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04" yWindow="-12" windowWidth="11448" windowHeight="9684"/>
  </bookViews>
  <sheets>
    <sheet name="Suppl1" sheetId="4" r:id="rId1"/>
    <sheet name="DIP_master" sheetId="3" r:id="rId2"/>
    <sheet name="DIP_survey" sheetId="1" r:id="rId3"/>
    <sheet name="Images" sheetId="2" r:id="rId4"/>
    <sheet name="TableS1" sheetId="5" r:id="rId5"/>
    <sheet name="Legend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G10" i="4"/>
  <c r="F10" i="4"/>
  <c r="P2" i="4" l="1"/>
  <c r="P3" i="4"/>
  <c r="P4" i="4"/>
  <c r="P5" i="4"/>
  <c r="P6" i="4"/>
  <c r="P1" i="4"/>
  <c r="N2" i="4"/>
  <c r="O2" i="4"/>
  <c r="N3" i="4"/>
  <c r="O3" i="4"/>
  <c r="N4" i="4"/>
  <c r="O4" i="4"/>
  <c r="N5" i="4"/>
  <c r="O5" i="4"/>
  <c r="N6" i="4"/>
  <c r="O6" i="4"/>
  <c r="N1" i="4"/>
  <c r="O1" i="4"/>
  <c r="L1" i="5"/>
  <c r="K1" i="5"/>
  <c r="J1" i="5"/>
  <c r="I1" i="5"/>
  <c r="W1027" i="3" l="1"/>
  <c r="N1027" i="3"/>
  <c r="W1026" i="3"/>
  <c r="N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N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AW962" i="3"/>
  <c r="AV962" i="3"/>
  <c r="W962" i="3"/>
  <c r="AW961" i="3"/>
  <c r="AV961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N945" i="3"/>
  <c r="W944" i="3"/>
  <c r="N944" i="3"/>
  <c r="W943" i="3"/>
  <c r="N943" i="3"/>
  <c r="W942" i="3"/>
  <c r="N942" i="3"/>
  <c r="W941" i="3"/>
  <c r="N941" i="3"/>
  <c r="W940" i="3"/>
  <c r="N940" i="3"/>
  <c r="W939" i="3"/>
  <c r="W938" i="3"/>
  <c r="N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N844" i="3"/>
  <c r="N841" i="3"/>
  <c r="W831" i="3"/>
  <c r="N831" i="3"/>
  <c r="B831" i="3"/>
  <c r="N825" i="3"/>
  <c r="N824" i="3"/>
  <c r="AW823" i="3"/>
  <c r="AV823" i="3"/>
  <c r="W823" i="3"/>
  <c r="V823" i="3"/>
  <c r="AW822" i="3"/>
  <c r="AV822" i="3"/>
  <c r="W822" i="3"/>
  <c r="V822" i="3"/>
  <c r="AW821" i="3"/>
  <c r="AV821" i="3"/>
  <c r="W821" i="3"/>
  <c r="V821" i="3"/>
  <c r="AW820" i="3"/>
  <c r="AV820" i="3"/>
  <c r="W820" i="3"/>
  <c r="V820" i="3"/>
  <c r="AW819" i="3"/>
  <c r="AV819" i="3"/>
  <c r="W819" i="3"/>
  <c r="V819" i="3"/>
  <c r="AW818" i="3"/>
  <c r="AV818" i="3"/>
  <c r="W818" i="3"/>
  <c r="V818" i="3"/>
  <c r="AW817" i="3"/>
  <c r="AV817" i="3"/>
  <c r="W817" i="3"/>
  <c r="V817" i="3"/>
  <c r="AW816" i="3"/>
  <c r="AV816" i="3"/>
  <c r="W816" i="3"/>
  <c r="V816" i="3"/>
  <c r="AW815" i="3"/>
  <c r="AV815" i="3"/>
  <c r="W815" i="3"/>
  <c r="V815" i="3"/>
  <c r="AW814" i="3"/>
  <c r="AV814" i="3"/>
  <c r="W814" i="3"/>
  <c r="V814" i="3"/>
  <c r="AW813" i="3"/>
  <c r="AV813" i="3"/>
  <c r="W813" i="3"/>
  <c r="V813" i="3"/>
  <c r="AW812" i="3"/>
  <c r="AV812" i="3"/>
  <c r="W812" i="3"/>
  <c r="V812" i="3"/>
  <c r="AW811" i="3"/>
  <c r="AV811" i="3"/>
  <c r="W811" i="3"/>
  <c r="V811" i="3"/>
  <c r="AW810" i="3"/>
  <c r="AV810" i="3"/>
  <c r="W810" i="3"/>
  <c r="V810" i="3"/>
  <c r="AW809" i="3"/>
  <c r="AV809" i="3"/>
  <c r="P809" i="3"/>
  <c r="W809" i="3" s="1"/>
  <c r="AW808" i="3"/>
  <c r="AV808" i="3"/>
  <c r="P808" i="3"/>
  <c r="W808" i="3" s="1"/>
  <c r="AW807" i="3"/>
  <c r="AV807" i="3"/>
  <c r="W807" i="3"/>
  <c r="P807" i="3"/>
  <c r="V807" i="3" s="1"/>
  <c r="AU806" i="3"/>
  <c r="AT806" i="3"/>
  <c r="W806" i="3"/>
  <c r="P806" i="3"/>
  <c r="V806" i="3" s="1"/>
  <c r="N806" i="3"/>
  <c r="AH806" i="3" s="1"/>
  <c r="B806" i="3"/>
  <c r="AW805" i="3"/>
  <c r="AV805" i="3"/>
  <c r="W805" i="3"/>
  <c r="V805" i="3"/>
  <c r="AU804" i="3"/>
  <c r="AT804" i="3"/>
  <c r="AH804" i="3"/>
  <c r="W804" i="3"/>
  <c r="V804" i="3"/>
  <c r="AW803" i="3"/>
  <c r="AV803" i="3"/>
  <c r="W803" i="3"/>
  <c r="V803" i="3"/>
  <c r="AW802" i="3"/>
  <c r="AV802" i="3"/>
  <c r="W802" i="3"/>
  <c r="V802" i="3"/>
  <c r="AW801" i="3"/>
  <c r="AV801" i="3"/>
  <c r="W801" i="3"/>
  <c r="V801" i="3"/>
  <c r="AW800" i="3"/>
  <c r="AV800" i="3"/>
  <c r="W800" i="3"/>
  <c r="V800" i="3"/>
  <c r="AW799" i="3"/>
  <c r="AV799" i="3"/>
  <c r="V799" i="3"/>
  <c r="AW798" i="3"/>
  <c r="AV798" i="3"/>
  <c r="W798" i="3"/>
  <c r="V798" i="3"/>
  <c r="AW797" i="3"/>
  <c r="AV797" i="3"/>
  <c r="W797" i="3"/>
  <c r="V797" i="3"/>
  <c r="AW796" i="3"/>
  <c r="AV796" i="3"/>
  <c r="W796" i="3"/>
  <c r="V796" i="3"/>
  <c r="AW795" i="3"/>
  <c r="AV795" i="3"/>
  <c r="W795" i="3"/>
  <c r="V795" i="3"/>
  <c r="N795" i="3"/>
  <c r="AH795" i="3" s="1"/>
  <c r="AW794" i="3"/>
  <c r="AV794" i="3"/>
  <c r="W794" i="3"/>
  <c r="V794" i="3"/>
  <c r="AW793" i="3"/>
  <c r="AV793" i="3"/>
  <c r="W793" i="3"/>
  <c r="V793" i="3"/>
  <c r="AW792" i="3"/>
  <c r="AV792" i="3"/>
  <c r="W792" i="3"/>
  <c r="V792" i="3"/>
  <c r="AW791" i="3"/>
  <c r="AV791" i="3"/>
  <c r="W791" i="3"/>
  <c r="V791" i="3"/>
  <c r="AW790" i="3"/>
  <c r="AV790" i="3"/>
  <c r="AH790" i="3"/>
  <c r="W790" i="3"/>
  <c r="V790" i="3"/>
  <c r="N790" i="3"/>
  <c r="AW789" i="3"/>
  <c r="AV789" i="3"/>
  <c r="W789" i="3"/>
  <c r="V789" i="3"/>
  <c r="AW788" i="3"/>
  <c r="AV788" i="3"/>
  <c r="W788" i="3"/>
  <c r="V788" i="3"/>
  <c r="AW787" i="3"/>
  <c r="AV787" i="3"/>
  <c r="W787" i="3"/>
  <c r="V787" i="3"/>
  <c r="AW786" i="3"/>
  <c r="AV786" i="3"/>
  <c r="W786" i="3"/>
  <c r="V786" i="3"/>
  <c r="AW785" i="3"/>
  <c r="AV785" i="3"/>
  <c r="W785" i="3"/>
  <c r="V785" i="3"/>
  <c r="AW784" i="3"/>
  <c r="AV784" i="3"/>
  <c r="W784" i="3"/>
  <c r="V784" i="3"/>
  <c r="AW783" i="3"/>
  <c r="AV783" i="3"/>
  <c r="W783" i="3"/>
  <c r="V783" i="3"/>
  <c r="AW782" i="3"/>
  <c r="AV782" i="3"/>
  <c r="W782" i="3"/>
  <c r="V782" i="3"/>
  <c r="AW781" i="3"/>
  <c r="AV781" i="3"/>
  <c r="W781" i="3"/>
  <c r="V781" i="3"/>
  <c r="AW780" i="3"/>
  <c r="AV780" i="3"/>
  <c r="W780" i="3"/>
  <c r="V780" i="3"/>
  <c r="AW779" i="3"/>
  <c r="AV779" i="3"/>
  <c r="W779" i="3"/>
  <c r="V779" i="3"/>
  <c r="AW778" i="3"/>
  <c r="AV778" i="3"/>
  <c r="W778" i="3"/>
  <c r="V778" i="3"/>
  <c r="AW777" i="3"/>
  <c r="AV777" i="3"/>
  <c r="W777" i="3"/>
  <c r="V777" i="3"/>
  <c r="AW776" i="3"/>
  <c r="AV776" i="3"/>
  <c r="W776" i="3"/>
  <c r="V776" i="3"/>
  <c r="AW775" i="3"/>
  <c r="AV775" i="3"/>
  <c r="W775" i="3"/>
  <c r="V775" i="3"/>
  <c r="AW774" i="3"/>
  <c r="AV774" i="3"/>
  <c r="W774" i="3"/>
  <c r="V774" i="3"/>
  <c r="AW773" i="3"/>
  <c r="AV773" i="3"/>
  <c r="W773" i="3"/>
  <c r="V773" i="3"/>
  <c r="AW772" i="3"/>
  <c r="AV772" i="3"/>
  <c r="W772" i="3"/>
  <c r="V772" i="3"/>
  <c r="AW771" i="3"/>
  <c r="AV771" i="3"/>
  <c r="W771" i="3"/>
  <c r="V771" i="3"/>
  <c r="AW770" i="3"/>
  <c r="AV770" i="3"/>
  <c r="W770" i="3"/>
  <c r="V770" i="3"/>
  <c r="AW769" i="3"/>
  <c r="AV769" i="3"/>
  <c r="W769" i="3"/>
  <c r="V769" i="3"/>
  <c r="AW768" i="3"/>
  <c r="AV768" i="3"/>
  <c r="W768" i="3"/>
  <c r="V768" i="3"/>
  <c r="AW767" i="3"/>
  <c r="AV767" i="3"/>
  <c r="W767" i="3"/>
  <c r="V767" i="3"/>
  <c r="AW766" i="3"/>
  <c r="AV766" i="3"/>
  <c r="W766" i="3"/>
  <c r="V766" i="3"/>
  <c r="AW765" i="3"/>
  <c r="AV765" i="3"/>
  <c r="W765" i="3"/>
  <c r="V765" i="3"/>
  <c r="AW764" i="3"/>
  <c r="AV764" i="3"/>
  <c r="W764" i="3"/>
  <c r="V764" i="3"/>
  <c r="AW763" i="3"/>
  <c r="AV763" i="3"/>
  <c r="W763" i="3"/>
  <c r="V763" i="3"/>
  <c r="AW762" i="3"/>
  <c r="AV762" i="3"/>
  <c r="W762" i="3"/>
  <c r="V762" i="3"/>
  <c r="AW761" i="3"/>
  <c r="AV761" i="3"/>
  <c r="W761" i="3"/>
  <c r="V761" i="3"/>
  <c r="AW760" i="3"/>
  <c r="AV760" i="3"/>
  <c r="W760" i="3"/>
  <c r="V760" i="3"/>
  <c r="AW759" i="3"/>
  <c r="AV759" i="3"/>
  <c r="W759" i="3"/>
  <c r="V759" i="3"/>
  <c r="AW758" i="3"/>
  <c r="AV758" i="3"/>
  <c r="W758" i="3"/>
  <c r="V758" i="3"/>
  <c r="AW757" i="3"/>
  <c r="AV757" i="3"/>
  <c r="W757" i="3"/>
  <c r="V757" i="3"/>
  <c r="AW756" i="3"/>
  <c r="AV756" i="3"/>
  <c r="W756" i="3"/>
  <c r="V756" i="3"/>
  <c r="AW755" i="3"/>
  <c r="AV755" i="3"/>
  <c r="W755" i="3"/>
  <c r="V755" i="3"/>
  <c r="AW754" i="3"/>
  <c r="AV754" i="3"/>
  <c r="W754" i="3"/>
  <c r="V754" i="3"/>
  <c r="AW753" i="3"/>
  <c r="AV753" i="3"/>
  <c r="W753" i="3"/>
  <c r="V753" i="3"/>
  <c r="AW752" i="3"/>
  <c r="AV752" i="3"/>
  <c r="W752" i="3"/>
  <c r="V752" i="3"/>
  <c r="AW751" i="3"/>
  <c r="AV751" i="3"/>
  <c r="W751" i="3"/>
  <c r="V751" i="3"/>
  <c r="AW750" i="3"/>
  <c r="AV750" i="3"/>
  <c r="W750" i="3"/>
  <c r="V750" i="3"/>
  <c r="AW749" i="3"/>
  <c r="AV749" i="3"/>
  <c r="W749" i="3"/>
  <c r="V749" i="3"/>
  <c r="AW748" i="3"/>
  <c r="AV748" i="3"/>
  <c r="W748" i="3"/>
  <c r="V748" i="3"/>
  <c r="AW747" i="3"/>
  <c r="AV747" i="3"/>
  <c r="W747" i="3"/>
  <c r="V747" i="3"/>
  <c r="AW746" i="3"/>
  <c r="AV746" i="3"/>
  <c r="W746" i="3"/>
  <c r="V746" i="3"/>
  <c r="AW745" i="3"/>
  <c r="AV745" i="3"/>
  <c r="W745" i="3"/>
  <c r="V745" i="3"/>
  <c r="AW744" i="3"/>
  <c r="AV744" i="3"/>
  <c r="W744" i="3"/>
  <c r="V744" i="3"/>
  <c r="AW743" i="3"/>
  <c r="AV743" i="3"/>
  <c r="W743" i="3"/>
  <c r="V743" i="3"/>
  <c r="AW742" i="3"/>
  <c r="AV742" i="3"/>
  <c r="W742" i="3"/>
  <c r="V742" i="3"/>
  <c r="AW741" i="3"/>
  <c r="AV741" i="3"/>
  <c r="W741" i="3"/>
  <c r="V741" i="3"/>
  <c r="AW740" i="3"/>
  <c r="AV740" i="3"/>
  <c r="W740" i="3"/>
  <c r="V740" i="3"/>
  <c r="AW739" i="3"/>
  <c r="AV739" i="3"/>
  <c r="W739" i="3"/>
  <c r="V739" i="3"/>
  <c r="AW738" i="3"/>
  <c r="AV738" i="3"/>
  <c r="W738" i="3"/>
  <c r="V738" i="3"/>
  <c r="AW737" i="3"/>
  <c r="AV737" i="3"/>
  <c r="W737" i="3"/>
  <c r="V737" i="3"/>
  <c r="AW736" i="3"/>
  <c r="AV736" i="3"/>
  <c r="W736" i="3"/>
  <c r="V736" i="3"/>
  <c r="AW735" i="3"/>
  <c r="AV735" i="3"/>
  <c r="W735" i="3"/>
  <c r="V735" i="3"/>
  <c r="AW734" i="3"/>
  <c r="AV734" i="3"/>
  <c r="W734" i="3"/>
  <c r="V734" i="3"/>
  <c r="AW733" i="3"/>
  <c r="AV733" i="3"/>
  <c r="W733" i="3"/>
  <c r="V733" i="3"/>
  <c r="AW732" i="3"/>
  <c r="AV732" i="3"/>
  <c r="W732" i="3"/>
  <c r="V732" i="3"/>
  <c r="AW731" i="3"/>
  <c r="AV731" i="3"/>
  <c r="W731" i="3"/>
  <c r="V731" i="3"/>
  <c r="AW730" i="3"/>
  <c r="AV730" i="3"/>
  <c r="W730" i="3"/>
  <c r="V730" i="3"/>
  <c r="AW729" i="3"/>
  <c r="AV729" i="3"/>
  <c r="W729" i="3"/>
  <c r="V729" i="3"/>
  <c r="AW728" i="3"/>
  <c r="AV728" i="3"/>
  <c r="W728" i="3"/>
  <c r="V728" i="3"/>
  <c r="AW727" i="3"/>
  <c r="AV727" i="3"/>
  <c r="V727" i="3"/>
  <c r="AW726" i="3"/>
  <c r="AV726" i="3"/>
  <c r="V726" i="3"/>
  <c r="AW725" i="3"/>
  <c r="AV725" i="3"/>
  <c r="V725" i="3"/>
  <c r="AW724" i="3"/>
  <c r="AV724" i="3"/>
  <c r="V724" i="3"/>
  <c r="AW723" i="3"/>
  <c r="AV723" i="3"/>
  <c r="V723" i="3"/>
  <c r="AW722" i="3"/>
  <c r="AV722" i="3"/>
  <c r="V722" i="3"/>
  <c r="AW721" i="3"/>
  <c r="AV721" i="3"/>
  <c r="V721" i="3"/>
  <c r="AW720" i="3"/>
  <c r="AV720" i="3"/>
  <c r="V720" i="3"/>
  <c r="AW719" i="3"/>
  <c r="AV719" i="3"/>
  <c r="V719" i="3"/>
  <c r="AW718" i="3"/>
  <c r="AV718" i="3"/>
  <c r="V718" i="3"/>
  <c r="AW717" i="3"/>
  <c r="AV717" i="3"/>
  <c r="V717" i="3"/>
  <c r="AW716" i="3"/>
  <c r="AV716" i="3"/>
  <c r="V716" i="3"/>
  <c r="AW715" i="3"/>
  <c r="AV715" i="3"/>
  <c r="V715" i="3"/>
  <c r="AW714" i="3"/>
  <c r="AV714" i="3"/>
  <c r="V714" i="3"/>
  <c r="AW713" i="3"/>
  <c r="AV713" i="3"/>
  <c r="V713" i="3"/>
  <c r="AW712" i="3"/>
  <c r="AV712" i="3"/>
  <c r="V712" i="3"/>
  <c r="AW711" i="3"/>
  <c r="AV711" i="3"/>
  <c r="V711" i="3"/>
  <c r="AW710" i="3"/>
  <c r="AV710" i="3"/>
  <c r="V710" i="3"/>
  <c r="AW709" i="3"/>
  <c r="AV709" i="3"/>
  <c r="V709" i="3"/>
  <c r="AW708" i="3"/>
  <c r="AV708" i="3"/>
  <c r="V708" i="3"/>
  <c r="AW707" i="3"/>
  <c r="AV707" i="3"/>
  <c r="V707" i="3"/>
  <c r="AW706" i="3"/>
  <c r="AV706" i="3"/>
  <c r="V706" i="3"/>
  <c r="AW705" i="3"/>
  <c r="AV705" i="3"/>
  <c r="V705" i="3"/>
  <c r="AW704" i="3"/>
  <c r="AV704" i="3"/>
  <c r="V704" i="3"/>
  <c r="AW703" i="3"/>
  <c r="AV703" i="3"/>
  <c r="V703" i="3"/>
  <c r="AW702" i="3"/>
  <c r="AV702" i="3"/>
  <c r="V702" i="3"/>
  <c r="AW701" i="3"/>
  <c r="AV701" i="3"/>
  <c r="V701" i="3"/>
  <c r="AW700" i="3"/>
  <c r="AV700" i="3"/>
  <c r="V700" i="3"/>
  <c r="AW699" i="3"/>
  <c r="AV699" i="3"/>
  <c r="V699" i="3"/>
  <c r="AW698" i="3"/>
  <c r="AV698" i="3"/>
  <c r="V698" i="3"/>
  <c r="AW697" i="3"/>
  <c r="AV697" i="3"/>
  <c r="V697" i="3"/>
  <c r="AW696" i="3"/>
  <c r="AV696" i="3"/>
  <c r="V696" i="3"/>
  <c r="AW695" i="3"/>
  <c r="AV695" i="3"/>
  <c r="V695" i="3"/>
  <c r="AW694" i="3"/>
  <c r="AV694" i="3"/>
  <c r="V694" i="3"/>
  <c r="AW693" i="3"/>
  <c r="AV693" i="3"/>
  <c r="V693" i="3"/>
  <c r="AW692" i="3"/>
  <c r="AV692" i="3"/>
  <c r="V692" i="3"/>
  <c r="AW691" i="3"/>
  <c r="AV691" i="3"/>
  <c r="V691" i="3"/>
  <c r="AW690" i="3"/>
  <c r="AV690" i="3"/>
  <c r="V690" i="3"/>
  <c r="AW689" i="3"/>
  <c r="AV689" i="3"/>
  <c r="V689" i="3"/>
  <c r="AW688" i="3"/>
  <c r="AV688" i="3"/>
  <c r="V688" i="3"/>
  <c r="AW687" i="3"/>
  <c r="AV687" i="3"/>
  <c r="V687" i="3"/>
  <c r="AW686" i="3"/>
  <c r="AV686" i="3"/>
  <c r="V686" i="3"/>
  <c r="AW685" i="3"/>
  <c r="AV685" i="3"/>
  <c r="V685" i="3"/>
  <c r="AW684" i="3"/>
  <c r="AV684" i="3"/>
  <c r="V684" i="3"/>
  <c r="AW683" i="3"/>
  <c r="AV683" i="3"/>
  <c r="V683" i="3"/>
  <c r="AW682" i="3"/>
  <c r="AV682" i="3"/>
  <c r="V682" i="3"/>
  <c r="AW681" i="3"/>
  <c r="AV681" i="3"/>
  <c r="V681" i="3"/>
  <c r="AW680" i="3"/>
  <c r="AV680" i="3"/>
  <c r="V680" i="3"/>
  <c r="AW679" i="3"/>
  <c r="AV679" i="3"/>
  <c r="V679" i="3"/>
  <c r="AW678" i="3"/>
  <c r="AV678" i="3"/>
  <c r="V678" i="3"/>
  <c r="AW677" i="3"/>
  <c r="AV677" i="3"/>
  <c r="V677" i="3"/>
  <c r="AW676" i="3"/>
  <c r="AV676" i="3"/>
  <c r="V676" i="3"/>
  <c r="AW675" i="3"/>
  <c r="AV675" i="3"/>
  <c r="V675" i="3"/>
  <c r="AW674" i="3"/>
  <c r="AV674" i="3"/>
  <c r="V674" i="3"/>
  <c r="AW673" i="3"/>
  <c r="AV673" i="3"/>
  <c r="V673" i="3"/>
  <c r="AW672" i="3"/>
  <c r="AV672" i="3"/>
  <c r="V672" i="3"/>
  <c r="AW671" i="3"/>
  <c r="AV671" i="3"/>
  <c r="V671" i="3"/>
  <c r="AU670" i="3"/>
  <c r="AT670" i="3"/>
  <c r="V670" i="3"/>
  <c r="AW669" i="3"/>
  <c r="AV669" i="3"/>
  <c r="V669" i="3"/>
  <c r="AU668" i="3"/>
  <c r="AT668" i="3"/>
  <c r="V668" i="3"/>
  <c r="AU667" i="3"/>
  <c r="AT667" i="3"/>
  <c r="V667" i="3"/>
  <c r="AU666" i="3"/>
  <c r="AT666" i="3"/>
  <c r="V666" i="3"/>
  <c r="AW665" i="3"/>
  <c r="AV665" i="3"/>
  <c r="V665" i="3"/>
  <c r="AU664" i="3"/>
  <c r="AT664" i="3"/>
  <c r="V664" i="3"/>
  <c r="AW663" i="3"/>
  <c r="AV663" i="3"/>
  <c r="V663" i="3"/>
  <c r="AW662" i="3"/>
  <c r="AV662" i="3"/>
  <c r="V662" i="3"/>
  <c r="AW661" i="3"/>
  <c r="AV661" i="3"/>
  <c r="V661" i="3"/>
  <c r="AW660" i="3"/>
  <c r="AV660" i="3"/>
  <c r="V660" i="3"/>
  <c r="AW659" i="3"/>
  <c r="AV659" i="3"/>
  <c r="V659" i="3"/>
  <c r="AW658" i="3"/>
  <c r="AV658" i="3"/>
  <c r="V658" i="3"/>
  <c r="AW657" i="3"/>
  <c r="AV657" i="3"/>
  <c r="V657" i="3"/>
  <c r="AW656" i="3"/>
  <c r="AV656" i="3"/>
  <c r="V656" i="3"/>
  <c r="AW655" i="3"/>
  <c r="AV655" i="3"/>
  <c r="V655" i="3"/>
  <c r="AW654" i="3"/>
  <c r="AV654" i="3"/>
  <c r="V654" i="3"/>
  <c r="AW653" i="3"/>
  <c r="AV653" i="3"/>
  <c r="V653" i="3"/>
  <c r="AW652" i="3"/>
  <c r="AV652" i="3"/>
  <c r="V652" i="3"/>
  <c r="AW651" i="3"/>
  <c r="AV651" i="3"/>
  <c r="V651" i="3"/>
  <c r="AW650" i="3"/>
  <c r="AV650" i="3"/>
  <c r="V650" i="3"/>
  <c r="AW649" i="3"/>
  <c r="AV649" i="3"/>
  <c r="W649" i="3"/>
  <c r="V649" i="3"/>
  <c r="AW648" i="3"/>
  <c r="AV648" i="3"/>
  <c r="V648" i="3"/>
  <c r="AW647" i="3"/>
  <c r="AV647" i="3"/>
  <c r="V647" i="3"/>
  <c r="AW646" i="3"/>
  <c r="AV646" i="3"/>
  <c r="V646" i="3"/>
  <c r="AW645" i="3"/>
  <c r="AV645" i="3"/>
  <c r="V645" i="3"/>
  <c r="AW644" i="3"/>
  <c r="AV644" i="3"/>
  <c r="V644" i="3"/>
  <c r="AW643" i="3"/>
  <c r="AV643" i="3"/>
  <c r="V643" i="3"/>
  <c r="AW642" i="3"/>
  <c r="AV642" i="3"/>
  <c r="V642" i="3"/>
  <c r="AW641" i="3"/>
  <c r="AV641" i="3"/>
  <c r="V641" i="3"/>
  <c r="AW640" i="3"/>
  <c r="AV640" i="3"/>
  <c r="V640" i="3"/>
  <c r="AW639" i="3"/>
  <c r="AV639" i="3"/>
  <c r="V639" i="3"/>
  <c r="AW638" i="3"/>
  <c r="AV638" i="3"/>
  <c r="V638" i="3"/>
  <c r="AW637" i="3"/>
  <c r="AV637" i="3"/>
  <c r="V637" i="3"/>
  <c r="AW636" i="3"/>
  <c r="AV636" i="3"/>
  <c r="V636" i="3"/>
  <c r="AW635" i="3"/>
  <c r="AV635" i="3"/>
  <c r="V635" i="3"/>
  <c r="AW634" i="3"/>
  <c r="AV634" i="3"/>
  <c r="V634" i="3"/>
  <c r="AW633" i="3"/>
  <c r="AV633" i="3"/>
  <c r="V633" i="3"/>
  <c r="AW632" i="3"/>
  <c r="AV632" i="3"/>
  <c r="V632" i="3"/>
  <c r="AW631" i="3"/>
  <c r="AV631" i="3"/>
  <c r="V631" i="3"/>
  <c r="AW630" i="3"/>
  <c r="AV630" i="3"/>
  <c r="W630" i="3"/>
  <c r="V630" i="3"/>
  <c r="AW629" i="3"/>
  <c r="AV629" i="3"/>
  <c r="V629" i="3"/>
  <c r="AW628" i="3"/>
  <c r="AV628" i="3"/>
  <c r="V628" i="3"/>
  <c r="AW627" i="3"/>
  <c r="AV627" i="3"/>
  <c r="V627" i="3"/>
  <c r="AW626" i="3"/>
  <c r="AV626" i="3"/>
  <c r="V626" i="3"/>
  <c r="AW625" i="3"/>
  <c r="AV625" i="3"/>
  <c r="V625" i="3"/>
  <c r="AW624" i="3"/>
  <c r="AV624" i="3"/>
  <c r="V624" i="3"/>
  <c r="AW623" i="3"/>
  <c r="AV623" i="3"/>
  <c r="V623" i="3"/>
  <c r="AW622" i="3"/>
  <c r="AV622" i="3"/>
  <c r="V622" i="3"/>
  <c r="AW621" i="3"/>
  <c r="AV621" i="3"/>
  <c r="V621" i="3"/>
  <c r="AW620" i="3"/>
  <c r="AV620" i="3"/>
  <c r="V620" i="3"/>
  <c r="AW619" i="3"/>
  <c r="AV619" i="3"/>
  <c r="V619" i="3"/>
  <c r="AW618" i="3"/>
  <c r="AV618" i="3"/>
  <c r="V618" i="3"/>
  <c r="AW617" i="3"/>
  <c r="AV617" i="3"/>
  <c r="V617" i="3"/>
  <c r="AW616" i="3"/>
  <c r="AV616" i="3"/>
  <c r="V616" i="3"/>
  <c r="AW615" i="3"/>
  <c r="AV615" i="3"/>
  <c r="V615" i="3"/>
  <c r="AW614" i="3"/>
  <c r="AV614" i="3"/>
  <c r="V614" i="3"/>
  <c r="AW613" i="3"/>
  <c r="AV613" i="3"/>
  <c r="V613" i="3"/>
  <c r="AW612" i="3"/>
  <c r="AV612" i="3"/>
  <c r="V612" i="3"/>
  <c r="AW611" i="3"/>
  <c r="AV611" i="3"/>
  <c r="V611" i="3"/>
  <c r="AW610" i="3"/>
  <c r="AV610" i="3"/>
  <c r="V610" i="3"/>
  <c r="AW609" i="3"/>
  <c r="AV609" i="3"/>
  <c r="V609" i="3"/>
  <c r="AW608" i="3"/>
  <c r="AV608" i="3"/>
  <c r="V608" i="3"/>
  <c r="AW607" i="3"/>
  <c r="AV607" i="3"/>
  <c r="V607" i="3"/>
  <c r="AW606" i="3"/>
  <c r="AV606" i="3"/>
  <c r="V606" i="3"/>
  <c r="AW605" i="3"/>
  <c r="AV605" i="3"/>
  <c r="V605" i="3"/>
  <c r="AW604" i="3"/>
  <c r="AV604" i="3"/>
  <c r="V604" i="3"/>
  <c r="AW603" i="3"/>
  <c r="AV603" i="3"/>
  <c r="V603" i="3"/>
  <c r="AW602" i="3"/>
  <c r="AV602" i="3"/>
  <c r="V602" i="3"/>
  <c r="AW601" i="3"/>
  <c r="AV601" i="3"/>
  <c r="V601" i="3"/>
  <c r="AW600" i="3"/>
  <c r="AV600" i="3"/>
  <c r="V600" i="3"/>
  <c r="AW599" i="3"/>
  <c r="AV599" i="3"/>
  <c r="V599" i="3"/>
  <c r="AW598" i="3"/>
  <c r="AV598" i="3"/>
  <c r="V598" i="3"/>
  <c r="AW597" i="3"/>
  <c r="AV597" i="3"/>
  <c r="V597" i="3"/>
  <c r="AW596" i="3"/>
  <c r="AV596" i="3"/>
  <c r="V596" i="3"/>
  <c r="AW595" i="3"/>
  <c r="AV595" i="3"/>
  <c r="V595" i="3"/>
  <c r="AW594" i="3"/>
  <c r="AV594" i="3"/>
  <c r="V594" i="3"/>
  <c r="AW593" i="3"/>
  <c r="AV593" i="3"/>
  <c r="V593" i="3"/>
  <c r="AW592" i="3"/>
  <c r="AV592" i="3"/>
  <c r="V592" i="3"/>
  <c r="AW591" i="3"/>
  <c r="AV591" i="3"/>
  <c r="V591" i="3"/>
  <c r="AW590" i="3"/>
  <c r="AV590" i="3"/>
  <c r="V590" i="3"/>
  <c r="AW589" i="3"/>
  <c r="AV589" i="3"/>
  <c r="V589" i="3"/>
  <c r="AW588" i="3"/>
  <c r="AV588" i="3"/>
  <c r="V588" i="3"/>
  <c r="AW587" i="3"/>
  <c r="AV587" i="3"/>
  <c r="V587" i="3"/>
  <c r="AW586" i="3"/>
  <c r="AV586" i="3"/>
  <c r="V586" i="3"/>
  <c r="AW585" i="3"/>
  <c r="AV585" i="3"/>
  <c r="V585" i="3"/>
  <c r="AW584" i="3"/>
  <c r="AV584" i="3"/>
  <c r="V584" i="3"/>
  <c r="AW583" i="3"/>
  <c r="AV583" i="3"/>
  <c r="V583" i="3"/>
  <c r="AW582" i="3"/>
  <c r="AV582" i="3"/>
  <c r="V582" i="3"/>
  <c r="AW581" i="3"/>
  <c r="AV581" i="3"/>
  <c r="V581" i="3"/>
  <c r="AW580" i="3"/>
  <c r="AV580" i="3"/>
  <c r="V580" i="3"/>
  <c r="AW579" i="3"/>
  <c r="AV579" i="3"/>
  <c r="V579" i="3"/>
  <c r="AW578" i="3"/>
  <c r="AV578" i="3"/>
  <c r="V578" i="3"/>
  <c r="AW577" i="3"/>
  <c r="AV577" i="3"/>
  <c r="V577" i="3"/>
  <c r="AW576" i="3"/>
  <c r="AV576" i="3"/>
  <c r="V576" i="3"/>
  <c r="AW575" i="3"/>
  <c r="AV575" i="3"/>
  <c r="V575" i="3"/>
  <c r="V574" i="3"/>
  <c r="V573" i="3"/>
  <c r="W572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W544" i="3"/>
  <c r="V544" i="3"/>
  <c r="V543" i="3"/>
  <c r="V542" i="3"/>
  <c r="V541" i="3"/>
  <c r="V540" i="3"/>
  <c r="V539" i="3"/>
  <c r="V538" i="3"/>
  <c r="V537" i="3"/>
  <c r="V536" i="3"/>
  <c r="W535" i="3"/>
  <c r="V535" i="3"/>
  <c r="N535" i="3"/>
  <c r="AH535" i="3" s="1"/>
  <c r="AH534" i="3"/>
  <c r="W534" i="3"/>
  <c r="V534" i="3"/>
  <c r="N534" i="3"/>
  <c r="W533" i="3"/>
  <c r="V533" i="3"/>
  <c r="N533" i="3"/>
  <c r="AH533" i="3" s="1"/>
  <c r="W532" i="3"/>
  <c r="AH532" i="3" s="1"/>
  <c r="V532" i="3"/>
  <c r="N532" i="3"/>
  <c r="W531" i="3"/>
  <c r="V531" i="3"/>
  <c r="N531" i="3"/>
  <c r="AH531" i="3" s="1"/>
  <c r="AH530" i="3"/>
  <c r="W530" i="3"/>
  <c r="V530" i="3"/>
  <c r="N530" i="3"/>
  <c r="W529" i="3"/>
  <c r="V529" i="3"/>
  <c r="N529" i="3"/>
  <c r="AH529" i="3" s="1"/>
  <c r="W528" i="3"/>
  <c r="AH528" i="3" s="1"/>
  <c r="V528" i="3"/>
  <c r="N528" i="3"/>
  <c r="W527" i="3"/>
  <c r="V527" i="3"/>
  <c r="N527" i="3"/>
  <c r="AH527" i="3" s="1"/>
  <c r="AH526" i="3"/>
  <c r="W526" i="3"/>
  <c r="V526" i="3"/>
  <c r="N526" i="3"/>
  <c r="W525" i="3"/>
  <c r="V525" i="3"/>
  <c r="N525" i="3"/>
  <c r="AH525" i="3" s="1"/>
  <c r="AH524" i="3"/>
  <c r="W524" i="3"/>
  <c r="V524" i="3"/>
  <c r="N524" i="3"/>
  <c r="W523" i="3"/>
  <c r="V523" i="3"/>
  <c r="N523" i="3"/>
  <c r="AH523" i="3" s="1"/>
  <c r="V522" i="3"/>
  <c r="V521" i="3"/>
  <c r="V520" i="3"/>
  <c r="V519" i="3"/>
  <c r="V518" i="3"/>
  <c r="V517" i="3"/>
  <c r="V516" i="3"/>
  <c r="V515" i="3"/>
  <c r="AH514" i="3"/>
  <c r="V514" i="3"/>
  <c r="V513" i="3"/>
  <c r="V512" i="3"/>
  <c r="V511" i="3"/>
  <c r="V510" i="3"/>
  <c r="V509" i="3"/>
  <c r="V508" i="3"/>
  <c r="V507" i="3"/>
  <c r="W506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W438" i="3"/>
  <c r="V438" i="3"/>
  <c r="N438" i="3"/>
  <c r="AH438" i="3" s="1"/>
  <c r="B438" i="3"/>
  <c r="BI437" i="3"/>
  <c r="BJ437" i="3" s="1"/>
  <c r="AH437" i="3"/>
  <c r="W437" i="3"/>
  <c r="V437" i="3"/>
  <c r="BJ436" i="3"/>
  <c r="BI436" i="3"/>
  <c r="AH436" i="3"/>
  <c r="V436" i="3"/>
  <c r="BI435" i="3"/>
  <c r="BJ435" i="3" s="1"/>
  <c r="W435" i="3"/>
  <c r="V435" i="3"/>
  <c r="N435" i="3"/>
  <c r="AH435" i="3" s="1"/>
  <c r="BI434" i="3"/>
  <c r="BJ434" i="3" s="1"/>
  <c r="AH434" i="3"/>
  <c r="W434" i="3"/>
  <c r="V434" i="3"/>
  <c r="N434" i="3"/>
  <c r="BJ433" i="3"/>
  <c r="BI433" i="3"/>
  <c r="AH433" i="3"/>
  <c r="W433" i="3"/>
  <c r="V433" i="3"/>
  <c r="N433" i="3"/>
  <c r="BJ432" i="3"/>
  <c r="BI432" i="3"/>
  <c r="W432" i="3"/>
  <c r="V432" i="3"/>
  <c r="N432" i="3"/>
  <c r="AH432" i="3" s="1"/>
  <c r="BI431" i="3"/>
  <c r="BJ431" i="3" s="1"/>
  <c r="W431" i="3"/>
  <c r="V431" i="3"/>
  <c r="N431" i="3"/>
  <c r="AH431" i="3" s="1"/>
  <c r="BI430" i="3"/>
  <c r="BJ430" i="3" s="1"/>
  <c r="AH430" i="3"/>
  <c r="W430" i="3"/>
  <c r="V430" i="3"/>
  <c r="N430" i="3"/>
  <c r="BJ429" i="3"/>
  <c r="BI429" i="3"/>
  <c r="W429" i="3"/>
  <c r="AH429" i="3" s="1"/>
  <c r="V429" i="3"/>
  <c r="N429" i="3"/>
  <c r="BJ428" i="3"/>
  <c r="BI428" i="3"/>
  <c r="W428" i="3"/>
  <c r="V428" i="3"/>
  <c r="N428" i="3"/>
  <c r="AH428" i="3" s="1"/>
  <c r="BJ427" i="3"/>
  <c r="BI427" i="3"/>
  <c r="W427" i="3"/>
  <c r="V427" i="3"/>
  <c r="N427" i="3"/>
  <c r="AH427" i="3" s="1"/>
  <c r="BI426" i="3"/>
  <c r="BJ426" i="3" s="1"/>
  <c r="W426" i="3"/>
  <c r="V426" i="3"/>
  <c r="N426" i="3"/>
  <c r="AH426" i="3" s="1"/>
  <c r="BJ425" i="3"/>
  <c r="BI425" i="3"/>
  <c r="W425" i="3"/>
  <c r="AH425" i="3" s="1"/>
  <c r="V425" i="3"/>
  <c r="N425" i="3"/>
  <c r="BJ424" i="3"/>
  <c r="BI424" i="3"/>
  <c r="W424" i="3"/>
  <c r="V424" i="3"/>
  <c r="N424" i="3"/>
  <c r="AH424" i="3" s="1"/>
  <c r="BJ423" i="3"/>
  <c r="BI423" i="3"/>
  <c r="W423" i="3"/>
  <c r="V423" i="3"/>
  <c r="N423" i="3"/>
  <c r="AH423" i="3" s="1"/>
  <c r="BI422" i="3"/>
  <c r="BJ422" i="3" s="1"/>
  <c r="W422" i="3"/>
  <c r="V422" i="3"/>
  <c r="N422" i="3"/>
  <c r="AH422" i="3" s="1"/>
  <c r="BI421" i="3"/>
  <c r="BJ421" i="3" s="1"/>
  <c r="W421" i="3"/>
  <c r="AH421" i="3" s="1"/>
  <c r="V421" i="3"/>
  <c r="N421" i="3"/>
  <c r="BJ420" i="3"/>
  <c r="BI420" i="3"/>
  <c r="W420" i="3"/>
  <c r="AH420" i="3" s="1"/>
  <c r="V420" i="3"/>
  <c r="N420" i="3"/>
  <c r="BJ419" i="3"/>
  <c r="BI419" i="3"/>
  <c r="W419" i="3"/>
  <c r="V419" i="3"/>
  <c r="N419" i="3"/>
  <c r="AH419" i="3" s="1"/>
  <c r="BI418" i="3"/>
  <c r="BJ418" i="3" s="1"/>
  <c r="W418" i="3"/>
  <c r="V418" i="3"/>
  <c r="N418" i="3"/>
  <c r="AH418" i="3" s="1"/>
  <c r="BI417" i="3"/>
  <c r="BJ417" i="3" s="1"/>
  <c r="W417" i="3"/>
  <c r="AH417" i="3" s="1"/>
  <c r="V417" i="3"/>
  <c r="N417" i="3"/>
  <c r="BJ416" i="3"/>
  <c r="BI416" i="3"/>
  <c r="W416" i="3"/>
  <c r="AH416" i="3" s="1"/>
  <c r="V416" i="3"/>
  <c r="N416" i="3"/>
  <c r="BJ415" i="3"/>
  <c r="BI415" i="3"/>
  <c r="W415" i="3"/>
  <c r="V415" i="3"/>
  <c r="N415" i="3"/>
  <c r="AH415" i="3" s="1"/>
  <c r="BI414" i="3"/>
  <c r="BJ414" i="3" s="1"/>
  <c r="W414" i="3"/>
  <c r="V414" i="3"/>
  <c r="N414" i="3"/>
  <c r="AH414" i="3" s="1"/>
  <c r="W413" i="3"/>
  <c r="V413" i="3"/>
  <c r="N413" i="3"/>
  <c r="AH413" i="3" s="1"/>
  <c r="W412" i="3"/>
  <c r="AH412" i="3" s="1"/>
  <c r="V412" i="3"/>
  <c r="N412" i="3"/>
  <c r="W411" i="3"/>
  <c r="AH411" i="3" s="1"/>
  <c r="V411" i="3"/>
  <c r="N411" i="3"/>
  <c r="AH410" i="3"/>
  <c r="W410" i="3"/>
  <c r="V410" i="3"/>
  <c r="N410" i="3"/>
  <c r="W409" i="3"/>
  <c r="V409" i="3"/>
  <c r="N409" i="3"/>
  <c r="AH409" i="3" s="1"/>
  <c r="BI408" i="3"/>
  <c r="BJ408" i="3" s="1"/>
  <c r="W408" i="3"/>
  <c r="V408" i="3"/>
  <c r="N408" i="3"/>
  <c r="AH408" i="3" s="1"/>
  <c r="BI407" i="3"/>
  <c r="BJ407" i="3" s="1"/>
  <c r="W407" i="3"/>
  <c r="AH407" i="3" s="1"/>
  <c r="V407" i="3"/>
  <c r="N407" i="3"/>
  <c r="BJ406" i="3"/>
  <c r="BI406" i="3"/>
  <c r="W406" i="3"/>
  <c r="AH406" i="3" s="1"/>
  <c r="V406" i="3"/>
  <c r="N406" i="3"/>
  <c r="BJ405" i="3"/>
  <c r="BI405" i="3"/>
  <c r="W405" i="3"/>
  <c r="V405" i="3"/>
  <c r="N405" i="3"/>
  <c r="AH405" i="3" s="1"/>
  <c r="BI404" i="3"/>
  <c r="BJ404" i="3" s="1"/>
  <c r="W404" i="3"/>
  <c r="V404" i="3"/>
  <c r="N404" i="3"/>
  <c r="AH404" i="3" s="1"/>
  <c r="BI403" i="3"/>
  <c r="BJ403" i="3" s="1"/>
  <c r="W403" i="3"/>
  <c r="AH403" i="3" s="1"/>
  <c r="V403" i="3"/>
  <c r="N403" i="3"/>
  <c r="BJ402" i="3"/>
  <c r="BI402" i="3"/>
  <c r="W402" i="3"/>
  <c r="AH402" i="3" s="1"/>
  <c r="V402" i="3"/>
  <c r="N402" i="3"/>
  <c r="BJ401" i="3"/>
  <c r="BI401" i="3"/>
  <c r="W401" i="3"/>
  <c r="V401" i="3"/>
  <c r="N401" i="3"/>
  <c r="AH401" i="3" s="1"/>
  <c r="W400" i="3"/>
  <c r="AH400" i="3" s="1"/>
  <c r="V400" i="3"/>
  <c r="N400" i="3"/>
  <c r="AH399" i="3"/>
  <c r="W399" i="3"/>
  <c r="V399" i="3"/>
  <c r="N399" i="3"/>
  <c r="W398" i="3"/>
  <c r="V398" i="3"/>
  <c r="N398" i="3"/>
  <c r="AH398" i="3" s="1"/>
  <c r="W397" i="3"/>
  <c r="V397" i="3"/>
  <c r="N397" i="3"/>
  <c r="AH397" i="3" s="1"/>
  <c r="W396" i="3"/>
  <c r="V396" i="3"/>
  <c r="N396" i="3"/>
  <c r="AH396" i="3" s="1"/>
  <c r="AH395" i="3"/>
  <c r="W395" i="3"/>
  <c r="V395" i="3"/>
  <c r="N395" i="3"/>
  <c r="W394" i="3"/>
  <c r="V394" i="3"/>
  <c r="N394" i="3"/>
  <c r="AH394" i="3" s="1"/>
  <c r="BI393" i="3"/>
  <c r="BJ393" i="3" s="1"/>
  <c r="AH393" i="3"/>
  <c r="W393" i="3"/>
  <c r="V393" i="3"/>
  <c r="N393" i="3"/>
  <c r="BJ392" i="3"/>
  <c r="BI392" i="3"/>
  <c r="AH392" i="3"/>
  <c r="W392" i="3"/>
  <c r="V392" i="3"/>
  <c r="N392" i="3"/>
  <c r="BJ391" i="3"/>
  <c r="BI391" i="3"/>
  <c r="AH391" i="3"/>
  <c r="W391" i="3"/>
  <c r="V391" i="3"/>
  <c r="N391" i="3"/>
  <c r="BI390" i="3"/>
  <c r="BJ390" i="3" s="1"/>
  <c r="AH390" i="3"/>
  <c r="W390" i="3"/>
  <c r="V390" i="3"/>
  <c r="N390" i="3"/>
  <c r="W389" i="3"/>
  <c r="V389" i="3"/>
  <c r="N389" i="3"/>
  <c r="AH389" i="3" s="1"/>
  <c r="B389" i="3"/>
  <c r="W388" i="3"/>
  <c r="AH388" i="3" s="1"/>
  <c r="V388" i="3"/>
  <c r="N388" i="3"/>
  <c r="AH387" i="3"/>
  <c r="W387" i="3"/>
  <c r="V387" i="3"/>
  <c r="N387" i="3"/>
  <c r="W386" i="3"/>
  <c r="V386" i="3"/>
  <c r="N386" i="3"/>
  <c r="AH386" i="3" s="1"/>
  <c r="AH385" i="3"/>
  <c r="W385" i="3"/>
  <c r="V385" i="3"/>
  <c r="N385" i="3"/>
  <c r="W384" i="3"/>
  <c r="AH384" i="3" s="1"/>
  <c r="V384" i="3"/>
  <c r="N384" i="3"/>
  <c r="AH383" i="3"/>
  <c r="W383" i="3"/>
  <c r="V383" i="3"/>
  <c r="N383" i="3"/>
  <c r="W382" i="3"/>
  <c r="V382" i="3"/>
  <c r="N382" i="3"/>
  <c r="AH382" i="3" s="1"/>
  <c r="W381" i="3"/>
  <c r="V381" i="3"/>
  <c r="N381" i="3"/>
  <c r="AH381" i="3" s="1"/>
  <c r="AH380" i="3"/>
  <c r="W380" i="3"/>
  <c r="V380" i="3"/>
  <c r="N380" i="3"/>
  <c r="W379" i="3"/>
  <c r="V379" i="3"/>
  <c r="N379" i="3"/>
  <c r="AH379" i="3" s="1"/>
  <c r="AH378" i="3"/>
  <c r="V378" i="3"/>
  <c r="N378" i="3"/>
  <c r="AH377" i="3"/>
  <c r="W377" i="3"/>
  <c r="V377" i="3"/>
  <c r="N377" i="3"/>
  <c r="AH376" i="3"/>
  <c r="W376" i="3"/>
  <c r="V376" i="3"/>
  <c r="N376" i="3"/>
  <c r="AH375" i="3"/>
  <c r="V375" i="3"/>
  <c r="N375" i="3"/>
  <c r="W374" i="3"/>
  <c r="V374" i="3"/>
  <c r="N374" i="3"/>
  <c r="AH374" i="3" s="1"/>
  <c r="B374" i="3"/>
  <c r="AH373" i="3"/>
  <c r="W373" i="3"/>
  <c r="V373" i="3"/>
  <c r="AH372" i="3"/>
  <c r="W372" i="3"/>
  <c r="V372" i="3"/>
  <c r="N372" i="3"/>
  <c r="W371" i="3"/>
  <c r="V371" i="3"/>
  <c r="N371" i="3"/>
  <c r="AH371" i="3" s="1"/>
  <c r="W370" i="3"/>
  <c r="V370" i="3"/>
  <c r="N370" i="3"/>
  <c r="AH370" i="3" s="1"/>
  <c r="W369" i="3"/>
  <c r="V369" i="3"/>
  <c r="N369" i="3"/>
  <c r="AH369" i="3" s="1"/>
  <c r="AH368" i="3"/>
  <c r="W368" i="3"/>
  <c r="V368" i="3"/>
  <c r="N368" i="3"/>
  <c r="AW367" i="3"/>
  <c r="AV367" i="3"/>
  <c r="AH367" i="3"/>
  <c r="V367" i="3"/>
  <c r="AH366" i="3"/>
  <c r="W366" i="3"/>
  <c r="V366" i="3"/>
  <c r="N366" i="3"/>
  <c r="AH365" i="3"/>
  <c r="W365" i="3"/>
  <c r="V365" i="3"/>
  <c r="W364" i="3"/>
  <c r="V364" i="3"/>
  <c r="N364" i="3"/>
  <c r="AH364" i="3" s="1"/>
  <c r="W363" i="3"/>
  <c r="AH363" i="3" s="1"/>
  <c r="V363" i="3"/>
  <c r="N363" i="3"/>
  <c r="AH362" i="3"/>
  <c r="W362" i="3"/>
  <c r="V362" i="3"/>
  <c r="N362" i="3"/>
  <c r="AU361" i="3"/>
  <c r="AT361" i="3"/>
  <c r="V361" i="3"/>
  <c r="AH360" i="3"/>
  <c r="W360" i="3"/>
  <c r="V360" i="3"/>
  <c r="N360" i="3"/>
  <c r="W359" i="3"/>
  <c r="V359" i="3"/>
  <c r="N359" i="3"/>
  <c r="AH359" i="3" s="1"/>
  <c r="W358" i="3"/>
  <c r="V358" i="3"/>
  <c r="N358" i="3"/>
  <c r="AH358" i="3" s="1"/>
  <c r="W357" i="3"/>
  <c r="AH357" i="3" s="1"/>
  <c r="V357" i="3"/>
  <c r="N357" i="3"/>
  <c r="AH356" i="3"/>
  <c r="W356" i="3"/>
  <c r="V356" i="3"/>
  <c r="N356" i="3"/>
  <c r="W355" i="3"/>
  <c r="V355" i="3"/>
  <c r="N355" i="3"/>
  <c r="AH355" i="3" s="1"/>
  <c r="W354" i="3"/>
  <c r="V354" i="3"/>
  <c r="N354" i="3"/>
  <c r="AH354" i="3" s="1"/>
  <c r="W353" i="3"/>
  <c r="AH353" i="3" s="1"/>
  <c r="V353" i="3"/>
  <c r="N353" i="3"/>
  <c r="AH352" i="3"/>
  <c r="W352" i="3"/>
  <c r="V352" i="3"/>
  <c r="N352" i="3"/>
  <c r="W351" i="3"/>
  <c r="V351" i="3"/>
  <c r="N351" i="3"/>
  <c r="AH351" i="3" s="1"/>
  <c r="B351" i="3"/>
  <c r="AW350" i="3"/>
  <c r="AV350" i="3"/>
  <c r="W350" i="3"/>
  <c r="V350" i="3"/>
  <c r="W349" i="3"/>
  <c r="V349" i="3"/>
  <c r="N349" i="3"/>
  <c r="AH349" i="3" s="1"/>
  <c r="W348" i="3"/>
  <c r="V348" i="3"/>
  <c r="N348" i="3"/>
  <c r="AH348" i="3" s="1"/>
  <c r="W347" i="3"/>
  <c r="V347" i="3"/>
  <c r="W346" i="3"/>
  <c r="V346" i="3"/>
  <c r="W345" i="3"/>
  <c r="V345" i="3"/>
  <c r="W344" i="3"/>
  <c r="V344" i="3"/>
  <c r="W343" i="3"/>
  <c r="V343" i="3"/>
  <c r="W342" i="3"/>
  <c r="V342" i="3"/>
  <c r="W341" i="3"/>
  <c r="V341" i="3"/>
  <c r="N341" i="3"/>
  <c r="AH341" i="3" s="1"/>
  <c r="W340" i="3"/>
  <c r="V340" i="3"/>
  <c r="N340" i="3"/>
  <c r="AH340" i="3" s="1"/>
  <c r="W339" i="3"/>
  <c r="AH339" i="3" s="1"/>
  <c r="V339" i="3"/>
  <c r="N339" i="3"/>
  <c r="AH338" i="3"/>
  <c r="W338" i="3"/>
  <c r="V338" i="3"/>
  <c r="N338" i="3"/>
  <c r="W337" i="3"/>
  <c r="V337" i="3"/>
  <c r="N337" i="3"/>
  <c r="AH337" i="3" s="1"/>
  <c r="AW336" i="3"/>
  <c r="AV336" i="3"/>
  <c r="W336" i="3"/>
  <c r="V336" i="3"/>
  <c r="W335" i="3"/>
  <c r="V335" i="3"/>
  <c r="N335" i="3"/>
  <c r="AH335" i="3" s="1"/>
  <c r="W334" i="3"/>
  <c r="V334" i="3"/>
  <c r="N334" i="3"/>
  <c r="AH334" i="3" s="1"/>
  <c r="W333" i="3"/>
  <c r="AH333" i="3" s="1"/>
  <c r="V333" i="3"/>
  <c r="N333" i="3"/>
  <c r="W332" i="3"/>
  <c r="V332" i="3"/>
  <c r="W331" i="3"/>
  <c r="V331" i="3"/>
  <c r="N331" i="3"/>
  <c r="AH331" i="3" s="1"/>
  <c r="W330" i="3"/>
  <c r="V330" i="3"/>
  <c r="N330" i="3"/>
  <c r="AH330" i="3" s="1"/>
  <c r="W329" i="3"/>
  <c r="V329" i="3"/>
  <c r="B329" i="3"/>
  <c r="W328" i="3"/>
  <c r="V328" i="3"/>
  <c r="W327" i="3"/>
  <c r="V327" i="3"/>
  <c r="N327" i="3"/>
  <c r="AH327" i="3" s="1"/>
  <c r="W326" i="3"/>
  <c r="V326" i="3"/>
  <c r="N326" i="3"/>
  <c r="AH326" i="3" s="1"/>
  <c r="B326" i="3"/>
  <c r="AH325" i="3"/>
  <c r="W325" i="3"/>
  <c r="V325" i="3"/>
  <c r="B325" i="3"/>
  <c r="W324" i="3"/>
  <c r="V324" i="3"/>
  <c r="B324" i="3"/>
  <c r="W323" i="3"/>
  <c r="V323" i="3"/>
  <c r="W322" i="3"/>
  <c r="V322" i="3"/>
  <c r="N322" i="3"/>
  <c r="AH322" i="3" s="1"/>
  <c r="W321" i="3"/>
  <c r="V321" i="3"/>
  <c r="W320" i="3"/>
  <c r="V320" i="3"/>
  <c r="N320" i="3"/>
  <c r="AH320" i="3" s="1"/>
  <c r="W319" i="3"/>
  <c r="V319" i="3"/>
  <c r="N319" i="3"/>
  <c r="AH319" i="3" s="1"/>
  <c r="W318" i="3"/>
  <c r="V318" i="3"/>
  <c r="N318" i="3"/>
  <c r="AH318" i="3" s="1"/>
  <c r="AW317" i="3"/>
  <c r="AV317" i="3"/>
  <c r="W317" i="3"/>
  <c r="V317" i="3"/>
  <c r="N317" i="3"/>
  <c r="AH317" i="3" s="1"/>
  <c r="W316" i="3"/>
  <c r="V316" i="3"/>
  <c r="AW315" i="3"/>
  <c r="AV315" i="3"/>
  <c r="W315" i="3"/>
  <c r="V315" i="3"/>
  <c r="W314" i="3"/>
  <c r="V314" i="3"/>
  <c r="N314" i="3"/>
  <c r="AH314" i="3" s="1"/>
  <c r="W313" i="3"/>
  <c r="V313" i="3"/>
  <c r="N313" i="3"/>
  <c r="AH313" i="3" s="1"/>
  <c r="W312" i="3"/>
  <c r="AH312" i="3" s="1"/>
  <c r="V312" i="3"/>
  <c r="N312" i="3"/>
  <c r="W311" i="3"/>
  <c r="V311" i="3"/>
  <c r="W310" i="3"/>
  <c r="V310" i="3"/>
  <c r="W309" i="3"/>
  <c r="V309" i="3"/>
  <c r="W308" i="3"/>
  <c r="V308" i="3"/>
  <c r="W307" i="3"/>
  <c r="V307" i="3"/>
  <c r="N307" i="3"/>
  <c r="AH307" i="3" s="1"/>
  <c r="W306" i="3"/>
  <c r="V306" i="3"/>
  <c r="N306" i="3"/>
  <c r="AH306" i="3" s="1"/>
  <c r="AH305" i="3"/>
  <c r="W305" i="3"/>
  <c r="V305" i="3"/>
  <c r="N305" i="3"/>
  <c r="W304" i="3"/>
  <c r="V304" i="3"/>
  <c r="W303" i="3"/>
  <c r="V303" i="3"/>
  <c r="AH302" i="3"/>
  <c r="W302" i="3"/>
  <c r="V302" i="3"/>
  <c r="B302" i="3"/>
  <c r="AH301" i="3"/>
  <c r="W301" i="3"/>
  <c r="V301" i="3"/>
  <c r="N301" i="3"/>
  <c r="B301" i="3"/>
  <c r="W300" i="3"/>
  <c r="AH300" i="3" s="1"/>
  <c r="V300" i="3"/>
  <c r="N300" i="3"/>
  <c r="W299" i="3"/>
  <c r="V299" i="3"/>
  <c r="N299" i="3"/>
  <c r="AH299" i="3" s="1"/>
  <c r="W298" i="3"/>
  <c r="V298" i="3"/>
  <c r="N298" i="3"/>
  <c r="AH298" i="3" s="1"/>
  <c r="W297" i="3"/>
  <c r="V297" i="3"/>
  <c r="W296" i="3"/>
  <c r="V296" i="3"/>
  <c r="W295" i="3"/>
  <c r="V295" i="3"/>
  <c r="W294" i="3"/>
  <c r="V294" i="3"/>
  <c r="N294" i="3"/>
  <c r="AH294" i="3" s="1"/>
  <c r="W293" i="3"/>
  <c r="AH293" i="3" s="1"/>
  <c r="V293" i="3"/>
  <c r="N293" i="3"/>
  <c r="AW292" i="3"/>
  <c r="AV292" i="3"/>
  <c r="W292" i="3"/>
  <c r="V292" i="3"/>
  <c r="AW291" i="3"/>
  <c r="AV291" i="3"/>
  <c r="V291" i="3"/>
  <c r="AW290" i="3"/>
  <c r="AV290" i="3"/>
  <c r="W290" i="3"/>
  <c r="V290" i="3"/>
  <c r="AW289" i="3"/>
  <c r="AV289" i="3"/>
  <c r="V289" i="3"/>
  <c r="AW288" i="3"/>
  <c r="AV288" i="3"/>
  <c r="V288" i="3"/>
  <c r="AW287" i="3"/>
  <c r="AV287" i="3"/>
  <c r="W287" i="3"/>
  <c r="V287" i="3"/>
  <c r="AW286" i="3"/>
  <c r="AV286" i="3"/>
  <c r="V286" i="3"/>
  <c r="AW285" i="3"/>
  <c r="AV285" i="3"/>
  <c r="V285" i="3"/>
  <c r="AW284" i="3"/>
  <c r="AV284" i="3"/>
  <c r="V284" i="3"/>
  <c r="AW283" i="3"/>
  <c r="AV283" i="3"/>
  <c r="V283" i="3"/>
  <c r="AW282" i="3"/>
  <c r="AV282" i="3"/>
  <c r="V282" i="3"/>
  <c r="AW281" i="3"/>
  <c r="AV281" i="3"/>
  <c r="V281" i="3"/>
  <c r="AW280" i="3"/>
  <c r="AV280" i="3"/>
  <c r="V280" i="3"/>
  <c r="AW279" i="3"/>
  <c r="AV279" i="3"/>
  <c r="V279" i="3"/>
  <c r="W278" i="3"/>
  <c r="N278" i="3"/>
  <c r="AH278" i="3" s="1"/>
  <c r="B278" i="3"/>
  <c r="BI277" i="3"/>
  <c r="BJ277" i="3" s="1"/>
  <c r="AW277" i="3"/>
  <c r="AV277" i="3"/>
  <c r="AE277" i="3"/>
  <c r="V277" i="3"/>
  <c r="BI276" i="3"/>
  <c r="BJ276" i="3" s="1"/>
  <c r="AW276" i="3"/>
  <c r="AV276" i="3"/>
  <c r="AE276" i="3"/>
  <c r="V276" i="3"/>
  <c r="BI275" i="3"/>
  <c r="BJ275" i="3" s="1"/>
  <c r="AW275" i="3"/>
  <c r="AV275" i="3"/>
  <c r="AE275" i="3"/>
  <c r="V275" i="3"/>
  <c r="BJ274" i="3"/>
  <c r="BI274" i="3"/>
  <c r="AW274" i="3"/>
  <c r="AV274" i="3"/>
  <c r="AE274" i="3"/>
  <c r="V274" i="3"/>
  <c r="BJ273" i="3"/>
  <c r="BI273" i="3"/>
  <c r="AW273" i="3"/>
  <c r="AV273" i="3"/>
  <c r="AE273" i="3"/>
  <c r="V273" i="3"/>
  <c r="BI272" i="3"/>
  <c r="BJ272" i="3" s="1"/>
  <c r="AW272" i="3"/>
  <c r="AV272" i="3"/>
  <c r="AE272" i="3"/>
  <c r="V272" i="3"/>
  <c r="BI271" i="3"/>
  <c r="BJ271" i="3" s="1"/>
  <c r="AW271" i="3"/>
  <c r="AV271" i="3"/>
  <c r="AE271" i="3"/>
  <c r="V271" i="3"/>
  <c r="BJ270" i="3"/>
  <c r="BI270" i="3"/>
  <c r="AW270" i="3"/>
  <c r="AV270" i="3"/>
  <c r="AJ270" i="3"/>
  <c r="AI270" i="3"/>
  <c r="AH270" i="3"/>
  <c r="AF270" i="3"/>
  <c r="AE270" i="3"/>
  <c r="W270" i="3"/>
  <c r="V270" i="3"/>
  <c r="N270" i="3"/>
  <c r="BJ269" i="3"/>
  <c r="BI269" i="3"/>
  <c r="AW269" i="3"/>
  <c r="AV269" i="3"/>
  <c r="AE269" i="3"/>
  <c r="V269" i="3"/>
  <c r="BI268" i="3"/>
  <c r="BJ268" i="3" s="1"/>
  <c r="AW268" i="3"/>
  <c r="AV268" i="3"/>
  <c r="AE268" i="3"/>
  <c r="V268" i="3"/>
  <c r="BI267" i="3"/>
  <c r="BJ267" i="3" s="1"/>
  <c r="AW267" i="3"/>
  <c r="AV267" i="3"/>
  <c r="AJ267" i="3"/>
  <c r="AI267" i="3"/>
  <c r="AH267" i="3"/>
  <c r="AF267" i="3"/>
  <c r="AE267" i="3"/>
  <c r="W267" i="3"/>
  <c r="V267" i="3"/>
  <c r="N267" i="3"/>
  <c r="BJ266" i="3"/>
  <c r="BI266" i="3"/>
  <c r="AW266" i="3"/>
  <c r="AV266" i="3"/>
  <c r="AE266" i="3"/>
  <c r="V266" i="3"/>
  <c r="BJ265" i="3"/>
  <c r="BI265" i="3"/>
  <c r="AW265" i="3"/>
  <c r="AV265" i="3"/>
  <c r="AE265" i="3"/>
  <c r="V265" i="3"/>
  <c r="BI264" i="3"/>
  <c r="BJ264" i="3" s="1"/>
  <c r="AW264" i="3"/>
  <c r="AV264" i="3"/>
  <c r="AE264" i="3"/>
  <c r="V264" i="3"/>
  <c r="BI263" i="3"/>
  <c r="BJ263" i="3" s="1"/>
  <c r="AW263" i="3"/>
  <c r="AV263" i="3"/>
  <c r="AE263" i="3"/>
  <c r="V263" i="3"/>
  <c r="BJ262" i="3"/>
  <c r="BI262" i="3"/>
  <c r="AW262" i="3"/>
  <c r="AV262" i="3"/>
  <c r="AF262" i="3"/>
  <c r="AE262" i="3"/>
  <c r="V262" i="3"/>
  <c r="BJ261" i="3"/>
  <c r="BI261" i="3"/>
  <c r="AW261" i="3"/>
  <c r="AV261" i="3"/>
  <c r="AF261" i="3"/>
  <c r="AE261" i="3"/>
  <c r="V261" i="3"/>
  <c r="BI260" i="3"/>
  <c r="BJ260" i="3" s="1"/>
  <c r="AW260" i="3"/>
  <c r="AV260" i="3"/>
  <c r="AE260" i="3"/>
  <c r="V260" i="3"/>
  <c r="BI259" i="3"/>
  <c r="BJ259" i="3" s="1"/>
  <c r="AW259" i="3"/>
  <c r="AV259" i="3"/>
  <c r="AE259" i="3"/>
  <c r="V259" i="3"/>
  <c r="BJ258" i="3"/>
  <c r="BI258" i="3"/>
  <c r="AW258" i="3"/>
  <c r="AV258" i="3"/>
  <c r="AE258" i="3"/>
  <c r="V258" i="3"/>
  <c r="BJ257" i="3"/>
  <c r="BI257" i="3"/>
  <c r="AW257" i="3"/>
  <c r="AV257" i="3"/>
  <c r="AE257" i="3"/>
  <c r="V257" i="3"/>
  <c r="BI256" i="3"/>
  <c r="BJ256" i="3" s="1"/>
  <c r="AW256" i="3"/>
  <c r="AV256" i="3"/>
  <c r="AE256" i="3"/>
  <c r="V256" i="3"/>
  <c r="BI255" i="3"/>
  <c r="BJ255" i="3" s="1"/>
  <c r="AW255" i="3"/>
  <c r="AV255" i="3"/>
  <c r="AE255" i="3"/>
  <c r="V255" i="3"/>
  <c r="BJ254" i="3"/>
  <c r="BI254" i="3"/>
  <c r="AW254" i="3"/>
  <c r="AV254" i="3"/>
  <c r="AJ254" i="3"/>
  <c r="AI254" i="3"/>
  <c r="AH254" i="3"/>
  <c r="AF254" i="3"/>
  <c r="AE254" i="3"/>
  <c r="W254" i="3"/>
  <c r="V254" i="3"/>
  <c r="N254" i="3"/>
  <c r="BJ253" i="3"/>
  <c r="BI253" i="3"/>
  <c r="AW253" i="3"/>
  <c r="AV253" i="3"/>
  <c r="AE253" i="3"/>
  <c r="V253" i="3"/>
  <c r="BI252" i="3"/>
  <c r="BJ252" i="3" s="1"/>
  <c r="AW252" i="3"/>
  <c r="AV252" i="3"/>
  <c r="AI252" i="3"/>
  <c r="AH252" i="3"/>
  <c r="AJ252" i="3" s="1"/>
  <c r="AF252" i="3"/>
  <c r="AE252" i="3"/>
  <c r="W252" i="3"/>
  <c r="V252" i="3"/>
  <c r="N252" i="3"/>
  <c r="BI251" i="3"/>
  <c r="BJ251" i="3" s="1"/>
  <c r="AW251" i="3"/>
  <c r="AV251" i="3"/>
  <c r="AE251" i="3"/>
  <c r="V251" i="3"/>
  <c r="BJ250" i="3"/>
  <c r="BI250" i="3"/>
  <c r="AW250" i="3"/>
  <c r="AV250" i="3"/>
  <c r="AE250" i="3"/>
  <c r="V250" i="3"/>
  <c r="BJ249" i="3"/>
  <c r="BI249" i="3"/>
  <c r="AW249" i="3"/>
  <c r="AV249" i="3"/>
  <c r="AH249" i="3"/>
  <c r="AJ249" i="3" s="1"/>
  <c r="AF249" i="3"/>
  <c r="AE249" i="3"/>
  <c r="W249" i="3"/>
  <c r="V249" i="3"/>
  <c r="N249" i="3"/>
  <c r="BI248" i="3"/>
  <c r="BJ248" i="3" s="1"/>
  <c r="AW248" i="3"/>
  <c r="AV248" i="3"/>
  <c r="AE248" i="3"/>
  <c r="V248" i="3"/>
  <c r="BI247" i="3"/>
  <c r="BJ247" i="3" s="1"/>
  <c r="AW247" i="3"/>
  <c r="AV247" i="3"/>
  <c r="AJ247" i="3"/>
  <c r="AI247" i="3"/>
  <c r="AH247" i="3"/>
  <c r="AF247" i="3"/>
  <c r="AE247" i="3"/>
  <c r="W247" i="3"/>
  <c r="V247" i="3"/>
  <c r="N247" i="3"/>
  <c r="BJ246" i="3"/>
  <c r="BI246" i="3"/>
  <c r="AW246" i="3"/>
  <c r="AV246" i="3"/>
  <c r="AE246" i="3"/>
  <c r="V246" i="3"/>
  <c r="BJ245" i="3"/>
  <c r="BI245" i="3"/>
  <c r="AW245" i="3"/>
  <c r="AV245" i="3"/>
  <c r="AE245" i="3"/>
  <c r="V245" i="3"/>
  <c r="BI244" i="3"/>
  <c r="BJ244" i="3" s="1"/>
  <c r="AW244" i="3"/>
  <c r="AV244" i="3"/>
  <c r="AE244" i="3"/>
  <c r="V244" i="3"/>
  <c r="BI243" i="3"/>
  <c r="BJ243" i="3" s="1"/>
  <c r="AW243" i="3"/>
  <c r="AV243" i="3"/>
  <c r="AJ243" i="3"/>
  <c r="AI243" i="3"/>
  <c r="AH243" i="3"/>
  <c r="AF243" i="3"/>
  <c r="AE243" i="3"/>
  <c r="W243" i="3"/>
  <c r="V243" i="3"/>
  <c r="N243" i="3"/>
  <c r="BJ242" i="3"/>
  <c r="BI242" i="3"/>
  <c r="AW242" i="3"/>
  <c r="AV242" i="3"/>
  <c r="AE242" i="3"/>
  <c r="V242" i="3"/>
  <c r="BJ241" i="3"/>
  <c r="BI241" i="3"/>
  <c r="AW241" i="3"/>
  <c r="AV241" i="3"/>
  <c r="AE241" i="3"/>
  <c r="V241" i="3"/>
  <c r="BI240" i="3"/>
  <c r="BJ240" i="3" s="1"/>
  <c r="AW240" i="3"/>
  <c r="AV240" i="3"/>
  <c r="AE240" i="3"/>
  <c r="V240" i="3"/>
  <c r="BI239" i="3"/>
  <c r="BJ239" i="3" s="1"/>
  <c r="AW239" i="3"/>
  <c r="AV239" i="3"/>
  <c r="AE239" i="3"/>
  <c r="V239" i="3"/>
  <c r="BJ238" i="3"/>
  <c r="BI238" i="3"/>
  <c r="AW238" i="3"/>
  <c r="AV238" i="3"/>
  <c r="AE238" i="3"/>
  <c r="V238" i="3"/>
  <c r="BJ237" i="3"/>
  <c r="BI237" i="3"/>
  <c r="AW237" i="3"/>
  <c r="AV237" i="3"/>
  <c r="AF237" i="3"/>
  <c r="AE237" i="3"/>
  <c r="V237" i="3"/>
  <c r="BI236" i="3"/>
  <c r="BJ236" i="3" s="1"/>
  <c r="AW236" i="3"/>
  <c r="AV236" i="3"/>
  <c r="AE236" i="3"/>
  <c r="V236" i="3"/>
  <c r="BI235" i="3"/>
  <c r="BJ235" i="3" s="1"/>
  <c r="AW235" i="3"/>
  <c r="AV235" i="3"/>
  <c r="AE235" i="3"/>
  <c r="V235" i="3"/>
  <c r="BJ234" i="3"/>
  <c r="BI234" i="3"/>
  <c r="AW234" i="3"/>
  <c r="AV234" i="3"/>
  <c r="AE234" i="3"/>
  <c r="V234" i="3"/>
  <c r="BI233" i="3"/>
  <c r="BJ233" i="3" s="1"/>
  <c r="AW233" i="3"/>
  <c r="AV233" i="3"/>
  <c r="AH233" i="3"/>
  <c r="AJ233" i="3" s="1"/>
  <c r="AF233" i="3"/>
  <c r="AE233" i="3"/>
  <c r="W233" i="3"/>
  <c r="V233" i="3"/>
  <c r="N233" i="3"/>
  <c r="BI232" i="3"/>
  <c r="BJ232" i="3" s="1"/>
  <c r="AW232" i="3"/>
  <c r="AV232" i="3"/>
  <c r="AE232" i="3"/>
  <c r="V232" i="3"/>
  <c r="BI231" i="3"/>
  <c r="BJ231" i="3" s="1"/>
  <c r="AW231" i="3"/>
  <c r="AV231" i="3"/>
  <c r="AE231" i="3"/>
  <c r="V231" i="3"/>
  <c r="BJ230" i="3"/>
  <c r="BI230" i="3"/>
  <c r="AW230" i="3"/>
  <c r="AV230" i="3"/>
  <c r="AE230" i="3"/>
  <c r="V230" i="3"/>
  <c r="BI229" i="3"/>
  <c r="BJ229" i="3" s="1"/>
  <c r="AW229" i="3"/>
  <c r="AV229" i="3"/>
  <c r="AE229" i="3"/>
  <c r="V229" i="3"/>
  <c r="BI228" i="3"/>
  <c r="BJ228" i="3" s="1"/>
  <c r="AW228" i="3"/>
  <c r="AV228" i="3"/>
  <c r="AE228" i="3"/>
  <c r="V228" i="3"/>
  <c r="BI227" i="3"/>
  <c r="BJ227" i="3" s="1"/>
  <c r="AW227" i="3"/>
  <c r="AV227" i="3"/>
  <c r="AJ227" i="3"/>
  <c r="AI227" i="3"/>
  <c r="AH227" i="3"/>
  <c r="AF227" i="3"/>
  <c r="AE227" i="3"/>
  <c r="V227" i="3"/>
  <c r="BJ226" i="3"/>
  <c r="BI226" i="3"/>
  <c r="AW226" i="3"/>
  <c r="AV226" i="3"/>
  <c r="AE226" i="3"/>
  <c r="V226" i="3"/>
  <c r="BI225" i="3"/>
  <c r="BJ225" i="3" s="1"/>
  <c r="AW225" i="3"/>
  <c r="AV225" i="3"/>
  <c r="AF225" i="3"/>
  <c r="AE225" i="3"/>
  <c r="V225" i="3"/>
  <c r="BI224" i="3"/>
  <c r="BJ224" i="3" s="1"/>
  <c r="AW224" i="3"/>
  <c r="AV224" i="3"/>
  <c r="AH224" i="3"/>
  <c r="AI224" i="3" s="1"/>
  <c r="AF224" i="3"/>
  <c r="AE224" i="3"/>
  <c r="W224" i="3"/>
  <c r="V224" i="3"/>
  <c r="N224" i="3"/>
  <c r="BI223" i="3"/>
  <c r="BJ223" i="3" s="1"/>
  <c r="AW223" i="3"/>
  <c r="AV223" i="3"/>
  <c r="AE223" i="3"/>
  <c r="V223" i="3"/>
  <c r="BJ222" i="3"/>
  <c r="BI222" i="3"/>
  <c r="AW222" i="3"/>
  <c r="AV222" i="3"/>
  <c r="AE222" i="3"/>
  <c r="V222" i="3"/>
  <c r="BI221" i="3"/>
  <c r="BJ221" i="3" s="1"/>
  <c r="AW221" i="3"/>
  <c r="AV221" i="3"/>
  <c r="AH221" i="3"/>
  <c r="AJ221" i="3" s="1"/>
  <c r="AE221" i="3"/>
  <c r="V221" i="3"/>
  <c r="BI220" i="3"/>
  <c r="BJ220" i="3" s="1"/>
  <c r="AW220" i="3"/>
  <c r="AV220" i="3"/>
  <c r="AH220" i="3"/>
  <c r="AI220" i="3" s="1"/>
  <c r="AF220" i="3"/>
  <c r="AE220" i="3"/>
  <c r="W220" i="3"/>
  <c r="V220" i="3"/>
  <c r="N220" i="3"/>
  <c r="BI219" i="3"/>
  <c r="BJ219" i="3" s="1"/>
  <c r="AW219" i="3"/>
  <c r="AV219" i="3"/>
  <c r="AJ219" i="3"/>
  <c r="AI219" i="3"/>
  <c r="AH219" i="3"/>
  <c r="AF219" i="3"/>
  <c r="AE219" i="3"/>
  <c r="V219" i="3"/>
  <c r="BJ218" i="3"/>
  <c r="BI218" i="3"/>
  <c r="AW218" i="3"/>
  <c r="AV218" i="3"/>
  <c r="AJ218" i="3"/>
  <c r="AH218" i="3"/>
  <c r="AI218" i="3" s="1"/>
  <c r="AF218" i="3"/>
  <c r="AE218" i="3"/>
  <c r="V218" i="3"/>
  <c r="BI217" i="3"/>
  <c r="BJ217" i="3" s="1"/>
  <c r="AW217" i="3"/>
  <c r="AV217" i="3"/>
  <c r="AE217" i="3"/>
  <c r="V217" i="3"/>
  <c r="BI216" i="3"/>
  <c r="BJ216" i="3" s="1"/>
  <c r="AW216" i="3"/>
  <c r="AV216" i="3"/>
  <c r="AE216" i="3"/>
  <c r="V216" i="3"/>
  <c r="BI215" i="3"/>
  <c r="BJ215" i="3" s="1"/>
  <c r="AW215" i="3"/>
  <c r="AV215" i="3"/>
  <c r="AJ215" i="3"/>
  <c r="AI215" i="3"/>
  <c r="AH215" i="3"/>
  <c r="AF215" i="3"/>
  <c r="AE215" i="3"/>
  <c r="W215" i="3"/>
  <c r="V215" i="3"/>
  <c r="N215" i="3"/>
  <c r="BJ214" i="3"/>
  <c r="BI214" i="3"/>
  <c r="AW214" i="3"/>
  <c r="AV214" i="3"/>
  <c r="AE214" i="3"/>
  <c r="V214" i="3"/>
  <c r="BI213" i="3"/>
  <c r="BJ213" i="3" s="1"/>
  <c r="AW213" i="3"/>
  <c r="AV213" i="3"/>
  <c r="AE213" i="3"/>
  <c r="V213" i="3"/>
  <c r="BI212" i="3"/>
  <c r="BJ212" i="3" s="1"/>
  <c r="AW212" i="3"/>
  <c r="AV212" i="3"/>
  <c r="AH212" i="3"/>
  <c r="AI212" i="3" s="1"/>
  <c r="AF212" i="3"/>
  <c r="AE212" i="3"/>
  <c r="W212" i="3"/>
  <c r="V212" i="3"/>
  <c r="N212" i="3"/>
  <c r="BI211" i="3"/>
  <c r="BJ211" i="3" s="1"/>
  <c r="AW211" i="3"/>
  <c r="AV211" i="3"/>
  <c r="AF211" i="3"/>
  <c r="AE211" i="3"/>
  <c r="V211" i="3"/>
  <c r="BJ210" i="3"/>
  <c r="BI210" i="3"/>
  <c r="AW210" i="3"/>
  <c r="AV210" i="3"/>
  <c r="AJ210" i="3"/>
  <c r="AH210" i="3"/>
  <c r="AI210" i="3" s="1"/>
  <c r="AF210" i="3"/>
  <c r="AE210" i="3"/>
  <c r="W210" i="3"/>
  <c r="V210" i="3"/>
  <c r="N210" i="3"/>
  <c r="BI209" i="3"/>
  <c r="BJ209" i="3" s="1"/>
  <c r="AW209" i="3"/>
  <c r="AV209" i="3"/>
  <c r="AF209" i="3"/>
  <c r="AE209" i="3"/>
  <c r="V209" i="3"/>
  <c r="BI208" i="3"/>
  <c r="BJ208" i="3" s="1"/>
  <c r="AW208" i="3"/>
  <c r="AV208" i="3"/>
  <c r="AF208" i="3"/>
  <c r="AE208" i="3"/>
  <c r="V208" i="3"/>
  <c r="BI207" i="3"/>
  <c r="BJ207" i="3" s="1"/>
  <c r="AW207" i="3"/>
  <c r="AV207" i="3"/>
  <c r="AF207" i="3"/>
  <c r="AE207" i="3"/>
  <c r="V207" i="3"/>
  <c r="BJ206" i="3"/>
  <c r="BI206" i="3"/>
  <c r="AW206" i="3"/>
  <c r="AV206" i="3"/>
  <c r="AF206" i="3"/>
  <c r="AE206" i="3"/>
  <c r="V206" i="3"/>
  <c r="BI205" i="3"/>
  <c r="BJ205" i="3" s="1"/>
  <c r="AW205" i="3"/>
  <c r="AV205" i="3"/>
  <c r="AF205" i="3"/>
  <c r="AE205" i="3"/>
  <c r="V205" i="3"/>
  <c r="BI204" i="3"/>
  <c r="BJ204" i="3" s="1"/>
  <c r="AW204" i="3"/>
  <c r="AV204" i="3"/>
  <c r="AF204" i="3"/>
  <c r="AE204" i="3"/>
  <c r="V204" i="3"/>
  <c r="BI203" i="3"/>
  <c r="BJ203" i="3" s="1"/>
  <c r="AW203" i="3"/>
  <c r="AV203" i="3"/>
  <c r="AF203" i="3"/>
  <c r="AE203" i="3"/>
  <c r="V203" i="3"/>
  <c r="BJ202" i="3"/>
  <c r="BI202" i="3"/>
  <c r="AW202" i="3"/>
  <c r="AV202" i="3"/>
  <c r="AF202" i="3"/>
  <c r="AE202" i="3"/>
  <c r="V202" i="3"/>
  <c r="BI201" i="3"/>
  <c r="BJ201" i="3" s="1"/>
  <c r="AW201" i="3"/>
  <c r="AV201" i="3"/>
  <c r="AF201" i="3"/>
  <c r="AE201" i="3"/>
  <c r="V201" i="3"/>
  <c r="BI200" i="3"/>
  <c r="BJ200" i="3" s="1"/>
  <c r="AW200" i="3"/>
  <c r="AV200" i="3"/>
  <c r="AF200" i="3"/>
  <c r="AE200" i="3"/>
  <c r="W200" i="3"/>
  <c r="V200" i="3"/>
  <c r="BI199" i="3"/>
  <c r="BJ199" i="3" s="1"/>
  <c r="AW199" i="3"/>
  <c r="AV199" i="3"/>
  <c r="AE199" i="3"/>
  <c r="V199" i="3"/>
  <c r="BJ198" i="3"/>
  <c r="BI198" i="3"/>
  <c r="AW198" i="3"/>
  <c r="AV198" i="3"/>
  <c r="AF198" i="3"/>
  <c r="AE198" i="3"/>
  <c r="W198" i="3"/>
  <c r="V198" i="3"/>
  <c r="BI197" i="3"/>
  <c r="BJ197" i="3" s="1"/>
  <c r="AW197" i="3"/>
  <c r="AV197" i="3"/>
  <c r="AE197" i="3"/>
  <c r="V197" i="3"/>
  <c r="BI196" i="3"/>
  <c r="BJ196" i="3" s="1"/>
  <c r="AW196" i="3"/>
  <c r="AV196" i="3"/>
  <c r="AE196" i="3"/>
  <c r="V196" i="3"/>
  <c r="BI195" i="3"/>
  <c r="BJ195" i="3" s="1"/>
  <c r="AW195" i="3"/>
  <c r="AV195" i="3"/>
  <c r="AJ195" i="3"/>
  <c r="AI195" i="3"/>
  <c r="AH195" i="3"/>
  <c r="AF195" i="3"/>
  <c r="AE195" i="3"/>
  <c r="W195" i="3"/>
  <c r="V195" i="3"/>
  <c r="BJ194" i="3"/>
  <c r="BI194" i="3"/>
  <c r="AW194" i="3"/>
  <c r="AV194" i="3"/>
  <c r="AF194" i="3"/>
  <c r="AE194" i="3"/>
  <c r="W194" i="3"/>
  <c r="V194" i="3"/>
  <c r="BI193" i="3"/>
  <c r="BJ193" i="3" s="1"/>
  <c r="AW193" i="3"/>
  <c r="AV193" i="3"/>
  <c r="AF193" i="3"/>
  <c r="AE193" i="3"/>
  <c r="V193" i="3"/>
  <c r="BI192" i="3"/>
  <c r="BJ192" i="3" s="1"/>
  <c r="AW192" i="3"/>
  <c r="AV192" i="3"/>
  <c r="AE192" i="3"/>
  <c r="V192" i="3"/>
  <c r="BI191" i="3"/>
  <c r="BJ191" i="3" s="1"/>
  <c r="AW191" i="3"/>
  <c r="AV191" i="3"/>
  <c r="AF191" i="3"/>
  <c r="AE191" i="3"/>
  <c r="V191" i="3"/>
  <c r="BJ190" i="3"/>
  <c r="BI190" i="3"/>
  <c r="AW190" i="3"/>
  <c r="AV190" i="3"/>
  <c r="AJ190" i="3"/>
  <c r="AH190" i="3"/>
  <c r="AI190" i="3" s="1"/>
  <c r="AF190" i="3"/>
  <c r="AE190" i="3"/>
  <c r="W190" i="3"/>
  <c r="V190" i="3"/>
  <c r="N190" i="3"/>
  <c r="BI189" i="3"/>
  <c r="BJ189" i="3" s="1"/>
  <c r="AW189" i="3"/>
  <c r="AV189" i="3"/>
  <c r="AF189" i="3"/>
  <c r="AE189" i="3"/>
  <c r="V189" i="3"/>
  <c r="BI188" i="3"/>
  <c r="BJ188" i="3" s="1"/>
  <c r="AW188" i="3"/>
  <c r="AV188" i="3"/>
  <c r="AH188" i="3"/>
  <c r="AI188" i="3" s="1"/>
  <c r="AF188" i="3"/>
  <c r="AE188" i="3"/>
  <c r="W188" i="3"/>
  <c r="V188" i="3"/>
  <c r="N188" i="3"/>
  <c r="BI187" i="3"/>
  <c r="BJ187" i="3" s="1"/>
  <c r="AW187" i="3"/>
  <c r="AV187" i="3"/>
  <c r="AE187" i="3"/>
  <c r="V187" i="3"/>
  <c r="BJ186" i="3"/>
  <c r="BI186" i="3"/>
  <c r="AW186" i="3"/>
  <c r="AV186" i="3"/>
  <c r="AE186" i="3"/>
  <c r="V186" i="3"/>
  <c r="BI185" i="3"/>
  <c r="BJ185" i="3" s="1"/>
  <c r="AW185" i="3"/>
  <c r="AV185" i="3"/>
  <c r="AH185" i="3"/>
  <c r="AJ185" i="3" s="1"/>
  <c r="AF185" i="3"/>
  <c r="AE185" i="3"/>
  <c r="W185" i="3"/>
  <c r="V185" i="3"/>
  <c r="N185" i="3"/>
  <c r="BI184" i="3"/>
  <c r="BJ184" i="3" s="1"/>
  <c r="AW184" i="3"/>
  <c r="AV184" i="3"/>
  <c r="AE184" i="3"/>
  <c r="V184" i="3"/>
  <c r="BI183" i="3"/>
  <c r="BJ183" i="3" s="1"/>
  <c r="AW183" i="3"/>
  <c r="AV183" i="3"/>
  <c r="AE183" i="3"/>
  <c r="V183" i="3"/>
  <c r="BJ182" i="3"/>
  <c r="BI182" i="3"/>
  <c r="AW182" i="3"/>
  <c r="AV182" i="3"/>
  <c r="AE182" i="3"/>
  <c r="V182" i="3"/>
  <c r="BI181" i="3"/>
  <c r="BJ181" i="3" s="1"/>
  <c r="AW181" i="3"/>
  <c r="AV181" i="3"/>
  <c r="AE181" i="3"/>
  <c r="V181" i="3"/>
  <c r="BI180" i="3"/>
  <c r="BJ180" i="3" s="1"/>
  <c r="AW180" i="3"/>
  <c r="AV180" i="3"/>
  <c r="AH180" i="3"/>
  <c r="AF180" i="3"/>
  <c r="AE180" i="3"/>
  <c r="W180" i="3"/>
  <c r="V180" i="3"/>
  <c r="N180" i="3"/>
  <c r="BI179" i="3"/>
  <c r="BJ179" i="3" s="1"/>
  <c r="AW179" i="3"/>
  <c r="AV179" i="3"/>
  <c r="AE179" i="3"/>
  <c r="V179" i="3"/>
  <c r="BJ178" i="3"/>
  <c r="BI178" i="3"/>
  <c r="AW178" i="3"/>
  <c r="AV178" i="3"/>
  <c r="AE178" i="3"/>
  <c r="V178" i="3"/>
  <c r="BI177" i="3"/>
  <c r="BJ177" i="3" s="1"/>
  <c r="AW177" i="3"/>
  <c r="AV177" i="3"/>
  <c r="AE177" i="3"/>
  <c r="V177" i="3"/>
  <c r="BI176" i="3"/>
  <c r="BJ176" i="3" s="1"/>
  <c r="AW176" i="3"/>
  <c r="AV176" i="3"/>
  <c r="AI176" i="3"/>
  <c r="AH176" i="3"/>
  <c r="AJ176" i="3" s="1"/>
  <c r="AF176" i="3"/>
  <c r="AE176" i="3"/>
  <c r="W176" i="3"/>
  <c r="V176" i="3"/>
  <c r="N176" i="3"/>
  <c r="BJ175" i="3"/>
  <c r="BI175" i="3"/>
  <c r="AW175" i="3"/>
  <c r="AV175" i="3"/>
  <c r="AE175" i="3"/>
  <c r="V175" i="3"/>
  <c r="BJ174" i="3"/>
  <c r="BI174" i="3"/>
  <c r="AW174" i="3"/>
  <c r="AV174" i="3"/>
  <c r="AJ174" i="3"/>
  <c r="AH174" i="3"/>
  <c r="AI174" i="3" s="1"/>
  <c r="AE174" i="3"/>
  <c r="W174" i="3"/>
  <c r="V174" i="3"/>
  <c r="N174" i="3"/>
  <c r="BI173" i="3"/>
  <c r="BJ173" i="3" s="1"/>
  <c r="AW173" i="3"/>
  <c r="AV173" i="3"/>
  <c r="AE173" i="3"/>
  <c r="V173" i="3"/>
  <c r="BI172" i="3"/>
  <c r="BJ172" i="3" s="1"/>
  <c r="AW172" i="3"/>
  <c r="AV172" i="3"/>
  <c r="AF172" i="3"/>
  <c r="AE172" i="3"/>
  <c r="V172" i="3"/>
  <c r="BI171" i="3"/>
  <c r="BJ171" i="3" s="1"/>
  <c r="AW171" i="3"/>
  <c r="AV171" i="3"/>
  <c r="AJ171" i="3"/>
  <c r="AI171" i="3"/>
  <c r="AH171" i="3"/>
  <c r="AF171" i="3"/>
  <c r="AE171" i="3"/>
  <c r="W171" i="3"/>
  <c r="V171" i="3"/>
  <c r="N171" i="3"/>
  <c r="BJ170" i="3"/>
  <c r="BI170" i="3"/>
  <c r="AW170" i="3"/>
  <c r="AV170" i="3"/>
  <c r="AE170" i="3"/>
  <c r="V170" i="3"/>
  <c r="BI169" i="3"/>
  <c r="BJ169" i="3" s="1"/>
  <c r="AW169" i="3"/>
  <c r="AV169" i="3"/>
  <c r="AE169" i="3"/>
  <c r="V169" i="3"/>
  <c r="BJ168" i="3"/>
  <c r="BI168" i="3"/>
  <c r="AW168" i="3"/>
  <c r="AV168" i="3"/>
  <c r="AE168" i="3"/>
  <c r="V168" i="3"/>
  <c r="BI167" i="3"/>
  <c r="BJ167" i="3" s="1"/>
  <c r="AW167" i="3"/>
  <c r="AV167" i="3"/>
  <c r="AE167" i="3"/>
  <c r="V167" i="3"/>
  <c r="BJ166" i="3"/>
  <c r="BI166" i="3"/>
  <c r="AW166" i="3"/>
  <c r="AV166" i="3"/>
  <c r="AE166" i="3"/>
  <c r="V166" i="3"/>
  <c r="BI165" i="3"/>
  <c r="BJ165" i="3" s="1"/>
  <c r="AW165" i="3"/>
  <c r="AV165" i="3"/>
  <c r="AE165" i="3"/>
  <c r="V165" i="3"/>
  <c r="BJ164" i="3"/>
  <c r="BI164" i="3"/>
  <c r="AW164" i="3"/>
  <c r="AV164" i="3"/>
  <c r="AH164" i="3"/>
  <c r="AI164" i="3" s="1"/>
  <c r="AF164" i="3"/>
  <c r="AE164" i="3"/>
  <c r="W164" i="3"/>
  <c r="V164" i="3"/>
  <c r="N164" i="3"/>
  <c r="BI163" i="3"/>
  <c r="BJ163" i="3" s="1"/>
  <c r="AW163" i="3"/>
  <c r="AV163" i="3"/>
  <c r="AE163" i="3"/>
  <c r="V163" i="3"/>
  <c r="BJ162" i="3"/>
  <c r="BI162" i="3"/>
  <c r="AW162" i="3"/>
  <c r="AV162" i="3"/>
  <c r="AE162" i="3"/>
  <c r="V162" i="3"/>
  <c r="N162" i="3"/>
  <c r="BI161" i="3"/>
  <c r="BJ161" i="3" s="1"/>
  <c r="AW161" i="3"/>
  <c r="AV161" i="3"/>
  <c r="AE161" i="3"/>
  <c r="V161" i="3"/>
  <c r="BJ160" i="3"/>
  <c r="BI160" i="3"/>
  <c r="AW160" i="3"/>
  <c r="AV160" i="3"/>
  <c r="AE160" i="3"/>
  <c r="V160" i="3"/>
  <c r="BI159" i="3"/>
  <c r="BJ159" i="3" s="1"/>
  <c r="AW159" i="3"/>
  <c r="AV159" i="3"/>
  <c r="AF159" i="3"/>
  <c r="AE159" i="3"/>
  <c r="V159" i="3"/>
  <c r="BJ158" i="3"/>
  <c r="BI158" i="3"/>
  <c r="AW158" i="3"/>
  <c r="AV158" i="3"/>
  <c r="AH158" i="3"/>
  <c r="AI158" i="3" s="1"/>
  <c r="AF158" i="3"/>
  <c r="AE158" i="3"/>
  <c r="W158" i="3"/>
  <c r="V158" i="3"/>
  <c r="N158" i="3"/>
  <c r="BI157" i="3"/>
  <c r="BJ157" i="3" s="1"/>
  <c r="AW157" i="3"/>
  <c r="AV157" i="3"/>
  <c r="AF157" i="3"/>
  <c r="AE157" i="3"/>
  <c r="V157" i="3"/>
  <c r="BI156" i="3"/>
  <c r="BJ156" i="3" s="1"/>
  <c r="AW156" i="3"/>
  <c r="AV156" i="3"/>
  <c r="AJ156" i="3"/>
  <c r="AI156" i="3"/>
  <c r="AH156" i="3"/>
  <c r="AF156" i="3"/>
  <c r="AE156" i="3"/>
  <c r="W156" i="3"/>
  <c r="V156" i="3"/>
  <c r="N156" i="3"/>
  <c r="BJ155" i="3"/>
  <c r="BI155" i="3"/>
  <c r="AW155" i="3"/>
  <c r="AV155" i="3"/>
  <c r="AE155" i="3"/>
  <c r="V155" i="3"/>
  <c r="BJ154" i="3"/>
  <c r="BI154" i="3"/>
  <c r="AW154" i="3"/>
  <c r="AV154" i="3"/>
  <c r="AE154" i="3"/>
  <c r="V154" i="3"/>
  <c r="BI153" i="3"/>
  <c r="BJ153" i="3" s="1"/>
  <c r="AW153" i="3"/>
  <c r="AV153" i="3"/>
  <c r="AE153" i="3"/>
  <c r="V153" i="3"/>
  <c r="BI152" i="3"/>
  <c r="BJ152" i="3" s="1"/>
  <c r="AW152" i="3"/>
  <c r="AV152" i="3"/>
  <c r="AE152" i="3"/>
  <c r="V152" i="3"/>
  <c r="BI151" i="3"/>
  <c r="BJ151" i="3" s="1"/>
  <c r="AW151" i="3"/>
  <c r="AV151" i="3"/>
  <c r="AJ151" i="3"/>
  <c r="AI151" i="3"/>
  <c r="AH151" i="3"/>
  <c r="AF151" i="3"/>
  <c r="AE151" i="3"/>
  <c r="W151" i="3"/>
  <c r="V151" i="3"/>
  <c r="N151" i="3"/>
  <c r="BJ150" i="3"/>
  <c r="BI150" i="3"/>
  <c r="AW150" i="3"/>
  <c r="AV150" i="3"/>
  <c r="AF150" i="3"/>
  <c r="AE150" i="3"/>
  <c r="V150" i="3"/>
  <c r="BI149" i="3"/>
  <c r="BJ149" i="3" s="1"/>
  <c r="AW149" i="3"/>
  <c r="AV149" i="3"/>
  <c r="AH149" i="3"/>
  <c r="AJ149" i="3" s="1"/>
  <c r="AF149" i="3"/>
  <c r="AE149" i="3"/>
  <c r="W149" i="3"/>
  <c r="V149" i="3"/>
  <c r="N149" i="3"/>
  <c r="BI148" i="3"/>
  <c r="BJ148" i="3" s="1"/>
  <c r="AW148" i="3"/>
  <c r="AV148" i="3"/>
  <c r="AE148" i="3"/>
  <c r="V148" i="3"/>
  <c r="BI147" i="3"/>
  <c r="BJ147" i="3" s="1"/>
  <c r="AW147" i="3"/>
  <c r="AV147" i="3"/>
  <c r="AF147" i="3"/>
  <c r="AE147" i="3"/>
  <c r="V147" i="3"/>
  <c r="BJ146" i="3"/>
  <c r="BI146" i="3"/>
  <c r="AW146" i="3"/>
  <c r="AV146" i="3"/>
  <c r="AF146" i="3"/>
  <c r="AE146" i="3"/>
  <c r="V146" i="3"/>
  <c r="BI145" i="3"/>
  <c r="BJ145" i="3" s="1"/>
  <c r="AW145" i="3"/>
  <c r="AV145" i="3"/>
  <c r="AF145" i="3"/>
  <c r="AE145" i="3"/>
  <c r="V145" i="3"/>
  <c r="BI144" i="3"/>
  <c r="BJ144" i="3" s="1"/>
  <c r="AW144" i="3"/>
  <c r="AV144" i="3"/>
  <c r="AF144" i="3"/>
  <c r="AE144" i="3"/>
  <c r="V144" i="3"/>
  <c r="BI143" i="3"/>
  <c r="BJ143" i="3" s="1"/>
  <c r="AW143" i="3"/>
  <c r="AV143" i="3"/>
  <c r="AF143" i="3"/>
  <c r="AE143" i="3"/>
  <c r="V143" i="3"/>
  <c r="BJ142" i="3"/>
  <c r="BI142" i="3"/>
  <c r="AW142" i="3"/>
  <c r="AV142" i="3"/>
  <c r="AF142" i="3"/>
  <c r="AE142" i="3"/>
  <c r="V142" i="3"/>
  <c r="BI141" i="3"/>
  <c r="BJ141" i="3" s="1"/>
  <c r="AW141" i="3"/>
  <c r="AV141" i="3"/>
  <c r="AF141" i="3"/>
  <c r="AE141" i="3"/>
  <c r="V141" i="3"/>
  <c r="BI140" i="3"/>
  <c r="BJ140" i="3" s="1"/>
  <c r="AW140" i="3"/>
  <c r="AV140" i="3"/>
  <c r="AH140" i="3"/>
  <c r="AJ140" i="3" s="1"/>
  <c r="AF140" i="3"/>
  <c r="AE140" i="3"/>
  <c r="W140" i="3"/>
  <c r="V140" i="3"/>
  <c r="N140" i="3"/>
  <c r="BI139" i="3"/>
  <c r="BJ139" i="3" s="1"/>
  <c r="AW139" i="3"/>
  <c r="AV139" i="3"/>
  <c r="AF139" i="3"/>
  <c r="AE139" i="3"/>
  <c r="V139" i="3"/>
  <c r="BJ138" i="3"/>
  <c r="BI138" i="3"/>
  <c r="AW138" i="3"/>
  <c r="AV138" i="3"/>
  <c r="AJ138" i="3"/>
  <c r="AH138" i="3"/>
  <c r="AI138" i="3" s="1"/>
  <c r="AF138" i="3"/>
  <c r="AE138" i="3"/>
  <c r="V138" i="3"/>
  <c r="N138" i="3"/>
  <c r="BI137" i="3"/>
  <c r="BJ137" i="3" s="1"/>
  <c r="AW137" i="3"/>
  <c r="AV137" i="3"/>
  <c r="AF137" i="3"/>
  <c r="AE137" i="3"/>
  <c r="V137" i="3"/>
  <c r="BI136" i="3"/>
  <c r="BJ136" i="3" s="1"/>
  <c r="AW136" i="3"/>
  <c r="AV136" i="3"/>
  <c r="AH136" i="3"/>
  <c r="AJ136" i="3" s="1"/>
  <c r="AF136" i="3"/>
  <c r="AE136" i="3"/>
  <c r="W136" i="3"/>
  <c r="V136" i="3"/>
  <c r="N136" i="3"/>
  <c r="BI135" i="3"/>
  <c r="BJ135" i="3" s="1"/>
  <c r="AW135" i="3"/>
  <c r="AV135" i="3"/>
  <c r="AJ135" i="3"/>
  <c r="AI135" i="3"/>
  <c r="AH135" i="3"/>
  <c r="AF135" i="3"/>
  <c r="AE135" i="3"/>
  <c r="V135" i="3"/>
  <c r="BJ134" i="3"/>
  <c r="BI134" i="3"/>
  <c r="AW134" i="3"/>
  <c r="AV134" i="3"/>
  <c r="AJ134" i="3"/>
  <c r="AH134" i="3"/>
  <c r="AI134" i="3" s="1"/>
  <c r="AF134" i="3"/>
  <c r="AE134" i="3"/>
  <c r="W134" i="3"/>
  <c r="V134" i="3"/>
  <c r="N134" i="3"/>
  <c r="BI133" i="3"/>
  <c r="BJ133" i="3" s="1"/>
  <c r="AW133" i="3"/>
  <c r="AV133" i="3"/>
  <c r="AH133" i="3"/>
  <c r="AJ133" i="3" s="1"/>
  <c r="AF133" i="3"/>
  <c r="AE133" i="3"/>
  <c r="V133" i="3"/>
  <c r="BI132" i="3"/>
  <c r="BJ132" i="3" s="1"/>
  <c r="AW132" i="3"/>
  <c r="AV132" i="3"/>
  <c r="AH132" i="3"/>
  <c r="AJ132" i="3" s="1"/>
  <c r="AF132" i="3"/>
  <c r="AE132" i="3"/>
  <c r="W132" i="3"/>
  <c r="V132" i="3"/>
  <c r="N132" i="3"/>
  <c r="BI131" i="3"/>
  <c r="BJ131" i="3" s="1"/>
  <c r="AW131" i="3"/>
  <c r="AV131" i="3"/>
  <c r="AF131" i="3"/>
  <c r="AE131" i="3"/>
  <c r="V131" i="3"/>
  <c r="BJ130" i="3"/>
  <c r="BI130" i="3"/>
  <c r="AW130" i="3"/>
  <c r="AV130" i="3"/>
  <c r="AE130" i="3"/>
  <c r="V130" i="3"/>
  <c r="BI129" i="3"/>
  <c r="BJ129" i="3" s="1"/>
  <c r="AW129" i="3"/>
  <c r="AV129" i="3"/>
  <c r="AH129" i="3"/>
  <c r="AJ129" i="3" s="1"/>
  <c r="AF129" i="3"/>
  <c r="AE129" i="3"/>
  <c r="W129" i="3"/>
  <c r="V129" i="3"/>
  <c r="N129" i="3"/>
  <c r="BI128" i="3"/>
  <c r="BJ128" i="3" s="1"/>
  <c r="AW128" i="3"/>
  <c r="AV128" i="3"/>
  <c r="AE128" i="3"/>
  <c r="V128" i="3"/>
  <c r="BI127" i="3"/>
  <c r="BJ127" i="3" s="1"/>
  <c r="AW127" i="3"/>
  <c r="AV127" i="3"/>
  <c r="AE127" i="3"/>
  <c r="V127" i="3"/>
  <c r="BJ126" i="3"/>
  <c r="BI126" i="3"/>
  <c r="AW126" i="3"/>
  <c r="AV126" i="3"/>
  <c r="AF126" i="3"/>
  <c r="AE126" i="3"/>
  <c r="V126" i="3"/>
  <c r="BI125" i="3"/>
  <c r="BJ125" i="3" s="1"/>
  <c r="AW125" i="3"/>
  <c r="AV125" i="3"/>
  <c r="AF125" i="3"/>
  <c r="AE125" i="3"/>
  <c r="W125" i="3"/>
  <c r="V125" i="3"/>
  <c r="BI124" i="3"/>
  <c r="BJ124" i="3" s="1"/>
  <c r="AW124" i="3"/>
  <c r="AV124" i="3"/>
  <c r="AH124" i="3"/>
  <c r="AJ124" i="3" s="1"/>
  <c r="AF124" i="3"/>
  <c r="AE124" i="3"/>
  <c r="W124" i="3"/>
  <c r="V124" i="3"/>
  <c r="N124" i="3"/>
  <c r="BI123" i="3"/>
  <c r="BJ123" i="3" s="1"/>
  <c r="AW123" i="3"/>
  <c r="AV123" i="3"/>
  <c r="AE123" i="3"/>
  <c r="V123" i="3"/>
  <c r="BJ122" i="3"/>
  <c r="BI122" i="3"/>
  <c r="AW122" i="3"/>
  <c r="AV122" i="3"/>
  <c r="AJ122" i="3"/>
  <c r="AH122" i="3"/>
  <c r="AI122" i="3" s="1"/>
  <c r="AF122" i="3"/>
  <c r="AE122" i="3"/>
  <c r="W122" i="3"/>
  <c r="V122" i="3"/>
  <c r="N122" i="3"/>
  <c r="BI121" i="3"/>
  <c r="BJ121" i="3" s="1"/>
  <c r="AW121" i="3"/>
  <c r="AV121" i="3"/>
  <c r="AE121" i="3"/>
  <c r="V121" i="3"/>
  <c r="BI120" i="3"/>
  <c r="BJ120" i="3" s="1"/>
  <c r="AW120" i="3"/>
  <c r="AV120" i="3"/>
  <c r="AE120" i="3"/>
  <c r="V120" i="3"/>
  <c r="BI119" i="3"/>
  <c r="BJ119" i="3" s="1"/>
  <c r="AW119" i="3"/>
  <c r="AV119" i="3"/>
  <c r="AE119" i="3"/>
  <c r="V119" i="3"/>
  <c r="BJ118" i="3"/>
  <c r="BI118" i="3"/>
  <c r="AW118" i="3"/>
  <c r="AV118" i="3"/>
  <c r="AE118" i="3"/>
  <c r="V118" i="3"/>
  <c r="BI117" i="3"/>
  <c r="BJ117" i="3" s="1"/>
  <c r="AW117" i="3"/>
  <c r="AV117" i="3"/>
  <c r="AH117" i="3"/>
  <c r="AJ117" i="3" s="1"/>
  <c r="AF117" i="3"/>
  <c r="AE117" i="3"/>
  <c r="W117" i="3"/>
  <c r="V117" i="3"/>
  <c r="N117" i="3"/>
  <c r="BI116" i="3"/>
  <c r="BJ116" i="3" s="1"/>
  <c r="AW116" i="3"/>
  <c r="AV116" i="3"/>
  <c r="AE116" i="3"/>
  <c r="V116" i="3"/>
  <c r="BI115" i="3"/>
  <c r="BJ115" i="3" s="1"/>
  <c r="AW115" i="3"/>
  <c r="AV115" i="3"/>
  <c r="AE115" i="3"/>
  <c r="V115" i="3"/>
  <c r="BJ114" i="3"/>
  <c r="BI114" i="3"/>
  <c r="AW114" i="3"/>
  <c r="AV114" i="3"/>
  <c r="AE114" i="3"/>
  <c r="V114" i="3"/>
  <c r="BI113" i="3"/>
  <c r="BJ113" i="3" s="1"/>
  <c r="AW113" i="3"/>
  <c r="AV113" i="3"/>
  <c r="AE113" i="3"/>
  <c r="V113" i="3"/>
  <c r="BI112" i="3"/>
  <c r="BJ112" i="3" s="1"/>
  <c r="AW112" i="3"/>
  <c r="AV112" i="3"/>
  <c r="AE112" i="3"/>
  <c r="V112" i="3"/>
  <c r="BI111" i="3"/>
  <c r="BJ111" i="3" s="1"/>
  <c r="AW111" i="3"/>
  <c r="AV111" i="3"/>
  <c r="AJ111" i="3"/>
  <c r="AI111" i="3"/>
  <c r="AH111" i="3"/>
  <c r="AF111" i="3"/>
  <c r="AE111" i="3"/>
  <c r="W111" i="3"/>
  <c r="V111" i="3"/>
  <c r="N111" i="3"/>
  <c r="BJ110" i="3"/>
  <c r="BI110" i="3"/>
  <c r="AW110" i="3"/>
  <c r="AV110" i="3"/>
  <c r="AE110" i="3"/>
  <c r="V110" i="3"/>
  <c r="BI109" i="3"/>
  <c r="BJ109" i="3" s="1"/>
  <c r="AW109" i="3"/>
  <c r="AV109" i="3"/>
  <c r="AE109" i="3"/>
  <c r="V109" i="3"/>
  <c r="BI108" i="3"/>
  <c r="BJ108" i="3" s="1"/>
  <c r="AW108" i="3"/>
  <c r="AV108" i="3"/>
  <c r="AE108" i="3"/>
  <c r="V108" i="3"/>
  <c r="BI107" i="3"/>
  <c r="BJ107" i="3" s="1"/>
  <c r="AW107" i="3"/>
  <c r="AV107" i="3"/>
  <c r="AE107" i="3"/>
  <c r="V107" i="3"/>
  <c r="BJ106" i="3"/>
  <c r="BI106" i="3"/>
  <c r="AW106" i="3"/>
  <c r="AV106" i="3"/>
  <c r="AE106" i="3"/>
  <c r="V106" i="3"/>
  <c r="BI105" i="3"/>
  <c r="BJ105" i="3" s="1"/>
  <c r="AW105" i="3"/>
  <c r="AV105" i="3"/>
  <c r="AH105" i="3"/>
  <c r="AJ105" i="3" s="1"/>
  <c r="AF105" i="3"/>
  <c r="AE105" i="3"/>
  <c r="W105" i="3"/>
  <c r="V105" i="3"/>
  <c r="N105" i="3"/>
  <c r="BI104" i="3"/>
  <c r="BJ104" i="3" s="1"/>
  <c r="AW104" i="3"/>
  <c r="AV104" i="3"/>
  <c r="AE104" i="3"/>
  <c r="V104" i="3"/>
  <c r="BI103" i="3"/>
  <c r="BJ103" i="3" s="1"/>
  <c r="AW103" i="3"/>
  <c r="AV103" i="3"/>
  <c r="AE103" i="3"/>
  <c r="V103" i="3"/>
  <c r="BJ102" i="3"/>
  <c r="BI102" i="3"/>
  <c r="AW102" i="3"/>
  <c r="AV102" i="3"/>
  <c r="AE102" i="3"/>
  <c r="V102" i="3"/>
  <c r="BJ101" i="3"/>
  <c r="BI101" i="3"/>
  <c r="AW101" i="3"/>
  <c r="AV101" i="3"/>
  <c r="AE101" i="3"/>
  <c r="V101" i="3"/>
  <c r="BI100" i="3"/>
  <c r="BJ100" i="3" s="1"/>
  <c r="AW100" i="3"/>
  <c r="AV100" i="3"/>
  <c r="AE100" i="3"/>
  <c r="V100" i="3"/>
  <c r="BI99" i="3"/>
  <c r="BJ99" i="3" s="1"/>
  <c r="AW99" i="3"/>
  <c r="AV99" i="3"/>
  <c r="AE99" i="3"/>
  <c r="V99" i="3"/>
  <c r="BJ98" i="3"/>
  <c r="BI98" i="3"/>
  <c r="AW98" i="3"/>
  <c r="AV98" i="3"/>
  <c r="AJ98" i="3"/>
  <c r="AI98" i="3"/>
  <c r="AH98" i="3"/>
  <c r="AF98" i="3"/>
  <c r="AE98" i="3"/>
  <c r="W98" i="3"/>
  <c r="V98" i="3"/>
  <c r="N98" i="3"/>
  <c r="BJ97" i="3"/>
  <c r="BI97" i="3"/>
  <c r="AW97" i="3"/>
  <c r="AV97" i="3"/>
  <c r="AF97" i="3"/>
  <c r="AE97" i="3"/>
  <c r="V97" i="3"/>
  <c r="BI96" i="3"/>
  <c r="BJ96" i="3" s="1"/>
  <c r="AW96" i="3"/>
  <c r="AV96" i="3"/>
  <c r="AF96" i="3"/>
  <c r="AE96" i="3"/>
  <c r="V96" i="3"/>
  <c r="BI95" i="3"/>
  <c r="BJ95" i="3" s="1"/>
  <c r="AW95" i="3"/>
  <c r="AV95" i="3"/>
  <c r="AF95" i="3"/>
  <c r="AE95" i="3"/>
  <c r="V95" i="3"/>
  <c r="BJ94" i="3"/>
  <c r="BI94" i="3"/>
  <c r="AW94" i="3"/>
  <c r="AV94" i="3"/>
  <c r="AF94" i="3"/>
  <c r="AE94" i="3"/>
  <c r="V94" i="3"/>
  <c r="BJ93" i="3"/>
  <c r="BI93" i="3"/>
  <c r="AW93" i="3"/>
  <c r="AV93" i="3"/>
  <c r="AE93" i="3"/>
  <c r="V93" i="3"/>
  <c r="BI92" i="3"/>
  <c r="BJ92" i="3" s="1"/>
  <c r="AW92" i="3"/>
  <c r="AV92" i="3"/>
  <c r="AE92" i="3"/>
  <c r="V92" i="3"/>
  <c r="BI91" i="3"/>
  <c r="BJ91" i="3" s="1"/>
  <c r="AW91" i="3"/>
  <c r="AV91" i="3"/>
  <c r="AJ91" i="3"/>
  <c r="AI91" i="3"/>
  <c r="AH91" i="3"/>
  <c r="AF91" i="3"/>
  <c r="AE91" i="3"/>
  <c r="W91" i="3"/>
  <c r="V91" i="3"/>
  <c r="BJ90" i="3"/>
  <c r="BI90" i="3"/>
  <c r="AW90" i="3"/>
  <c r="AV90" i="3"/>
  <c r="AE90" i="3"/>
  <c r="V90" i="3"/>
  <c r="BJ89" i="3"/>
  <c r="BI89" i="3"/>
  <c r="AW89" i="3"/>
  <c r="AV89" i="3"/>
  <c r="AE89" i="3"/>
  <c r="V89" i="3"/>
  <c r="BI88" i="3"/>
  <c r="BJ88" i="3" s="1"/>
  <c r="AW88" i="3"/>
  <c r="AV88" i="3"/>
  <c r="AE88" i="3"/>
  <c r="V88" i="3"/>
  <c r="BI87" i="3"/>
  <c r="BJ87" i="3" s="1"/>
  <c r="AW87" i="3"/>
  <c r="AV87" i="3"/>
  <c r="AJ87" i="3"/>
  <c r="AI87" i="3"/>
  <c r="AH87" i="3"/>
  <c r="AF87" i="3"/>
  <c r="AE87" i="3"/>
  <c r="W87" i="3"/>
  <c r="V87" i="3"/>
  <c r="N87" i="3"/>
  <c r="BJ86" i="3"/>
  <c r="BI86" i="3"/>
  <c r="AW86" i="3"/>
  <c r="AV86" i="3"/>
  <c r="AE86" i="3"/>
  <c r="V86" i="3"/>
  <c r="BJ85" i="3"/>
  <c r="BI85" i="3"/>
  <c r="AW85" i="3"/>
  <c r="AV85" i="3"/>
  <c r="AH85" i="3"/>
  <c r="AJ85" i="3" s="1"/>
  <c r="AF85" i="3"/>
  <c r="AE85" i="3"/>
  <c r="W85" i="3"/>
  <c r="V85" i="3"/>
  <c r="N85" i="3"/>
  <c r="BI84" i="3"/>
  <c r="BJ84" i="3" s="1"/>
  <c r="AW84" i="3"/>
  <c r="AV84" i="3"/>
  <c r="AI84" i="3"/>
  <c r="AH84" i="3"/>
  <c r="AJ84" i="3" s="1"/>
  <c r="AF84" i="3"/>
  <c r="AE84" i="3"/>
  <c r="W84" i="3"/>
  <c r="V84" i="3"/>
  <c r="N84" i="3"/>
  <c r="BJ83" i="3"/>
  <c r="BI83" i="3"/>
  <c r="AW83" i="3"/>
  <c r="AV83" i="3"/>
  <c r="AJ83" i="3"/>
  <c r="AI83" i="3"/>
  <c r="AH83" i="3"/>
  <c r="AF83" i="3"/>
  <c r="AE83" i="3"/>
  <c r="W83" i="3"/>
  <c r="V83" i="3"/>
  <c r="N83" i="3"/>
  <c r="BJ82" i="3"/>
  <c r="BI82" i="3"/>
  <c r="AW82" i="3"/>
  <c r="AV82" i="3"/>
  <c r="AJ82" i="3"/>
  <c r="AI82" i="3"/>
  <c r="AH82" i="3"/>
  <c r="AF82" i="3"/>
  <c r="AE82" i="3"/>
  <c r="W82" i="3"/>
  <c r="V82" i="3"/>
  <c r="N82" i="3"/>
  <c r="BJ81" i="3"/>
  <c r="BI81" i="3"/>
  <c r="AW81" i="3"/>
  <c r="AV81" i="3"/>
  <c r="AE81" i="3"/>
  <c r="V81" i="3"/>
  <c r="BI80" i="3"/>
  <c r="BJ80" i="3" s="1"/>
  <c r="AW80" i="3"/>
  <c r="AV80" i="3"/>
  <c r="AE80" i="3"/>
  <c r="V80" i="3"/>
  <c r="BJ79" i="3"/>
  <c r="BI79" i="3"/>
  <c r="AW79" i="3"/>
  <c r="AV79" i="3"/>
  <c r="AF79" i="3"/>
  <c r="AE79" i="3"/>
  <c r="V79" i="3"/>
  <c r="BJ78" i="3"/>
  <c r="BI78" i="3"/>
  <c r="AW78" i="3"/>
  <c r="AV78" i="3"/>
  <c r="AF78" i="3"/>
  <c r="AE78" i="3"/>
  <c r="V78" i="3"/>
  <c r="BJ77" i="3"/>
  <c r="BI77" i="3"/>
  <c r="AW77" i="3"/>
  <c r="AV77" i="3"/>
  <c r="AF77" i="3"/>
  <c r="AE77" i="3"/>
  <c r="V77" i="3"/>
  <c r="BI76" i="3"/>
  <c r="BJ76" i="3" s="1"/>
  <c r="AW76" i="3"/>
  <c r="AV76" i="3"/>
  <c r="AF76" i="3"/>
  <c r="AE76" i="3"/>
  <c r="V76" i="3"/>
  <c r="BJ75" i="3"/>
  <c r="BI75" i="3"/>
  <c r="AW75" i="3"/>
  <c r="AV75" i="3"/>
  <c r="AF75" i="3"/>
  <c r="AE75" i="3"/>
  <c r="V75" i="3"/>
  <c r="BJ74" i="3"/>
  <c r="BI74" i="3"/>
  <c r="AW74" i="3"/>
  <c r="AV74" i="3"/>
  <c r="AF74" i="3"/>
  <c r="AE74" i="3"/>
  <c r="V74" i="3"/>
  <c r="BJ73" i="3"/>
  <c r="BI73" i="3"/>
  <c r="AW73" i="3"/>
  <c r="AV73" i="3"/>
  <c r="AF73" i="3"/>
  <c r="AE73" i="3"/>
  <c r="V73" i="3"/>
  <c r="BI72" i="3"/>
  <c r="BJ72" i="3" s="1"/>
  <c r="AW72" i="3"/>
  <c r="AV72" i="3"/>
  <c r="AE72" i="3"/>
  <c r="V72" i="3"/>
  <c r="BJ71" i="3"/>
  <c r="BI71" i="3"/>
  <c r="AW71" i="3"/>
  <c r="AV71" i="3"/>
  <c r="AF71" i="3"/>
  <c r="AE71" i="3"/>
  <c r="V71" i="3"/>
  <c r="BJ70" i="3"/>
  <c r="BI70" i="3"/>
  <c r="AW70" i="3"/>
  <c r="AV70" i="3"/>
  <c r="AF70" i="3"/>
  <c r="AE70" i="3"/>
  <c r="V70" i="3"/>
  <c r="BJ69" i="3"/>
  <c r="BI69" i="3"/>
  <c r="AW69" i="3"/>
  <c r="AV69" i="3"/>
  <c r="AF69" i="3"/>
  <c r="AE69" i="3"/>
  <c r="V69" i="3"/>
  <c r="BI68" i="3"/>
  <c r="BJ68" i="3" s="1"/>
  <c r="AW68" i="3"/>
  <c r="AV68" i="3"/>
  <c r="AE68" i="3"/>
  <c r="V68" i="3"/>
  <c r="BJ67" i="3"/>
  <c r="BI67" i="3"/>
  <c r="AW67" i="3"/>
  <c r="AV67" i="3"/>
  <c r="AF67" i="3"/>
  <c r="AE67" i="3"/>
  <c r="V67" i="3"/>
  <c r="BJ66" i="3"/>
  <c r="BI66" i="3"/>
  <c r="AW66" i="3"/>
  <c r="AV66" i="3"/>
  <c r="AF66" i="3"/>
  <c r="AE66" i="3"/>
  <c r="V66" i="3"/>
  <c r="BJ65" i="3"/>
  <c r="BI65" i="3"/>
  <c r="AW65" i="3"/>
  <c r="AV65" i="3"/>
  <c r="AF65" i="3"/>
  <c r="AE65" i="3"/>
  <c r="V65" i="3"/>
  <c r="BI64" i="3"/>
  <c r="BJ64" i="3" s="1"/>
  <c r="AW64" i="3"/>
  <c r="AV64" i="3"/>
  <c r="AF64" i="3"/>
  <c r="AE64" i="3"/>
  <c r="V64" i="3"/>
  <c r="BJ63" i="3"/>
  <c r="BI63" i="3"/>
  <c r="AW63" i="3"/>
  <c r="AV63" i="3"/>
  <c r="AF63" i="3"/>
  <c r="AE63" i="3"/>
  <c r="V63" i="3"/>
  <c r="BJ62" i="3"/>
  <c r="BI62" i="3"/>
  <c r="AW62" i="3"/>
  <c r="AV62" i="3"/>
  <c r="AE62" i="3"/>
  <c r="V62" i="3"/>
  <c r="BJ61" i="3"/>
  <c r="BI61" i="3"/>
  <c r="AW61" i="3"/>
  <c r="AV61" i="3"/>
  <c r="AH61" i="3"/>
  <c r="AJ61" i="3" s="1"/>
  <c r="AF61" i="3"/>
  <c r="AE61" i="3"/>
  <c r="W61" i="3"/>
  <c r="V61" i="3"/>
  <c r="N61" i="3"/>
  <c r="BI60" i="3"/>
  <c r="BJ60" i="3" s="1"/>
  <c r="AW60" i="3"/>
  <c r="AV60" i="3"/>
  <c r="AI60" i="3"/>
  <c r="AH60" i="3"/>
  <c r="AJ60" i="3" s="1"/>
  <c r="AF60" i="3"/>
  <c r="AE60" i="3"/>
  <c r="W60" i="3"/>
  <c r="V60" i="3"/>
  <c r="N60" i="3"/>
  <c r="BJ59" i="3"/>
  <c r="BI59" i="3"/>
  <c r="AW59" i="3"/>
  <c r="AV59" i="3"/>
  <c r="AJ59" i="3"/>
  <c r="AI59" i="3"/>
  <c r="AH59" i="3"/>
  <c r="AF59" i="3"/>
  <c r="AE59" i="3"/>
  <c r="W59" i="3"/>
  <c r="V59" i="3"/>
  <c r="N59" i="3"/>
  <c r="BJ58" i="3"/>
  <c r="BI58" i="3"/>
  <c r="AW58" i="3"/>
  <c r="AV58" i="3"/>
  <c r="AJ58" i="3"/>
  <c r="AI58" i="3"/>
  <c r="AH58" i="3"/>
  <c r="AF58" i="3"/>
  <c r="AE58" i="3"/>
  <c r="W58" i="3"/>
  <c r="V58" i="3"/>
  <c r="N58" i="3"/>
  <c r="BJ57" i="3"/>
  <c r="BI57" i="3"/>
  <c r="AW57" i="3"/>
  <c r="AV57" i="3"/>
  <c r="AF57" i="3"/>
  <c r="AE57" i="3"/>
  <c r="V57" i="3"/>
  <c r="BI56" i="3"/>
  <c r="BJ56" i="3" s="1"/>
  <c r="AW56" i="3"/>
  <c r="AV56" i="3"/>
  <c r="AF56" i="3"/>
  <c r="AE56" i="3"/>
  <c r="V56" i="3"/>
  <c r="BJ55" i="3"/>
  <c r="BI55" i="3"/>
  <c r="AW55" i="3"/>
  <c r="AV55" i="3"/>
  <c r="AF55" i="3"/>
  <c r="AE55" i="3"/>
  <c r="V55" i="3"/>
  <c r="BJ54" i="3"/>
  <c r="BI54" i="3"/>
  <c r="AW54" i="3"/>
  <c r="AV54" i="3"/>
  <c r="AF54" i="3"/>
  <c r="AE54" i="3"/>
  <c r="V54" i="3"/>
  <c r="BJ53" i="3"/>
  <c r="BI53" i="3"/>
  <c r="AW53" i="3"/>
  <c r="AV53" i="3"/>
  <c r="AE53" i="3"/>
  <c r="V53" i="3"/>
  <c r="BI52" i="3"/>
  <c r="BJ52" i="3" s="1"/>
  <c r="AW52" i="3"/>
  <c r="AV52" i="3"/>
  <c r="AF52" i="3"/>
  <c r="AE52" i="3"/>
  <c r="V52" i="3"/>
  <c r="BI51" i="3"/>
  <c r="BJ51" i="3" s="1"/>
  <c r="AW51" i="3"/>
  <c r="AV51" i="3"/>
  <c r="AE51" i="3"/>
  <c r="V51" i="3"/>
  <c r="BJ50" i="3"/>
  <c r="BI50" i="3"/>
  <c r="AW50" i="3"/>
  <c r="AV50" i="3"/>
  <c r="AE50" i="3"/>
  <c r="V50" i="3"/>
  <c r="BJ49" i="3"/>
  <c r="BI49" i="3"/>
  <c r="AW49" i="3"/>
  <c r="AV49" i="3"/>
  <c r="AE49" i="3"/>
  <c r="V49" i="3"/>
  <c r="BI48" i="3"/>
  <c r="BJ48" i="3" s="1"/>
  <c r="AW48" i="3"/>
  <c r="AV48" i="3"/>
  <c r="AE48" i="3"/>
  <c r="V48" i="3"/>
  <c r="BJ47" i="3"/>
  <c r="BI47" i="3"/>
  <c r="AW47" i="3"/>
  <c r="AV47" i="3"/>
  <c r="AE47" i="3"/>
  <c r="V47" i="3"/>
  <c r="BJ46" i="3"/>
  <c r="BI46" i="3"/>
  <c r="AW46" i="3"/>
  <c r="AV46" i="3"/>
  <c r="AE46" i="3"/>
  <c r="V46" i="3"/>
  <c r="BJ45" i="3"/>
  <c r="BI45" i="3"/>
  <c r="AW45" i="3"/>
  <c r="AV45" i="3"/>
  <c r="AE45" i="3"/>
  <c r="V45" i="3"/>
  <c r="BI44" i="3"/>
  <c r="BJ44" i="3" s="1"/>
  <c r="AW44" i="3"/>
  <c r="AV44" i="3"/>
  <c r="AE44" i="3"/>
  <c r="V44" i="3"/>
  <c r="W44" i="3" s="1"/>
  <c r="BI43" i="3"/>
  <c r="BJ43" i="3" s="1"/>
  <c r="AW43" i="3"/>
  <c r="AV43" i="3"/>
  <c r="AE43" i="3"/>
  <c r="V43" i="3"/>
  <c r="BJ42" i="3"/>
  <c r="BI42" i="3"/>
  <c r="AW42" i="3"/>
  <c r="AV42" i="3"/>
  <c r="AE42" i="3"/>
  <c r="V42" i="3"/>
  <c r="BJ41" i="3"/>
  <c r="BI41" i="3"/>
  <c r="AW41" i="3"/>
  <c r="AV41" i="3"/>
  <c r="AE41" i="3"/>
  <c r="V41" i="3"/>
  <c r="BI40" i="3"/>
  <c r="BJ40" i="3" s="1"/>
  <c r="AW40" i="3"/>
  <c r="AV40" i="3"/>
  <c r="AE40" i="3"/>
  <c r="V40" i="3"/>
  <c r="W40" i="3" s="1"/>
  <c r="BJ39" i="3"/>
  <c r="BI39" i="3"/>
  <c r="AW39" i="3"/>
  <c r="AV39" i="3"/>
  <c r="AE39" i="3"/>
  <c r="V39" i="3"/>
  <c r="W39" i="3" s="1"/>
  <c r="BI38" i="3"/>
  <c r="BJ38" i="3" s="1"/>
  <c r="AW38" i="3"/>
  <c r="AV38" i="3"/>
  <c r="AE38" i="3"/>
  <c r="V38" i="3"/>
  <c r="BJ37" i="3"/>
  <c r="BI37" i="3"/>
  <c r="AW37" i="3"/>
  <c r="AV37" i="3"/>
  <c r="AH37" i="3"/>
  <c r="AJ37" i="3" s="1"/>
  <c r="AF37" i="3"/>
  <c r="AE37" i="3"/>
  <c r="W37" i="3"/>
  <c r="V37" i="3"/>
  <c r="N37" i="3"/>
  <c r="BI36" i="3"/>
  <c r="BJ36" i="3" s="1"/>
  <c r="AW36" i="3"/>
  <c r="AV36" i="3"/>
  <c r="AJ36" i="3"/>
  <c r="AI36" i="3"/>
  <c r="AH36" i="3"/>
  <c r="AF36" i="3"/>
  <c r="AE36" i="3"/>
  <c r="W36" i="3"/>
  <c r="V36" i="3"/>
  <c r="N36" i="3"/>
  <c r="BJ35" i="3"/>
  <c r="BI35" i="3"/>
  <c r="AW35" i="3"/>
  <c r="AV35" i="3"/>
  <c r="AE35" i="3"/>
  <c r="V35" i="3"/>
  <c r="BI34" i="3"/>
  <c r="BJ34" i="3" s="1"/>
  <c r="AW34" i="3"/>
  <c r="AV34" i="3"/>
  <c r="AI34" i="3"/>
  <c r="AH34" i="3"/>
  <c r="AJ34" i="3" s="1"/>
  <c r="AF34" i="3"/>
  <c r="AE34" i="3"/>
  <c r="W34" i="3"/>
  <c r="V34" i="3"/>
  <c r="N34" i="3"/>
  <c r="BJ33" i="3"/>
  <c r="BI33" i="3"/>
  <c r="AW33" i="3"/>
  <c r="AV33" i="3"/>
  <c r="AE33" i="3"/>
  <c r="V33" i="3"/>
  <c r="BI32" i="3"/>
  <c r="BJ32" i="3" s="1"/>
  <c r="AW32" i="3"/>
  <c r="AV32" i="3"/>
  <c r="AE32" i="3"/>
  <c r="V32" i="3"/>
  <c r="BJ31" i="3"/>
  <c r="BI31" i="3"/>
  <c r="AW31" i="3"/>
  <c r="AV31" i="3"/>
  <c r="AF31" i="3"/>
  <c r="AE31" i="3"/>
  <c r="V31" i="3"/>
  <c r="BI30" i="3"/>
  <c r="BJ30" i="3" s="1"/>
  <c r="AW30" i="3"/>
  <c r="AV30" i="3"/>
  <c r="AI30" i="3"/>
  <c r="AH30" i="3"/>
  <c r="AJ30" i="3" s="1"/>
  <c r="AF30" i="3"/>
  <c r="AE30" i="3"/>
  <c r="W30" i="3"/>
  <c r="V30" i="3"/>
  <c r="N30" i="3"/>
  <c r="BJ29" i="3"/>
  <c r="BI29" i="3"/>
  <c r="AW29" i="3"/>
  <c r="AV29" i="3"/>
  <c r="AE29" i="3"/>
  <c r="W29" i="3"/>
  <c r="V29" i="3"/>
  <c r="BI28" i="3"/>
  <c r="BJ28" i="3" s="1"/>
  <c r="AW28" i="3"/>
  <c r="AV28" i="3"/>
  <c r="AE28" i="3"/>
  <c r="V28" i="3"/>
  <c r="BJ27" i="3"/>
  <c r="BI27" i="3"/>
  <c r="AW27" i="3"/>
  <c r="AV27" i="3"/>
  <c r="AE27" i="3"/>
  <c r="V27" i="3"/>
  <c r="BI26" i="3"/>
  <c r="BJ26" i="3" s="1"/>
  <c r="AW26" i="3"/>
  <c r="AV26" i="3"/>
  <c r="AE26" i="3"/>
  <c r="V26" i="3"/>
  <c r="BJ25" i="3"/>
  <c r="BI25" i="3"/>
  <c r="AW25" i="3"/>
  <c r="AV25" i="3"/>
  <c r="AE25" i="3"/>
  <c r="V25" i="3"/>
  <c r="BI24" i="3"/>
  <c r="BJ24" i="3" s="1"/>
  <c r="AW24" i="3"/>
  <c r="AV24" i="3"/>
  <c r="AE24" i="3"/>
  <c r="V24" i="3"/>
  <c r="BJ23" i="3"/>
  <c r="BI23" i="3"/>
  <c r="AW23" i="3"/>
  <c r="AV23" i="3"/>
  <c r="AE23" i="3"/>
  <c r="V23" i="3"/>
  <c r="BI22" i="3"/>
  <c r="BJ22" i="3" s="1"/>
  <c r="AW22" i="3"/>
  <c r="AV22" i="3"/>
  <c r="AE22" i="3"/>
  <c r="V22" i="3"/>
  <c r="BJ21" i="3"/>
  <c r="BI21" i="3"/>
  <c r="AW21" i="3"/>
  <c r="AV21" i="3"/>
  <c r="AE21" i="3"/>
  <c r="V21" i="3"/>
  <c r="BI20" i="3"/>
  <c r="BJ20" i="3" s="1"/>
  <c r="AW20" i="3"/>
  <c r="AV20" i="3"/>
  <c r="AE20" i="3"/>
  <c r="V20" i="3"/>
  <c r="BJ19" i="3"/>
  <c r="BI19" i="3"/>
  <c r="AW19" i="3"/>
  <c r="AV19" i="3"/>
  <c r="AE19" i="3"/>
  <c r="V19" i="3"/>
  <c r="BI18" i="3"/>
  <c r="BJ18" i="3" s="1"/>
  <c r="AW18" i="3"/>
  <c r="AV18" i="3"/>
  <c r="AE18" i="3"/>
  <c r="V18" i="3"/>
  <c r="BJ17" i="3"/>
  <c r="BI17" i="3"/>
  <c r="AW17" i="3"/>
  <c r="AV17" i="3"/>
  <c r="AE17" i="3"/>
  <c r="V17" i="3"/>
  <c r="BI16" i="3"/>
  <c r="BJ16" i="3" s="1"/>
  <c r="AW16" i="3"/>
  <c r="AV16" i="3"/>
  <c r="AE16" i="3"/>
  <c r="V16" i="3"/>
  <c r="BJ15" i="3"/>
  <c r="BI15" i="3"/>
  <c r="AW15" i="3"/>
  <c r="AV15" i="3"/>
  <c r="AE15" i="3"/>
  <c r="V15" i="3"/>
  <c r="BI14" i="3"/>
  <c r="BJ14" i="3" s="1"/>
  <c r="AW14" i="3"/>
  <c r="AV14" i="3"/>
  <c r="AE14" i="3"/>
  <c r="V14" i="3"/>
  <c r="BJ13" i="3"/>
  <c r="BI13" i="3"/>
  <c r="AW13" i="3"/>
  <c r="AV13" i="3"/>
  <c r="AH13" i="3"/>
  <c r="AJ13" i="3" s="1"/>
  <c r="AF13" i="3"/>
  <c r="AE13" i="3"/>
  <c r="W13" i="3"/>
  <c r="V13" i="3"/>
  <c r="N13" i="3"/>
  <c r="BI12" i="3"/>
  <c r="BJ12" i="3" s="1"/>
  <c r="AW12" i="3"/>
  <c r="AV12" i="3"/>
  <c r="AE12" i="3"/>
  <c r="V12" i="3"/>
  <c r="BJ11" i="3"/>
  <c r="BI11" i="3"/>
  <c r="AW11" i="3"/>
  <c r="AV11" i="3"/>
  <c r="AE11" i="3"/>
  <c r="V11" i="3"/>
  <c r="W11" i="3" s="1"/>
  <c r="BI10" i="3"/>
  <c r="BJ10" i="3" s="1"/>
  <c r="AW10" i="3"/>
  <c r="AV10" i="3"/>
  <c r="AI10" i="3"/>
  <c r="AH10" i="3"/>
  <c r="AJ10" i="3" s="1"/>
  <c r="AF10" i="3"/>
  <c r="AE10" i="3"/>
  <c r="W10" i="3"/>
  <c r="V10" i="3"/>
  <c r="N10" i="3"/>
  <c r="BJ9" i="3"/>
  <c r="BI9" i="3"/>
  <c r="AW9" i="3"/>
  <c r="AV9" i="3"/>
  <c r="AH9" i="3"/>
  <c r="AJ9" i="3" s="1"/>
  <c r="AF9" i="3"/>
  <c r="AE9" i="3"/>
  <c r="W9" i="3"/>
  <c r="V9" i="3"/>
  <c r="N9" i="3"/>
  <c r="BI8" i="3"/>
  <c r="BJ8" i="3" s="1"/>
  <c r="AW8" i="3"/>
  <c r="AV8" i="3"/>
  <c r="AE8" i="3"/>
  <c r="W8" i="3"/>
  <c r="V8" i="3"/>
  <c r="BJ7" i="3"/>
  <c r="BI7" i="3"/>
  <c r="AW7" i="3"/>
  <c r="AV7" i="3"/>
  <c r="AJ7" i="3"/>
  <c r="AH7" i="3"/>
  <c r="AI7" i="3" s="1"/>
  <c r="AF7" i="3"/>
  <c r="AE7" i="3"/>
  <c r="W7" i="3"/>
  <c r="V7" i="3"/>
  <c r="W12" i="3" s="1"/>
  <c r="N7" i="3"/>
  <c r="BI6" i="3"/>
  <c r="BJ6" i="3" s="1"/>
  <c r="AW6" i="3"/>
  <c r="AV6" i="3"/>
  <c r="AF6" i="3"/>
  <c r="AE6" i="3"/>
  <c r="W6" i="3"/>
  <c r="V6" i="3"/>
  <c r="W43" i="3" s="1"/>
  <c r="N6" i="3"/>
  <c r="N50" i="3" s="1"/>
  <c r="B6" i="3"/>
  <c r="Y4" i="3"/>
  <c r="P4" i="3"/>
  <c r="J4" i="3"/>
  <c r="G4" i="3"/>
  <c r="B7" i="3"/>
  <c r="B8" i="3" l="1"/>
  <c r="W17" i="3"/>
  <c r="AF8" i="3"/>
  <c r="N12" i="3"/>
  <c r="W14" i="3"/>
  <c r="AF68" i="3"/>
  <c r="AF48" i="3"/>
  <c r="AF44" i="3"/>
  <c r="AF62" i="3"/>
  <c r="AF53" i="3"/>
  <c r="N17" i="3"/>
  <c r="N21" i="3"/>
  <c r="N29" i="3"/>
  <c r="N41" i="3"/>
  <c r="AF45" i="3"/>
  <c r="W77" i="3"/>
  <c r="W96" i="3"/>
  <c r="N764" i="3"/>
  <c r="AH764" i="3" s="1"/>
  <c r="N304" i="3"/>
  <c r="AH304" i="3" s="1"/>
  <c r="N365" i="3"/>
  <c r="N345" i="3"/>
  <c r="AH345" i="3" s="1"/>
  <c r="N323" i="3"/>
  <c r="AH323" i="3" s="1"/>
  <c r="N311" i="3"/>
  <c r="AH311" i="3" s="1"/>
  <c r="N373" i="3"/>
  <c r="N347" i="3"/>
  <c r="AH347" i="3" s="1"/>
  <c r="N218" i="3"/>
  <c r="N206" i="3"/>
  <c r="N194" i="3"/>
  <c r="AH194" i="3" s="1"/>
  <c r="N225" i="3"/>
  <c r="N209" i="3"/>
  <c r="N205" i="3"/>
  <c r="N201" i="3"/>
  <c r="N197" i="3"/>
  <c r="N189" i="3"/>
  <c r="N208" i="3"/>
  <c r="N204" i="3"/>
  <c r="N200" i="3"/>
  <c r="AH200" i="3" s="1"/>
  <c r="N196" i="3"/>
  <c r="N172" i="3"/>
  <c r="N219" i="3"/>
  <c r="N207" i="3"/>
  <c r="N203" i="3"/>
  <c r="N199" i="3"/>
  <c r="N195" i="3"/>
  <c r="N191" i="3"/>
  <c r="N144" i="3"/>
  <c r="N108" i="3"/>
  <c r="N104" i="3"/>
  <c r="N92" i="3"/>
  <c r="N88" i="3"/>
  <c r="N80" i="3"/>
  <c r="N76" i="3"/>
  <c r="N72" i="3"/>
  <c r="N68" i="3"/>
  <c r="N64" i="3"/>
  <c r="N56" i="3"/>
  <c r="N52" i="3"/>
  <c r="N48" i="3"/>
  <c r="N44" i="3"/>
  <c r="AH44" i="3" s="1"/>
  <c r="N157" i="3"/>
  <c r="N147" i="3"/>
  <c r="N143" i="3"/>
  <c r="N139" i="3"/>
  <c r="N135" i="3"/>
  <c r="N131" i="3"/>
  <c r="N107" i="3"/>
  <c r="N95" i="3"/>
  <c r="N79" i="3"/>
  <c r="N75" i="3"/>
  <c r="N71" i="3"/>
  <c r="N67" i="3"/>
  <c r="N63" i="3"/>
  <c r="N55" i="3"/>
  <c r="N51" i="3"/>
  <c r="N47" i="3"/>
  <c r="N43" i="3"/>
  <c r="N159" i="3"/>
  <c r="N146" i="3"/>
  <c r="AH146" i="3" s="1"/>
  <c r="N142" i="3"/>
  <c r="N94" i="3"/>
  <c r="N86" i="3"/>
  <c r="N78" i="3"/>
  <c r="N74" i="3"/>
  <c r="N70" i="3"/>
  <c r="N66" i="3"/>
  <c r="N62" i="3"/>
  <c r="N54" i="3"/>
  <c r="N145" i="3"/>
  <c r="N141" i="3"/>
  <c r="N137" i="3"/>
  <c r="N133" i="3"/>
  <c r="N109" i="3"/>
  <c r="N81" i="3"/>
  <c r="N77" i="3"/>
  <c r="N73" i="3"/>
  <c r="AH73" i="3" s="1"/>
  <c r="N69" i="3"/>
  <c r="N65" i="3"/>
  <c r="AH65" i="3" s="1"/>
  <c r="N57" i="3"/>
  <c r="N14" i="3"/>
  <c r="N38" i="3"/>
  <c r="AF38" i="3"/>
  <c r="W41" i="3"/>
  <c r="AF42" i="3"/>
  <c r="N45" i="3"/>
  <c r="AF49" i="3"/>
  <c r="W53" i="3"/>
  <c r="W65" i="3"/>
  <c r="W73" i="3"/>
  <c r="W146" i="3"/>
  <c r="W219" i="3"/>
  <c r="W207" i="3"/>
  <c r="W203" i="3"/>
  <c r="W191" i="3"/>
  <c r="W159" i="3"/>
  <c r="W94" i="3"/>
  <c r="W78" i="3"/>
  <c r="W74" i="3"/>
  <c r="W70" i="3"/>
  <c r="W66" i="3"/>
  <c r="W62" i="3"/>
  <c r="W54" i="3"/>
  <c r="W50" i="3"/>
  <c r="W46" i="3"/>
  <c r="W42" i="3"/>
  <c r="W80" i="3"/>
  <c r="W76" i="3"/>
  <c r="W68" i="3"/>
  <c r="W64" i="3"/>
  <c r="W56" i="3"/>
  <c r="W157" i="3"/>
  <c r="W147" i="3"/>
  <c r="W135" i="3"/>
  <c r="W131" i="3"/>
  <c r="W95" i="3"/>
  <c r="W79" i="3"/>
  <c r="W75" i="3"/>
  <c r="W71" i="3"/>
  <c r="W67" i="3"/>
  <c r="W63" i="3"/>
  <c r="W55" i="3"/>
  <c r="AH6" i="3"/>
  <c r="AI9" i="3"/>
  <c r="AI13" i="3"/>
  <c r="N15" i="3"/>
  <c r="N19" i="3"/>
  <c r="N31" i="3"/>
  <c r="N35" i="3"/>
  <c r="AI37" i="3"/>
  <c r="N39" i="3"/>
  <c r="N40" i="3"/>
  <c r="AF40" i="3"/>
  <c r="N42" i="3"/>
  <c r="AH42" i="3" s="1"/>
  <c r="AF43" i="3"/>
  <c r="W45" i="3"/>
  <c r="N49" i="3"/>
  <c r="W51" i="3"/>
  <c r="W89" i="3"/>
  <c r="W97" i="3"/>
  <c r="N8" i="3"/>
  <c r="N11" i="3" s="1"/>
  <c r="N20" i="3"/>
  <c r="N24" i="3"/>
  <c r="W26" i="3"/>
  <c r="N32" i="3"/>
  <c r="W38" i="3"/>
  <c r="AF41" i="3"/>
  <c r="N46" i="3"/>
  <c r="AF47" i="3"/>
  <c r="W48" i="3"/>
  <c r="W49" i="3"/>
  <c r="AF50" i="3"/>
  <c r="AF51" i="3"/>
  <c r="W52" i="3"/>
  <c r="W57" i="3"/>
  <c r="W133" i="3"/>
  <c r="W145" i="3"/>
  <c r="AJ164" i="3"/>
  <c r="W201" i="3"/>
  <c r="W208" i="3"/>
  <c r="AI124" i="3"/>
  <c r="AI132" i="3"/>
  <c r="AI136" i="3"/>
  <c r="AI140" i="3"/>
  <c r="W205" i="3"/>
  <c r="AI61" i="3"/>
  <c r="AI85" i="3"/>
  <c r="AI105" i="3"/>
  <c r="AI117" i="3"/>
  <c r="AI129" i="3"/>
  <c r="AI133" i="3"/>
  <c r="AI149" i="3"/>
  <c r="AI180" i="3"/>
  <c r="AJ180" i="3"/>
  <c r="W189" i="3"/>
  <c r="W196" i="3"/>
  <c r="W202" i="3"/>
  <c r="W218" i="3"/>
  <c r="AJ158" i="3"/>
  <c r="W204" i="3"/>
  <c r="W206" i="3"/>
  <c r="W225" i="3"/>
  <c r="AI185" i="3"/>
  <c r="AJ188" i="3"/>
  <c r="AJ212" i="3"/>
  <c r="AJ220" i="3"/>
  <c r="AI221" i="3"/>
  <c r="AJ224" i="3"/>
  <c r="AI233" i="3"/>
  <c r="AI249" i="3"/>
  <c r="V808" i="3"/>
  <c r="V809" i="3"/>
  <c r="B9" i="3"/>
  <c r="B10" i="3" l="1"/>
  <c r="N888" i="3"/>
  <c r="N961" i="3"/>
  <c r="N937" i="3"/>
  <c r="N917" i="3"/>
  <c r="N905" i="3"/>
  <c r="N880" i="3"/>
  <c r="N862" i="3"/>
  <c r="N858" i="3"/>
  <c r="N808" i="3"/>
  <c r="AH808" i="3" s="1"/>
  <c r="N859" i="3"/>
  <c r="N851" i="3"/>
  <c r="N823" i="3"/>
  <c r="AH823" i="3" s="1"/>
  <c r="N872" i="3"/>
  <c r="N860" i="3"/>
  <c r="N816" i="3"/>
  <c r="AH816" i="3" s="1"/>
  <c r="N861" i="3"/>
  <c r="N821" i="3"/>
  <c r="AH821" i="3" s="1"/>
  <c r="N817" i="3"/>
  <c r="AH817" i="3" s="1"/>
  <c r="N655" i="3"/>
  <c r="N657" i="3"/>
  <c r="N569" i="3"/>
  <c r="N565" i="3"/>
  <c r="N561" i="3"/>
  <c r="N553" i="3"/>
  <c r="N549" i="3"/>
  <c r="N541" i="3"/>
  <c r="N537" i="3"/>
  <c r="N521" i="3"/>
  <c r="N513" i="3"/>
  <c r="N509" i="3"/>
  <c r="N505" i="3"/>
  <c r="N501" i="3"/>
  <c r="N497" i="3"/>
  <c r="N493" i="3"/>
  <c r="N473" i="3"/>
  <c r="N469" i="3"/>
  <c r="N465" i="3"/>
  <c r="N461" i="3"/>
  <c r="N457" i="3"/>
  <c r="N453" i="3"/>
  <c r="N449" i="3"/>
  <c r="N572" i="3"/>
  <c r="AH572" i="3" s="1"/>
  <c r="N568" i="3"/>
  <c r="N564" i="3"/>
  <c r="N560" i="3"/>
  <c r="N548" i="3"/>
  <c r="N540" i="3"/>
  <c r="N536" i="3"/>
  <c r="N520" i="3"/>
  <c r="N508" i="3"/>
  <c r="N504" i="3"/>
  <c r="N500" i="3"/>
  <c r="N496" i="3"/>
  <c r="N488" i="3"/>
  <c r="N484" i="3"/>
  <c r="N476" i="3"/>
  <c r="N472" i="3"/>
  <c r="N468" i="3"/>
  <c r="N464" i="3"/>
  <c r="N460" i="3"/>
  <c r="N444" i="3"/>
  <c r="N440" i="3"/>
  <c r="N567" i="3"/>
  <c r="N563" i="3"/>
  <c r="N559" i="3"/>
  <c r="N555" i="3"/>
  <c r="N551" i="3"/>
  <c r="N547" i="3"/>
  <c r="N543" i="3"/>
  <c r="N539" i="3"/>
  <c r="N519" i="3"/>
  <c r="N499" i="3"/>
  <c r="N491" i="3"/>
  <c r="N487" i="3"/>
  <c r="N483" i="3"/>
  <c r="N475" i="3"/>
  <c r="N467" i="3"/>
  <c r="N463" i="3"/>
  <c r="N459" i="3"/>
  <c r="N574" i="3"/>
  <c r="N566" i="3"/>
  <c r="N558" i="3"/>
  <c r="N554" i="3"/>
  <c r="N550" i="3"/>
  <c r="N546" i="3"/>
  <c r="N518" i="3"/>
  <c r="N510" i="3"/>
  <c r="N502" i="3"/>
  <c r="N498" i="3"/>
  <c r="N490" i="3"/>
  <c r="N486" i="3"/>
  <c r="N474" i="3"/>
  <c r="N470" i="3"/>
  <c r="N466" i="3"/>
  <c r="N462" i="3"/>
  <c r="N458" i="3"/>
  <c r="N346" i="3"/>
  <c r="AH346" i="3" s="1"/>
  <c r="N336" i="3"/>
  <c r="AH336" i="3" s="1"/>
  <c r="N275" i="3"/>
  <c r="N271" i="3"/>
  <c r="N263" i="3"/>
  <c r="N266" i="3"/>
  <c r="N445" i="3"/>
  <c r="N443" i="3"/>
  <c r="N441" i="3"/>
  <c r="N277" i="3"/>
  <c r="N273" i="3"/>
  <c r="N269" i="3"/>
  <c r="N261" i="3"/>
  <c r="N446" i="3"/>
  <c r="N367" i="3"/>
  <c r="N343" i="3"/>
  <c r="AH343" i="3" s="1"/>
  <c r="N272" i="3"/>
  <c r="N268" i="3"/>
  <c r="N250" i="3"/>
  <c r="N226" i="3"/>
  <c r="N198" i="3"/>
  <c r="AH198" i="3" s="1"/>
  <c r="N186" i="3"/>
  <c r="N182" i="3"/>
  <c r="N237" i="3"/>
  <c r="N229" i="3"/>
  <c r="N244" i="3"/>
  <c r="N240" i="3"/>
  <c r="N236" i="3"/>
  <c r="N232" i="3"/>
  <c r="N228" i="3"/>
  <c r="N216" i="3"/>
  <c r="N184" i="3"/>
  <c r="N168" i="3"/>
  <c r="N251" i="3"/>
  <c r="N227" i="3"/>
  <c r="N211" i="3"/>
  <c r="N167" i="3"/>
  <c r="N161" i="3"/>
  <c r="N154" i="3"/>
  <c r="N148" i="3"/>
  <c r="N116" i="3"/>
  <c r="N100" i="3"/>
  <c r="N96" i="3"/>
  <c r="AH96" i="3" s="1"/>
  <c r="N181" i="3"/>
  <c r="N155" i="3"/>
  <c r="N123" i="3"/>
  <c r="N119" i="3"/>
  <c r="N103" i="3"/>
  <c r="N99" i="3"/>
  <c r="N91" i="3"/>
  <c r="N169" i="3"/>
  <c r="N163" i="3"/>
  <c r="N150" i="3"/>
  <c r="N118" i="3"/>
  <c r="N102" i="3"/>
  <c r="N90" i="3"/>
  <c r="N177" i="3"/>
  <c r="N170" i="3"/>
  <c r="N166" i="3"/>
  <c r="N153" i="3"/>
  <c r="N101" i="3"/>
  <c r="N97" i="3"/>
  <c r="AH97" i="3" s="1"/>
  <c r="N93" i="3"/>
  <c r="N89" i="3"/>
  <c r="N28" i="3"/>
  <c r="N27" i="3"/>
  <c r="N23" i="3"/>
  <c r="N26" i="3"/>
  <c r="N22" i="3"/>
  <c r="N18" i="3"/>
  <c r="N33" i="3"/>
  <c r="N25" i="3"/>
  <c r="AH40" i="3"/>
  <c r="AJ6" i="3"/>
  <c r="AI6" i="3"/>
  <c r="AH49" i="3"/>
  <c r="AH67" i="3"/>
  <c r="AH95" i="3"/>
  <c r="AJ42" i="3"/>
  <c r="AJ146" i="3"/>
  <c r="AH8" i="3"/>
  <c r="N16" i="3"/>
  <c r="N53" i="3"/>
  <c r="AH53" i="3" s="1"/>
  <c r="AH50" i="3"/>
  <c r="AJ65" i="3"/>
  <c r="AH66" i="3"/>
  <c r="AJ73" i="3"/>
  <c r="AH54" i="3"/>
  <c r="AH74" i="3"/>
  <c r="AH55" i="3"/>
  <c r="AH75" i="3"/>
  <c r="AH131" i="3"/>
  <c r="AH147" i="3"/>
  <c r="AH52" i="3"/>
  <c r="AH203" i="3"/>
  <c r="AH208" i="3"/>
  <c r="AH205" i="3"/>
  <c r="AH225" i="3"/>
  <c r="AF46" i="3"/>
  <c r="AH46" i="3" s="1"/>
  <c r="W15" i="3"/>
  <c r="AH38" i="3"/>
  <c r="AH57" i="3"/>
  <c r="AH77" i="3"/>
  <c r="AH62" i="3"/>
  <c r="AH78" i="3"/>
  <c r="AH43" i="3"/>
  <c r="AH63" i="3"/>
  <c r="AH79" i="3"/>
  <c r="AH157" i="3"/>
  <c r="AH56" i="3"/>
  <c r="AH76" i="3"/>
  <c r="AH191" i="3"/>
  <c r="AH207" i="3"/>
  <c r="AH189" i="3"/>
  <c r="AJ194" i="3"/>
  <c r="AI194" i="3"/>
  <c r="AH41" i="3"/>
  <c r="AJ44" i="3"/>
  <c r="AH64" i="3"/>
  <c r="AI200" i="3"/>
  <c r="AJ200" i="3"/>
  <c r="AH45" i="3"/>
  <c r="AH145" i="3"/>
  <c r="AH70" i="3"/>
  <c r="AH94" i="3"/>
  <c r="AH159" i="3"/>
  <c r="AH51" i="3"/>
  <c r="AH71" i="3"/>
  <c r="AH48" i="3"/>
  <c r="AH68" i="3"/>
  <c r="AH204" i="3"/>
  <c r="AH201" i="3"/>
  <c r="AH206" i="3"/>
  <c r="AF39" i="3"/>
  <c r="AH39" i="3" s="1"/>
  <c r="AF11" i="3"/>
  <c r="AH11" i="3" s="1"/>
  <c r="AF12" i="3"/>
  <c r="AH12" i="3" s="1"/>
  <c r="B11" i="3"/>
  <c r="B12" i="3" l="1"/>
  <c r="AJ11" i="3"/>
  <c r="AJ46" i="3"/>
  <c r="AJ12" i="3"/>
  <c r="AJ39" i="3"/>
  <c r="AJ201" i="3"/>
  <c r="AJ68" i="3"/>
  <c r="AJ207" i="3"/>
  <c r="AJ43" i="3"/>
  <c r="AJ205" i="3"/>
  <c r="AJ131" i="3"/>
  <c r="AJ54" i="3"/>
  <c r="AJ48" i="3"/>
  <c r="AJ51" i="3"/>
  <c r="AJ145" i="3"/>
  <c r="AJ45" i="3"/>
  <c r="AJ191" i="3"/>
  <c r="AJ157" i="3"/>
  <c r="AJ77" i="3"/>
  <c r="AJ208" i="3"/>
  <c r="AJ75" i="3"/>
  <c r="AJ66" i="3"/>
  <c r="AJ8" i="3"/>
  <c r="AI8" i="3"/>
  <c r="AI46" i="3" s="1"/>
  <c r="AJ96" i="3"/>
  <c r="AI204" i="3"/>
  <c r="AJ204" i="3"/>
  <c r="AI70" i="3"/>
  <c r="AJ70" i="3"/>
  <c r="AJ206" i="3"/>
  <c r="AI206" i="3"/>
  <c r="AJ159" i="3"/>
  <c r="AI159" i="3"/>
  <c r="AJ41" i="3"/>
  <c r="AI41" i="3"/>
  <c r="AJ189" i="3"/>
  <c r="AI189" i="3"/>
  <c r="AJ79" i="3"/>
  <c r="AI79" i="3"/>
  <c r="AI78" i="3"/>
  <c r="AJ78" i="3"/>
  <c r="AJ57" i="3"/>
  <c r="AI57" i="3"/>
  <c r="AJ52" i="3"/>
  <c r="AI52" i="3"/>
  <c r="AJ55" i="3"/>
  <c r="AI55" i="3"/>
  <c r="AJ95" i="3"/>
  <c r="AI95" i="3"/>
  <c r="AJ49" i="3"/>
  <c r="AI49" i="3"/>
  <c r="AJ97" i="3"/>
  <c r="AJ76" i="3"/>
  <c r="AI76" i="3"/>
  <c r="AI38" i="3"/>
  <c r="AJ38" i="3"/>
  <c r="AJ203" i="3"/>
  <c r="AI203" i="3"/>
  <c r="AJ53" i="3"/>
  <c r="AJ67" i="3"/>
  <c r="AI67" i="3"/>
  <c r="AJ40" i="3"/>
  <c r="AI40" i="3"/>
  <c r="AJ198" i="3"/>
  <c r="AF25" i="3"/>
  <c r="AF21" i="3"/>
  <c r="AF19" i="3"/>
  <c r="AF88" i="3"/>
  <c r="AF15" i="3"/>
  <c r="AH15" i="3" s="1"/>
  <c r="AF80" i="3"/>
  <c r="AH80" i="3" s="1"/>
  <c r="AF24" i="3"/>
  <c r="AF226" i="3"/>
  <c r="AF26" i="3"/>
  <c r="AF196" i="3"/>
  <c r="AH196" i="3" s="1"/>
  <c r="AF14" i="3"/>
  <c r="AI94" i="3"/>
  <c r="AJ94" i="3"/>
  <c r="AJ64" i="3"/>
  <c r="AI64" i="3"/>
  <c r="AJ63" i="3"/>
  <c r="AI63" i="3"/>
  <c r="AI62" i="3"/>
  <c r="AJ62" i="3"/>
  <c r="AJ225" i="3"/>
  <c r="AI225" i="3"/>
  <c r="AJ147" i="3"/>
  <c r="AI147" i="3"/>
  <c r="AI74" i="3"/>
  <c r="AJ74" i="3"/>
  <c r="AJ71" i="3"/>
  <c r="AI71" i="3"/>
  <c r="AJ56" i="3"/>
  <c r="AI56" i="3"/>
  <c r="W21" i="3"/>
  <c r="W31" i="3"/>
  <c r="AH31" i="3" s="1"/>
  <c r="W24" i="3"/>
  <c r="AH24" i="3" s="1"/>
  <c r="W23" i="3"/>
  <c r="W33" i="3"/>
  <c r="W35" i="3"/>
  <c r="W16" i="3"/>
  <c r="W93" i="3"/>
  <c r="W19" i="3"/>
  <c r="W27" i="3"/>
  <c r="W25" i="3"/>
  <c r="W28" i="3"/>
  <c r="W20" i="3"/>
  <c r="W88" i="3"/>
  <c r="W72" i="3"/>
  <c r="W172" i="3"/>
  <c r="AH172" i="3" s="1"/>
  <c r="W81" i="3"/>
  <c r="W32" i="3"/>
  <c r="W18" i="3"/>
  <c r="W22" i="3"/>
  <c r="W197" i="3"/>
  <c r="W226" i="3"/>
  <c r="AI50" i="3"/>
  <c r="AJ50" i="3"/>
  <c r="N106" i="3"/>
  <c r="N800" i="3"/>
  <c r="AH800" i="3" s="1"/>
  <c r="AH26" i="3"/>
  <c r="AH226" i="3"/>
  <c r="B13" i="3"/>
  <c r="AJ15" i="3" l="1"/>
  <c r="W47" i="3"/>
  <c r="AJ24" i="3"/>
  <c r="AI66" i="3"/>
  <c r="AI208" i="3"/>
  <c r="AI54" i="3"/>
  <c r="AJ172" i="3"/>
  <c r="AJ31" i="3"/>
  <c r="AF27" i="3"/>
  <c r="AH27" i="3" s="1"/>
  <c r="AF72" i="3"/>
  <c r="AF93" i="3"/>
  <c r="AH93" i="3" s="1"/>
  <c r="AF23" i="3"/>
  <c r="AH23" i="3" s="1"/>
  <c r="AF16" i="3"/>
  <c r="AF86" i="3"/>
  <c r="AF89" i="3"/>
  <c r="AH89" i="3" s="1"/>
  <c r="AF33" i="3"/>
  <c r="AH33" i="3" s="1"/>
  <c r="AF81" i="3"/>
  <c r="AH81" i="3" s="1"/>
  <c r="AF22" i="3"/>
  <c r="AH22" i="3" s="1"/>
  <c r="AF18" i="3"/>
  <c r="AH18" i="3" s="1"/>
  <c r="AF32" i="3"/>
  <c r="AF28" i="3"/>
  <c r="AH28" i="3" s="1"/>
  <c r="AH14" i="3"/>
  <c r="AJ80" i="3"/>
  <c r="AI42" i="3"/>
  <c r="AI146" i="3"/>
  <c r="AI73" i="3"/>
  <c r="AI65" i="3"/>
  <c r="AI44" i="3"/>
  <c r="AI75" i="3"/>
  <c r="AI77" i="3"/>
  <c r="AI191" i="3"/>
  <c r="AI145" i="3"/>
  <c r="AI48" i="3"/>
  <c r="AI131" i="3"/>
  <c r="AI68" i="3"/>
  <c r="AI12" i="3"/>
  <c r="AI11" i="3"/>
  <c r="AJ226" i="3"/>
  <c r="AI26" i="3"/>
  <c r="AJ26" i="3"/>
  <c r="N962" i="3"/>
  <c r="N850" i="3"/>
  <c r="N842" i="3"/>
  <c r="N822" i="3"/>
  <c r="AH822" i="3" s="1"/>
  <c r="N818" i="3"/>
  <c r="AH818" i="3" s="1"/>
  <c r="N814" i="3"/>
  <c r="AH814" i="3" s="1"/>
  <c r="N810" i="3"/>
  <c r="AH810" i="3" s="1"/>
  <c r="N809" i="3"/>
  <c r="AH809" i="3" s="1"/>
  <c r="N807" i="3"/>
  <c r="AH807" i="3" s="1"/>
  <c r="N843" i="3"/>
  <c r="N819" i="3"/>
  <c r="AH819" i="3" s="1"/>
  <c r="N815" i="3"/>
  <c r="AH815" i="3" s="1"/>
  <c r="N811" i="3"/>
  <c r="AH811" i="3" s="1"/>
  <c r="N803" i="3"/>
  <c r="AH803" i="3" s="1"/>
  <c r="N864" i="3"/>
  <c r="N820" i="3"/>
  <c r="AH820" i="3" s="1"/>
  <c r="N812" i="3"/>
  <c r="AH812" i="3" s="1"/>
  <c r="N865" i="3"/>
  <c r="N845" i="3"/>
  <c r="N813" i="3"/>
  <c r="AH813" i="3" s="1"/>
  <c r="N805" i="3"/>
  <c r="AH805" i="3" s="1"/>
  <c r="N557" i="3"/>
  <c r="N517" i="3"/>
  <c r="N489" i="3"/>
  <c r="N485" i="3"/>
  <c r="N481" i="3"/>
  <c r="N516" i="3"/>
  <c r="N492" i="3"/>
  <c r="N480" i="3"/>
  <c r="N515" i="3"/>
  <c r="N495" i="3"/>
  <c r="N479" i="3"/>
  <c r="N471" i="3"/>
  <c r="N514" i="3"/>
  <c r="N494" i="3"/>
  <c r="N482" i="3"/>
  <c r="N478" i="3"/>
  <c r="N342" i="3"/>
  <c r="AH342" i="3" s="1"/>
  <c r="N255" i="3"/>
  <c r="N303" i="3"/>
  <c r="AH303" i="3" s="1"/>
  <c r="N295" i="3"/>
  <c r="AH295" i="3" s="1"/>
  <c r="N442" i="3"/>
  <c r="N439" i="3"/>
  <c r="N310" i="3"/>
  <c r="AH310" i="3" s="1"/>
  <c r="N256" i="3"/>
  <c r="N253" i="3"/>
  <c r="N257" i="3"/>
  <c r="N248" i="3"/>
  <c r="N187" i="3"/>
  <c r="N183" i="3"/>
  <c r="N179" i="3"/>
  <c r="N175" i="3"/>
  <c r="N128" i="3"/>
  <c r="N120" i="3"/>
  <c r="N112" i="3"/>
  <c r="N127" i="3"/>
  <c r="N115" i="3"/>
  <c r="N178" i="3"/>
  <c r="N130" i="3"/>
  <c r="N126" i="3"/>
  <c r="N114" i="3"/>
  <c r="N110" i="3"/>
  <c r="N173" i="3"/>
  <c r="N125" i="3"/>
  <c r="AH125" i="3" s="1"/>
  <c r="N121" i="3"/>
  <c r="N113" i="3"/>
  <c r="AH72" i="3"/>
  <c r="AH88" i="3"/>
  <c r="AH21" i="3"/>
  <c r="AI43" i="3"/>
  <c r="AH25" i="3"/>
  <c r="AH32" i="3"/>
  <c r="AH19" i="3"/>
  <c r="AJ196" i="3"/>
  <c r="N152" i="3"/>
  <c r="AI157" i="3"/>
  <c r="AI45" i="3"/>
  <c r="AI51" i="3"/>
  <c r="AI205" i="3"/>
  <c r="AI207" i="3"/>
  <c r="AI201" i="3"/>
  <c r="AI39" i="3"/>
  <c r="B14" i="3"/>
  <c r="AJ33" i="3" l="1"/>
  <c r="AJ23" i="3"/>
  <c r="AJ18" i="3"/>
  <c r="AJ93" i="3"/>
  <c r="AJ22" i="3"/>
  <c r="AJ28" i="3"/>
  <c r="AJ81" i="3"/>
  <c r="AJ27" i="3"/>
  <c r="AJ88" i="3"/>
  <c r="AJ125" i="3"/>
  <c r="AI198" i="3"/>
  <c r="AI96" i="3"/>
  <c r="AI97" i="3"/>
  <c r="AH16" i="3"/>
  <c r="AF17" i="3"/>
  <c r="AJ19" i="3"/>
  <c r="AJ72" i="3"/>
  <c r="W142" i="3"/>
  <c r="AH142" i="3" s="1"/>
  <c r="W138" i="3"/>
  <c r="W69" i="3"/>
  <c r="W209" i="3"/>
  <c r="AH209" i="3" s="1"/>
  <c r="W143" i="3"/>
  <c r="AH143" i="3" s="1"/>
  <c r="W141" i="3"/>
  <c r="AH141" i="3" s="1"/>
  <c r="W139" i="3"/>
  <c r="AH139" i="3" s="1"/>
  <c r="W137" i="3"/>
  <c r="AH137" i="3" s="1"/>
  <c r="AH47" i="3"/>
  <c r="W86" i="3"/>
  <c r="AH86" i="3" s="1"/>
  <c r="AJ32" i="3"/>
  <c r="AJ25" i="3"/>
  <c r="AJ89" i="3"/>
  <c r="B15" i="3"/>
  <c r="B16" i="3" s="1"/>
  <c r="B17" i="3" s="1"/>
  <c r="B18" i="3" s="1"/>
  <c r="B19" i="3" s="1"/>
  <c r="B20" i="3" s="1"/>
  <c r="B21" i="3" s="1"/>
  <c r="AJ21" i="3"/>
  <c r="AI14" i="3"/>
  <c r="AJ14" i="3"/>
  <c r="N160" i="3"/>
  <c r="B37" i="3"/>
  <c r="B36" i="3"/>
  <c r="B22" i="3" l="1"/>
  <c r="B23" i="3" s="1"/>
  <c r="B24" i="3" s="1"/>
  <c r="B25" i="3" s="1"/>
  <c r="B26" i="3" s="1"/>
  <c r="B27" i="3" s="1"/>
  <c r="B28" i="3" s="1"/>
  <c r="AJ141" i="3"/>
  <c r="AI15" i="3"/>
  <c r="AF29" i="3"/>
  <c r="AH29" i="3" s="1"/>
  <c r="AF35" i="3"/>
  <c r="AH35" i="3" s="1"/>
  <c r="AF20" i="3"/>
  <c r="AH17" i="3"/>
  <c r="N1010" i="3"/>
  <c r="N1002" i="3"/>
  <c r="N998" i="3"/>
  <c r="N994" i="3"/>
  <c r="N970" i="3"/>
  <c r="N954" i="3"/>
  <c r="N930" i="3"/>
  <c r="N894" i="3"/>
  <c r="N975" i="3"/>
  <c r="N959" i="3"/>
  <c r="N923" i="3"/>
  <c r="N891" i="3"/>
  <c r="N1004" i="3"/>
  <c r="N920" i="3"/>
  <c r="N912" i="3"/>
  <c r="N1017" i="3"/>
  <c r="N933" i="3"/>
  <c r="N921" i="3"/>
  <c r="N889" i="3"/>
  <c r="N877" i="3"/>
  <c r="N874" i="3"/>
  <c r="N870" i="3"/>
  <c r="N854" i="3"/>
  <c r="N879" i="3"/>
  <c r="N873" i="3"/>
  <c r="N651" i="3"/>
  <c r="N639" i="3"/>
  <c r="N619" i="3"/>
  <c r="N640" i="3"/>
  <c r="N653" i="3"/>
  <c r="N621" i="3"/>
  <c r="N654" i="3"/>
  <c r="N646" i="3"/>
  <c r="N638" i="3"/>
  <c r="N626" i="3"/>
  <c r="N617" i="3"/>
  <c r="N597" i="3"/>
  <c r="N552" i="3"/>
  <c r="N603" i="3"/>
  <c r="N591" i="3"/>
  <c r="N507" i="3"/>
  <c r="N604" i="3"/>
  <c r="N596" i="3"/>
  <c r="N290" i="3"/>
  <c r="AH290" i="3" s="1"/>
  <c r="N259" i="3"/>
  <c r="N262" i="3"/>
  <c r="N258" i="3"/>
  <c r="N265" i="3"/>
  <c r="N264" i="3"/>
  <c r="N260" i="3"/>
  <c r="N238" i="3"/>
  <c r="N230" i="3"/>
  <c r="N222" i="3"/>
  <c r="N214" i="3"/>
  <c r="N241" i="3"/>
  <c r="N193" i="3"/>
  <c r="N239" i="3"/>
  <c r="AJ47" i="3"/>
  <c r="AJ143" i="3"/>
  <c r="AJ142" i="3"/>
  <c r="AJ16" i="3"/>
  <c r="AI16" i="3"/>
  <c r="AJ86" i="3"/>
  <c r="AJ137" i="3"/>
  <c r="AJ209" i="3"/>
  <c r="AJ139" i="3"/>
  <c r="AH69" i="3"/>
  <c r="W90" i="3"/>
  <c r="W92" i="3"/>
  <c r="N165" i="3"/>
  <c r="B34" i="3"/>
  <c r="W650" i="3" l="1"/>
  <c r="W643" i="3"/>
  <c r="W648" i="3"/>
  <c r="W599" i="3"/>
  <c r="W577" i="3"/>
  <c r="W651" i="3"/>
  <c r="W640" i="3"/>
  <c r="W575" i="3"/>
  <c r="W638" i="3"/>
  <c r="W231" i="3"/>
  <c r="W163" i="3"/>
  <c r="W161" i="3"/>
  <c r="W289" i="3"/>
  <c r="W272" i="3"/>
  <c r="W285" i="3"/>
  <c r="W578" i="3"/>
  <c r="W610" i="3"/>
  <c r="W576" i="3"/>
  <c r="W609" i="3"/>
  <c r="W623" i="3"/>
  <c r="W628" i="3"/>
  <c r="W229" i="3"/>
  <c r="W288" i="3"/>
  <c r="W582" i="3"/>
  <c r="W598" i="3"/>
  <c r="W596" i="3"/>
  <c r="W613" i="3"/>
  <c r="W621" i="3"/>
  <c r="W646" i="3"/>
  <c r="W620" i="3"/>
  <c r="W587" i="3"/>
  <c r="W597" i="3"/>
  <c r="W361" i="3"/>
  <c r="W245" i="3"/>
  <c r="W269" i="3"/>
  <c r="W586" i="3"/>
  <c r="W602" i="3"/>
  <c r="W605" i="3"/>
  <c r="W639" i="3"/>
  <c r="W644" i="3"/>
  <c r="W612" i="3"/>
  <c r="W244" i="3"/>
  <c r="W590" i="3"/>
  <c r="W606" i="3"/>
  <c r="W588" i="3"/>
  <c r="AH596" i="3"/>
  <c r="AH621" i="3"/>
  <c r="AH639" i="3"/>
  <c r="AJ29" i="3"/>
  <c r="W108" i="3"/>
  <c r="W104" i="3"/>
  <c r="W173" i="3"/>
  <c r="W107" i="3"/>
  <c r="W106" i="3"/>
  <c r="W199" i="3"/>
  <c r="W109" i="3"/>
  <c r="AJ69" i="3"/>
  <c r="AH638" i="3"/>
  <c r="AH651" i="3"/>
  <c r="AJ17" i="3"/>
  <c r="AI17" i="3"/>
  <c r="AI18" i="3" s="1"/>
  <c r="AI24" i="3"/>
  <c r="AI31" i="3"/>
  <c r="AI172" i="3"/>
  <c r="AI88" i="3"/>
  <c r="AI19" i="3"/>
  <c r="AI21" i="3"/>
  <c r="AI22" i="3" s="1"/>
  <c r="B29" i="3"/>
  <c r="B30" i="3" s="1"/>
  <c r="N846" i="3"/>
  <c r="N573" i="3"/>
  <c r="N556" i="3"/>
  <c r="N512" i="3"/>
  <c r="N503" i="3"/>
  <c r="N562" i="3"/>
  <c r="N221" i="3"/>
  <c r="N192" i="3"/>
  <c r="W99" i="3"/>
  <c r="AH597" i="3"/>
  <c r="AH646" i="3"/>
  <c r="AH640" i="3"/>
  <c r="AH20" i="3"/>
  <c r="AF90" i="3"/>
  <c r="AF92" i="3" s="1"/>
  <c r="N202" i="3"/>
  <c r="AJ35" i="3"/>
  <c r="B35" i="3"/>
  <c r="AF174" i="3" l="1"/>
  <c r="AF108" i="3"/>
  <c r="AF109" i="3"/>
  <c r="AF173" i="3"/>
  <c r="AF104" i="3"/>
  <c r="AF107" i="3"/>
  <c r="AF106" i="3"/>
  <c r="AF199" i="3"/>
  <c r="AF99" i="3"/>
  <c r="AH92" i="3"/>
  <c r="W116" i="3"/>
  <c r="W493" i="3"/>
  <c r="AH493" i="3" s="1"/>
  <c r="W126" i="3"/>
  <c r="AH126" i="3" s="1"/>
  <c r="W557" i="3"/>
  <c r="AH557" i="3" s="1"/>
  <c r="W367" i="3"/>
  <c r="W251" i="3"/>
  <c r="W118" i="3"/>
  <c r="W184" i="3"/>
  <c r="W248" i="3"/>
  <c r="W489" i="3"/>
  <c r="AH489" i="3" s="1"/>
  <c r="W182" i="3"/>
  <c r="W178" i="3"/>
  <c r="W442" i="3"/>
  <c r="AH442" i="3" s="1"/>
  <c r="W250" i="3"/>
  <c r="W179" i="3"/>
  <c r="W119" i="3"/>
  <c r="AH99" i="3"/>
  <c r="W100" i="3"/>
  <c r="AH106" i="3"/>
  <c r="AH108" i="3"/>
  <c r="AH90" i="3"/>
  <c r="AH107" i="3"/>
  <c r="AI29" i="3"/>
  <c r="AH109" i="3"/>
  <c r="AH173" i="3"/>
  <c r="N839" i="3"/>
  <c r="N788" i="3"/>
  <c r="AH788" i="3" s="1"/>
  <c r="N762" i="3"/>
  <c r="AH762" i="3" s="1"/>
  <c r="N726" i="3"/>
  <c r="N765" i="3"/>
  <c r="AH765" i="3" s="1"/>
  <c r="N675" i="3"/>
  <c r="N667" i="3"/>
  <c r="N659" i="3"/>
  <c r="AH202" i="3"/>
  <c r="N213" i="3"/>
  <c r="AF100" i="3"/>
  <c r="AJ20" i="3"/>
  <c r="AI20" i="3"/>
  <c r="B31" i="3"/>
  <c r="AI25" i="3"/>
  <c r="AI28" i="3"/>
  <c r="AI23" i="3"/>
  <c r="AI93" i="3"/>
  <c r="AI27" i="3"/>
  <c r="AI33" i="3"/>
  <c r="AH199" i="3"/>
  <c r="AH104" i="3"/>
  <c r="AJ104" i="3" l="1"/>
  <c r="B32" i="3"/>
  <c r="B33" i="3" s="1"/>
  <c r="AJ173" i="3"/>
  <c r="AJ108" i="3"/>
  <c r="AI32" i="3"/>
  <c r="AJ199" i="3"/>
  <c r="AI226" i="3"/>
  <c r="N1022" i="3"/>
  <c r="N934" i="3"/>
  <c r="N902" i="3"/>
  <c r="N878" i="3"/>
  <c r="N1023" i="3"/>
  <c r="N955" i="3"/>
  <c r="N887" i="3"/>
  <c r="N997" i="3"/>
  <c r="N598" i="3"/>
  <c r="AH598" i="3" s="1"/>
  <c r="N274" i="3"/>
  <c r="N246" i="3"/>
  <c r="N235" i="3"/>
  <c r="N231" i="3"/>
  <c r="N223" i="3"/>
  <c r="N217" i="3"/>
  <c r="AJ107" i="3"/>
  <c r="AJ106" i="3"/>
  <c r="W616" i="3"/>
  <c r="W567" i="3"/>
  <c r="AH567" i="3" s="1"/>
  <c r="W551" i="3"/>
  <c r="AH551" i="3" s="1"/>
  <c r="W519" i="3"/>
  <c r="AH519" i="3" s="1"/>
  <c r="W503" i="3"/>
  <c r="AH503" i="3" s="1"/>
  <c r="W487" i="3"/>
  <c r="AH487" i="3" s="1"/>
  <c r="W593" i="3"/>
  <c r="W561" i="3"/>
  <c r="AH561" i="3" s="1"/>
  <c r="W545" i="3"/>
  <c r="W150" i="3"/>
  <c r="AH150" i="3" s="1"/>
  <c r="W608" i="3"/>
  <c r="W559" i="3"/>
  <c r="AH559" i="3" s="1"/>
  <c r="W543" i="3"/>
  <c r="AH543" i="3" s="1"/>
  <c r="W511" i="3"/>
  <c r="W463" i="3"/>
  <c r="AH463" i="3" s="1"/>
  <c r="W571" i="3"/>
  <c r="W539" i="3"/>
  <c r="AH539" i="3" s="1"/>
  <c r="W491" i="3"/>
  <c r="AH491" i="3" s="1"/>
  <c r="W459" i="3"/>
  <c r="AH459" i="3" s="1"/>
  <c r="W501" i="3"/>
  <c r="AH501" i="3" s="1"/>
  <c r="W465" i="3"/>
  <c r="AH465" i="3" s="1"/>
  <c r="W263" i="3"/>
  <c r="W211" i="3"/>
  <c r="AH211" i="3" s="1"/>
  <c r="W160" i="3"/>
  <c r="W453" i="3"/>
  <c r="AH453" i="3" s="1"/>
  <c r="W537" i="3"/>
  <c r="AH537" i="3" s="1"/>
  <c r="W560" i="3"/>
  <c r="AH560" i="3" s="1"/>
  <c r="W466" i="3"/>
  <c r="AH466" i="3" s="1"/>
  <c r="W498" i="3"/>
  <c r="AH498" i="3" s="1"/>
  <c r="W550" i="3"/>
  <c r="AH550" i="3" s="1"/>
  <c r="W566" i="3"/>
  <c r="AH566" i="3" s="1"/>
  <c r="W460" i="3"/>
  <c r="AH460" i="3" s="1"/>
  <c r="W496" i="3"/>
  <c r="AH496" i="3" s="1"/>
  <c r="W655" i="3"/>
  <c r="AH655" i="3" s="1"/>
  <c r="W563" i="3"/>
  <c r="AH563" i="3" s="1"/>
  <c r="W483" i="3"/>
  <c r="AH483" i="3" s="1"/>
  <c r="W553" i="3"/>
  <c r="AH553" i="3" s="1"/>
  <c r="W497" i="3"/>
  <c r="AH497" i="3" s="1"/>
  <c r="W461" i="3"/>
  <c r="AH461" i="3" s="1"/>
  <c r="W168" i="3"/>
  <c r="W165" i="3"/>
  <c r="W213" i="3"/>
  <c r="W162" i="3"/>
  <c r="W260" i="3"/>
  <c r="W265" i="3"/>
  <c r="W291" i="3"/>
  <c r="W469" i="3"/>
  <c r="AH469" i="3" s="1"/>
  <c r="W505" i="3"/>
  <c r="AH505" i="3" s="1"/>
  <c r="W564" i="3"/>
  <c r="AH564" i="3" s="1"/>
  <c r="W502" i="3"/>
  <c r="AH502" i="3" s="1"/>
  <c r="W520" i="3"/>
  <c r="AH520" i="3" s="1"/>
  <c r="W554" i="3"/>
  <c r="AH554" i="3" s="1"/>
  <c r="W570" i="3"/>
  <c r="W464" i="3"/>
  <c r="AH464" i="3" s="1"/>
  <c r="W500" i="3"/>
  <c r="AH500" i="3" s="1"/>
  <c r="W536" i="3"/>
  <c r="AH536" i="3" s="1"/>
  <c r="W555" i="3"/>
  <c r="AH555" i="3" s="1"/>
  <c r="W507" i="3"/>
  <c r="AH507" i="3" s="1"/>
  <c r="W569" i="3"/>
  <c r="AH569" i="3" s="1"/>
  <c r="W549" i="3"/>
  <c r="AH549" i="3" s="1"/>
  <c r="W457" i="3"/>
  <c r="AH457" i="3" s="1"/>
  <c r="W443" i="3"/>
  <c r="AH443" i="3" s="1"/>
  <c r="W275" i="3"/>
  <c r="W375" i="3"/>
  <c r="W239" i="3"/>
  <c r="W223" i="3"/>
  <c r="W123" i="3"/>
  <c r="W237" i="3"/>
  <c r="AH237" i="3" s="1"/>
  <c r="W445" i="3"/>
  <c r="AH445" i="3" s="1"/>
  <c r="W508" i="3"/>
  <c r="AH508" i="3" s="1"/>
  <c r="W552" i="3"/>
  <c r="AH552" i="3" s="1"/>
  <c r="W568" i="3"/>
  <c r="AH568" i="3" s="1"/>
  <c r="W458" i="3"/>
  <c r="AH458" i="3" s="1"/>
  <c r="W509" i="3"/>
  <c r="AH509" i="3" s="1"/>
  <c r="W538" i="3"/>
  <c r="W521" i="3"/>
  <c r="AH521" i="3" s="1"/>
  <c r="W558" i="3"/>
  <c r="AH558" i="3" s="1"/>
  <c r="W468" i="3"/>
  <c r="AH468" i="3" s="1"/>
  <c r="W504" i="3"/>
  <c r="AH504" i="3" s="1"/>
  <c r="W540" i="3"/>
  <c r="AH540" i="3" s="1"/>
  <c r="W617" i="3"/>
  <c r="AH617" i="3" s="1"/>
  <c r="W547" i="3"/>
  <c r="AH547" i="3" s="1"/>
  <c r="W499" i="3"/>
  <c r="AH499" i="3" s="1"/>
  <c r="W467" i="3"/>
  <c r="AH467" i="3" s="1"/>
  <c r="W565" i="3"/>
  <c r="AH565" i="3" s="1"/>
  <c r="W235" i="3"/>
  <c r="W152" i="3"/>
  <c r="W170" i="3"/>
  <c r="W449" i="3"/>
  <c r="AH449" i="3" s="1"/>
  <c r="W273" i="3"/>
  <c r="W444" i="3"/>
  <c r="AH444" i="3" s="1"/>
  <c r="W556" i="3"/>
  <c r="AH556" i="3" s="1"/>
  <c r="W462" i="3"/>
  <c r="AH462" i="3" s="1"/>
  <c r="W513" i="3"/>
  <c r="AH513" i="3" s="1"/>
  <c r="W542" i="3"/>
  <c r="W510" i="3"/>
  <c r="AH510" i="3" s="1"/>
  <c r="W546" i="3"/>
  <c r="AH546" i="3" s="1"/>
  <c r="W472" i="3"/>
  <c r="AH472" i="3" s="1"/>
  <c r="AH100" i="3"/>
  <c r="W101" i="3"/>
  <c r="AH182" i="3"/>
  <c r="AJ126" i="3"/>
  <c r="AJ92" i="3"/>
  <c r="AJ202" i="3"/>
  <c r="AJ109" i="3"/>
  <c r="AF121" i="3"/>
  <c r="AF248" i="3"/>
  <c r="AH248" i="3" s="1"/>
  <c r="AF186" i="3"/>
  <c r="AF182" i="3"/>
  <c r="AF175" i="3"/>
  <c r="AF184" i="3"/>
  <c r="AH184" i="3" s="1"/>
  <c r="AI35" i="3"/>
  <c r="AF163" i="3"/>
  <c r="AH163" i="3" s="1"/>
  <c r="AF259" i="3"/>
  <c r="AF101" i="3"/>
  <c r="AJ90" i="3"/>
  <c r="AJ99" i="3"/>
  <c r="AJ248" i="3" l="1"/>
  <c r="AJ184" i="3"/>
  <c r="N914" i="3"/>
  <c r="N882" i="3"/>
  <c r="N999" i="3"/>
  <c r="N911" i="3"/>
  <c r="N883" i="3"/>
  <c r="N904" i="3"/>
  <c r="N896" i="3"/>
  <c r="N949" i="3"/>
  <c r="N671" i="3"/>
  <c r="N623" i="3"/>
  <c r="AH623" i="3" s="1"/>
  <c r="N656" i="3"/>
  <c r="N634" i="3"/>
  <c r="N630" i="3"/>
  <c r="AH630" i="3" s="1"/>
  <c r="N622" i="3"/>
  <c r="N613" i="3"/>
  <c r="N609" i="3"/>
  <c r="AH609" i="3" s="1"/>
  <c r="N616" i="3"/>
  <c r="AH616" i="3" s="1"/>
  <c r="N594" i="3"/>
  <c r="N578" i="3"/>
  <c r="AH578" i="3" s="1"/>
  <c r="N245" i="3"/>
  <c r="AJ163" i="3"/>
  <c r="AJ182" i="3"/>
  <c r="N234" i="3"/>
  <c r="AF272" i="3"/>
  <c r="AH272" i="3" s="1"/>
  <c r="AF229" i="3"/>
  <c r="AH229" i="3" s="1"/>
  <c r="AF265" i="3"/>
  <c r="AH265" i="3" s="1"/>
  <c r="AF244" i="3"/>
  <c r="AH244" i="3" s="1"/>
  <c r="AF277" i="3"/>
  <c r="AF213" i="3"/>
  <c r="AH213" i="3" s="1"/>
  <c r="AF234" i="3"/>
  <c r="AF228" i="3"/>
  <c r="AF152" i="3"/>
  <c r="AF242" i="3"/>
  <c r="AF232" i="3"/>
  <c r="AF170" i="3"/>
  <c r="AF223" i="3"/>
  <c r="AF238" i="3"/>
  <c r="AF263" i="3"/>
  <c r="AF271" i="3"/>
  <c r="AF102" i="3"/>
  <c r="AF103" i="3" s="1"/>
  <c r="W626" i="3"/>
  <c r="AH626" i="3" s="1"/>
  <c r="W169" i="3"/>
  <c r="W266" i="3"/>
  <c r="W246" i="3"/>
  <c r="W236" i="3"/>
  <c r="W264" i="3"/>
  <c r="W261" i="3"/>
  <c r="AH261" i="3" s="1"/>
  <c r="W592" i="3"/>
  <c r="W657" i="3"/>
  <c r="AH657" i="3" s="1"/>
  <c r="W573" i="3"/>
  <c r="AH573" i="3" s="1"/>
  <c r="W282" i="3"/>
  <c r="W227" i="3"/>
  <c r="W167" i="3"/>
  <c r="W154" i="3"/>
  <c r="W216" i="3"/>
  <c r="W166" i="3"/>
  <c r="W192" i="3"/>
  <c r="W240" i="3"/>
  <c r="W230" i="3"/>
  <c r="W214" i="3"/>
  <c r="W234" i="3"/>
  <c r="W441" i="3"/>
  <c r="AH441" i="3" s="1"/>
  <c r="W548" i="3"/>
  <c r="AH548" i="3" s="1"/>
  <c r="W486" i="3"/>
  <c r="AH486" i="3" s="1"/>
  <c r="W652" i="3"/>
  <c r="W258" i="3"/>
  <c r="W238" i="3"/>
  <c r="AH238" i="3" s="1"/>
  <c r="W102" i="3"/>
  <c r="W148" i="3"/>
  <c r="W153" i="3"/>
  <c r="W221" i="3"/>
  <c r="W276" i="3"/>
  <c r="W277" i="3"/>
  <c r="AH277" i="3" s="1"/>
  <c r="W268" i="3"/>
  <c r="W440" i="3"/>
  <c r="AH440" i="3" s="1"/>
  <c r="W622" i="3"/>
  <c r="W541" i="3"/>
  <c r="AH541" i="3" s="1"/>
  <c r="W271" i="3"/>
  <c r="AH271" i="3" s="1"/>
  <c r="W274" i="3"/>
  <c r="W259" i="3"/>
  <c r="AH259" i="3" s="1"/>
  <c r="W155" i="3"/>
  <c r="W228" i="3"/>
  <c r="AH228" i="3" s="1"/>
  <c r="W232" i="3"/>
  <c r="AH232" i="3" s="1"/>
  <c r="W512" i="3"/>
  <c r="AH512" i="3" s="1"/>
  <c r="W562" i="3"/>
  <c r="AH562" i="3" s="1"/>
  <c r="W574" i="3"/>
  <c r="AH574" i="3" s="1"/>
  <c r="W645" i="3"/>
  <c r="AH101" i="3"/>
  <c r="AH170" i="3"/>
  <c r="AJ237" i="3"/>
  <c r="AF110" i="3"/>
  <c r="AI72" i="3"/>
  <c r="AI81" i="3"/>
  <c r="B38" i="3"/>
  <c r="B39" i="3" s="1"/>
  <c r="AJ100" i="3"/>
  <c r="AH152" i="3"/>
  <c r="AJ211" i="3"/>
  <c r="AH263" i="3"/>
  <c r="AJ150" i="3"/>
  <c r="AH223" i="3"/>
  <c r="AI47" i="3"/>
  <c r="B58" i="3"/>
  <c r="AJ265" i="3" l="1"/>
  <c r="AJ223" i="3"/>
  <c r="AJ152" i="3"/>
  <c r="AJ170" i="3"/>
  <c r="AJ228" i="3"/>
  <c r="AJ271" i="3"/>
  <c r="AJ244" i="3"/>
  <c r="AI141" i="3"/>
  <c r="AI69" i="3"/>
  <c r="AI137" i="3"/>
  <c r="AI142" i="3"/>
  <c r="AI139" i="3"/>
  <c r="AI209" i="3"/>
  <c r="AI143" i="3"/>
  <c r="AI53" i="3"/>
  <c r="B40" i="3"/>
  <c r="AF256" i="3"/>
  <c r="AF257" i="3"/>
  <c r="AF113" i="3"/>
  <c r="AF127" i="3"/>
  <c r="AF115" i="3"/>
  <c r="AF114" i="3"/>
  <c r="AF130" i="3"/>
  <c r="AF183" i="3"/>
  <c r="AF187" i="3"/>
  <c r="AF255" i="3"/>
  <c r="AF112" i="3"/>
  <c r="AF128" i="3"/>
  <c r="AJ277" i="3"/>
  <c r="AH613" i="3"/>
  <c r="AJ101" i="3"/>
  <c r="AJ259" i="3"/>
  <c r="AH102" i="3"/>
  <c r="W103" i="3"/>
  <c r="AJ213" i="3"/>
  <c r="AJ229" i="3"/>
  <c r="N1014" i="3"/>
  <c r="N986" i="3"/>
  <c r="N982" i="3"/>
  <c r="N978" i="3"/>
  <c r="N974" i="3"/>
  <c r="N966" i="3"/>
  <c r="N958" i="3"/>
  <c r="N926" i="3"/>
  <c r="N922" i="3"/>
  <c r="N918" i="3"/>
  <c r="N910" i="3"/>
  <c r="N906" i="3"/>
  <c r="N898" i="3"/>
  <c r="N886" i="3"/>
  <c r="N1019" i="3"/>
  <c r="N1015" i="3"/>
  <c r="N1011" i="3"/>
  <c r="N995" i="3"/>
  <c r="N991" i="3"/>
  <c r="N987" i="3"/>
  <c r="N983" i="3"/>
  <c r="N979" i="3"/>
  <c r="N971" i="3"/>
  <c r="N967" i="3"/>
  <c r="N963" i="3"/>
  <c r="N951" i="3"/>
  <c r="N939" i="3"/>
  <c r="N935" i="3"/>
  <c r="N931" i="3"/>
  <c r="N927" i="3"/>
  <c r="N919" i="3"/>
  <c r="N915" i="3"/>
  <c r="N907" i="3"/>
  <c r="N903" i="3"/>
  <c r="N899" i="3"/>
  <c r="N895" i="3"/>
  <c r="N1024" i="3"/>
  <c r="N1020" i="3"/>
  <c r="N1016" i="3"/>
  <c r="N1000" i="3"/>
  <c r="N996" i="3"/>
  <c r="N992" i="3"/>
  <c r="N988" i="3"/>
  <c r="N984" i="3"/>
  <c r="N980" i="3"/>
  <c r="N976" i="3"/>
  <c r="N968" i="3"/>
  <c r="N964" i="3"/>
  <c r="N960" i="3"/>
  <c r="N956" i="3"/>
  <c r="N952" i="3"/>
  <c r="N936" i="3"/>
  <c r="N932" i="3"/>
  <c r="N928" i="3"/>
  <c r="N924" i="3"/>
  <c r="N916" i="3"/>
  <c r="N908" i="3"/>
  <c r="N900" i="3"/>
  <c r="N884" i="3"/>
  <c r="N1025" i="3"/>
  <c r="N1021" i="3"/>
  <c r="N1005" i="3"/>
  <c r="N1001" i="3"/>
  <c r="N993" i="3"/>
  <c r="N989" i="3"/>
  <c r="N981" i="3"/>
  <c r="N977" i="3"/>
  <c r="N973" i="3"/>
  <c r="N969" i="3"/>
  <c r="N965" i="3"/>
  <c r="N957" i="3"/>
  <c r="N953" i="3"/>
  <c r="N929" i="3"/>
  <c r="N925" i="3"/>
  <c r="N913" i="3"/>
  <c r="N909" i="3"/>
  <c r="N901" i="3"/>
  <c r="N897" i="3"/>
  <c r="N893" i="3"/>
  <c r="N881" i="3"/>
  <c r="N866" i="3"/>
  <c r="N830" i="3"/>
  <c r="N875" i="3"/>
  <c r="N871" i="3"/>
  <c r="N867" i="3"/>
  <c r="N863" i="3"/>
  <c r="N855" i="3"/>
  <c r="N827" i="3"/>
  <c r="N876" i="3"/>
  <c r="N868" i="3"/>
  <c r="N856" i="3"/>
  <c r="N836" i="3"/>
  <c r="N832" i="3"/>
  <c r="N828" i="3"/>
  <c r="N869" i="3"/>
  <c r="N853" i="3"/>
  <c r="N829" i="3"/>
  <c r="N647" i="3"/>
  <c r="N631" i="3"/>
  <c r="N627" i="3"/>
  <c r="N615" i="3"/>
  <c r="N611" i="3"/>
  <c r="N607" i="3"/>
  <c r="N672" i="3"/>
  <c r="N673" i="3"/>
  <c r="N649" i="3"/>
  <c r="AH649" i="3" s="1"/>
  <c r="N645" i="3"/>
  <c r="AH645" i="3" s="1"/>
  <c r="N641" i="3"/>
  <c r="N637" i="3"/>
  <c r="N629" i="3"/>
  <c r="N674" i="3"/>
  <c r="N642" i="3"/>
  <c r="N618" i="3"/>
  <c r="N610" i="3"/>
  <c r="AH610" i="3" s="1"/>
  <c r="N601" i="3"/>
  <c r="N593" i="3"/>
  <c r="AH593" i="3" s="1"/>
  <c r="N585" i="3"/>
  <c r="N545" i="3"/>
  <c r="AH545" i="3" s="1"/>
  <c r="N612" i="3"/>
  <c r="AH612" i="3" s="1"/>
  <c r="N608" i="3"/>
  <c r="AH608" i="3" s="1"/>
  <c r="N605" i="3"/>
  <c r="N590" i="3"/>
  <c r="AH590" i="3" s="1"/>
  <c r="N586" i="3"/>
  <c r="AH586" i="3" s="1"/>
  <c r="N582" i="3"/>
  <c r="AH582" i="3" s="1"/>
  <c r="N544" i="3"/>
  <c r="AH544" i="3" s="1"/>
  <c r="N628" i="3"/>
  <c r="AH628" i="3" s="1"/>
  <c r="N624" i="3"/>
  <c r="N620" i="3"/>
  <c r="AH620" i="3" s="1"/>
  <c r="N595" i="3"/>
  <c r="N575" i="3"/>
  <c r="AH575" i="3" s="1"/>
  <c r="N592" i="3"/>
  <c r="AH592" i="3" s="1"/>
  <c r="N570" i="3"/>
  <c r="N538" i="3"/>
  <c r="N350" i="3"/>
  <c r="AH350" i="3" s="1"/>
  <c r="N308" i="3"/>
  <c r="N296" i="3"/>
  <c r="N315" i="3"/>
  <c r="AH315" i="3" s="1"/>
  <c r="N291" i="3"/>
  <c r="AH291" i="3" s="1"/>
  <c r="N287" i="3"/>
  <c r="AH287" i="3" s="1"/>
  <c r="N316" i="3"/>
  <c r="AH316" i="3" s="1"/>
  <c r="N292" i="3"/>
  <c r="AH292" i="3" s="1"/>
  <c r="N284" i="3"/>
  <c r="N361" i="3"/>
  <c r="N321" i="3"/>
  <c r="N276" i="3"/>
  <c r="AH234" i="3"/>
  <c r="N242" i="3"/>
  <c r="AH622" i="3"/>
  <c r="AJ263" i="3"/>
  <c r="AJ232" i="3"/>
  <c r="AJ238" i="3"/>
  <c r="AJ261" i="3"/>
  <c r="AF273" i="3"/>
  <c r="AH273" i="3" s="1"/>
  <c r="AF221" i="3"/>
  <c r="AF192" i="3"/>
  <c r="AF222" i="3"/>
  <c r="AJ272" i="3"/>
  <c r="B59" i="3"/>
  <c r="AJ234" i="3" l="1"/>
  <c r="N279" i="3"/>
  <c r="AH538" i="3"/>
  <c r="AH605" i="3"/>
  <c r="W674" i="3"/>
  <c r="W585" i="3"/>
  <c r="AH585" i="3" s="1"/>
  <c r="W284" i="3"/>
  <c r="W673" i="3"/>
  <c r="AH673" i="3" s="1"/>
  <c r="W672" i="3"/>
  <c r="W262" i="3"/>
  <c r="AH262" i="3" s="1"/>
  <c r="W242" i="3"/>
  <c r="W241" i="3"/>
  <c r="AH103" i="3"/>
  <c r="W110" i="3"/>
  <c r="AH192" i="3"/>
  <c r="N1018" i="3"/>
  <c r="N648" i="3"/>
  <c r="AH648" i="3" s="1"/>
  <c r="N644" i="3"/>
  <c r="AH644" i="3" s="1"/>
  <c r="N625" i="3"/>
  <c r="N511" i="3"/>
  <c r="AH511" i="3" s="1"/>
  <c r="N576" i="3"/>
  <c r="AH576" i="3" s="1"/>
  <c r="N288" i="3"/>
  <c r="AH288" i="3" s="1"/>
  <c r="N289" i="3"/>
  <c r="AH289" i="3" s="1"/>
  <c r="AH242" i="3"/>
  <c r="AH321" i="3"/>
  <c r="AH296" i="3"/>
  <c r="AH570" i="3"/>
  <c r="AH672" i="3"/>
  <c r="AJ102" i="3"/>
  <c r="AF116" i="3"/>
  <c r="AJ273" i="3"/>
  <c r="AH361" i="3"/>
  <c r="AH308" i="3"/>
  <c r="AH674" i="3"/>
  <c r="B41" i="3"/>
  <c r="B42" i="3" s="1"/>
  <c r="AI80" i="3"/>
  <c r="B60" i="3"/>
  <c r="AF118" i="3" l="1"/>
  <c r="AF178" i="3"/>
  <c r="AF251" i="3"/>
  <c r="AH251" i="3" s="1"/>
  <c r="AF120" i="3"/>
  <c r="AF250" i="3"/>
  <c r="AH250" i="3" s="1"/>
  <c r="AH116" i="3"/>
  <c r="AJ103" i="3"/>
  <c r="AJ192" i="3"/>
  <c r="B43" i="3"/>
  <c r="AI196" i="3"/>
  <c r="AJ242" i="3"/>
  <c r="AI86" i="3"/>
  <c r="AH284" i="3"/>
  <c r="W128" i="3"/>
  <c r="AH128" i="3" s="1"/>
  <c r="W113" i="3"/>
  <c r="AH113" i="3" s="1"/>
  <c r="W112" i="3"/>
  <c r="W256" i="3"/>
  <c r="AH256" i="3" s="1"/>
  <c r="W115" i="3"/>
  <c r="AH115" i="3" s="1"/>
  <c r="W114" i="3"/>
  <c r="AH114" i="3" s="1"/>
  <c r="W187" i="3"/>
  <c r="AH187" i="3" s="1"/>
  <c r="W127" i="3"/>
  <c r="AH127" i="3" s="1"/>
  <c r="W255" i="3"/>
  <c r="AH255" i="3" s="1"/>
  <c r="W183" i="3"/>
  <c r="AH183" i="3" s="1"/>
  <c r="W257" i="3"/>
  <c r="AH257" i="3" s="1"/>
  <c r="W439" i="3"/>
  <c r="AH439" i="3" s="1"/>
  <c r="W130" i="3"/>
  <c r="AH110" i="3"/>
  <c r="AJ262" i="3"/>
  <c r="N948" i="3"/>
  <c r="N589" i="3"/>
  <c r="N581" i="3"/>
  <c r="N577" i="3"/>
  <c r="AH577" i="3" s="1"/>
  <c r="N587" i="3"/>
  <c r="AH587" i="3" s="1"/>
  <c r="N579" i="3"/>
  <c r="N588" i="3"/>
  <c r="AH588" i="3" s="1"/>
  <c r="N580" i="3"/>
  <c r="N283" i="3"/>
  <c r="N280" i="3"/>
  <c r="N281" i="3"/>
  <c r="B136" i="3"/>
  <c r="B135" i="3"/>
  <c r="AJ127" i="3" l="1"/>
  <c r="AJ256" i="3"/>
  <c r="AI89" i="3"/>
  <c r="B44" i="3"/>
  <c r="AJ257" i="3"/>
  <c r="AJ187" i="3"/>
  <c r="AH112" i="3"/>
  <c r="AJ251" i="3"/>
  <c r="W120" i="3"/>
  <c r="N282" i="3"/>
  <c r="AJ110" i="3"/>
  <c r="AJ183" i="3"/>
  <c r="AJ114" i="3"/>
  <c r="AJ113" i="3"/>
  <c r="AJ116" i="3"/>
  <c r="AH178" i="3"/>
  <c r="AH130" i="3"/>
  <c r="AJ255" i="3"/>
  <c r="AJ115" i="3"/>
  <c r="AJ128" i="3"/>
  <c r="AJ250" i="3"/>
  <c r="AF119" i="3"/>
  <c r="AF123" i="3" s="1"/>
  <c r="AH118" i="3"/>
  <c r="B61" i="3"/>
  <c r="AF153" i="3" l="1"/>
  <c r="AH123" i="3"/>
  <c r="AJ118" i="3"/>
  <c r="N285" i="3"/>
  <c r="AI90" i="3"/>
  <c r="AH120" i="3"/>
  <c r="W121" i="3"/>
  <c r="AJ112" i="3"/>
  <c r="AH119" i="3"/>
  <c r="AF148" i="3"/>
  <c r="AJ178" i="3"/>
  <c r="B45" i="3"/>
  <c r="B46" i="3" s="1"/>
  <c r="B47" i="3" s="1"/>
  <c r="B48" i="3" s="1"/>
  <c r="B49" i="3" s="1"/>
  <c r="B50" i="3" s="1"/>
  <c r="AJ130" i="3"/>
  <c r="AH282" i="3"/>
  <c r="B134" i="3"/>
  <c r="B133" i="3"/>
  <c r="AI92" i="3" l="1"/>
  <c r="AF161" i="3"/>
  <c r="AH161" i="3" s="1"/>
  <c r="AF264" i="3"/>
  <c r="AH264" i="3" s="1"/>
  <c r="AF169" i="3"/>
  <c r="AF214" i="3"/>
  <c r="AH214" i="3" s="1"/>
  <c r="AF216" i="3"/>
  <c r="AF266" i="3"/>
  <c r="AH266" i="3" s="1"/>
  <c r="AH148" i="3"/>
  <c r="N950" i="3"/>
  <c r="N826" i="3"/>
  <c r="N848" i="3"/>
  <c r="N583" i="3"/>
  <c r="N286" i="3"/>
  <c r="AH285" i="3"/>
  <c r="AJ123" i="3"/>
  <c r="B51" i="3"/>
  <c r="W186" i="3"/>
  <c r="W253" i="3"/>
  <c r="W175" i="3"/>
  <c r="W181" i="3"/>
  <c r="AH121" i="3"/>
  <c r="W144" i="3"/>
  <c r="AH144" i="3" s="1"/>
  <c r="AF154" i="3"/>
  <c r="AH153" i="3"/>
  <c r="AJ119" i="3"/>
  <c r="AJ120" i="3"/>
  <c r="AJ144" i="3" l="1"/>
  <c r="AH216" i="3"/>
  <c r="AJ161" i="3"/>
  <c r="AI108" i="3"/>
  <c r="AI199" i="3"/>
  <c r="AI107" i="3"/>
  <c r="AI109" i="3"/>
  <c r="AI104" i="3"/>
  <c r="AI99" i="3"/>
  <c r="AJ121" i="3"/>
  <c r="AH186" i="3"/>
  <c r="N297" i="3"/>
  <c r="AJ214" i="3"/>
  <c r="AJ153" i="3"/>
  <c r="B52" i="3"/>
  <c r="AJ148" i="3"/>
  <c r="AH169" i="3"/>
  <c r="AF155" i="3"/>
  <c r="AH154" i="3"/>
  <c r="AH175" i="3"/>
  <c r="W177" i="3"/>
  <c r="W193" i="3" s="1"/>
  <c r="AJ266" i="3"/>
  <c r="AJ264" i="3"/>
  <c r="W222" i="3" l="1"/>
  <c r="AH222" i="3" s="1"/>
  <c r="AH193" i="3"/>
  <c r="W217" i="3"/>
  <c r="AJ169" i="3"/>
  <c r="AI182" i="3"/>
  <c r="AI184" i="3"/>
  <c r="AI100" i="3"/>
  <c r="AJ216" i="3"/>
  <c r="W627" i="3"/>
  <c r="AH627" i="3" s="1"/>
  <c r="W583" i="3"/>
  <c r="AH583" i="3" s="1"/>
  <c r="W611" i="3"/>
  <c r="AH611" i="3" s="1"/>
  <c r="W799" i="3"/>
  <c r="W656" i="3"/>
  <c r="AH656" i="3" s="1"/>
  <c r="W591" i="3"/>
  <c r="AH591" i="3" s="1"/>
  <c r="W619" i="3"/>
  <c r="W601" i="3"/>
  <c r="AH601" i="3" s="1"/>
  <c r="W654" i="3"/>
  <c r="AH654" i="3" s="1"/>
  <c r="W671" i="3"/>
  <c r="AH671" i="3" s="1"/>
  <c r="W603" i="3"/>
  <c r="AH603" i="3" s="1"/>
  <c r="W615" i="3"/>
  <c r="AH615" i="3" s="1"/>
  <c r="W581" i="3"/>
  <c r="AH581" i="3" s="1"/>
  <c r="W594" i="3"/>
  <c r="AH594" i="3" s="1"/>
  <c r="W595" i="3"/>
  <c r="AH595" i="3" s="1"/>
  <c r="W607" i="3"/>
  <c r="AH607" i="3" s="1"/>
  <c r="W580" i="3"/>
  <c r="AH580" i="3" s="1"/>
  <c r="W637" i="3"/>
  <c r="AH637" i="3" s="1"/>
  <c r="W634" i="3"/>
  <c r="AH634" i="3" s="1"/>
  <c r="W600" i="3"/>
  <c r="W625" i="3"/>
  <c r="AH625" i="3" s="1"/>
  <c r="W579" i="3"/>
  <c r="AH579" i="3" s="1"/>
  <c r="W589" i="3"/>
  <c r="AH589" i="3" s="1"/>
  <c r="W618" i="3"/>
  <c r="AH618" i="3" s="1"/>
  <c r="W281" i="3"/>
  <c r="W280" i="3"/>
  <c r="AH280" i="3" s="1"/>
  <c r="W279" i="3"/>
  <c r="AH279" i="3" s="1"/>
  <c r="W604" i="3"/>
  <c r="AH604" i="3" s="1"/>
  <c r="W653" i="3"/>
  <c r="AH653" i="3" s="1"/>
  <c r="W629" i="3"/>
  <c r="AJ154" i="3"/>
  <c r="AJ186" i="3"/>
  <c r="AJ175" i="3"/>
  <c r="AF166" i="3"/>
  <c r="AH166" i="3" s="1"/>
  <c r="AF245" i="3"/>
  <c r="AF240" i="3"/>
  <c r="AF165" i="3"/>
  <c r="AH165" i="3" s="1"/>
  <c r="AF162" i="3"/>
  <c r="AH162" i="3" s="1"/>
  <c r="AF160" i="3"/>
  <c r="AH155" i="3"/>
  <c r="B53" i="3"/>
  <c r="AH297" i="3"/>
  <c r="N302" i="3"/>
  <c r="N309" i="3" l="1"/>
  <c r="AH309" i="3" s="1"/>
  <c r="N324" i="3"/>
  <c r="B54" i="3"/>
  <c r="B55" i="3" s="1"/>
  <c r="B56" i="3" s="1"/>
  <c r="B57" i="3" s="1"/>
  <c r="AI237" i="3"/>
  <c r="AI211" i="3"/>
  <c r="AI150" i="3"/>
  <c r="AI101" i="3"/>
  <c r="W721" i="3"/>
  <c r="W709" i="3"/>
  <c r="W693" i="3"/>
  <c r="W680" i="3"/>
  <c r="W666" i="3"/>
  <c r="W683" i="3"/>
  <c r="W675" i="3"/>
  <c r="AH675" i="3" s="1"/>
  <c r="W659" i="3"/>
  <c r="AH659" i="3" s="1"/>
  <c r="W632" i="3"/>
  <c r="W471" i="3"/>
  <c r="AH471" i="3" s="1"/>
  <c r="W455" i="3"/>
  <c r="W717" i="3"/>
  <c r="W701" i="3"/>
  <c r="W688" i="3"/>
  <c r="W658" i="3"/>
  <c r="W679" i="3"/>
  <c r="W667" i="3"/>
  <c r="AH667" i="3" s="1"/>
  <c r="W635" i="3"/>
  <c r="W495" i="3"/>
  <c r="AH495" i="3" s="1"/>
  <c r="W479" i="3"/>
  <c r="AH479" i="3" s="1"/>
  <c r="W447" i="3"/>
  <c r="W725" i="3"/>
  <c r="W713" i="3"/>
  <c r="W697" i="3"/>
  <c r="W684" i="3"/>
  <c r="W670" i="3"/>
  <c r="W677" i="3"/>
  <c r="W663" i="3"/>
  <c r="W676" i="3"/>
  <c r="W636" i="3"/>
  <c r="W492" i="3"/>
  <c r="AH492" i="3" s="1"/>
  <c r="W481" i="3"/>
  <c r="AH481" i="3" s="1"/>
  <c r="W450" i="3"/>
  <c r="W482" i="3"/>
  <c r="AH482" i="3" s="1"/>
  <c r="W516" i="3"/>
  <c r="AH516" i="3" s="1"/>
  <c r="W514" i="3"/>
  <c r="W476" i="3"/>
  <c r="AH476" i="3" s="1"/>
  <c r="W522" i="3"/>
  <c r="W633" i="3"/>
  <c r="W686" i="3"/>
  <c r="W690" i="3"/>
  <c r="W698" i="3"/>
  <c r="W706" i="3"/>
  <c r="W714" i="3"/>
  <c r="W723" i="3"/>
  <c r="W691" i="3"/>
  <c r="W707" i="3"/>
  <c r="W726" i="3"/>
  <c r="AH726" i="3" s="1"/>
  <c r="W685" i="3"/>
  <c r="W662" i="3"/>
  <c r="W515" i="3"/>
  <c r="AH515" i="3" s="1"/>
  <c r="W451" i="3"/>
  <c r="W452" i="3"/>
  <c r="W448" i="3"/>
  <c r="W454" i="3"/>
  <c r="W470" i="3"/>
  <c r="AH470" i="3" s="1"/>
  <c r="W517" i="3"/>
  <c r="AH517" i="3" s="1"/>
  <c r="W480" i="3"/>
  <c r="AH480" i="3" s="1"/>
  <c r="W661" i="3"/>
  <c r="W660" i="3"/>
  <c r="W720" i="3"/>
  <c r="W692" i="3"/>
  <c r="W700" i="3"/>
  <c r="W708" i="3"/>
  <c r="W716" i="3"/>
  <c r="W727" i="3"/>
  <c r="W695" i="3"/>
  <c r="W711" i="3"/>
  <c r="W705" i="3"/>
  <c r="W475" i="3"/>
  <c r="AH475" i="3" s="1"/>
  <c r="W378" i="3"/>
  <c r="W473" i="3"/>
  <c r="AH473" i="3" s="1"/>
  <c r="W474" i="3"/>
  <c r="AH474" i="3" s="1"/>
  <c r="W490" i="3"/>
  <c r="AH490" i="3" s="1"/>
  <c r="W484" i="3"/>
  <c r="AH484" i="3" s="1"/>
  <c r="W665" i="3"/>
  <c r="W664" i="3"/>
  <c r="W724" i="3"/>
  <c r="W694" i="3"/>
  <c r="W702" i="3"/>
  <c r="W710" i="3"/>
  <c r="W718" i="3"/>
  <c r="W678" i="3"/>
  <c r="W699" i="3"/>
  <c r="W689" i="3"/>
  <c r="W681" i="3"/>
  <c r="W485" i="3"/>
  <c r="AH485" i="3" s="1"/>
  <c r="W436" i="3"/>
  <c r="W477" i="3"/>
  <c r="W446" i="3"/>
  <c r="AH446" i="3" s="1"/>
  <c r="W478" i="3"/>
  <c r="AH478" i="3" s="1"/>
  <c r="W494" i="3"/>
  <c r="AH494" i="3" s="1"/>
  <c r="W456" i="3"/>
  <c r="W488" i="3"/>
  <c r="AH488" i="3" s="1"/>
  <c r="W518" i="3"/>
  <c r="AH518" i="3" s="1"/>
  <c r="W669" i="3"/>
  <c r="W668" i="3"/>
  <c r="W687" i="3"/>
  <c r="W696" i="3"/>
  <c r="W704" i="3"/>
  <c r="W712" i="3"/>
  <c r="W719" i="3"/>
  <c r="W682" i="3"/>
  <c r="W703" i="3"/>
  <c r="W722" i="3"/>
  <c r="W715" i="3"/>
  <c r="AJ165" i="3"/>
  <c r="AJ155" i="3"/>
  <c r="AH240" i="3"/>
  <c r="AH619" i="3"/>
  <c r="AJ193" i="3"/>
  <c r="AF269" i="3"/>
  <c r="AH269" i="3" s="1"/>
  <c r="AF276" i="3"/>
  <c r="AF260" i="3"/>
  <c r="AH260" i="3" s="1"/>
  <c r="AF239" i="3"/>
  <c r="AH239" i="3" s="1"/>
  <c r="AF230" i="3"/>
  <c r="AH230" i="3" s="1"/>
  <c r="AF275" i="3"/>
  <c r="AH275" i="3" s="1"/>
  <c r="AF167" i="3"/>
  <c r="AF235" i="3"/>
  <c r="AH160" i="3"/>
  <c r="AH245" i="3"/>
  <c r="AH629" i="3"/>
  <c r="AJ222" i="3"/>
  <c r="AJ162" i="3"/>
  <c r="AJ166" i="3"/>
  <c r="AH281" i="3"/>
  <c r="W283" i="3"/>
  <c r="AI102" i="3"/>
  <c r="AI103" i="3" s="1"/>
  <c r="B62" i="3" l="1"/>
  <c r="B63" i="3" s="1"/>
  <c r="B64" i="3" s="1"/>
  <c r="B65" i="3" s="1"/>
  <c r="B66" i="3" s="1"/>
  <c r="B67" i="3" s="1"/>
  <c r="B68" i="3" s="1"/>
  <c r="B69" i="3" s="1"/>
  <c r="B70" i="3" s="1"/>
  <c r="B71" i="3" s="1"/>
  <c r="AJ275" i="3"/>
  <c r="AH276" i="3"/>
  <c r="AJ240" i="3"/>
  <c r="AI271" i="3"/>
  <c r="AI228" i="3"/>
  <c r="AI232" i="3"/>
  <c r="AI261" i="3"/>
  <c r="AI277" i="3"/>
  <c r="AI106" i="3"/>
  <c r="AI125" i="3" s="1"/>
  <c r="AI110" i="3"/>
  <c r="AJ160" i="3"/>
  <c r="AJ269" i="3"/>
  <c r="W584" i="3"/>
  <c r="AH283" i="3"/>
  <c r="W286" i="3"/>
  <c r="AJ245" i="3"/>
  <c r="AH235" i="3"/>
  <c r="AJ239" i="3"/>
  <c r="AJ230" i="3"/>
  <c r="AF168" i="3"/>
  <c r="AH167" i="3"/>
  <c r="AJ260" i="3"/>
  <c r="N985" i="3"/>
  <c r="N448" i="3"/>
  <c r="AH448" i="3" s="1"/>
  <c r="N451" i="3"/>
  <c r="N522" i="3"/>
  <c r="N447" i="3"/>
  <c r="AH447" i="3" s="1"/>
  <c r="N332" i="3"/>
  <c r="N328" i="3"/>
  <c r="AH328" i="3" s="1"/>
  <c r="AH324" i="3"/>
  <c r="N450" i="3"/>
  <c r="AH450" i="3" s="1"/>
  <c r="N329" i="3"/>
  <c r="AH329" i="3" s="1"/>
  <c r="N325" i="3"/>
  <c r="B82" i="3"/>
  <c r="B72" i="3" l="1"/>
  <c r="B73" i="3" s="1"/>
  <c r="AH522" i="3"/>
  <c r="AF231" i="3"/>
  <c r="AH231" i="3" s="1"/>
  <c r="AH168" i="3"/>
  <c r="W614" i="3"/>
  <c r="AH286" i="3"/>
  <c r="W4" i="3"/>
  <c r="AH451" i="3"/>
  <c r="AI114" i="3"/>
  <c r="AI115" i="3"/>
  <c r="AI256" i="3"/>
  <c r="AI187" i="3"/>
  <c r="AI257" i="3"/>
  <c r="AI127" i="3"/>
  <c r="AI183" i="3"/>
  <c r="AI113" i="3"/>
  <c r="AI116" i="3" s="1"/>
  <c r="AI128" i="3"/>
  <c r="AI255" i="3"/>
  <c r="AI112" i="3"/>
  <c r="AI130" i="3"/>
  <c r="AF177" i="3"/>
  <c r="AH177" i="3" s="1"/>
  <c r="AH332" i="3"/>
  <c r="N344" i="3"/>
  <c r="AJ276" i="3"/>
  <c r="W624" i="3"/>
  <c r="AH624" i="3" s="1"/>
  <c r="AJ167" i="3"/>
  <c r="AJ235" i="3"/>
  <c r="B83" i="3"/>
  <c r="B74" i="3" l="1"/>
  <c r="B75" i="3" s="1"/>
  <c r="AI251" i="3"/>
  <c r="AI250" i="3"/>
  <c r="AI118" i="3"/>
  <c r="AH344" i="3"/>
  <c r="N436" i="3"/>
  <c r="AJ231" i="3"/>
  <c r="W631" i="3"/>
  <c r="AJ177" i="3"/>
  <c r="AI119" i="3"/>
  <c r="AI120" i="3"/>
  <c r="AF179" i="3"/>
  <c r="AJ168" i="3"/>
  <c r="B84" i="3"/>
  <c r="B76" i="3" l="1"/>
  <c r="B77" i="3" s="1"/>
  <c r="B78" i="3" s="1"/>
  <c r="B79" i="3" s="1"/>
  <c r="AF253" i="3"/>
  <c r="AH253" i="3" s="1"/>
  <c r="AF181" i="3"/>
  <c r="AH179" i="3"/>
  <c r="N437" i="3"/>
  <c r="N452" i="3"/>
  <c r="AI121" i="3"/>
  <c r="W642" i="3"/>
  <c r="AH642" i="3" s="1"/>
  <c r="W647" i="3"/>
  <c r="W641" i="3"/>
  <c r="AH641" i="3" s="1"/>
  <c r="AH631" i="3"/>
  <c r="B85" i="3"/>
  <c r="B80" i="3" l="1"/>
  <c r="B81" i="3" s="1"/>
  <c r="B86" i="3" s="1"/>
  <c r="AI175" i="3"/>
  <c r="AI123" i="3"/>
  <c r="AJ179" i="3"/>
  <c r="AH647" i="3"/>
  <c r="W824" i="3"/>
  <c r="W825" i="3" s="1"/>
  <c r="W826" i="3" s="1"/>
  <c r="W827" i="3" s="1"/>
  <c r="W828" i="3" s="1"/>
  <c r="W829" i="3" s="1"/>
  <c r="W830" i="3" s="1"/>
  <c r="W832" i="3" s="1"/>
  <c r="W833" i="3" s="1"/>
  <c r="W834" i="3" s="1"/>
  <c r="W835" i="3" s="1"/>
  <c r="W836" i="3" s="1"/>
  <c r="W837" i="3" s="1"/>
  <c r="W838" i="3" s="1"/>
  <c r="W839" i="3" s="1"/>
  <c r="W840" i="3" s="1"/>
  <c r="W841" i="3" s="1"/>
  <c r="W842" i="3" s="1"/>
  <c r="W843" i="3" s="1"/>
  <c r="W844" i="3" s="1"/>
  <c r="W845" i="3" s="1"/>
  <c r="W846" i="3" s="1"/>
  <c r="W847" i="3" s="1"/>
  <c r="W848" i="3" s="1"/>
  <c r="W849" i="3" s="1"/>
  <c r="W850" i="3" s="1"/>
  <c r="W851" i="3" s="1"/>
  <c r="W852" i="3" s="1"/>
  <c r="W853" i="3" s="1"/>
  <c r="W854" i="3" s="1"/>
  <c r="W855" i="3" s="1"/>
  <c r="W856" i="3" s="1"/>
  <c r="W857" i="3" s="1"/>
  <c r="W858" i="3" s="1"/>
  <c r="W859" i="3" s="1"/>
  <c r="W860" i="3" s="1"/>
  <c r="W861" i="3" s="1"/>
  <c r="W862" i="3" s="1"/>
  <c r="W863" i="3" s="1"/>
  <c r="W864" i="3" s="1"/>
  <c r="W865" i="3" s="1"/>
  <c r="W866" i="3" s="1"/>
  <c r="W867" i="3" s="1"/>
  <c r="W868" i="3" s="1"/>
  <c r="W869" i="3" s="1"/>
  <c r="W870" i="3" s="1"/>
  <c r="W871" i="3" s="1"/>
  <c r="W872" i="3" s="1"/>
  <c r="W873" i="3" s="1"/>
  <c r="W874" i="3" s="1"/>
  <c r="W875" i="3" s="1"/>
  <c r="W876" i="3" s="1"/>
  <c r="W877" i="3" s="1"/>
  <c r="W878" i="3" s="1"/>
  <c r="W879" i="3" s="1"/>
  <c r="W880" i="3" s="1"/>
  <c r="W881" i="3" s="1"/>
  <c r="W882" i="3" s="1"/>
  <c r="W883" i="3" s="1"/>
  <c r="W884" i="3" s="1"/>
  <c r="W885" i="3" s="1"/>
  <c r="W886" i="3" s="1"/>
  <c r="W887" i="3" s="1"/>
  <c r="W888" i="3" s="1"/>
  <c r="W889" i="3" s="1"/>
  <c r="W890" i="3" s="1"/>
  <c r="W891" i="3" s="1"/>
  <c r="W892" i="3" s="1"/>
  <c r="W893" i="3" s="1"/>
  <c r="W894" i="3" s="1"/>
  <c r="W895" i="3" s="1"/>
  <c r="W896" i="3" s="1"/>
  <c r="W897" i="3" s="1"/>
  <c r="W898" i="3" s="1"/>
  <c r="W899" i="3" s="1"/>
  <c r="W900" i="3" s="1"/>
  <c r="W901" i="3" s="1"/>
  <c r="W902" i="3" s="1"/>
  <c r="W903" i="3" s="1"/>
  <c r="W904" i="3" s="1"/>
  <c r="W905" i="3" s="1"/>
  <c r="W906" i="3" s="1"/>
  <c r="W907" i="3" s="1"/>
  <c r="W908" i="3" s="1"/>
  <c r="W909" i="3" s="1"/>
  <c r="W910" i="3" s="1"/>
  <c r="W911" i="3" s="1"/>
  <c r="W912" i="3" s="1"/>
  <c r="W913" i="3" s="1"/>
  <c r="W914" i="3" s="1"/>
  <c r="W915" i="3" s="1"/>
  <c r="W916" i="3" s="1"/>
  <c r="W917" i="3" s="1"/>
  <c r="W918" i="3" s="1"/>
  <c r="W919" i="3" s="1"/>
  <c r="W920" i="3" s="1"/>
  <c r="N456" i="3"/>
  <c r="AH452" i="3"/>
  <c r="N454" i="3"/>
  <c r="AH181" i="3"/>
  <c r="AF197" i="3"/>
  <c r="AJ253" i="3"/>
  <c r="B87" i="3"/>
  <c r="B88" i="3" l="1"/>
  <c r="B89" i="3" s="1"/>
  <c r="B90" i="3" s="1"/>
  <c r="AJ181" i="3"/>
  <c r="AH456" i="3"/>
  <c r="AH454" i="3"/>
  <c r="N455" i="3"/>
  <c r="N477" i="3" s="1"/>
  <c r="AI126" i="3"/>
  <c r="AH197" i="3"/>
  <c r="AF217" i="3"/>
  <c r="AF236" i="3"/>
  <c r="AH236" i="3" s="1"/>
  <c r="B91" i="3"/>
  <c r="B92" i="3" l="1"/>
  <c r="B93" i="3" s="1"/>
  <c r="B94" i="3" s="1"/>
  <c r="B95" i="3" s="1"/>
  <c r="B96" i="3" s="1"/>
  <c r="B97" i="3" s="1"/>
  <c r="B98" i="3" s="1"/>
  <c r="AH477" i="3"/>
  <c r="N506" i="3"/>
  <c r="AH506" i="3" s="1"/>
  <c r="AF241" i="3"/>
  <c r="AH241" i="3" s="1"/>
  <c r="AI144" i="3"/>
  <c r="AH217" i="3"/>
  <c r="AF246" i="3"/>
  <c r="AJ197" i="3"/>
  <c r="AJ236" i="3"/>
  <c r="AH455" i="3"/>
  <c r="N4" i="3"/>
  <c r="N542" i="3"/>
  <c r="B99" i="3"/>
  <c r="B100" i="3" l="1"/>
  <c r="B101" i="3" s="1"/>
  <c r="B102" i="3" s="1"/>
  <c r="B103" i="3" s="1"/>
  <c r="B104" i="3" s="1"/>
  <c r="AF268" i="3"/>
  <c r="AH268" i="3" s="1"/>
  <c r="AF274" i="3"/>
  <c r="AF258" i="3"/>
  <c r="AH258" i="3" s="1"/>
  <c r="AH246" i="3"/>
  <c r="AJ217" i="3"/>
  <c r="AI148" i="3"/>
  <c r="N885" i="3"/>
  <c r="N840" i="3"/>
  <c r="N849" i="3"/>
  <c r="AH542" i="3"/>
  <c r="N599" i="3"/>
  <c r="AH599" i="3" s="1"/>
  <c r="N600" i="3"/>
  <c r="N584" i="3"/>
  <c r="AH584" i="3" s="1"/>
  <c r="N571" i="3"/>
  <c r="AH571" i="3" s="1"/>
  <c r="AJ241" i="3"/>
  <c r="B105" i="3"/>
  <c r="B106" i="3" l="1"/>
  <c r="B107" i="3" s="1"/>
  <c r="B108" i="3" s="1"/>
  <c r="B109" i="3" s="1"/>
  <c r="B110" i="3" s="1"/>
  <c r="AH600" i="3"/>
  <c r="N602" i="3"/>
  <c r="AI266" i="3"/>
  <c r="AI169" i="3"/>
  <c r="AI216" i="3"/>
  <c r="AI152" i="3"/>
  <c r="AJ268" i="3"/>
  <c r="AJ246" i="3"/>
  <c r="AJ258" i="3"/>
  <c r="AH274" i="3"/>
  <c r="AF4" i="3"/>
  <c r="B111" i="3"/>
  <c r="B112" i="3" l="1"/>
  <c r="B113" i="3" s="1"/>
  <c r="B114" i="3" s="1"/>
  <c r="B115" i="3" s="1"/>
  <c r="B116" i="3" s="1"/>
  <c r="AI153" i="3"/>
  <c r="N652" i="3"/>
  <c r="AH652" i="3" s="1"/>
  <c r="AH602" i="3"/>
  <c r="N606" i="3"/>
  <c r="AJ274" i="3"/>
  <c r="AJ4" i="3" s="1"/>
  <c r="B117" i="3"/>
  <c r="B118" i="3" l="1"/>
  <c r="B119" i="3" s="1"/>
  <c r="B120" i="3" s="1"/>
  <c r="B121" i="3" s="1"/>
  <c r="B122" i="3" s="1"/>
  <c r="AH606" i="3"/>
  <c r="N614" i="3"/>
  <c r="AI154" i="3"/>
  <c r="B123" i="3"/>
  <c r="B124" i="3" l="1"/>
  <c r="N1003" i="3"/>
  <c r="N972" i="3"/>
  <c r="N799" i="3"/>
  <c r="AH799" i="3" s="1"/>
  <c r="AH614" i="3"/>
  <c r="N632" i="3"/>
  <c r="AI155" i="3"/>
  <c r="B430" i="3"/>
  <c r="B125" i="3"/>
  <c r="B126" i="3" l="1"/>
  <c r="N1006" i="3"/>
  <c r="N946" i="3"/>
  <c r="N890" i="3"/>
  <c r="N1007" i="3"/>
  <c r="N947" i="3"/>
  <c r="N1012" i="3"/>
  <c r="N1008" i="3"/>
  <c r="N892" i="3"/>
  <c r="N1013" i="3"/>
  <c r="N1009" i="3"/>
  <c r="N838" i="3"/>
  <c r="N834" i="3"/>
  <c r="N802" i="3"/>
  <c r="AH802" i="3" s="1"/>
  <c r="N798" i="3"/>
  <c r="AH798" i="3" s="1"/>
  <c r="N794" i="3"/>
  <c r="AH794" i="3" s="1"/>
  <c r="N782" i="3"/>
  <c r="AH782" i="3" s="1"/>
  <c r="N778" i="3"/>
  <c r="AH778" i="3" s="1"/>
  <c r="N774" i="3"/>
  <c r="N835" i="3"/>
  <c r="N787" i="3"/>
  <c r="AH787" i="3" s="1"/>
  <c r="N783" i="3"/>
  <c r="AH783" i="3" s="1"/>
  <c r="N779" i="3"/>
  <c r="AH779" i="3" s="1"/>
  <c r="N804" i="3"/>
  <c r="N796" i="3"/>
  <c r="AH796" i="3" s="1"/>
  <c r="N792" i="3"/>
  <c r="AH792" i="3" s="1"/>
  <c r="N780" i="3"/>
  <c r="AH780" i="3" s="1"/>
  <c r="N776" i="3"/>
  <c r="AH776" i="3" s="1"/>
  <c r="N772" i="3"/>
  <c r="AH772" i="3" s="1"/>
  <c r="N768" i="3"/>
  <c r="AH768" i="3" s="1"/>
  <c r="N857" i="3"/>
  <c r="N801" i="3"/>
  <c r="AH801" i="3" s="1"/>
  <c r="N797" i="3"/>
  <c r="AH797" i="3" s="1"/>
  <c r="N793" i="3"/>
  <c r="AH793" i="3" s="1"/>
  <c r="N789" i="3"/>
  <c r="AH789" i="3" s="1"/>
  <c r="N766" i="3"/>
  <c r="AH766" i="3" s="1"/>
  <c r="N758" i="3"/>
  <c r="AH758" i="3" s="1"/>
  <c r="N754" i="3"/>
  <c r="AH754" i="3" s="1"/>
  <c r="N750" i="3"/>
  <c r="AH750" i="3" s="1"/>
  <c r="N746" i="3"/>
  <c r="AH746" i="3" s="1"/>
  <c r="N742" i="3"/>
  <c r="AH742" i="3" s="1"/>
  <c r="N738" i="3"/>
  <c r="AH738" i="3" s="1"/>
  <c r="N734" i="3"/>
  <c r="AH734" i="3" s="1"/>
  <c r="N722" i="3"/>
  <c r="AH722" i="3" s="1"/>
  <c r="N718" i="3"/>
  <c r="AH718" i="3" s="1"/>
  <c r="N714" i="3"/>
  <c r="AH714" i="3" s="1"/>
  <c r="N710" i="3"/>
  <c r="AH710" i="3" s="1"/>
  <c r="N706" i="3"/>
  <c r="AH706" i="3" s="1"/>
  <c r="N702" i="3"/>
  <c r="AH702" i="3" s="1"/>
  <c r="N698" i="3"/>
  <c r="AH698" i="3" s="1"/>
  <c r="N694" i="3"/>
  <c r="AH694" i="3" s="1"/>
  <c r="N690" i="3"/>
  <c r="AH690" i="3" s="1"/>
  <c r="N769" i="3"/>
  <c r="N767" i="3"/>
  <c r="AH767" i="3" s="1"/>
  <c r="N763" i="3"/>
  <c r="AH763" i="3" s="1"/>
  <c r="N759" i="3"/>
  <c r="AH759" i="3" s="1"/>
  <c r="N755" i="3"/>
  <c r="N751" i="3"/>
  <c r="AH751" i="3" s="1"/>
  <c r="N747" i="3"/>
  <c r="AH747" i="3" s="1"/>
  <c r="N743" i="3"/>
  <c r="AH743" i="3" s="1"/>
  <c r="N739" i="3"/>
  <c r="AH739" i="3" s="1"/>
  <c r="N735" i="3"/>
  <c r="N731" i="3"/>
  <c r="AH731" i="3" s="1"/>
  <c r="N727" i="3"/>
  <c r="AH727" i="3" s="1"/>
  <c r="N723" i="3"/>
  <c r="AH723" i="3" s="1"/>
  <c r="N719" i="3"/>
  <c r="AH719" i="3" s="1"/>
  <c r="N760" i="3"/>
  <c r="AH760" i="3" s="1"/>
  <c r="N752" i="3"/>
  <c r="AH752" i="3" s="1"/>
  <c r="N748" i="3"/>
  <c r="AH748" i="3" s="1"/>
  <c r="N744" i="3"/>
  <c r="AH744" i="3" s="1"/>
  <c r="N740" i="3"/>
  <c r="AH740" i="3" s="1"/>
  <c r="N732" i="3"/>
  <c r="AH732" i="3" s="1"/>
  <c r="N728" i="3"/>
  <c r="AH728" i="3" s="1"/>
  <c r="N724" i="3"/>
  <c r="N720" i="3"/>
  <c r="AH720" i="3" s="1"/>
  <c r="N716" i="3"/>
  <c r="AH716" i="3" s="1"/>
  <c r="N712" i="3"/>
  <c r="AH712" i="3" s="1"/>
  <c r="N708" i="3"/>
  <c r="AH708" i="3" s="1"/>
  <c r="N704" i="3"/>
  <c r="AH704" i="3" s="1"/>
  <c r="N700" i="3"/>
  <c r="AH700" i="3" s="1"/>
  <c r="N696" i="3"/>
  <c r="AH696" i="3" s="1"/>
  <c r="N692" i="3"/>
  <c r="AH692" i="3" s="1"/>
  <c r="N688" i="3"/>
  <c r="AH688" i="3" s="1"/>
  <c r="N684" i="3"/>
  <c r="AH684" i="3" s="1"/>
  <c r="N680" i="3"/>
  <c r="AH680" i="3" s="1"/>
  <c r="N676" i="3"/>
  <c r="AH676" i="3" s="1"/>
  <c r="N761" i="3"/>
  <c r="AH761" i="3" s="1"/>
  <c r="N757" i="3"/>
  <c r="AH757" i="3" s="1"/>
  <c r="N753" i="3"/>
  <c r="AH753" i="3" s="1"/>
  <c r="N749" i="3"/>
  <c r="AH749" i="3" s="1"/>
  <c r="N741" i="3"/>
  <c r="AH741" i="3" s="1"/>
  <c r="N737" i="3"/>
  <c r="AH737" i="3" s="1"/>
  <c r="N733" i="3"/>
  <c r="AH733" i="3" s="1"/>
  <c r="N729" i="3"/>
  <c r="N721" i="3"/>
  <c r="AH721" i="3" s="1"/>
  <c r="N717" i="3"/>
  <c r="AH717" i="3" s="1"/>
  <c r="N713" i="3"/>
  <c r="AH713" i="3" s="1"/>
  <c r="N709" i="3"/>
  <c r="AH709" i="3" s="1"/>
  <c r="N705" i="3"/>
  <c r="AH705" i="3" s="1"/>
  <c r="N701" i="3"/>
  <c r="AH701" i="3" s="1"/>
  <c r="N697" i="3"/>
  <c r="AH697" i="3" s="1"/>
  <c r="N693" i="3"/>
  <c r="AH693" i="3" s="1"/>
  <c r="N689" i="3"/>
  <c r="AH689" i="3" s="1"/>
  <c r="N685" i="3"/>
  <c r="AH685" i="3" s="1"/>
  <c r="N683" i="3"/>
  <c r="AH683" i="3" s="1"/>
  <c r="N681" i="3"/>
  <c r="AH681" i="3" s="1"/>
  <c r="N679" i="3"/>
  <c r="AH679" i="3" s="1"/>
  <c r="N677" i="3"/>
  <c r="AH677" i="3" s="1"/>
  <c r="N663" i="3"/>
  <c r="AH663" i="3" s="1"/>
  <c r="N635" i="3"/>
  <c r="AH635" i="3" s="1"/>
  <c r="N715" i="3"/>
  <c r="AH715" i="3" s="1"/>
  <c r="N711" i="3"/>
  <c r="AH711" i="3" s="1"/>
  <c r="N707" i="3"/>
  <c r="AH707" i="3" s="1"/>
  <c r="N703" i="3"/>
  <c r="AH703" i="3" s="1"/>
  <c r="N699" i="3"/>
  <c r="AH699" i="3" s="1"/>
  <c r="N695" i="3"/>
  <c r="AH695" i="3" s="1"/>
  <c r="N691" i="3"/>
  <c r="AH691" i="3" s="1"/>
  <c r="N682" i="3"/>
  <c r="AH682" i="3" s="1"/>
  <c r="N678" i="3"/>
  <c r="AH678" i="3" s="1"/>
  <c r="N664" i="3"/>
  <c r="AH664" i="3" s="1"/>
  <c r="N660" i="3"/>
  <c r="AH660" i="3" s="1"/>
  <c r="N636" i="3"/>
  <c r="N687" i="3"/>
  <c r="AH687" i="3" s="1"/>
  <c r="N669" i="3"/>
  <c r="AH669" i="3" s="1"/>
  <c r="N665" i="3"/>
  <c r="AH665" i="3" s="1"/>
  <c r="N661" i="3"/>
  <c r="AH661" i="3" s="1"/>
  <c r="N633" i="3"/>
  <c r="AH633" i="3" s="1"/>
  <c r="AH632" i="3"/>
  <c r="N686" i="3"/>
  <c r="AH686" i="3" s="1"/>
  <c r="N670" i="3"/>
  <c r="AH670" i="3" s="1"/>
  <c r="N666" i="3"/>
  <c r="N662" i="3"/>
  <c r="AH662" i="3" s="1"/>
  <c r="N658" i="3"/>
  <c r="AH658" i="3" s="1"/>
  <c r="AI166" i="3"/>
  <c r="AI240" i="3"/>
  <c r="AI160" i="3"/>
  <c r="B431" i="3"/>
  <c r="AH636" i="3" l="1"/>
  <c r="N643" i="3"/>
  <c r="AH729" i="3"/>
  <c r="AH724" i="3"/>
  <c r="AH735" i="3"/>
  <c r="AH755" i="3"/>
  <c r="AH769" i="3"/>
  <c r="AI239" i="3"/>
  <c r="AI260" i="3"/>
  <c r="AI161" i="3"/>
  <c r="AH666" i="3"/>
  <c r="AH774" i="3"/>
  <c r="B127" i="3"/>
  <c r="B128" i="3" s="1"/>
  <c r="B129" i="3"/>
  <c r="B130" i="3" l="1"/>
  <c r="B131" i="3" s="1"/>
  <c r="AI162" i="3"/>
  <c r="AH643" i="3"/>
  <c r="N650" i="3"/>
  <c r="B132" i="3"/>
  <c r="B137" i="3" l="1"/>
  <c r="AH650" i="3"/>
  <c r="N725" i="3"/>
  <c r="AH725" i="3" s="1"/>
  <c r="N668" i="3"/>
  <c r="AH668" i="3" s="1"/>
  <c r="AI163" i="3"/>
  <c r="B138" i="3"/>
  <c r="B139" i="3" l="1"/>
  <c r="AI165" i="3"/>
  <c r="AI167" i="3"/>
  <c r="AI168" i="3" s="1"/>
  <c r="AI170" i="3" s="1"/>
  <c r="N730" i="3"/>
  <c r="B140" i="3"/>
  <c r="B141" i="3" l="1"/>
  <c r="B142" i="3" s="1"/>
  <c r="B143" i="3" s="1"/>
  <c r="B144" i="3" s="1"/>
  <c r="B145" i="3" s="1"/>
  <c r="B146" i="3" s="1"/>
  <c r="B147" i="3" s="1"/>
  <c r="B148" i="3" s="1"/>
  <c r="N833" i="3"/>
  <c r="N777" i="3"/>
  <c r="AH777" i="3" s="1"/>
  <c r="AH730" i="3"/>
  <c r="N771" i="3"/>
  <c r="AH771" i="3" s="1"/>
  <c r="N736" i="3"/>
  <c r="AI173" i="3"/>
  <c r="AI177" i="3" s="1"/>
  <c r="AI178" i="3" s="1"/>
  <c r="AI179" i="3" s="1"/>
  <c r="AI181" i="3" s="1"/>
  <c r="AI186" i="3" s="1"/>
  <c r="AI192" i="3" s="1"/>
  <c r="AI193" i="3" s="1"/>
  <c r="AI197" i="3" s="1"/>
  <c r="AI202" i="3" s="1"/>
  <c r="AI213" i="3" s="1"/>
  <c r="AI263" i="3"/>
  <c r="B149" i="3"/>
  <c r="B150" i="3" l="1"/>
  <c r="N791" i="3"/>
  <c r="AH791" i="3" s="1"/>
  <c r="N784" i="3"/>
  <c r="N837" i="3"/>
  <c r="N781" i="3"/>
  <c r="AH781" i="3" s="1"/>
  <c r="N745" i="3"/>
  <c r="AH736" i="3"/>
  <c r="AI223" i="3"/>
  <c r="AI214" i="3"/>
  <c r="B151" i="3"/>
  <c r="B152" i="3" l="1"/>
  <c r="B153" i="3" s="1"/>
  <c r="B154" i="3" s="1"/>
  <c r="B155" i="3" s="1"/>
  <c r="AH784" i="3"/>
  <c r="AH745" i="3"/>
  <c r="N756" i="3"/>
  <c r="AI264" i="3"/>
  <c r="AI217" i="3"/>
  <c r="AI222" i="3" s="1"/>
  <c r="B156" i="3"/>
  <c r="B157" i="3" l="1"/>
  <c r="N786" i="3"/>
  <c r="AH786" i="3" s="1"/>
  <c r="N773" i="3"/>
  <c r="AH756" i="3"/>
  <c r="N770" i="3"/>
  <c r="AH770" i="3" s="1"/>
  <c r="AI229" i="3"/>
  <c r="B158" i="3"/>
  <c r="B159" i="3" l="1"/>
  <c r="B160" i="3" s="1"/>
  <c r="B161" i="3" s="1"/>
  <c r="B162" i="3" s="1"/>
  <c r="B163" i="3" s="1"/>
  <c r="AH773" i="3"/>
  <c r="N775" i="3"/>
  <c r="AI244" i="3"/>
  <c r="AI230" i="3"/>
  <c r="B164" i="3"/>
  <c r="B165" i="3" l="1"/>
  <c r="B166" i="3" s="1"/>
  <c r="B167" i="3" s="1"/>
  <c r="B168" i="3" s="1"/>
  <c r="B169" i="3" s="1"/>
  <c r="B170" i="3" s="1"/>
  <c r="AH775" i="3"/>
  <c r="N785" i="3"/>
  <c r="AI231" i="3"/>
  <c r="AI234" i="3" s="1"/>
  <c r="AI235" i="3" s="1"/>
  <c r="AI236" i="3" s="1"/>
  <c r="AI238" i="3" s="1"/>
  <c r="AI241" i="3" s="1"/>
  <c r="B171" i="3"/>
  <c r="B172" i="3" l="1"/>
  <c r="B173" i="3" s="1"/>
  <c r="AI242" i="3"/>
  <c r="AI245" i="3" s="1"/>
  <c r="AI262" i="3"/>
  <c r="AH785" i="3"/>
  <c r="N847" i="3"/>
  <c r="N852" i="3" s="1"/>
  <c r="B174" i="3"/>
  <c r="B175" i="3" l="1"/>
  <c r="AI246" i="3"/>
  <c r="B176" i="3"/>
  <c r="B177" i="3" l="1"/>
  <c r="B178" i="3" s="1"/>
  <c r="B179" i="3" s="1"/>
  <c r="AI274" i="3"/>
  <c r="AI248" i="3"/>
  <c r="AI253" i="3" s="1"/>
  <c r="AI258" i="3" s="1"/>
  <c r="AI259" i="3" s="1"/>
  <c r="AI265" i="3" s="1"/>
  <c r="AI268" i="3" s="1"/>
  <c r="AI269" i="3" s="1"/>
  <c r="AI272" i="3" s="1"/>
  <c r="AI273" i="3" s="1"/>
  <c r="B180" i="3"/>
  <c r="B181" i="3" l="1"/>
  <c r="B182" i="3" s="1"/>
  <c r="B183" i="3" s="1"/>
  <c r="B184" i="3" s="1"/>
  <c r="AI275" i="3"/>
  <c r="AI276" i="3" s="1"/>
  <c r="B185" i="3"/>
  <c r="B186" i="3" l="1"/>
  <c r="B187" i="3" s="1"/>
  <c r="AI4" i="3"/>
  <c r="AH4" i="3"/>
  <c r="B188" i="3"/>
  <c r="B189" i="3" l="1"/>
  <c r="B190" i="3"/>
  <c r="B191" i="3" l="1"/>
  <c r="B192" i="3" s="1"/>
  <c r="B220" i="3"/>
  <c r="B221" i="3"/>
  <c r="B193" i="3" l="1"/>
  <c r="B222" i="3"/>
  <c r="B194" i="3" l="1"/>
  <c r="B195" i="3"/>
  <c r="B196" i="3" l="1"/>
  <c r="B197" i="3" s="1"/>
  <c r="B198" i="3" s="1"/>
  <c r="B199" i="3" s="1"/>
  <c r="B200" i="3" s="1"/>
  <c r="B201" i="3" s="1"/>
  <c r="B202" i="3" s="1"/>
  <c r="B203" i="3" s="1"/>
  <c r="B204" i="3" s="1"/>
  <c r="B205" i="3" s="1"/>
  <c r="B218" i="3"/>
  <c r="B206" i="3" l="1"/>
  <c r="B219" i="3"/>
  <c r="B207" i="3" l="1"/>
  <c r="B208" i="3" l="1"/>
  <c r="B209" i="3" s="1"/>
  <c r="B210" i="3" s="1"/>
  <c r="B211" i="3"/>
  <c r="B212" i="3" l="1"/>
  <c r="B213" i="3"/>
  <c r="B214" i="3" l="1"/>
  <c r="B215" i="3"/>
  <c r="B216" i="3" l="1"/>
  <c r="B217" i="3" s="1"/>
  <c r="B223" i="3" s="1"/>
  <c r="B224" i="3" s="1"/>
  <c r="B225" i="3"/>
  <c r="B226" i="3" l="1"/>
  <c r="B227" i="3" s="1"/>
  <c r="B228" i="3"/>
  <c r="B229" i="3" l="1"/>
  <c r="B230" i="3" s="1"/>
  <c r="B231" i="3" s="1"/>
  <c r="B232" i="3" s="1"/>
  <c r="B233" i="3" s="1"/>
  <c r="B234" i="3"/>
  <c r="B235" i="3" l="1"/>
  <c r="B236" i="3" s="1"/>
  <c r="B237" i="3" s="1"/>
  <c r="B238" i="3" s="1"/>
  <c r="B239" i="3" s="1"/>
  <c r="B240" i="3" s="1"/>
  <c r="B241" i="3" s="1"/>
  <c r="B242" i="3" s="1"/>
  <c r="B243" i="3" s="1"/>
  <c r="B244" i="3"/>
  <c r="B245" i="3" l="1"/>
  <c r="B246" i="3" s="1"/>
  <c r="B247" i="3"/>
  <c r="B248" i="3" l="1"/>
  <c r="B249" i="3" s="1"/>
  <c r="B250" i="3"/>
  <c r="B251" i="3" l="1"/>
  <c r="B252" i="3" s="1"/>
  <c r="B253" i="3"/>
  <c r="B254" i="3" l="1"/>
  <c r="B255" i="3"/>
  <c r="B256" i="3" l="1"/>
  <c r="B257" i="3" s="1"/>
  <c r="B258" i="3" s="1"/>
  <c r="B390" i="3"/>
  <c r="B391" i="3"/>
  <c r="B259" i="3" l="1"/>
  <c r="B260" i="3" s="1"/>
  <c r="B261" i="3" s="1"/>
  <c r="B262" i="3" s="1"/>
  <c r="B393" i="3"/>
  <c r="B392" i="3"/>
  <c r="B263" i="3" l="1"/>
  <c r="B264" i="3" s="1"/>
  <c r="B265" i="3" s="1"/>
  <c r="B266" i="3" s="1"/>
  <c r="B267" i="3" s="1"/>
  <c r="B268" i="3"/>
  <c r="B269" i="3" l="1"/>
  <c r="B270" i="3"/>
  <c r="B271" i="3" l="1"/>
  <c r="B272" i="3" s="1"/>
  <c r="B273" i="3" s="1"/>
  <c r="B274" i="3" s="1"/>
  <c r="B275" i="3" s="1"/>
  <c r="B276" i="3" s="1"/>
  <c r="B277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72" i="3"/>
  <c r="B300" i="3" l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73" i="3"/>
  <c r="B320" i="3" l="1"/>
  <c r="B321" i="3" s="1"/>
  <c r="B322" i="3" s="1"/>
  <c r="B323" i="3" s="1"/>
  <c r="B365" i="3"/>
  <c r="B327" i="3" l="1"/>
  <c r="B366" i="3"/>
  <c r="B328" i="3" l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67" i="3"/>
  <c r="B352" i="3" l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8" i="3" l="1"/>
  <c r="B369" i="3" s="1"/>
  <c r="B370" i="3" s="1"/>
  <c r="B371" i="3" s="1"/>
  <c r="B375" i="3" s="1"/>
  <c r="B376" i="3"/>
  <c r="B377" i="3"/>
  <c r="B506" i="3"/>
  <c r="B378" i="3" l="1"/>
  <c r="B379" i="3"/>
  <c r="B380" i="3"/>
  <c r="B381" i="3" l="1"/>
  <c r="B434" i="3"/>
  <c r="B382" i="3" l="1"/>
  <c r="B435" i="3"/>
  <c r="B383" i="3" l="1"/>
  <c r="B384" i="3"/>
  <c r="B385" i="3" l="1"/>
  <c r="B386" i="3"/>
  <c r="B387" i="3" l="1"/>
  <c r="B388" i="3"/>
  <c r="B394" i="3" l="1"/>
  <c r="B395" i="3"/>
  <c r="B396" i="3" l="1"/>
  <c r="B397" i="3"/>
  <c r="B398" i="3" l="1"/>
  <c r="B399" i="3" s="1"/>
  <c r="B400" i="3" s="1"/>
  <c r="B401" i="3" s="1"/>
  <c r="B402" i="3" s="1"/>
  <c r="B403" i="3" s="1"/>
  <c r="B414" i="3"/>
  <c r="B415" i="3"/>
  <c r="B404" i="3" l="1"/>
  <c r="B416" i="3"/>
  <c r="B405" i="3" l="1"/>
  <c r="B417" i="3"/>
  <c r="B406" i="3" l="1"/>
  <c r="B407" i="3" s="1"/>
  <c r="B408" i="3" s="1"/>
  <c r="B409" i="3" s="1"/>
  <c r="B410" i="3" s="1"/>
  <c r="B411" i="3" s="1"/>
  <c r="B412" i="3" s="1"/>
  <c r="B413" i="3" s="1"/>
  <c r="B418" i="3" l="1"/>
  <c r="B419" i="3" s="1"/>
  <c r="B420" i="3" s="1"/>
  <c r="B421" i="3" s="1"/>
  <c r="B422" i="3" s="1"/>
  <c r="B423" i="3" s="1"/>
  <c r="B424" i="3"/>
  <c r="B425" i="3" l="1"/>
  <c r="B426" i="3" s="1"/>
  <c r="B427" i="3" s="1"/>
  <c r="B428" i="3" s="1"/>
  <c r="B429" i="3"/>
  <c r="B432" i="3" l="1"/>
  <c r="B433" i="3"/>
  <c r="B436" i="3" l="1"/>
  <c r="B437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804" i="3"/>
  <c r="B671" i="3" l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5" i="3" l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C55" i="1" l="1"/>
  <c r="N55" i="1"/>
  <c r="M55" i="1"/>
  <c r="C122" i="1"/>
  <c r="N26" i="1"/>
  <c r="M26" i="1"/>
  <c r="C26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6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6" i="2"/>
  <c r="E6" i="2"/>
  <c r="E7" i="2" s="1"/>
  <c r="E8" i="2" l="1"/>
  <c r="E9" i="2" s="1"/>
  <c r="E10" i="2" s="1"/>
  <c r="E11" i="2" s="1"/>
  <c r="E12" i="2" s="1"/>
  <c r="E13" i="2" s="1"/>
  <c r="E14" i="2" s="1"/>
  <c r="E15" i="2" l="1"/>
  <c r="E16" i="2" s="1"/>
  <c r="E17" i="2" s="1"/>
  <c r="E18" i="2" s="1"/>
  <c r="E19" i="2" s="1"/>
  <c r="E20" i="2" l="1"/>
  <c r="E21" i="2" s="1"/>
  <c r="E22" i="2" s="1"/>
  <c r="E23" i="2" s="1"/>
  <c r="E24" i="2" s="1"/>
  <c r="E25" i="2" l="1"/>
  <c r="E26" i="2" l="1"/>
  <c r="E27" i="2" l="1"/>
  <c r="E28" i="2" l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C36" i="2" l="1"/>
  <c r="C4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6" i="2"/>
  <c r="N87" i="1" l="1"/>
  <c r="L87" i="1" s="1"/>
  <c r="M87" i="1"/>
  <c r="K87" i="1" s="1"/>
  <c r="N199" i="1"/>
  <c r="L199" i="1" s="1"/>
  <c r="M199" i="1"/>
  <c r="K199" i="1" s="1"/>
  <c r="N198" i="1"/>
  <c r="L198" i="1" s="1"/>
  <c r="M198" i="1"/>
  <c r="K198" i="1" s="1"/>
  <c r="N197" i="1"/>
  <c r="L197" i="1" s="1"/>
  <c r="M197" i="1"/>
  <c r="K197" i="1" s="1"/>
  <c r="N83" i="1"/>
  <c r="L83" i="1" s="1"/>
  <c r="M83" i="1"/>
  <c r="K83" i="1" s="1"/>
  <c r="N82" i="1"/>
  <c r="L82" i="1" s="1"/>
  <c r="M82" i="1"/>
  <c r="K82" i="1" s="1"/>
  <c r="N120" i="1"/>
  <c r="L120" i="1" s="1"/>
  <c r="M120" i="1"/>
  <c r="K120" i="1" s="1"/>
  <c r="N196" i="1"/>
  <c r="L196" i="1" s="1"/>
  <c r="M196" i="1"/>
  <c r="K196" i="1" s="1"/>
  <c r="N195" i="1"/>
  <c r="L195" i="1" s="1"/>
  <c r="M195" i="1"/>
  <c r="K195" i="1" s="1"/>
  <c r="N71" i="1"/>
  <c r="L71" i="1" s="1"/>
  <c r="M71" i="1"/>
  <c r="K71" i="1" s="1"/>
  <c r="N70" i="1"/>
  <c r="L70" i="1" s="1"/>
  <c r="M70" i="1"/>
  <c r="K70" i="1" s="1"/>
  <c r="N65" i="1"/>
  <c r="L65" i="1" s="1"/>
  <c r="M65" i="1"/>
  <c r="K65" i="1" s="1"/>
  <c r="N21" i="1"/>
  <c r="L21" i="1" s="1"/>
  <c r="M21" i="1"/>
  <c r="K21" i="1" s="1"/>
  <c r="N79" i="1"/>
  <c r="L79" i="1" s="1"/>
  <c r="M79" i="1"/>
  <c r="K79" i="1" s="1"/>
  <c r="N194" i="1"/>
  <c r="L194" i="1" s="1"/>
  <c r="M194" i="1"/>
  <c r="K194" i="1" s="1"/>
  <c r="N118" i="1"/>
  <c r="L118" i="1" s="1"/>
  <c r="M118" i="1"/>
  <c r="K118" i="1" s="1"/>
  <c r="N181" i="1"/>
  <c r="L181" i="1" s="1"/>
  <c r="M181" i="1"/>
  <c r="K181" i="1" s="1"/>
  <c r="N180" i="1"/>
  <c r="L180" i="1" s="1"/>
  <c r="M180" i="1"/>
  <c r="K180" i="1" s="1"/>
  <c r="N179" i="1"/>
  <c r="L179" i="1" s="1"/>
  <c r="M179" i="1"/>
  <c r="K179" i="1" s="1"/>
  <c r="N178" i="1"/>
  <c r="L178" i="1" s="1"/>
  <c r="M178" i="1"/>
  <c r="K178" i="1" s="1"/>
  <c r="N177" i="1"/>
  <c r="L177" i="1" s="1"/>
  <c r="M177" i="1"/>
  <c r="K177" i="1" s="1"/>
  <c r="N176" i="1"/>
  <c r="L176" i="1" s="1"/>
  <c r="M176" i="1"/>
  <c r="K176" i="1" s="1"/>
  <c r="N154" i="1"/>
  <c r="L154" i="1" s="1"/>
  <c r="M154" i="1"/>
  <c r="K154" i="1" s="1"/>
  <c r="N153" i="1"/>
  <c r="L153" i="1" s="1"/>
  <c r="M153" i="1"/>
  <c r="K153" i="1" s="1"/>
  <c r="N114" i="1"/>
  <c r="L114" i="1" s="1"/>
  <c r="M114" i="1"/>
  <c r="K114" i="1" s="1"/>
  <c r="N193" i="1"/>
  <c r="L193" i="1" s="1"/>
  <c r="M193" i="1"/>
  <c r="K193" i="1" s="1"/>
  <c r="N113" i="1"/>
  <c r="L113" i="1" s="1"/>
  <c r="M113" i="1"/>
  <c r="K113" i="1" s="1"/>
  <c r="N112" i="1"/>
  <c r="L112" i="1" s="1"/>
  <c r="M112" i="1"/>
  <c r="K112" i="1" s="1"/>
  <c r="N111" i="1"/>
  <c r="L111" i="1" s="1"/>
  <c r="M111" i="1"/>
  <c r="K111" i="1" s="1"/>
  <c r="N192" i="1"/>
  <c r="L192" i="1" s="1"/>
  <c r="M192" i="1"/>
  <c r="K192" i="1" s="1"/>
  <c r="N63" i="1"/>
  <c r="L63" i="1" s="1"/>
  <c r="M63" i="1"/>
  <c r="K63" i="1" s="1"/>
  <c r="N103" i="1"/>
  <c r="L103" i="1" s="1"/>
  <c r="M103" i="1"/>
  <c r="K103" i="1" s="1"/>
  <c r="N147" i="1"/>
  <c r="L147" i="1" s="1"/>
  <c r="M147" i="1"/>
  <c r="K147" i="1" s="1"/>
  <c r="N191" i="1"/>
  <c r="M191" i="1"/>
  <c r="N190" i="1"/>
  <c r="M190" i="1"/>
  <c r="N162" i="1"/>
  <c r="L162" i="1" s="1"/>
  <c r="M162" i="1"/>
  <c r="K162" i="1" s="1"/>
  <c r="N149" i="1"/>
  <c r="L149" i="1" s="1"/>
  <c r="M149" i="1"/>
  <c r="K149" i="1" s="1"/>
  <c r="N146" i="1"/>
  <c r="L146" i="1" s="1"/>
  <c r="M146" i="1"/>
  <c r="K146" i="1" s="1"/>
  <c r="N161" i="1"/>
  <c r="L161" i="1" s="1"/>
  <c r="M161" i="1"/>
  <c r="K161" i="1" s="1"/>
  <c r="N166" i="1"/>
  <c r="L166" i="1" s="1"/>
  <c r="M166" i="1"/>
  <c r="K166" i="1" s="1"/>
  <c r="N165" i="1"/>
  <c r="L165" i="1" s="1"/>
  <c r="M165" i="1"/>
  <c r="K165" i="1" s="1"/>
  <c r="N189" i="1"/>
  <c r="L189" i="1" s="1"/>
  <c r="M189" i="1"/>
  <c r="K189" i="1" s="1"/>
  <c r="N188" i="1"/>
  <c r="L188" i="1" s="1"/>
  <c r="M188" i="1"/>
  <c r="K188" i="1" s="1"/>
  <c r="N185" i="1"/>
  <c r="L185" i="1" s="1"/>
  <c r="M185" i="1"/>
  <c r="K185" i="1" s="1"/>
  <c r="N7" i="1"/>
  <c r="L7" i="1" s="1"/>
  <c r="M7" i="1"/>
  <c r="K7" i="1" s="1"/>
  <c r="N187" i="1"/>
  <c r="M187" i="1"/>
  <c r="N40" i="1"/>
  <c r="L40" i="1" s="1"/>
  <c r="M40" i="1"/>
  <c r="K40" i="1" s="1"/>
  <c r="N39" i="1"/>
  <c r="L39" i="1" s="1"/>
  <c r="M39" i="1"/>
  <c r="K39" i="1" s="1"/>
  <c r="N38" i="1"/>
  <c r="L38" i="1" s="1"/>
  <c r="M38" i="1"/>
  <c r="K38" i="1" s="1"/>
  <c r="N37" i="1"/>
  <c r="L37" i="1" s="1"/>
  <c r="M37" i="1"/>
  <c r="K37" i="1" s="1"/>
  <c r="N36" i="1"/>
  <c r="L36" i="1" s="1"/>
  <c r="M36" i="1"/>
  <c r="K36" i="1" s="1"/>
  <c r="N186" i="1"/>
  <c r="M186" i="1"/>
  <c r="N74" i="1"/>
  <c r="M74" i="1"/>
  <c r="N184" i="1"/>
  <c r="L184" i="1" s="1"/>
  <c r="M184" i="1"/>
  <c r="K184" i="1" s="1"/>
  <c r="N183" i="1"/>
  <c r="L183" i="1" s="1"/>
  <c r="M183" i="1"/>
  <c r="K183" i="1" s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4" i="1"/>
  <c r="M164" i="1"/>
  <c r="N163" i="1"/>
  <c r="M163" i="1"/>
  <c r="N160" i="1"/>
  <c r="M160" i="1"/>
  <c r="N159" i="1"/>
  <c r="M159" i="1"/>
  <c r="N158" i="1"/>
  <c r="M158" i="1"/>
  <c r="N157" i="1"/>
  <c r="M157" i="1"/>
  <c r="N156" i="1"/>
  <c r="L156" i="1" s="1"/>
  <c r="M156" i="1"/>
  <c r="K156" i="1" s="1"/>
  <c r="N155" i="1"/>
  <c r="M155" i="1"/>
  <c r="N152" i="1"/>
  <c r="M152" i="1"/>
  <c r="N151" i="1"/>
  <c r="M151" i="1"/>
  <c r="N150" i="1"/>
  <c r="M150" i="1"/>
  <c r="N148" i="1"/>
  <c r="M148" i="1"/>
  <c r="N145" i="1"/>
  <c r="M145" i="1"/>
  <c r="N144" i="1"/>
  <c r="L144" i="1" s="1"/>
  <c r="M144" i="1"/>
  <c r="K144" i="1" s="1"/>
  <c r="N143" i="1"/>
  <c r="M143" i="1"/>
  <c r="N142" i="1"/>
  <c r="M142" i="1"/>
  <c r="N141" i="1"/>
  <c r="L141" i="1" s="1"/>
  <c r="M141" i="1"/>
  <c r="K141" i="1" s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1" i="1"/>
  <c r="M121" i="1"/>
  <c r="N119" i="1"/>
  <c r="M119" i="1"/>
  <c r="N117" i="1"/>
  <c r="M117" i="1"/>
  <c r="N116" i="1"/>
  <c r="M116" i="1"/>
  <c r="N115" i="1"/>
  <c r="M115" i="1"/>
  <c r="N110" i="1"/>
  <c r="M110" i="1"/>
  <c r="N109" i="1"/>
  <c r="M109" i="1"/>
  <c r="N108" i="1"/>
  <c r="M108" i="1"/>
  <c r="N107" i="1"/>
  <c r="L107" i="1" s="1"/>
  <c r="M107" i="1"/>
  <c r="K107" i="1" s="1"/>
  <c r="N106" i="1"/>
  <c r="L106" i="1" s="1"/>
  <c r="M106" i="1"/>
  <c r="K106" i="1" s="1"/>
  <c r="N105" i="1"/>
  <c r="M105" i="1"/>
  <c r="N104" i="1"/>
  <c r="M104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6" i="1"/>
  <c r="M86" i="1"/>
  <c r="N85" i="1"/>
  <c r="M85" i="1"/>
  <c r="N84" i="1"/>
  <c r="M84" i="1"/>
  <c r="N81" i="1"/>
  <c r="M81" i="1"/>
  <c r="N80" i="1"/>
  <c r="M80" i="1"/>
  <c r="N78" i="1"/>
  <c r="M78" i="1"/>
  <c r="N77" i="1"/>
  <c r="M77" i="1"/>
  <c r="N76" i="1"/>
  <c r="M76" i="1"/>
  <c r="N75" i="1"/>
  <c r="M75" i="1"/>
  <c r="N73" i="1"/>
  <c r="M73" i="1"/>
  <c r="N72" i="1"/>
  <c r="M72" i="1"/>
  <c r="N69" i="1"/>
  <c r="M69" i="1"/>
  <c r="N68" i="1"/>
  <c r="M68" i="1"/>
  <c r="N67" i="1"/>
  <c r="M67" i="1"/>
  <c r="N66" i="1"/>
  <c r="M66" i="1"/>
  <c r="N64" i="1"/>
  <c r="M64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L46" i="1" s="1"/>
  <c r="M46" i="1"/>
  <c r="K46" i="1" s="1"/>
  <c r="N45" i="1"/>
  <c r="M45" i="1"/>
  <c r="N44" i="1"/>
  <c r="M44" i="1"/>
  <c r="N43" i="1"/>
  <c r="M43" i="1"/>
  <c r="N42" i="1"/>
  <c r="M42" i="1"/>
  <c r="N41" i="1"/>
  <c r="M41" i="1"/>
  <c r="N35" i="1"/>
  <c r="L35" i="1" s="1"/>
  <c r="M35" i="1"/>
  <c r="K35" i="1" s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5" i="1"/>
  <c r="M25" i="1"/>
  <c r="N24" i="1"/>
  <c r="M24" i="1"/>
  <c r="N23" i="1"/>
  <c r="M23" i="1"/>
  <c r="N22" i="1"/>
  <c r="M22" i="1"/>
  <c r="N20" i="1"/>
  <c r="M20" i="1"/>
  <c r="N19" i="1"/>
  <c r="M19" i="1"/>
  <c r="N18" i="1"/>
  <c r="M18" i="1"/>
  <c r="N17" i="1"/>
  <c r="M17" i="1"/>
  <c r="N16" i="1"/>
  <c r="L16" i="1" s="1"/>
  <c r="M16" i="1"/>
  <c r="K16" i="1" s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L8" i="1" s="1"/>
  <c r="M8" i="1"/>
  <c r="K8" i="1" s="1"/>
  <c r="N6" i="1"/>
  <c r="M6" i="1"/>
</calcChain>
</file>

<file path=xl/comments1.xml><?xml version="1.0" encoding="utf-8"?>
<comments xmlns="http://schemas.openxmlformats.org/spreadsheetml/2006/main">
  <authors>
    <author>Schnittler</author>
    <author>mschnitt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consecurtive No. for each specimen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Lab No. (Rico) - specimens can repeat due to AFLP repeats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x1 = first time
x2 = second time (repeat)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string of combined genotypes, only calculated once per specimen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consecutive number for combined genotypes
(VlookUp can work with * wildcard character)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complete MLGs</t>
        </r>
      </text>
    </comment>
    <comment ref="P137" authorId="0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carried over, since seq from different repeats of the same specimen</t>
        </r>
      </text>
    </comment>
  </commentList>
</comments>
</file>

<file path=xl/comments2.xml><?xml version="1.0" encoding="utf-8"?>
<comments xmlns="http://schemas.openxmlformats.org/spreadsheetml/2006/main">
  <authors>
    <author>mschnitt</author>
    <author>Schnittler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Collections for Morphometry:
M Schnittler &amp; Horn
m Horn (cont of survey)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Number of shoots photographed
</t>
        </r>
      </text>
    </comment>
    <comment ref="H5" authorId="0">
      <text>
        <r>
          <rPr>
            <sz val="9"/>
            <color indexed="81"/>
            <rFont val="Tahoma"/>
            <family val="2"/>
          </rPr>
          <t>arbitrary code, localities sorted</t>
        </r>
      </text>
    </comment>
    <comment ref="R5" authorId="1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Lab No. (Rico) - specimens can repeat due to AFLP repeats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small clone, not photographed since material scanty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mol: DIPzei
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no images, clone too small</t>
        </r>
      </text>
    </comment>
  </commentList>
</comments>
</file>

<file path=xl/sharedStrings.xml><?xml version="1.0" encoding="utf-8"?>
<sst xmlns="http://schemas.openxmlformats.org/spreadsheetml/2006/main" count="20763" uniqueCount="4100">
  <si>
    <t>AFLP</t>
  </si>
  <si>
    <t>cp</t>
  </si>
  <si>
    <t>LFY</t>
  </si>
  <si>
    <t>MLG</t>
  </si>
  <si>
    <t>Lab No.</t>
  </si>
  <si>
    <t>str</t>
  </si>
  <si>
    <t>Coll. Code</t>
  </si>
  <si>
    <t>Region</t>
  </si>
  <si>
    <t>collecting date</t>
  </si>
  <si>
    <t>locality description</t>
  </si>
  <si>
    <t>Lon (dd°mm'ss.s')</t>
  </si>
  <si>
    <t>Lat (dd°mm'ss.s')</t>
  </si>
  <si>
    <t>Lon (dd.ddddd°)</t>
  </si>
  <si>
    <t>Lat (dd.ddddd°)</t>
  </si>
  <si>
    <t>prec [m]</t>
  </si>
  <si>
    <t>Elev m a.s.l.</t>
  </si>
  <si>
    <t/>
  </si>
  <si>
    <t>DIPiss1</t>
  </si>
  <si>
    <t>ByF</t>
  </si>
  <si>
    <t>21.09.2014</t>
  </si>
  <si>
    <t>DIPiss2</t>
  </si>
  <si>
    <t>22.09.2014</t>
  </si>
  <si>
    <t>DIPiss3</t>
  </si>
  <si>
    <t>23.09.2014</t>
  </si>
  <si>
    <t>Mitterbach-Hoehe Buchenau</t>
  </si>
  <si>
    <t>DIPiss4</t>
  </si>
  <si>
    <t>zw. Kiesruck und Stein-Schachten, ca. 2.1 km SSW Schachtenhaus</t>
  </si>
  <si>
    <t>DIPiss5</t>
  </si>
  <si>
    <t>S Steinschachten ca. 3 km SSW Schachenhaus</t>
  </si>
  <si>
    <t>DIPiss6</t>
  </si>
  <si>
    <t>24.09.2014</t>
  </si>
  <si>
    <t>Trinkwasserspeicher Frauenau, Suedufer, oestlichstes Vorkommen</t>
  </si>
  <si>
    <t>DIPiss7</t>
  </si>
  <si>
    <t>Trinkwasserspeicher Frauenau, Suedufer, Mittleres Vorkommen</t>
  </si>
  <si>
    <t>DIPiss8</t>
  </si>
  <si>
    <t>Trinkwasserspeicher Frauenau, Suedufer, Westl. Vorkommen</t>
  </si>
  <si>
    <t>DIPiss9</t>
  </si>
  <si>
    <t>DIPiss10</t>
  </si>
  <si>
    <t>Rand eines Fichtenwaldes, aufgelichtet durch Holzeinschlag, E Schachtenhaus</t>
  </si>
  <si>
    <t>DIPiss11</t>
  </si>
  <si>
    <t>25.09.2014</t>
  </si>
  <si>
    <t>11</t>
  </si>
  <si>
    <t>DIPiss12</t>
  </si>
  <si>
    <t>26.09.2014</t>
  </si>
  <si>
    <t>offener Hang in Fichtenjungwald, Reschbachklause 3.1 km NNW Finsterau, unmittelbar W Stausee</t>
  </si>
  <si>
    <t>DIPiss13</t>
  </si>
  <si>
    <t>DIPiss14</t>
  </si>
  <si>
    <t>DIPiss15</t>
  </si>
  <si>
    <t>DIPiss16/1</t>
  </si>
  <si>
    <t>Kahlschlag in Fichtenwald, Abt. Knottenruck ca. 1 km SW Altschoenau</t>
  </si>
  <si>
    <t>DIPiss16/2</t>
  </si>
  <si>
    <t>DIPiss17</t>
  </si>
  <si>
    <t>DIPiss18</t>
  </si>
  <si>
    <t>NP-Basisstr., ca 1 km NNW Altschoenau</t>
  </si>
  <si>
    <t>DIPiss19/2</t>
  </si>
  <si>
    <t>NP-Basisstr., ca 4 km NW Altschoenau</t>
  </si>
  <si>
    <t>DIPalp1</t>
  </si>
  <si>
    <t>DIPalp2</t>
  </si>
  <si>
    <t>DIPalp3</t>
  </si>
  <si>
    <t>DIPalp5</t>
  </si>
  <si>
    <t>DIPalp6</t>
  </si>
  <si>
    <t>DIPalp8</t>
  </si>
  <si>
    <t>DIPalp9</t>
  </si>
  <si>
    <t>Regenhaenge, oestl. Ende Talsperre Fraunau</t>
  </si>
  <si>
    <t>DIPalp10</t>
  </si>
  <si>
    <t>DIPalp11</t>
  </si>
  <si>
    <t>DIPalp12</t>
  </si>
  <si>
    <t>DIPalp13</t>
  </si>
  <si>
    <t>DIPalp14</t>
  </si>
  <si>
    <t>Rand eines Fichtenwaldes, aufgelichtet durch Holzeinschlag, E Schachtenhaus, zweites Vork. 180 m ent</t>
  </si>
  <si>
    <t>DIPalp15</t>
  </si>
  <si>
    <t>DIPalp16/1</t>
  </si>
  <si>
    <t>Wegrand, Fichtenwald, ca. 300 m WSW Ruckenwies, N Gr. Falkenstein</t>
  </si>
  <si>
    <t>DIPalp16/2</t>
  </si>
  <si>
    <t>DIPalp17</t>
  </si>
  <si>
    <t>Wegrand zu dichtem Fichtenwald, Baernbachtal ca. 1 km N Ruckenwies, N Gr. Falkenstein, Rand des Weg</t>
  </si>
  <si>
    <t>DIPalp18/1</t>
  </si>
  <si>
    <t>Strassenrand ca. 1.3 km NW Althuette, S Frauenau</t>
  </si>
  <si>
    <t>DIPalp18/2</t>
  </si>
  <si>
    <t>DIPalp19</t>
  </si>
  <si>
    <t>DIPalp20</t>
  </si>
  <si>
    <t>DIPalp21</t>
  </si>
  <si>
    <t>DIPalp22</t>
  </si>
  <si>
    <t>DIPalp23</t>
  </si>
  <si>
    <t>DIPalp24</t>
  </si>
  <si>
    <t>DIPalp25/1</t>
  </si>
  <si>
    <t>DIPalp25/2</t>
  </si>
  <si>
    <t>DIPalp26</t>
  </si>
  <si>
    <t>ehem. Erdentnahmestelle am Hochseign, ca. 750 m S Rachelsee</t>
  </si>
  <si>
    <t>DIPalp27</t>
  </si>
  <si>
    <t>Wegrand einer Forststr. in mittelaltem Fichtenwald, 600 m NNE Neuhütte, N Spiegelau</t>
  </si>
  <si>
    <t>DIPalp28</t>
  </si>
  <si>
    <t>DIPalp29</t>
  </si>
  <si>
    <t>28.09.2014</t>
  </si>
  <si>
    <t>DIPiss19/1</t>
  </si>
  <si>
    <t>DIPalp30/2</t>
  </si>
  <si>
    <t>Gipfelbereich Gr. Arber, hinter den Militaeranlagen, Bodenmaiser Sattel, 100 m W Zwieseler Huette</t>
  </si>
  <si>
    <t>DIPalp31/1</t>
  </si>
  <si>
    <t xml:space="preserve">Gipfelbereich Gr. Arber, obere Drosselhaenge, unterhalb der Militaeranlagen, ca. 200 m SW Zwieseler </t>
  </si>
  <si>
    <t>DIPalp31/2</t>
  </si>
  <si>
    <t>DIPalp32</t>
  </si>
  <si>
    <t xml:space="preserve">Steile, N-exp. Waldrand an Skihang, ueber Fussgaengerweg zum Gr. Arber, mittlere Drosselhaenge, ca. </t>
  </si>
  <si>
    <t>DIPalp33</t>
  </si>
  <si>
    <t>N,exp. Hang, Skipiste zum Gr. Arber, ca. 500 m S Talstation Skilift</t>
  </si>
  <si>
    <t>DIPalp34/1</t>
  </si>
  <si>
    <t>N-exp. Waldrand neben Skipiste, unterste Drosselhaenge, ca. 120 m S Talstation Skilift</t>
  </si>
  <si>
    <t>DIPalp34/2</t>
  </si>
  <si>
    <t>DIPiss20</t>
  </si>
  <si>
    <t>ehem. Kahlschlag, jetzt Pflege, Parkplatz Aufschlägersäge an NP-Basisstr., ca. 2 km NE Riedlhütte (2</t>
  </si>
  <si>
    <t>DIPiss21</t>
  </si>
  <si>
    <t>DIPiss22</t>
  </si>
  <si>
    <t>DIPiss23</t>
  </si>
  <si>
    <t>gemaehter Magerrasen, am Waldrand, Waldspielgelände am nördl. Ortsrand von Spiegelau</t>
  </si>
  <si>
    <t>DIPiss24</t>
  </si>
  <si>
    <t>DIPcom7</t>
  </si>
  <si>
    <t>DIPcom3</t>
  </si>
  <si>
    <t>DIPcom4</t>
  </si>
  <si>
    <t>DIPcom1</t>
  </si>
  <si>
    <t>Waldschneise 500 m ESE Spiegelhuette,</t>
  </si>
  <si>
    <t>DIPcom2</t>
  </si>
  <si>
    <t>DIPoel4</t>
  </si>
  <si>
    <t>DIPoel6</t>
  </si>
  <si>
    <t>DIPoel2</t>
  </si>
  <si>
    <t>DIPoel1</t>
  </si>
  <si>
    <t>DIPoel5</t>
  </si>
  <si>
    <t>DIPtri4</t>
  </si>
  <si>
    <t>DIPtri3</t>
  </si>
  <si>
    <t>DIPtri6</t>
  </si>
  <si>
    <t>DIPtri5</t>
  </si>
  <si>
    <t>DIPtri7</t>
  </si>
  <si>
    <t>DIPzei5</t>
  </si>
  <si>
    <t>DIPzei11</t>
  </si>
  <si>
    <t>DIPzei6</t>
  </si>
  <si>
    <t>Freiflaeche mit Magerrasen im Bot. Garten, Pflanzenfreigelaende am NP-Zentrum, NP-Basisstr.</t>
  </si>
  <si>
    <t>DIPzei8</t>
  </si>
  <si>
    <t>DIPzei10</t>
  </si>
  <si>
    <t>DIPcom5</t>
  </si>
  <si>
    <t>DIPACC1</t>
  </si>
  <si>
    <t>DIPoel3</t>
  </si>
  <si>
    <t>DIPzei7</t>
  </si>
  <si>
    <t>DIPcom6</t>
  </si>
  <si>
    <t>DIPcom8 cf</t>
  </si>
  <si>
    <t>DIPzei9</t>
  </si>
  <si>
    <t>DIPzei3</t>
  </si>
  <si>
    <t>DIPzei4</t>
  </si>
  <si>
    <t>DIPtri2</t>
  </si>
  <si>
    <t>DIPzei2</t>
  </si>
  <si>
    <t>DIPzei1</t>
  </si>
  <si>
    <t>ca. 800 m NE Maign, vorderer Bay. Wald, bei Eging a. See</t>
  </si>
  <si>
    <t>DIPtri1</t>
  </si>
  <si>
    <t>DIPalpH15/49</t>
  </si>
  <si>
    <t>Hexenriegel nördlich Weidhütte, BY, D</t>
  </si>
  <si>
    <t>DIPissH15/50</t>
  </si>
  <si>
    <t>Mitter-Berg NE Neuschönau, BY, D</t>
  </si>
  <si>
    <t>111</t>
  </si>
  <si>
    <t>122</t>
  </si>
  <si>
    <t>221</t>
  </si>
  <si>
    <t>133</t>
  </si>
  <si>
    <t>321</t>
  </si>
  <si>
    <t>123</t>
  </si>
  <si>
    <t>322</t>
  </si>
  <si>
    <t>332</t>
  </si>
  <si>
    <t>1*3</t>
  </si>
  <si>
    <t>12*</t>
  </si>
  <si>
    <t>121</t>
  </si>
  <si>
    <t>144</t>
  </si>
  <si>
    <t>154</t>
  </si>
  <si>
    <t>14*</t>
  </si>
  <si>
    <t>444</t>
  </si>
  <si>
    <t>15*</t>
  </si>
  <si>
    <t>132</t>
  </si>
  <si>
    <t>161</t>
  </si>
  <si>
    <t>331</t>
  </si>
  <si>
    <t>375</t>
  </si>
  <si>
    <t>386</t>
  </si>
  <si>
    <t>397</t>
  </si>
  <si>
    <t>398</t>
  </si>
  <si>
    <t>3a9</t>
  </si>
  <si>
    <t>1ba</t>
  </si>
  <si>
    <t>5ba</t>
  </si>
  <si>
    <t>5cb</t>
  </si>
  <si>
    <t>37c</t>
  </si>
  <si>
    <t>37d</t>
  </si>
  <si>
    <t>5dc</t>
  </si>
  <si>
    <t>5e5</t>
  </si>
  <si>
    <t>387</t>
  </si>
  <si>
    <t>3fe</t>
  </si>
  <si>
    <t>57c</t>
  </si>
  <si>
    <t>57f</t>
  </si>
  <si>
    <t>3eg</t>
  </si>
  <si>
    <t>3e5</t>
  </si>
  <si>
    <t>H 14/03</t>
  </si>
  <si>
    <t>H 14/04</t>
  </si>
  <si>
    <t>7.49</t>
  </si>
  <si>
    <t>H/S 14/01</t>
  </si>
  <si>
    <t>H/S 14/02</t>
  </si>
  <si>
    <t>H/S 14/03</t>
  </si>
  <si>
    <t>H/S 14/12</t>
  </si>
  <si>
    <t>H/S 14/13</t>
  </si>
  <si>
    <t>H/S 14/14</t>
  </si>
  <si>
    <t>H/S 14/18</t>
  </si>
  <si>
    <t>H/S 14/23</t>
  </si>
  <si>
    <t>H/S 14/25</t>
  </si>
  <si>
    <t>H/S 14/27</t>
  </si>
  <si>
    <t>H/S 14/30</t>
  </si>
  <si>
    <t>H/S 14/31.01</t>
  </si>
  <si>
    <t>H/S 14/31.02</t>
  </si>
  <si>
    <t>H/S 14/32</t>
  </si>
  <si>
    <t>H/S 14/33.01</t>
  </si>
  <si>
    <t>H/S 14/33.02</t>
  </si>
  <si>
    <t>H/S 14/36</t>
  </si>
  <si>
    <t>7.45</t>
  </si>
  <si>
    <t>H/S 14/38</t>
  </si>
  <si>
    <t>7.50</t>
  </si>
  <si>
    <t>H/S 14/44</t>
  </si>
  <si>
    <t>H/S 14/49</t>
  </si>
  <si>
    <t>H/S 14/51</t>
  </si>
  <si>
    <t>H/S 14/53</t>
  </si>
  <si>
    <t>H/S 14/55.01</t>
  </si>
  <si>
    <t>H/S 14/55.02</t>
  </si>
  <si>
    <t>H/S 14/60</t>
  </si>
  <si>
    <t>H/S 14/67</t>
  </si>
  <si>
    <t>H/S 14/73</t>
  </si>
  <si>
    <t>H/S 14/77</t>
  </si>
  <si>
    <t>H/S 14/78</t>
  </si>
  <si>
    <t>H/S 14/79.01</t>
  </si>
  <si>
    <t>H/S 14/79.02</t>
  </si>
  <si>
    <t>H/S 14/80</t>
  </si>
  <si>
    <t>H/S 14/81</t>
  </si>
  <si>
    <t>H/S 14/82.01</t>
  </si>
  <si>
    <t>H/S 14/82.02</t>
  </si>
  <si>
    <t>H 15/49</t>
  </si>
  <si>
    <t>H/S 14/04</t>
  </si>
  <si>
    <t>H/S 14/09</t>
  </si>
  <si>
    <t>H/S 14/19</t>
  </si>
  <si>
    <t>H/S 14/28</t>
  </si>
  <si>
    <t>H/S 14/34</t>
  </si>
  <si>
    <t>H/S 14/39</t>
  </si>
  <si>
    <t>5.73</t>
  </si>
  <si>
    <t>H 14/02</t>
  </si>
  <si>
    <t>6.59</t>
  </si>
  <si>
    <t>H 14/05</t>
  </si>
  <si>
    <t>H/S 14/10</t>
  </si>
  <si>
    <t>H/S 14/05</t>
  </si>
  <si>
    <t>H/S 14/11</t>
  </si>
  <si>
    <t>H/S 14/15</t>
  </si>
  <si>
    <t>H/S 14/20</t>
  </si>
  <si>
    <t>H/S 14/24</t>
  </si>
  <si>
    <t>H/S 14/26</t>
  </si>
  <si>
    <t>H/S 14/29</t>
  </si>
  <si>
    <t>H/S 14/35</t>
  </si>
  <si>
    <t>H/S 14/37</t>
  </si>
  <si>
    <t>6.67</t>
  </si>
  <si>
    <t>H/S 14/40</t>
  </si>
  <si>
    <t>6.68</t>
  </si>
  <si>
    <t>H/S 14/45</t>
  </si>
  <si>
    <t>6.52</t>
  </si>
  <si>
    <t>H/S 14/47</t>
  </si>
  <si>
    <t>H/S 14/48.01</t>
  </si>
  <si>
    <t>H/S 14/48.02</t>
  </si>
  <si>
    <t>H/S 14/52</t>
  </si>
  <si>
    <t>H/S 14/54</t>
  </si>
  <si>
    <t>H/S 14/56.01</t>
  </si>
  <si>
    <t>H/S 14/56.02</t>
  </si>
  <si>
    <t>H/S 14/63</t>
  </si>
  <si>
    <t>H/S 14/66</t>
  </si>
  <si>
    <t>H/S 14/68</t>
  </si>
  <si>
    <t>H/S 14/69</t>
  </si>
  <si>
    <t>H/S 14/74</t>
  </si>
  <si>
    <t>H 15/50</t>
  </si>
  <si>
    <t>H/S 14/06</t>
  </si>
  <si>
    <t>H/S 14/21</t>
  </si>
  <si>
    <t>H/S 14/41</t>
  </si>
  <si>
    <t>6.45</t>
  </si>
  <si>
    <t>H/S 14/57</t>
  </si>
  <si>
    <t>H/S 14/64</t>
  </si>
  <si>
    <t>6.36</t>
  </si>
  <si>
    <t>H/S 14/70</t>
  </si>
  <si>
    <t>H/S 14/07</t>
  </si>
  <si>
    <t>H/S 14/16</t>
  </si>
  <si>
    <t>H/S 14/42</t>
  </si>
  <si>
    <t>5.26</t>
  </si>
  <si>
    <t>H/S 14/50</t>
  </si>
  <si>
    <t>H/S 14/65</t>
  </si>
  <si>
    <t>5.23</t>
  </si>
  <si>
    <t>H/S 14/71</t>
  </si>
  <si>
    <t>H/S 14/75</t>
  </si>
  <si>
    <t>5.46</t>
  </si>
  <si>
    <t>H 14/01</t>
  </si>
  <si>
    <t>H/S 14/08</t>
  </si>
  <si>
    <t>H/S 14/17</t>
  </si>
  <si>
    <t>H/S 14/22</t>
  </si>
  <si>
    <t>H/S 14/43</t>
  </si>
  <si>
    <t>5.51</t>
  </si>
  <si>
    <t>H/S 14/46</t>
  </si>
  <si>
    <t>H/S 14/58</t>
  </si>
  <si>
    <t>H/S 14/59</t>
  </si>
  <si>
    <t>H/S 14/61</t>
  </si>
  <si>
    <t>H/S 14/62</t>
  </si>
  <si>
    <t>H/S 14/72</t>
  </si>
  <si>
    <t>H/S 14/76</t>
  </si>
  <si>
    <t>9.48</t>
  </si>
  <si>
    <t>Flow Cyt.</t>
  </si>
  <si>
    <t>RPB</t>
  </si>
  <si>
    <t>KH</t>
  </si>
  <si>
    <t>Loc.</t>
  </si>
  <si>
    <t>DIPalp93</t>
  </si>
  <si>
    <t>1a</t>
  </si>
  <si>
    <t>I am here: 48°51'28.50"N 13°40'13.80"E http://maps.google.com/maps?q=48.85792%2C13.67053</t>
  </si>
  <si>
    <t>I am here: 48°52'26.80"N 13°41'28.50"E http://maps.google.com/maps?q=48.87413%2C13.69126</t>
  </si>
  <si>
    <t>I am here: 48°48'50.00"N 13°45'56.50"E http://maps.google.com/maps?q=48.81391%2C13.76571</t>
  </si>
  <si>
    <t>I am here: 48°55'46.60"N 13°33'11.60"E http://maps.google.com/maps?q=48.92962%2C13.55323</t>
  </si>
  <si>
    <t>I am here: 48°42'49.00"N 13°12'44.40"E http://maps.google.com/maps?q=48.71363%2C13.21235</t>
  </si>
  <si>
    <t>I am here: 48°57'45.50"N 13°33'47.20"E http://maps.google.com/maps?q=48.96264%2C13.56313</t>
  </si>
  <si>
    <t>#20180925 15:30</t>
  </si>
  <si>
    <t>I am here: 48°57'45.80"N 13°33'46.90"E http://maps.google.com/maps?q=48.96273%2C13.56304</t>
  </si>
  <si>
    <t>I am here: 48°57'50.20"N 12°52'58.90"E http://maps.google.com/maps?q=48.96395%2C12.88303</t>
  </si>
  <si>
    <t>40a</t>
  </si>
  <si>
    <t>I am here: 48°57'49.10"N 12°52'57.90"E http://maps.google.com/maps?q=48.96366%2C12.88276</t>
  </si>
  <si>
    <t>I am here: 48°53'16.30"N 13°34'22.90"E http://maps.google.com/maps?q=48.88787%2C13.57303</t>
  </si>
  <si>
    <t>#20180925 16:30</t>
  </si>
  <si>
    <t>DIPalp91</t>
  </si>
  <si>
    <t>25.09.2018</t>
  </si>
  <si>
    <t>zw. Hauzenberg und Hemerau, bei Freyung</t>
  </si>
  <si>
    <t>I am here: 48°41'17.80"N 13°37'22.80"E http://maps.google.com/maps?q=48.68829%2C13.62301</t>
  </si>
  <si>
    <t>DIPiss92</t>
  </si>
  <si>
    <t>49a</t>
  </si>
  <si>
    <t>I am here: 48°41'15.10"N 13°37'23.50"E http://maps.google.com/maps?q=48.68755%2C13.62321</t>
  </si>
  <si>
    <t>#20180925 17:40</t>
  </si>
  <si>
    <t>xxx</t>
  </si>
  <si>
    <t>Böschung Forstweg ca. 1km W Spiegelau, Forstabt. Schneiderau</t>
  </si>
  <si>
    <t>DIPalp94</t>
  </si>
  <si>
    <t>#20180925 17:50</t>
  </si>
  <si>
    <t>#20180925 10:00</t>
  </si>
  <si>
    <t>#20180924 15:00</t>
  </si>
  <si>
    <t>#20180925 12:20</t>
  </si>
  <si>
    <t>#20180925 16:00</t>
  </si>
  <si>
    <t>#20180924 17:00</t>
  </si>
  <si>
    <t>#20180925 14:00</t>
  </si>
  <si>
    <t>#20180925 14:30</t>
  </si>
  <si>
    <t>time</t>
  </si>
  <si>
    <t>M</t>
  </si>
  <si>
    <t xml:space="preserve"> -</t>
  </si>
  <si>
    <t>ByW_LYCann01</t>
  </si>
  <si>
    <t>BYF</t>
  </si>
  <si>
    <t>Böschungskante einer Erdentnahmestelle ca. 700 m SW Phillipsreut, Hinterer Bay. Wald</t>
  </si>
  <si>
    <t>alte Erdentnahmestelle neben Bundesstr. 1.45 km NW Phillipsreut, Hinterer Bay. Wald</t>
  </si>
  <si>
    <t>Böschung an NP-Basisstr., 2 km NNW Neuenschoenau</t>
  </si>
  <si>
    <t>Böschung an Strassenkreuzung 1 km SW Altschoenau</t>
  </si>
  <si>
    <t>Böschung bei Parkplatz Martinwiese der NP-Basisstr., ca. 1.2 km N Riedlhütte</t>
  </si>
  <si>
    <t>Böschung einer alten Bahntrasse ca. 1.4 km SW Haidmuehle, Hinterer Bay. Wald</t>
  </si>
  <si>
    <t>Böschung einer Forststr. oberhalb Waldhaeuser, oestl. Ortsrand</t>
  </si>
  <si>
    <t>Böschung einer Forststr., Ostunterhang
G des Gr. Arber, Waldabt. Stallhaenge</t>
  </si>
  <si>
    <t>Böschung mit Kahlschlag und Jungfichten, Rand des Sportplatzes, nördl. Ortsrand Spiegelau</t>
  </si>
  <si>
    <t>Böschung oberhalb alter Erdentnahmestelle, Parkplatz oberes Reschbachtal, 2.1 km W Finsterau, 600 m</t>
  </si>
  <si>
    <t>Böschung oberhalb Parkplatz, Sufer Talsperre Fraunau nahe Damm</t>
  </si>
  <si>
    <t>Böschung unterhalb eines Weges,Fichtenwald, Klingenbrunner Scheer ca. 1.8 km WSW Gr. Rachel</t>
  </si>
  <si>
    <t>Böschung, ehem. Waldweg im Fichtenjungwald, Rindel-Berg, 6 km WSW Finsterau</t>
  </si>
  <si>
    <t>Gfaelleiruck, Böschung , Grenze D/Cz, Wendehammer am Grenzweg</t>
  </si>
  <si>
    <t>offene WegBöschung 600 m NE Enzianfilz</t>
  </si>
  <si>
    <t>StrassenBöschung bei Parkplatz Filzwald an NP-Basisstr., ca. 2 km NE Riedlhütte</t>
  </si>
  <si>
    <t>Vaccino-Callunetum an Böschung einer Forststr., Hirschenstein 4.5 km N Boebrach, Mittl. Vorderer Ba</t>
  </si>
  <si>
    <t>WegBöschung an der Wildseige ca. 1.3 km N Schachtenhaus</t>
  </si>
  <si>
    <t>WegBöschung ueber Bach, Alte Schwelle, ca. 4 km N Schachten-Diensthuette, Tal des Hirschbachs</t>
  </si>
  <si>
    <t>WegBöschung, Fichtenjungwald, Parkplatz Jaegerstrasse ca. 1.1 km WSW Mauth</t>
  </si>
  <si>
    <t>ByW_LYCann02</t>
  </si>
  <si>
    <t>26.09.2018</t>
  </si>
  <si>
    <t>I am here: 49°6'13.70"N 13°17'35.10"E http://maps.google.com/maps?q=49.10381%2C13.29309</t>
  </si>
  <si>
    <t>ByW_LYCann03</t>
  </si>
  <si>
    <t>I am here: 49°6'23.50"N 13°17'41.60"E http://maps.google.com/maps?q=49.10654%2C13.2949</t>
  </si>
  <si>
    <t>I am here: 49°6'1.20"N 13°16'54.80"E http://maps.google.com/maps?q=49.10034%2C13.28191</t>
  </si>
  <si>
    <t>I am here: 49°6'2.10"N 13°16'53.70"E http://maps.google.com/maps?q=49.10060%2C13.28161</t>
  </si>
  <si>
    <t>I am here: 49°6'32.20"N 13°16'36.00"E http://maps.google.com/maps?q=49.10896%2C13.27668</t>
  </si>
  <si>
    <t>#20180926 16:50</t>
  </si>
  <si>
    <t>#20180926 14:30</t>
  </si>
  <si>
    <t>#20180926 17:25</t>
  </si>
  <si>
    <t>I am here: 49°2'57.90"N 13°18'32.70"E http://maps.google.com/maps?q=49.04943%2C13.3091</t>
  </si>
  <si>
    <t>#20180926 18:00</t>
  </si>
  <si>
    <t>I am here: 49°4'25.90"N 13°21'24.10"E http://maps.google.com/maps?q=49.07388%2C13.3567</t>
  </si>
  <si>
    <t>Ruckowitzschachten, unterhalb Lackenberg</t>
  </si>
  <si>
    <t>ByW_LYCann04</t>
  </si>
  <si>
    <t>ByW_DRYfim</t>
  </si>
  <si>
    <t>Wolfsriegel oberhalb Steinbach, bei alter Eibe (Polystichum braunii-Stelle)</t>
  </si>
  <si>
    <t>#20180926 11:00</t>
  </si>
  <si>
    <t>#20180926 11:30</t>
  </si>
  <si>
    <t>ByW_DRYaff</t>
  </si>
  <si>
    <t>ByW_LYCann05</t>
  </si>
  <si>
    <t>#20180927 09:30</t>
  </si>
  <si>
    <t>I am here: 49°3'12.00"N 13°22'38.40"E http://maps.google.com/maps?q=49.05335%2C13.37735</t>
  </si>
  <si>
    <t>#20180927 10:15</t>
  </si>
  <si>
    <t>I am here: 49°3'31.00"N 13°22'24.00"E http://maps.google.com/maps?q=49.05861%2C13.37335</t>
  </si>
  <si>
    <t>27.09.2018</t>
  </si>
  <si>
    <t>kleiner Hahnenbogen, Böschung Forstweg</t>
  </si>
  <si>
    <t>I am here: 49°3'7.80"N 13°21'49.00"E http://maps.google.com/maps?q=49.05218%2C13.36361</t>
  </si>
  <si>
    <t>#20180927 10:30</t>
  </si>
  <si>
    <t>DIPalp95</t>
  </si>
  <si>
    <t>#20180927 10:45</t>
  </si>
  <si>
    <t>I am here: 49°3'46.10"N 13°21'29.20"E http://maps.google.com/maps?q=49.06282%2C13.35812</t>
  </si>
  <si>
    <t>I am here: 49°3'46.00"N 13°21'29.20"E http://maps.google.com/maps?q=49.06280%2C13.35813</t>
  </si>
  <si>
    <t>DIPalp96</t>
  </si>
  <si>
    <t>I am here: 49°3'50.50"N 13°21'33.90"E http://maps.google.com/maps?q=49.06404%2C13.35944</t>
  </si>
  <si>
    <t>#20180927 11:19</t>
  </si>
  <si>
    <t>I am here: 49°2'28.40"N 13°23'18.90"E http://maps.google.com/maps?q=49.04124%2C13.3886</t>
  </si>
  <si>
    <t>#20180927 12:15</t>
  </si>
  <si>
    <t>ByW_LYCann07</t>
  </si>
  <si>
    <t>ByW_LYCann6</t>
  </si>
  <si>
    <t>#20180927 14:00</t>
  </si>
  <si>
    <t>DIPalp97</t>
  </si>
  <si>
    <t>I am here: 49°2'26.20"N 13°19'13.60"E http://maps.google.com/maps?q=49.04062%2C13.32045</t>
  </si>
  <si>
    <t>trockener Rand Fichtenwald, an Forststr., am Stubenriegel</t>
  </si>
  <si>
    <t>#20180927 13:40</t>
  </si>
  <si>
    <t>I am here: 49°2'51.10"N 13°19'11.10"E http://maps.google.com/maps?q=49.04753%2C13.31977</t>
  </si>
  <si>
    <t>I am here: 49°2'28.60"N 13°20'34.30"E http://maps.google.com/maps?q=49.04129%2C13.34288</t>
  </si>
  <si>
    <t>I am here: 49°2'50.80"N 13°20'44.50"E http://maps.google.com/maps?q=49.04745%2C13.34571</t>
  </si>
  <si>
    <t>#20180927 14:20</t>
  </si>
  <si>
    <t>I am here: 49°2'50.90"N 13°20'44.70"E http://maps.google.com/maps?q=49.04749%2C13.34577</t>
  </si>
  <si>
    <t>I am here: 49°2'50.70"N 13°20'44.60"E http://maps.google.com/maps?q=49.04744%2C13.34575</t>
  </si>
  <si>
    <t>I am here: 49°2'51.30"N 13°20'44.10"E http://maps.google.com/maps?q=49.04758%2C13.3456</t>
  </si>
  <si>
    <t>I am here: 49°2'50.50"N 13°20'44.30"E http://maps.google.com/maps?q=49.04737%2C13.34565</t>
  </si>
  <si>
    <t>#20180927 14:21</t>
  </si>
  <si>
    <t>#20180927 14:22</t>
  </si>
  <si>
    <t>#20180927 14:23</t>
  </si>
  <si>
    <t>#20180927 14:24</t>
  </si>
  <si>
    <t>#20180927 14:25</t>
  </si>
  <si>
    <t>Böschung einer Forststr., Ostunterhang Stallriegel
G des Gr. Arber, Waldabt. Stallhaenge</t>
  </si>
  <si>
    <t>#20180927 15:10</t>
  </si>
  <si>
    <t>I am here: 49°6'40.00"N 13°8'48.70"E http://maps.google.com/maps?q=49.11113%2C13.14688</t>
  </si>
  <si>
    <t>I am here: 49°6'42.50"N 13°8'2.60"E http://maps.google.com/maps?q=49.11182%2C13.13407</t>
  </si>
  <si>
    <t>#20180927 15:50</t>
  </si>
  <si>
    <t>DIPalp30/1</t>
  </si>
  <si>
    <t>I am here: 49°6'50.10"N 13°8'2.60"E http://maps.google.com/maps?q=49.11394%2C13.13406</t>
  </si>
  <si>
    <t>#20180927 16:10</t>
  </si>
  <si>
    <t>I am here: 49°6'51.20"N 13°8'0.50"E http://maps.google.com/maps?q=49.11423%2C13.13348</t>
  </si>
  <si>
    <t>#20180927 16:15</t>
  </si>
  <si>
    <t>#20180927 16:30</t>
  </si>
  <si>
    <t>Gr. Arber, N-exp. Hang ca 300m NW Gipfel</t>
  </si>
  <si>
    <t>I am here: 49°6'53.20"N 13°7'56.30"E http://maps.google.com/maps?q=49.11480%2C13.13232</t>
  </si>
  <si>
    <t>DIPalp98/1</t>
  </si>
  <si>
    <t>DIPalp98/2</t>
  </si>
  <si>
    <t>#20180927 16:25</t>
  </si>
  <si>
    <t>I am here: 49°6'52.90"N 13°7'58.00"E http://maps.google.com/maps?q=49.11470%2C13.13279</t>
  </si>
  <si>
    <t>I am here: 49°6'54.20"N 13°8'2.00"E http://maps.google.com/maps?q=49.11507%2C13.13392</t>
  </si>
  <si>
    <t>#20180927 16:40</t>
  </si>
  <si>
    <t>#20180927 16:50</t>
  </si>
  <si>
    <t>DIPalp33/1</t>
  </si>
  <si>
    <t>DIPalp33/2</t>
  </si>
  <si>
    <t>I am here: 49°7'2.70"N 13°8'5.60"E http://maps.google.com/maps?q=49.11743%2C13.13491</t>
  </si>
  <si>
    <t>I am here: 49°7'1.90"N 13°8'4.60"E http://maps.google.com/maps?q=49.11720%2C13.13463</t>
  </si>
  <si>
    <t>Gr. Arber, N-exp. Hang ca 200 m S valley station of the cablecar</t>
  </si>
  <si>
    <t>I am here: 49°7'9.70"N 13°8'19.20"E http://maps.google.com/maps?q=49.11937%2C13.13869</t>
  </si>
  <si>
    <t>#20180927 17:20</t>
  </si>
  <si>
    <t>DIPalp99/1</t>
  </si>
  <si>
    <t>DIPalp99/2</t>
  </si>
  <si>
    <t>I am here: 49°7'11.00"N 13°8'21.00"E http://maps.google.com/maps?q=49.11972%2C13.13918</t>
  </si>
  <si>
    <t>#20180927 17:30</t>
  </si>
  <si>
    <t>DIPzei100</t>
  </si>
  <si>
    <t>I am here: 49°7'11.80"N 13°8'20.40"E http://maps.google.com/maps?q=49.11996%2C13.13901</t>
  </si>
  <si>
    <t>#20180927 17:40</t>
  </si>
  <si>
    <t>m</t>
  </si>
  <si>
    <t xml:space="preserve"> - specimens with code DIP___9#: recorded new in 2018</t>
  </si>
  <si>
    <t>06.10.2018</t>
  </si>
  <si>
    <t>#20181006 KH</t>
  </si>
  <si>
    <t>24.09.2018</t>
  </si>
  <si>
    <t xml:space="preserve"> - new records in 2018 -</t>
  </si>
  <si>
    <t>DIPalp2_d_1.jpg</t>
  </si>
  <si>
    <t>DIPalp2_d_2.jpg</t>
  </si>
  <si>
    <t>DIPalp2_d_3.jpg</t>
  </si>
  <si>
    <t>DIPalp2_d_4.jpg</t>
  </si>
  <si>
    <t>DIPalp2_d_5.jpg</t>
  </si>
  <si>
    <t>DIPalp5_d_1.jpg</t>
  </si>
  <si>
    <t>DIPalp5_d_2.jpg</t>
  </si>
  <si>
    <t>DIPalp5_d_3.jpg</t>
  </si>
  <si>
    <t>DIPalp5_d_4.jpg</t>
  </si>
  <si>
    <t>DIPalp6_d_1.jpg</t>
  </si>
  <si>
    <t>DIPalp6_d_2.jpg</t>
  </si>
  <si>
    <t>DIPalp6_d_3.jpg</t>
  </si>
  <si>
    <t>DIPalp6_d_4.jpg</t>
  </si>
  <si>
    <t>DIPalp6_d_5.jpg</t>
  </si>
  <si>
    <t>DIPalp8_d_1.jpg</t>
  </si>
  <si>
    <t>DIPalp8_d_2.jpg</t>
  </si>
  <si>
    <t>DIPalp8_d_3.jpg</t>
  </si>
  <si>
    <t>DIPalp8_d_4.jpg</t>
  </si>
  <si>
    <t>DIPalp8_d_5.jpg</t>
  </si>
  <si>
    <t>DIPalp14_d_1.jpg</t>
  </si>
  <si>
    <t>DIPalp14_d_2.jpg</t>
  </si>
  <si>
    <t>DIPalp14_d_3.jpg</t>
  </si>
  <si>
    <t>DIPalp14_d_4.jpg</t>
  </si>
  <si>
    <t>DIPalp15_d_1.jpg</t>
  </si>
  <si>
    <t>DIPalp15_d_2.jpg</t>
  </si>
  <si>
    <t>DIPalp15_d_3.jpg</t>
  </si>
  <si>
    <t>DIPalp15_d_4.jpg</t>
  </si>
  <si>
    <t>DIPalp15_d_5.jpg</t>
  </si>
  <si>
    <t>DIPalp16_1_d_1.jpg</t>
  </si>
  <si>
    <t>DIPalp16_1_d_2.jpg</t>
  </si>
  <si>
    <t>DIPalp16_1_d_3.jpg</t>
  </si>
  <si>
    <t>DIPalp16_1_d_4.jpg</t>
  </si>
  <si>
    <t>DIPalp16_1_d_5.jpg</t>
  </si>
  <si>
    <t>DIPalp16_2_d_1.jpg</t>
  </si>
  <si>
    <t>DIPalp16_2_d_2.jpg</t>
  </si>
  <si>
    <t>DIPalp16_2_d_3.jpg</t>
  </si>
  <si>
    <t>DIPalp16_2_d_4.jpg</t>
  </si>
  <si>
    <t>DIPalp16_2_d_5.jpg</t>
  </si>
  <si>
    <t>DIPalp17_d_1.jpg</t>
  </si>
  <si>
    <t>DIPalp17_d_2.jpg</t>
  </si>
  <si>
    <t>DIPalp17_d_3.jpg</t>
  </si>
  <si>
    <t>DIPalp17_d_4.jpg</t>
  </si>
  <si>
    <t>DIPalp17_d_5.jpg</t>
  </si>
  <si>
    <t>DIPalp19_d_1.jpg</t>
  </si>
  <si>
    <t>DIPalp19_d_2.jpg</t>
  </si>
  <si>
    <t>DIPalp19_d_3.jpg</t>
  </si>
  <si>
    <t>DIPalp19_d_4.jpg</t>
  </si>
  <si>
    <t>DIPalp19_d_5.jpg</t>
  </si>
  <si>
    <t>DIPalp20_d_1.jpg</t>
  </si>
  <si>
    <t>DIPalp20_d_2.jpg</t>
  </si>
  <si>
    <t>DIPalp20_d_3.jpg</t>
  </si>
  <si>
    <t>DIPalp20_d_4.jpg</t>
  </si>
  <si>
    <t>DIPalp20_d_5.jpg</t>
  </si>
  <si>
    <t>DIPalp29_d_1.jpg</t>
  </si>
  <si>
    <t>DIPalp29_d_2.jpg</t>
  </si>
  <si>
    <t>DIPalp29_d_3.jpg</t>
  </si>
  <si>
    <t>DIPalp29_d_4.jpg</t>
  </si>
  <si>
    <t>DIPalp29_d_5.jpg</t>
  </si>
  <si>
    <t>DIPalp30_1_d_1.jpg</t>
  </si>
  <si>
    <t>DIPalp30_1_d_2.jpg</t>
  </si>
  <si>
    <t>DIPalp30_1_d_3.jpg</t>
  </si>
  <si>
    <t>DIPalp30_1_d_4.jpg</t>
  </si>
  <si>
    <t>DIPalp30_1_d_5.jpg</t>
  </si>
  <si>
    <t>DIPalp31_1_d_1.jpg</t>
  </si>
  <si>
    <t>DIPalp31_1_d_2.jpg</t>
  </si>
  <si>
    <t>DIPalp31_1_d_3.jpg</t>
  </si>
  <si>
    <t>DIPalp31_1_d_4.jpg</t>
  </si>
  <si>
    <t>DIPalp31_1_d_5.jpg</t>
  </si>
  <si>
    <t>DIPalp34_2_d_1.jpg</t>
  </si>
  <si>
    <t>DIPalp34_2_d_2.jpg</t>
  </si>
  <si>
    <t>DIPalp34_2_d_3.jpg</t>
  </si>
  <si>
    <t>DIPalp34_2_d_4.jpg</t>
  </si>
  <si>
    <t>DIPalp34_2_d_5.jpg</t>
  </si>
  <si>
    <t>DIPalp93_d_1.jpg</t>
  </si>
  <si>
    <t>DIPalp93_d_2.jpg</t>
  </si>
  <si>
    <t>DIPalp93_d_3.jpg</t>
  </si>
  <si>
    <t>DIPalp93_d_4.jpg</t>
  </si>
  <si>
    <t>DIPalp93_d_5.jpg</t>
  </si>
  <si>
    <t>DIPalp94_d_1.jpg</t>
  </si>
  <si>
    <t>DIPalp94_d_2.jpg</t>
  </si>
  <si>
    <t>DIPalp94_d_3.jpg</t>
  </si>
  <si>
    <t>DIPalp94_d_4.jpg</t>
  </si>
  <si>
    <t>DIPalp94_d_5.jpg</t>
  </si>
  <si>
    <t>DIPalp95_d_1.jpg</t>
  </si>
  <si>
    <t>DIPalp95_d_2.jpg</t>
  </si>
  <si>
    <t>DIPalp95_d_3.jpg</t>
  </si>
  <si>
    <t>DIPalp95_d_4.jpg</t>
  </si>
  <si>
    <t>DIPalp95_d_5.jpg</t>
  </si>
  <si>
    <t>DIPalp96_d_1.jpg</t>
  </si>
  <si>
    <t>DIPalp96_d_2.jpg</t>
  </si>
  <si>
    <t>DIPalp96_d_3.jpg</t>
  </si>
  <si>
    <t>DIPalp96_d_4.jpg</t>
  </si>
  <si>
    <t>DIPalp96_d_5.jpg</t>
  </si>
  <si>
    <t>DIPalpH15_49_d_1.jpg</t>
  </si>
  <si>
    <t>DIPalpH15_49_d_2.jpg</t>
  </si>
  <si>
    <t>DIPalpH15_49_d_3.jpg</t>
  </si>
  <si>
    <t>DIPalpH15_49_d_4.jpg</t>
  </si>
  <si>
    <t>DIPalpH15_49_d_5.jpg</t>
  </si>
  <si>
    <t>DIPcom1_d_1.jpg</t>
  </si>
  <si>
    <t>DIPcom1_d_2.jpg</t>
  </si>
  <si>
    <t>DIPcom1_d_3.jpg</t>
  </si>
  <si>
    <t>DIPcom1_d_4.jpg</t>
  </si>
  <si>
    <t>DIPcom1_d_5.jpg</t>
  </si>
  <si>
    <t>DIPcom2_d_1.jpg</t>
  </si>
  <si>
    <t>DIPcom2_d_2.jpg</t>
  </si>
  <si>
    <t>DIPcom2_d_3.jpg</t>
  </si>
  <si>
    <t>DIPcom2_d_4.jpg</t>
  </si>
  <si>
    <t>DIPcom2_d_5.jpg</t>
  </si>
  <si>
    <t>DIPcom3_d_1.jpg</t>
  </si>
  <si>
    <t>DIPcom3_d_2.jpg</t>
  </si>
  <si>
    <t>DIPcom3_d_3.jpg</t>
  </si>
  <si>
    <t>DIPcom3_d_4.jpg</t>
  </si>
  <si>
    <t>DIPcom3_d_5.jpg</t>
  </si>
  <si>
    <t>DIPcom4_d_1.jpg</t>
  </si>
  <si>
    <t>DIPcom4_d_2.jpg</t>
  </si>
  <si>
    <t>DIPcom4_d_3.jpg</t>
  </si>
  <si>
    <t>DIPcom4_d_4.jpg</t>
  </si>
  <si>
    <t>DIPcom4_d_5.jpg</t>
  </si>
  <si>
    <t>DIPcom5_d_1.jpg</t>
  </si>
  <si>
    <t>DIPcom5_d_2.jpg</t>
  </si>
  <si>
    <t>DIPcom5_d_3.jpg</t>
  </si>
  <si>
    <t>DIPcom5_d_4.jpg</t>
  </si>
  <si>
    <t>DIPcom5_d_5.jpg</t>
  </si>
  <si>
    <t>DIPcom6_d_1.jpg</t>
  </si>
  <si>
    <t>DIPcom6_d_2.jpg</t>
  </si>
  <si>
    <t>DIPcom6_d_3.jpg</t>
  </si>
  <si>
    <t>DIPcom6_d_4.jpg</t>
  </si>
  <si>
    <t>DIPcom6_d_5.jpg</t>
  </si>
  <si>
    <t>DIPcomSportplatz Spiegelau_d_1.jpg</t>
  </si>
  <si>
    <t>DIPcomSportplatz Spiegelau_d_2.jpg</t>
  </si>
  <si>
    <t>DIPcomSportplatz Spiegelau_d_3.jpg</t>
  </si>
  <si>
    <t>DIPcomSportplatz Spiegelau_d_4.jpg</t>
  </si>
  <si>
    <t>DIPcomSportplatz Spiegelau_d_5.jpg</t>
  </si>
  <si>
    <t>DIPiss2_d_1.jpg</t>
  </si>
  <si>
    <t>DIPiss2_d_2.jpg</t>
  </si>
  <si>
    <t>DIPiss2_d_3.jpg</t>
  </si>
  <si>
    <t>DIPiss2_d_4.jpg</t>
  </si>
  <si>
    <t>DIPiss2_d_5.jpg</t>
  </si>
  <si>
    <t>DIPiss4_d_1.jpg</t>
  </si>
  <si>
    <t>DIPiss4_d_2.jpg</t>
  </si>
  <si>
    <t>DIPiss4_d_3.jpg</t>
  </si>
  <si>
    <t>DIPiss4_d_4.jpg</t>
  </si>
  <si>
    <t>DIPiss4_d_5.jpg</t>
  </si>
  <si>
    <t>DIPiss5_d_1.jpg</t>
  </si>
  <si>
    <t>DIPiss5_d_2.jpg</t>
  </si>
  <si>
    <t>DIPiss5_d_3.jpg</t>
  </si>
  <si>
    <t>DIPiss5_d_4.jpg</t>
  </si>
  <si>
    <t>DIPiss5_d_5.jpg</t>
  </si>
  <si>
    <t>DIPiss6.10.Neufund_d_1.jpg</t>
  </si>
  <si>
    <t>DIPiss6.10.Neufund_d_2.jpg</t>
  </si>
  <si>
    <t>DIPiss6.10.Neufund_d_3.jpg</t>
  </si>
  <si>
    <t>DIPiss6.10.Neufund_d_4.jpg</t>
  </si>
  <si>
    <t>DIPiss6.10.Neufund_d_5.jpg</t>
  </si>
  <si>
    <t>DIPiss6_d_1.jpg</t>
  </si>
  <si>
    <t>DIPiss6_d_2.jpg</t>
  </si>
  <si>
    <t>DIPiss6_d_3.jpg</t>
  </si>
  <si>
    <t>DIPiss6_d_4.jpg</t>
  </si>
  <si>
    <t>DIPiss6_d_5.jpg</t>
  </si>
  <si>
    <t>DIPiss7_d_1.jpg</t>
  </si>
  <si>
    <t>DIPiss7_d_2.jpg</t>
  </si>
  <si>
    <t>DIPiss7_d_3.jpg</t>
  </si>
  <si>
    <t>DIPiss7_d_4.jpg</t>
  </si>
  <si>
    <t>DIPiss7_d_5.jpg</t>
  </si>
  <si>
    <t>DIPiss8_d_1.jpg</t>
  </si>
  <si>
    <t>DIPiss8_d_2.jpg</t>
  </si>
  <si>
    <t>DIPiss8_d_3.jpg</t>
  </si>
  <si>
    <t>DIPiss8_d_4.jpg</t>
  </si>
  <si>
    <t>DIPiss8_d_5.jpg</t>
  </si>
  <si>
    <t>DIPiss10_d_1.jpg</t>
  </si>
  <si>
    <t>DIPiss10_d_2.jpg</t>
  </si>
  <si>
    <t>DIPiss10_d_3.jpg</t>
  </si>
  <si>
    <t>DIPiss10_d_4.jpg</t>
  </si>
  <si>
    <t>DIPiss10_d_5.jpg</t>
  </si>
  <si>
    <t>DIPiss12_d_1.jpg</t>
  </si>
  <si>
    <t>DIPiss12_d_2.jpg</t>
  </si>
  <si>
    <t>DIPiss12_d_3.jpg</t>
  </si>
  <si>
    <t>DIPiss12_d_4.jpg</t>
  </si>
  <si>
    <t>DIPiss12_d_5.jpg</t>
  </si>
  <si>
    <t>DIPiss13_d_1.jpg</t>
  </si>
  <si>
    <t>DIPiss13_d_2.jpg</t>
  </si>
  <si>
    <t>DIPiss13_d_3.jpg</t>
  </si>
  <si>
    <t>DIPiss13_d_4.jpg</t>
  </si>
  <si>
    <t>DIPiss13_d_5.jpg</t>
  </si>
  <si>
    <t>DIPiss14_d_1.jpg</t>
  </si>
  <si>
    <t>DIPiss14_d_2.jpg</t>
  </si>
  <si>
    <t>DIPiss14_d_3.jpg</t>
  </si>
  <si>
    <t>DIPiss14_d_4.jpg</t>
  </si>
  <si>
    <t>DIPiss14_d_5.jpg</t>
  </si>
  <si>
    <t>DIPiss15_d_1.jpg</t>
  </si>
  <si>
    <t>DIPiss15_d_2.jpg</t>
  </si>
  <si>
    <t>DIPiss15_d_3.jpg</t>
  </si>
  <si>
    <t>DIPiss15_d_4.jpg</t>
  </si>
  <si>
    <t>DIPiss15_d_5.jpg</t>
  </si>
  <si>
    <t>DIPiss16_1_d_1.jpg</t>
  </si>
  <si>
    <t>DIPiss16_1_d_2.jpg</t>
  </si>
  <si>
    <t>DIPiss16_1_d_3.jpg</t>
  </si>
  <si>
    <t>DIPiss16_1_d_4.jpg</t>
  </si>
  <si>
    <t>DIPiss16_1_d_5.jpg</t>
  </si>
  <si>
    <t>DIPiss17_d_1.jpg</t>
  </si>
  <si>
    <t>DIPiss17_d_2.jpg</t>
  </si>
  <si>
    <t>DIPiss17_d_3.jpg</t>
  </si>
  <si>
    <t>DIPiss17_d_4.jpg</t>
  </si>
  <si>
    <t>DIPiss17_d_5.jpg</t>
  </si>
  <si>
    <t>DIPiss19_1_d_1.jpg</t>
  </si>
  <si>
    <t>DIPiss19_1_d_2.jpg</t>
  </si>
  <si>
    <t>DIPiss19_1_d_3.jpg</t>
  </si>
  <si>
    <t>DIPiss19_1_d_4.jpg</t>
  </si>
  <si>
    <t>DIPiss19_1_d_5.jpg</t>
  </si>
  <si>
    <t>DIPiss23_d_1.jpg</t>
  </si>
  <si>
    <t>DIPiss23_d_2.jpg</t>
  </si>
  <si>
    <t>DIPiss23_d_3.jpg</t>
  </si>
  <si>
    <t>DIPiss23_d_4.jpg</t>
  </si>
  <si>
    <t>DIPiss23_d_5.jpg</t>
  </si>
  <si>
    <t>DIPissH 15_50_d_1.jpg</t>
  </si>
  <si>
    <t>DIPissH 15_50_d_2.jpg</t>
  </si>
  <si>
    <t>DIPissH 15_50_d_3.jpg</t>
  </si>
  <si>
    <t>DIPissH 15_50_d_4.jpg</t>
  </si>
  <si>
    <t>DIPissH 15_50_d_5.jpg</t>
  </si>
  <si>
    <t>DIPoel1_d_1.jpg</t>
  </si>
  <si>
    <t>DIPoel1_d_2.jpg</t>
  </si>
  <si>
    <t>DIPoel1_d_3.jpg</t>
  </si>
  <si>
    <t>DIPoel1_d_4.jpg</t>
  </si>
  <si>
    <t>DIPoel1_d_5.jpg</t>
  </si>
  <si>
    <t>DIPoel2_d_1.jpg</t>
  </si>
  <si>
    <t>DIPoel2_d_2.jpg</t>
  </si>
  <si>
    <t>DIPoel2_d_3.jpg</t>
  </si>
  <si>
    <t>DIPoel2_d_4.jpg</t>
  </si>
  <si>
    <t>DIPoel2_d_5.jpg</t>
  </si>
  <si>
    <t>DIPoel3_d_1.jpg</t>
  </si>
  <si>
    <t>DIPoel3_d_2.jpg</t>
  </si>
  <si>
    <t>DIPoel3_d_3.jpg</t>
  </si>
  <si>
    <t>DIPoel3_d_4.jpg</t>
  </si>
  <si>
    <t>DIPoel3_d_5.jpg</t>
  </si>
  <si>
    <t>DIPoel4_d_1.jpg</t>
  </si>
  <si>
    <t>DIPoel4_d_2.jpg</t>
  </si>
  <si>
    <t>DIPoel4_d_3.jpg</t>
  </si>
  <si>
    <t>DIPoel4_d_4.jpg</t>
  </si>
  <si>
    <t>DIPoel4_d_5.jpg</t>
  </si>
  <si>
    <t>DIPoel5_d_1.jpg</t>
  </si>
  <si>
    <t>DIPoel5_d_2.jpg</t>
  </si>
  <si>
    <t>DIPoel5_d_3.jpg</t>
  </si>
  <si>
    <t>DIPoel5_d_4.jpg</t>
  </si>
  <si>
    <t>DIPoel5_d_5.jpg</t>
  </si>
  <si>
    <t>DIPoel6_d_1.jpg</t>
  </si>
  <si>
    <t>DIPoel6_d_2.jpg</t>
  </si>
  <si>
    <t>DIPoel6_d_3.jpg</t>
  </si>
  <si>
    <t>DIPoel6_d_4.jpg</t>
  </si>
  <si>
    <t>DIPoel6_d_5.jpg</t>
  </si>
  <si>
    <t>DIPtri1_d_1.jpg</t>
  </si>
  <si>
    <t>DIPtri1_d_2.jpg</t>
  </si>
  <si>
    <t>DIPtri2_d_1.jpg</t>
  </si>
  <si>
    <t>DIPtri2_d_2.jpg</t>
  </si>
  <si>
    <t>DIPtri2_d_3.jpg</t>
  </si>
  <si>
    <t>DIPtri2_d_4.jpg</t>
  </si>
  <si>
    <t>DIPtri2_d_5.jpg</t>
  </si>
  <si>
    <t>DIPtri3_d_1.jpg</t>
  </si>
  <si>
    <t>DIPtri3_d_2.jpg</t>
  </si>
  <si>
    <t>DIPtri3_d_3.jpg</t>
  </si>
  <si>
    <t>DIPtri3_d_4.jpg</t>
  </si>
  <si>
    <t>DIPtri3_d_5.jpg</t>
  </si>
  <si>
    <t>DIPtri4_d_1.jpg</t>
  </si>
  <si>
    <t>DIPtri4_d_2.jpg</t>
  </si>
  <si>
    <t>DIPtri4_d_3.jpg</t>
  </si>
  <si>
    <t>DIPtri4_d_4.jpg</t>
  </si>
  <si>
    <t>DIPtri4_d_5.jpg</t>
  </si>
  <si>
    <t>DIPtri5_d_1.jpg</t>
  </si>
  <si>
    <t>DIPtri5_d_2.jpg</t>
  </si>
  <si>
    <t>DIPtri5_d_3.jpg</t>
  </si>
  <si>
    <t>DIPtri5_d_4.jpg</t>
  </si>
  <si>
    <t>DIPtri5_d_5.jpg</t>
  </si>
  <si>
    <t>DIPtri6_d_1.jpg</t>
  </si>
  <si>
    <t>DIPtri6_d_2.jpg</t>
  </si>
  <si>
    <t>DIPtri6_d_3.jpg</t>
  </si>
  <si>
    <t>DIPtri6_d_4.jpg</t>
  </si>
  <si>
    <t>DIPtri6_d_5.jpg</t>
  </si>
  <si>
    <t>DIPtriAufschlõgersõge_d_1.jpg</t>
  </si>
  <si>
    <t>DIPtriAufschlõgersõge_d_2.jpg</t>
  </si>
  <si>
    <t>DIPtriAufschlõgersõge_d_3.jpg</t>
  </si>
  <si>
    <t>DIPtriAufschlõgersõge_d_4.jpg</t>
  </si>
  <si>
    <t>DIPzei1_d_1.jpg</t>
  </si>
  <si>
    <t>DIPzei1_d_2.jpg</t>
  </si>
  <si>
    <t>DIPzei1_d_3.jpg</t>
  </si>
  <si>
    <t>DIPzei1_d_4.jpg</t>
  </si>
  <si>
    <t>DIPzei1_d_5.jpg</t>
  </si>
  <si>
    <t>DIPzei2_d_1.jpg</t>
  </si>
  <si>
    <t>DIPzei2_d_2.jpg</t>
  </si>
  <si>
    <t>DIPzei2_d_3.jpg</t>
  </si>
  <si>
    <t>DIPzei2_d_4.jpg</t>
  </si>
  <si>
    <t>DIPzei2_d_5.jpg</t>
  </si>
  <si>
    <t>DIPzei3_d_1.jpg</t>
  </si>
  <si>
    <t>DIPzei3_d_2.jpg</t>
  </si>
  <si>
    <t>DIPzei3_d_3.jpg</t>
  </si>
  <si>
    <t>DIPzei3_d_4.jpg</t>
  </si>
  <si>
    <t>DIPzei3_d_5.jpg</t>
  </si>
  <si>
    <t>DIPzei4_d_1.jpg</t>
  </si>
  <si>
    <t>DIPzei4_d_2.jpg</t>
  </si>
  <si>
    <t>DIPzei4_d_3.jpg</t>
  </si>
  <si>
    <t>DIPzei4_d_4.jpg</t>
  </si>
  <si>
    <t>DIPzei4_d_5.jpg</t>
  </si>
  <si>
    <t>DIPzei5_d_1.jpg</t>
  </si>
  <si>
    <t>DIPzei5_d_2.jpg</t>
  </si>
  <si>
    <t>DIPzei5_d_3.jpg</t>
  </si>
  <si>
    <t>DIPzei5_d_4.jpg</t>
  </si>
  <si>
    <t>DIPzei5_d_5.jpg</t>
  </si>
  <si>
    <t>DIPzei6_d_1.jpg</t>
  </si>
  <si>
    <t>DIPzei6_d_2.jpg</t>
  </si>
  <si>
    <t>DIPzei6_d_3.jpg</t>
  </si>
  <si>
    <t>DIPzei6_d_4.jpg</t>
  </si>
  <si>
    <t>DIPzei6_d_5.jpg</t>
  </si>
  <si>
    <t>DIPzei7_d_1.jpg</t>
  </si>
  <si>
    <t>DIPzei7_d_2.jpg</t>
  </si>
  <si>
    <t>DIPzei7_d_3.jpg</t>
  </si>
  <si>
    <t>DIPzei7_d_4.jpg</t>
  </si>
  <si>
    <t>DIPzei7_d_5.jpg</t>
  </si>
  <si>
    <t>DIPzei8_d_1.jpg</t>
  </si>
  <si>
    <t>DIPzei8_d_2.jpg</t>
  </si>
  <si>
    <t>DIPzei8_d_3.jpg</t>
  </si>
  <si>
    <t>DIPzei8_d_4.jpg</t>
  </si>
  <si>
    <t>DIPzei8_d_5.jpg</t>
  </si>
  <si>
    <t>DIPzei9_d_1.jpg</t>
  </si>
  <si>
    <t>DIPzei9_d_2.jpg</t>
  </si>
  <si>
    <t>DIPzei9_d_3.jpg</t>
  </si>
  <si>
    <t>DIPzei9_d_4.jpg</t>
  </si>
  <si>
    <t>DIPzei9_d_5.jpg</t>
  </si>
  <si>
    <t>DIPzei10_d_1.jpg</t>
  </si>
  <si>
    <t>DIPzei10_d_2.jpg</t>
  </si>
  <si>
    <t>DIPzei10_d_3.jpg</t>
  </si>
  <si>
    <t>DIPzei10_d_4.jpg</t>
  </si>
  <si>
    <t>Filename</t>
  </si>
  <si>
    <t>No.</t>
  </si>
  <si>
    <t>List of images: dorsal view</t>
  </si>
  <si>
    <t>cont.</t>
  </si>
  <si>
    <t>uniq.</t>
  </si>
  <si>
    <t>match</t>
  </si>
  <si>
    <t>DIPcomSportplatz Spiegelau</t>
  </si>
  <si>
    <t>DIPiss6.10.Neufund</t>
  </si>
  <si>
    <t>DIPtriAufschlõgersõge</t>
  </si>
  <si>
    <t>ser.</t>
  </si>
  <si>
    <t>DIPalp2_v_1.jpg</t>
  </si>
  <si>
    <t>DIPalp2_v_2.jpg</t>
  </si>
  <si>
    <t>DIPalp2_v_3.jpg</t>
  </si>
  <si>
    <t>DIPalp2_v_4.jpg</t>
  </si>
  <si>
    <t>DIPalp2_v_5.jpg</t>
  </si>
  <si>
    <t>DIPalp5_v_1.jpg</t>
  </si>
  <si>
    <t>DIPalp5_v_2.jpg</t>
  </si>
  <si>
    <t>DIPalp5_v_3.jpg</t>
  </si>
  <si>
    <t>DIPalp5_v_4.jpg</t>
  </si>
  <si>
    <t>DIPalp6_v_1.jpg</t>
  </si>
  <si>
    <t>DIPalp6_v_2.jpg</t>
  </si>
  <si>
    <t>DIPalp6_v_3.jpg</t>
  </si>
  <si>
    <t>DIPalp6_v_4.jpg</t>
  </si>
  <si>
    <t>DIPalp6_v_5.jpg</t>
  </si>
  <si>
    <t>DIPalp8_v_1.jpg</t>
  </si>
  <si>
    <t>DIPalp8_v_2.jpg</t>
  </si>
  <si>
    <t>DIPalp8_v_3.jpg</t>
  </si>
  <si>
    <t>DIPalp8_v_4.jpg</t>
  </si>
  <si>
    <t>DIPalp8_v_5.jpg</t>
  </si>
  <si>
    <t>DIPalp14_v_1.jpg</t>
  </si>
  <si>
    <t>DIPalp14_v_2.jpg</t>
  </si>
  <si>
    <t>DIPalp14_v_3.jpg</t>
  </si>
  <si>
    <t>DIPalp14_v_4.jpg</t>
  </si>
  <si>
    <t>DIPalp15_v_1.jpg</t>
  </si>
  <si>
    <t>DIPalp15_v_2.jpg</t>
  </si>
  <si>
    <t>DIPalp15_v_3.jpg</t>
  </si>
  <si>
    <t>DIPalp15_v_4.jpg</t>
  </si>
  <si>
    <t>DIPalp15_v_5.jpg</t>
  </si>
  <si>
    <t>DIPalp16_1_v_1.jpg</t>
  </si>
  <si>
    <t>DIPalp16_1_v_2.jpg</t>
  </si>
  <si>
    <t>DIPalp16_1_v_3.jpg</t>
  </si>
  <si>
    <t>DIPalp16_1_v_4.jpg</t>
  </si>
  <si>
    <t>DIPalp16_1_v_5.jpg</t>
  </si>
  <si>
    <t>DIPalp16_2_v_1.jpg</t>
  </si>
  <si>
    <t>DIPalp16_2_v_2.jpg</t>
  </si>
  <si>
    <t>DIPalp16_2_v_3.jpg</t>
  </si>
  <si>
    <t>DIPalp16_2_v_4.jpg</t>
  </si>
  <si>
    <t>DIPalp16_2_v_5.jpg</t>
  </si>
  <si>
    <t>DIPalp17_v_1.jpg</t>
  </si>
  <si>
    <t>DIPalp17_v_2.jpg</t>
  </si>
  <si>
    <t>DIPalp17_v_3.jpg</t>
  </si>
  <si>
    <t>DIPalp17_v_4.jpg</t>
  </si>
  <si>
    <t>DIPalp17_v_5.jpg</t>
  </si>
  <si>
    <t>DIPalp19_v_1.jpg</t>
  </si>
  <si>
    <t>DIPalp19_v_2.jpg</t>
  </si>
  <si>
    <t>DIPalp19_v_3.jpg</t>
  </si>
  <si>
    <t>DIPalp19_v_4.jpg</t>
  </si>
  <si>
    <t>DIPalp19_v_5.jpg</t>
  </si>
  <si>
    <t>DIPalp20_v_1.jpg</t>
  </si>
  <si>
    <t>DIPalp20_v_2.jpg</t>
  </si>
  <si>
    <t>DIPalp20_v_3.jpg</t>
  </si>
  <si>
    <t>DIPalp20_v_4.jpg</t>
  </si>
  <si>
    <t>DIPalp20_v_5.jpg</t>
  </si>
  <si>
    <t>DIPalp29_v_1.jpg</t>
  </si>
  <si>
    <t>DIPalp29_v_2.jpg</t>
  </si>
  <si>
    <t>DIPalp29_v_3.jpg</t>
  </si>
  <si>
    <t>DIPalp29_v_4.jpg</t>
  </si>
  <si>
    <t>DIPalp29_v_5.jpg</t>
  </si>
  <si>
    <t>DIPalp30_1_v_1.jpg</t>
  </si>
  <si>
    <t>DIPalp30_1_v_2.jpg</t>
  </si>
  <si>
    <t>DIPalp30_1_v_3.jpg</t>
  </si>
  <si>
    <t>DIPalp30_1_v_4.jpg</t>
  </si>
  <si>
    <t>DIPalp30_1_v_5.jpg</t>
  </si>
  <si>
    <t>DIPalp31_1_v_1.jpg</t>
  </si>
  <si>
    <t>DIPalp31_1_v_2.jpg</t>
  </si>
  <si>
    <t>DIPalp31_1_v_3.jpg</t>
  </si>
  <si>
    <t>DIPalp31_1_v_4.jpg</t>
  </si>
  <si>
    <t>DIPalp31_1_v_5.jpg</t>
  </si>
  <si>
    <t>DIPalp34_2_v_1.jpg</t>
  </si>
  <si>
    <t>DIPalp34_2_v_2.jpg</t>
  </si>
  <si>
    <t>DIPalp34_2_v_3.jpg</t>
  </si>
  <si>
    <t>DIPalp34_2_v_4.jpg</t>
  </si>
  <si>
    <t>DIPalp34_2_v_5.jpg</t>
  </si>
  <si>
    <t>DIPalp93_v_1.jpg</t>
  </si>
  <si>
    <t>DIPalp93_v_2.jpg</t>
  </si>
  <si>
    <t>DIPalp93_v_3.jpg</t>
  </si>
  <si>
    <t>DIPalp93_v_4.jpg</t>
  </si>
  <si>
    <t>DIPalp93_v_5.jpg</t>
  </si>
  <si>
    <t>DIPalp94_v_1.jpg</t>
  </si>
  <si>
    <t>DIPalp94_v_2.jpg</t>
  </si>
  <si>
    <t>DIPalp94_v_3.jpg</t>
  </si>
  <si>
    <t>DIPalp94_v_4.jpg</t>
  </si>
  <si>
    <t>DIPalp94_v_5.jpg</t>
  </si>
  <si>
    <t>DIPalp95_v_1.jpg</t>
  </si>
  <si>
    <t>DIPalp95_v_2.jpg</t>
  </si>
  <si>
    <t>DIPalp95_v_3.jpg</t>
  </si>
  <si>
    <t>DIPalp95_v_4.jpg</t>
  </si>
  <si>
    <t>DIPalp95_v_5.jpg</t>
  </si>
  <si>
    <t>DIPalp96_v_1.jpg</t>
  </si>
  <si>
    <t>DIPalp96_v_2.jpg</t>
  </si>
  <si>
    <t>DIPalp96_v_3.jpg</t>
  </si>
  <si>
    <t>DIPalp96_v_4.jpg</t>
  </si>
  <si>
    <t>DIPalp96_v_5.jpg</t>
  </si>
  <si>
    <t>DIPalpH15_49_v_1.jpg</t>
  </si>
  <si>
    <t>DIPalpH15_49_v_2.jpg</t>
  </si>
  <si>
    <t>DIPalpH15_49_v_3.jpg</t>
  </si>
  <si>
    <t>DIPalpH15_49_v_4.jpg</t>
  </si>
  <si>
    <t>DIPalpH15_49_v_5.jpg</t>
  </si>
  <si>
    <t>DIPcom1_v_1.jpg</t>
  </si>
  <si>
    <t>DIPcom1_v_2.jpg</t>
  </si>
  <si>
    <t>DIPcom1_v_3.jpg</t>
  </si>
  <si>
    <t>DIPcom1_v_4.jpg</t>
  </si>
  <si>
    <t>DIPcom1_v_5.jpg</t>
  </si>
  <si>
    <t>DIPcom2_v_1.jpg</t>
  </si>
  <si>
    <t>DIPcom2_v_2.jpg</t>
  </si>
  <si>
    <t>DIPcom2_v_3.jpg</t>
  </si>
  <si>
    <t>DIPcom2_v_4.jpg</t>
  </si>
  <si>
    <t>DIPcom2_v_5.jpg</t>
  </si>
  <si>
    <t>DIPcom3_v_1.jpg</t>
  </si>
  <si>
    <t>DIPcom3_v_2.jpg</t>
  </si>
  <si>
    <t>DIPcom3_v_3.jpg</t>
  </si>
  <si>
    <t>DIPcom3_v_4.jpg</t>
  </si>
  <si>
    <t>DIPcom3_v_5.jpg</t>
  </si>
  <si>
    <t>DIPcom4_v_1.jpg</t>
  </si>
  <si>
    <t>DIPcom4_v_2.jpg</t>
  </si>
  <si>
    <t>DIPcom4_v_3.jpg</t>
  </si>
  <si>
    <t>DIPcom4_v_4.jpg</t>
  </si>
  <si>
    <t>DIPcom4_v_5.jpg</t>
  </si>
  <si>
    <t>DIPcom5_v_1.jpg</t>
  </si>
  <si>
    <t>DIPcom5_v_2.jpg</t>
  </si>
  <si>
    <t>DIPcom5_v_3.jpg</t>
  </si>
  <si>
    <t>DIPcom5_v_4.jpg</t>
  </si>
  <si>
    <t>DIPcom5_v_5.jpg</t>
  </si>
  <si>
    <t>DIPcom6_v_1.jpg</t>
  </si>
  <si>
    <t>DIPcom6_v_2.jpg</t>
  </si>
  <si>
    <t>DIPcom6_v_3.jpg</t>
  </si>
  <si>
    <t>DIPcom6_v_4.jpg</t>
  </si>
  <si>
    <t>DIPcom6_v_5.jpg</t>
  </si>
  <si>
    <t>DIPcomSportplatz Spiegelau_v_1.jpg</t>
  </si>
  <si>
    <t>DIPcomSportplatz Spiegelau_v_2.jpg</t>
  </si>
  <si>
    <t>DIPcomSportplatz Spiegelau_v_3.jpg</t>
  </si>
  <si>
    <t>DIPcomSportplatz Spiegelau_v_4.jpg</t>
  </si>
  <si>
    <t>DIPcomSportplatz Spiegelau_v_5.jpg</t>
  </si>
  <si>
    <t>DIPiss2_v_1.jpg</t>
  </si>
  <si>
    <t>DIPiss2_v_2.jpg</t>
  </si>
  <si>
    <t>DIPiss2_v_3.jpg</t>
  </si>
  <si>
    <t>DIPiss2_v_4.jpg</t>
  </si>
  <si>
    <t>DIPiss2_v_5.jpg</t>
  </si>
  <si>
    <t>DIPiss4_v_1.jpg</t>
  </si>
  <si>
    <t>DIPiss4_v_2.jpg</t>
  </si>
  <si>
    <t>DIPiss4_v_3.jpg</t>
  </si>
  <si>
    <t>DIPiss4_v_4.jpg</t>
  </si>
  <si>
    <t>DIPiss4_v_5.jpg</t>
  </si>
  <si>
    <t>DIPiss5_v_1.jpg</t>
  </si>
  <si>
    <t>DIPiss5_v_2.jpg</t>
  </si>
  <si>
    <t>DIPiss5_v_3.jpg</t>
  </si>
  <si>
    <t>DIPiss5_v_4.jpg</t>
  </si>
  <si>
    <t>DIPiss5_v_5.jpg</t>
  </si>
  <si>
    <t>DIPiss6.10.Neufund_v_1.jpg</t>
  </si>
  <si>
    <t>DIPiss6.10.Neufund_v_2.jpg</t>
  </si>
  <si>
    <t>DIPiss6.10.Neufund_v_3.jpg</t>
  </si>
  <si>
    <t>DIPiss6.10.Neufund_v_4.jpg</t>
  </si>
  <si>
    <t>DIPiss6.10.Neufund_v_5.jpg</t>
  </si>
  <si>
    <t>DIPiss6_v_1.jpg</t>
  </si>
  <si>
    <t>DIPiss6_v_2.jpg</t>
  </si>
  <si>
    <t>DIPiss6_v_3.jpg</t>
  </si>
  <si>
    <t>DIPiss6_v_4.jpg</t>
  </si>
  <si>
    <t>DIPiss6_v_5.jpg</t>
  </si>
  <si>
    <t>DIPiss7_v_1.jpg</t>
  </si>
  <si>
    <t>DIPiss7_v_2.jpg</t>
  </si>
  <si>
    <t>DIPiss7_v_3.jpg</t>
  </si>
  <si>
    <t>DIPiss7_v_4.jpg</t>
  </si>
  <si>
    <t>DIPiss7_v_5.jpg</t>
  </si>
  <si>
    <t>DIPiss8_v_1.jpg</t>
  </si>
  <si>
    <t>DIPiss8_v_2.jpg</t>
  </si>
  <si>
    <t>DIPiss8_v_3.jpg</t>
  </si>
  <si>
    <t>DIPiss8_v_4.jpg</t>
  </si>
  <si>
    <t>DIPiss8_v_5.jpg</t>
  </si>
  <si>
    <t>DIPiss10_v_1.jpg</t>
  </si>
  <si>
    <t>DIPiss10_v_2.jpg</t>
  </si>
  <si>
    <t>DIPiss10_v_3.jpg</t>
  </si>
  <si>
    <t>DIPiss10_v_4.jpg</t>
  </si>
  <si>
    <t>DIPiss10_v_5.jpg</t>
  </si>
  <si>
    <t>DIPiss12_v_1.jpg</t>
  </si>
  <si>
    <t>DIPiss12_v_2.jpg</t>
  </si>
  <si>
    <t>DIPiss12_v_3.jpg</t>
  </si>
  <si>
    <t>DIPiss12_v_4.jpg</t>
  </si>
  <si>
    <t>DIPiss12_v_5.jpg</t>
  </si>
  <si>
    <t>DIPiss13_v_1.jpg</t>
  </si>
  <si>
    <t>DIPiss13_v_2.jpg</t>
  </si>
  <si>
    <t>DIPiss13_v_3.jpg</t>
  </si>
  <si>
    <t>DIPiss13_v_4.jpg</t>
  </si>
  <si>
    <t>DIPiss13_v_5.jpg</t>
  </si>
  <si>
    <t>DIPiss14_v_1.jpg</t>
  </si>
  <si>
    <t>DIPiss14_v_2.jpg</t>
  </si>
  <si>
    <t>DIPiss14_v_3.jpg</t>
  </si>
  <si>
    <t>DIPiss14_v_4.jpg</t>
  </si>
  <si>
    <t>DIPiss14_v_5.jpg</t>
  </si>
  <si>
    <t>DIPiss15_v_1.jpg</t>
  </si>
  <si>
    <t>DIPiss15_v_2.jpg</t>
  </si>
  <si>
    <t>DIPiss15_v_3.jpg</t>
  </si>
  <si>
    <t>DIPiss15_v_4.jpg</t>
  </si>
  <si>
    <t>DIPiss15_v_5.jpg</t>
  </si>
  <si>
    <t>DIPiss16_1_v_1.jpg</t>
  </si>
  <si>
    <t>DIPiss16_1_v_2.jpg</t>
  </si>
  <si>
    <t>DIPiss16_1_v_3.jpg</t>
  </si>
  <si>
    <t>DIPiss16_1_v_4.jpg</t>
  </si>
  <si>
    <t>DIPiss16_1_v_5.jpg</t>
  </si>
  <si>
    <t>DIPiss17_v_1.jpg</t>
  </si>
  <si>
    <t>DIPiss17_v_2.jpg</t>
  </si>
  <si>
    <t>DIPiss17_v_3.jpg</t>
  </si>
  <si>
    <t>DIPiss17_v_4.jpg</t>
  </si>
  <si>
    <t>DIPiss17_v_5.jpg</t>
  </si>
  <si>
    <t>DIPiss19_1_v_1.jpg</t>
  </si>
  <si>
    <t>DIPiss19_1_v_2.jpg</t>
  </si>
  <si>
    <t>DIPiss19_1_v_3.jpg</t>
  </si>
  <si>
    <t>DIPiss19_1_v_4.jpg</t>
  </si>
  <si>
    <t>DIPiss19_1_v_5.jpg</t>
  </si>
  <si>
    <t>DIPiss23_v_1.jpg</t>
  </si>
  <si>
    <t>DIPiss23_v_2.jpg</t>
  </si>
  <si>
    <t>DIPiss23_v_3.jpg</t>
  </si>
  <si>
    <t>DIPiss23_v_4.jpg</t>
  </si>
  <si>
    <t>DIPiss23_v_5.jpg</t>
  </si>
  <si>
    <t>DIPissH 15_50_v_1.jpg</t>
  </si>
  <si>
    <t>DIPissH 15_50_v_2.jpg</t>
  </si>
  <si>
    <t>DIPissH 15_50_v_3.jpg</t>
  </si>
  <si>
    <t>DIPissH 15_50_v_4.jpg</t>
  </si>
  <si>
    <t>DIPissH 15_50_v_5.jpg</t>
  </si>
  <si>
    <t>DIPoel1_v_1.jpg</t>
  </si>
  <si>
    <t>DIPoel1_v_2.jpg</t>
  </si>
  <si>
    <t>DIPoel1_v_3.jpg</t>
  </si>
  <si>
    <t>DIPoel1_v_4.jpg</t>
  </si>
  <si>
    <t>DIPoel1_v_5.jpg</t>
  </si>
  <si>
    <t>DIPoel2_v_1.jpg</t>
  </si>
  <si>
    <t>DIPoel2_v_2.jpg</t>
  </si>
  <si>
    <t>DIPoel2_v_3.jpg</t>
  </si>
  <si>
    <t>DIPoel2_v_4.jpg</t>
  </si>
  <si>
    <t>DIPoel2_v_5.jpg</t>
  </si>
  <si>
    <t>DIPoel3_v_1.jpg</t>
  </si>
  <si>
    <t>DIPoel3_v_2.jpg</t>
  </si>
  <si>
    <t>DIPoel3_v_3.jpg</t>
  </si>
  <si>
    <t>DIPoel3_v_4.jpg</t>
  </si>
  <si>
    <t>DIPoel3_v_5.jpg</t>
  </si>
  <si>
    <t>DIPoel4_v_1.jpg</t>
  </si>
  <si>
    <t>DIPoel4_v_2.jpg</t>
  </si>
  <si>
    <t>DIPoel4_v_3.jpg</t>
  </si>
  <si>
    <t>DIPoel4_v_4.jpg</t>
  </si>
  <si>
    <t>DIPoel4_v_5.jpg</t>
  </si>
  <si>
    <t>DIPoel5_v_1.jpg</t>
  </si>
  <si>
    <t>DIPoel5_v_2.jpg</t>
  </si>
  <si>
    <t>DIPoel5_v_3.jpg</t>
  </si>
  <si>
    <t>DIPoel5_v_4.jpg</t>
  </si>
  <si>
    <t>DIPoel5_v_5.jpg</t>
  </si>
  <si>
    <t>DIPoel6_v_1.jpg</t>
  </si>
  <si>
    <t>DIPoel6_v_2.jpg</t>
  </si>
  <si>
    <t>DIPoel6_v_3.jpg</t>
  </si>
  <si>
    <t>DIPoel6_v_4.jpg</t>
  </si>
  <si>
    <t>DIPoel6_v_5.jpg</t>
  </si>
  <si>
    <t>DIPtri1_v_1.jpg</t>
  </si>
  <si>
    <t>DIPtri1_v_2.jpg</t>
  </si>
  <si>
    <t>DIPtri2_v_1.jpg</t>
  </si>
  <si>
    <t>DIPtri2_v_2.jpg</t>
  </si>
  <si>
    <t>DIPtri2_v_3.jpg</t>
  </si>
  <si>
    <t>DIPtri2_v_4.jpg</t>
  </si>
  <si>
    <t>DIPtri2_v_5.jpg</t>
  </si>
  <si>
    <t>DIPtri3_v_1.jpg</t>
  </si>
  <si>
    <t>DIPtri3_v_2.jpg</t>
  </si>
  <si>
    <t>DIPtri3_v_3.jpg</t>
  </si>
  <si>
    <t>DIPtri3_v_4.jpg</t>
  </si>
  <si>
    <t>DIPtri3_v_5.jpg</t>
  </si>
  <si>
    <t>DIPtri4_v_1.jpg</t>
  </si>
  <si>
    <t>DIPtri4_v_2.jpg</t>
  </si>
  <si>
    <t>DIPtri4_v_3.jpg</t>
  </si>
  <si>
    <t>DIPtri4_v_4.jpg</t>
  </si>
  <si>
    <t>DIPtri4_v_5.jpg</t>
  </si>
  <si>
    <t>DIPtri5_v_1.jpg</t>
  </si>
  <si>
    <t>DIPtri5_v_2.jpg</t>
  </si>
  <si>
    <t>DIPtri5_v_3.jpg</t>
  </si>
  <si>
    <t>DIPtri5_v_4.jpg</t>
  </si>
  <si>
    <t>DIPtri5_v_5.jpg</t>
  </si>
  <si>
    <t>DIPtri6_v_1.jpg</t>
  </si>
  <si>
    <t>DIPtri6_v_2.jpg</t>
  </si>
  <si>
    <t>DIPtri6_v_3.jpg</t>
  </si>
  <si>
    <t>DIPtri6_v_4.jpg</t>
  </si>
  <si>
    <t>DIPtri6_v_5.jpg</t>
  </si>
  <si>
    <t>DIPtriAufschlõgersõge_v_1.jpg</t>
  </si>
  <si>
    <t>DIPtriAufschlõgersõge_v_2.jpg</t>
  </si>
  <si>
    <t>DIPtriAufschlõgersõge_v_3.jpg</t>
  </si>
  <si>
    <t>DIPtriAufschlõgersõge_v_4.jpg</t>
  </si>
  <si>
    <t>DIPzei1_v_1.jpg</t>
  </si>
  <si>
    <t>DIPzei1_v_2.jpg</t>
  </si>
  <si>
    <t>DIPzei1_v_3.jpg</t>
  </si>
  <si>
    <t>DIPzei1_v_4.jpg</t>
  </si>
  <si>
    <t>DIPzei1_v_5.jpg</t>
  </si>
  <si>
    <t>DIPzei2_v_1.jpg</t>
  </si>
  <si>
    <t>DIPzei2_v_2.jpg</t>
  </si>
  <si>
    <t>DIPzei2_v_3.jpg</t>
  </si>
  <si>
    <t>DIPzei2_v_4.jpg</t>
  </si>
  <si>
    <t>DIPzei2_v_5.jpg</t>
  </si>
  <si>
    <t>DIPzei3_v_1.jpg</t>
  </si>
  <si>
    <t>DIPzei3_v_2.jpg</t>
  </si>
  <si>
    <t>DIPzei3_v_3.jpg</t>
  </si>
  <si>
    <t>DIPzei3_v_4.jpg</t>
  </si>
  <si>
    <t>DIPzei3_v_5.jpg</t>
  </si>
  <si>
    <t>DIPzei4_v_1.jpg</t>
  </si>
  <si>
    <t>DIPzei4_v_2.jpg</t>
  </si>
  <si>
    <t>DIPzei4_v_3.jpg</t>
  </si>
  <si>
    <t>DIPzei4_v_4.jpg</t>
  </si>
  <si>
    <t>DIPzei4_v_5.jpg</t>
  </si>
  <si>
    <t>DIPzei5_v_1.jpg</t>
  </si>
  <si>
    <t>DIPzei5_v_2.jpg</t>
  </si>
  <si>
    <t>DIPzei5_v_3.jpg</t>
  </si>
  <si>
    <t>DIPzei5_v_4.jpg</t>
  </si>
  <si>
    <t>DIPzei5_v_5.jpg</t>
  </si>
  <si>
    <t>DIPzei6_v_1.jpg</t>
  </si>
  <si>
    <t>DIPzei6_v_2.jpg</t>
  </si>
  <si>
    <t>DIPzei6_v_3.jpg</t>
  </si>
  <si>
    <t>DIPzei6_v_4.jpg</t>
  </si>
  <si>
    <t>DIPzei6_v_5.jpg</t>
  </si>
  <si>
    <t>DIPzei7_v_1.jpg</t>
  </si>
  <si>
    <t>DIPzei7_v_2.jpg</t>
  </si>
  <si>
    <t>DIPzei7_v_3.jpg</t>
  </si>
  <si>
    <t>DIPzei7_v_4.jpg</t>
  </si>
  <si>
    <t>DIPzei7_v_5.jpg</t>
  </si>
  <si>
    <t>DIPzei8_v_1.jpg</t>
  </si>
  <si>
    <t>DIPzei8_v_2.jpg</t>
  </si>
  <si>
    <t>DIPzei8_v_3.jpg</t>
  </si>
  <si>
    <t>DIPzei8_v_4.jpg</t>
  </si>
  <si>
    <t>DIPzei8_v_5.jpg</t>
  </si>
  <si>
    <t>DIPzei9_v_1.jpg</t>
  </si>
  <si>
    <t>DIPzei9_v_2.jpg</t>
  </si>
  <si>
    <t>DIPzei9_v_3.jpg</t>
  </si>
  <si>
    <t>DIPzei9_v_4.jpg</t>
  </si>
  <si>
    <t>DIPzei9_v_5.jpg</t>
  </si>
  <si>
    <t>DIPzei10_v_1.jpg</t>
  </si>
  <si>
    <t>DIPzei10_v_2.jpg</t>
  </si>
  <si>
    <t>DIPzei10_v_3.jpg</t>
  </si>
  <si>
    <t>DIPzei10_v_4.jpg</t>
  </si>
  <si>
    <t>List of images: ventral view</t>
  </si>
  <si>
    <t>#KH; nicht gefunden in 2014</t>
  </si>
  <si>
    <t>35a</t>
  </si>
  <si>
    <t>#coll. KH, not found in 2018</t>
  </si>
  <si>
    <t xml:space="preserve"> -Neufund K. Horn - see paper BBBG, NE Althütte, loc. with DIPalp and com </t>
  </si>
  <si>
    <t>Sample list Diphasiastrum, ByW 2014, updated second trip 2018, M, m = collected for morphometry</t>
  </si>
  <si>
    <t xml:space="preserve"> - two trips in 2018: 24.-29.09.2018 (M: M. Schnittler, K.Horn, loc. coo. recorded new; m: 04.-06.10.2018, K. Horn, more collections for morphometry)</t>
  </si>
  <si>
    <t>DIPzeiFilzwald</t>
  </si>
  <si>
    <t>nahe Filzwald, Achtung: das ist DIPzei, was originally labelled DIPcom</t>
  </si>
  <si>
    <t>#KH coll as DIPcomcf -&gt; DIPzei</t>
  </si>
  <si>
    <t>Molecular IDs</t>
  </si>
  <si>
    <t>Sample list Diphasiastrum, master file, sc20190219</t>
  </si>
  <si>
    <t>Species</t>
  </si>
  <si>
    <t>RPB2</t>
  </si>
  <si>
    <t>Loc</t>
  </si>
  <si>
    <t>DNA extraction</t>
  </si>
  <si>
    <t>AFLP primer I</t>
  </si>
  <si>
    <t>AFLP primer II</t>
  </si>
  <si>
    <t>Herb.</t>
  </si>
  <si>
    <t>DNA sample</t>
  </si>
  <si>
    <t>EcoRI-AAG und VspI-CT</t>
  </si>
  <si>
    <t>EcoRI-ACT und VspI-CAG</t>
  </si>
  <si>
    <t>Specimen No.</t>
  </si>
  <si>
    <t>repeat extr.</t>
  </si>
  <si>
    <t>mol</t>
  </si>
  <si>
    <t>field</t>
  </si>
  <si>
    <t>repeats</t>
  </si>
  <si>
    <t>seq</t>
  </si>
  <si>
    <t>Run No.</t>
  </si>
  <si>
    <t>ab1</t>
  </si>
  <si>
    <t>gt</t>
  </si>
  <si>
    <t>GT No.</t>
  </si>
  <si>
    <t>ho he</t>
  </si>
  <si>
    <t>A</t>
  </si>
  <si>
    <t>B</t>
  </si>
  <si>
    <t>full</t>
  </si>
  <si>
    <t>Project</t>
  </si>
  <si>
    <t>Remark</t>
  </si>
  <si>
    <t>Loc. Code</t>
  </si>
  <si>
    <t>Extraktionsdatum</t>
  </si>
  <si>
    <t>Farbe nach Inkubation im Extraktionspuffer</t>
  </si>
  <si>
    <t>1. Überstand nach Phenol-Chloroform-Isoamylalkohol-Extraktion (in µl)</t>
  </si>
  <si>
    <t>2. Überstand nach Chloroform-Isoamylalkohol-Extraktion (in µl)</t>
  </si>
  <si>
    <t>Farbe des DNA-Pellets nach Isopropanol-Fällung</t>
  </si>
  <si>
    <t>TE-Puffer (in µl)</t>
  </si>
  <si>
    <t>DNA-Konz. (ng/µl)</t>
  </si>
  <si>
    <t>DNA-Menge (ng)</t>
  </si>
  <si>
    <t>übrige DNA-Menge nach AFLP-Reaktion (ng)</t>
  </si>
  <si>
    <t xml:space="preserve">Datum des run </t>
  </si>
  <si>
    <t xml:space="preserve">Nr. des run </t>
  </si>
  <si>
    <t>Hinweis</t>
  </si>
  <si>
    <t>DIPiss</t>
  </si>
  <si>
    <t>x1</t>
  </si>
  <si>
    <t>I1</t>
  </si>
  <si>
    <t>A10_4_6</t>
  </si>
  <si>
    <t>Repro</t>
  </si>
  <si>
    <t>DIPissNeu</t>
  </si>
  <si>
    <t>ThF</t>
  </si>
  <si>
    <t>Neuhaus a. R.</t>
  </si>
  <si>
    <t>Offenfläche am Gewerbegebiet am westl. Ortsrand von Neuhaus a. R.</t>
  </si>
  <si>
    <t>13./14.01.2015</t>
  </si>
  <si>
    <t>grün</t>
  </si>
  <si>
    <t>hellgelb</t>
  </si>
  <si>
    <t>bad profile?</t>
  </si>
  <si>
    <t>DIPalp</t>
  </si>
  <si>
    <t>nicht verwendet</t>
  </si>
  <si>
    <t>A1</t>
  </si>
  <si>
    <t>ho</t>
  </si>
  <si>
    <t>A4</t>
  </si>
  <si>
    <t>L4</t>
  </si>
  <si>
    <t>DIPalpNeu2</t>
  </si>
  <si>
    <t>Neuhaus a. R. 2</t>
  </si>
  <si>
    <t>braungrün</t>
  </si>
  <si>
    <t>dunkelgelb</t>
  </si>
  <si>
    <t>dunkelgelb (Pellet verloren)</t>
  </si>
  <si>
    <t>I2</t>
  </si>
  <si>
    <t>DIPissLeh</t>
  </si>
  <si>
    <t>Lehesten</t>
  </si>
  <si>
    <t>Böschung am Kolonnenweg ca. 500 m westl. des Schieferbruches Lehesten</t>
  </si>
  <si>
    <t>weiß</t>
  </si>
  <si>
    <t>A10_5_7</t>
  </si>
  <si>
    <t>he</t>
  </si>
  <si>
    <t>A2</t>
  </si>
  <si>
    <t>L1-5</t>
  </si>
  <si>
    <t>DIPalpSuh</t>
  </si>
  <si>
    <t>Suhl</t>
  </si>
  <si>
    <t>Schotterflur am Gr. Eisenberg ca. 2 km nordwestl. Schmiedefeld a. R.</t>
  </si>
  <si>
    <t>A1-1</t>
  </si>
  <si>
    <t>L1-3</t>
  </si>
  <si>
    <t>1</t>
  </si>
  <si>
    <t>Boeschung einer alten Bahntrasse ca. 1.4 km SW Haidmuehle, Hinterer Bay. Wald</t>
  </si>
  <si>
    <t>19./20.02.2015</t>
  </si>
  <si>
    <t>I3</t>
  </si>
  <si>
    <t>2</t>
  </si>
  <si>
    <t>Vaccino-Callunetum an Boeschung einer Forststr., Hirschenstein 4.5 km N Boebrach, Mittl. Vorderer Ba</t>
  </si>
  <si>
    <t>A10_2_6</t>
  </si>
  <si>
    <t>3</t>
  </si>
  <si>
    <t>950 (farblos)</t>
  </si>
  <si>
    <t>L1-2</t>
  </si>
  <si>
    <t>4</t>
  </si>
  <si>
    <t>1000 (gelb)</t>
  </si>
  <si>
    <t>gelb</t>
  </si>
  <si>
    <t>5</t>
  </si>
  <si>
    <t>950 (gelb)</t>
  </si>
  <si>
    <t>6</t>
  </si>
  <si>
    <t>950 (schaumig)</t>
  </si>
  <si>
    <t>7</t>
  </si>
  <si>
    <t>schwach braungrün</t>
  </si>
  <si>
    <t>I4</t>
  </si>
  <si>
    <t>8</t>
  </si>
  <si>
    <t>9</t>
  </si>
  <si>
    <t>Boeschung oberhalb Parkplatz, Sufer Talsperre Fraunau nahe Damm</t>
  </si>
  <si>
    <t>10</t>
  </si>
  <si>
    <t>Boeschung unterhalb eines Weges,Fichtenwald, Klingenbrunner Scheer ca. 1.8 km WSW Gr. Rachel</t>
  </si>
  <si>
    <t>12</t>
  </si>
  <si>
    <t>13</t>
  </si>
  <si>
    <t>Boeschung oberhalb alter Erdentnahmestelle, Parkplatz oberes Reschbachtal, 2.1 km W Finsterau, 600 m</t>
  </si>
  <si>
    <t>14</t>
  </si>
  <si>
    <t>Boeschung, ehem. Waldweg im Fichtenjungwald, Rindel-Berg, 6 km WSW Finsterau</t>
  </si>
  <si>
    <t>I5</t>
  </si>
  <si>
    <t>15</t>
  </si>
  <si>
    <t>Boeschung einer Forststr. oberhalb Waldhaeuser, oestl. Ortsrand</t>
  </si>
  <si>
    <t>16/1</t>
  </si>
  <si>
    <t>I6</t>
  </si>
  <si>
    <t>16/2</t>
  </si>
  <si>
    <t>gelb (Pellet verloren)</t>
  </si>
  <si>
    <t>nicht als Wiederholung in der AFLP-Auswertung, da nur von 132 gutes AFLP-Profil</t>
  </si>
  <si>
    <t>17</t>
  </si>
  <si>
    <t>Boeschung an NP,Basisstr., 2 km NNW Neuenschoenau</t>
  </si>
  <si>
    <t>18</t>
  </si>
  <si>
    <t>19/2</t>
  </si>
  <si>
    <t>x2</t>
  </si>
  <si>
    <t>800 (gelb)</t>
  </si>
  <si>
    <t>alte Erdentnahmestelle neben Bundesstr. 1.45 km NW Phillipsreuth, Hinter Bay. Wald</t>
  </si>
  <si>
    <t>24./25.03.2015</t>
  </si>
  <si>
    <t>A3</t>
  </si>
  <si>
    <t>Gfaelleiruck, Boeschung , Grenze D/Cz, Wendehammer am Grenzweg</t>
  </si>
  <si>
    <t>Wegboeschung an der Wildseige ca. 1.3 km N Schachtenhaus</t>
  </si>
  <si>
    <t>A5</t>
  </si>
  <si>
    <t>Wegboeschung ueber Bach, Alte Schwelle, ca. 4 km N Schachten-Diensthuette, Tal des Hirschbachs</t>
  </si>
  <si>
    <t>A6</t>
  </si>
  <si>
    <t>A4-1</t>
  </si>
  <si>
    <t>offene Wegboeschung 600 m NE Enzianfilz</t>
  </si>
  <si>
    <t>A10_4_5</t>
  </si>
  <si>
    <t>18/1</t>
  </si>
  <si>
    <t>18/2</t>
  </si>
  <si>
    <t>19</t>
  </si>
  <si>
    <t>20</t>
  </si>
  <si>
    <t>21</t>
  </si>
  <si>
    <t>Wegboeschung, Fichtenjungwald, Parkplatz Jaegerstrasse ca. 1.1 km WSW Mauth</t>
  </si>
  <si>
    <t>30./31.03.2015</t>
  </si>
  <si>
    <t>22</t>
  </si>
  <si>
    <t>Boeschung an Strassenkreuzung 1 km SW Altschoenau</t>
  </si>
  <si>
    <t>23</t>
  </si>
  <si>
    <t>24</t>
  </si>
  <si>
    <t>25/1</t>
  </si>
  <si>
    <t>25/2</t>
  </si>
  <si>
    <t>26</t>
  </si>
  <si>
    <t>27</t>
  </si>
  <si>
    <t>28</t>
  </si>
  <si>
    <t>Boeschung mit Kahlschlag und Jungfichten, Rand des Sportplatzes, nördl. Ortsrand Spiegelau</t>
  </si>
  <si>
    <t>A7</t>
  </si>
  <si>
    <t>29</t>
  </si>
  <si>
    <t>Boeschung einer Forststr., Ostunterhang
G des Gr. Arber, Waldabt. Stallhaenge</t>
  </si>
  <si>
    <t>farblos</t>
  </si>
  <si>
    <t>19/1</t>
  </si>
  <si>
    <t>A8</t>
  </si>
  <si>
    <t>30/2</t>
  </si>
  <si>
    <t>31/1</t>
  </si>
  <si>
    <t>A9</t>
  </si>
  <si>
    <t>31/2</t>
  </si>
  <si>
    <t>32</t>
  </si>
  <si>
    <t>33</t>
  </si>
  <si>
    <t>34/1</t>
  </si>
  <si>
    <t>A10</t>
  </si>
  <si>
    <t>34/2</t>
  </si>
  <si>
    <t>Boeschung bei Parkplatz Martinwiese der NP-Basisstr., ca. 1.2 km N Riedlhütte</t>
  </si>
  <si>
    <t>I7</t>
  </si>
  <si>
    <t>DIPcom</t>
  </si>
  <si>
    <t>I8</t>
  </si>
  <si>
    <t>L1-8</t>
  </si>
  <si>
    <t>DIPissObe</t>
  </si>
  <si>
    <t>Oberhof</t>
  </si>
  <si>
    <t>Böschung der Bundesstraße 247 ca. 1,5 km SW Oberhof</t>
  </si>
  <si>
    <t>ALP</t>
  </si>
  <si>
    <t>DIPoel</t>
  </si>
  <si>
    <t>L3</t>
  </si>
  <si>
    <t>DIPissGol1</t>
  </si>
  <si>
    <t>Goldisthal 1</t>
  </si>
  <si>
    <t>Offenfläche ca. 1 km südl. des Pumpspeicherwerkes Goldisthal (Oberbecken)</t>
  </si>
  <si>
    <t>OEL</t>
  </si>
  <si>
    <t>DIPissGol2</t>
  </si>
  <si>
    <t>Goldisthal 2</t>
  </si>
  <si>
    <t>DIPalpNeu1</t>
  </si>
  <si>
    <t>Neuhaus a. R. 1</t>
  </si>
  <si>
    <t>1050 (gelb)</t>
  </si>
  <si>
    <t>DIPalpGol1</t>
  </si>
  <si>
    <t>DIPalp cf</t>
  </si>
  <si>
    <t>DIPalpGol2</t>
  </si>
  <si>
    <t>ISS</t>
  </si>
  <si>
    <t>DIPalpObe</t>
  </si>
  <si>
    <t>DIPzei</t>
  </si>
  <si>
    <t>C1</t>
  </si>
  <si>
    <t>06./07.05.2015</t>
  </si>
  <si>
    <t>L1-4</t>
  </si>
  <si>
    <t>B2</t>
  </si>
  <si>
    <t>B1</t>
  </si>
  <si>
    <t>ZEI</t>
  </si>
  <si>
    <t>L1-1</t>
  </si>
  <si>
    <t>C2</t>
  </si>
  <si>
    <t>D2</t>
  </si>
  <si>
    <t>D1</t>
  </si>
  <si>
    <t>E2</t>
  </si>
  <si>
    <t>E1</t>
  </si>
  <si>
    <t>F2</t>
  </si>
  <si>
    <t>F1</t>
  </si>
  <si>
    <t>O1</t>
  </si>
  <si>
    <t>G2</t>
  </si>
  <si>
    <t>G1</t>
  </si>
  <si>
    <t>H2</t>
  </si>
  <si>
    <t>H1</t>
  </si>
  <si>
    <t>G_7_4_4</t>
  </si>
  <si>
    <t>B3</t>
  </si>
  <si>
    <t>C3</t>
  </si>
  <si>
    <t>D3</t>
  </si>
  <si>
    <t>DIPtri</t>
  </si>
  <si>
    <t>T1</t>
  </si>
  <si>
    <t>E3</t>
  </si>
  <si>
    <t>F3</t>
  </si>
  <si>
    <t>G3</t>
  </si>
  <si>
    <t>H3</t>
  </si>
  <si>
    <t>Strassenboeschung bei Parkplatz Filzwald an NP-Basisstr., ca. 2 km NE Riedlhütte</t>
  </si>
  <si>
    <t>B4</t>
  </si>
  <si>
    <t>Z1</t>
  </si>
  <si>
    <t>C4</t>
  </si>
  <si>
    <t>D4</t>
  </si>
  <si>
    <t>E4</t>
  </si>
  <si>
    <t>F4</t>
  </si>
  <si>
    <t>G4</t>
  </si>
  <si>
    <t>H4</t>
  </si>
  <si>
    <t>DIPcomLic</t>
  </si>
  <si>
    <t>Lichtenhain</t>
  </si>
  <si>
    <t>1 km NO Lichtenhain (Grenzstreifen)</t>
  </si>
  <si>
    <t>111931,7</t>
  </si>
  <si>
    <t>503037,9</t>
  </si>
  <si>
    <t>725</t>
  </si>
  <si>
    <t>02./03.11.2015</t>
  </si>
  <si>
    <t>B5</t>
  </si>
  <si>
    <t>T2</t>
  </si>
  <si>
    <t>DIPtriLic1</t>
  </si>
  <si>
    <t>Lichtenhain 1</t>
  </si>
  <si>
    <t>C5</t>
  </si>
  <si>
    <t>D5</t>
  </si>
  <si>
    <t>DIPtriLic2</t>
  </si>
  <si>
    <t>Lichtenhain 2</t>
  </si>
  <si>
    <t>E5</t>
  </si>
  <si>
    <t>DIPtriBre3</t>
  </si>
  <si>
    <t>Brennersgrün 3</t>
  </si>
  <si>
    <t>1,1 km SW Brennersgrün (Grenzstreifen)</t>
  </si>
  <si>
    <t>112718,8</t>
  </si>
  <si>
    <t>502538,5</t>
  </si>
  <si>
    <t>710</t>
  </si>
  <si>
    <t>F5</t>
  </si>
  <si>
    <t>T3</t>
  </si>
  <si>
    <t>DIPtriBre2</t>
  </si>
  <si>
    <t>Brennersgrün 2</t>
  </si>
  <si>
    <t>112719,4</t>
  </si>
  <si>
    <t>502538,6</t>
  </si>
  <si>
    <t>G5</t>
  </si>
  <si>
    <t>H5</t>
  </si>
  <si>
    <t>DIPtriBre1</t>
  </si>
  <si>
    <t>Brennersgrün 1</t>
  </si>
  <si>
    <t>112719,6</t>
  </si>
  <si>
    <t>A11</t>
  </si>
  <si>
    <t>DIPalpBre1</t>
  </si>
  <si>
    <t>800 m SW Brennersgrün (Grenzstreifen)</t>
  </si>
  <si>
    <t>112739,0</t>
  </si>
  <si>
    <t>502546,4</t>
  </si>
  <si>
    <t>705</t>
  </si>
  <si>
    <t>B6</t>
  </si>
  <si>
    <t>C6</t>
  </si>
  <si>
    <t>entfällt, da doppelt</t>
  </si>
  <si>
    <t>A12</t>
  </si>
  <si>
    <t>D6</t>
  </si>
  <si>
    <t>E6</t>
  </si>
  <si>
    <t>A13</t>
  </si>
  <si>
    <t>F6</t>
  </si>
  <si>
    <t>G6</t>
  </si>
  <si>
    <t>A14</t>
  </si>
  <si>
    <t>DIPalpH15/14</t>
  </si>
  <si>
    <t>Har</t>
  </si>
  <si>
    <t>H15/14</t>
  </si>
  <si>
    <t>Gr. Sonnen-Berg N St. Andreasberg, eastern locality, NI, D</t>
  </si>
  <si>
    <t>825</t>
  </si>
  <si>
    <t>H6</t>
  </si>
  <si>
    <t>Höhenangabe nachträglich in Google Earth ermittelt</t>
  </si>
  <si>
    <t>!</t>
  </si>
  <si>
    <t>A15</t>
  </si>
  <si>
    <t>DIPalpH15/10</t>
  </si>
  <si>
    <t>H15/10</t>
  </si>
  <si>
    <t>Gr. Sonnen-Berg N St. Andreasberg, western locality, NI, D</t>
  </si>
  <si>
    <t>820</t>
  </si>
  <si>
    <t>B7</t>
  </si>
  <si>
    <t>C7</t>
  </si>
  <si>
    <t>DIPalpH15/31</t>
  </si>
  <si>
    <t>H15/31</t>
  </si>
  <si>
    <t>Brocken NW Schierke, eastern locality, ST, D</t>
  </si>
  <si>
    <t>1128</t>
  </si>
  <si>
    <t>D7</t>
  </si>
  <si>
    <t>DIPalpH15/22</t>
  </si>
  <si>
    <t>H15/22</t>
  </si>
  <si>
    <t>Kleiner Brocken NW Schierke, northern locality, ST, D</t>
  </si>
  <si>
    <t>E7</t>
  </si>
  <si>
    <t>DIPalpH15/24</t>
  </si>
  <si>
    <t>H15/24</t>
  </si>
  <si>
    <t>Kleiner Brocken NW Schierke, southern locality, ST, D</t>
  </si>
  <si>
    <t>F7</t>
  </si>
  <si>
    <t>DIPalpH15/37</t>
  </si>
  <si>
    <t>H15/37</t>
  </si>
  <si>
    <t>SE "Dreieckiger Pfahl" WNW Schierke, locality 1, ST, D</t>
  </si>
  <si>
    <t>G7</t>
  </si>
  <si>
    <t>DIPalpH15/35</t>
  </si>
  <si>
    <t>H15/35</t>
  </si>
  <si>
    <t>NE "Dreieckiger Pfahl" WNW Schierke, ST, D</t>
  </si>
  <si>
    <t>H7</t>
  </si>
  <si>
    <t>DIPalpBre2</t>
  </si>
  <si>
    <t>25./26.11.2015</t>
  </si>
  <si>
    <t>DIPalpBre3</t>
  </si>
  <si>
    <t>DIPcomWel1O</t>
  </si>
  <si>
    <t>Wellsdorf 1Ost</t>
  </si>
  <si>
    <t>Pöllwitzer Wald 1 km NW Wellsdorf</t>
  </si>
  <si>
    <t>DIPcomWel1W</t>
  </si>
  <si>
    <t>Wellsdorf 1West</t>
  </si>
  <si>
    <t>A_9_5_8</t>
  </si>
  <si>
    <t>DIPcomWel2</t>
  </si>
  <si>
    <t>Wellsdorf 2</t>
  </si>
  <si>
    <t>DIPcomWel3</t>
  </si>
  <si>
    <t>Wellsdorf 3</t>
  </si>
  <si>
    <t>DIPcomWel4</t>
  </si>
  <si>
    <t>Wellsdorf 4</t>
  </si>
  <si>
    <t>DIPcomWel5</t>
  </si>
  <si>
    <t>Wellsdorf 5</t>
  </si>
  <si>
    <t>DIPalpH15/30</t>
  </si>
  <si>
    <t>H15/30 WP336</t>
  </si>
  <si>
    <t>Brocken NW Schierke, western locality, ST, D</t>
  </si>
  <si>
    <t>DIPalpH15/47</t>
  </si>
  <si>
    <t>H15/47 WP372</t>
  </si>
  <si>
    <t>Großer Winterberg WSW Schierke, ST, D</t>
  </si>
  <si>
    <t>Pflanzenmaterial fast aufgebraucht</t>
  </si>
  <si>
    <t>A13_3_4</t>
  </si>
  <si>
    <t>DIPcomH15/15</t>
  </si>
  <si>
    <t>H15/15</t>
  </si>
  <si>
    <t>DIPcomH15/18</t>
  </si>
  <si>
    <t>H15/18 WP310</t>
  </si>
  <si>
    <t>Waldabteilung "Müllershai", SSW Schierke, ST, D</t>
  </si>
  <si>
    <t>DIPcomH15/34</t>
  </si>
  <si>
    <t>H15/34 WP341</t>
  </si>
  <si>
    <t>Eastern slope of Renneckenberg, locality 2, ST, D</t>
  </si>
  <si>
    <t>DIPcomH15/43</t>
  </si>
  <si>
    <t>H15/43 WP350</t>
  </si>
  <si>
    <t>NW des Wurmbergs W Schierke, locality 1, ST, D</t>
  </si>
  <si>
    <t>A_9_5_7</t>
  </si>
  <si>
    <t>DIPcomH15/05</t>
  </si>
  <si>
    <t>H15/05 WP299</t>
  </si>
  <si>
    <t>"Zinnenweg" NW Schierke, locality 5, ST, D</t>
  </si>
  <si>
    <t>Pflanzenmaterial aufgebraucht</t>
  </si>
  <si>
    <t>DIPcomH15/33</t>
  </si>
  <si>
    <t>H15/33 WP340</t>
  </si>
  <si>
    <t>Renneckenberg, "Mattengarten", ST, D</t>
  </si>
  <si>
    <t>DIPcomH15/11</t>
  </si>
  <si>
    <t>H15/11</t>
  </si>
  <si>
    <t>L1-7</t>
  </si>
  <si>
    <t>DIPcomH15/20</t>
  </si>
  <si>
    <t>H15/20 WP 318</t>
  </si>
  <si>
    <t>E Eckerstausee SSE Bad Harzburg, ST, D</t>
  </si>
  <si>
    <t>DIPcomH15/09</t>
  </si>
  <si>
    <t>H15/09 WP313</t>
  </si>
  <si>
    <t>ehemaliger NVA-Schießplatz Tanne, ST, D</t>
  </si>
  <si>
    <t>30.11./01.12.2015</t>
  </si>
  <si>
    <t>DIPAAC</t>
  </si>
  <si>
    <t>O2</t>
  </si>
  <si>
    <t>Z2</t>
  </si>
  <si>
    <t>DIPcom cf</t>
  </si>
  <si>
    <t>1000 (farblos)</t>
  </si>
  <si>
    <t>Z3</t>
  </si>
  <si>
    <t>B8</t>
  </si>
  <si>
    <t>C8</t>
  </si>
  <si>
    <t>D8</t>
  </si>
  <si>
    <t>E8</t>
  </si>
  <si>
    <t>F8</t>
  </si>
  <si>
    <t>Z4</t>
  </si>
  <si>
    <t>G8</t>
  </si>
  <si>
    <t>H8</t>
  </si>
  <si>
    <t>T4</t>
  </si>
  <si>
    <t>B9</t>
  </si>
  <si>
    <t>C9</t>
  </si>
  <si>
    <t>A16</t>
  </si>
  <si>
    <t>DIPalpFel</t>
  </si>
  <si>
    <t>Alp</t>
  </si>
  <si>
    <t>Fellhorn</t>
  </si>
  <si>
    <t>Kleinwalsertal, Grat an Grenze ca. 500 m N Fellhorn, an W-exp. (deutscher) Seite des Grats</t>
  </si>
  <si>
    <t>D9</t>
  </si>
  <si>
    <t>Höhenangabe nachträglich in Google Earth ermittelt; leg. Paul Lamkowski</t>
  </si>
  <si>
    <t>900 (gelb)</t>
  </si>
  <si>
    <t>E9</t>
  </si>
  <si>
    <t>DIPalpSta</t>
  </si>
  <si>
    <t>Starzeljoch</t>
  </si>
  <si>
    <t>Kleinwalsertal, Grat zwischen Starzeljoch und Hochstarzel, ca. 1 km S Starzeljoch, lockere Narditen mit Rhododendron ferrugineum, Vaccinium myrtillus über saurem Sandstein</t>
  </si>
  <si>
    <t>F9</t>
  </si>
  <si>
    <t>Höhenangabe nachträglich in Google Earth ermittelt; leg. Martin Schnittler</t>
  </si>
  <si>
    <t>DIPcomH15/02</t>
  </si>
  <si>
    <t>07.10.1015</t>
  </si>
  <si>
    <t>H15/02 WP292</t>
  </si>
  <si>
    <t>Ohrenklippen N Schierke, ST, D</t>
  </si>
  <si>
    <t>G9</t>
  </si>
  <si>
    <t>A1-2</t>
  </si>
  <si>
    <t>DIPcomH15/03</t>
  </si>
  <si>
    <t>H15/03 WP296</t>
  </si>
  <si>
    <t>"Zinnenweg" NW Schierke, locality 2, ST, D</t>
  </si>
  <si>
    <t>H9</t>
  </si>
  <si>
    <t>I9</t>
  </si>
  <si>
    <t>DIPissH15/12</t>
  </si>
  <si>
    <t>H15/12</t>
  </si>
  <si>
    <t>14.12./15.12.2015</t>
  </si>
  <si>
    <t>B10</t>
  </si>
  <si>
    <t>DIPissH15/16</t>
  </si>
  <si>
    <t>H15/16</t>
  </si>
  <si>
    <t>C10</t>
  </si>
  <si>
    <t>L1-6</t>
  </si>
  <si>
    <t>DIPissH15/39</t>
  </si>
  <si>
    <t>H15/39 WP347</t>
  </si>
  <si>
    <t>D10</t>
  </si>
  <si>
    <t>DIPissH15/45</t>
  </si>
  <si>
    <t>H15/45</t>
  </si>
  <si>
    <t>NW des Wurmbergs W Schierke, locality 2, ST, D</t>
  </si>
  <si>
    <t>E10</t>
  </si>
  <si>
    <t>DIPoelH15/40</t>
  </si>
  <si>
    <t>H15/40 WP344</t>
  </si>
  <si>
    <t>F10</t>
  </si>
  <si>
    <t>DIPalpH15/06.2</t>
  </si>
  <si>
    <t>H15/06.2 WP304</t>
  </si>
  <si>
    <t>"Zinnenweg" NW Schierke, locality 4, ST, D</t>
  </si>
  <si>
    <t>G10</t>
  </si>
  <si>
    <t>DIPalpH15/06.1</t>
  </si>
  <si>
    <t>H15/06.1 WP301</t>
  </si>
  <si>
    <t>H10</t>
  </si>
  <si>
    <t>A11_4_6</t>
  </si>
  <si>
    <t>DIPalpH15/06.4</t>
  </si>
  <si>
    <t>H15/06.4 WP306</t>
  </si>
  <si>
    <t>DIPalpH15/06.3</t>
  </si>
  <si>
    <t>H15/06.3 WP335</t>
  </si>
  <si>
    <t>B11</t>
  </si>
  <si>
    <t>DIPalpH15/42.2</t>
  </si>
  <si>
    <t>H15/42.2 WP349</t>
  </si>
  <si>
    <t>SE "Dreieckiger Pfahl" WNW Schierke, locality 2, ST, D</t>
  </si>
  <si>
    <t>C11</t>
  </si>
  <si>
    <t>DIPalpH15/25.2</t>
  </si>
  <si>
    <t>H15/25.2 WP325</t>
  </si>
  <si>
    <t>Hohnekopf NW Drei Annen Hohne, ST, D</t>
  </si>
  <si>
    <t>D11</t>
  </si>
  <si>
    <t>DIPalpH15/01</t>
  </si>
  <si>
    <t>H15/01 WP291</t>
  </si>
  <si>
    <t>Mittleres Rofental SW Vent, TI, A</t>
  </si>
  <si>
    <t>E11</t>
  </si>
  <si>
    <t>DIPalpH15/42.1</t>
  </si>
  <si>
    <t>H15/42.1 WP348</t>
  </si>
  <si>
    <t>F11</t>
  </si>
  <si>
    <t>DIPalpH15/25.3</t>
  </si>
  <si>
    <t>H15/25.3 WP328</t>
  </si>
  <si>
    <t>G11</t>
  </si>
  <si>
    <t>DIPalpH15/25.1</t>
  </si>
  <si>
    <t>H15/25.1 WP323</t>
  </si>
  <si>
    <t>H11</t>
  </si>
  <si>
    <t>DIPcomH15/44.1</t>
  </si>
  <si>
    <t>H15/44.1 WP352</t>
  </si>
  <si>
    <t>B12</t>
  </si>
  <si>
    <t>DIPcomH15/44.5</t>
  </si>
  <si>
    <t>H15/44.5 WP356</t>
  </si>
  <si>
    <t>C12</t>
  </si>
  <si>
    <t>A15_3_4</t>
  </si>
  <si>
    <t>D12</t>
  </si>
  <si>
    <t>DIPcomH15/44.7</t>
  </si>
  <si>
    <t>H15/44.7 WP358</t>
  </si>
  <si>
    <t>E12</t>
  </si>
  <si>
    <t>F12</t>
  </si>
  <si>
    <t>DIPcomH15/44.6</t>
  </si>
  <si>
    <t>H15/44.6 WP357</t>
  </si>
  <si>
    <t>G12</t>
  </si>
  <si>
    <t>A12_3_4</t>
  </si>
  <si>
    <t xml:space="preserve"> ---</t>
  </si>
  <si>
    <t>run 19.04.16</t>
  </si>
  <si>
    <t>DIPcomH15/44.2</t>
  </si>
  <si>
    <t>H15/44.2 WP353</t>
  </si>
  <si>
    <t>H12</t>
  </si>
  <si>
    <t>11.01./12.01.2016</t>
  </si>
  <si>
    <t>nicht verwenden, da Wiederholung von letzter Ex1traktion</t>
  </si>
  <si>
    <t>DIPcomH15/04</t>
  </si>
  <si>
    <t>H15/04 WP297</t>
  </si>
  <si>
    <t>"Zinnenweg" NW Schierke, locality 1, ST, D</t>
  </si>
  <si>
    <t>A17</t>
  </si>
  <si>
    <t>H15/49 WP379</t>
  </si>
  <si>
    <t>H15/50 WP378</t>
  </si>
  <si>
    <t>DIPcomH15/23</t>
  </si>
  <si>
    <t>H15/23 WP320</t>
  </si>
  <si>
    <t>DIPcomH15/32</t>
  </si>
  <si>
    <t>H15/32 WP339</t>
  </si>
  <si>
    <t>Eastern slope of Renneckenberg, locality 1, ST, D</t>
  </si>
  <si>
    <t>DIPcomH15/38</t>
  </si>
  <si>
    <t>H15/38 WP344</t>
  </si>
  <si>
    <t>DIPcomH15/36</t>
  </si>
  <si>
    <t>H15/36 WP343</t>
  </si>
  <si>
    <t>DIPcomH15/48</t>
  </si>
  <si>
    <t>H15/48 WP373</t>
  </si>
  <si>
    <t>C13</t>
  </si>
  <si>
    <t>DIPcomH15/46</t>
  </si>
  <si>
    <t>H15/46 WP371</t>
  </si>
  <si>
    <t>NW des Wurmbergs W Schierke, locality 3, ST, D</t>
  </si>
  <si>
    <t>A14_3_4</t>
  </si>
  <si>
    <t>DIPcomH15/26.6</t>
  </si>
  <si>
    <t>H15/26.6 WP330</t>
  </si>
  <si>
    <t>DIPcomH15/26.5</t>
  </si>
  <si>
    <t>H15/26.5 WP331</t>
  </si>
  <si>
    <t>DIPcomH15/26.4</t>
  </si>
  <si>
    <t>H15/26.4 WP334</t>
  </si>
  <si>
    <t>DIPcomH15/26.3</t>
  </si>
  <si>
    <t>H15/26.3 WP326</t>
  </si>
  <si>
    <t>DIPcomH15/26.2</t>
  </si>
  <si>
    <t>H15/26.2 WP323</t>
  </si>
  <si>
    <t>DIPcomH15/26.1</t>
  </si>
  <si>
    <t>H15/26.1 WP322</t>
  </si>
  <si>
    <t>DIPcomH15/44.3</t>
  </si>
  <si>
    <t>H15/44.3 WP354</t>
  </si>
  <si>
    <t>A11_3_4</t>
  </si>
  <si>
    <t>DIPcomH15/44.4</t>
  </si>
  <si>
    <t>H15/44.4 WP355</t>
  </si>
  <si>
    <t>13.01./14.01.2016</t>
  </si>
  <si>
    <t>C14</t>
  </si>
  <si>
    <t>DIPcomH15/44.8</t>
  </si>
  <si>
    <t>H15/44.8 WP359</t>
  </si>
  <si>
    <t>DIPcomH15/44.9</t>
  </si>
  <si>
    <t>H15/44.9 WP360</t>
  </si>
  <si>
    <t>C15</t>
  </si>
  <si>
    <t>DIPcomH15/44.10</t>
  </si>
  <si>
    <t>H15/44.10 WP361</t>
  </si>
  <si>
    <t>DIPzeiH15/41</t>
  </si>
  <si>
    <t>H15/41 WP346</t>
  </si>
  <si>
    <t>Z5</t>
  </si>
  <si>
    <t>DIPzeiH15/29</t>
  </si>
  <si>
    <t>H15/29 WP322</t>
  </si>
  <si>
    <t>DIPzeiH15/17</t>
  </si>
  <si>
    <t>H15/17</t>
  </si>
  <si>
    <t>Z6</t>
  </si>
  <si>
    <t>DIPzeiH15/13</t>
  </si>
  <si>
    <t>H15/13</t>
  </si>
  <si>
    <t>Pflanzenmaterial fast aufgebraucht; Höhenangabe nachträglich in Google Earth ermittelt</t>
  </si>
  <si>
    <t>T5</t>
  </si>
  <si>
    <t>DIPtriH15/28</t>
  </si>
  <si>
    <t>H15/28 WP333</t>
  </si>
  <si>
    <t>DIPtriH15/19</t>
  </si>
  <si>
    <t>H15/19 WP311</t>
  </si>
  <si>
    <t>DIPtriH15/08</t>
  </si>
  <si>
    <t>H15/08 WP303</t>
  </si>
  <si>
    <t>DIPcomH15/44.11</t>
  </si>
  <si>
    <t>H15/44.11 WP362</t>
  </si>
  <si>
    <t>DIPcomH15/44.12</t>
  </si>
  <si>
    <t>H15/44.12 WP363</t>
  </si>
  <si>
    <t>DIPcomH15/44.13</t>
  </si>
  <si>
    <t>H15/44.13 WP364</t>
  </si>
  <si>
    <t>sehr schmale Sprosse</t>
  </si>
  <si>
    <t>DIPcomH15/44.14</t>
  </si>
  <si>
    <t>H15/44.14 WP365</t>
  </si>
  <si>
    <t>DIPcomH15/44.15</t>
  </si>
  <si>
    <t>H15/44.15 WP366</t>
  </si>
  <si>
    <t>DIPcomH15/44.16</t>
  </si>
  <si>
    <t>H15/44.16 WP367</t>
  </si>
  <si>
    <t>DIPcomH15/44.17</t>
  </si>
  <si>
    <t>H15/44.17 WP368</t>
  </si>
  <si>
    <t>DIPcomH15/44.18</t>
  </si>
  <si>
    <t>H15/44.18 WP369</t>
  </si>
  <si>
    <r>
      <t xml:space="preserve">Pflanzenmaterial fast aufgebraucht, </t>
    </r>
    <r>
      <rPr>
        <sz val="10"/>
        <color rgb="FFFF0000"/>
        <rFont val="Arial"/>
        <family val="2"/>
      </rPr>
      <t>Ähnlichkeit mit D. issleri</t>
    </r>
  </si>
  <si>
    <t>DIPcomH15/27.1</t>
  </si>
  <si>
    <t>H15/27.1 WP325</t>
  </si>
  <si>
    <t>18.01./19.01.2016</t>
  </si>
  <si>
    <t>C16</t>
  </si>
  <si>
    <t>DIPcomH15/27.2</t>
  </si>
  <si>
    <t>H15/27.2 WP327</t>
  </si>
  <si>
    <t>C17</t>
  </si>
  <si>
    <t>DIPcomH15/21.3</t>
  </si>
  <si>
    <t>H15/21.3 WP307</t>
  </si>
  <si>
    <t>"Zinnenweg" NW Schierke, locality 3, ST, D</t>
  </si>
  <si>
    <t>Hinweis K. Horn: "abweichende Form"</t>
  </si>
  <si>
    <t>DIPcomH15/21.2</t>
  </si>
  <si>
    <t>H15/21.2 WP308</t>
  </si>
  <si>
    <t>DIPcomH15/21.1</t>
  </si>
  <si>
    <t>H15/21.1 WP308</t>
  </si>
  <si>
    <t>DIPcomH15/07.5</t>
  </si>
  <si>
    <t>H15/07.5 WP306</t>
  </si>
  <si>
    <t>probably mistake in publication: A15_3_3, but real A15_3_4</t>
  </si>
  <si>
    <t>DIPcomH15/07.4</t>
  </si>
  <si>
    <t>H15/07.4 WP305</t>
  </si>
  <si>
    <t>DIPcomH15/07.3</t>
  </si>
  <si>
    <t>H15/07.3 WP304</t>
  </si>
  <si>
    <t>DIPcomH15/07.2</t>
  </si>
  <si>
    <t>H15/07.2 WP302</t>
  </si>
  <si>
    <t>DIPcomH15/07.1</t>
  </si>
  <si>
    <t>H15/07.1 WP300</t>
  </si>
  <si>
    <t>384_01_DIPcom_Denali_A01_2016-07-05_1</t>
  </si>
  <si>
    <t>A10_5_3</t>
  </si>
  <si>
    <t>Prakt.</t>
  </si>
  <si>
    <t>Ala1</t>
  </si>
  <si>
    <t>Ala15</t>
  </si>
  <si>
    <t>Alaska, Denali NP, ca. 13 km SSE Healy, dry ridge about Rock Creek (transekt collection)</t>
  </si>
  <si>
    <t>385_03_DIPcom_Denali_B01_2016-07-05_1</t>
  </si>
  <si>
    <t>Ala3</t>
  </si>
  <si>
    <t>386_04_DIPcom_Denali_C01_2016-07-05_1</t>
  </si>
  <si>
    <t>Ala4</t>
  </si>
  <si>
    <t>387_05_DIPcom_Denali_D01_2016-07-05_1</t>
  </si>
  <si>
    <t>A15_1_4</t>
  </si>
  <si>
    <t>Ala5</t>
  </si>
  <si>
    <t>388_11_DIPcom_Denali_E01_2016-07-05_1</t>
  </si>
  <si>
    <t>Ala11</t>
  </si>
  <si>
    <t>T11</t>
  </si>
  <si>
    <t>389_13_DIPcom_Denali_F01_2016-07-05_1</t>
  </si>
  <si>
    <t>Ala13</t>
  </si>
  <si>
    <t>T13</t>
  </si>
  <si>
    <t>390_14_DIPcom_Denali_G01_2016-07-05_1</t>
  </si>
  <si>
    <t>A_8_5_3</t>
  </si>
  <si>
    <t>Ala14</t>
  </si>
  <si>
    <t>T14</t>
  </si>
  <si>
    <t>391_16_DIPcom_Denali_H01_2016-07-05_1</t>
  </si>
  <si>
    <t>Ala16</t>
  </si>
  <si>
    <t>T16</t>
  </si>
  <si>
    <t>392_20_DIPcom_Denali_A02_2016-07-05_1</t>
  </si>
  <si>
    <t>Ala20</t>
  </si>
  <si>
    <t>T20</t>
  </si>
  <si>
    <t>393_21_DIPcom_Denali_B02_2016-07-05_1</t>
  </si>
  <si>
    <t>Ala21</t>
  </si>
  <si>
    <t>T21</t>
  </si>
  <si>
    <t>394_22_DIPcom_Denali_C02_2016-07-05_1</t>
  </si>
  <si>
    <t>Ala22</t>
  </si>
  <si>
    <t>T22</t>
  </si>
  <si>
    <t>395_91-020_DIPcom_repSeqPCR_F04_2016-07-07_1</t>
  </si>
  <si>
    <t xml:space="preserve"> +--</t>
  </si>
  <si>
    <t>91/020</t>
  </si>
  <si>
    <t>NS Westharz, Rammelsberg bei Goslar</t>
  </si>
  <si>
    <t>396_93-068_DIPcom_E02_2016-07-05_1</t>
  </si>
  <si>
    <t>93/068</t>
  </si>
  <si>
    <t>NS Westharz, Gosetalgaststätte</t>
  </si>
  <si>
    <t>397_93-064_DIPcom_F02_2016-07-05_1</t>
  </si>
  <si>
    <t>93/064</t>
  </si>
  <si>
    <t>NS Westharz, Wiesenweg bei Torfhaus</t>
  </si>
  <si>
    <t>93/061</t>
  </si>
  <si>
    <t>NS Westharz, Rehberger Planweg</t>
  </si>
  <si>
    <t xml:space="preserve"> </t>
  </si>
  <si>
    <t>FR/xxx</t>
  </si>
  <si>
    <t>France</t>
  </si>
  <si>
    <t>Vogesen</t>
  </si>
  <si>
    <t>400_DIPoel_Oösterreich_96-060_G04_2016-07-07_1</t>
  </si>
  <si>
    <t>first part of seq not readable</t>
  </si>
  <si>
    <t>96/060</t>
  </si>
  <si>
    <t>Austria</t>
  </si>
  <si>
    <t>Oberösterreich</t>
  </si>
  <si>
    <t>401_93-066_DIPalp_G02_2016-07-05_1</t>
  </si>
  <si>
    <t>#do rpb</t>
  </si>
  <si>
    <t>check if alp or com (mol: com)</t>
  </si>
  <si>
    <t>93/066</t>
  </si>
  <si>
    <t>NS Westharz, Wiesenweg 6</t>
  </si>
  <si>
    <t>402_DIPoel_93-036_H04_2016-07-07_1</t>
  </si>
  <si>
    <t xml:space="preserve"> _not readable, seq, F_</t>
  </si>
  <si>
    <t>93/036</t>
  </si>
  <si>
    <t>Isotype, FR, Vogesen</t>
  </si>
  <si>
    <t>93/030</t>
  </si>
  <si>
    <t>93/033</t>
  </si>
  <si>
    <t>13/yyy</t>
  </si>
  <si>
    <t>Bay, Mittelfranken</t>
  </si>
  <si>
    <t>407_rep_401_H02_2016-07-05_1</t>
  </si>
  <si>
    <t xml:space="preserve"> _not readable_</t>
  </si>
  <si>
    <t>408_DIPoel_LagoMaggiore_A03_2016-07-07_1</t>
  </si>
  <si>
    <t>12/012</t>
  </si>
  <si>
    <t>Italy</t>
  </si>
  <si>
    <t>Lago Maggiore</t>
  </si>
  <si>
    <t>409_DIPoel_LagoMaggiore_B03_2016-07-07_1</t>
  </si>
  <si>
    <t>12/013</t>
  </si>
  <si>
    <t>France?</t>
  </si>
  <si>
    <t>Massif central</t>
  </si>
  <si>
    <t>04/037</t>
  </si>
  <si>
    <t>Germany</t>
  </si>
  <si>
    <t>HE, Odenwald, Beerfelden</t>
  </si>
  <si>
    <t>PL01</t>
  </si>
  <si>
    <t>Poland</t>
  </si>
  <si>
    <t>Masuren, SW Johannisburg</t>
  </si>
  <si>
    <t>95/019</t>
  </si>
  <si>
    <t>NA</t>
  </si>
  <si>
    <t>413_DIPzeil_Slovenia_C03_2016-07-07_1</t>
  </si>
  <si>
    <t xml:space="preserve"> #do rpb</t>
  </si>
  <si>
    <t>04/031</t>
  </si>
  <si>
    <t>Slovenia</t>
  </si>
  <si>
    <t>N Ljubljana</t>
  </si>
  <si>
    <t>414_DIPtri_Münster_BWÜbplatz_D03_2016-07-07_1</t>
  </si>
  <si>
    <t xml:space="preserve"> _file not readable_</t>
  </si>
  <si>
    <t>93/046</t>
  </si>
  <si>
    <t>NS, Munster (Örtze)</t>
  </si>
  <si>
    <t>DIPoel cf</t>
  </si>
  <si>
    <t>415_DIP_LagoMaggiore_E03_2016-07-07_1</t>
  </si>
  <si>
    <t>12/011</t>
  </si>
  <si>
    <t>Lago Maggiore, # 1</t>
  </si>
  <si>
    <t>416_DIPoel_LagoMaggiore_F03_2016-07-07_1</t>
  </si>
  <si>
    <t>12/015</t>
  </si>
  <si>
    <t>Lago Maggiore, # 5</t>
  </si>
  <si>
    <t>90/057</t>
  </si>
  <si>
    <t>NS, Hausselbergkuppe</t>
  </si>
  <si>
    <t>95/014</t>
  </si>
  <si>
    <t>95/015</t>
  </si>
  <si>
    <t>420_DIPcom_Slovenia_G03_2016-07-07_1</t>
  </si>
  <si>
    <t>04/029</t>
  </si>
  <si>
    <t>421_DIPzeil_Westharz_H03_2016-07-07_1</t>
  </si>
  <si>
    <t>94/030</t>
  </si>
  <si>
    <t>NS, Westharz, Günzelsberg</t>
  </si>
  <si>
    <t>04/030</t>
  </si>
  <si>
    <t>11/011</t>
  </si>
  <si>
    <t>see 477</t>
  </si>
  <si>
    <t>11/010</t>
  </si>
  <si>
    <t>90/001</t>
  </si>
  <si>
    <t>BY, Mittelfranken, S Warmersdorf</t>
  </si>
  <si>
    <t>426_DIPzeil_95-028_A04_2016-07-07_1</t>
  </si>
  <si>
    <t>95/028</t>
  </si>
  <si>
    <t>91/004</t>
  </si>
  <si>
    <t>?, Heroldbach</t>
  </si>
  <si>
    <t>428_DIPoel_It_Alpen_B04_2016-07-07_1</t>
  </si>
  <si>
    <t>missing in automated alignment for Biogeogr</t>
  </si>
  <si>
    <t>12/017</t>
  </si>
  <si>
    <t>Alpen, Mte Rosa Massiv</t>
  </si>
  <si>
    <t>LYCann</t>
  </si>
  <si>
    <t>429_LYCann_MV_C04_2016-07-07_1</t>
  </si>
  <si>
    <t xml:space="preserve"> +++</t>
  </si>
  <si>
    <t>MV</t>
  </si>
  <si>
    <t>430_rep429_D04_2016-07-07_1</t>
  </si>
  <si>
    <t>DIPcom_gametophyte</t>
  </si>
  <si>
    <t>DIPmad</t>
  </si>
  <si>
    <t>KH##/###</t>
  </si>
  <si>
    <t>Portugal</t>
  </si>
  <si>
    <t>Madeira</t>
  </si>
  <si>
    <t>Taiwan</t>
  </si>
  <si>
    <t>02/020</t>
  </si>
  <si>
    <t>Azoren</t>
  </si>
  <si>
    <t>DIPmul</t>
  </si>
  <si>
    <t>Thailand</t>
  </si>
  <si>
    <t>Doi Inthanon</t>
  </si>
  <si>
    <t>P01500</t>
  </si>
  <si>
    <t>Lithuania</t>
  </si>
  <si>
    <t>P01501</t>
  </si>
  <si>
    <t>LYCcla</t>
  </si>
  <si>
    <t>437_LYCcla_P032984_437_cpSSR_atpBR_LHeiland_C01_2016-08-02_1_rc_edit.ab1</t>
  </si>
  <si>
    <t>P32987</t>
  </si>
  <si>
    <t>P01494</t>
  </si>
  <si>
    <t>P0195</t>
  </si>
  <si>
    <t>P30649</t>
  </si>
  <si>
    <t>441_DIPcom_P226284_441_cpSSR_atpBR_LHeiland_D01_2016-08-02_1_rc_edit.ab1</t>
  </si>
  <si>
    <t>P22684</t>
  </si>
  <si>
    <t>Moletai District., environs of Dubingiai, Lake Asveja, forest, leg. Sarkiniene, 1954-08-07</t>
  </si>
  <si>
    <t>P23568</t>
  </si>
  <si>
    <t>P01515</t>
  </si>
  <si>
    <t>P32989</t>
  </si>
  <si>
    <t>P31362</t>
  </si>
  <si>
    <t>PL02</t>
  </si>
  <si>
    <t>Schwarzkessel</t>
  </si>
  <si>
    <t>447_DIPoel_447_cpSSR_atpBR_LHeiland_E01_2016-08-02_1_rc_edit.ab1</t>
  </si>
  <si>
    <t>12/016</t>
  </si>
  <si>
    <t>448_DIPzeil_448_cpSSR_atpBR_LHeiland_F01_2016-08-02_1_rc_edit.ab1</t>
  </si>
  <si>
    <t>93/040</t>
  </si>
  <si>
    <t>Gemany</t>
  </si>
  <si>
    <t>NS, Lüneburger Heide</t>
  </si>
  <si>
    <t xml:space="preserve"> - seq. wrong</t>
  </si>
  <si>
    <t>Vos01</t>
  </si>
  <si>
    <t>Vosgeses, Carriere du Blanc?</t>
  </si>
  <si>
    <t>450_DIPoel_450_cpSSR_atpBR_LHeiland_H01_2016-08-02_1_rc_edit.ab1</t>
  </si>
  <si>
    <t>11/004</t>
  </si>
  <si>
    <t>451_DIPzeil_451_cpSSR_atpBR_LHeiland_A02_2016-08-02_1_rc_edit.ab1</t>
  </si>
  <si>
    <t>04/035</t>
  </si>
  <si>
    <t>452_DIPalp_452_cpSSR_atpBR_LHeiland_B02_2016-08-02_1_rc_edit.ab1</t>
  </si>
  <si>
    <t>11/001</t>
  </si>
  <si>
    <t>Iceland</t>
  </si>
  <si>
    <t>Westfjorde b. Sudavik</t>
  </si>
  <si>
    <t>93/035</t>
  </si>
  <si>
    <t>NS, Munster (Örtze), Zabelshöhe</t>
  </si>
  <si>
    <t>93/032</t>
  </si>
  <si>
    <t>Vosgeses, Champs du Feu</t>
  </si>
  <si>
    <t>455_DIPcom_Slov04-032_455_cpSSR_rcblF_AKlahr_F06_2016-10-17_1_edit</t>
  </si>
  <si>
    <t>04/032</t>
  </si>
  <si>
    <t>15 km N Ljubljana</t>
  </si>
  <si>
    <t>DIPvei</t>
  </si>
  <si>
    <t>AK</t>
  </si>
  <si>
    <t>Taiw_Knapp4280</t>
  </si>
  <si>
    <t>Taiw_Knapp4301</t>
  </si>
  <si>
    <t>Taiw_Knapp4288</t>
  </si>
  <si>
    <t>Taiw_Knapp4283</t>
  </si>
  <si>
    <t>Taiw_Knapp4281</t>
  </si>
  <si>
    <t>Taiw_Knapp4282</t>
  </si>
  <si>
    <t>DIPyue</t>
  </si>
  <si>
    <t>Taiw_Knapp4286</t>
  </si>
  <si>
    <t>Taiw_Knapp4287</t>
  </si>
  <si>
    <t>Taiw_Knapp4300</t>
  </si>
  <si>
    <t>465_DIPcomSIB_465_cp-SSR_atpBR_AKlahr_A08_2016-10-05_1_rc_edit.ab1</t>
  </si>
  <si>
    <t>SIB_DIPcom</t>
  </si>
  <si>
    <t>Russia, Western Siberia, Chantimansinnsk, 01.07.2017</t>
  </si>
  <si>
    <t>01.07.2017</t>
  </si>
  <si>
    <t>CH_DIPalp</t>
  </si>
  <si>
    <t>Switzerland, Graubünden, St. Moritz, Julienpass</t>
  </si>
  <si>
    <t>SUE1_LYCann1</t>
  </si>
  <si>
    <t>Schweden, Skäne, Ravlunda</t>
  </si>
  <si>
    <t>SUE1_LYCann2</t>
  </si>
  <si>
    <t>428_DIPoel_Alp_12-017_428_cpSSR_rcblF_AKlahr_E06_2016-10-17_1_edit</t>
  </si>
  <si>
    <t>471=R455_DIPcomSLOV_471_Wdh455cpSSR_atpBR_AKlahr_E08_2016-10-05_1_rc_edit.ab1</t>
  </si>
  <si>
    <t>Taiw_Knapp4305</t>
  </si>
  <si>
    <t>Taiw_Knapp4308</t>
  </si>
  <si>
    <t>Taiw_Knapp4309</t>
  </si>
  <si>
    <t>MV_LYCann1</t>
  </si>
  <si>
    <t>Germany, MV, Schwinz, Nossentiner Heide</t>
  </si>
  <si>
    <t>477=R424_DIPoel_France11010_477Wdh424_cpSSR_atpBR_AKlahr_B05_2016-10-17_1_rc_edit.ab1</t>
  </si>
  <si>
    <t>Lit16_DIPcom30a_Dupl</t>
  </si>
  <si>
    <t>Vortest_AK</t>
  </si>
  <si>
    <t>Sequenz vorhanden im Seq.lauf 7.12.16 (ursprünglich als Lab-Nr. 566 gedacht) (sollte ursprünglich als 566 in Roboter-Platte (Seq.-lauf 7.12.17) mit rein. Da aber schon als 478 im Vortest Roboter vorhanden, nicht mehr in Platte aufgenommen)</t>
  </si>
  <si>
    <t>Lit16_DIPcom30a</t>
  </si>
  <si>
    <t>Lit16</t>
  </si>
  <si>
    <t>14.08.2016</t>
  </si>
  <si>
    <t>30a</t>
  </si>
  <si>
    <t>medium-old pine forest, rather moist and mossy 0.5-1 km E Puvociai village</t>
  </si>
  <si>
    <t>Lit16_DIPcom30a_Dupl_Wdh</t>
  </si>
  <si>
    <t>Lit16_DIPtri38_Dupl</t>
  </si>
  <si>
    <t>aufg. PCR-Produkt vorh. -&gt; Seq.rkt. muß noch gemacht werden</t>
  </si>
  <si>
    <t>Lit16_DIPtri38</t>
  </si>
  <si>
    <t>medium-old pine forest, rather dry, on former sand dunes, near road 4 km N Marcinkonys</t>
  </si>
  <si>
    <t>Lit16_DIPtri38_Dupl_Wdh</t>
  </si>
  <si>
    <t>Lit16_DIPtri_34/2</t>
  </si>
  <si>
    <t>Lit16_DIPtri34/2</t>
  </si>
  <si>
    <t>medium-old pine forest, rather dry, on former sand dunes 4 km N Marcinkonys</t>
  </si>
  <si>
    <t>Lit16_DIPtri_34/3_Wdh</t>
  </si>
  <si>
    <t>Lit16_DIPtri34/3</t>
  </si>
  <si>
    <t>Lit16_DIPcom37</t>
  </si>
  <si>
    <t>rather young pine forest, rather dry, on former sand dunes, near a forest road 4 km N Marcinkonys</t>
  </si>
  <si>
    <t>Lit16_DIPcom37_Wdh</t>
  </si>
  <si>
    <t>Lit16_DIPcom33a</t>
  </si>
  <si>
    <t>33a</t>
  </si>
  <si>
    <t>Lit16_DIPcom33a_Wdh</t>
  </si>
  <si>
    <t>Lit16_DIPcom2</t>
  </si>
  <si>
    <t>11.08.2016</t>
  </si>
  <si>
    <t>young pine forest 3 km NNE Varena</t>
  </si>
  <si>
    <t>Lit16_DIPcom2_Wdh</t>
  </si>
  <si>
    <t>R_478</t>
  </si>
  <si>
    <t>Rico_ad</t>
  </si>
  <si>
    <t>08./09.12.2016</t>
  </si>
  <si>
    <t>R_479</t>
  </si>
  <si>
    <t>R_480</t>
  </si>
  <si>
    <t>R_481</t>
  </si>
  <si>
    <t>R_482</t>
  </si>
  <si>
    <t>Dcom Som</t>
  </si>
  <si>
    <t>FIN</t>
  </si>
  <si>
    <t>Somerniemi</t>
  </si>
  <si>
    <t>R_483</t>
  </si>
  <si>
    <t>R_484</t>
  </si>
  <si>
    <t>Dcom Jäm</t>
  </si>
  <si>
    <t>Jämijärvi</t>
  </si>
  <si>
    <t>R_485</t>
  </si>
  <si>
    <t>R_486</t>
  </si>
  <si>
    <t>Dtri Jäm</t>
  </si>
  <si>
    <t>R_487</t>
  </si>
  <si>
    <t>Dzei Ilo</t>
  </si>
  <si>
    <t>Ilosjoki</t>
  </si>
  <si>
    <t>R_488</t>
  </si>
  <si>
    <t>Dcom Pet</t>
  </si>
  <si>
    <t>Petäjäkylä</t>
  </si>
  <si>
    <t>R_489</t>
  </si>
  <si>
    <t>Diss Ste 2</t>
  </si>
  <si>
    <t>Kieferle östlich Steinheid</t>
  </si>
  <si>
    <t>R_490</t>
  </si>
  <si>
    <t>Diss Ste 4</t>
  </si>
  <si>
    <t>R_491</t>
  </si>
  <si>
    <t>Diss Ste 1</t>
  </si>
  <si>
    <t>R_492</t>
  </si>
  <si>
    <t>Diss Ste 5</t>
  </si>
  <si>
    <t>R_493</t>
  </si>
  <si>
    <t>Diss Ste 9</t>
  </si>
  <si>
    <t>R_494</t>
  </si>
  <si>
    <t>Diss Ste 7</t>
  </si>
  <si>
    <t>R_495</t>
  </si>
  <si>
    <t>Diss Ste 3</t>
  </si>
  <si>
    <t>R_496</t>
  </si>
  <si>
    <t>Diss Ste 6</t>
  </si>
  <si>
    <t>R_497</t>
  </si>
  <si>
    <t>Dalp Suh SW</t>
  </si>
  <si>
    <t>R_498</t>
  </si>
  <si>
    <t>Dcom Obe West 4</t>
  </si>
  <si>
    <t>R_499</t>
  </si>
  <si>
    <t>Dalp Suh NO</t>
  </si>
  <si>
    <t>R_500</t>
  </si>
  <si>
    <t>Dtri Obe West 1</t>
  </si>
  <si>
    <t>R_501</t>
  </si>
  <si>
    <t>Dtri Obe West 3</t>
  </si>
  <si>
    <t>R_502</t>
  </si>
  <si>
    <t>R_503</t>
  </si>
  <si>
    <t>R_504</t>
  </si>
  <si>
    <t>R_505</t>
  </si>
  <si>
    <t>R_506</t>
  </si>
  <si>
    <t>Dzei Wok 1</t>
  </si>
  <si>
    <t>südlich Wokuhl</t>
  </si>
  <si>
    <t>R_507</t>
  </si>
  <si>
    <t>Dzei Wok 2</t>
  </si>
  <si>
    <t>R_508</t>
  </si>
  <si>
    <t>Dzei Wok 3</t>
  </si>
  <si>
    <t>R_509</t>
  </si>
  <si>
    <t>Dzei Wok 4</t>
  </si>
  <si>
    <t>R_510</t>
  </si>
  <si>
    <t>Dzei Wok 6</t>
  </si>
  <si>
    <t>R_511</t>
  </si>
  <si>
    <t>Dzei Wok 7</t>
  </si>
  <si>
    <t>R_512</t>
  </si>
  <si>
    <t>R_513</t>
  </si>
  <si>
    <t>Dzei Wok 8</t>
  </si>
  <si>
    <t>R_514</t>
  </si>
  <si>
    <t>Dzei Wok 9</t>
  </si>
  <si>
    <t>R_515</t>
  </si>
  <si>
    <t>Dzei Wok 10</t>
  </si>
  <si>
    <t>R_516</t>
  </si>
  <si>
    <t>Dzei Wok 11</t>
  </si>
  <si>
    <t>R_517</t>
  </si>
  <si>
    <t>R_518</t>
  </si>
  <si>
    <t>R_519</t>
  </si>
  <si>
    <t>R_520</t>
  </si>
  <si>
    <t>Lit16_DIPtri34/1</t>
  </si>
  <si>
    <t>R_521</t>
  </si>
  <si>
    <t>R_522</t>
  </si>
  <si>
    <t>R_523</t>
  </si>
  <si>
    <t>R_524</t>
  </si>
  <si>
    <t>OK</t>
  </si>
  <si>
    <t>Dcom Obe West 1</t>
  </si>
  <si>
    <t>R_525</t>
  </si>
  <si>
    <t>Dcom Obe West 3</t>
  </si>
  <si>
    <t>DIPtri1_Loc1_16-006_Lit2016</t>
  </si>
  <si>
    <t>14_1</t>
  </si>
  <si>
    <t>96x_1</t>
  </si>
  <si>
    <t>16-006</t>
  </si>
  <si>
    <t>Lit16_DIPtri1</t>
  </si>
  <si>
    <t>medium-old dry pine forest 20 km NNE Verena</t>
  </si>
  <si>
    <t>DIPcom2a_Loc2a_Lit2016</t>
  </si>
  <si>
    <t>Lit16_DIPcom2a</t>
  </si>
  <si>
    <t>2a</t>
  </si>
  <si>
    <t>DIPcom4_Loc4_16-009_Lit2016</t>
  </si>
  <si>
    <t>16-009</t>
  </si>
  <si>
    <t>Lit16_DIPcom4</t>
  </si>
  <si>
    <t>young pine forest, very ight, ry 750 m S Varena</t>
  </si>
  <si>
    <t>DIPzeil6_Loc6_16-010_Lit2016</t>
  </si>
  <si>
    <t>16-010</t>
  </si>
  <si>
    <t>Lit16_DIPzei6</t>
  </si>
  <si>
    <t>medium-old dry pine forest 5 km NNE Senoji Varena</t>
  </si>
  <si>
    <t>DIPcom7-1_Lit2016</t>
  </si>
  <si>
    <t>Lit16_DIPcom7-1</t>
  </si>
  <si>
    <t>medium-old dry pine forest 4 km NE Senoji Varena</t>
  </si>
  <si>
    <t>DIPcom7-2_young_Lit2016</t>
  </si>
  <si>
    <t>Lit16_DIPcom7-2</t>
  </si>
  <si>
    <t>DIPcom7-3_Lit2016</t>
  </si>
  <si>
    <t>Lit16_DIPcom7-3</t>
  </si>
  <si>
    <t>DIPcom8_Loc8_16-011_Lit2016</t>
  </si>
  <si>
    <t>16-011</t>
  </si>
  <si>
    <t>Lit16_DIPcom8</t>
  </si>
  <si>
    <t>LYCcla8_Loc8_Lit 2016_Dupl</t>
  </si>
  <si>
    <t>14_5</t>
  </si>
  <si>
    <t>Lit16_LYCcla8</t>
  </si>
  <si>
    <t>LYCcan</t>
  </si>
  <si>
    <t>LYCcann9, Loc9_Lit 2016</t>
  </si>
  <si>
    <t>Lit16_LYCcann9</t>
  </si>
  <si>
    <t>medium-old dry pine forest 1 km NE Senoji Varena</t>
  </si>
  <si>
    <t>DIPcom9_Loc9_16-012_Lit2016</t>
  </si>
  <si>
    <t>16-012</t>
  </si>
  <si>
    <t>Lit16_DIPcom9</t>
  </si>
  <si>
    <t>LYCcla6, Loc6_Lit 2016</t>
  </si>
  <si>
    <t>Lit16_LYCcla6</t>
  </si>
  <si>
    <t>LYCcann6, Loc6_Lit 2016</t>
  </si>
  <si>
    <t>he!!</t>
  </si>
  <si>
    <t>Lit16_LYCcann6</t>
  </si>
  <si>
    <t>LYCcla1_Loc1_Lit2016</t>
  </si>
  <si>
    <t>14_6</t>
  </si>
  <si>
    <t>Lit16_LYCcla1</t>
  </si>
  <si>
    <t>DIPcom5b-1_Loc5b_Lit2016</t>
  </si>
  <si>
    <t>Lit16_DIPcom5b-1</t>
  </si>
  <si>
    <t>5b</t>
  </si>
  <si>
    <t>LYCcann2a, Loc2a_Lit 2016</t>
  </si>
  <si>
    <t>Lit16_LYCcann2a, Loc2a</t>
  </si>
  <si>
    <t>DIPtri9a_Loc9a_16-013_Lit2016</t>
  </si>
  <si>
    <t>G7_4_4</t>
  </si>
  <si>
    <t>16-013</t>
  </si>
  <si>
    <t>Lit16_DIPtri9a</t>
  </si>
  <si>
    <t>9a</t>
  </si>
  <si>
    <t>LYCcla9a_Loc9a_Lit2016</t>
  </si>
  <si>
    <t>Lit16_LYCcla9a</t>
  </si>
  <si>
    <t>DIPcom10-1_Loc10_Lit2016</t>
  </si>
  <si>
    <t>Lit16_DIPcom10-1</t>
  </si>
  <si>
    <t>medium-old dry pine forest 3.3 km WSW Senoji Varena</t>
  </si>
  <si>
    <t>DIPcom11-1_Lit2016</t>
  </si>
  <si>
    <t>Lit16_DIPcom11-1</t>
  </si>
  <si>
    <t>medium-old dry pine forest, harvested area with clearings 4 km WSW Senoji Varena</t>
  </si>
  <si>
    <t>DIPcom11-2_Lit2016</t>
  </si>
  <si>
    <t>Lit16_DIPcom11-2</t>
  </si>
  <si>
    <t>DIPcom11-3_Lit2016</t>
  </si>
  <si>
    <t>Lit16_DIPcom11-3</t>
  </si>
  <si>
    <t>DIPcom5b-2_Loc5b_young_Lit2016</t>
  </si>
  <si>
    <t>Lit16_DIPcom5b-2</t>
  </si>
  <si>
    <t>DIPcom5b-3_Loc5b_small plant_Lit2016</t>
  </si>
  <si>
    <t>14_2</t>
  </si>
  <si>
    <t>Lit16_DIPcom5b-3</t>
  </si>
  <si>
    <t>DIPcom10-2_Loc10_young_Lit2016</t>
  </si>
  <si>
    <t>Lit16_DIPcom10-2</t>
  </si>
  <si>
    <t>DIPcom10-3_Loc10_young_Lit2016</t>
  </si>
  <si>
    <t>Lit16_DIPcom10-3</t>
  </si>
  <si>
    <t>DIPcom10-4_Loc10_Lit2016</t>
  </si>
  <si>
    <t>Lit16_DIPcom10-4</t>
  </si>
  <si>
    <t>DIPcom10-5_Loc10_young_Lit2016</t>
  </si>
  <si>
    <t>Lit16_DIPcom10-5</t>
  </si>
  <si>
    <t>DIPcom10-6_Loc10_young_Lit2016</t>
  </si>
  <si>
    <t>Lit16_DIPcom10-6</t>
  </si>
  <si>
    <t>DIPcom10-7_Loc10_Lit2016</t>
  </si>
  <si>
    <t>Lit16_DIPcom10-7</t>
  </si>
  <si>
    <t>DIPcom12_Loc12_16-014_Lit2016</t>
  </si>
  <si>
    <t>16-014</t>
  </si>
  <si>
    <t>Lit16_DIPcom12</t>
  </si>
  <si>
    <t>12.08.2016</t>
  </si>
  <si>
    <t>open pine forest on former sand dunes 4 km SSE Marcinkonys village</t>
  </si>
  <si>
    <t>DIPzei12_Loc12_16-015_Lit2016</t>
  </si>
  <si>
    <t>16-015</t>
  </si>
  <si>
    <t>Lit16_DIPzei12</t>
  </si>
  <si>
    <t>DIPtri12_Loc12_16-016_Lit2016</t>
  </si>
  <si>
    <t>16-016</t>
  </si>
  <si>
    <t>Lit16_DIPtri12</t>
  </si>
  <si>
    <t>DIPcom12a_Loc12_Lit2016</t>
  </si>
  <si>
    <t>Lit16_DIPcom12a</t>
  </si>
  <si>
    <t>12a</t>
  </si>
  <si>
    <t>DIPzei12b_Loc12b_16-017_Lit2016</t>
  </si>
  <si>
    <t>16-017</t>
  </si>
  <si>
    <t>Lit16_DIPzei12b</t>
  </si>
  <si>
    <t>12b</t>
  </si>
  <si>
    <t>DIPzei13_Loc23_16-018_Lit2016</t>
  </si>
  <si>
    <t>16-018</t>
  </si>
  <si>
    <t>Lit16_DIPzei13</t>
  </si>
  <si>
    <t>DIPzei14-1_Loc14_16-019_Lit2016</t>
  </si>
  <si>
    <t>16-019</t>
  </si>
  <si>
    <t>Lit16_DIPzei14-1</t>
  </si>
  <si>
    <t>old growth pine forest on former sand dunes 4 km SSE Marcinkonys village</t>
  </si>
  <si>
    <t>DIPzei14-2_Loc14_large_Lit2016</t>
  </si>
  <si>
    <t>Lit16_DIPzei14-2</t>
  </si>
  <si>
    <t>?</t>
  </si>
  <si>
    <t>DIPtri15_Loc15_16-020_Lit2016</t>
  </si>
  <si>
    <t>16-020</t>
  </si>
  <si>
    <t>Lit16_DIPtri15</t>
  </si>
  <si>
    <t>open pine forest, crest of former sand dunes 4 km SSE Marcinkonys village</t>
  </si>
  <si>
    <t>DIPtri15a_Loc15a_Lit2016</t>
  </si>
  <si>
    <t>14_3</t>
  </si>
  <si>
    <t>Lit16_DIPtri15a</t>
  </si>
  <si>
    <t>15a</t>
  </si>
  <si>
    <t>DIPtri15b_Loc15b_Lit2016</t>
  </si>
  <si>
    <t>Lit16_DIPtri15b</t>
  </si>
  <si>
    <t>15b</t>
  </si>
  <si>
    <t>DIPtri15c_Loc15c_Lit2016</t>
  </si>
  <si>
    <t>Lit16_DIPtri15c</t>
  </si>
  <si>
    <t>15c</t>
  </si>
  <si>
    <t>DIPtri16_Loc16_16-021_Lit2016</t>
  </si>
  <si>
    <t>16-021</t>
  </si>
  <si>
    <t>Lit16_DIPtri16</t>
  </si>
  <si>
    <t>open pine forest, slopes of former sand dunes 1.5-3 km S Marcinkonys village</t>
  </si>
  <si>
    <t>DIPtri17_Loc17_16-022_Lit2016</t>
  </si>
  <si>
    <t>16-022</t>
  </si>
  <si>
    <t>Lit16_DIPtri17</t>
  </si>
  <si>
    <t>DIPcom18_Loc18_16-023_Lit2016</t>
  </si>
  <si>
    <t>16-023</t>
  </si>
  <si>
    <t>Lit16_DIPcom18</t>
  </si>
  <si>
    <t>open pine forest, little depression between former sand dunes 1.5-3 km S Marcinkonys village</t>
  </si>
  <si>
    <t>DIPzei19_Loc19_16-024_Lit2016</t>
  </si>
  <si>
    <t>16-024</t>
  </si>
  <si>
    <t>Lit16_DIPzei19</t>
  </si>
  <si>
    <t>DIPtri20_Loc20_16-025_Lit2016</t>
  </si>
  <si>
    <t>he!!!</t>
  </si>
  <si>
    <t>16-025</t>
  </si>
  <si>
    <t>Lit16_DIPtri20</t>
  </si>
  <si>
    <t>DIPcom21_Loc21_16-026_Lit2016</t>
  </si>
  <si>
    <t>16-026</t>
  </si>
  <si>
    <t>Lit16_DIPcom21</t>
  </si>
  <si>
    <t>fringe of an old-growth pine forest, little depression in the forest 1.5-3 km S Marcinkonys village</t>
  </si>
  <si>
    <t>DIPcom22_Loc22_16-027_Lit2016</t>
  </si>
  <si>
    <t>16-027</t>
  </si>
  <si>
    <t>Lit16_DIPcom22</t>
  </si>
  <si>
    <t>13.08.2016</t>
  </si>
  <si>
    <t>old pine forest 10 km ENE Merkine</t>
  </si>
  <si>
    <t>DIPzeil23_Loc23_16-028_Lit2016</t>
  </si>
  <si>
    <t>16-028</t>
  </si>
  <si>
    <t>Lit16_DIPzei23</t>
  </si>
  <si>
    <t>medium-old pine forest, treefall gap 10 km ENE Merkine</t>
  </si>
  <si>
    <t>DIPcom cf23_Loc23_16-028a_Lit2016</t>
  </si>
  <si>
    <t>Lit16_DIPcom_cf23</t>
  </si>
  <si>
    <t>DIPzei23a_Loc23a_16-029_Lit2016</t>
  </si>
  <si>
    <t>16-029</t>
  </si>
  <si>
    <t>Lit16_DIPzei23a</t>
  </si>
  <si>
    <t>23a</t>
  </si>
  <si>
    <t>DIPcom24_Loc24_16-030_Lit2016</t>
  </si>
  <si>
    <t>16-030</t>
  </si>
  <si>
    <t>Lit16_DIPcom24</t>
  </si>
  <si>
    <t>medium-old pine forest, opening near forest road 10 km ENE Merkine</t>
  </si>
  <si>
    <t>DIPtri25_Loc25_16-031_Lit2016</t>
  </si>
  <si>
    <t>16-031</t>
  </si>
  <si>
    <t>Lit16_DIPtri25</t>
  </si>
  <si>
    <t>medium-old pine forest on former sand dunes 20 km NNE Varena</t>
  </si>
  <si>
    <t>DIPcom26_Loc26_16-032_Lit2016</t>
  </si>
  <si>
    <t>16-032</t>
  </si>
  <si>
    <t>Lit16_DIPcom26</t>
  </si>
  <si>
    <t>DIPtri26a_Loc26a_16-033_Lit2016</t>
  </si>
  <si>
    <t>14_4</t>
  </si>
  <si>
    <t>16-033</t>
  </si>
  <si>
    <t>Lit16_DIPtri26a</t>
  </si>
  <si>
    <t>26a</t>
  </si>
  <si>
    <t>DIPtri27_Loc27_16-034_Lit2016</t>
  </si>
  <si>
    <t>16-034</t>
  </si>
  <si>
    <t>Lit16_DIPtri27</t>
  </si>
  <si>
    <t>DIPcom5-1_Loc5_young_Lit2016</t>
  </si>
  <si>
    <t>Lit16_DIPcom5-1</t>
  </si>
  <si>
    <t>DIPcom5-2_Loc5_young_Lit 2016</t>
  </si>
  <si>
    <t>Lit16_DIPcom5-2</t>
  </si>
  <si>
    <t>DIPcom5-3_Loc5_young_Lit 2016</t>
  </si>
  <si>
    <t>Lit16_DIPcom5-3</t>
  </si>
  <si>
    <t>DIPcom5-4_Loc5_young_Lit 2016</t>
  </si>
  <si>
    <t>Lit16_DIPcom5-4</t>
  </si>
  <si>
    <t>DIPcom5-6_Loc5_young_Lit 2016</t>
  </si>
  <si>
    <t>Lit16_DIPcom5-6</t>
  </si>
  <si>
    <t>DIPcom5-7_Loc5 young_ Lit 2016</t>
  </si>
  <si>
    <t>Lit16_DIPcom5-7</t>
  </si>
  <si>
    <t>DIPcom5-8_Lit 2016</t>
  </si>
  <si>
    <t>Lit16_DIPcom5-8</t>
  </si>
  <si>
    <t>DIPcom28_Lit 2016</t>
  </si>
  <si>
    <t>Lit16_DIPcom28</t>
  </si>
  <si>
    <t>medium-old pine forest, rather moist 2 km WSW Puvociai village</t>
  </si>
  <si>
    <t>DIPcom29_Lit 2016</t>
  </si>
  <si>
    <t>Lit16_DIPcom29</t>
  </si>
  <si>
    <t>medium-old pine forest, rather moist, little former sand dune 2 km WSW Puvociai village</t>
  </si>
  <si>
    <t>DIPcom30_Lit 2016</t>
  </si>
  <si>
    <t>Lit16_DIPcom30</t>
  </si>
  <si>
    <t>DIPcom30a</t>
  </si>
  <si>
    <t>DIPcom31_Lit 2016</t>
  </si>
  <si>
    <t>Lit16_DIPcom31</t>
  </si>
  <si>
    <t>DIPcom31a_Lit 2016</t>
  </si>
  <si>
    <t>Lit16_DIPcom31a</t>
  </si>
  <si>
    <t>31a</t>
  </si>
  <si>
    <t>DIPcom31b-1_Lit 2016</t>
  </si>
  <si>
    <t>Lit16_DIPcom31b-1</t>
  </si>
  <si>
    <t>31b</t>
  </si>
  <si>
    <t>fringe of a medium-old pine forest towards a clearcut 0.5-1 km E Puvociai village</t>
  </si>
  <si>
    <t>DIPcom31b-2_Lit 2016</t>
  </si>
  <si>
    <t>Lit16_DIPcom31b-2</t>
  </si>
  <si>
    <t>DIPcom32_Lit 2016</t>
  </si>
  <si>
    <t>Lit16_DIPcom32</t>
  </si>
  <si>
    <t>medium-old pine forest, forest gap near a clearcut 0.5-1 km E Puvociai village</t>
  </si>
  <si>
    <t>DIPcom32a_Lit 2016</t>
  </si>
  <si>
    <t>Lit16_DIPcom32a</t>
  </si>
  <si>
    <t>32a</t>
  </si>
  <si>
    <t>young pine plantation on a former clearcut, rather dense 0.5-1 km E Puvociai village</t>
  </si>
  <si>
    <t>DIPcom33_Lit 2016</t>
  </si>
  <si>
    <t>Lit16_DIPcom33</t>
  </si>
  <si>
    <t>DIPtri34-1_Lit 2016</t>
  </si>
  <si>
    <t>Lit16_DIPtri34-1</t>
  </si>
  <si>
    <t>DIPtri35</t>
  </si>
  <si>
    <t>Lit16_DIPtri35</t>
  </si>
  <si>
    <t>DIPtri35a_Lit 2016</t>
  </si>
  <si>
    <t>Lit16_DIPtri35a</t>
  </si>
  <si>
    <t>DIPtri36_Lit 2016</t>
  </si>
  <si>
    <t>Lit16_DIPtri36</t>
  </si>
  <si>
    <t>gap in medium-old pine forest, rather dry, on former sand dunes 4 km N Marcinkonys</t>
  </si>
  <si>
    <t>DIPzei39_Lit 2016</t>
  </si>
  <si>
    <t>Lit16_DIPzei39</t>
  </si>
  <si>
    <t>medium-old pine forest, forest road 750 m NW Senoji Varena</t>
  </si>
  <si>
    <t>DIPcom40_Lit 2016</t>
  </si>
  <si>
    <t>Lit16_DIPcom40</t>
  </si>
  <si>
    <t>medium-old pine forest, forest road 1 km NW Senoji Varena</t>
  </si>
  <si>
    <t>DIPcom40a-1_Lit 2016</t>
  </si>
  <si>
    <t>Lit16_DIPcom40a-1</t>
  </si>
  <si>
    <t>DIPcom40a-2_Lit 2016</t>
  </si>
  <si>
    <t>Lit16_DIPcom40a-2</t>
  </si>
  <si>
    <t>LYCcann8_Loc8_Lit 2016</t>
  </si>
  <si>
    <t>Lit16_LYCcann8</t>
  </si>
  <si>
    <t>LYCvei</t>
  </si>
  <si>
    <t>LYCveitch_Knapp 4371</t>
  </si>
  <si>
    <t>SEAsia</t>
  </si>
  <si>
    <t>Taiw_Knapp 4371</t>
  </si>
  <si>
    <t>LYCsp_</t>
  </si>
  <si>
    <t>LYCsp_Knapp 4372</t>
  </si>
  <si>
    <t>Taiw_Knapp 4372</t>
  </si>
  <si>
    <t>LYCsp_Knapp 4373</t>
  </si>
  <si>
    <t>Taiw_Knapp 4373</t>
  </si>
  <si>
    <t>LYCsp_Knapp 4374</t>
  </si>
  <si>
    <t>Taiw_Knapp 4374</t>
  </si>
  <si>
    <t>LYCsp_Knapp 4375</t>
  </si>
  <si>
    <t>Taiw_Knapp 4375</t>
  </si>
  <si>
    <t>LYCsp_Knapp 4376</t>
  </si>
  <si>
    <t>Taiw_Knapp 4376</t>
  </si>
  <si>
    <t>LYCsp_Knapp 4377</t>
  </si>
  <si>
    <t>Taiw_Knapp 4377</t>
  </si>
  <si>
    <t>DIPyue_HMC 7120</t>
  </si>
  <si>
    <t>Taiw_HMC 7120</t>
  </si>
  <si>
    <t>DIPyue_HMC 7122</t>
  </si>
  <si>
    <t>Taiw_HMC 7122</t>
  </si>
  <si>
    <t>DIPyue_HMC 7123</t>
  </si>
  <si>
    <t>Taiw_HMC 7123</t>
  </si>
  <si>
    <t>DIPvei_HMC 7124</t>
  </si>
  <si>
    <t>Taiw_HMC 7124</t>
  </si>
  <si>
    <t>DIPmul_HMC 7129</t>
  </si>
  <si>
    <t>Taiw_HMC 7129</t>
  </si>
  <si>
    <t>DIPmul_HMC 7133</t>
  </si>
  <si>
    <t>Taiw_HMC 7133</t>
  </si>
  <si>
    <t>Lukas</t>
  </si>
  <si>
    <t>Lit17_DIPcom50</t>
  </si>
  <si>
    <t>96x_2</t>
  </si>
  <si>
    <t xml:space="preserve"> 599-696 missing</t>
  </si>
  <si>
    <t>Lit17</t>
  </si>
  <si>
    <t>07.06.2017</t>
  </si>
  <si>
    <t>medium-old pine forest, rather moist and mossy 0.5-1 km S Puvociai village</t>
  </si>
  <si>
    <t>Lit17_DIPcom52</t>
  </si>
  <si>
    <t>08.06.2017</t>
  </si>
  <si>
    <t>dry pine forests 10 km SW Varena</t>
  </si>
  <si>
    <t>Lit17_DIPcom53</t>
  </si>
  <si>
    <t>Lit17_DIPcom54</t>
  </si>
  <si>
    <t>Lit17_DIPcom57</t>
  </si>
  <si>
    <t>Lit17_DIPcom58</t>
  </si>
  <si>
    <t>Lit17_DIPcom60</t>
  </si>
  <si>
    <t>dry pine forests 13 km SW Varena</t>
  </si>
  <si>
    <t>Lit17_DIPcom68</t>
  </si>
  <si>
    <t>09.06.2017</t>
  </si>
  <si>
    <t>medium moist spruce-pine forest 2 km  NNW Marcinkonys village</t>
  </si>
  <si>
    <t>Lit17_DIPcom70</t>
  </si>
  <si>
    <t>Lit17_DIPcom71</t>
  </si>
  <si>
    <t>Lit17_DIPcom72</t>
  </si>
  <si>
    <t>medium dry pine forest, margin of a clearcut 0.5-1 km SE Puvociai village</t>
  </si>
  <si>
    <t>Lit17_DIPcom73</t>
  </si>
  <si>
    <t>Lit17_DIPcom74</t>
  </si>
  <si>
    <t>Lit17_DIPcom74-a (2 samples, normal and drought fo., 4m apart)</t>
  </si>
  <si>
    <t>DIPcom74-a_Lit 2017 -&gt; Achtung ! real 2 Proben: 74-a2 und 74-1a</t>
  </si>
  <si>
    <t>Lit17_DIPcom74a</t>
  </si>
  <si>
    <t>74a</t>
  </si>
  <si>
    <t>Lit17_DIPcom75</t>
  </si>
  <si>
    <t>Lit17_DIPcom76</t>
  </si>
  <si>
    <t>Lit17_DIPcom77</t>
  </si>
  <si>
    <t>Lit17_DIPcom78</t>
  </si>
  <si>
    <t>Lit17_DIPcom79</t>
  </si>
  <si>
    <t>medium dry pine forest with some young spruce 1-1.5 km NW Puvociai village</t>
  </si>
  <si>
    <t>Lit17_DIPcom80</t>
  </si>
  <si>
    <t>medium dry pine forest, margin of a clearcut 1-1.5 km NW Puvociai village</t>
  </si>
  <si>
    <t>Lit17_DIPcom81</t>
  </si>
  <si>
    <t>Lit17_DIPcom82</t>
  </si>
  <si>
    <t>KH17/002</t>
  </si>
  <si>
    <t>young pine forest, upper slope of a former sand pith 0.5-1 km S Varena</t>
  </si>
  <si>
    <t>Lit17_DIPcom83</t>
  </si>
  <si>
    <t>11.06.2017</t>
  </si>
  <si>
    <t>medium dry pine forest, plantation 10 yrs old 0.5-1 km SE Puvociai village</t>
  </si>
  <si>
    <t>Lit17_DIPcom84</t>
  </si>
  <si>
    <t>Lit17_DIPcom85</t>
  </si>
  <si>
    <t>Lit17_DIPcom86</t>
  </si>
  <si>
    <t>Lit17_DIPcom87</t>
  </si>
  <si>
    <t>Lit17_DIPcom88</t>
  </si>
  <si>
    <t>Lit17_DIPcom89</t>
  </si>
  <si>
    <t>Lit17_DIPcom90</t>
  </si>
  <si>
    <t>Lit17_DIPcom91</t>
  </si>
  <si>
    <t>Lit17_DIPcom92</t>
  </si>
  <si>
    <t>Lit17_DIPcom94</t>
  </si>
  <si>
    <t>12.06.2017</t>
  </si>
  <si>
    <t>Lit17_DIPcom97</t>
  </si>
  <si>
    <t>dry, medium-old pine forest 20 km NNE Varena</t>
  </si>
  <si>
    <t>Lit17_DIPcom98</t>
  </si>
  <si>
    <t>Lit17_DIPcom99</t>
  </si>
  <si>
    <t>A11_5_4</t>
  </si>
  <si>
    <t>Lit17_DIPcom100</t>
  </si>
  <si>
    <t>Lit17_DIPcom101</t>
  </si>
  <si>
    <t>Lit17_DIPcom105</t>
  </si>
  <si>
    <t>Ala12_DIPcomH6</t>
  </si>
  <si>
    <t>01.08.2015</t>
  </si>
  <si>
    <t>#6</t>
  </si>
  <si>
    <t>Alaska, Denali NP. dry ridge above Rock Creek, ca. 500 m from park headquarters</t>
  </si>
  <si>
    <t>Ala12_DIPcomH7</t>
  </si>
  <si>
    <t>#7</t>
  </si>
  <si>
    <t>Alaska, Denali NP, dry slope on park road, ca. 2.7 km WSW from park headquarters</t>
  </si>
  <si>
    <t>Ala12_DIPcomH8</t>
  </si>
  <si>
    <t>04.08.2015</t>
  </si>
  <si>
    <t>#8</t>
  </si>
  <si>
    <t>Alaska, Denali NP, Savage river</t>
  </si>
  <si>
    <t>Ala12_DIPcomH9</t>
  </si>
  <si>
    <t>31.07.2015</t>
  </si>
  <si>
    <t>#9</t>
  </si>
  <si>
    <t>Alaska, Fairbanks, Bonaza Creek, near LTER Exp. Forest West Reserve, entrance road to bluff of the Tanana River</t>
  </si>
  <si>
    <t>Ala12_DIPcomT2</t>
  </si>
  <si>
    <t>Ala12_DIPcomT6</t>
  </si>
  <si>
    <t>T6</t>
  </si>
  <si>
    <t>Ala12_DIPcomT7</t>
  </si>
  <si>
    <t>T7</t>
  </si>
  <si>
    <t>Ala12_DIPcomT8</t>
  </si>
  <si>
    <t>T8</t>
  </si>
  <si>
    <t>Ala12_DIPcomT9</t>
  </si>
  <si>
    <t>T9</t>
  </si>
  <si>
    <t>Ala12_DIPcomT10</t>
  </si>
  <si>
    <t>T10</t>
  </si>
  <si>
    <t>Ala12_DIPcomT12</t>
  </si>
  <si>
    <t>T12</t>
  </si>
  <si>
    <t>Ala12_DIPcomT15</t>
  </si>
  <si>
    <t>T15</t>
  </si>
  <si>
    <t>Ala12_DIPcomT17</t>
  </si>
  <si>
    <t>T17</t>
  </si>
  <si>
    <t>Ala12_DIPcomT18</t>
  </si>
  <si>
    <t>T18</t>
  </si>
  <si>
    <t>Ala12_DIPcomT19</t>
  </si>
  <si>
    <t>T19</t>
  </si>
  <si>
    <t>Kam17_DIPcom38</t>
  </si>
  <si>
    <t>h</t>
  </si>
  <si>
    <t>Kam17</t>
  </si>
  <si>
    <t>28.06.2017</t>
  </si>
  <si>
    <t>Esso: light larch taiga, burned 1992, way to shelter Esso 2, 7.5 km S Esso, valley of the river Bistraja [DIPcom population 1]</t>
  </si>
  <si>
    <t>Kam17_DIPcom39</t>
  </si>
  <si>
    <t>Kam17_DIPcom40</t>
  </si>
  <si>
    <t>Kam17_DIPcom85</t>
  </si>
  <si>
    <t>Kam17_DIPcom86</t>
  </si>
  <si>
    <t>Kam17_DIPcom87</t>
  </si>
  <si>
    <t>Kam17_DIPcom88</t>
  </si>
  <si>
    <t>Kam17_DIPcom89</t>
  </si>
  <si>
    <t>Kam17_DIPcom90</t>
  </si>
  <si>
    <t>Kam17_DIPcom91</t>
  </si>
  <si>
    <t>Kam17_DIPcom92</t>
  </si>
  <si>
    <t>Kam17_DIPcom93</t>
  </si>
  <si>
    <t>Kam17_DIPcom94</t>
  </si>
  <si>
    <t>A16_3_4</t>
  </si>
  <si>
    <t>Kam17_DIPcom95</t>
  </si>
  <si>
    <t>Kam17_DIPcom96</t>
  </si>
  <si>
    <t>Kam17_DIPcom97</t>
  </si>
  <si>
    <t>Kam17_DIPcom98</t>
  </si>
  <si>
    <t xml:space="preserve"> -confused?-</t>
  </si>
  <si>
    <t>cp_seq is A_9_4_6, confused?</t>
  </si>
  <si>
    <t>Kam17_DIPcom99</t>
  </si>
  <si>
    <t>Kam17_DIPcom100</t>
  </si>
  <si>
    <t>Kam17_DIPcom101</t>
  </si>
  <si>
    <t>Kam17_DIPcom102</t>
  </si>
  <si>
    <t>Kam17_DIPcom103</t>
  </si>
  <si>
    <t>Kam17_DIPcom104</t>
  </si>
  <si>
    <t>Kam17_DIPcom105</t>
  </si>
  <si>
    <t>Kam17_DIPcom107</t>
  </si>
  <si>
    <t>A12_5_4</t>
  </si>
  <si>
    <t>16a</t>
  </si>
  <si>
    <t>Esso: young light larch taiga, NW-exp. shallow slope, recovered after burned, 2 km SE Esso, near the Ski track</t>
  </si>
  <si>
    <t>Kam17_DIPcom108</t>
  </si>
  <si>
    <t>Kam17_DIPcom109</t>
  </si>
  <si>
    <t>Kam17_DIPcom110</t>
  </si>
  <si>
    <t>Kam17_DIPcom111</t>
  </si>
  <si>
    <t>Kam17_DIPcom112</t>
  </si>
  <si>
    <t>Kam17_DIPcom113a</t>
  </si>
  <si>
    <t>Kam17_DIPiss113b</t>
  </si>
  <si>
    <t xml:space="preserve"> ++-</t>
  </si>
  <si>
    <t>rev.: DIPcom</t>
  </si>
  <si>
    <t>Kam17_DIPcom115</t>
  </si>
  <si>
    <t>Kam17_DIPcom116</t>
  </si>
  <si>
    <t>Kam17_DIPcom117</t>
  </si>
  <si>
    <t>A2-1</t>
  </si>
  <si>
    <t>Kam17_DIPcom118</t>
  </si>
  <si>
    <t>Kam17_DIPcom134</t>
  </si>
  <si>
    <t>04.07.2017</t>
  </si>
  <si>
    <t>Petropavlovsk-Kamchatki: N-exp slopes, little cliff of Betula ermannii forests to the valley (Suchaja Retschka) , 30 km N Peropavlovsk-Kamchatskii, ca. 5 km SW of the station of the Nalichevski Nature Park, shelter below Avatchinskaja volcano, northern slopes of the main valley</t>
  </si>
  <si>
    <t>Kam17_DIPcom146</t>
  </si>
  <si>
    <t>06.07.2017</t>
  </si>
  <si>
    <t>18c</t>
  </si>
  <si>
    <t>Petropavlovsk-Kamchatki: snowfields between dense Duschekia thickets, S-exp. slopes in the valley (Suchaja Retschka) to the pass, 30 km N Peropavlovsk-Kamchatskii, near station of the Nalichevski Nature Park, shelter below Avatchinskaja volcano</t>
  </si>
  <si>
    <t>Kam17_DIPcom154</t>
  </si>
  <si>
    <t>07.07.2017</t>
  </si>
  <si>
    <t>Petropavlovsk-Kamchatki: mosaic of snowfields, tundra and Duschekia thickets, WNW-exp. slopes of a ridge, 30 km N Peropavlovsk-Kamchatskii, ca. 1 km SSW station of the Nalichevski Nature Park, shelter below Avatchinskaja volcano</t>
  </si>
  <si>
    <t>Kam17_DIPcom166</t>
  </si>
  <si>
    <t>08.07.2017</t>
  </si>
  <si>
    <t>Petropavlovsk-Kamchatki: lowermost snowfields in Betula ermanii stands, S-exp side of the main valley (Suchaja Retschka) , 28 km N Peropavlovsk-Kamchatskii, ca. 6 km SSW station of the Nalichevski Nature Park, shelter below Avatchinskaja volcano</t>
  </si>
  <si>
    <t>Kam17_DIPcom168</t>
  </si>
  <si>
    <t>34</t>
  </si>
  <si>
    <t>Petropavlovsk-Kamchatki: dry roadsides in Betula ermanii stands, branch of asphalt to gravel road to the main valley (Suchaja Retschka) , 28 km NNW Peropavlovsk-Kamchatskii, ca. 14 km SW station of the Nalichevski Nature Park, shelter below Avatchinskaja volcano</t>
  </si>
  <si>
    <t>Kam17_DIPcom169</t>
  </si>
  <si>
    <t>Platte3</t>
  </si>
  <si>
    <t>Ural17_DIPalp_35/1-4</t>
  </si>
  <si>
    <t>A_9_4_6</t>
  </si>
  <si>
    <t>RS_div</t>
  </si>
  <si>
    <t>all seq platte 3 are missing</t>
  </si>
  <si>
    <t>Ural17</t>
  </si>
  <si>
    <t>P. Lamkowki</t>
  </si>
  <si>
    <t>Salekhard, Yamalo-Nenets Autonomous Okrug, Russia</t>
  </si>
  <si>
    <t>Ural17_DIPalp_48/1</t>
  </si>
  <si>
    <t>Ural17_DIPcom_64/1-8</t>
  </si>
  <si>
    <t>Ural17_DIPalp_82/1-9</t>
  </si>
  <si>
    <t>Ural17_DIPalp_83/1-4</t>
  </si>
  <si>
    <t>Ural17_DIPcom_149/1-3</t>
  </si>
  <si>
    <t>KamYa_DIPcom1a</t>
  </si>
  <si>
    <t>Kam</t>
  </si>
  <si>
    <t>V.V. Yakubov 1</t>
  </si>
  <si>
    <t>North Kamchatka: Koriakskii Sapovednik</t>
  </si>
  <si>
    <t>KamYa_DIPcom1b</t>
  </si>
  <si>
    <t>V.V. Yakubov 2</t>
  </si>
  <si>
    <t>KamYa_DIPcom1c</t>
  </si>
  <si>
    <t>V.V. Yakubov 3</t>
  </si>
  <si>
    <t>KamYa_DIPcom1d</t>
  </si>
  <si>
    <t>V.V. Yakubov 4</t>
  </si>
  <si>
    <t>KamYa_DIPcom1e</t>
  </si>
  <si>
    <t>V.V. Yakubov 5</t>
  </si>
  <si>
    <t>KamYa_DIPcom1f</t>
  </si>
  <si>
    <t>A14_1_4</t>
  </si>
  <si>
    <t>V.V. Yakubov 6</t>
  </si>
  <si>
    <t>KamYa_DIPcom1g</t>
  </si>
  <si>
    <t>V.V. Yakubov 7</t>
  </si>
  <si>
    <t>KamYa_DIPcom1h</t>
  </si>
  <si>
    <t>V.V. Yakubov 8</t>
  </si>
  <si>
    <t>KamYa_DIPcom1i</t>
  </si>
  <si>
    <t>V.V. Yakubov 9</t>
  </si>
  <si>
    <t>KamYa_DIPcom1j</t>
  </si>
  <si>
    <t>V.V. Yakubov 10</t>
  </si>
  <si>
    <t>KamYa_DIPcom1k</t>
  </si>
  <si>
    <t>V.V. Yakubov 11</t>
  </si>
  <si>
    <t>KamYa_DIPcom1l</t>
  </si>
  <si>
    <t>V.V. Yakubov 12</t>
  </si>
  <si>
    <t>KamYa_DIPcom2</t>
  </si>
  <si>
    <t>North Kamchatka: Koriakskii Sapovednik, Gowen peninsula, shrub tundra at a bay</t>
  </si>
  <si>
    <t>KamVy_DIPcom3</t>
  </si>
  <si>
    <t>17.08.2017</t>
  </si>
  <si>
    <t>M.P.Vyatkina</t>
  </si>
  <si>
    <t>Central Kamchatka, Verhny Sokorec river, primevval spruce forest</t>
  </si>
  <si>
    <t>KamVy_DIPcom4</t>
  </si>
  <si>
    <t>14.08.2017</t>
  </si>
  <si>
    <t>KamVy_DIPcom5</t>
  </si>
  <si>
    <t>30.08.2017</t>
  </si>
  <si>
    <t>Central Kamchatka, Kozyrevka river,, primeval spruce forest</t>
  </si>
  <si>
    <t>KamVy_DIPcom6</t>
  </si>
  <si>
    <t>23.08.2017</t>
  </si>
  <si>
    <t>Central Kamchatka, Suhari river, primeval spruce forest</t>
  </si>
  <si>
    <t>No_DIPcom1</t>
  </si>
  <si>
    <t>Rs_Nov</t>
  </si>
  <si>
    <t>25.07.2017</t>
  </si>
  <si>
    <t>A. Vlasenko</t>
  </si>
  <si>
    <t>Russia, Siberia, near Novosibirsk, dry pine forests (Kudparmovskii bor)</t>
  </si>
  <si>
    <t>Mow_DIPcom1</t>
  </si>
  <si>
    <t>Rs_Mow</t>
  </si>
  <si>
    <t>12.08.2017</t>
  </si>
  <si>
    <t>O.N. Shchepin</t>
  </si>
  <si>
    <t>Russia, European part, near Moscow, Kostomuksha Reserve, dry pine forest</t>
  </si>
  <si>
    <t>LE_DIPcom1</t>
  </si>
  <si>
    <t>Rs_div</t>
  </si>
  <si>
    <t>ES_LE</t>
  </si>
  <si>
    <t>15.08.2017</t>
  </si>
  <si>
    <t>Y.K. Novozhilov</t>
  </si>
  <si>
    <t>Russia, European part, near St. Peterburg, dunes with dry pine forest near the Baltic Sea, Duny Reserve</t>
  </si>
  <si>
    <t>Kam_DIPalp_Bury1</t>
  </si>
  <si>
    <t>4.06.2014</t>
  </si>
  <si>
    <t>K.G. Klinova</t>
  </si>
  <si>
    <t>Russia, Kamchatka, Bistrinskii Rayon, NW-exp. valley of Buistraja River</t>
  </si>
  <si>
    <t>Kam_DIPalp_Bury2</t>
  </si>
  <si>
    <t>15.06.2014</t>
  </si>
  <si>
    <t>V.V. Bury</t>
  </si>
  <si>
    <t>Russia, Kamchatka, Bistrinskii Rayon, tundra NW of Esso</t>
  </si>
  <si>
    <t>Kam_DIPalp_Bury3</t>
  </si>
  <si>
    <t>25.07.2014</t>
  </si>
  <si>
    <t>Russia, Kamchatka, Bistrinskii Rayon, near Lake Bolshoje Bolzoboe</t>
  </si>
  <si>
    <t>Kam_DIPalp_Bury4</t>
  </si>
  <si>
    <t>01.08.2013</t>
  </si>
  <si>
    <t>Russia, Kamchatka, Bistrinskii Rayon, tundra around Esso</t>
  </si>
  <si>
    <t>Kam_DIPalp_Bury5</t>
  </si>
  <si>
    <t>00.00.2006</t>
  </si>
  <si>
    <t>Ch. Kinkel</t>
  </si>
  <si>
    <t>Russia, Kamchatka, Bistrinskii Rayon, birch forest</t>
  </si>
  <si>
    <t>Kam_DIPalp_Bury6</t>
  </si>
  <si>
    <t>16.07.2013</t>
  </si>
  <si>
    <t>Russia, Kamchatka, Bistrinskii Rayon, above the river Njulki, tundra</t>
  </si>
  <si>
    <t>Kam_DIPalp_Bury7</t>
  </si>
  <si>
    <t>M. Erasmy</t>
  </si>
  <si>
    <t>Russia, Kamchatka, Bistrinskii Rayon, lichen tundra</t>
  </si>
  <si>
    <t>Kam_DIPalp_Bury8</t>
  </si>
  <si>
    <t>Russia, Kamchatka, Bistrinskii Rayon, near Esso</t>
  </si>
  <si>
    <t>Kam_DIPalp_Bury9</t>
  </si>
  <si>
    <t>29.06.2013</t>
  </si>
  <si>
    <t>Russia, Kamchatka, Bistrinskii Rayon, alpine tundra</t>
  </si>
  <si>
    <t>Kam_DIPalp_Bury10</t>
  </si>
  <si>
    <t>09.09.2011</t>
  </si>
  <si>
    <t>Russia, Kamchatka, Ketachanskii Kordon, dwarf-shrub tundra</t>
  </si>
  <si>
    <t>Kam_DIPalp_Bury11</t>
  </si>
  <si>
    <t>A12_4_6</t>
  </si>
  <si>
    <t>08.09.2011</t>
  </si>
  <si>
    <t>Russia, Kamchatka, Ketachanskii Kordon, tundra?, GPS No. 14A4 (146)</t>
  </si>
  <si>
    <t>Kam_DIPalp_Bury12</t>
  </si>
  <si>
    <t>Russia, Kamchatka, Bistrinskii Rayon, alpine tundra?, GPS No. 97A2 (150a)</t>
  </si>
  <si>
    <t>DIPiss cf</t>
  </si>
  <si>
    <t>Kam_DIPiss_Bury13</t>
  </si>
  <si>
    <t>Russia, Kamchatka, Ketachanskii Kordon, 1 km NE, herb-rich B. ermannii forest</t>
  </si>
  <si>
    <t>Kam_DIPcom_Bury13</t>
  </si>
  <si>
    <t>29.05.2012</t>
  </si>
  <si>
    <t>Russia, Kamchatka, Bistrinskii Rayon, near Pass Gorgotchan)</t>
  </si>
  <si>
    <t>Kam_DIPcom_Bury14</t>
  </si>
  <si>
    <t>Russia, Kamchatka, Bistrinskii Rayon, birch forest around Esso</t>
  </si>
  <si>
    <t>Kam_DIPcom_Bury15</t>
  </si>
  <si>
    <t>Kam_DIPcom_Bury16</t>
  </si>
  <si>
    <t>07.09.2013</t>
  </si>
  <si>
    <t>Russia, Kamchatka, Bistrinskii Rayon, margin of a boulderfield</t>
  </si>
  <si>
    <t>Kam17_DIPalp1</t>
  </si>
  <si>
    <t>23.06.2017</t>
  </si>
  <si>
    <t>loc. _00</t>
  </si>
  <si>
    <t>Russia, Kamtchatskii Krai, Central Ridge, alpine tundra 6.6 km SE Esso, valley of the Tschereminye rivulet, ca. 5.5. km N Mt. Duigeren-Olengende, 1205±35m a.s.l.</t>
  </si>
  <si>
    <t>Kam17_DIPalp2</t>
  </si>
  <si>
    <t>loc. _01</t>
  </si>
  <si>
    <t>Russia, Kamtchatskii Krai, Central Ridge, alpine tundra 6.6 km SE Esso, valley of the Tschereminye rivulet, ca. 5.5. km N Mt. Duigeren-Olengende, 1295±35m a.s.l.</t>
  </si>
  <si>
    <t>Kam17_DIPalp3</t>
  </si>
  <si>
    <t>Russia, Kamtchatskii Krai, Central Ridge, alpine tundra 6.6 km SE Esso, valley of the Tschereminye rivulet, ca. 5.5. km N Mt. Duigeren-Olengende, 1292±35m a.s.l.</t>
  </si>
  <si>
    <t>Kam17_DIPalp4</t>
  </si>
  <si>
    <t>Russia, Kamtchatskii Krai, Central Ridge, alpine tundra 6.6 km SE Esso, valley of the Tschereminye rivulet, ca. 5.5. km N Mt. Duigeren-Olengende, 1285±35m a.s.l.</t>
  </si>
  <si>
    <t>Kam17_DIPalp5</t>
  </si>
  <si>
    <t>Russia, Kamtchatskii Krai, Central Ridge, alpine tundra 6.6 km SE Esso, valley of the Tschereminye rivulet, ca. 5.5. km N Mt. Duigeren-Olengende, 1270±35m a.s.l.</t>
  </si>
  <si>
    <t>Kam17_DIPalp6</t>
  </si>
  <si>
    <t>24.06.2017</t>
  </si>
  <si>
    <t>loc. _02</t>
  </si>
  <si>
    <t>Russia, Kamtchatskii Krai, Central Ridge, alpine tundra and shrubs, S-exp. uppermost valley slopes, upermost Duschekia thickets 6.5 km SE Esso, valley of the Tschereminye rivulet, ca. 5.5. km N Mt. Duigeren-Olengende [plot Kam2], 1258±35m a.s.l.</t>
  </si>
  <si>
    <t>Kam17_DIPalp7</t>
  </si>
  <si>
    <t>loc. _03</t>
  </si>
  <si>
    <t>Russia, Kamtchatskii Krai, Central Ridge, subalpine tundra and shrubs, S-exp. lower valley slopes with large Duschekia thickets 6.3 km SE Esso, valley of the Tschereminye rivulet, ca. 5.5. km N Mt. Duigeren-Olengende [plot Kam5], 1082±35m a.s.l.</t>
  </si>
  <si>
    <t>Kam17_DIPalp8</t>
  </si>
  <si>
    <t>loc. _04</t>
  </si>
  <si>
    <t>Russia, Kamtchatskii Krai, Central Ridge, lower S-exp. slopes and bottom of a side valley, alpine tundra around snowfields 6.3 km SE Esso, valley of the Tschereminye rivulet, ca. 6 km N Mt. Duigeren-Olengende, 1135±35m a.s.l.</t>
  </si>
  <si>
    <t>Kam17_DIPalp9</t>
  </si>
  <si>
    <t>Russia, Kamtchatskii Krai, Central Ridge, lower S-exp. slopes and bottom of a side valley, alpine tundra around snowfields 6.3 km SE Esso, valley of the Tschereminye rivulet, ca. 6 km N Mt. Duigeren-Olengende, 1112±35m a.s.l.</t>
  </si>
  <si>
    <t>Kam17_DIPalp10</t>
  </si>
  <si>
    <t>Russia, Kamtchatskii Krai, Central Ridge, lower S-exp. slopes and bottom of a side valley, alpine tundra around snowfields 6.3 km SE Esso, valley of the Tschereminye rivulet, ca. 6 km N Mt. Duigeren-Olengende, 1118±35m a.s.l.</t>
  </si>
  <si>
    <t>Kam17_DIPalp11</t>
  </si>
  <si>
    <t>Russia, Kamtchatskii Krai, Central Ridge, lower S-exp. slopes and bottom of a side valley, alpine tundra around snowfields 6.3 km SE Esso, valley of the Tschereminye rivulet, ca. 6 km N Mt. Duigeren-Olengende, 1110±35m a.s.l.</t>
  </si>
  <si>
    <t>Kam17_DIPalp12</t>
  </si>
  <si>
    <t>Russia, Kamtchatskii Krai, Central Ridge, lower S-exp. slopes and bottom of a side valley, alpine tundra around snowfields 6.3 km SE Esso, valley of the Tschereminye rivulet, ca. 6 km N Mt. Duigeren-Olengende, 1071±35m a.s.l.</t>
  </si>
  <si>
    <t>Kam17_DIPalp13</t>
  </si>
  <si>
    <t>25.06.2017</t>
  </si>
  <si>
    <t>loc. _05</t>
  </si>
  <si>
    <t>Russia, Kamtchatskii Krai, Central Ridge, mixed forest in a rivulet valley, way down from shelter Esso 1 3 km SE Esso, valley of the Tschereminye river, 1060±35m a.s.l.</t>
  </si>
  <si>
    <t>Kam17_DIPalp14</t>
  </si>
  <si>
    <t>loc. _03e</t>
  </si>
  <si>
    <t>Russia, Kamtchatskii Krai, Central Ridge, subalpine meadows and Duschekia / Salix pulchra thickets, SW-exp. valley bottom 6.3 km SE Esso, valley of the Tschereminye rivulet, ca. 6 km N Mt. Duigeren-Olengende [plot Kam10], 1057±35m a.s.l.</t>
  </si>
  <si>
    <t>Kam17_DIPalp15</t>
  </si>
  <si>
    <t>Russia, Kamtchatskii Krai, Central Ridge, subalpine meadows and Duschekia / Salix pulchra thickets, SW-exp. valley bottom 6.3 km SE Esso, valley of the Tschereminye rivulet, ca. 6 km N Mt. Duigeren-Olengende [plot Kam10], 1055±35m a.s.l.</t>
  </si>
  <si>
    <t>Kam17_DIPalp16</t>
  </si>
  <si>
    <t>Russia, Kamtchatskii Krai, Central Ridge, subalpine meadows and Duschekia / Salix pulchra thickets, SW-exp. valley bottom 6.3 km SE Esso, valley of the Tschereminye rivulet, ca. 6 km N Mt. Duigeren-Olengende [plot Kam10], 1026±35m a.s.l.</t>
  </si>
  <si>
    <t>Kam17_DIPalp17</t>
  </si>
  <si>
    <t>loc. _03d</t>
  </si>
  <si>
    <t>Russia, Kamtchatskii Krai, Central Ridge, subalpine meadows and Duschekia / Salix pulchra thickets, lower S-exp. valley slopes, near valley bottom 6.3 km SE Esso, valley of the Tschereminye rivulet, ca. 6 km N Mt. Duigeren-Olengende [plot Kam9], 1000±35m a.s.l.</t>
  </si>
  <si>
    <t>Kam17_DIPalp18</t>
  </si>
  <si>
    <t>Russia, Kamtchatskii Krai, Central Ridge, subalpine meadows and Duschekia / Salix pulchra thickets, SW-exp. valley bottom 6.3 km SE Esso, valley of the Tschereminye rivulet, ca. 6 km N Mt. Duigeren-Olengende [plot Kam10], 996±35m a.s.l.</t>
  </si>
  <si>
    <t>Kam17_DIPalp19</t>
  </si>
  <si>
    <t>loc. _10</t>
  </si>
  <si>
    <t>Russia, Kamtchatskii Krai, Central Ridge, light larch taiga, burned 1992, way to shelter Esso 2 7.5 km S Esso, valley of the river Bistraja [DIPcom population 1], 1051±35m a.s.l.</t>
  </si>
  <si>
    <t>Kam17_DIPalp20</t>
  </si>
  <si>
    <t>Russia, Kamtchatskii Krai, Central Ridge, light larch taiga, burned 1992, way to shelter Esso 2 7.5 km S Esso, valley of the river Bistraja [DIPcom population 1], 1064±35m a.s.l.</t>
  </si>
  <si>
    <t>Kam17_DIPalp21</t>
  </si>
  <si>
    <t>Russia, Kamtchatskii Krai, Central Ridge, light larch taiga, burned 1992, way to shelter Esso 2 7.5 km S Esso, valley of the river Bistraja [DIPcom population 1], 1086±35m a.s.l.</t>
  </si>
  <si>
    <t>Kam17_DIPalp22</t>
  </si>
  <si>
    <t>Russia, Kamtchatskii Krai, Central Ridge, light larch taiga, burned 1992, way to shelter Esso 2 7.5 km S Esso, valley of the river Bistraja [DIPcom population 1], 1121±35m a.s.l.</t>
  </si>
  <si>
    <t>Kam17_DIPalp23</t>
  </si>
  <si>
    <t>Russia, Kamtchatskii Krai, Central Ridge, light larch taiga, burned 1992, way to shelter Esso 2 7.5 km S Esso, valley of the river Bistraja [DIPcom population 1], 1149±35m a.s.l.</t>
  </si>
  <si>
    <t>Kam17_DIPalp24</t>
  </si>
  <si>
    <t>Russia, Kamtchatskii Krai, Central Ridge, light larch taiga, burned 1992, way to shelter Esso 2 7.5 km S Esso, valley of the river Bistraja [DIPcom population 1], 1178±35m a.s.l.</t>
  </si>
  <si>
    <t>Kam17_DIPalp27</t>
  </si>
  <si>
    <t>Russia, Kamtchatskii Krai, Central Ridge, alpine tundra 6.6 km SE Esso, valley of the Tschereminye rivulet, ca. 5.5. km N Mt. Duigeren-Olengende, 1093±35m a.s.l.</t>
  </si>
  <si>
    <t>Kam17_DIPalp28</t>
  </si>
  <si>
    <t>Russia, Kamtchatskii Krai, Central Ridge, alpine tundra 6.6 km SE Esso, valley of the Tschereminye rivulet, ca. 5.5. km N Mt. Duigeren-Olengende, 1119±35m a.s.l.</t>
  </si>
  <si>
    <t>Kam17_DIPalp29</t>
  </si>
  <si>
    <t>Russia, Kamtchatskii Krai, Central Ridge, alpine tundra 6.6 km SE Esso, valley of the Tschereminye rivulet, ca. 5.5. km N Mt. Duigeren-Olengende, 1002±35m a.s.l.</t>
  </si>
  <si>
    <t>Kam17_DIPalp30</t>
  </si>
  <si>
    <t>Russia, Kamtchatskii Krai, Central Ridge, alpine tundra 6.6 km SE Esso, valley of the Tschereminye rivulet, ca. 5.5. km N Mt. Duigeren-Olengende, 985±35m a.s.l.</t>
  </si>
  <si>
    <t>Kam17_DIPalp25</t>
  </si>
  <si>
    <t>loc. _01d</t>
  </si>
  <si>
    <t>Russia, Kamtchatskii Krai, Central Ridge, alpine tundra, plains just above uppermost valley slopes 6.6 km SE Esso, valley of the Tschereminye rivulet, ca. 5.5. km N Mt. Duigeren-Olengende [plot Kam11], 1295±35m a.s.l.</t>
  </si>
  <si>
    <t>Kam17_DIPalp26</t>
  </si>
  <si>
    <t>Russia, Kamtchatskii Krai, Central Ridge, alpine tundra, plains just above uppermost valley slopes 6.6 km SE Esso, valley of the Tschereminye rivulet, ca. 5.5. km N Mt. Duigeren-Olengende [plot Kam11], 1302±35m a.s.l.</t>
  </si>
  <si>
    <t>Kam17_DIPalp31</t>
  </si>
  <si>
    <t>loc. _04a</t>
  </si>
  <si>
    <t>Russia, Kamtchatskii Krai, Central Ridge, lowermost S-exp. slopes of a side valley, tall Duschekia fruticosa thickets with first scattered Larix 6.1 km SE Esso, valley of the Tschereminye rivulet, ca. 6 km N Mt. Duigeren-Olengende [plot Kam13], 979±35m a.s.l.</t>
  </si>
  <si>
    <t>Kam17_DIPalp32</t>
  </si>
  <si>
    <t>loc. _04b</t>
  </si>
  <si>
    <t>Russia, Kamtchatskii Krai, Central Ridge, lowermost S-exp. slopes of a side valley, tall Duschekia fruticosa thickets with first scattered Larix 6.1 km SE Esso, valley of the Tschereminye rivulet, ca. 6 km N Mt. Duigeren-Olengende [plot Kam14], 975±35m a.s.l.</t>
  </si>
  <si>
    <t>Kam17_DIPalp33</t>
  </si>
  <si>
    <t>Russia, Kamtchatskii Krai, Central Ridge, lowermost S-exp. slopes of a side valley, tall Duschekia fruticosa thickets with first scattered Larix 6.1 km SE Esso, valley of the Tschereminye rivulet, ca. 6 km N Mt. Duigeren-Olengende [plot Kam14], 969±35m a.s.l.</t>
  </si>
  <si>
    <t>Kam17_DIPalp34</t>
  </si>
  <si>
    <t>loc. _04d</t>
  </si>
  <si>
    <t>Russia, Kamtchatskii Krai, Central Ridge, bottom of a side valley, Duschekia fruticosa thickets (transect), SW-exp. margin of a depression 6 km SE Esso, valley of the Tschereminye rivulet, ca. 6 km N Mt. Duigeren-Olengende [plot Kam15], 947±35m a.s.l.</t>
  </si>
  <si>
    <t>Kam17_DIPalp35</t>
  </si>
  <si>
    <t>loc. _04e</t>
  </si>
  <si>
    <t>Russia, Kamtchatskii Krai, Central Ridge, bottom of a side valley, Duschekia fruticosa thickets (transect), last snowfield at the narrow gorge of the river 6 km SE Esso, valley of the Tschereminye rivulet, ca. 6 km N Mt. Duigeren-Olengende [plot Kam16], 921±35m a.s.l.</t>
  </si>
  <si>
    <t>Kam17_DIPalp36</t>
  </si>
  <si>
    <t>Russia, Kamtchatskii Krai, Central Ridge, bottom of a side valley, Duschekia fruticosa thickets (transect), last snowfield at the narrow gorge of the river 6 km SE Esso, valley of the Tschereminye rivulet, ca. 6 km N Mt. Duigeren-Olengende [plot Kam16], 886±35m a.s.l.</t>
  </si>
  <si>
    <t>Kam17_DIPalp37</t>
  </si>
  <si>
    <t>27.06.2017</t>
  </si>
  <si>
    <t>loc. _09</t>
  </si>
  <si>
    <t>Russia, Kamtchatskii Krai, Central Ridge, shrub tundra at the plateau 5 km WNW Esso, dwarf shrub tundra, plateau above White Rocks, 908±35m a.s.l.</t>
  </si>
  <si>
    <t>Kam17_DIPalp41</t>
  </si>
  <si>
    <t>loc. _12</t>
  </si>
  <si>
    <t>Russia, Kamtchatskii Krai, Central Ridge, alpine tundra at shallow SSW-exp. slopes, around shelter Esso 2 13 km SE Esso, ca. 3 km SSW of Mt. Duigeren-Olengende, 1033±35m a.s.l.</t>
  </si>
  <si>
    <t>Kam17_DIPalp42</t>
  </si>
  <si>
    <t>Russia, Kamtchatskii Krai, Central Ridge, alpine tundra at shallow SSW-exp. slopes, around shelter Esso 2 13 km SE Esso, ca. 3 km SSW of Mt. Duigeren-Olengende, 1038±35m a.s.l.</t>
  </si>
  <si>
    <t>Kam17_DIPalp43</t>
  </si>
  <si>
    <t>Russia, Kamtchatskii Krai, Central Ridge, alpine tundra at shallow SSW-exp. slopes, around shelter Esso 2 13 km SE Esso, ca. 3 km SSW of Mt. Duigeren-Olengende, 1056±35m a.s.l.</t>
  </si>
  <si>
    <t>Kam17_DIPalp44</t>
  </si>
  <si>
    <t>Russia, Kamtchatskii Krai, Central Ridge, alpine tundra at shallow SSW-exp. slopes, around shelter Esso 2 13 km SE Esso, ca. 3 km SSW of Mt. Duigeren-Olengende, 1054±35m a.s.l.</t>
  </si>
  <si>
    <t>Kam17_DIPalp45</t>
  </si>
  <si>
    <t>Russia, Kamtchatskii Krai, Central Ridge, alpine tundra at shallow SSW-exp. slopes, around shelter Esso 2 13 km SE Esso, ca. 3 km SSW of Mt. Duigeren-Olengende, 1084±35m a.s.l.</t>
  </si>
  <si>
    <t>Kam17_DIPalp46</t>
  </si>
  <si>
    <t>Russia, Kamtchatskii Krai, Central Ridge, alpine tundra at shallow SSW-exp. slopes, around shelter Esso 2 13 km SE Esso, ca. 3 km SSW of Mt. Duigeren-Olengende, 1079±35m a.s.l.</t>
  </si>
  <si>
    <t>Kam17_DIPalp47</t>
  </si>
  <si>
    <t>Russia, Kamtchatskii Krai, Central Ridge, alpine tundra at shallow SSW-exp. slopes, around shelter Esso 2 13 km SE Esso, ca. 3 km SSW of Mt. Duigeren-Olengende, 1124±35m a.s.l.</t>
  </si>
  <si>
    <t>Kam17_DIPalp48</t>
  </si>
  <si>
    <t>Russia, Kamtchatskii Krai, Central Ridge, alpine tundra at shallow SSW-exp. slopes, around shelter Esso 2 13 km SE Esso, ca. 3 km SSW of Mt. Duigeren-Olengende, 1145±35m a.s.l.</t>
  </si>
  <si>
    <t>Kam17_DIPalp49</t>
  </si>
  <si>
    <t>Russia, Kamtchatskii Krai, Central Ridge, alpine tundra at shallow SSW-exp. slopes, around shelter Esso 2 13 km SE Esso, ca. 3 km SSW of Mt. Duigeren-Olengende, 1150±35m a.s.l.</t>
  </si>
  <si>
    <t>Kam17_DIPalp50</t>
  </si>
  <si>
    <t>Russia, Kamtchatskii Krai, Central Ridge, alpine tundra at shallow SSW-exp. slopes, around shelter Esso 2 13 km SE Esso, ca. 3 km SSW of Mt. Duigeren-Olengende, 1170±35m a.s.l.</t>
  </si>
  <si>
    <t>Kam17_DIPalp51</t>
  </si>
  <si>
    <t>Russia, Kamtchatskii Krai, Central Ridge, alpine tundra at shallow SSW-exp. slopes, around shelter Esso 2 13 km SE Esso, ca. 3 km SSW of Mt. Duigeren-Olengende, 1149±35m a.s.l.</t>
  </si>
  <si>
    <t>Kam17_DIPalp52</t>
  </si>
  <si>
    <t>Russia, Kamtchatskii Krai, Central Ridge, alpine tundra at shallow SSW-exp. slopes, around shelter Esso 2 13 km SE Esso, ca. 3 km SSW of Mt. Duigeren-Olengende, 1159±35m a.s.l.</t>
  </si>
  <si>
    <t>Kam17_DIPalp53</t>
  </si>
  <si>
    <t>Russia, Kamtchatskii Krai, Central Ridge, alpine tundra at shallow SSW-exp. slopes, around shelter Esso 2 13 km SE Esso, ca. 3 km SSW of Mt. Duigeren-Olengende, 1151±35m a.s.l.</t>
  </si>
  <si>
    <t>Kam17_DIPalp54</t>
  </si>
  <si>
    <t>A11_6_6</t>
  </si>
  <si>
    <t>Russia, Kamtchatskii Krai, Central Ridge, alpine tundra at shallow SSW-exp. slopes, around shelter Esso 2 13 km SE Esso, ca. 3 km SSW of Mt. Duigeren-Olengende, 1130±35m a.s.l.</t>
  </si>
  <si>
    <t>Kam17_DIPalp55</t>
  </si>
  <si>
    <t>Kam17_DIPalp56</t>
  </si>
  <si>
    <t>Russia, Kamtchatskii Krai, Central Ridge, alpine tundra at shallow SSW-exp. slopes, around shelter Esso 2 13 km SE Esso, ca. 3 km SSW of Mt. Duigeren-Olengende, 1099±35m a.s.l.</t>
  </si>
  <si>
    <t>Platte4</t>
  </si>
  <si>
    <t>Kam17_DIPalp57</t>
  </si>
  <si>
    <t>Kam17_DIPalp58</t>
  </si>
  <si>
    <t>Russia, Kamtchatskii Krai, Central Ridge, alpine tundra at shallow SSW-exp. slopes, around shelter Esso 2 13 km SE Esso, ca. 3 km SSW of Mt. Duigeren-Olengende, 1064±35m a.s.l.</t>
  </si>
  <si>
    <t>Kam17_DIPalp59</t>
  </si>
  <si>
    <t>A1210_3</t>
  </si>
  <si>
    <t>Russia, Kamtchatskii Krai, Central Ridge, alpine tundra at shallow SSW-exp. slopes, around shelter Esso 2 13 km SE Esso, ca. 3 km SSW of Mt. Duigeren-Olengende, 1068±35m a.s.l.</t>
  </si>
  <si>
    <t>Kam17_DIPalp60</t>
  </si>
  <si>
    <t>loc. _12a</t>
  </si>
  <si>
    <t>Russia, Kamtchatskii Krai, Central Ridge, alpine tundra at shallow SE-exp. slopes, other side of the little valley to shelter Esso 2 13 km SE Esso, ca. 3 km SSW of Mt. Duigeren-Olengende, 1043±35m a.s.l.</t>
  </si>
  <si>
    <t>Kam17_DIPalp61</t>
  </si>
  <si>
    <t>Russia, Kamtchatskii Krai, Central Ridge, alpine tundra at shallow SE-exp. slopes, other side of the little valley to shelter Esso 2 13 km SE Esso, ca. 3 km SSW of Mt. Duigeren-Olengende, 1059±35m a.s.l.</t>
  </si>
  <si>
    <t>Kam17_DIPalp62</t>
  </si>
  <si>
    <t>Russia, Kamtchatskii Krai, Central Ridge, alpine tundra at shallow SE-exp. slopes, other side of the little valley to shelter Esso 2 13 km SE Esso, ca. 3 km SSW of Mt. Duigeren-Olengende, 1073±35m a.s.l.</t>
  </si>
  <si>
    <t>Kam17_DIPalp63</t>
  </si>
  <si>
    <t>Russia, Kamtchatskii Krai, Central Ridge, alpine tundra at shallow SE-exp. slopes, other side of the little valley to shelter Esso 2 13 km SE Esso, ca. 3 km SSW of Mt. Duigeren-Olengende, 1077±35m a.s.l.</t>
  </si>
  <si>
    <t>Kam17_DIPalp64</t>
  </si>
  <si>
    <t>Russia, Kamtchatskii Krai, Central Ridge, alpine tundra at shallow SE-exp. slopes, other side of the little valley to shelter Esso 2 13 km SE Esso, ca. 3 km SSW of Mt. Duigeren-Olengende, 1087±35m a.s.l.</t>
  </si>
  <si>
    <t>Kam17_DIPalp65</t>
  </si>
  <si>
    <t>A_8_8_3</t>
  </si>
  <si>
    <t>Russia, Kamtchatskii Krai, Central Ridge, alpine tundra at shallow SE-exp. slopes, other side of the little valley to shelter Esso 2 13 km SE Esso, ca. 3 km SSW of Mt. Duigeren-Olengende, 1122±35m a.s.l.</t>
  </si>
  <si>
    <t>Kam17_DIPalp66</t>
  </si>
  <si>
    <t>Russia, Kamtchatskii Krai, Central Ridge, alpine tundra at shallow SE-exp. slopes, other side of the little valley to shelter Esso 2 13 km SE Esso, ca. 3 km SSW of Mt. Duigeren-Olengende, 1153±35m a.s.l.</t>
  </si>
  <si>
    <t>Kam17_DIPalp67</t>
  </si>
  <si>
    <t>29.06.2017</t>
  </si>
  <si>
    <t>loc. _12c</t>
  </si>
  <si>
    <t>Russia, Kamtchatskii Krai, Central Ridge, alpine tundra with dense Duschekia thickets at SSE-exp. slopes, side of the little valley with shelter Esso 2 (Olengende) 12 km SE Esso, ca. 3 km SSW of Mt. Duigeren-Olengende, 1015±35m a.s.l.</t>
  </si>
  <si>
    <t>Kam17_DIPalp68</t>
  </si>
  <si>
    <t>Russia, Kamtchatskii Krai, Central Ridge, alpine tundra with dense Duschekia thickets at SSE-exp. slopes, side of the little valley with shelter Esso 2 (Olengende) 12 km SE Esso, ca. 3 km SSW of Mt. Duigeren-Olengende, 1000±35m a.s.l.</t>
  </si>
  <si>
    <t>Kam17_DIPalp69</t>
  </si>
  <si>
    <t>Russia, Kamtchatskii Krai, Central Ridge, alpine tundra with dense Duschekia thickets at SSE-exp. slopes, side of the little valley with shelter Esso 2 (Olengende) 12 km SE Esso, ca. 3 km SSW of Mt. Duigeren-Olengende, 1019±35m a.s.l.</t>
  </si>
  <si>
    <t>Kam17_DIPalp70</t>
  </si>
  <si>
    <t>Russia, Kamtchatskii Krai, Central Ridge, alpine tundra with dense Duschekia thickets at SSE-exp. slopes, side of the little valley with shelter Esso 2 (Olengende) 12 km SE Esso, ca. 3 km SSW of Mt. Duigeren-Olengende, 1045±35m a.s.l.</t>
  </si>
  <si>
    <t>Kam17_DIPalp71</t>
  </si>
  <si>
    <t>Russia, Kamtchatskii Krai, Central Ridge, alpine tundra with dense Duschekia thickets at SSE-exp. slopes, side of the little valley with shelter Esso 2 (Olengende) 12 km SE Esso, ca. 3 km SSW of Mt. Duigeren-Olengende, 1066±35m a.s.l.</t>
  </si>
  <si>
    <t>Kam17_DIPalp72</t>
  </si>
  <si>
    <t>Russia, Kamtchatskii Krai, Central Ridge, alpine tundra with dense Duschekia thickets at SSE-exp. slopes, side of the little valley with shelter Esso 2 (Olengende) 12 km SE Esso, ca. 3 km SSW of Mt. Duigeren-Olengende, 1075±35m a.s.l.</t>
  </si>
  <si>
    <t>Kam17_DIPalp77</t>
  </si>
  <si>
    <t>loc. _12d</t>
  </si>
  <si>
    <t>Russia, Kamtchatskii Krai, Central Ridge, dense Duschekia thickets at SE-exp. slopes, down the valley from shelter Esso 2 (Olengende) 12 km SE Esso, ca. 3 km SSW of Mt. Duigeren-Olengende, 989±35m a.s.l.</t>
  </si>
  <si>
    <t>DIPtak</t>
  </si>
  <si>
    <t>DIPhyb</t>
  </si>
  <si>
    <t>Kam17_DIPhyb78</t>
  </si>
  <si>
    <t>Russia, Kamtchatskii Krai, Central Ridge, dense Duschekia thickets at SE-exp. slopes, down the valley from shelter Esso 2 (Olengende) 12 km SE Esso, ca. 3 km SSW of Mt. Duigeren-Olengende, 980±35m a.s.l.</t>
  </si>
  <si>
    <t>Kam17_DIPalp79</t>
  </si>
  <si>
    <t>Russia, Kamtchatskii Krai, Central Ridge, dense Duschekia thickets at SE-exp. slopes, down the valley from shelter Esso 2 (Olengende) 12 km SE Esso, ca. 3 km SSW of Mt. Duigeren-Olengende, 959±35m a.s.l.</t>
  </si>
  <si>
    <t>Kam17_DIPalp80</t>
  </si>
  <si>
    <t>Russia, Kamtchatskii Krai, Central Ridge, dense Duschekia thickets at SE-exp. slopes, down the valley from shelter Esso 2 (Olengende) 12 km SE Esso, ca. 3 km SSW of Mt. Duigeren-Olengende, 976±35m a.s.l.</t>
  </si>
  <si>
    <t>Kam17_DIPalp81</t>
  </si>
  <si>
    <t>loc. _13</t>
  </si>
  <si>
    <t>Russia, Kamtchatskii Krai, Central Ridge, first Salix/Betula stands down the valley from shelter Esso 2 (Olengende) 11 km SE Esso, valley of the river Bistraja, 906±35m a.s.l.</t>
  </si>
  <si>
    <t>Kam17_DIPalp82</t>
  </si>
  <si>
    <t>Russia, Kamtchatskii Krai, Central Ridge, first Salix/Betula stands down the valley from shelter Esso 2 (Olengende) 11 km SE Esso, valley of the river Bistraja, 893±35m a.s.l.</t>
  </si>
  <si>
    <t>Kam17_DIPalp83</t>
  </si>
  <si>
    <t>loc. _14</t>
  </si>
  <si>
    <t>Russia, Kamtchatskii Krai, Central Ridge, first Betula stands down the valley from shelter Esso 2 (Olengende) 10 km SE Esso, valley of the river Bistraja, 803±35m a.s.l.</t>
  </si>
  <si>
    <t>Kam17_DIPalp84</t>
  </si>
  <si>
    <t>Russia, Kamtchatskii Krai, Central Ridge, first Betula stands down the valley from shelter Esso 2 (Olengende) 10 km SE Esso, valley of the river Bistraja, 765±35m a.s.l.</t>
  </si>
  <si>
    <t>Kam17_DIPalp106</t>
  </si>
  <si>
    <t>loc. _17</t>
  </si>
  <si>
    <t>Russia, Kamtchatskii Krai, Central Ridge, mixed larch-birch taiga in a depression, NW-exp. shallow slope 2.7 km SE Esso, below the Ski track, round trail ["Traktornaja", DIPcom population 2], 625±25m a.s.l.</t>
  </si>
  <si>
    <t>Kam17_DIPalp119</t>
  </si>
  <si>
    <t>03.07.2017</t>
  </si>
  <si>
    <t>loc. _18</t>
  </si>
  <si>
    <t>Russia, Kamtchatskii Krai, Coastal volcanoes, alpine tundra 32 km NNE Peropavlovsk-Kamchatskii, station of the Nalichevski Nature Park, shelter below Avatchinskaja volcano, 843±35m a.s.l.</t>
  </si>
  <si>
    <t>Kam17_DIPalp120</t>
  </si>
  <si>
    <t>Russia, Kamtchatskii Krai, Coastal volcanoes, alpine tundra 32 km NNE Peropavlovsk-Kamchatskii, station of the Nalichevski Nature Park, shelter below Avatchinskaja volcano, 853±35m a.s.l.</t>
  </si>
  <si>
    <t>Kam17_DIPalp121a</t>
  </si>
  <si>
    <t>Kam17_DIPhyb121b</t>
  </si>
  <si>
    <t>A10_8_3</t>
  </si>
  <si>
    <t>Kam17_DIPalp122</t>
  </si>
  <si>
    <t>Russia, Kamtchatskii Krai, Coastal volcanoes, alpine tundra 32 km NNE Peropavlovsk-Kamchatskii, station of the Nalichevski Nature Park, shelter below Avatchinskaja volcano, 812±35m a.s.l.</t>
  </si>
  <si>
    <t>Kam17_DIPalp123</t>
  </si>
  <si>
    <t>Russia, Kamtchatskii Krai, Coastal volcanoes, alpine tundra 32 km NNE Peropavlovsk-Kamchatskii, station of the Nalichevski Nature Park, shelter below Avatchinskaja volcano, 786±35m a.s.l.</t>
  </si>
  <si>
    <t>Kam17_DIPalp124</t>
  </si>
  <si>
    <t>loc. _19</t>
  </si>
  <si>
    <t>Russia, Kamtchatskii Krai, Coastal volcanoes, snowfields between dense Duschekia thickets, NNW-exp. slopes in the valley (Suchaja Retschka) to the pass 32 km NNE Peropavlovsk-Kamchatskii, near station of the Nalichevski Nature Park, shelter below Avatchinskaja volcano, 763±35m a.s.l.</t>
  </si>
  <si>
    <t>Kam17_DIPalp125</t>
  </si>
  <si>
    <t>Russia, Kamtchatskii Krai, Coastal volcanoes, snowfields between dense Duschekia thickets, NNW-exp. slopes in the valley (Suchaja Retschka) to the pass 32 km NNE Peropavlovsk-Kamchatskii, near station of the Nalichevski Nature Park, shelter below Avatchinskaja volcano, 776±35m a.s.l.</t>
  </si>
  <si>
    <t>Kam17_DIPalp126</t>
  </si>
  <si>
    <t>Russia, Kamtchatskii Krai, Coastal volcanoes, snowfields between dense Duschekia thickets, NNW-exp. slopes in the valley (Suchaja Retschka) to the pass 32 km NNE Peropavlovsk-Kamchatskii, near station of the Nalichevski Nature Park, shelter below Avatchinskaja volcano, 790±35m a.s.l.</t>
  </si>
  <si>
    <t>Kam17_DIPalp127</t>
  </si>
  <si>
    <t>Russia, Kamtchatskii Krai, Coastal volcanoes, snowfields between dense Duschekia thickets, NNW-exp. slopes in the valley (Suchaja Retschka) to the pass 32 km NNE Peropavlovsk-Kamchatskii, near station of the Nalichevski Nature Park, shelter below Avatchinskaja volcano, 804±35m a.s.l.</t>
  </si>
  <si>
    <t>Kam17_DIPalp128</t>
  </si>
  <si>
    <t>Russia, Kamtchatskii Krai, Coastal volcanoes, snowfields between dense Duschekia thickets, NNW-exp. slopes in the valley (Suchaja Retschka) to the pass 32 km NNE Peropavlovsk-Kamchatskii, near station of the Nalichevski Nature Park, shelter below Avatchinskaja volcano, 838±35m a.s.l.</t>
  </si>
  <si>
    <t>Kam17_DIPalp129</t>
  </si>
  <si>
    <t>loc. _19a</t>
  </si>
  <si>
    <t>Russia, Kamtchatskii Krai, Coastal volcanoes, snowfields between dense Duschekia thickets, NW-exp. slopes in the valley (Suchaja Retschka) to the pass 32 km NNE Peropavlovsk-Kamchatskii, near station of the Nalichevski Nature Park, shelter below Avatchinskaja volcano, 858±35m a.s.l.</t>
  </si>
  <si>
    <t>Kam17_DIPalp130</t>
  </si>
  <si>
    <t>loc. _21</t>
  </si>
  <si>
    <t>Russia, Kamtchatskii Krai, Coastal volcanoes, scattered snowfields in uppermost Betula stand with Duschekia thickets, S-exp. slopes down the valley (Suchaja Retschka)  30 km N Peropavlovsk-Kamchatskii, ca. 4 km SW of the station of the Nalichevski Nature Park, shelter below Avatchinskaja volcano, 566±25m a.s.l.</t>
  </si>
  <si>
    <t>Kam17_DIPalp131</t>
  </si>
  <si>
    <t>Russia, Kamtchatskii Krai, Coastal volcanoes, scattered snowfields in uppermost Betula stand with Duschekia thickets, S-exp. slopes down the valley (Suchaja Retschka)  30 km N Peropavlovsk-Kamchatskii, ca. 4 km SW of the station of the Nalichevski Nature Park, shelter below Avatchinskaja volcano, 588±25m a.s.l.</t>
  </si>
  <si>
    <t>Kam17_DIPalp132</t>
  </si>
  <si>
    <t>loc. _22</t>
  </si>
  <si>
    <t>Russia, Kamtchatskii Krai, Coastal volcanoes, flat depression with dry subalpine tundra and some snowfields, down the valley (Suchaja Retschka)  30 km N Peropavlovsk-Kamchatskii, ca. 5 km SW of the station of the Nalichevski Nature Park, shelter below Avatchinskaja volcano, side valley to the south, 596±25m a.s.l.</t>
  </si>
  <si>
    <t>Kam17_DIPalp133</t>
  </si>
  <si>
    <t>Russia, Kamtchatskii Krai, Coastal volcanoes, flat depression with dry subalpine tundra and some snowfields, down the valley (Suchaja Retschka)  30 km N Peropavlovsk-Kamchatskii, ca. 5 km SW of the station of the Nalichevski Nature Park, shelter below Avatchinskaja volcano, side valley to the south, 593±25m a.s.l.</t>
  </si>
  <si>
    <t>Kam17_DIPalp135</t>
  </si>
  <si>
    <t>05.07.2017</t>
  </si>
  <si>
    <t>loc. _24</t>
  </si>
  <si>
    <t>Russia, Kamtchatskii Krai, Coastal volcanoes, small, sheltered gully with rich alpine tundra, way from the station of the Nalichevski Nature Park to the pass 30 km N Peropavlovsk-Kamchatskii, near station of the Nalichevski Nature Park, shelter below Avatchinskaja volcano, 1013±35m a.s.l.</t>
  </si>
  <si>
    <t>DIPsit</t>
  </si>
  <si>
    <t>Kam17_DIPsit136</t>
  </si>
  <si>
    <t>A_7_8_3</t>
  </si>
  <si>
    <t>Russia, Kamtchatskii Krai, Coastal volcanoes, small, sheltered gully with rich alpine tundra, way from the station of the Nalichevski Nature Park to the pass 30 km N Peropavlovsk-Kamchatskii, near station of the Nalichevski Nature Park, shelter below Avatchinskaja volcano, 1024±35m a.s.l.</t>
  </si>
  <si>
    <t>Kam17_DIPhyb137</t>
  </si>
  <si>
    <t>Kam17_DIPalp138</t>
  </si>
  <si>
    <t>loc. _24a</t>
  </si>
  <si>
    <t>Russia, Kamtchatskii Krai, Coastal volcanoes, snowfields in Duschekia thickets, upper SE-exp. slopes  of the valley (Suchaja Retschka)  30 km N Peropavlovsk-Kamchatskii, near station of the Nalichevski Nature Park, shelter below Avatchinskaja volcano, 946±35m a.s.l.</t>
  </si>
  <si>
    <t>Kam17_DIPalp139</t>
  </si>
  <si>
    <t>loc. _25</t>
  </si>
  <si>
    <t>Russia, Kamtchatskii Krai, Coastal volcanoes, rich alpine tundra between uppermost Duschekia thickets, S-exp. slopes (valley Suchaja Retschka)  30 km N Peropavlovsk-Kamchatskii, near station of the Nalichevski Nature Park, shelter below Avatchinskaja volcano, 975±35m a.s.l.</t>
  </si>
  <si>
    <t>Kam17_DIPalp150a</t>
  </si>
  <si>
    <t>loc. _26</t>
  </si>
  <si>
    <t>Russia, Kamtchatskii Krai, Coastal volcanoes, snowfields between dense Duschekia thickets, S-exp. slopes, near the private tourist station 30 km N Peropavlovsk-Kamchatskii, near station of the Nalichevski Nature Park, shelter below Avatchinskaja volcano, 905±35m a.s.l.</t>
  </si>
  <si>
    <t>Kam17_DIPsit150b</t>
  </si>
  <si>
    <t>A_9_6_3</t>
  </si>
  <si>
    <t>Kam17_DIPalp140a</t>
  </si>
  <si>
    <t>Russia, Kamtchatskii Krai, Coastal volcanoes, snowfields between dense Duschekia thickets, S-exp. slopes, near the private tourist station 30 km N Peropavlovsk-Kamchatskii, near station of the Nalichevski Nature Park, shelter below Avatchinskaja volcano, 887±35m a.s.l.</t>
  </si>
  <si>
    <t>Kam17_DIPsit140b</t>
  </si>
  <si>
    <t>Kam17_DIPalp141</t>
  </si>
  <si>
    <t>Russia, Kamtchatskii Krai, Coastal volcanoes, snowfields between dense Duschekia thickets, S-exp. slopes, near the private tourist station 30 km N Peropavlovsk-Kamchatskii, near station of the Nalichevski Nature Park, shelter below Avatchinskaja volcano, 858±35m a.s.l.</t>
  </si>
  <si>
    <t>Kam17_DIPalp142</t>
  </si>
  <si>
    <t>loc. _18c</t>
  </si>
  <si>
    <t>Russia, Kamtchatskii Krai, Coastal volcanoes, snowfields between dense Duschekia thickets, S-exp. slopes in the valley (Suchaja Retschka) to the pass 30 km N Peropavlovsk-Kamchatskii, near station of the Nalichevski Nature Park, shelter below Avatchinskaja volcano, 832±35m a.s.l.</t>
  </si>
  <si>
    <t>Kam17_DIPalp143</t>
  </si>
  <si>
    <t>Russia, Kamtchatskii Krai, Coastal volcanoes, snowfields between dense Duschekia thickets, S-exp. slopes in the valley (Suchaja Retschka) to the pass 30 km N Peropavlovsk-Kamchatskii, near station of the Nalichevski Nature Park, shelter below Avatchinskaja volcano, 849±35m a.s.l.</t>
  </si>
  <si>
    <t>Kam17_DIPhyb144</t>
  </si>
  <si>
    <t>Russia, Kamtchatskii Krai, Coastal volcanoes, snowfields between dense Duschekia thickets, S-exp. slopes in the valley (Suchaja Retschka) to the pass 30 km N Peropavlovsk-Kamchatskii, near station of the Nalichevski Nature Park, shelter below Avatchinskaja volcano, 879±35m a.s.l.</t>
  </si>
  <si>
    <t>Kam17_DIPalp145</t>
  </si>
  <si>
    <t>Russia, Kamtchatskii Krai, Coastal volcanoes, snowfields between dense Duschekia thickets, S-exp. slopes in the valley (Suchaja Retschka) to the pass 30 km N Peropavlovsk-Kamchatskii, near station of the Nalichevski Nature Park, shelter below Avatchinskaja volcano, 853±35m a.s.l.</t>
  </si>
  <si>
    <t>Kam17_DIPalp147</t>
  </si>
  <si>
    <t>loc. _27a</t>
  </si>
  <si>
    <t>Russia, Kamtchatskii Krai, Coastal volcanoes, snowflieds between dense Duschekia thickets, upper S-exp. slopes (valley Suchaja Retschka)  30 km N Peropavlovsk-Kamchatskii, near station of the Nalichevski Nature Park, shelter below Avatchinskaja volcano, 864±35m a.s.l.</t>
  </si>
  <si>
    <t>Kam17_DIPhyb148a</t>
  </si>
  <si>
    <t>Russia, Kamtchatskii Krai, Coastal volcanoes, snowflieds between dense Duschekia thickets, upper S-exp. slopes (valley Suchaja Retschka)  30 km N Peropavlovsk-Kamchatskii, near station of the Nalichevski Nature Park, shelter below Avatchinskaja volcano, 920±35m a.s.l.</t>
  </si>
  <si>
    <t>Kam17_DIPalp148b</t>
  </si>
  <si>
    <t>Kam17_DIPsit148c</t>
  </si>
  <si>
    <t>Kam17_DIPalp149</t>
  </si>
  <si>
    <t>loc. _28</t>
  </si>
  <si>
    <t>Russia, Kamtchatskii Krai, Coastal volcanoes, dwarf shrub tundra with large snowfields at the valley bottom (Suchaja Retschka)  30 km N Peropavlovsk-Kamchatskii, ca. 750 m WSW station of the Nalichevski Nature Park, shelter below Avatchinskaja volcano, 828±35m a.s.l.</t>
  </si>
  <si>
    <t>Kam17_DIPalp151</t>
  </si>
  <si>
    <t>loc. _18d</t>
  </si>
  <si>
    <t>Russia, Kamtchatskii Krai, Coastal volcanoes, gravel moranes with rich alpine tundra, main valley (Suchaja Retschka)  30 km N Peropavlovsk-Kamchatskii, near station of the Nalichevski Nature Park, shelter below Avatchinskaja volcano, 829±35m a.s.l.</t>
  </si>
  <si>
    <t>Kam17_DIPalp152</t>
  </si>
  <si>
    <t>loc. _29</t>
  </si>
  <si>
    <t>Russia, Kamtchatskii Krai, Coastal volcanoes, mosaic of snowfields, tundra and Duschekia thickets, WNW-exp. slopes of a ridge 30 km N Peropavlovsk-Kamchatskii, ca. 1 km SSW station of the Nalichevski Nature Park, shelter below Avatchinskaja volcano, 823±35m a.s.l.</t>
  </si>
  <si>
    <t>Kam17_DIPalp153</t>
  </si>
  <si>
    <t>Russia, Kamtchatskii Krai, Coastal volcanoes, mosaic of snowfields, tundra and Duschekia thickets, WNW-exp. slopes of a ridge 30 km N Peropavlovsk-Kamchatskii, ca. 1 km SSW station of the Nalichevski Nature Park, shelter below Avatchinskaja volcano, 815±35m a.s.l.</t>
  </si>
  <si>
    <t>Kam17_DIPhyb155</t>
  </si>
  <si>
    <t>Russia, Kamtchatskii Krai, Coastal volcanoes, mosaic of snowfields, tundra and Duschekia thickets, WNW-exp. slopes of a ridge 30 km N Peropavlovsk-Kamchatskii, ca. 1 km SSW station of the Nalichevski Nature Park, shelter below Avatchinskaja volcano, 827±35m a.s.l.</t>
  </si>
  <si>
    <t>Kam17_DIPalp156</t>
  </si>
  <si>
    <t>Kam17_DIPalp157</t>
  </si>
  <si>
    <t>Russia, Kamtchatskii Krai, Coastal volcanoes, mosaic of snowfields, tundra and Duschekia thickets, WNW-exp. slopes of a ridge 30 km N Peropavlovsk-Kamchatskii, ca. 1 km SSW station of the Nalichevski Nature Park, shelter below Avatchinskaja volcano, 854±35m a.s.l.</t>
  </si>
  <si>
    <t>Kam17_DIPalp158</t>
  </si>
  <si>
    <t>Russia, Kamtchatskii Krai, Coastal volcanoes, mosaic of snowfields, tundra and Duschekia thickets, WNW-exp. slopes of a ridge 30 km N Peropavlovsk-Kamchatskii, ca. 1 km SSW station of the Nalichevski Nature Park, shelter below Avatchinskaja volcano, 908±35m a.s.l.</t>
  </si>
  <si>
    <t>loc. _30a</t>
  </si>
  <si>
    <t>Russia, Kamtchatskii Krai, Coastal volcanoes, snowfields in depressions, dry lichen tundra with small Pinus and Duschekia thickets, wind-exp. ridge  30 km N Peropavlovsk-Kamchatskii, ca. 1 km SW station of the Nalichevski Nature Park, shelter below Avatchinskaja volcano, 994±35m a.s.l.</t>
  </si>
  <si>
    <t>Kam17_DIPalp160</t>
  </si>
  <si>
    <t>Russia, Kamtchatskii Krai, Coastal volcanoes, snowfields in depressions, dry lichen tundra with small Pinus and Duschekia thickets, wind-exp. ridge  30 km N Peropavlovsk-Kamchatskii, ca. 1 km SW station of the Nalichevski Nature Park, shelter below Avatchinskaja volcano, 1017±35m a.s.l.</t>
  </si>
  <si>
    <t>Kam17_DIPalp161</t>
  </si>
  <si>
    <t>Russia, Kamtchatskii Krai, Coastal volcanoes, snowfields in depressions, dry lichen tundra with small Pinus and Duschekia thickets, wind-exp. ridge  30 km N Peropavlovsk-Kamchatskii, ca. 1 km SW station of the Nalichevski Nature Park, shelter below Avatchinskaja volcano, 971±35m a.s.l.</t>
  </si>
  <si>
    <t>Kam17_DIPalp162</t>
  </si>
  <si>
    <t>Russia, Kamtchatskii Krai, Coastal volcanoes, mosaic of snowfields, tundra and Duschekia thickets, WNW-exp. slopes of a ridge 30 km N Peropavlovsk-Kamchatskii, ca. 1 km SSW station of the Nalichevski Nature Park, shelter below Avatchinskaja volcano, 902±35m a.s.l.</t>
  </si>
  <si>
    <t>Kam17_DIPiss163</t>
  </si>
  <si>
    <t>Kam17_DIPalp164</t>
  </si>
  <si>
    <t>Russia, Kamtchatskii Krai, Coastal volcanoes, mosaic of snowfields, tundra and Duschekia thickets, WNW-exp. slopes of a ridge 30 km N Peropavlovsk-Kamchatskii, ca. 1 km SSW station of the Nalichevski Nature Park, shelter below Avatchinskaja volcano, 881±35m a.s.l.</t>
  </si>
  <si>
    <t>Kam17_DIPalp165</t>
  </si>
  <si>
    <t>loc. _31a</t>
  </si>
  <si>
    <t>Russia, Kamtchatskii Krai, Coastal volcanoes, snowfields and Duschekia thickets, lower N-exp. slopes of the main valley (Suchaja Retschka)  28 km N Peropavlovsk-Kamchatskii, ca. 3.9 km SSW station of the Nalichevski Nature Park, shelter below Avatchinskaja volcano, 742±25m a.s.l.</t>
  </si>
  <si>
    <t>Kam17_DIPalp167</t>
  </si>
  <si>
    <t>loc. _33</t>
  </si>
  <si>
    <t>Russia, Kamtchatskii Krai, Coastal volcanoes, lowermost large snowfields in Betula ermanii stands, N-exp side of the main valley (Suchaja Retschka)  28 km N Peropavlovsk-Kamchatskii, ca. 6 km SSW station of the Nalichevski Nature Park, shelter below Avatchinskaja volcano, 580±25m a.s.l.</t>
  </si>
  <si>
    <t>Lit17_DIPtri107 (Reserve)</t>
  </si>
  <si>
    <t>Lit</t>
  </si>
  <si>
    <t>loc. _172</t>
  </si>
  <si>
    <t>Lithuania, Varena district, Dainava plain, ca. 250 shoots, dry, medium-old pine forest 20 km NNE Varena, near road from Senoji Varena to Merkine, ca. 1.5 km N of Lake Glynas, 250±20m a.s.l.</t>
  </si>
  <si>
    <r>
      <t>Lit17_DIPtri55</t>
    </r>
    <r>
      <rPr>
        <sz val="10"/>
        <color rgb="FFFF0000"/>
        <rFont val="Arial"/>
        <family val="2"/>
      </rPr>
      <t xml:space="preserve"> (Beschriftung auf Probe: Dzeil)</t>
    </r>
  </si>
  <si>
    <t>Lit17_DIPtri55 (Beschriftung auf Probe: Dzeil)</t>
  </si>
  <si>
    <t>loc. _119</t>
  </si>
  <si>
    <t>Lithuania, Varena district, Dainava plain, ca. 400 shoots, dry pine forests 10 km SW Varena, NW of road Marcinkonys-Varena, between road and a power line, 135±20m a.s.l.</t>
  </si>
  <si>
    <t>loc. _120</t>
  </si>
  <si>
    <t>Lithuania, Varena district, Dainava plain, ca. 350 shoots, dry pine forests 10 km SW Varena, NW of road Marcinkonys-Varena, between road and a power line, 124±20m a.s.l.</t>
  </si>
  <si>
    <t>Lit17_DIPtri59</t>
  </si>
  <si>
    <t>loc. _123</t>
  </si>
  <si>
    <t>Lithuania, Varena district, Dainava plain, ca. 1100 shoots, dry pine forests 12 km SW Varena, SE of road Marcinkonys-Varena, 179±20m a.s.l.</t>
  </si>
  <si>
    <t>Lit17_DIPzei60a</t>
  </si>
  <si>
    <t>loc. _125</t>
  </si>
  <si>
    <t>Lithuania, Varena district, Dainava plain, ca. 30 shoots, dry pine forests 13 km SW Varena, SE of road Marcinkonys-Varena, 135±20m a.s.l.</t>
  </si>
  <si>
    <t>Lit17_DIPtri61</t>
  </si>
  <si>
    <t>loc. _126</t>
  </si>
  <si>
    <t>Lithuania, Varena district, Dainava plain, ca. 3000 shoots, dry pine forests 13 km SW Varena, SE of road Marcinkonys-Varena, 137±20m a.s.l.</t>
  </si>
  <si>
    <t>Lit17_DIPtri62</t>
  </si>
  <si>
    <t>loc. _127</t>
  </si>
  <si>
    <t>Lithuania, Varena district, Dainava plain, ca. 500 shoots, dry pine forests 13 km SW Varena, SE of road Marcinkonys-Varena, 132±20m a.s.l.</t>
  </si>
  <si>
    <t>Lit17_DIPtri63</t>
  </si>
  <si>
    <t>loc. _128</t>
  </si>
  <si>
    <t>Lithuania, Varena district, Dainava plain, ca. 1200 shoots, dry pine forests, under a powerline 13 km SW Varena, SE of road Marcinkonys-Varena, 130±20m a.s.l.</t>
  </si>
  <si>
    <t>Lit17_DIPtri64</t>
  </si>
  <si>
    <t>loc. _129</t>
  </si>
  <si>
    <t>Lithuania, Varena district, Dainava plain, ca.  shoots, dune ridge with very dry pine forest 4 km SSE Marcinkonys village, gravel road to Cepkeliai raised bog, from gate to viewing tower, 150±20m a.s.l.</t>
  </si>
  <si>
    <t>Lit17_DIPtri65</t>
  </si>
  <si>
    <t>loc. _130</t>
  </si>
  <si>
    <t>Lithuania, Varena district, Dainava plain, ca. 50 shoots, dune ridge with very dry pine forest 4 km SSE Marcinkonys village, gravel road near Cepkeliai raised bog, behind branch with gate to viewing tower of mire, 175±20m a.s.l.</t>
  </si>
  <si>
    <t>Lit17_DIPtri66</t>
  </si>
  <si>
    <t>loc. _131</t>
  </si>
  <si>
    <t>Lithuania, Varena district, Dainava plain, ca. 150 shoots, dune ridge with very dry pine forest 4 km SSE Marcinkonys village, gravel road near Cepkeliai raised bog, behind branch with gate to viewing tower of mire, 134±20m a.s.l.</t>
  </si>
  <si>
    <t>Lit17_DIPtri67-a</t>
  </si>
  <si>
    <t>loc. _132</t>
  </si>
  <si>
    <t>Lithuania, Varena district, Dainava plain, ca. 400 shoots, dune ridge with very dry pine forest 4 km SSE Marcinkonys village, gravel road near Cepkeliai raised bog, behind branch with gate to viewing tower of mire, 133±20m a.s.l.</t>
  </si>
  <si>
    <t>Lit17_DIPzei69</t>
  </si>
  <si>
    <t>loc. _134</t>
  </si>
  <si>
    <t>Lithuania, Varena district, Dainava plain, ca. 200 shoots, medium moist spruce-pine forest 2 km  NNW Marcinkonys village, near road from Marcinkonys to Puvociai, where it rosses the river Gruda), 112±20m a.s.l.</t>
  </si>
  <si>
    <t>Lit17_DIPzei93</t>
  </si>
  <si>
    <t>loc. _158</t>
  </si>
  <si>
    <t>Lithuania, Varena district, Dainava plain, ca. 10 shoots, medium-old pine forest on former sand dunes 20 km NNE Varena, near road from Senoji Varena to Merkine, ca. 1.5 km N of Lake Glynas, 143±20m a.s.l.</t>
  </si>
  <si>
    <t>Lit17_DIPtri95</t>
  </si>
  <si>
    <t>loc. _160</t>
  </si>
  <si>
    <t>Lithuania, Varena district, Dainava plain, ca. 170 shoots, dry, medium-old pine forest 20 km NNE Varena, near road from Senoji Varena to Merkine, ca. 1.5 km N of Lake Glynas (=DIPcom25), 129±20m a.s.l.</t>
  </si>
  <si>
    <t>Lit17_DIPtri96</t>
  </si>
  <si>
    <t>loc. _161</t>
  </si>
  <si>
    <t>Lithuania, Varena district, Dainava plain, ca. 1500 shoots, dry, medium-old pine forest 20 km NNE Varena, near road from Senoji Varena to Merkine, ca. 1.5 km N of Lake Glynas, 129±20m a.s.l.</t>
  </si>
  <si>
    <t>Lit17_DIPtri102</t>
  </si>
  <si>
    <t>loc. _167</t>
  </si>
  <si>
    <t>Lithuania, Varena district, Dainava plain, ca. 700 shoots, dry, medium-old pine forest 20 km NNE Varena, near road from Senoji Varena to Merkine, ca. 1.5 km N of Lake Glynas, 130±20m a.s.l.</t>
  </si>
  <si>
    <r>
      <t>Lit17_DIPtri103</t>
    </r>
    <r>
      <rPr>
        <sz val="10"/>
        <color rgb="FFFF0000"/>
        <rFont val="Arial"/>
        <family val="2"/>
      </rPr>
      <t xml:space="preserve"> (Beschriftung auf Probe: Dzeil)</t>
    </r>
  </si>
  <si>
    <t>Lit17_DIPtri103 (Beschriftung auf Probe: Dzeil)</t>
  </si>
  <si>
    <t>loc. _168</t>
  </si>
  <si>
    <t>Lithuania, Varena district, Dainava plain, ca. 8 shoots, dry, medium-old pine forest 20 km NNE Varena, near road from Senoji Varena to Merkine, ca. 1.5 km N of Lake Glynas, 125±20m a.s.l.</t>
  </si>
  <si>
    <t>Lit17_DIPtri104-a</t>
  </si>
  <si>
    <t>loc. _169</t>
  </si>
  <si>
    <t>Lithuania, Varena district, Dainava plain, ca. 2500 shoots, dry, medium-old pine forest 20 km NNE Varena, near road from Senoji Varena to Merkine, ca. 1.5 km N of Lake Glynas, 127±20m a.s.l.</t>
  </si>
  <si>
    <t>Lit17_DIPzei106</t>
  </si>
  <si>
    <t>loc. _171</t>
  </si>
  <si>
    <t>Lithuania, Varena district, Dainava plain, ca. 150 shoots, dry, medium-old pine forest 20 km NNE Varena, near road from Senoji Varena to Merkine, ca. 1.5 km N of Lake Glynas, 149±20m a.s.l.</t>
  </si>
  <si>
    <t>DIPcomxdig</t>
  </si>
  <si>
    <t>_20181023</t>
  </si>
  <si>
    <t>DIPcom_YI01_887_RPB2_24R3_AK_A01_2018-10-29_na.ab1</t>
  </si>
  <si>
    <t>Herbar_Rs</t>
  </si>
  <si>
    <t>DIPcom_YI01</t>
  </si>
  <si>
    <t>_20181024</t>
  </si>
  <si>
    <t>DIPcom_YI02_888_RPB2_24R3_AK_B01_2018-10-29_na.ab1</t>
  </si>
  <si>
    <t>DIPcom_YI02</t>
  </si>
  <si>
    <t>DIPcom_YI03_889_atpBR_AK_B01_2018-10-15_OK.ab1</t>
  </si>
  <si>
    <t>_20181025</t>
  </si>
  <si>
    <t>DIPcom_YI03_889_RPB2_24R3_AK_C01_2018-10-29.ab1</t>
  </si>
  <si>
    <t>DIPcom_YI03</t>
  </si>
  <si>
    <t>DIPcom_YI04_890_atpBR_AK_C01_2018-10-15_OK.ab1</t>
  </si>
  <si>
    <t>_20181026</t>
  </si>
  <si>
    <t>DIPcom_YI04_890_RPB2_24R3_AK_D01_2018-10-29.ab1</t>
  </si>
  <si>
    <t>DIPcom_YI04</t>
  </si>
  <si>
    <t>DIPcom_YI05_891_atpBR_AK_D01_2018-10-15_OK.ab1</t>
  </si>
  <si>
    <t>_20181027</t>
  </si>
  <si>
    <t>DIPcom_YI05_891_RPB2_24R3_AK_E01_2018-10-29_tw na.ab1</t>
  </si>
  <si>
    <t>DIPcom_YI05</t>
  </si>
  <si>
    <t>DIPcom_YI06_892_atpBR_AK_E01_2018-10-15_OK.ab1</t>
  </si>
  <si>
    <t>_20181028</t>
  </si>
  <si>
    <t>DIPcom_YI06_892_RPB2_24R3_AK_F01_2018-10-29.ab1</t>
  </si>
  <si>
    <t>DIPcom_YI06</t>
  </si>
  <si>
    <t>DIPcom_YI07_893_atpBR_AK_F01_2018-10-15_OK.ab1</t>
  </si>
  <si>
    <t>_20181029</t>
  </si>
  <si>
    <t>DIPcom_YI07_893_RPB2_24R3_AK_G01_2018-10-29.ab1</t>
  </si>
  <si>
    <t>DIPcom_YI07</t>
  </si>
  <si>
    <t xml:space="preserve"> - Y08 was not given-</t>
  </si>
  <si>
    <t>DIPcom_YI09_894_atpBR_AK_G01_2018-10-15_OK.ab1</t>
  </si>
  <si>
    <t>_20181031</t>
  </si>
  <si>
    <t>DIPcom_YI09_894_RPB2_24R3_AK_H01_2018-10-29.ab1</t>
  </si>
  <si>
    <t>DIPcom_YI09</t>
  </si>
  <si>
    <t>DIPtak_YI10_895_atpBR_AK_A01_2018-10-23.ab1</t>
  </si>
  <si>
    <t>_20181032</t>
  </si>
  <si>
    <t>DIPtak_YI10_895_RPB2_24R3_AK_A02_2018-10-29_tw na.ab1</t>
  </si>
  <si>
    <t>DIPtak_YI10</t>
  </si>
  <si>
    <t>DIPalp_YI11_896_atpBR_AK_B01_2018-10-23.ab1</t>
  </si>
  <si>
    <t>_20181033</t>
  </si>
  <si>
    <t>DIPalp_YI11_896_RPB2_24R3_AK_B02_2018-10-29.ab1</t>
  </si>
  <si>
    <t>DIPalp_YI11</t>
  </si>
  <si>
    <t>DIPalp_YI12_897_atpBR_AK_C01_2018-10-23.ab1</t>
  </si>
  <si>
    <t>_20181034</t>
  </si>
  <si>
    <t>DIPalp_YI12_897_RPB2_24R3_AK_C02_2018-10-29.ab1</t>
  </si>
  <si>
    <t>DIPalp_YI12</t>
  </si>
  <si>
    <t>DIPcom_YI13_898_atpBR_AK_D01_2018-10-23.ab1</t>
  </si>
  <si>
    <t>_20181035</t>
  </si>
  <si>
    <t>DIPcom_YI13_898_RPB2_24R3_AK_D02_2018-10-29.ab1</t>
  </si>
  <si>
    <t>DIPcom_YI13</t>
  </si>
  <si>
    <t>DIPtak_YI14_899_atpBR_AK_E01_2018-10-23.ab1</t>
  </si>
  <si>
    <t>_20181036</t>
  </si>
  <si>
    <t>DIPtak_YI14_899_RPB2_24R3_AK_E02_2018-10-29_tw_na.ab1</t>
  </si>
  <si>
    <t>DIPtak_YI14</t>
  </si>
  <si>
    <t>DIPalp_YI15_900_atpBR_AK_F01_2018-10-23.ab1</t>
  </si>
  <si>
    <t>_20181037</t>
  </si>
  <si>
    <t>DIPalp_YI15_900_RPB2_24R3_AK_F02_2018-10-29.ab1</t>
  </si>
  <si>
    <t>DIPalp_YI15</t>
  </si>
  <si>
    <t>DIPalp_YI16_901_atpBR_AK_G01_2018-10-23.ab1</t>
  </si>
  <si>
    <t>_20181038</t>
  </si>
  <si>
    <t>DIPalp_YI16_901_RPB2_24R3_AK_G02_2018-10-29.ab1</t>
  </si>
  <si>
    <t>DIPalp_YI16</t>
  </si>
  <si>
    <t>DIPsabxsit</t>
  </si>
  <si>
    <t>DIPsab_YI17_902_atpBR_AK_H01_2018-10-23_PCRnegativ_na.ab1</t>
  </si>
  <si>
    <t>_20181039</t>
  </si>
  <si>
    <t>DIPsab_YI17_902_RPB2_24R3_AK_H02_2018-10-29.ab1</t>
  </si>
  <si>
    <t>DIPsab_YI17</t>
  </si>
  <si>
    <t>_20181040</t>
  </si>
  <si>
    <t>DIPzei_YI18_903_RPB2_24R3_AK_A03_2018-10-29_na.ab1</t>
  </si>
  <si>
    <t>DIPzei_YI18</t>
  </si>
  <si>
    <t>DIPtri_YI19_904_atpBR_AK_H01_2018-10-15_OK.ab1</t>
  </si>
  <si>
    <t>_20181041</t>
  </si>
  <si>
    <t>DIPtri_YI19_904_RPB2_24R3_AK_B03_2018-10-29.ab1</t>
  </si>
  <si>
    <t>DIPtri_YI19</t>
  </si>
  <si>
    <t>DIPzei_YI20_905_atpBR_AK_A02_2018-10-15_OK.ab1</t>
  </si>
  <si>
    <t>_20181042</t>
  </si>
  <si>
    <t>DIPzei_YI20_905_RPB2_24R3_AK_C03_2018-10-29.ab1</t>
  </si>
  <si>
    <t>DIPzei_YI20</t>
  </si>
  <si>
    <t>_20181043</t>
  </si>
  <si>
    <t>DIPtri_YI21_906_RPB2_24R3_AK_D03_2018-10-29_na.ab1</t>
  </si>
  <si>
    <t>DIPtri_YI21</t>
  </si>
  <si>
    <t>DIPtri_YI22_907_atpBR_AK_C02_2018-10-15_OK.ab1</t>
  </si>
  <si>
    <t>_20181044</t>
  </si>
  <si>
    <t>DIPtri_YI22_907_RPB2_24R3_AK_E03_2018-10-29.ab1</t>
  </si>
  <si>
    <t>DIPtri_YI22</t>
  </si>
  <si>
    <t>DIPcom_YI23_908_atpBR_AK_D02_2018-10-15_OK.ab1</t>
  </si>
  <si>
    <t>_20181045</t>
  </si>
  <si>
    <t>DIPcom_YI23_908_RPB2_24R3_AK_F03_2018-10-29.ab1</t>
  </si>
  <si>
    <t>DIPcom_YI23</t>
  </si>
  <si>
    <t>DIPsab</t>
  </si>
  <si>
    <t>DIPzei_YI24_909_atpBR_AK_E02_2018-10-15_evt noch OK.ab1</t>
  </si>
  <si>
    <t>A_7_5_9</t>
  </si>
  <si>
    <t>_20181046</t>
  </si>
  <si>
    <t>DIPzei_YI24_909_RPB2_24R3_AK_G03_2018-10-29_na.ab1</t>
  </si>
  <si>
    <t>DIPzei_YI24</t>
  </si>
  <si>
    <t>DIPcom_YI25_910_atpBR_AK_F02_2018-10-15_OK.ab1</t>
  </si>
  <si>
    <t>_20181047</t>
  </si>
  <si>
    <t>DIPcom_YI25_910_RPB2_24R3_AK_H03_2018-10-29.ab1</t>
  </si>
  <si>
    <t>DIPcom_YI25</t>
  </si>
  <si>
    <t>DIPcom_YI26_911_atpBR_AK_A02_2018-10-23_PCRnegativ_na.ab1</t>
  </si>
  <si>
    <t>_20181048</t>
  </si>
  <si>
    <t>DIPcom_YI26_911_RPB2_24R3_AK_A04_2018-10-29_na.ab1</t>
  </si>
  <si>
    <t>DIPcom_YI26</t>
  </si>
  <si>
    <t>DIPcom_YI27_912_atpBR_AK_B02_2018-10-23.ab1</t>
  </si>
  <si>
    <t>_20181049</t>
  </si>
  <si>
    <t>DIPcom_YI27_912_RPB2_24R3_AK_B04_2018-10-29.ab1</t>
  </si>
  <si>
    <t>DIPcom_YI27</t>
  </si>
  <si>
    <t>DIPzei_YI28_913_atpBR_AK_C02_2018-10-23.ab1</t>
  </si>
  <si>
    <t>_20181050</t>
  </si>
  <si>
    <t>DIPzei_YI28_913_RPB2_24R3_AK_C04_2018-10-29.ab1</t>
  </si>
  <si>
    <t>DIPzei_YI28</t>
  </si>
  <si>
    <t>DIPsab_YI29_914_atpBR_AK_D02_2018-10-23_PCRnegativ_evtOK.ab1</t>
  </si>
  <si>
    <t>_20181051</t>
  </si>
  <si>
    <t>DIPsab_YI29_914_RPB2_24R3_AK_D04_2018-10-29.ab1</t>
  </si>
  <si>
    <t>DIPsab_YI29</t>
  </si>
  <si>
    <t>DIPcom_YI30_915_atpBR_AK_E02_2018-10-23.ab1</t>
  </si>
  <si>
    <t>_20181052</t>
  </si>
  <si>
    <t>DIPcom_YI30_915_RPB2_24R3_AK_E04_2018-10-29.ab1</t>
  </si>
  <si>
    <t>DIPcom_YI30</t>
  </si>
  <si>
    <t>DIPcom_YI31_916_atpBR_AK_F02_2018-10-23.ab1</t>
  </si>
  <si>
    <t>_20181053</t>
  </si>
  <si>
    <t>DIPcom_YI31_916_RPB2_24R3_AK_F04_2018-10-29.ab1</t>
  </si>
  <si>
    <t>DIPcom_YI31</t>
  </si>
  <si>
    <t>DIPcom_YI32_917_atpBR_AK_G02_2018-10-23.ab1</t>
  </si>
  <si>
    <t>_20181054</t>
  </si>
  <si>
    <t>DIPcom_YI32_917_RPB2_24R3_AK_G04_2018-10-29.ab1</t>
  </si>
  <si>
    <t>DIPcom_YI32</t>
  </si>
  <si>
    <t>DIPcom_YI33_918_atpBR_AK_H02_2018-10-23.ab1</t>
  </si>
  <si>
    <t>_20181055</t>
  </si>
  <si>
    <t>DIPcom_YI33_918_RPB2_24R3_AK_H04_2018-10-29.ab1</t>
  </si>
  <si>
    <t>DIPcom_YI33</t>
  </si>
  <si>
    <t>DIPalp_YI34_919_atpBR_AK_A03_2018-10-23.ab1</t>
  </si>
  <si>
    <t>_20181056</t>
  </si>
  <si>
    <t>DIPalp_YI34_919_RPB2_24R3_AK_A05_2018-10-29.ab1</t>
  </si>
  <si>
    <t>DIPalp_YI34</t>
  </si>
  <si>
    <t>DIPzei_YI35_920_atpBR_AK_B03_2018-10-23_PCRsehr schwach_OK.ab1</t>
  </si>
  <si>
    <t>_20181057</t>
  </si>
  <si>
    <t>DIPzei_YI35_920_RPB2_24R3_AK_B05_2018-10-29.ab1</t>
  </si>
  <si>
    <t>DIPzei_YI35</t>
  </si>
  <si>
    <t>DIPzei_YI36_921_atpBR_AK_C03_2018-10-23.ab1</t>
  </si>
  <si>
    <t>_20181058</t>
  </si>
  <si>
    <t>DIPzei_YI36_921_RPB2_24R3_AK_C05_2018-10-29.ab1</t>
  </si>
  <si>
    <t>DIPzei_YI36</t>
  </si>
  <si>
    <t>DIPzei_YI37_922_atpBR_AK_D03_2018-10-23.ab1</t>
  </si>
  <si>
    <t>_20181059</t>
  </si>
  <si>
    <t>DIPzei_YI37_922_RPB2_24R3_AK_D05_2018-10-29.ab1</t>
  </si>
  <si>
    <t>DIPzei_YI37</t>
  </si>
  <si>
    <t>DIPzei_YI38_923_atpBR_AK_E03_2018-10-23.ab1</t>
  </si>
  <si>
    <t>_20181060</t>
  </si>
  <si>
    <t>DIPzei_YI38_923_RPB2_24R3_AK_E05_2018-10-29.ab1</t>
  </si>
  <si>
    <t>DIPzei_YI38</t>
  </si>
  <si>
    <t>DIPcom_YI39_924_atpBR_AK_F03_2018-10-23.ab1</t>
  </si>
  <si>
    <t>_20181061</t>
  </si>
  <si>
    <t>DIPcom_YI39_924_RPB2_24R3_AK_F05_2018-10-29.ab1</t>
  </si>
  <si>
    <t>DIPcom_YI39</t>
  </si>
  <si>
    <t>DIPzei_YI40_925_atpBR_AK_G03_2018-10-23_PCRnegativ_OK.ab1</t>
  </si>
  <si>
    <t>_20181062</t>
  </si>
  <si>
    <t>DIPzei_YI40_925_RPB2_24R3_AK_G05_2018-10-29.ab1</t>
  </si>
  <si>
    <t>DIPzei_YI40</t>
  </si>
  <si>
    <t>DIPtri_YI41_926_atpBR_AK_H03_2018-10-23.ab1</t>
  </si>
  <si>
    <t>_20181063</t>
  </si>
  <si>
    <t>DIPtri_YI41_926_RPB2_24R3_AK_H05_2018-10-29.ab1</t>
  </si>
  <si>
    <t>DIPtri_YI41</t>
  </si>
  <si>
    <t>DIPzei_YI42_927_atpBR_AK_A04_2018-10-23.ab1</t>
  </si>
  <si>
    <t>_20181064</t>
  </si>
  <si>
    <t>DIPzei_YI42_927_RPB2_24R3_AK_A06_2018-10-29.ab1</t>
  </si>
  <si>
    <t>DIPzei_YI42</t>
  </si>
  <si>
    <t>DIPcom_MGU1_928_atpBR_AK_B04_2018-10-23_PCRschwach_OK.ab1</t>
  </si>
  <si>
    <t>_20181065</t>
  </si>
  <si>
    <t>DIPcom_MGU1_928_RPB2_24R3_AK_B06_2018-10-29.ab1</t>
  </si>
  <si>
    <t>DIPcom_MGU1</t>
  </si>
  <si>
    <t>DIPcom_MGU2_929_atpBR_AK_C04_2018-10-23.ab1</t>
  </si>
  <si>
    <t>_20181066</t>
  </si>
  <si>
    <t>DIPcom_MGU2_929_RPB2_24R3_AK_C06_2018-10-29.ab1</t>
  </si>
  <si>
    <t>DIPcom_MGU2</t>
  </si>
  <si>
    <t>DIPcom_MGU3_930_atpBR_AK_D04_2018-10-23_PCRschwach_OK.ab1</t>
  </si>
  <si>
    <t>_20181067</t>
  </si>
  <si>
    <t>DIPcom_MGU3_930_RPB2_24R3_AK_D06_2018-10-29.ab1</t>
  </si>
  <si>
    <t>DIPcom_MGU3</t>
  </si>
  <si>
    <t>DIPcom_MGU4_931_atpBR_AK_E04_2018-10-23.ab1</t>
  </si>
  <si>
    <t>_20181068</t>
  </si>
  <si>
    <t>DIPcom_MGU4_931_RPB2_24R3_AK_E06_2018-10-29.ab1</t>
  </si>
  <si>
    <t>DIPcom_MGU4</t>
  </si>
  <si>
    <t>DIPcom_MGU5_932_atpBR_AK_F04_2018-10-23.ab1</t>
  </si>
  <si>
    <t>_20181069</t>
  </si>
  <si>
    <t>DIPcom_MGU5_932_RPB2_24R3_AK_F06_2018-10-29.ab1</t>
  </si>
  <si>
    <t>DIPcom_MGU5</t>
  </si>
  <si>
    <t>DIPcom_MGU6_933_atpBR_AK_G04_2018-10-23.ab1</t>
  </si>
  <si>
    <t>_20181070</t>
  </si>
  <si>
    <t>DIPcom_MGU6_933_RPB2_24R3_AK_G06_2018-10-29.ab1</t>
  </si>
  <si>
    <t>DIPcom_MGU6</t>
  </si>
  <si>
    <t>DIPcom_MGU7_934_atpBR_AK_H04_2018-10-23_PCRsehrschwach_OK.ab1</t>
  </si>
  <si>
    <t>_20181071</t>
  </si>
  <si>
    <t>DIPcom_MGU7_934_RPB2_24R3_AK_H06_2018-10-29_na.ab1</t>
  </si>
  <si>
    <t>DIPcom_MGU7</t>
  </si>
  <si>
    <t>DIPcom_MGU8_935_atpBR_AK_A05_2018-10-23.ab1</t>
  </si>
  <si>
    <t>_20181072</t>
  </si>
  <si>
    <t>DIPcom_MGU8_935_RPB2_24R3_AK_A07_2018-10-29.ab1</t>
  </si>
  <si>
    <t>DIPcom_MGU8</t>
  </si>
  <si>
    <t>DIPcom_MGU9_936_atpBR_AK_B05_2018-10-23.ab1</t>
  </si>
  <si>
    <t>_20181073</t>
  </si>
  <si>
    <t>DIPcom_MGU9_936_RPB2_24R3_AK_B07_2018-10-29.ab1</t>
  </si>
  <si>
    <t>DIPcom_MGU9</t>
  </si>
  <si>
    <t>DIPcom_MGU10_937_atpBR_AK_C05_2018-10-23.ab1</t>
  </si>
  <si>
    <t>_20181074</t>
  </si>
  <si>
    <t>DIPcom_MGU10_937_RPB2_24R3_AK_C07_2018-10-29.ab1</t>
  </si>
  <si>
    <t>DIPcom_MGU10</t>
  </si>
  <si>
    <t>DIPcom_MGU11_938_atpBR_AK_D05_2018-10-23.ab1</t>
  </si>
  <si>
    <t>_20181075</t>
  </si>
  <si>
    <t>DIPcom_MGU11_938_RPB2_24R3_AK_D07_2018-10-29.ab1</t>
  </si>
  <si>
    <t>DIPcom_MGU11</t>
  </si>
  <si>
    <t>DIPcom_MGU12_939_atpBR_AK_E05_2018-10-23.ab1</t>
  </si>
  <si>
    <t>_20181076</t>
  </si>
  <si>
    <t>DIPcom_MGU12_939_RPB2_24R3_AK_E07_2018-10-29.ab1</t>
  </si>
  <si>
    <t>DIPcom_MGU12</t>
  </si>
  <si>
    <t>DIPcom_MGU13_940_atpBR_AK_F05_2018-10-23.ab1</t>
  </si>
  <si>
    <t>_20181077</t>
  </si>
  <si>
    <t>DIPcom_MGU13_940_RPB2_24R3_AK_F07_2018-10-29.ab1</t>
  </si>
  <si>
    <t>DIPcom_MGU13</t>
  </si>
  <si>
    <t>DIPcom_MGU14_941_atpBR_AK_G05_2018-10-23.ab1</t>
  </si>
  <si>
    <t>_20181078</t>
  </si>
  <si>
    <t>DIPcom_MGU14_941_RPB2_24R3_AK_G07_2018-10-29.ab1</t>
  </si>
  <si>
    <t>DIPcom_MGU14</t>
  </si>
  <si>
    <t>DIPcom_MGU15_942_atpBR_AK_H05_2018-10-23_PCRschwach_OK.ab1</t>
  </si>
  <si>
    <t>_20181079</t>
  </si>
  <si>
    <t>DIPcom_MGU15_942_RPB2_24R3_AK_H07_2018-10-29.ab1</t>
  </si>
  <si>
    <t>DIPcom_MGU15</t>
  </si>
  <si>
    <t>DIPcom_MGU16_943_atpBR_AK_A06_2018-10-23.ab1</t>
  </si>
  <si>
    <t>_20181080</t>
  </si>
  <si>
    <t>DIPcom_MGU16_943_RPB2_24R3_AK_A08_2018-10-29.ab1</t>
  </si>
  <si>
    <t>DIPcom_MGU16</t>
  </si>
  <si>
    <t>DIPcom_MGU17_944_atpBR_AK_B06_2018-10-23.ab1</t>
  </si>
  <si>
    <t>_20181081</t>
  </si>
  <si>
    <t>DIPcom_MGU17_944_RPB2_24R3_AK_B08_2018-10-29.ab1</t>
  </si>
  <si>
    <t>DIPcom_MGU17</t>
  </si>
  <si>
    <t>DIPcom_MGU18_945_atpBR_AK_C06_2018-10-23.ab1</t>
  </si>
  <si>
    <t>_20181082</t>
  </si>
  <si>
    <t>DIPcom_MGU18_945_RPB2_24R3_AK_C08_2018-10-29_tw na.ab1</t>
  </si>
  <si>
    <t>DIPcom_MGU18</t>
  </si>
  <si>
    <t>DIPcom_MGU19_946_atpBR_AK_D06_2018-10-23.ab1</t>
  </si>
  <si>
    <t>_20181083</t>
  </si>
  <si>
    <t>DIPcom_MGU19_946_RPB2_24R3_AK_D08_2018-10-29.ab1</t>
  </si>
  <si>
    <t>DIPcom_MGU19</t>
  </si>
  <si>
    <t>DIPcom_MGU20_947_atpBR_AK_E06_2018-10-23_PCRnegativ_na.ab1</t>
  </si>
  <si>
    <t>_20181084</t>
  </si>
  <si>
    <t>DIPcom_MGU20_947_RPB2_24R3_AK_E08_2018-10-29.ab1</t>
  </si>
  <si>
    <t>DIPcom_MGU20</t>
  </si>
  <si>
    <t>DIPcom_MGU21_948_atpBR_AK_F06_2018-10-23.ab1</t>
  </si>
  <si>
    <t>_20181085</t>
  </si>
  <si>
    <t>DIPcom_MGU21_948_RPB2_24R3_AK_F08_2018-10-29.ab1</t>
  </si>
  <si>
    <t>DIPcom_MGU21</t>
  </si>
  <si>
    <t>DIPcom_MGU22_949_atpBR_AK_G06_2018-10-23.ab1</t>
  </si>
  <si>
    <t>_20181086</t>
  </si>
  <si>
    <t>DIPcom_MGU22_949_RPB2_24R3_AK_G08_2018-10-29.ab1</t>
  </si>
  <si>
    <t>DIPcom_MGU22</t>
  </si>
  <si>
    <t>DIPcom_MGU23_950_atpBR_AK_H06_2018-10-23.ab1</t>
  </si>
  <si>
    <t>_20181087</t>
  </si>
  <si>
    <t>DIPcom_MGU23_950_RPB2_24R3_AK_H08_2018-10-29.ab1</t>
  </si>
  <si>
    <t>DIPcom_MGU23</t>
  </si>
  <si>
    <t>DIPcom_MGU24_951_atpBR_AK_A07_2018-10-23.ab1</t>
  </si>
  <si>
    <t>_20181088</t>
  </si>
  <si>
    <t>DIPcom_MGU24_951_RPB2_24R3_AK_A09_2018-10-29_na.ab1</t>
  </si>
  <si>
    <t>DIPcom_MGU24</t>
  </si>
  <si>
    <t>DIPcom_MGU25_952_atpBR_AK_B07_2018-10-23.ab1</t>
  </si>
  <si>
    <t>_20181089</t>
  </si>
  <si>
    <t>DIPcom_MGU25_952_RPB2_24R3_AK_B09_2018-10-29.ab1</t>
  </si>
  <si>
    <t>DIPcom_MGU25</t>
  </si>
  <si>
    <t>DIPcom_MGU26_953_atpBR_AK_C07_2018-10-23.ab1</t>
  </si>
  <si>
    <t>_20181090</t>
  </si>
  <si>
    <t>DIPcom_MGU26_953_RPB2_24R3_AK_C09_2018-10-29.ab1</t>
  </si>
  <si>
    <t>DIPcom_MGU26</t>
  </si>
  <si>
    <t>DIPcom_MGU27_954_atpBR_AK_D07_2018-10-23.ab1</t>
  </si>
  <si>
    <t>_20181091</t>
  </si>
  <si>
    <t>DIPcom_MGU27_954_RPB2_24R3_AK_D09_2018-10-29.ab1</t>
  </si>
  <si>
    <t>DIPcom_MGU27</t>
  </si>
  <si>
    <t>DIPcom_MGU28_955_atpBR_AK_E07_2018-10-23.ab1</t>
  </si>
  <si>
    <t>_20181092</t>
  </si>
  <si>
    <t>DIPcom_MGU28_955_RPB2_24R3_AK_E09_2018-10-29.ab1</t>
  </si>
  <si>
    <t>DIPcom_MGU28</t>
  </si>
  <si>
    <t>DIPcom_MGU29_956_atpBR_AK_F07_2018-10-23.ab1</t>
  </si>
  <si>
    <t>_20181093</t>
  </si>
  <si>
    <t>DIPcom_MGU29_956_RPB2_24R3_AK_F09_2018-10-29_na.ab1</t>
  </si>
  <si>
    <t>DIPcom_MGU29</t>
  </si>
  <si>
    <t>DIPcom_MGU30_957_atpBR_AK_G07_2018-10-23.ab1</t>
  </si>
  <si>
    <t>_20181094</t>
  </si>
  <si>
    <t>DIPcom_MGU30_957_RPB2_24R3_AK_G09_2018-10-29.ab1</t>
  </si>
  <si>
    <t>DIPcom_MGU30</t>
  </si>
  <si>
    <t>DIPcom_MGU31_958_atpBR_AK_H07_2018-10-23_PCRnegativ_OK.ab1</t>
  </si>
  <si>
    <t>_20181095</t>
  </si>
  <si>
    <t>DIPcom_MGU31_958_RPB2_24R3_AK_H09_2018-10-29_na.ab1</t>
  </si>
  <si>
    <t>DIPcom_MGU31</t>
  </si>
  <si>
    <t>DIPcom_MGU32_959_atpBR_AK_A08_2018-10-23.ab1</t>
  </si>
  <si>
    <t>_20181096</t>
  </si>
  <si>
    <t>DIPcom_MGU32_959_RPB2_24R3_AK_A10_2018-10-29.ab1</t>
  </si>
  <si>
    <t>DIPcom_MGU32</t>
  </si>
  <si>
    <t>DIPcom_MGU33_960_atpBR_AK_B08_2018-10-23_PCRschwach_OK.ab1</t>
  </si>
  <si>
    <t>_20181097</t>
  </si>
  <si>
    <t>DIPcom_MGU33_960_RPB2_24R3_AK_B10_2018-10-29.ab1</t>
  </si>
  <si>
    <t>DIPcom_MGU33</t>
  </si>
  <si>
    <t>DIPcom_MGU34_961_atpBR_AK_C08_2018-10-23.ab1</t>
  </si>
  <si>
    <t>_20181098</t>
  </si>
  <si>
    <t>DIPcom_MGU34_961_RPB2_24R3_AK_C10_2018-10-29.ab1</t>
  </si>
  <si>
    <t>DIPcom_MGU34</t>
  </si>
  <si>
    <t>DIPcom_MGU35_962_atpBR_AK_D08_2018-10-23.ab1</t>
  </si>
  <si>
    <t>_20181099</t>
  </si>
  <si>
    <t>DIPcom_MGU35_962_RPB2_24R3_AK_D10_2018-10-29.ab1</t>
  </si>
  <si>
    <t>DIPcom_MGU35</t>
  </si>
  <si>
    <t>DIPcom_MGU36_963_atpBR_AK_E08_2018-10-23.ab1</t>
  </si>
  <si>
    <t>_20181100</t>
  </si>
  <si>
    <t>DIPcom_MGU36_963_RPB2_24R3_AK_E10_2018-10-29_na.ab1</t>
  </si>
  <si>
    <t>DIPcom_MGU36</t>
  </si>
  <si>
    <t>DIPcom_MGU37_964_atpBR_AK_F08_2018-10-23.ab1</t>
  </si>
  <si>
    <t>_20181101</t>
  </si>
  <si>
    <t>DIPcom_MGU37_964_RPB2_24R3_AK_F10_2018-10-29.ab1</t>
  </si>
  <si>
    <t>DIPcom_MGU37</t>
  </si>
  <si>
    <t>DIPcom_MGU38_965_atpBR_AK_G08_2018-10-23.ab1</t>
  </si>
  <si>
    <t>_20181102</t>
  </si>
  <si>
    <t>DIPcom_MGU38_965_RPB2_24R3_AK_G10_2018-10-29.ab1</t>
  </si>
  <si>
    <t>DIPcom_MGU38</t>
  </si>
  <si>
    <t>DIPcom_MGU39_966_atpBR_AK_H08_2018-10-23.ab1</t>
  </si>
  <si>
    <t>_20181103</t>
  </si>
  <si>
    <t>DIPcom_MGU39_966_RPB2_24R3_AK_H10_2018-10-29.ab1</t>
  </si>
  <si>
    <t>DIPcom_MGU39</t>
  </si>
  <si>
    <t>DIPcom_MGU40_967_atpBR_AK_A09_2018-10-23.ab1</t>
  </si>
  <si>
    <t>_20181104</t>
  </si>
  <si>
    <t>DIPcom_MGU40_967_RPB2_24R3_AK_A11_2018-10-29_na.ab1</t>
  </si>
  <si>
    <t>DIPcom_MGU40</t>
  </si>
  <si>
    <t>DIPcom_MGU41_968_atpBR_AK_B09_2018-10-23.ab1</t>
  </si>
  <si>
    <t>_20181105</t>
  </si>
  <si>
    <t>DIPcom_MGU41_968_RPB2_24R3_AK_B11_2018-10-29_na.ab1</t>
  </si>
  <si>
    <t>DIPcom_MGU41</t>
  </si>
  <si>
    <t>DIPcom_MGU42_969_atpBR_AK_C09_2018-10-23.ab1</t>
  </si>
  <si>
    <t>_20181106</t>
  </si>
  <si>
    <t>DIPcom_MGU42_969_RPB2_24R3_AK_C11_2018-10-29.ab1</t>
  </si>
  <si>
    <t>DIPcom_MGU42</t>
  </si>
  <si>
    <t>DIPcom_MGU43_970_atpBR_AK_D09_2018-10-23.ab1</t>
  </si>
  <si>
    <t>_20181107</t>
  </si>
  <si>
    <t>DIPcom_MGU43_970_RPB2_24R3_AK_D11_2018-10-29.ab1</t>
  </si>
  <si>
    <t>DIPcom_MGU43</t>
  </si>
  <si>
    <t>DIPcom_MGU44_971_atpBR_AK_E09_2018-10-23.ab1</t>
  </si>
  <si>
    <t>_20181108</t>
  </si>
  <si>
    <t>DIPcom_MGU44_971_RPB2_24R3_AK_E11_2018-10-29.ab1</t>
  </si>
  <si>
    <t>DIPcom_MGU44</t>
  </si>
  <si>
    <t>DIPcom_MGU45_972_atpBR_AK_F09_2018-10-23.ab1</t>
  </si>
  <si>
    <t>_20181109</t>
  </si>
  <si>
    <t>DIPcom_MGU45_972_RPB2_24R3_AK_F11_2018-10-29.ab1</t>
  </si>
  <si>
    <t>DIPcom_MGU45</t>
  </si>
  <si>
    <t>DIPcom_MGU46_973_atpBR_AK_G09_2018-10-23.ab1</t>
  </si>
  <si>
    <t>_20181110</t>
  </si>
  <si>
    <t>DIPcom_MGU46_973_RPB2_24R3_AK_G11_2018-10-29_tw na.ab1</t>
  </si>
  <si>
    <t>DIPcom_MGU46</t>
  </si>
  <si>
    <t>DIPcom_MGU47_974_atpBR_AK_H09_2018-10-23.ab1</t>
  </si>
  <si>
    <t>_20181111</t>
  </si>
  <si>
    <t>DIPcom_MGU47_974_RPB2_24R3_AK_H11_2018-10-29.ab1</t>
  </si>
  <si>
    <t>DIPcom_MGU47</t>
  </si>
  <si>
    <t>DIPcom_MGU48_975_atpBR_AK_A10_2018-10-23.ab1</t>
  </si>
  <si>
    <t>_20181112</t>
  </si>
  <si>
    <t>DIPcom_MGU48_975_RPB2_24R3_AK_A12_2018-10-29.ab1</t>
  </si>
  <si>
    <t>DIPcom_MGU48</t>
  </si>
  <si>
    <t>DIPcom_MGU49_976_atpBR_AK_B10_2018-10-23.ab1</t>
  </si>
  <si>
    <t>_20181113</t>
  </si>
  <si>
    <t>DIPcom_MGU49_976_RPB2_24R3_AK_B12_2018-10-29_tw na.ab1</t>
  </si>
  <si>
    <t>DIPcom_MGU49</t>
  </si>
  <si>
    <t>DIPcom_MGU50_977_atpBR_AK_C10_2018-10-23.ab1</t>
  </si>
  <si>
    <t>_20181114</t>
  </si>
  <si>
    <t>DIPcom_MGU50_977_RPB2_24R3_AK_C12_2018-10-29.ab1</t>
  </si>
  <si>
    <t>DIPcom_MGU50</t>
  </si>
  <si>
    <t>DIPcom_MGU51_978_atpBR_AK_D10_2018-10-23.ab1</t>
  </si>
  <si>
    <t>_20181115</t>
  </si>
  <si>
    <t>DIPcom_MGU51_978_RPB2_24R3_AK_D12_2018-10-29.ab1</t>
  </si>
  <si>
    <t>DIPcom_MGU51</t>
  </si>
  <si>
    <t>DIPcom_MGU52_979_atpBR_AK_E10_2018-10-23.ab1</t>
  </si>
  <si>
    <t>_20181116</t>
  </si>
  <si>
    <t>DIPcom_MGU52_979_RPB2_24R3_AK_E12_2018-10-29.ab1</t>
  </si>
  <si>
    <t>DIPcom_MGU52</t>
  </si>
  <si>
    <t>DIPcom_MGU53_980_atpBR_AK_F10_2018-10-23.ab1</t>
  </si>
  <si>
    <t>_20181117</t>
  </si>
  <si>
    <t>DIPcom_MGU53_980_RPB2_24R3_AK_F12_2018-10-29.ab1</t>
  </si>
  <si>
    <t>DIPcom_MGU53</t>
  </si>
  <si>
    <t>DIPcom_MGU54_981_atpBR_AK_G10_2018-10-23.ab1</t>
  </si>
  <si>
    <t>_20181118</t>
  </si>
  <si>
    <t>DIPcom_MGU54_981_RPB2_24R3_AK_G12_2018-10-29.ab1</t>
  </si>
  <si>
    <t>DIPcom_MGU54</t>
  </si>
  <si>
    <t>DIPcom_MGU55_982_atpBR_AK_H10_2018-10-23_PCRsehr schwach_OK.ab1</t>
  </si>
  <si>
    <t>_20181119</t>
  </si>
  <si>
    <t>DIPcom_MGU55_982_RPB2_24R3_AK_H12_2018-10-29.ab1</t>
  </si>
  <si>
    <t>DIPcom_MGU55</t>
  </si>
  <si>
    <t>983_DIPcom_MGU56_atpBR_AK_A01_2019-01-11.ab1</t>
  </si>
  <si>
    <t>_20190111</t>
  </si>
  <si>
    <t>983_DIPcom_MGU56_RBP2_24R3_AK_A06_2019-01-11.ab1</t>
  </si>
  <si>
    <t>DIPcom_MGU56</t>
  </si>
  <si>
    <t>984_DIPcom_MGU57_atpBR_AK_B01_2019-01-11.ab1</t>
  </si>
  <si>
    <t>_20190112</t>
  </si>
  <si>
    <t>984_DIPcom_MGU57_RBP2_24R3_AK_B06_2019-01-11.ab1</t>
  </si>
  <si>
    <t>DIPcom_MGU57</t>
  </si>
  <si>
    <t>985_DIPcom_MGU58_atpBR_AK_C01_2019-01-11.ab1</t>
  </si>
  <si>
    <t>_20190113</t>
  </si>
  <si>
    <t>985_DIPcom_MGU58_RBP2_24R3_AK_C06_2019-01-11.ab1</t>
  </si>
  <si>
    <t>DIPcom_MGU58</t>
  </si>
  <si>
    <t>986_DIPcom_MGU59_atpBR_AK_D01_2019-01-11.ab1</t>
  </si>
  <si>
    <t>_20190114</t>
  </si>
  <si>
    <t>986_DIPcom_MGU59_RBP2_24R3_AK_D06_2019-01-11.ab1</t>
  </si>
  <si>
    <t>DIPcom_MGU59</t>
  </si>
  <si>
    <t>987_DIPcom_MGU60_atpBR_AK_E01_2019-01-11.ab1</t>
  </si>
  <si>
    <t>_20190115</t>
  </si>
  <si>
    <t>987_DIPcom_MGU60_RBP2_24R3_AK_E06_2019-01-11.ab1</t>
  </si>
  <si>
    <t>DIPcom_MGU60</t>
  </si>
  <si>
    <t>988_DIPcom_MGU61_atpBR_AK_F01_2019-01-11.ab1</t>
  </si>
  <si>
    <t>_20190116</t>
  </si>
  <si>
    <t>988_DIPcom_MGU61_RBP2_24R3_AK_F06_2019-01-11.ab1</t>
  </si>
  <si>
    <t>DIPcom_MGU61</t>
  </si>
  <si>
    <t>989_DIPcom_MGU62_atpBR_AK_G01_2019-01-11.ab1</t>
  </si>
  <si>
    <t>_20190117</t>
  </si>
  <si>
    <t>989_DIPcom_MGU62_RBP2_24R3_AK_G06_2019-01-11.ab1</t>
  </si>
  <si>
    <t>DIPcom_MGU62</t>
  </si>
  <si>
    <t>990_DIPcom_MGU63_atpBR_AK_H01_2019-01-11.ab1</t>
  </si>
  <si>
    <t>_20190118</t>
  </si>
  <si>
    <t>990_DIPcom_MGU63_RBP2_24R3_AK_H06_2019-01-11.ab1</t>
  </si>
  <si>
    <t>DIPcom_MGU63</t>
  </si>
  <si>
    <t>991_DIPcom_MGU64_atpBR_AK_A02_2019-01-11.ab1</t>
  </si>
  <si>
    <t>_20190119</t>
  </si>
  <si>
    <t>991_DIPcom_MGU64_RBP2_24R3_AK_A07_2019-01-11.ab1</t>
  </si>
  <si>
    <t>DIPcom_MGU64</t>
  </si>
  <si>
    <t>992_DIPcom_MGU65_atpBR_AK_B02_2019-01-11.ab1</t>
  </si>
  <si>
    <t>DIPcom_MGU65</t>
  </si>
  <si>
    <t>993_DIPcom_MGU66_atpBR_AK_C02_2019-01-11.ab1</t>
  </si>
  <si>
    <t>_20190120</t>
  </si>
  <si>
    <t>993_DIPcom_MGU66_RBP2_24R3_AK_C07_2019-01-11.ab1</t>
  </si>
  <si>
    <t>DIPcom_MGU66</t>
  </si>
  <si>
    <t>994_DIPcom_LE01_atpBR_AK_D02_2019-01-11.ab1</t>
  </si>
  <si>
    <t>_20190121</t>
  </si>
  <si>
    <t>994_DIPcom_LE01_RBP2_24R3_AK_D07_2019-01-11.ab1</t>
  </si>
  <si>
    <t>DIPcom_LE01</t>
  </si>
  <si>
    <t>995_DIPcom_LE02_atpBR_HotStart_AK_C01_2019-02-08_rc_edit.ab1</t>
  </si>
  <si>
    <t>_20190122</t>
  </si>
  <si>
    <t>995_DIPcom_LE02_RBP2_24R3__AKE07_2019-01-11.ab1</t>
  </si>
  <si>
    <t>DIPcom_LE02</t>
  </si>
  <si>
    <t>996_DIPcom_LE03_atpBR_AK_E02_2019-01-11.ab1</t>
  </si>
  <si>
    <t>DIPcom_LE03</t>
  </si>
  <si>
    <t>997_DIPcom_LE04_atpBR_HotStart_AK_D01_2019-02-08.ab1</t>
  </si>
  <si>
    <t>DIPcom_LE04</t>
  </si>
  <si>
    <t>998_DIPcom_LE05_atpBR_AK_F02_2019-01-11.ab1</t>
  </si>
  <si>
    <t>_20190163</t>
  </si>
  <si>
    <t>evt na_998_DIPcom_RBP2_24R3__AKG07_2019-01-11.ab1</t>
  </si>
  <si>
    <t>DIPcom_LE05</t>
  </si>
  <si>
    <t>999_DIPcom_LE06_atpBR_AK_G02_2019-01-11.ab1</t>
  </si>
  <si>
    <t>_20190164</t>
  </si>
  <si>
    <t>evt na_999_DIPcom_RBP2_24R3_AK_H07_2019-01-11.ab1</t>
  </si>
  <si>
    <t>DIPcom_LE06</t>
  </si>
  <si>
    <t>DIPzei_LE07</t>
  </si>
  <si>
    <t>1001_DIPcom_LE08_atpBR_AK_H02_2019-01-11.ab1</t>
  </si>
  <si>
    <t>_20190123</t>
  </si>
  <si>
    <t>1001_DIPcom_LE08_RBP2_24R3_AK_A08_2019-01-11.ab1</t>
  </si>
  <si>
    <t>DIPcom_LE08</t>
  </si>
  <si>
    <t>DIPcom_LE09</t>
  </si>
  <si>
    <t>DIPcom_LE10</t>
  </si>
  <si>
    <t>DIPcom_LE11</t>
  </si>
  <si>
    <t>DIPcom_LE12</t>
  </si>
  <si>
    <t>DIPcom_LE13</t>
  </si>
  <si>
    <t>DIPcom_LE14</t>
  </si>
  <si>
    <t>1008_DIPalp1_Khi18_atpBR_AK_B03_2019-01-11.ab1</t>
  </si>
  <si>
    <t>_20190124</t>
  </si>
  <si>
    <t>1008_DIPalp1_Khi18_RBP2_24R3_AK_B08_2019-01-11.ab1</t>
  </si>
  <si>
    <t>Russia_18</t>
  </si>
  <si>
    <t>Khi18_DIPalp1</t>
  </si>
  <si>
    <t>1009_DIPalp2_Khi18_atpBR_AK_C03_2019-01-11.ab1</t>
  </si>
  <si>
    <t>_20190125</t>
  </si>
  <si>
    <t>1009_DIPalp2_Khi18_RBP2_24R3_AK_C08_2019-01-11.ab1</t>
  </si>
  <si>
    <t>Khi18_DIPalp2</t>
  </si>
  <si>
    <t>1010_DIPcom1_Ala18_atpBR_AK_D03_2019-01-11.ab1</t>
  </si>
  <si>
    <t>_20190126</t>
  </si>
  <si>
    <t>1010_DIPcom1_Ala18_RBP2_24R3_AK_D08_2019-01-11.ab1</t>
  </si>
  <si>
    <t>Ala18_DIPcom01</t>
  </si>
  <si>
    <t>1011_DIPcom2_Ala18_atpBR_AK_E03_2019-01-11.ab1</t>
  </si>
  <si>
    <t>_20190127</t>
  </si>
  <si>
    <t>1011_DIPcom2_Ala18_RBP2_24R3_AK_E08_2019-01-11.ab1</t>
  </si>
  <si>
    <t>Ala18_DIPcom02</t>
  </si>
  <si>
    <t>1012_DIPcom3_Ala18_atpBR_AK_F03_2019-01-11.ab1</t>
  </si>
  <si>
    <t>_20190128</t>
  </si>
  <si>
    <t>1012_DIPcom3_Ala18_RBP2_24R3_AK_F08_2019-01-11.ab1</t>
  </si>
  <si>
    <t>Ala18_DIPcom03</t>
  </si>
  <si>
    <t>1013_DIPcom_PL01_Bai_atpBR_AK_G03_2019-01-11.ab1</t>
  </si>
  <si>
    <t>_20190129</t>
  </si>
  <si>
    <t>1013_DIPcom_PL01_Bai_RBP2_24R3_AK_G08_2019-01-11.ab1</t>
  </si>
  <si>
    <t>DIPcom_PL01_Bai</t>
  </si>
  <si>
    <t>Russia, Central Siberia, Irkutsk: Chamarda-Ban Mts. at the southern end of Lake Baikal</t>
  </si>
  <si>
    <t>1014_DIPcom_PL02_Bai_atpBR_AK_H03_2019-01-11.ab1</t>
  </si>
  <si>
    <t>_20190130</t>
  </si>
  <si>
    <t>1014_DIPcom_PL02_Bai_RBP2_24R3_AK_H08_2019-01-11.ab1</t>
  </si>
  <si>
    <t>DIPcom_PL02_Bai</t>
  </si>
  <si>
    <t>1015_DIPcom_PL03_Bai_atpBR_AK_A04_2019-01-11.ab1</t>
  </si>
  <si>
    <t>_20190131</t>
  </si>
  <si>
    <t>1015_DIPcom_PL03_Bai_RBP2_24R3_AK_A09_2019-01-11.ab1</t>
  </si>
  <si>
    <t>DIPcom_PL03_Bai</t>
  </si>
  <si>
    <t>1016_DIPcom_PL04_Bai_atpBR_AK_B04_2019-01-11.ab1</t>
  </si>
  <si>
    <t>_20190132</t>
  </si>
  <si>
    <t>1016_DIPcom_PL04_Bai_RBP2_24R3_AK_B09_2019-01-11.ab1</t>
  </si>
  <si>
    <t>DIPcom_PL04_Bai</t>
  </si>
  <si>
    <t>1017_DIPcom_PL05_Bai_atpBR_AK_C04_2019-01-11.ab1</t>
  </si>
  <si>
    <t>_20190133</t>
  </si>
  <si>
    <t>1017_DIPcom_PL05_BaiRBP2_24R3_AK_C09_2019-01-11.ab1</t>
  </si>
  <si>
    <t>DIPcom_PL05_Bai</t>
  </si>
  <si>
    <t>1018_DIPcom_PL06_Bai_atpBR_AK_D04_2019-01-11.ab1</t>
  </si>
  <si>
    <t>_20190134</t>
  </si>
  <si>
    <t>1018_DIPcom_PL06_Bai_RBP2_24R3_AK_D09_2019-01-11.ab1</t>
  </si>
  <si>
    <t>DIPcom_PL06_Bai</t>
  </si>
  <si>
    <t>1019_DIPcom_PL07_Bai_atpBR_AK_E04_2019-01-11.ab1</t>
  </si>
  <si>
    <t>_20190135</t>
  </si>
  <si>
    <t>1019_DIPcom_PL07_Bai_RBP2_24R3_AK_E09_2019-01-11.ab1</t>
  </si>
  <si>
    <t>DIPcom_PL07_Bai</t>
  </si>
  <si>
    <t>1020_DIPcom_PL08_Bai_atpBR_AK_F04_2019-01-11.ab1</t>
  </si>
  <si>
    <t>_20190136</t>
  </si>
  <si>
    <t>1020_DIPcom_PL08_Bai_RBP2_24R3_AK_F09_2019-01-11.ab1</t>
  </si>
  <si>
    <t>DIPcom_PL08_Bai</t>
  </si>
  <si>
    <t>1021_DIPcom_PL09_Bai_atpBR_AK_G04_2019-01-11.ab1</t>
  </si>
  <si>
    <t>_20190137</t>
  </si>
  <si>
    <t>1021_DIPcom_PL09_Bai_RBP2_24R3_AK_G09_2019-01-11.ab1</t>
  </si>
  <si>
    <t>DIPcom_PL09_Bai</t>
  </si>
  <si>
    <t>1022_DIPcom_PL10_Bai_atpBR_AK_H04_2019-01-11.ab1</t>
  </si>
  <si>
    <t>_20190138</t>
  </si>
  <si>
    <t>1022_DIPcom_PL10_Bai_RBP2_24R3_AK_H09_2019-01-11.ab1</t>
  </si>
  <si>
    <t>DIPcom_PL10_Bai</t>
  </si>
  <si>
    <t>1023_Wdh_871_DIPzei60a_Lit17_atpBR_A05_2019-01-11.ab1</t>
  </si>
  <si>
    <t>#Lit17_DIPzei60a</t>
  </si>
  <si>
    <t>1024_Wdh_872_Kontrolle_DIPtri61_Lit17_atpBR__AK_B05_2019-01-11.ab1</t>
  </si>
  <si>
    <t>#Lit17_DIPtri61</t>
  </si>
  <si>
    <t>1025_DIPcom_PL11_Bai_atpBR_AK_C05_2019-01-11.ab1</t>
  </si>
  <si>
    <t>_20190139</t>
  </si>
  <si>
    <t>1025_DIPcom_PL11_Bai_RBP2_24R3_AK_C10_2019-01-11.ab1</t>
  </si>
  <si>
    <t>DIPcom_PL11_Bai</t>
  </si>
  <si>
    <t>1026_DIPcom_PL12_Bai_atpBR_AK_D05_2019-01-11.ab1</t>
  </si>
  <si>
    <t>_20190140</t>
  </si>
  <si>
    <t>1026_DIPcom_PL12_Bai_RBP2_24R3_AK_D10_2019-01-11.ab1</t>
  </si>
  <si>
    <t>DIPcom_PL12_Bai</t>
  </si>
  <si>
    <t>1027_DIPcom_PL13_Bai_atpBR_AK_E05_2019-01-11.ab1</t>
  </si>
  <si>
    <t>_20190141</t>
  </si>
  <si>
    <t>1027_DIPcom_PL13_Bai_RBP2_24R3_AK_E10_2019-01-11.ab1</t>
  </si>
  <si>
    <t>DIPcom_PL13_Bai</t>
  </si>
  <si>
    <t>1028_DIPcom_PL14_Bai_atpBR_AK_F05_2019-01-11.ab1</t>
  </si>
  <si>
    <t>_20190142</t>
  </si>
  <si>
    <t>1028_DIPcom_PL14_Bai_RBP2_24R3_AK_F10_2019-01-11.ab1</t>
  </si>
  <si>
    <t>DIPcom_PL14_Bai</t>
  </si>
  <si>
    <t>1029_DIPcom_PL15_Bai_atpBR_AK_G05_2019-01-11.ab1</t>
  </si>
  <si>
    <t>_20190143</t>
  </si>
  <si>
    <t>1029_DIPcom_PL15_BaiRBP2_24R3_AK_G10_2019-01-11.ab1</t>
  </si>
  <si>
    <t>DIPcom_PL15_Bai</t>
  </si>
  <si>
    <t>1030_DIPcom_PL16_Bai_atpBR_AK_H05_2019-01-11.ab1</t>
  </si>
  <si>
    <t>_20190144</t>
  </si>
  <si>
    <t>1030_DIPcom_PL16_Bai_RBP2_24R3_AK_H10_2019-01-11.ab1</t>
  </si>
  <si>
    <t>DIPcom_PL17_Bai</t>
  </si>
  <si>
    <t>1031_DIPcom_PL292_Bai_atpBR_AK_A01_2019-01-30.ab1</t>
  </si>
  <si>
    <t>DIPcom_PL18_Bai</t>
  </si>
  <si>
    <t>1032_DIPcom_PL293_Bai_atpBR_AK_B01_2019-01-30.ab1</t>
  </si>
  <si>
    <t>DIPcom_PL19_Bai</t>
  </si>
  <si>
    <t>1033_DIPcom_PL294_Bai_atpBR_AK_C01_2019-01-30.ab1</t>
  </si>
  <si>
    <t>DIPcom_PL20_Bai</t>
  </si>
  <si>
    <t>1034_DIPcom_PL295_Bai_atpBR_AK_D01_2019-01-30.ab1</t>
  </si>
  <si>
    <t>DIPcom_PL21_Bai</t>
  </si>
  <si>
    <t>1035_DIPcom_PL296_Bai_atpBR_AK_E01_2019-01-30.ab1</t>
  </si>
  <si>
    <t>DIPcom_PL22_Bai</t>
  </si>
  <si>
    <t>1036_DIPcom_PL297_Bai_atpBR_AK_F01_2019-01-30.ab1</t>
  </si>
  <si>
    <t>DIPcom_PL23_Bai</t>
  </si>
  <si>
    <t>1037_DIPcom_PL298_Bai_atpBR_AK_G01_2019-01-30.ab1</t>
  </si>
  <si>
    <t>DIPcom_PL24_Bai</t>
  </si>
  <si>
    <t>1038_DIPcom_PL299_Bai_atpBR_AK_H01_2019-01-30.ab1</t>
  </si>
  <si>
    <t>was confused with (nn-existing) GPS299</t>
  </si>
  <si>
    <t>DIPcom_PL16_Bai</t>
  </si>
  <si>
    <t>1039_DIPcom_PL300_Bai_atpBR_AK_A02_2019-01-30.ab1</t>
  </si>
  <si>
    <t>DIPcom_PL25_Bai</t>
  </si>
  <si>
    <t>1040_DIPcom_PL301_Bai_atpBR_AK_B02_2019-01-30.ab1</t>
  </si>
  <si>
    <t>DIPcom_PL26_Bai</t>
  </si>
  <si>
    <t>1041_DIPcom_PL302_Bai_atpBR_AK_C02_2019-01-30.ab1</t>
  </si>
  <si>
    <t>DIPcom_PL27_Bai</t>
  </si>
  <si>
    <t>1042_DIPcom_PL303_Bai_atpBR_AK_D02_2019-01-30.ab1</t>
  </si>
  <si>
    <t>DIPcom_PL28_Bai</t>
  </si>
  <si>
    <t>1043_DIPcom_PL304_Bai_atpBR_AK_E02_2019-01-30.ab1</t>
  </si>
  <si>
    <t>DIPcom_PL29_Bai</t>
  </si>
  <si>
    <t>1044_DIPcom_PL305_Bai_atpBR_AK_F02_2019-01-30.ab1</t>
  </si>
  <si>
    <t>DIPcom_PL30_Bai</t>
  </si>
  <si>
    <t>1045_DIPcom_PL306_Bai_atpBR_AK_G02_2019-01-30.ab1</t>
  </si>
  <si>
    <t>DIPcom_PL31_Bai</t>
  </si>
  <si>
    <t>1046_DIPcom_PL307_Bai_atpBR_AK_H02_2019-01-30.ab1</t>
  </si>
  <si>
    <t>DIPcom_PL32_Bai</t>
  </si>
  <si>
    <t>LYCpun</t>
  </si>
  <si>
    <t>1047_LYCpun_PL308_Bai_atpBR_AK_A03_2019-01-30.ab1</t>
  </si>
  <si>
    <t>LYCpun_PL33_Bai</t>
  </si>
  <si>
    <t>1048_DIPcom_PL309_Bai_atpBR_AK_B03_2019-01-30.ab1</t>
  </si>
  <si>
    <t>DIPcom_PL34_Bai</t>
  </si>
  <si>
    <t>1049_DIPcom_PL310_Bai_atpBR_AK_C03_2019-01-30.ab1</t>
  </si>
  <si>
    <t>DIPcom_PL35_Bai</t>
  </si>
  <si>
    <t>1050_DIPcom_PL311_Bai_atpBR_AK_D03_2019-01-30.ab1</t>
  </si>
  <si>
    <t>DIPcom_PL36_Bai</t>
  </si>
  <si>
    <t>1051_DIPcom_PL312_Bai_atpBR_AK_E03_2019-01-30.ab1</t>
  </si>
  <si>
    <t>not in PL file, coo interpolated</t>
  </si>
  <si>
    <t>DIPcom_PL36a_Bai</t>
  </si>
  <si>
    <t>not extracted</t>
  </si>
  <si>
    <t>DIPcom_PL37_Bai</t>
  </si>
  <si>
    <t>1052_DIPcom_PL314_Bai_atpBR_AK_F03_2019-01-30.ab1</t>
  </si>
  <si>
    <t>DIPcom_PL38_Bai</t>
  </si>
  <si>
    <t>1053_DIPcom_PL315_Bai_atpBR_AK_G03_2019-01-30.ab1</t>
  </si>
  <si>
    <t>DIPcom_PL39_Bai</t>
  </si>
  <si>
    <t>1054_DIPcom_PL316_Bai_atpBR_AK_H03_2019-01-30.ab1</t>
  </si>
  <si>
    <t>DIPcom_PL40_Bai</t>
  </si>
  <si>
    <t>1055_DIPcom_PL317_Bai_atpBR_AK_A04_2019-01-30.ab1</t>
  </si>
  <si>
    <t>DIPcom_PL41_Bai</t>
  </si>
  <si>
    <t>1056_DIPcom_PL318_Bai_atpBR_AK_B04_2019-01-30.ab1</t>
  </si>
  <si>
    <t>in file GPS318 2x, but only one bag</t>
  </si>
  <si>
    <t>DIPcom_PL42_Bai</t>
  </si>
  <si>
    <t>1057_DIPcom_PL319_Bai_atpBR_AK_C04_2019-01-30.ab1</t>
  </si>
  <si>
    <t>DIPcom_PL44_Bai</t>
  </si>
  <si>
    <t>1058_DIPcom_PL320_Bai_atpBR_AK_D04_2019-01-30.ab1</t>
  </si>
  <si>
    <t>DIPcom_PL45_Bai</t>
  </si>
  <si>
    <t>1059_DIPcom_PL321_Bai_atpBR_AK_E04_2019-01-30.ab1</t>
  </si>
  <si>
    <t>DIPcom_PL46_Bai</t>
  </si>
  <si>
    <t>1060_DIPcom_PL322_Bai_atpBR_AK_F04_2019-01-30.ab1</t>
  </si>
  <si>
    <t>DIPcom_PL47_Bai</t>
  </si>
  <si>
    <t>1061_DIPcom_PL323_Bai_atpBR_AK_G04_2019-01-30.ab1</t>
  </si>
  <si>
    <t>DIPcom_PL48_Bai</t>
  </si>
  <si>
    <t>1062_DIPcom_PL324_Bai_atpBR_AK_H04_2019-01-30.ab1</t>
  </si>
  <si>
    <t>DIPcom_PL49_Bai</t>
  </si>
  <si>
    <t>1063_DIPcom_PL326_Bai_atpBR_AK_A05_2019-01-30.ab1</t>
  </si>
  <si>
    <t>DIPcom_PL50_Bai</t>
  </si>
  <si>
    <t>1064_DIPcom_PL327_Bai_atpBR_AK_B05_2019-01-30.ab1</t>
  </si>
  <si>
    <t>DIPcom_PL51_Bai</t>
  </si>
  <si>
    <t>1065_DIPcom_PL337_Bai_atpBR_AK_C05_2019-01-30.ab1</t>
  </si>
  <si>
    <t>DIPcom_PL52_Bai</t>
  </si>
  <si>
    <t>1066_DIPcom_PL340_1_BaiatpBRAK_D05_2019-01-30.ab1</t>
  </si>
  <si>
    <t>DIPalp_PL53_Bai</t>
  </si>
  <si>
    <t>340-1</t>
  </si>
  <si>
    <t>1067_DIPalp_PL340_2_BaiatpBRAK_E05_2019-01-30.ab1</t>
  </si>
  <si>
    <t>DIPalp_PL54_Bai</t>
  </si>
  <si>
    <t>340-2</t>
  </si>
  <si>
    <t>1068_DIPalp_PL343_Bai_atpBR_AK_F05_2019-01-30.ab1</t>
  </si>
  <si>
    <t>DIPalp_PL55_Bai</t>
  </si>
  <si>
    <t>1069_DIPalp_PL344_Bai_atpBR_AK_G05_2019-01-30.ab1</t>
  </si>
  <si>
    <t>DIPalp_PL56_Bai</t>
  </si>
  <si>
    <t>1070_DIPalp_PL348_Bai_atpBR_AK_H05_2019-01-30.ab1</t>
  </si>
  <si>
    <t>DIPalp_PL57_Bai</t>
  </si>
  <si>
    <t>1071_DIPalp_PL359_Bai_atpBR_AK_A06_2019-01-30.ab1</t>
  </si>
  <si>
    <t>DIPcom_PL58_Bai</t>
  </si>
  <si>
    <t>1072_DIPcom_PL360_Bai_atpBR_AK_B06_2019-01-30.ab1</t>
  </si>
  <si>
    <t>DIPcom_PL59_Bai</t>
  </si>
  <si>
    <t>1073_DIPalp_PL406_Bai_atpBR_AK_C06_2019-01-30.ab1</t>
  </si>
  <si>
    <t>sample exists, but not in file PL, coo interpolated, morph=alp</t>
  </si>
  <si>
    <t>DIPcom_PL59a_Bai</t>
  </si>
  <si>
    <t>1074_DIPalp_PL419_Bai_atpBR_AK_D06_2019-01-30.ab1</t>
  </si>
  <si>
    <t>morph=alp</t>
  </si>
  <si>
    <t>DIPcom_PL60_Bai</t>
  </si>
  <si>
    <t>1075_DIPcom_PL508_1_WSiatpBRAK_E06_2019-01-30.ab1</t>
  </si>
  <si>
    <t>DIPcom_PL61_WSib</t>
  </si>
  <si>
    <t>508.1</t>
  </si>
  <si>
    <t>Russia, Western Siberia, Chanti-Mansisk: dry boreal forest</t>
  </si>
  <si>
    <t>1076_DIPcom_PL508_2_WSiatpBRAK_F06_2019-01-30.ab1</t>
  </si>
  <si>
    <t>DIPcom_PL62_WSib</t>
  </si>
  <si>
    <t>508.2</t>
  </si>
  <si>
    <t>1077_DIPcom_PL509_WSi_atpBR_AK_G06_2019-01-30.ab1</t>
  </si>
  <si>
    <t>DIPcom_PL63_WSib</t>
  </si>
  <si>
    <t>1078_DIPcom_PL510_WSi_atpBR_AK_H06_2019-01-30.ab1</t>
  </si>
  <si>
    <t>DIPcom_PL64_WSib</t>
  </si>
  <si>
    <t>1079_DIPcom_PL511_WSi_atpBR_AK_A07_2019-01-30.ab1</t>
  </si>
  <si>
    <t>_20190148</t>
  </si>
  <si>
    <t>1079_DIPcom_PL511_WSi_RPB_R_AK_A08_2019-01-30.ab1</t>
  </si>
  <si>
    <t>DIPcom_PL65_WSib</t>
  </si>
  <si>
    <t>1080_DIPcom_PL512_WSi_atpBR_AK_B07_2019-01-30.ab1</t>
  </si>
  <si>
    <t>_20190150</t>
  </si>
  <si>
    <t>1080_DIPcom_PL512_WSi_RPB_R_AK_B08_2019-01-30.ab1</t>
  </si>
  <si>
    <t>DIPcom_PL66_WSib</t>
  </si>
  <si>
    <t>1081_DIPcom_PL513_WSi_atpBR_AK_C07_2019-01-30.ab1</t>
  </si>
  <si>
    <t>_20190152</t>
  </si>
  <si>
    <t>1081_DIPcom_PL513_WSi_RPB_R_AK_C08_2019-01-30.ab1</t>
  </si>
  <si>
    <t>DIPcom_PL67_WSib</t>
  </si>
  <si>
    <t>1082_DIPcom_PL514_WSi_atpBR_AK_D07_2019-01-30.ab1</t>
  </si>
  <si>
    <t>_20190154</t>
  </si>
  <si>
    <t>1082_DIPcom_PL514_WSi_RPB_R_AK_D08_2019-01-30.ab1</t>
  </si>
  <si>
    <t>DIPcom_PL68_WSib</t>
  </si>
  <si>
    <t>1083_DIPcom_PL515_WSi_atpBR_AK_E07_2019-01-30.ab1</t>
  </si>
  <si>
    <t>_20190156</t>
  </si>
  <si>
    <t>1083_DIPcom_PL515_WSi_RPB_R_AK_E08_2019-01-30.ab1</t>
  </si>
  <si>
    <t>DIPcom_PL69_WSib</t>
  </si>
  <si>
    <t>1084_DIPcom_PL516_WSi_atpBR_AK_F07_2019-01-30.ab1</t>
  </si>
  <si>
    <t>_20190158</t>
  </si>
  <si>
    <t>1084_DIPcom_PL516_WSi_RPB_R_AK_F08_2019-01-30.ab1</t>
  </si>
  <si>
    <t>DIPcom_PL70_WSib</t>
  </si>
  <si>
    <t>1085_DIPcom_PL517_WSi_atpBR_AK_G07_2019-01-30.ab1</t>
  </si>
  <si>
    <t>_20190160</t>
  </si>
  <si>
    <t>1085_DIPcom_PL517_WSi_RPB_R_AK_G08_2019-01-30.ab1</t>
  </si>
  <si>
    <t>DIPcom_PL71_WSib</t>
  </si>
  <si>
    <t>1086_DIPcom_PL518_WSi_atpBR_AK_H07_2019-01-30.ab1</t>
  </si>
  <si>
    <t>_20190162</t>
  </si>
  <si>
    <t>1086_DIPcom_PL518_WSi_RPB_R_AK_H08_2019-01-30.ab1</t>
  </si>
  <si>
    <t>DIPcom_PL72_WSib</t>
  </si>
  <si>
    <t>DIPcom_PL73_WSib</t>
  </si>
  <si>
    <t>DIPcom_PL74_WSib</t>
  </si>
  <si>
    <t>ho/he</t>
  </si>
  <si>
    <t>al1</t>
  </si>
  <si>
    <t>al2</t>
  </si>
  <si>
    <t>ID</t>
  </si>
  <si>
    <t>DIPzeiFilzwald_d_1.jpg</t>
  </si>
  <si>
    <t>DIPzeiFilzwald_v_1.jpg</t>
  </si>
  <si>
    <t>DIPzeiFilzwald_d_2.jpg</t>
  </si>
  <si>
    <t>DIPzeiFilzwald_v_2.jpg</t>
  </si>
  <si>
    <t>DIPzeiFilzwald_d_3.jpg</t>
  </si>
  <si>
    <t>DIPzeiFilzwald_v_3.jpg</t>
  </si>
  <si>
    <t>DIPzeiFilzwald_d_4.jpg</t>
  </si>
  <si>
    <t>DIPzeiFilzwald_v_4.jpg</t>
  </si>
  <si>
    <t>DIPzeiFilzwald_d_5.jpg</t>
  </si>
  <si>
    <t>DIPzeiFilzwald_v_5.jpg</t>
  </si>
  <si>
    <t># this was collected wrongly as DIPcomFilzwald</t>
  </si>
  <si>
    <t>Taxon</t>
  </si>
  <si>
    <t>Voucher</t>
  </si>
  <si>
    <t>Collection</t>
  </si>
  <si>
    <t>Date of</t>
  </si>
  <si>
    <t>Locality</t>
  </si>
  <si>
    <t>code</t>
  </si>
  <si>
    <t>Code</t>
  </si>
  <si>
    <t>collection</t>
  </si>
  <si>
    <t>description</t>
  </si>
  <si>
    <t>pg/2C</t>
  </si>
  <si>
    <t>D. alpinum</t>
  </si>
  <si>
    <t>S 14/01</t>
  </si>
  <si>
    <t>Fellhorn SW Oberstdorf, BY, D</t>
  </si>
  <si>
    <t>S 14/02</t>
  </si>
  <si>
    <t>Starzeljoch E Schoppernau, V, A</t>
  </si>
  <si>
    <t>K 14/01</t>
  </si>
  <si>
    <t>Neuhaus a. R., locality 1, TH, D</t>
  </si>
  <si>
    <t>ThFo</t>
  </si>
  <si>
    <t>K 14/02</t>
  </si>
  <si>
    <t>Neuhaus a. R., locality 2, TH, D</t>
  </si>
  <si>
    <t>K 14/04</t>
  </si>
  <si>
    <t>Gr. Eisenberg NW Schmiedefeld a. R., TH, D</t>
  </si>
  <si>
    <t>K 14/05</t>
  </si>
  <si>
    <t>SE Goldisthal, TH, D</t>
  </si>
  <si>
    <t>NE Philippsreuth, BY, D</t>
  </si>
  <si>
    <t>BaFo</t>
  </si>
  <si>
    <t>Hirschenstein N Böbrach, BY, D</t>
  </si>
  <si>
    <t>Gfälleiruck NE Buchenau, BY, D</t>
  </si>
  <si>
    <t>Wildseige NE Buchenau, BY, D</t>
  </si>
  <si>
    <t>Kiesruck NE Buchenau, BY, D</t>
  </si>
  <si>
    <t>Alte Schwelle ENE Buchenau, BY, D</t>
  </si>
  <si>
    <t>Regenhänge NE Frauenau, BY, D</t>
  </si>
  <si>
    <t xml:space="preserve">D. alpinum </t>
  </si>
  <si>
    <t>Paukenriegel NE Frauenau, eastern locality, BY, D</t>
  </si>
  <si>
    <t>Paukenriegel NE Frauenau, central locality, BY, D</t>
  </si>
  <si>
    <t>Paukenriegel NE Frauenau, western locality, BY, D</t>
  </si>
  <si>
    <t>Schmelzerriegel NE Frauenau, BY, D</t>
  </si>
  <si>
    <t>Schachtenhaus NE Buchenau, western locality, BY, D</t>
  </si>
  <si>
    <t>Distelruck NE Buchenau, BY, D</t>
  </si>
  <si>
    <t>SE Ruckowitzschachten NE Zwieselerwaldhaus, BY, D</t>
  </si>
  <si>
    <t>Bärnbach NE Zwieselerwaldhaus, BY, D</t>
  </si>
  <si>
    <t>NW Althütte, BY, D</t>
  </si>
  <si>
    <t>NNW Finsterau, BY, D</t>
  </si>
  <si>
    <t>W Finsterau, BY, D</t>
  </si>
  <si>
    <t>WSW Mauth, BY, D</t>
  </si>
  <si>
    <t>SW Altschönau, BY, D</t>
  </si>
  <si>
    <t>NNW Neuschönau, BY, D</t>
  </si>
  <si>
    <t>NNW Altschönau, BY, D</t>
  </si>
  <si>
    <t>SW Guglöd, BY, D</t>
  </si>
  <si>
    <t>Hochseign S Rachelsee, BY, D</t>
  </si>
  <si>
    <t>NNE Neuhütte, BY, D</t>
  </si>
  <si>
    <t>Trossel near Spiegelau, western locality, BY, D</t>
  </si>
  <si>
    <t>Stallhänge W Mt Großer Arber, BY, D</t>
  </si>
  <si>
    <t>Bodenmaiser Sattel, top of Mt Großer Arber, BY, D</t>
  </si>
  <si>
    <t xml:space="preserve">Northern slope of the summit of Mt Gr. Arber, BY, D </t>
  </si>
  <si>
    <t xml:space="preserve">Drosselhänge (upper region) at Mt. Großer Arber, BY, D </t>
  </si>
  <si>
    <t xml:space="preserve">Drosselhänge (central region) at Mt. Großer Arber, BY, D </t>
  </si>
  <si>
    <t xml:space="preserve">Drosselhänge (lower region) at Mt. Großer Arber, BY, D </t>
  </si>
  <si>
    <t>H 15/01</t>
  </si>
  <si>
    <t>Mittleres Rofental SW Vent, NT, A</t>
  </si>
  <si>
    <t>H 15/06.01</t>
  </si>
  <si>
    <t>ENE Torfhaus, locality 4, ST, D</t>
  </si>
  <si>
    <t>H 15/06.02</t>
  </si>
  <si>
    <t>H 15/06.03</t>
  </si>
  <si>
    <t>H 15/06.04</t>
  </si>
  <si>
    <t>H 15/10</t>
  </si>
  <si>
    <t>H 15/14</t>
  </si>
  <si>
    <t>7.55</t>
  </si>
  <si>
    <t>H 15/22</t>
  </si>
  <si>
    <t>Kleiner Brocken ENE Torfhaus, northern locality, ST, D</t>
  </si>
  <si>
    <t>H 15/24</t>
  </si>
  <si>
    <t>Kleiner Brocken ENE Torfhaus, southern locality, ST, D</t>
  </si>
  <si>
    <t>H 15/25.01</t>
  </si>
  <si>
    <t>H 15/25.02</t>
  </si>
  <si>
    <t>H 15/25.03</t>
  </si>
  <si>
    <t>H 15/30</t>
  </si>
  <si>
    <t>Brocken E Torfhaus, western locality, ST, D</t>
  </si>
  <si>
    <t>H 15/31</t>
  </si>
  <si>
    <t>Brocken E Torhaus, eastern locality, ST, D</t>
  </si>
  <si>
    <t>H 15/35</t>
  </si>
  <si>
    <t>NE Dreieckiger Pfahl WNW Schierke, ST, D</t>
  </si>
  <si>
    <t>H 15/37</t>
  </si>
  <si>
    <t>SE Dreieckiger Pfahl WNW Schierke, locality 1, ST, D</t>
  </si>
  <si>
    <t>H 15/42.01</t>
  </si>
  <si>
    <t>SE Dreieckiger Pfahl WNW Schierke, locality 2, ST, D</t>
  </si>
  <si>
    <t>H 15/42.02</t>
  </si>
  <si>
    <t>H 15/47</t>
  </si>
  <si>
    <t>K 15/02.01</t>
  </si>
  <si>
    <t>SW Brennersgrün, TH, D</t>
  </si>
  <si>
    <t>K 15/02.02</t>
  </si>
  <si>
    <t>K 15/02.03</t>
  </si>
  <si>
    <t>Hexenriegel N Weidhütte, BY, D</t>
  </si>
  <si>
    <t>D. complanatum</t>
  </si>
  <si>
    <t>K 14/09</t>
  </si>
  <si>
    <t>SW Oberhof, TH, D</t>
  </si>
  <si>
    <t>SE Spiegelhütte, BY, D</t>
  </si>
  <si>
    <t>Schachtenhaus NE Buchenau, eastern locality, BY, D</t>
  </si>
  <si>
    <t>H 15/02</t>
  </si>
  <si>
    <t>H 15/03</t>
  </si>
  <si>
    <t>ENE Torfhaus, locality 2, ST, D</t>
  </si>
  <si>
    <t>H 15/04</t>
  </si>
  <si>
    <t>ENE Torfhaus, locality 1, ST, D</t>
  </si>
  <si>
    <t>H 15/05</t>
  </si>
  <si>
    <t>ENE Torfhaus, locality 5, ST, D</t>
  </si>
  <si>
    <t>H 15/07.01</t>
  </si>
  <si>
    <t>H 15/07.02</t>
  </si>
  <si>
    <t>H 15/07.03</t>
  </si>
  <si>
    <t>H 15/07.04</t>
  </si>
  <si>
    <t>H 15/07.05</t>
  </si>
  <si>
    <t>H 15/09</t>
  </si>
  <si>
    <t>Tanne, ST, D</t>
  </si>
  <si>
    <t>H 15/11</t>
  </si>
  <si>
    <t>H 15/15</t>
  </si>
  <si>
    <t>5.78</t>
  </si>
  <si>
    <t>H 15/18</t>
  </si>
  <si>
    <t>Müllershai SSW Schierke, ST, D</t>
  </si>
  <si>
    <t>H 15/20</t>
  </si>
  <si>
    <t>H 15/21.01</t>
  </si>
  <si>
    <t>ENE Torfhaus, locality 3, ST, D</t>
  </si>
  <si>
    <t>H 15/21.02</t>
  </si>
  <si>
    <t>H 15/21.03</t>
  </si>
  <si>
    <t>H 15/23</t>
  </si>
  <si>
    <t>H 15/26.01</t>
  </si>
  <si>
    <t>H 15/26.02</t>
  </si>
  <si>
    <t>H 15/26.03</t>
  </si>
  <si>
    <t>H 15/26.04</t>
  </si>
  <si>
    <t>H 15/26.05</t>
  </si>
  <si>
    <t>H 15/26.06</t>
  </si>
  <si>
    <t>H 15/27.01</t>
  </si>
  <si>
    <t>H 15/27.02</t>
  </si>
  <si>
    <t>K 15/01.01</t>
  </si>
  <si>
    <t>Pöllwitzer Wald NW Wellsdorf, TH, D</t>
  </si>
  <si>
    <t>K 15/01.02</t>
  </si>
  <si>
    <t>K 15/01.03</t>
  </si>
  <si>
    <t>K 15/01.04</t>
  </si>
  <si>
    <t>K 15/01.05</t>
  </si>
  <si>
    <t>K 15/01.06</t>
  </si>
  <si>
    <t>H 15/32</t>
  </si>
  <si>
    <t>H 15/33</t>
  </si>
  <si>
    <t>Renneckenberg, Mattengarten, ST, D</t>
  </si>
  <si>
    <t>H 15/34</t>
  </si>
  <si>
    <t>H 15/36</t>
  </si>
  <si>
    <t>H 15/38</t>
  </si>
  <si>
    <t>H 15/43</t>
  </si>
  <si>
    <t>NW Mt Wurmberg W Schierke, locality 1, ST, D</t>
  </si>
  <si>
    <t>H 15/44.01</t>
  </si>
  <si>
    <t>NW Mt Wurmberg W Schierke, locality 2, ST, D</t>
  </si>
  <si>
    <t>H 15/44.02</t>
  </si>
  <si>
    <t>H 15/44.03</t>
  </si>
  <si>
    <t>H 15/44.04</t>
  </si>
  <si>
    <t>H 15/44.05</t>
  </si>
  <si>
    <t>H 15/44.06</t>
  </si>
  <si>
    <t>H 15/44.07</t>
  </si>
  <si>
    <t>H 15/44.08</t>
  </si>
  <si>
    <t>H 15/44.09</t>
  </si>
  <si>
    <t>H 15/44.10</t>
  </si>
  <si>
    <t>H 15/44.11</t>
  </si>
  <si>
    <t>H 15/44.12</t>
  </si>
  <si>
    <t>H 15/44.13</t>
  </si>
  <si>
    <t>H 15/44.14</t>
  </si>
  <si>
    <t>H 15/44.15</t>
  </si>
  <si>
    <t>H 15/44.16</t>
  </si>
  <si>
    <t>H 15/44.17</t>
  </si>
  <si>
    <t>H 15/44.18</t>
  </si>
  <si>
    <t>H 15/46</t>
  </si>
  <si>
    <t>NW Mt Wurmberg W Schierke, locality 3, ST, D</t>
  </si>
  <si>
    <t>H 15/48</t>
  </si>
  <si>
    <t>K 15/04</t>
  </si>
  <si>
    <t>NE Lichtenhain, TH, D</t>
  </si>
  <si>
    <t>H/S 16/02</t>
  </si>
  <si>
    <t>Lit_DIPcom2</t>
  </si>
  <si>
    <t>ESE Senoji Varėna, locality 1, AD, LT</t>
  </si>
  <si>
    <t>VR</t>
  </si>
  <si>
    <t>5.88</t>
  </si>
  <si>
    <t>H/S 16/03</t>
  </si>
  <si>
    <t>Lit_DIPcom2a</t>
  </si>
  <si>
    <t>ESE Senoji Varėna, locality 2, AD, LT</t>
  </si>
  <si>
    <t>H/S 16/04</t>
  </si>
  <si>
    <t>Lit_DIPcom4</t>
  </si>
  <si>
    <t>SW Varėna, AD, LT</t>
  </si>
  <si>
    <t>5.84</t>
  </si>
  <si>
    <t>H/S 16/06</t>
  </si>
  <si>
    <t>Lit_DIPcom8</t>
  </si>
  <si>
    <t>NNE Maskauka, AD, LT</t>
  </si>
  <si>
    <t>5.85</t>
  </si>
  <si>
    <t>H/S 16/07</t>
  </si>
  <si>
    <t>Lit_DIPcom9</t>
  </si>
  <si>
    <t>NE Senoji Varėna, AD, LT</t>
  </si>
  <si>
    <t>5.89</t>
  </si>
  <si>
    <t>H/S 16/09</t>
  </si>
  <si>
    <t>Lit_DIPcom12</t>
  </si>
  <si>
    <t>S Markinkonys, locality 1, AD, LT</t>
  </si>
  <si>
    <t>5.86</t>
  </si>
  <si>
    <t>H/S 16/18</t>
  </si>
  <si>
    <t>Lit_DIPcom18</t>
  </si>
  <si>
    <t>S Markinkonys, locality 5, AD, LT</t>
  </si>
  <si>
    <t>5.81</t>
  </si>
  <si>
    <t>H/S 16/21</t>
  </si>
  <si>
    <t>Lit_DIPcom21</t>
  </si>
  <si>
    <t>S Markinkonys, locality 8, AD, LT</t>
  </si>
  <si>
    <t>H/S 16/22</t>
  </si>
  <si>
    <t>Lit_DIPcom22</t>
  </si>
  <si>
    <t>SW Perloja, locality 1, AD, LT</t>
  </si>
  <si>
    <t>H/S 16/25</t>
  </si>
  <si>
    <t>Lit_DIPcom24</t>
  </si>
  <si>
    <t>SW Perloja, locality 4, AD, LT</t>
  </si>
  <si>
    <t>5.83</t>
  </si>
  <si>
    <t>H/S 16/27</t>
  </si>
  <si>
    <t>Lit_DIPcom26</t>
  </si>
  <si>
    <t>NW Mardasavas, locality 2, AD, LT</t>
  </si>
  <si>
    <t>5.72</t>
  </si>
  <si>
    <t>H/S 16/30</t>
  </si>
  <si>
    <t>Lit_DIPcom28</t>
  </si>
  <si>
    <t>SW Puvočiai, locality 1, AD, LT</t>
  </si>
  <si>
    <t>H/S 16/31</t>
  </si>
  <si>
    <t>Lit_DIPcom29</t>
  </si>
  <si>
    <t>SW Puvočiai, locality 2, AD, LT</t>
  </si>
  <si>
    <t>5.82</t>
  </si>
  <si>
    <t>H/S 16/32</t>
  </si>
  <si>
    <t>Lit_DIPcom30</t>
  </si>
  <si>
    <t>E Puvočiai, locality 1, AD, LT</t>
  </si>
  <si>
    <t>H/S 16/33</t>
  </si>
  <si>
    <t>Lit_DIPcom32</t>
  </si>
  <si>
    <t>E Puvočiai, locality 2, AD, LT</t>
  </si>
  <si>
    <t>H/S 16/35</t>
  </si>
  <si>
    <t>Lit_DIPcom37</t>
  </si>
  <si>
    <t>N Marcinkonys, locality 2, AD, LT</t>
  </si>
  <si>
    <t>H/S 16/37</t>
  </si>
  <si>
    <t>Lit_DIPcom40</t>
  </si>
  <si>
    <t>NNW Senoji Varėna, locality 2, AD, LT</t>
  </si>
  <si>
    <r>
      <t>D. complanatum</t>
    </r>
    <r>
      <rPr>
        <sz val="10"/>
        <color rgb="FF000000"/>
        <rFont val="Arial"/>
        <family val="2"/>
      </rPr>
      <t>, gametophyte</t>
    </r>
  </si>
  <si>
    <t>R/H/S 16/01.01</t>
  </si>
  <si>
    <t>Lit_DIPcom5/1</t>
  </si>
  <si>
    <t>SW Maskauka, AD, LT</t>
  </si>
  <si>
    <t>2.85</t>
  </si>
  <si>
    <t>R/H/S 16/01.02</t>
  </si>
  <si>
    <t>Lit_DIPcom5b/1</t>
  </si>
  <si>
    <t>D. x issleri</t>
  </si>
  <si>
    <t>K 14/03</t>
  </si>
  <si>
    <t>Neuhaus a. R., TH, D</t>
  </si>
  <si>
    <t>K 14/06</t>
  </si>
  <si>
    <t>K 14/07</t>
  </si>
  <si>
    <t>K 14/10</t>
  </si>
  <si>
    <t>K 14/11</t>
  </si>
  <si>
    <t>W Lehesten, TH, D</t>
  </si>
  <si>
    <t>S Haidmühle, BY, D</t>
  </si>
  <si>
    <t>Mitterbach-Höhe N Buchenau, BY, D</t>
  </si>
  <si>
    <t>Steinschachtenhänge NE Buchenau, BY, D</t>
  </si>
  <si>
    <t>Klingenbrunner Scheer N Spiegelau, BY, D</t>
  </si>
  <si>
    <t>Rindel-Berg E Altschönau, BY, D</t>
  </si>
  <si>
    <t>E Waldhäuser, BY, D</t>
  </si>
  <si>
    <t>Knottenruck SW Altschönau, BY, D</t>
  </si>
  <si>
    <t>Kohlstallhäng E Spiegelau, BY, D</t>
  </si>
  <si>
    <t>Schindlau E Spiegelau, BY, D</t>
  </si>
  <si>
    <t>Trossel near Spiegelau, eastern locality, BY, D</t>
  </si>
  <si>
    <t>H 15/12</t>
  </si>
  <si>
    <t>H 15/16</t>
  </si>
  <si>
    <t>6.65</t>
  </si>
  <si>
    <t>H 15/39</t>
  </si>
  <si>
    <t>H 15/45</t>
  </si>
  <si>
    <t>D. x oellgaardii</t>
  </si>
  <si>
    <t>K 14/08</t>
  </si>
  <si>
    <t>H 15/40</t>
  </si>
  <si>
    <t>D. tristachyum</t>
  </si>
  <si>
    <t>Filzwald E Spiegelau, BY, D</t>
  </si>
  <si>
    <t>K 15/03.01</t>
  </si>
  <si>
    <t>K 15/03.02</t>
  </si>
  <si>
    <t>K 15/03.04</t>
  </si>
  <si>
    <t>H 15/08</t>
  </si>
  <si>
    <t>H 15/19</t>
  </si>
  <si>
    <t>H 15/28</t>
  </si>
  <si>
    <t>K 15/05</t>
  </si>
  <si>
    <t>H/S 16/01</t>
  </si>
  <si>
    <t>Lit_DIPtri1</t>
  </si>
  <si>
    <t>ESE Merkinė, AD, LT</t>
  </si>
  <si>
    <t>5.35</t>
  </si>
  <si>
    <t>H/S 16/08</t>
  </si>
  <si>
    <t>Lit_DIPtri9a</t>
  </si>
  <si>
    <t>5.40</t>
  </si>
  <si>
    <t>H/S 16/10</t>
  </si>
  <si>
    <t>Lit_DIPtri12</t>
  </si>
  <si>
    <t>5.48</t>
  </si>
  <si>
    <t>H/S 16/15</t>
  </si>
  <si>
    <t>Lit_DIPtri15</t>
  </si>
  <si>
    <t>SSE Markinkonys, locality 3, AD, LT</t>
  </si>
  <si>
    <t>5.42</t>
  </si>
  <si>
    <t>H/S 16/16</t>
  </si>
  <si>
    <t>Lit_DIPtri16</t>
  </si>
  <si>
    <t>S Markinkonys, locality 3, AD, LT</t>
  </si>
  <si>
    <t>H/S 16/17</t>
  </si>
  <si>
    <t>Lit_DIPtri17</t>
  </si>
  <si>
    <t>S Markinkonys, locality 4, AD, LT</t>
  </si>
  <si>
    <t>H/S 16/20</t>
  </si>
  <si>
    <t>Lit_DIPtri20</t>
  </si>
  <si>
    <t>S Markinkonys, locality 7, AD, LT</t>
  </si>
  <si>
    <t>5.45</t>
  </si>
  <si>
    <t>H/S 16/26</t>
  </si>
  <si>
    <t>Lit_DIPtri25</t>
  </si>
  <si>
    <t>NW Mardasavas, locality 1, AD, LT</t>
  </si>
  <si>
    <t>5.37</t>
  </si>
  <si>
    <t>H/S 16/28</t>
  </si>
  <si>
    <t>Lit_DIPtri26a</t>
  </si>
  <si>
    <t>NW Mardasavas, locality 3, AD, LT</t>
  </si>
  <si>
    <t>5.44</t>
  </si>
  <si>
    <t>H/S 16/29</t>
  </si>
  <si>
    <t>Lit_DIPtri27</t>
  </si>
  <si>
    <t>NW Mardasavas, locality 4, AD, LT</t>
  </si>
  <si>
    <t>5.39</t>
  </si>
  <si>
    <t>H/S 16/34</t>
  </si>
  <si>
    <t>Lit_DIPtri34/1</t>
  </si>
  <si>
    <t>N Marcinkonys, locality 1, AD, LT</t>
  </si>
  <si>
    <t>D. x zeilleri</t>
  </si>
  <si>
    <t>SSE Außernzell, BY, D</t>
  </si>
  <si>
    <t>NNE Neuschönau, BY, D</t>
  </si>
  <si>
    <t>H 15/13</t>
  </si>
  <si>
    <t>H 15/17</t>
  </si>
  <si>
    <t>5.56</t>
  </si>
  <si>
    <t>H 15/29</t>
  </si>
  <si>
    <t>H 15/41</t>
  </si>
  <si>
    <t>K 15/06</t>
  </si>
  <si>
    <t>H/S 16/05</t>
  </si>
  <si>
    <t>Lit_DIPzei6</t>
  </si>
  <si>
    <t>W Smalninkai, AD, LT</t>
  </si>
  <si>
    <t>5.58</t>
  </si>
  <si>
    <t>H/S 16/11</t>
  </si>
  <si>
    <t>Lit_DIPzei12</t>
  </si>
  <si>
    <t>H/S 16/12</t>
  </si>
  <si>
    <t>Lit_DIPzei12b</t>
  </si>
  <si>
    <t>S Markinkonys, locality 2, AD, LT</t>
  </si>
  <si>
    <t>H/S 16/13</t>
  </si>
  <si>
    <t>Lit_DIPzei13</t>
  </si>
  <si>
    <t>SSE Markinkonys, locality 1, AD, LT</t>
  </si>
  <si>
    <t>5.62</t>
  </si>
  <si>
    <t>H/S 16/14</t>
  </si>
  <si>
    <t>Lit_DIPzei14/1</t>
  </si>
  <si>
    <t>SSE Markinkonys, locality 2, AD, LT</t>
  </si>
  <si>
    <t>5.64</t>
  </si>
  <si>
    <t>H/S 16/19</t>
  </si>
  <si>
    <t>Lit_DIPzei19</t>
  </si>
  <si>
    <t>S Markinkonys, locality 6, AD, LT</t>
  </si>
  <si>
    <t>H/S 16/23</t>
  </si>
  <si>
    <t>Lit_DIPzei23</t>
  </si>
  <si>
    <t>SW Perloja, locality 2, AD, LT</t>
  </si>
  <si>
    <t>5.57</t>
  </si>
  <si>
    <t>H/S 16/24</t>
  </si>
  <si>
    <t>Lit_DIPzei23a</t>
  </si>
  <si>
    <t>SW Perloja, locality 3, AD, LT</t>
  </si>
  <si>
    <t>5.61</t>
  </si>
  <si>
    <t>H/S 16/36</t>
  </si>
  <si>
    <t>Lit_DIPzei39</t>
  </si>
  <si>
    <t>NNW Senoji Varėna, locality 1, AD, LT</t>
  </si>
  <si>
    <t>5.60</t>
  </si>
  <si>
    <r>
      <t>D. complanatum</t>
    </r>
    <r>
      <rPr>
        <sz val="10"/>
        <color rgb="FF000000"/>
        <rFont val="Arial"/>
        <family val="2"/>
      </rPr>
      <t xml:space="preserve"> </t>
    </r>
    <r>
      <rPr>
        <i/>
        <sz val="10"/>
        <color rgb="FF000000"/>
        <rFont val="Arial"/>
        <family val="2"/>
      </rPr>
      <t>x</t>
    </r>
    <r>
      <rPr>
        <sz val="10"/>
        <color rgb="FF000000"/>
        <rFont val="Arial"/>
        <family val="2"/>
      </rPr>
      <t xml:space="preserve"> </t>
    </r>
    <r>
      <rPr>
        <i/>
        <sz val="10"/>
        <color rgb="FF000000"/>
        <rFont val="Arial"/>
        <family val="2"/>
      </rPr>
      <t>D. x issleri</t>
    </r>
    <r>
      <rPr>
        <sz val="10"/>
        <color rgb="FF000000"/>
        <rFont val="Arial"/>
        <family val="2"/>
      </rPr>
      <t>, triploid</t>
    </r>
  </si>
  <si>
    <r>
      <rPr>
        <b/>
        <sz val="10"/>
        <color theme="1"/>
        <rFont val="Arial"/>
        <family val="2"/>
      </rPr>
      <t>Table S1</t>
    </r>
    <r>
      <rPr>
        <sz val="10"/>
        <color theme="1"/>
        <rFont val="Arial"/>
        <family val="2"/>
      </rPr>
      <t xml:space="preserve"> List of accessions - paper MolPhylEvol</t>
    </r>
  </si>
  <si>
    <t>Field</t>
  </si>
  <si>
    <t>Explanation</t>
  </si>
  <si>
    <t>Taxon name</t>
  </si>
  <si>
    <t>Code for specimen voucher with abbreviation for collectors:</t>
  </si>
  <si>
    <t>H = K. Horn, K = R. Kaufmann, R = R. Rimgailė-Voicik, S = M. Schnittler</t>
  </si>
  <si>
    <t>Code for DNA sample</t>
  </si>
  <si>
    <t>format YYYY-MM-DD</t>
  </si>
  <si>
    <t>short description of the locality, with</t>
  </si>
  <si>
    <t>abbreviations for countries: A = Austria, D = Germany, LT = Lithuania</t>
  </si>
  <si>
    <t>abbreviations for districts and federal states: AD = Alytus district,</t>
  </si>
  <si>
    <t xml:space="preserve">   BY = Bavaria, NI = Lower Saxony, NT = North Tyrol, ST = Sachsen-Anhalt, TH = Thuringia, V = Vorarlberg</t>
  </si>
  <si>
    <t>Code for region, abbreviations are:</t>
  </si>
  <si>
    <t xml:space="preserve">   Alp = Austrian and Bavarian Alps, BaFo = Bavarian Forest, Har = Harz Mts, </t>
  </si>
  <si>
    <t xml:space="preserve">   ThFo = Thuringian Forest and Thuringian Highlands, VR = Varena region</t>
  </si>
  <si>
    <t>absolute DNA content</t>
  </si>
  <si>
    <t>LFY sequence done (1 = once, 2 = replicated)</t>
  </si>
  <si>
    <r>
      <rPr>
        <b/>
        <sz val="10"/>
        <color theme="1"/>
        <rFont val="Arial"/>
        <family val="2"/>
      </rPr>
      <t>Suppl S1</t>
    </r>
    <r>
      <rPr>
        <sz val="10"/>
        <color theme="1"/>
        <rFont val="Arial"/>
        <family val="2"/>
      </rPr>
      <t xml:space="preserve"> Legend</t>
    </r>
  </si>
  <si>
    <t>Molecular data</t>
  </si>
  <si>
    <t>Flow</t>
  </si>
  <si>
    <t>Cytometry</t>
  </si>
  <si>
    <t>Mol ID</t>
  </si>
  <si>
    <t>Identification according to molecular markers</t>
  </si>
  <si>
    <t xml:space="preserve">RPB sequence </t>
  </si>
  <si>
    <t>haplo</t>
  </si>
  <si>
    <t xml:space="preserve">cp sequence </t>
  </si>
  <si>
    <t xml:space="preserve">   haplotype data: VariablePosition_1st_2nd_3rd microsatellite repeats</t>
  </si>
  <si>
    <t xml:space="preserve">   homozygote or heterozygote sequnce</t>
  </si>
  <si>
    <t xml:space="preserve">   allele one (code according to Schnittler et al. (2018)</t>
  </si>
  <si>
    <t xml:space="preserve">   allele two</t>
  </si>
  <si>
    <t xml:space="preserve">Data </t>
  </si>
  <si>
    <t>set</t>
  </si>
  <si>
    <t>Data set</t>
  </si>
  <si>
    <t>Data set 1 = fresh material, 2 = herbarium material</t>
  </si>
  <si>
    <t>Fresh</t>
  </si>
  <si>
    <t># specimens with #N/A: found OR analyzed new in 2018, no Voucher yet given!</t>
  </si>
  <si>
    <t># see sheet DIP_survey for exact coordinates and locality of these specimens!</t>
  </si>
  <si>
    <t># the data set from Herbarium material needs to be added!!!</t>
  </si>
  <si>
    <t>Forest road ca. 1 km NW Spiegelau</t>
  </si>
  <si>
    <t>NW Phillipsreuth</t>
  </si>
  <si>
    <t>Forest Road "Kleiner Hahnenbogen"</t>
  </si>
  <si>
    <t>Sportplatz Spiegelau</t>
  </si>
  <si>
    <t>NE Althütte (Neufund K. Horn)</t>
  </si>
  <si>
    <t>Parkplatz Aufschlägersäge, ca. 2 km NE Riedlhütte</t>
  </si>
  <si>
    <t>near Filzwald (originally labelled as DIPcom)</t>
  </si>
  <si>
    <t>Lon</t>
  </si>
  <si>
    <t>Lat</t>
  </si>
  <si>
    <t>(dd°mm'ss.s')</t>
  </si>
  <si>
    <t>(dd.ddddd°)</t>
  </si>
  <si>
    <t>4.-6.10.2018</t>
  </si>
  <si>
    <r>
      <rPr>
        <b/>
        <sz val="10"/>
        <color theme="1"/>
        <rFont val="Arial"/>
        <family val="2"/>
      </rPr>
      <t>Table S1</t>
    </r>
    <r>
      <rPr>
        <sz val="10"/>
        <color theme="1"/>
        <rFont val="Arial"/>
        <family val="2"/>
      </rPr>
      <t xml:space="preserve"> List of accessions - will be suppl. file for morphometry mscr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</si>
</sst>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dd/mm/yyyy;@"/>
  </numFmts>
  <fonts count="4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4.9989318521683403E-2"/>
      <name val="Arial"/>
      <family val="2"/>
    </font>
    <font>
      <sz val="10"/>
      <color theme="0" tint="-0.249977111117893"/>
      <name val="Arial"/>
      <family val="2"/>
    </font>
    <font>
      <i/>
      <sz val="10"/>
      <color theme="9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E46C0A"/>
      <name val="Arial"/>
      <family val="2"/>
    </font>
    <font>
      <b/>
      <sz val="10"/>
      <color rgb="FFE46C0A"/>
      <name val="Arial"/>
      <family val="2"/>
    </font>
    <font>
      <sz val="10"/>
      <color rgb="FFE46C0A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1"/>
      <color rgb="FF000000"/>
      <name val="Calibri"/>
      <family val="2"/>
      <scheme val="minor"/>
    </font>
    <font>
      <sz val="10"/>
      <color rgb="FFE26B0A"/>
      <name val="Arial"/>
      <family val="2"/>
    </font>
    <font>
      <sz val="10"/>
      <color rgb="FFFF6600"/>
      <name val="Arial"/>
      <family val="2"/>
    </font>
    <font>
      <sz val="10"/>
      <color indexed="53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00">
    <xf numFmtId="0" fontId="0" fillId="0" borderId="0" xfId="0"/>
    <xf numFmtId="0" fontId="2" fillId="0" borderId="0" xfId="0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/>
    </xf>
    <xf numFmtId="14" fontId="3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NumberFormat="1" applyFont="1" applyFill="1" applyAlignment="1">
      <alignment horizontal="left" vertical="top" wrapText="1"/>
    </xf>
    <xf numFmtId="165" fontId="3" fillId="0" borderId="0" xfId="1" applyNumberFormat="1" applyFont="1" applyAlignment="1">
      <alignment vertical="top"/>
    </xf>
    <xf numFmtId="164" fontId="7" fillId="0" borderId="0" xfId="0" applyNumberFormat="1" applyFont="1" applyFill="1" applyBorder="1" applyAlignment="1">
      <alignment horizontal="right" vertical="top"/>
    </xf>
    <xf numFmtId="165" fontId="7" fillId="0" borderId="0" xfId="0" applyNumberFormat="1" applyFont="1" applyFill="1" applyBorder="1" applyAlignment="1">
      <alignment horizontal="right" vertical="top"/>
    </xf>
    <xf numFmtId="1" fontId="3" fillId="0" borderId="0" xfId="1" applyNumberFormat="1" applyFont="1" applyBorder="1" applyAlignment="1">
      <alignment horizontal="right" vertical="top"/>
    </xf>
    <xf numFmtId="164" fontId="4" fillId="0" borderId="0" xfId="0" applyNumberFormat="1" applyFont="1" applyFill="1" applyAlignment="1">
      <alignment horizontal="right" vertical="top"/>
    </xf>
    <xf numFmtId="165" fontId="4" fillId="0" borderId="0" xfId="0" applyNumberFormat="1" applyFont="1" applyFill="1" applyAlignment="1">
      <alignment horizontal="right" vertical="top"/>
    </xf>
    <xf numFmtId="164" fontId="4" fillId="0" borderId="0" xfId="0" applyNumberFormat="1" applyFont="1" applyFill="1" applyAlignment="1">
      <alignment horizontal="right" vertical="top" wrapText="1"/>
    </xf>
    <xf numFmtId="165" fontId="4" fillId="0" borderId="0" xfId="0" applyNumberFormat="1" applyFont="1" applyFill="1" applyAlignment="1">
      <alignment horizontal="right" vertical="top" wrapText="1"/>
    </xf>
    <xf numFmtId="164" fontId="3" fillId="0" borderId="0" xfId="0" applyNumberFormat="1" applyFont="1" applyFill="1" applyAlignment="1">
      <alignment horizontal="right" vertical="top"/>
    </xf>
    <xf numFmtId="165" fontId="5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49" fontId="4" fillId="0" borderId="0" xfId="0" applyNumberFormat="1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top"/>
    </xf>
    <xf numFmtId="0" fontId="10" fillId="0" borderId="0" xfId="0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14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20" fontId="3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0" fontId="13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2" fontId="5" fillId="0" borderId="0" xfId="0" applyNumberFormat="1" applyFont="1" applyFill="1" applyAlignment="1">
      <alignment horizontal="left" vertical="top" wrapText="1"/>
    </xf>
    <xf numFmtId="0" fontId="0" fillId="0" borderId="0" xfId="0" applyFont="1"/>
    <xf numFmtId="0" fontId="19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NumberFormat="1" applyFont="1" applyAlignment="1">
      <alignment horizontal="left"/>
    </xf>
    <xf numFmtId="0" fontId="24" fillId="0" borderId="0" xfId="0" applyNumberFormat="1" applyFont="1" applyFill="1" applyAlignment="1">
      <alignment horizontal="left"/>
    </xf>
    <xf numFmtId="0" fontId="22" fillId="0" borderId="0" xfId="0" applyNumberFormat="1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5" fillId="0" borderId="0" xfId="0" applyNumberFormat="1" applyFont="1" applyFill="1" applyAlignment="1">
      <alignment horizontal="left"/>
    </xf>
    <xf numFmtId="0" fontId="25" fillId="2" borderId="0" xfId="0" applyNumberFormat="1" applyFont="1" applyFill="1" applyAlignment="1">
      <alignment horizontal="left"/>
    </xf>
    <xf numFmtId="0" fontId="26" fillId="0" borderId="0" xfId="0" applyNumberFormat="1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0" fontId="5" fillId="0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 wrapText="1"/>
    </xf>
    <xf numFmtId="49" fontId="5" fillId="0" borderId="0" xfId="0" applyNumberFormat="1" applyFont="1" applyFill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4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5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19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2" fillId="0" borderId="0" xfId="0" applyFont="1" applyFill="1" applyAlignment="1">
      <alignment horizontal="left"/>
    </xf>
    <xf numFmtId="1" fontId="3" fillId="0" borderId="0" xfId="1" applyNumberFormat="1" applyFont="1" applyBorder="1" applyAlignment="1"/>
    <xf numFmtId="16" fontId="3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33" fillId="0" borderId="0" xfId="0" applyFont="1" applyFill="1" applyAlignment="1">
      <alignment horizontal="left"/>
    </xf>
    <xf numFmtId="1" fontId="3" fillId="0" borderId="0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64" fontId="5" fillId="0" borderId="0" xfId="2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5" fillId="0" borderId="0" xfId="0" applyFont="1" applyAlignment="1"/>
    <xf numFmtId="0" fontId="0" fillId="0" borderId="0" xfId="0" applyAlignment="1"/>
    <xf numFmtId="165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Fill="1" applyAlignment="1"/>
    <xf numFmtId="1" fontId="3" fillId="0" borderId="0" xfId="0" applyNumberFormat="1" applyFont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6" fillId="0" borderId="0" xfId="0" applyFont="1" applyAlignment="1"/>
    <xf numFmtId="1" fontId="3" fillId="0" borderId="0" xfId="1" applyNumberFormat="1" applyFont="1" applyAlignment="1"/>
    <xf numFmtId="0" fontId="3" fillId="0" borderId="0" xfId="1" applyFont="1" applyBorder="1" applyAlignment="1"/>
    <xf numFmtId="1" fontId="6" fillId="0" borderId="0" xfId="0" applyNumberFormat="1" applyFont="1" applyAlignment="1"/>
    <xf numFmtId="0" fontId="6" fillId="0" borderId="0" xfId="0" applyFont="1" applyAlignment="1"/>
    <xf numFmtId="0" fontId="37" fillId="0" borderId="0" xfId="0" applyFont="1" applyFill="1" applyAlignment="1">
      <alignment horizontal="left"/>
    </xf>
    <xf numFmtId="1" fontId="6" fillId="0" borderId="0" xfId="1" applyNumberFormat="1" applyFont="1" applyAlignment="1"/>
    <xf numFmtId="1" fontId="38" fillId="0" borderId="0" xfId="1" applyNumberFormat="1" applyFont="1" applyAlignment="1"/>
    <xf numFmtId="0" fontId="4" fillId="2" borderId="0" xfId="0" applyFont="1" applyFill="1" applyAlignment="1"/>
    <xf numFmtId="0" fontId="4" fillId="0" borderId="0" xfId="0" applyFont="1" applyFill="1" applyAlignment="1"/>
    <xf numFmtId="0" fontId="37" fillId="0" borderId="0" xfId="0" applyFont="1" applyAlignment="1"/>
    <xf numFmtId="49" fontId="38" fillId="0" borderId="0" xfId="0" applyNumberFormat="1" applyFont="1" applyFill="1" applyBorder="1" applyAlignment="1"/>
    <xf numFmtId="0" fontId="13" fillId="0" borderId="0" xfId="0" applyFont="1" applyAlignment="1"/>
    <xf numFmtId="0" fontId="37" fillId="0" borderId="0" xfId="0" applyFont="1" applyFill="1" applyAlignment="1"/>
    <xf numFmtId="0" fontId="3" fillId="0" borderId="2" xfId="0" applyFont="1" applyBorder="1" applyAlignment="1"/>
    <xf numFmtId="0" fontId="3" fillId="0" borderId="0" xfId="0" applyFont="1" applyBorder="1" applyAlignment="1"/>
    <xf numFmtId="0" fontId="0" fillId="0" borderId="0" xfId="0" applyFill="1" applyAlignment="1"/>
    <xf numFmtId="0" fontId="28" fillId="0" borderId="0" xfId="0" applyFont="1" applyFill="1" applyAlignment="1">
      <alignment horizontal="left"/>
    </xf>
    <xf numFmtId="49" fontId="28" fillId="0" borderId="0" xfId="0" applyNumberFormat="1" applyFont="1" applyFill="1" applyAlignment="1">
      <alignment horizontal="left"/>
    </xf>
    <xf numFmtId="0" fontId="28" fillId="0" borderId="0" xfId="0" applyNumberFormat="1" applyFont="1" applyFill="1" applyAlignment="1">
      <alignment horizontal="left"/>
    </xf>
    <xf numFmtId="0" fontId="28" fillId="0" borderId="0" xfId="0" applyFont="1" applyAlignment="1"/>
    <xf numFmtId="1" fontId="28" fillId="0" borderId="0" xfId="0" applyNumberFormat="1" applyFont="1" applyAlignment="1"/>
    <xf numFmtId="49" fontId="28" fillId="0" borderId="0" xfId="0" applyNumberFormat="1" applyFont="1" applyFill="1" applyBorder="1" applyAlignment="1"/>
    <xf numFmtId="0" fontId="28" fillId="0" borderId="2" xfId="0" applyFont="1" applyBorder="1" applyAlignment="1"/>
    <xf numFmtId="49" fontId="4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0" fillId="0" borderId="0" xfId="0" applyNumberFormat="1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1" fillId="0" borderId="0" xfId="0" applyFont="1" applyBorder="1" applyAlignment="1">
      <alignment horizontal="left" vertical="top" wrapText="1"/>
    </xf>
    <xf numFmtId="49" fontId="42" fillId="0" borderId="0" xfId="0" applyNumberFormat="1" applyFont="1" applyBorder="1" applyAlignment="1">
      <alignment horizontal="left" vertical="top" wrapText="1"/>
    </xf>
    <xf numFmtId="0" fontId="43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14" fontId="5" fillId="0" borderId="0" xfId="0" applyNumberFormat="1" applyFont="1" applyBorder="1" applyAlignment="1">
      <alignment horizontal="left" vertical="top" wrapText="1"/>
    </xf>
    <xf numFmtId="0" fontId="44" fillId="0" borderId="0" xfId="0" applyFont="1" applyBorder="1" applyAlignment="1">
      <alignment horizontal="left" vertical="top" wrapText="1"/>
    </xf>
    <xf numFmtId="49" fontId="43" fillId="0" borderId="0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5" fillId="0" borderId="0" xfId="0" applyFont="1"/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66" fontId="0" fillId="0" borderId="0" xfId="0" applyNumberFormat="1"/>
    <xf numFmtId="166" fontId="7" fillId="0" borderId="0" xfId="0" applyNumberFormat="1" applyFont="1" applyBorder="1" applyAlignment="1">
      <alignment horizontal="left" vertical="top" wrapText="1"/>
    </xf>
    <xf numFmtId="166" fontId="7" fillId="0" borderId="1" xfId="0" applyNumberFormat="1" applyFont="1" applyBorder="1" applyAlignment="1">
      <alignment horizontal="left" vertical="top" wrapText="1"/>
    </xf>
    <xf numFmtId="0" fontId="20" fillId="0" borderId="0" xfId="0" applyFont="1"/>
    <xf numFmtId="0" fontId="46" fillId="0" borderId="0" xfId="0" applyFont="1"/>
    <xf numFmtId="49" fontId="0" fillId="0" borderId="0" xfId="0" applyNumberFormat="1"/>
    <xf numFmtId="166" fontId="47" fillId="0" borderId="0" xfId="0" applyNumberFormat="1" applyFont="1"/>
    <xf numFmtId="165" fontId="47" fillId="0" borderId="0" xfId="0" applyNumberFormat="1" applyFont="1"/>
    <xf numFmtId="166" fontId="28" fillId="0" borderId="0" xfId="0" applyNumberFormat="1" applyFont="1" applyBorder="1" applyAlignment="1">
      <alignment horizontal="left" vertical="top" wrapText="1"/>
    </xf>
    <xf numFmtId="165" fontId="28" fillId="0" borderId="0" xfId="0" applyNumberFormat="1" applyFont="1" applyBorder="1" applyAlignment="1">
      <alignment horizontal="left" vertical="top" wrapText="1"/>
    </xf>
    <xf numFmtId="164" fontId="28" fillId="0" borderId="0" xfId="0" applyNumberFormat="1" applyFont="1" applyFill="1" applyAlignment="1">
      <alignment horizontal="right" vertical="top" wrapText="1"/>
    </xf>
    <xf numFmtId="165" fontId="28" fillId="0" borderId="0" xfId="0" applyNumberFormat="1" applyFont="1" applyFill="1" applyAlignment="1">
      <alignment horizontal="right" vertical="top" wrapText="1"/>
    </xf>
    <xf numFmtId="0" fontId="28" fillId="0" borderId="0" xfId="0" applyFont="1" applyAlignment="1">
      <alignment horizontal="right" vertical="top"/>
    </xf>
  </cellXfs>
  <cellStyles count="3">
    <cellStyle name="Normal" xfId="0" builtinId="0"/>
    <cellStyle name="Normal 2" xfId="1"/>
    <cellStyle name="Normal_PHYnot_loc_20110918" xfId="2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workbookViewId="0">
      <pane ySplit="9" topLeftCell="A10" activePane="bottomLeft" state="frozen"/>
      <selection pane="bottomLeft" activeCell="F12" sqref="F12"/>
    </sheetView>
  </sheetViews>
  <sheetFormatPr defaultRowHeight="14.4" x14ac:dyDescent="0.3"/>
  <cols>
    <col min="1" max="1" width="6.21875" customWidth="1"/>
    <col min="2" max="2" width="13.44140625" style="182" customWidth="1"/>
    <col min="3" max="3" width="12.77734375" customWidth="1"/>
    <col min="4" max="4" width="10.6640625" customWidth="1"/>
    <col min="5" max="5" width="11.33203125" style="187" customWidth="1"/>
    <col min="6" max="6" width="15.21875" style="193" customWidth="1"/>
    <col min="7" max="7" width="15" style="193" customWidth="1"/>
    <col min="8" max="8" width="10.6640625" style="194" customWidth="1"/>
    <col min="9" max="9" width="10.5546875" style="194" customWidth="1"/>
    <col min="10" max="10" width="34.33203125" customWidth="1"/>
    <col min="11" max="11" width="8.88671875" customWidth="1"/>
    <col min="12" max="12" width="10.44140625" customWidth="1"/>
    <col min="15" max="20" width="5.77734375" customWidth="1"/>
  </cols>
  <sheetData>
    <row r="1" spans="1:20" x14ac:dyDescent="0.3">
      <c r="A1" s="34" t="s">
        <v>4099</v>
      </c>
      <c r="M1" s="191" t="s">
        <v>1194</v>
      </c>
      <c r="N1" s="191">
        <f>COUNTIF(D$10:D$200,$M1&amp;"*")</f>
        <v>20</v>
      </c>
      <c r="O1" s="191">
        <f>COUNTIF(M$10:M$200,$M1&amp;"*")</f>
        <v>16</v>
      </c>
      <c r="P1" s="191">
        <f>COUNTIFS(D$10:D$200,$M1&amp;"*",L$10:L$200,"*.*")</f>
        <v>3</v>
      </c>
    </row>
    <row r="2" spans="1:20" x14ac:dyDescent="0.3">
      <c r="A2" s="190" t="s">
        <v>4084</v>
      </c>
      <c r="M2" s="191" t="s">
        <v>1308</v>
      </c>
      <c r="N2" s="191">
        <f>COUNTIF(D$10:D$200,$M2&amp;"*")</f>
        <v>7</v>
      </c>
      <c r="O2" s="191">
        <f t="shared" ref="O2:O6" si="0">COUNTIF(M$10:M$200,$M2&amp;"*")</f>
        <v>6</v>
      </c>
      <c r="P2" s="191">
        <f>COUNTIFS(D$10:D$200,$M2&amp;"*",L$10:L$200,"*.*")</f>
        <v>1</v>
      </c>
    </row>
    <row r="3" spans="1:20" x14ac:dyDescent="0.3">
      <c r="A3" s="190" t="s">
        <v>4085</v>
      </c>
      <c r="M3" s="191" t="s">
        <v>1181</v>
      </c>
      <c r="N3" s="191">
        <f>COUNTIF(D$10:D$200,$M3&amp;"*")</f>
        <v>17</v>
      </c>
      <c r="O3" s="191">
        <f t="shared" si="0"/>
        <v>16</v>
      </c>
      <c r="P3" s="191">
        <f>COUNTIFS(D$10:D$200,$M3&amp;"*",L$10:L$200,"*.*")</f>
        <v>4</v>
      </c>
    </row>
    <row r="4" spans="1:20" x14ac:dyDescent="0.3">
      <c r="A4" s="190" t="s">
        <v>4086</v>
      </c>
      <c r="M4" s="191" t="s">
        <v>1315</v>
      </c>
      <c r="N4" s="191">
        <f>COUNTIF(D$10:D$200,$M4&amp;"*")</f>
        <v>6</v>
      </c>
      <c r="O4" s="191">
        <f t="shared" si="0"/>
        <v>6</v>
      </c>
      <c r="P4" s="191">
        <f>COUNTIFS(D$10:D$200,$M4&amp;"*",L$10:L$200,"*.*")</f>
        <v>2</v>
      </c>
    </row>
    <row r="5" spans="1:20" x14ac:dyDescent="0.3">
      <c r="M5" s="191" t="s">
        <v>1355</v>
      </c>
      <c r="N5" s="191">
        <f>COUNTIF(D$10:D$200,$M5&amp;"*")</f>
        <v>7</v>
      </c>
      <c r="O5" s="191">
        <f t="shared" si="0"/>
        <v>6</v>
      </c>
      <c r="P5" s="191">
        <f>COUNTIFS(D$10:D$200,$M5&amp;"*",L$10:L$200,"*.*")</f>
        <v>2</v>
      </c>
    </row>
    <row r="6" spans="1:20" x14ac:dyDescent="0.3">
      <c r="M6" s="191" t="s">
        <v>1331</v>
      </c>
      <c r="N6" s="191">
        <f>COUNTIF(D$10:D$200,$M6&amp;"*")</f>
        <v>11</v>
      </c>
      <c r="O6" s="191">
        <f t="shared" si="0"/>
        <v>10</v>
      </c>
      <c r="P6" s="191">
        <f>COUNTIFS(D$10:D$200,$M6&amp;"*",L$10:L$200,"*.*")</f>
        <v>2</v>
      </c>
    </row>
    <row r="7" spans="1:20" x14ac:dyDescent="0.3">
      <c r="L7" s="182" t="s">
        <v>4068</v>
      </c>
      <c r="M7" s="182" t="s">
        <v>4067</v>
      </c>
    </row>
    <row r="8" spans="1:20" x14ac:dyDescent="0.3">
      <c r="A8" t="s">
        <v>4079</v>
      </c>
      <c r="B8" s="32" t="s">
        <v>3696</v>
      </c>
      <c r="C8" s="29" t="s">
        <v>3697</v>
      </c>
      <c r="D8" s="30" t="s">
        <v>3698</v>
      </c>
      <c r="E8" s="188" t="s">
        <v>3699</v>
      </c>
      <c r="F8" s="195" t="s">
        <v>4094</v>
      </c>
      <c r="G8" s="195" t="s">
        <v>4095</v>
      </c>
      <c r="H8" s="196" t="s">
        <v>4094</v>
      </c>
      <c r="I8" s="196" t="s">
        <v>4095</v>
      </c>
      <c r="J8" s="32" t="s">
        <v>3700</v>
      </c>
      <c r="K8" s="33" t="s">
        <v>7</v>
      </c>
      <c r="L8" s="36" t="s">
        <v>4069</v>
      </c>
      <c r="M8" t="s">
        <v>1154</v>
      </c>
      <c r="N8" t="s">
        <v>1</v>
      </c>
      <c r="O8" t="s">
        <v>1143</v>
      </c>
      <c r="R8" t="s">
        <v>2</v>
      </c>
    </row>
    <row r="9" spans="1:20" ht="13.8" customHeight="1" x14ac:dyDescent="0.3">
      <c r="A9" t="s">
        <v>4080</v>
      </c>
      <c r="B9" s="186"/>
      <c r="C9" s="38" t="s">
        <v>3701</v>
      </c>
      <c r="D9" s="169" t="s">
        <v>3702</v>
      </c>
      <c r="E9" s="189" t="s">
        <v>3703</v>
      </c>
      <c r="F9" s="197" t="s">
        <v>4096</v>
      </c>
      <c r="G9" s="197" t="s">
        <v>4096</v>
      </c>
      <c r="H9" s="198" t="s">
        <v>4097</v>
      </c>
      <c r="I9" s="198" t="s">
        <v>4097</v>
      </c>
      <c r="J9" s="39" t="s">
        <v>3704</v>
      </c>
      <c r="K9" s="170"/>
      <c r="L9" s="38" t="s">
        <v>3705</v>
      </c>
      <c r="M9" t="s">
        <v>3684</v>
      </c>
      <c r="N9" t="s">
        <v>4073</v>
      </c>
      <c r="O9" t="s">
        <v>3681</v>
      </c>
      <c r="P9" t="s">
        <v>3682</v>
      </c>
      <c r="Q9" t="s">
        <v>3683</v>
      </c>
      <c r="R9" t="s">
        <v>3681</v>
      </c>
      <c r="S9" t="s">
        <v>3682</v>
      </c>
      <c r="T9" t="s">
        <v>3683</v>
      </c>
    </row>
    <row r="10" spans="1:20" x14ac:dyDescent="0.3">
      <c r="A10" t="s">
        <v>4083</v>
      </c>
      <c r="B10" s="182" t="s">
        <v>3728</v>
      </c>
      <c r="C10" t="s">
        <v>203</v>
      </c>
      <c r="D10" t="s">
        <v>68</v>
      </c>
      <c r="E10" s="192" t="s">
        <v>391</v>
      </c>
      <c r="F10" s="199" t="str">
        <f>CONCATENATE(TEXT(ROUNDDOWN(ABS(H10),0),"0"),"° ",TEXT(ROUNDDOWN(ABS((H10-ROUNDDOWN(H10,0))*60),0),"00"),"' ",TEXT(TRUNC((ABS((H10-ROUNDDOWN(H10,0))*60)-ROUNDDOWN(ABS((H10-ROUNDDOWN(H10,0))*60),0))*60,2),"00.00"),"""",IF(H10&lt;0," W"," E"))</f>
        <v>13° 21' 29.26" E</v>
      </c>
      <c r="G10" s="199" t="str">
        <f>CONCATENATE(TEXT(ROUNDDOWN(ABS(I10),0),"00"),"° ",TEXT(ROUNDDOWN(ABS((I10-ROUNDDOWN(I10,0))*60),0),"00"),"' ",TEXT(TRUNC((ABS((I10-ROUNDDOWN(I10,0))*60)-ROUNDDOWN(ABS((I10-ROUNDDOWN(I10,0))*60),0))*60,2),"00.00"),"""",IF(I10&lt;0," S"," N"))</f>
        <v>49° 03' 46.08" N</v>
      </c>
      <c r="H10" s="194">
        <v>13.358129999999999</v>
      </c>
      <c r="I10" s="194">
        <v>49.062800000000003</v>
      </c>
      <c r="J10" t="s">
        <v>3733</v>
      </c>
      <c r="K10" t="s">
        <v>3721</v>
      </c>
      <c r="L10" t="s">
        <v>16</v>
      </c>
      <c r="M10" t="s">
        <v>1194</v>
      </c>
      <c r="N10" t="s">
        <v>1184</v>
      </c>
      <c r="O10" t="s">
        <v>1197</v>
      </c>
      <c r="P10" t="s">
        <v>1198</v>
      </c>
      <c r="Q10" t="s">
        <v>16</v>
      </c>
      <c r="R10" t="s">
        <v>1197</v>
      </c>
      <c r="S10" t="s">
        <v>1199</v>
      </c>
      <c r="T10" t="s">
        <v>16</v>
      </c>
    </row>
    <row r="11" spans="1:20" x14ac:dyDescent="0.3">
      <c r="A11" t="s">
        <v>4083</v>
      </c>
      <c r="B11" s="182" t="s">
        <v>3706</v>
      </c>
      <c r="C11" t="s">
        <v>204</v>
      </c>
      <c r="D11" t="s">
        <v>70</v>
      </c>
      <c r="E11" s="192" t="s">
        <v>391</v>
      </c>
      <c r="F11" s="199" t="str">
        <f t="shared" ref="F11:F74" si="1">CONCATENATE(TEXT(ROUNDDOWN(ABS(H11),0),"0"),"° ",TEXT(ROUNDDOWN(ABS((H11-ROUNDDOWN(H11,0))*60),0),"00"),"' ",TEXT(TRUNC((ABS((H11-ROUNDDOWN(H11,0))*60)-ROUNDDOWN(ABS((H11-ROUNDDOWN(H11,0))*60),0))*60,2),"00.00"),"""",IF(H11&lt;0," W"," E"))</f>
        <v>13° 22' 38.45" E</v>
      </c>
      <c r="G11" s="199" t="str">
        <f t="shared" ref="G11:G74" si="2">CONCATENATE(TEXT(ROUNDDOWN(ABS(I11),0),"00"),"° ",TEXT(ROUNDDOWN(ABS((I11-ROUNDDOWN(I11,0))*60),0),"00"),"' ",TEXT(TRUNC((ABS((I11-ROUNDDOWN(I11,0))*60)-ROUNDDOWN(ABS((I11-ROUNDDOWN(I11,0))*60),0))*60,2),"00.00"),"""",IF(I11&lt;0," S"," N"))</f>
        <v>49° 03' 12.06" N</v>
      </c>
      <c r="H11" s="194">
        <v>13.37735</v>
      </c>
      <c r="I11" s="194">
        <v>49.053350000000002</v>
      </c>
      <c r="J11" t="s">
        <v>3734</v>
      </c>
      <c r="K11" t="s">
        <v>3721</v>
      </c>
      <c r="L11" t="s">
        <v>16</v>
      </c>
      <c r="M11" t="s">
        <v>1194</v>
      </c>
      <c r="N11" t="s">
        <v>1184</v>
      </c>
      <c r="O11" t="s">
        <v>1197</v>
      </c>
      <c r="P11" t="s">
        <v>1198</v>
      </c>
      <c r="Q11" t="s">
        <v>16</v>
      </c>
      <c r="R11" t="s">
        <v>1197</v>
      </c>
      <c r="S11" t="s">
        <v>1199</v>
      </c>
      <c r="T11" t="s">
        <v>16</v>
      </c>
    </row>
    <row r="12" spans="1:20" x14ac:dyDescent="0.3">
      <c r="A12" t="s">
        <v>4083</v>
      </c>
      <c r="B12" s="182" t="s">
        <v>3706</v>
      </c>
      <c r="C12" t="s">
        <v>205</v>
      </c>
      <c r="D12" t="s">
        <v>71</v>
      </c>
      <c r="E12" s="192" t="s">
        <v>366</v>
      </c>
      <c r="F12" s="199" t="str">
        <f t="shared" si="1"/>
        <v>13° 16' 54.87" E</v>
      </c>
      <c r="G12" s="199" t="str">
        <f t="shared" si="2"/>
        <v>49° 06' 01.22" N</v>
      </c>
      <c r="H12" s="194">
        <v>13.28191</v>
      </c>
      <c r="I12" s="194">
        <v>49.100340000000003</v>
      </c>
      <c r="J12" t="s">
        <v>3735</v>
      </c>
      <c r="K12" t="s">
        <v>3721</v>
      </c>
      <c r="L12" t="s">
        <v>16</v>
      </c>
      <c r="M12" t="s">
        <v>1194</v>
      </c>
      <c r="N12" t="s">
        <v>1184</v>
      </c>
      <c r="O12" t="s">
        <v>1197</v>
      </c>
      <c r="P12" t="s">
        <v>1198</v>
      </c>
      <c r="Q12" t="s">
        <v>16</v>
      </c>
      <c r="R12" t="s">
        <v>1197</v>
      </c>
      <c r="S12" t="s">
        <v>1199</v>
      </c>
      <c r="T12" t="s">
        <v>16</v>
      </c>
    </row>
    <row r="13" spans="1:20" x14ac:dyDescent="0.3">
      <c r="A13" t="s">
        <v>4083</v>
      </c>
      <c r="B13" s="182" t="s">
        <v>3706</v>
      </c>
      <c r="C13" t="s">
        <v>206</v>
      </c>
      <c r="D13" t="s">
        <v>73</v>
      </c>
      <c r="E13" s="192" t="s">
        <v>366</v>
      </c>
      <c r="F13" s="199" t="str">
        <f t="shared" si="1"/>
        <v>13° 16' 53.79" E</v>
      </c>
      <c r="G13" s="199" t="str">
        <f t="shared" si="2"/>
        <v>49° 06' 02.16" N</v>
      </c>
      <c r="H13" s="194">
        <v>13.281610000000001</v>
      </c>
      <c r="I13" s="194">
        <v>49.1006</v>
      </c>
      <c r="J13" t="s">
        <v>3735</v>
      </c>
      <c r="K13" t="s">
        <v>3721</v>
      </c>
      <c r="L13" t="s">
        <v>16</v>
      </c>
      <c r="M13" t="s">
        <v>1194</v>
      </c>
      <c r="N13" t="s">
        <v>1184</v>
      </c>
      <c r="O13" t="s">
        <v>1197</v>
      </c>
      <c r="P13" t="s">
        <v>1198</v>
      </c>
      <c r="Q13" t="s">
        <v>16</v>
      </c>
      <c r="R13" t="s">
        <v>342</v>
      </c>
    </row>
    <row r="14" spans="1:20" x14ac:dyDescent="0.3">
      <c r="A14" t="s">
        <v>4083</v>
      </c>
      <c r="B14" s="182" t="s">
        <v>3706</v>
      </c>
      <c r="C14" t="s">
        <v>207</v>
      </c>
      <c r="D14" t="s">
        <v>74</v>
      </c>
      <c r="E14" s="192" t="s">
        <v>366</v>
      </c>
      <c r="F14" s="199" t="str">
        <f t="shared" si="1"/>
        <v>13° 16' 36.04" E</v>
      </c>
      <c r="G14" s="199" t="str">
        <f t="shared" si="2"/>
        <v>49° 06' 32.25" N</v>
      </c>
      <c r="H14" s="194">
        <v>13.276680000000001</v>
      </c>
      <c r="I14" s="194">
        <v>49.108960000000003</v>
      </c>
      <c r="J14" t="s">
        <v>3736</v>
      </c>
      <c r="K14" t="s">
        <v>3721</v>
      </c>
      <c r="L14" t="s">
        <v>16</v>
      </c>
      <c r="M14" t="s">
        <v>1194</v>
      </c>
      <c r="N14" t="s">
        <v>1273</v>
      </c>
      <c r="O14" t="s">
        <v>1197</v>
      </c>
      <c r="P14" t="s">
        <v>1198</v>
      </c>
      <c r="Q14" t="s">
        <v>16</v>
      </c>
      <c r="R14" t="s">
        <v>1197</v>
      </c>
      <c r="S14" t="s">
        <v>1199</v>
      </c>
      <c r="T14" t="s">
        <v>16</v>
      </c>
    </row>
    <row r="15" spans="1:20" x14ac:dyDescent="0.3">
      <c r="A15" t="s">
        <v>4083</v>
      </c>
      <c r="B15" s="182" t="s">
        <v>3706</v>
      </c>
      <c r="C15" t="s">
        <v>210</v>
      </c>
      <c r="D15" t="s">
        <v>79</v>
      </c>
      <c r="E15" s="192" t="s">
        <v>322</v>
      </c>
      <c r="F15" s="199" t="str">
        <f t="shared" si="1"/>
        <v>13° 33' 46.94" E</v>
      </c>
      <c r="G15" s="199" t="str">
        <f t="shared" si="2"/>
        <v>48° 57' 45.82" N</v>
      </c>
      <c r="H15" s="194">
        <v>13.563040000000001</v>
      </c>
      <c r="I15" s="194">
        <v>48.962730000000001</v>
      </c>
      <c r="J15" t="s">
        <v>3738</v>
      </c>
      <c r="K15" t="s">
        <v>3721</v>
      </c>
      <c r="L15" t="s">
        <v>211</v>
      </c>
      <c r="M15" t="s">
        <v>1194</v>
      </c>
      <c r="N15" t="s">
        <v>1184</v>
      </c>
      <c r="O15" t="s">
        <v>1197</v>
      </c>
      <c r="P15" t="s">
        <v>1198</v>
      </c>
      <c r="Q15" t="s">
        <v>16</v>
      </c>
      <c r="R15" t="s">
        <v>342</v>
      </c>
    </row>
    <row r="16" spans="1:20" x14ac:dyDescent="0.3">
      <c r="A16" t="s">
        <v>4083</v>
      </c>
      <c r="B16" s="182" t="s">
        <v>3706</v>
      </c>
      <c r="C16" t="s">
        <v>192</v>
      </c>
      <c r="D16" t="s">
        <v>57</v>
      </c>
      <c r="E16" s="192" t="s">
        <v>462</v>
      </c>
      <c r="F16" s="199" t="str">
        <f t="shared" si="1"/>
        <v>12° 52' 58.90" E</v>
      </c>
      <c r="G16" s="199" t="str">
        <f t="shared" si="2"/>
        <v>48° 57' 50.21" N</v>
      </c>
      <c r="H16" s="194">
        <v>12.88303</v>
      </c>
      <c r="I16" s="194">
        <v>48.963949999999997</v>
      </c>
      <c r="J16" t="s">
        <v>3722</v>
      </c>
      <c r="K16" t="s">
        <v>3721</v>
      </c>
      <c r="L16" t="s">
        <v>193</v>
      </c>
      <c r="M16" t="s">
        <v>1194</v>
      </c>
      <c r="N16" t="s">
        <v>1184</v>
      </c>
      <c r="O16" t="s">
        <v>1197</v>
      </c>
      <c r="P16" t="s">
        <v>1198</v>
      </c>
      <c r="Q16" t="s">
        <v>16</v>
      </c>
      <c r="R16" t="s">
        <v>1197</v>
      </c>
      <c r="S16" t="s">
        <v>1199</v>
      </c>
      <c r="T16" t="s">
        <v>16</v>
      </c>
    </row>
    <row r="17" spans="1:20" x14ac:dyDescent="0.3">
      <c r="A17" t="s">
        <v>4083</v>
      </c>
      <c r="B17" s="182" t="s">
        <v>3706</v>
      </c>
      <c r="C17" t="s">
        <v>212</v>
      </c>
      <c r="D17" t="s">
        <v>80</v>
      </c>
      <c r="E17" s="192" t="s">
        <v>322</v>
      </c>
      <c r="F17" s="199" t="str">
        <f t="shared" si="1"/>
        <v>13° 33' 11.62" E</v>
      </c>
      <c r="G17" s="199" t="str">
        <f t="shared" si="2"/>
        <v>48° 55' 46.63" N</v>
      </c>
      <c r="H17" s="194">
        <v>13.553229999999999</v>
      </c>
      <c r="I17" s="194">
        <v>48.92962</v>
      </c>
      <c r="J17" t="s">
        <v>3739</v>
      </c>
      <c r="K17" t="s">
        <v>3721</v>
      </c>
      <c r="L17" t="s">
        <v>213</v>
      </c>
      <c r="M17" t="s">
        <v>1194</v>
      </c>
      <c r="N17" t="s">
        <v>1184</v>
      </c>
      <c r="O17" t="s">
        <v>1197</v>
      </c>
      <c r="P17" t="s">
        <v>1198</v>
      </c>
      <c r="Q17" t="s">
        <v>16</v>
      </c>
      <c r="R17" t="s">
        <v>342</v>
      </c>
    </row>
    <row r="18" spans="1:20" x14ac:dyDescent="0.3">
      <c r="A18" t="s">
        <v>4083</v>
      </c>
      <c r="B18" s="182" t="s">
        <v>3706</v>
      </c>
      <c r="C18" t="s">
        <v>223</v>
      </c>
      <c r="D18" t="s">
        <v>92</v>
      </c>
      <c r="E18" s="192" t="s">
        <v>391</v>
      </c>
      <c r="F18" s="199" t="str">
        <f t="shared" si="1"/>
        <v>13° 08' 48.76" E</v>
      </c>
      <c r="G18" s="199" t="str">
        <f t="shared" si="2"/>
        <v>49° 06' 40.06" N</v>
      </c>
      <c r="H18" s="194">
        <v>13.146879999999999</v>
      </c>
      <c r="I18" s="194">
        <v>49.111130000000003</v>
      </c>
      <c r="J18" t="s">
        <v>3748</v>
      </c>
      <c r="K18" t="s">
        <v>3721</v>
      </c>
      <c r="L18" t="s">
        <v>16</v>
      </c>
      <c r="M18" t="s">
        <v>1194</v>
      </c>
      <c r="N18" t="s">
        <v>1184</v>
      </c>
      <c r="O18" t="s">
        <v>1197</v>
      </c>
      <c r="P18" t="s">
        <v>1198</v>
      </c>
      <c r="Q18" t="s">
        <v>16</v>
      </c>
      <c r="R18" t="s">
        <v>342</v>
      </c>
    </row>
    <row r="19" spans="1:20" x14ac:dyDescent="0.3">
      <c r="A19" t="s">
        <v>4083</v>
      </c>
      <c r="B19" s="182" t="s">
        <v>3706</v>
      </c>
      <c r="C19" t="s">
        <v>224</v>
      </c>
      <c r="D19" t="s">
        <v>95</v>
      </c>
      <c r="E19" s="192" t="s">
        <v>391</v>
      </c>
      <c r="F19" s="199" t="str">
        <f t="shared" si="1"/>
        <v>13° 08' 02.65" E</v>
      </c>
      <c r="G19" s="199" t="str">
        <f t="shared" si="2"/>
        <v>49° 06' 42.55" N</v>
      </c>
      <c r="H19" s="194">
        <v>13.134069999999999</v>
      </c>
      <c r="I19" s="194">
        <v>49.111820000000002</v>
      </c>
      <c r="J19" t="s">
        <v>3749</v>
      </c>
      <c r="K19" t="s">
        <v>3721</v>
      </c>
      <c r="L19" t="s">
        <v>16</v>
      </c>
      <c r="M19" t="s">
        <v>1194</v>
      </c>
      <c r="N19" t="s">
        <v>1184</v>
      </c>
      <c r="O19" t="s">
        <v>1197</v>
      </c>
      <c r="P19" t="s">
        <v>1198</v>
      </c>
      <c r="R19" t="s">
        <v>342</v>
      </c>
    </row>
    <row r="20" spans="1:20" x14ac:dyDescent="0.3">
      <c r="A20" t="s">
        <v>4083</v>
      </c>
      <c r="B20" s="182" t="s">
        <v>3706</v>
      </c>
      <c r="C20" t="s">
        <v>225</v>
      </c>
      <c r="D20" t="s">
        <v>97</v>
      </c>
      <c r="E20" s="192" t="s">
        <v>4098</v>
      </c>
      <c r="F20" s="199" t="str">
        <f t="shared" si="1"/>
        <v>13° 08' 01.78" E</v>
      </c>
      <c r="G20" s="199" t="str">
        <f t="shared" si="2"/>
        <v>49° 06' 50.29" N</v>
      </c>
      <c r="H20" s="194">
        <v>13.13383</v>
      </c>
      <c r="I20" s="194">
        <v>49.113970000000002</v>
      </c>
      <c r="J20" t="s">
        <v>3750</v>
      </c>
      <c r="K20" t="s">
        <v>3721</v>
      </c>
      <c r="L20" t="s">
        <v>16</v>
      </c>
      <c r="M20" t="s">
        <v>1194</v>
      </c>
      <c r="N20" t="s">
        <v>1184</v>
      </c>
      <c r="O20" t="s">
        <v>1197</v>
      </c>
      <c r="P20" t="s">
        <v>1198</v>
      </c>
      <c r="Q20" t="s">
        <v>16</v>
      </c>
      <c r="R20" t="s">
        <v>342</v>
      </c>
    </row>
    <row r="21" spans="1:20" x14ac:dyDescent="0.3">
      <c r="A21" t="s">
        <v>4083</v>
      </c>
      <c r="B21" s="182" t="s">
        <v>3706</v>
      </c>
      <c r="C21" t="s">
        <v>230</v>
      </c>
      <c r="D21" t="s">
        <v>106</v>
      </c>
      <c r="E21" s="192" t="s">
        <v>391</v>
      </c>
      <c r="F21" s="199" t="str">
        <f t="shared" si="1"/>
        <v>13° 08' 20.43" E</v>
      </c>
      <c r="G21" s="199" t="str">
        <f t="shared" si="2"/>
        <v>49° 07' 11.85" N</v>
      </c>
      <c r="H21" s="194">
        <v>13.139010000000001</v>
      </c>
      <c r="I21" s="194">
        <v>49.119959999999999</v>
      </c>
      <c r="J21" t="s">
        <v>3753</v>
      </c>
      <c r="K21" t="s">
        <v>3721</v>
      </c>
      <c r="L21" t="s">
        <v>16</v>
      </c>
      <c r="M21" t="s">
        <v>1194</v>
      </c>
      <c r="N21" t="s">
        <v>1184</v>
      </c>
      <c r="O21" t="s">
        <v>1197</v>
      </c>
      <c r="P21" t="s">
        <v>1198</v>
      </c>
      <c r="Q21" t="s">
        <v>16</v>
      </c>
      <c r="R21" t="s">
        <v>342</v>
      </c>
    </row>
    <row r="22" spans="1:20" x14ac:dyDescent="0.3">
      <c r="A22" t="s">
        <v>4083</v>
      </c>
      <c r="B22" s="182" t="s">
        <v>3706</v>
      </c>
      <c r="C22" t="s">
        <v>195</v>
      </c>
      <c r="D22" t="s">
        <v>59</v>
      </c>
      <c r="E22" s="192" t="s">
        <v>366</v>
      </c>
      <c r="F22" s="199" t="str">
        <f t="shared" si="1"/>
        <v>13° 21' 24.12" E</v>
      </c>
      <c r="G22" s="199" t="str">
        <f t="shared" si="2"/>
        <v>49° 04' 25.96" N</v>
      </c>
      <c r="H22" s="194">
        <v>13.3567</v>
      </c>
      <c r="I22" s="194">
        <v>49.073880000000003</v>
      </c>
      <c r="J22" t="s">
        <v>3724</v>
      </c>
      <c r="K22" t="s">
        <v>3721</v>
      </c>
      <c r="L22" t="s">
        <v>16</v>
      </c>
      <c r="M22" t="s">
        <v>1194</v>
      </c>
      <c r="N22" t="s">
        <v>1184</v>
      </c>
      <c r="O22" t="s">
        <v>1197</v>
      </c>
      <c r="P22" t="s">
        <v>1198</v>
      </c>
      <c r="Q22" t="s">
        <v>16</v>
      </c>
      <c r="R22" t="s">
        <v>1197</v>
      </c>
      <c r="S22" t="s">
        <v>1199</v>
      </c>
      <c r="T22" t="s">
        <v>16</v>
      </c>
    </row>
    <row r="23" spans="1:20" x14ac:dyDescent="0.3">
      <c r="A23" t="s">
        <v>4083</v>
      </c>
      <c r="B23" s="182" t="s">
        <v>3706</v>
      </c>
      <c r="C23" t="s">
        <v>196</v>
      </c>
      <c r="D23" t="s">
        <v>60</v>
      </c>
      <c r="E23" s="192" t="s">
        <v>391</v>
      </c>
      <c r="F23" s="199" t="str">
        <f t="shared" si="1"/>
        <v>13° 20' 44.55" E</v>
      </c>
      <c r="G23" s="199" t="str">
        <f t="shared" si="2"/>
        <v>49° 02' 50.81" N</v>
      </c>
      <c r="H23" s="194">
        <v>13.34571</v>
      </c>
      <c r="I23" s="194">
        <v>49.047449999999998</v>
      </c>
      <c r="J23" t="s">
        <v>3725</v>
      </c>
      <c r="K23" t="s">
        <v>3721</v>
      </c>
      <c r="L23" t="s">
        <v>16</v>
      </c>
      <c r="M23" t="s">
        <v>1194</v>
      </c>
      <c r="N23" t="s">
        <v>1184</v>
      </c>
      <c r="O23" t="s">
        <v>1197</v>
      </c>
      <c r="P23" t="s">
        <v>1198</v>
      </c>
      <c r="Q23" t="s">
        <v>16</v>
      </c>
      <c r="R23" t="s">
        <v>1197</v>
      </c>
      <c r="S23" t="s">
        <v>1199</v>
      </c>
      <c r="T23" t="s">
        <v>16</v>
      </c>
    </row>
    <row r="24" spans="1:20" x14ac:dyDescent="0.3">
      <c r="A24" t="s">
        <v>4083</v>
      </c>
      <c r="B24" s="182" t="s">
        <v>3706</v>
      </c>
      <c r="C24" t="s">
        <v>197</v>
      </c>
      <c r="D24" t="s">
        <v>61</v>
      </c>
      <c r="E24" s="192" t="s">
        <v>391</v>
      </c>
      <c r="F24" s="199" t="str">
        <f t="shared" si="1"/>
        <v>13° 23' 18.96" E</v>
      </c>
      <c r="G24" s="199" t="str">
        <f t="shared" si="2"/>
        <v>49° 02' 28.46" N</v>
      </c>
      <c r="H24" s="194">
        <v>13.3886</v>
      </c>
      <c r="I24" s="194">
        <v>49.041240000000002</v>
      </c>
      <c r="J24" t="s">
        <v>3726</v>
      </c>
      <c r="K24" t="s">
        <v>3721</v>
      </c>
      <c r="L24" t="s">
        <v>16</v>
      </c>
      <c r="M24" t="s">
        <v>1194</v>
      </c>
      <c r="N24" t="s">
        <v>1184</v>
      </c>
      <c r="O24" t="s">
        <v>1197</v>
      </c>
      <c r="P24" t="s">
        <v>1198</v>
      </c>
      <c r="Q24" t="s">
        <v>16</v>
      </c>
      <c r="R24" t="s">
        <v>1197</v>
      </c>
      <c r="S24" t="s">
        <v>1199</v>
      </c>
      <c r="T24" t="s">
        <v>16</v>
      </c>
    </row>
    <row r="25" spans="1:20" x14ac:dyDescent="0.3">
      <c r="A25" t="s">
        <v>4083</v>
      </c>
      <c r="B25" s="182" t="s">
        <v>3706</v>
      </c>
      <c r="C25" t="e">
        <v>#N/A</v>
      </c>
      <c r="D25" s="50" t="s">
        <v>306</v>
      </c>
      <c r="E25" s="192" t="s">
        <v>322</v>
      </c>
      <c r="F25" s="199" t="str">
        <f t="shared" si="1"/>
        <v>13° 40' 13.90" E</v>
      </c>
      <c r="G25" s="199" t="str">
        <f t="shared" si="2"/>
        <v>48° 51' 28.51" N</v>
      </c>
      <c r="H25" s="194">
        <v>13.670529999999999</v>
      </c>
      <c r="I25" s="194">
        <v>48.85792</v>
      </c>
      <c r="J25" t="s">
        <v>4088</v>
      </c>
      <c r="K25" t="s">
        <v>3721</v>
      </c>
      <c r="M25" t="s">
        <v>342</v>
      </c>
      <c r="N25" t="s">
        <v>342</v>
      </c>
      <c r="O25" t="s">
        <v>342</v>
      </c>
      <c r="R25" t="s">
        <v>342</v>
      </c>
    </row>
    <row r="26" spans="1:20" x14ac:dyDescent="0.3">
      <c r="A26" t="s">
        <v>4083</v>
      </c>
      <c r="B26" s="182" t="s">
        <v>3706</v>
      </c>
      <c r="C26" t="e">
        <v>#N/A</v>
      </c>
      <c r="D26" s="50" t="s">
        <v>331</v>
      </c>
      <c r="E26" s="192" t="s">
        <v>322</v>
      </c>
      <c r="F26" s="199" t="str">
        <f t="shared" si="1"/>
        <v>13° 20' 15.10" E</v>
      </c>
      <c r="G26" s="199" t="str">
        <f t="shared" si="2"/>
        <v>48° 55' 26.29" N</v>
      </c>
      <c r="H26" s="194">
        <v>13.33752777777778</v>
      </c>
      <c r="I26" s="194">
        <v>48.923972222222218</v>
      </c>
      <c r="J26" t="s">
        <v>4087</v>
      </c>
      <c r="K26" t="s">
        <v>3721</v>
      </c>
      <c r="M26" t="s">
        <v>342</v>
      </c>
      <c r="N26" t="s">
        <v>342</v>
      </c>
      <c r="O26" t="s">
        <v>342</v>
      </c>
      <c r="R26" t="s">
        <v>342</v>
      </c>
    </row>
    <row r="27" spans="1:20" x14ac:dyDescent="0.3">
      <c r="A27" t="s">
        <v>4083</v>
      </c>
      <c r="B27" s="182" t="s">
        <v>3706</v>
      </c>
      <c r="C27" t="e">
        <v>#N/A</v>
      </c>
      <c r="D27" s="50" t="s">
        <v>395</v>
      </c>
      <c r="E27" s="192" t="s">
        <v>391</v>
      </c>
      <c r="F27" s="199" t="str">
        <f t="shared" si="1"/>
        <v>13° 21' 48.99" E</v>
      </c>
      <c r="G27" s="199" t="str">
        <f t="shared" si="2"/>
        <v>49° 03' 07.84" N</v>
      </c>
      <c r="H27" s="194">
        <v>13.36361</v>
      </c>
      <c r="I27" s="194">
        <v>49.05218</v>
      </c>
      <c r="J27" t="s">
        <v>4089</v>
      </c>
      <c r="K27" t="s">
        <v>3721</v>
      </c>
      <c r="M27" t="s">
        <v>342</v>
      </c>
      <c r="N27" t="s">
        <v>342</v>
      </c>
      <c r="O27" t="s">
        <v>342</v>
      </c>
      <c r="R27" t="s">
        <v>342</v>
      </c>
    </row>
    <row r="28" spans="1:20" x14ac:dyDescent="0.3">
      <c r="A28" t="s">
        <v>4083</v>
      </c>
      <c r="B28" s="182" t="s">
        <v>3706</v>
      </c>
      <c r="C28" t="e">
        <v>#N/A</v>
      </c>
      <c r="D28" s="50" t="s">
        <v>399</v>
      </c>
      <c r="E28" s="192" t="s">
        <v>391</v>
      </c>
      <c r="F28" s="199" t="str">
        <f t="shared" si="1"/>
        <v>13° 21' 33.98" E</v>
      </c>
      <c r="G28" s="199" t="str">
        <f t="shared" si="2"/>
        <v>49° 03' 50.54" N</v>
      </c>
      <c r="H28" s="194">
        <v>13.359439999999999</v>
      </c>
      <c r="I28" s="194">
        <v>49.064039999999999</v>
      </c>
      <c r="J28" t="s">
        <v>4089</v>
      </c>
      <c r="K28" t="s">
        <v>3721</v>
      </c>
      <c r="M28" t="s">
        <v>342</v>
      </c>
      <c r="N28" t="s">
        <v>342</v>
      </c>
      <c r="O28" t="s">
        <v>342</v>
      </c>
      <c r="R28" t="s">
        <v>342</v>
      </c>
    </row>
    <row r="29" spans="1:20" x14ac:dyDescent="0.3">
      <c r="A29" t="s">
        <v>4083</v>
      </c>
      <c r="B29" s="182" t="s">
        <v>3706</v>
      </c>
      <c r="C29" t="s">
        <v>231</v>
      </c>
      <c r="D29" t="s">
        <v>150</v>
      </c>
      <c r="E29" s="192" t="s">
        <v>322</v>
      </c>
      <c r="F29" s="199" t="str">
        <f t="shared" si="1"/>
        <v>13° 31' 14.10" E</v>
      </c>
      <c r="G29" s="199" t="str">
        <f t="shared" si="2"/>
        <v>48° 54' 32.70" N</v>
      </c>
      <c r="H29" s="194">
        <v>13.520583333333335</v>
      </c>
      <c r="I29" s="194">
        <v>48.909083333333335</v>
      </c>
      <c r="J29" t="s">
        <v>3787</v>
      </c>
      <c r="K29" t="s">
        <v>3721</v>
      </c>
      <c r="L29" t="s">
        <v>16</v>
      </c>
      <c r="M29" t="s">
        <v>1194</v>
      </c>
      <c r="N29" t="s">
        <v>1184</v>
      </c>
      <c r="O29" t="s">
        <v>1197</v>
      </c>
      <c r="P29" t="s">
        <v>1198</v>
      </c>
      <c r="Q29" t="s">
        <v>16</v>
      </c>
      <c r="R29" t="s">
        <v>342</v>
      </c>
    </row>
    <row r="30" spans="1:20" x14ac:dyDescent="0.3">
      <c r="A30" t="s">
        <v>4083</v>
      </c>
      <c r="B30" s="182" t="s">
        <v>3788</v>
      </c>
      <c r="C30" t="s">
        <v>233</v>
      </c>
      <c r="D30" t="s">
        <v>117</v>
      </c>
      <c r="E30" s="192" t="s">
        <v>366</v>
      </c>
      <c r="F30" s="199" t="str">
        <f t="shared" si="1"/>
        <v>13° 18' 32.76" E</v>
      </c>
      <c r="G30" s="199" t="str">
        <f t="shared" si="2"/>
        <v>49° 02' 57.94" N</v>
      </c>
      <c r="H30" s="194">
        <v>13.309100000000001</v>
      </c>
      <c r="I30" s="194">
        <v>49.049430000000001</v>
      </c>
      <c r="J30" t="s">
        <v>3791</v>
      </c>
      <c r="K30" t="s">
        <v>3721</v>
      </c>
      <c r="L30" t="s">
        <v>16</v>
      </c>
      <c r="M30" t="s">
        <v>1308</v>
      </c>
      <c r="N30" t="s">
        <v>1210</v>
      </c>
      <c r="O30" t="s">
        <v>1211</v>
      </c>
      <c r="P30" t="s">
        <v>1196</v>
      </c>
      <c r="Q30" t="s">
        <v>1212</v>
      </c>
      <c r="R30" t="s">
        <v>1211</v>
      </c>
      <c r="S30" t="s">
        <v>1213</v>
      </c>
      <c r="T30" t="s">
        <v>1218</v>
      </c>
    </row>
    <row r="31" spans="1:20" x14ac:dyDescent="0.3">
      <c r="A31" t="s">
        <v>4083</v>
      </c>
      <c r="B31" s="182" t="s">
        <v>3788</v>
      </c>
      <c r="C31" t="s">
        <v>232</v>
      </c>
      <c r="D31" t="s">
        <v>119</v>
      </c>
      <c r="E31" s="192" t="s">
        <v>391</v>
      </c>
      <c r="F31" s="199" t="str">
        <f t="shared" si="1"/>
        <v>13° 20' 44.77" E</v>
      </c>
      <c r="G31" s="199" t="str">
        <f t="shared" si="2"/>
        <v>49° 02' 50.96" N</v>
      </c>
      <c r="H31" s="194">
        <v>13.34577</v>
      </c>
      <c r="I31" s="194">
        <v>49.047490000000003</v>
      </c>
      <c r="J31" t="s">
        <v>3725</v>
      </c>
      <c r="K31" t="s">
        <v>3721</v>
      </c>
      <c r="L31" t="s">
        <v>16</v>
      </c>
      <c r="M31" t="s">
        <v>1308</v>
      </c>
      <c r="N31" t="s">
        <v>1210</v>
      </c>
      <c r="O31" t="s">
        <v>1211</v>
      </c>
      <c r="P31" t="s">
        <v>1196</v>
      </c>
      <c r="Q31" t="s">
        <v>1217</v>
      </c>
      <c r="R31" t="s">
        <v>1197</v>
      </c>
      <c r="S31" t="s">
        <v>1218</v>
      </c>
      <c r="T31" t="s">
        <v>16</v>
      </c>
    </row>
    <row r="32" spans="1:20" x14ac:dyDescent="0.3">
      <c r="A32" t="s">
        <v>4083</v>
      </c>
      <c r="B32" s="182" t="s">
        <v>3788</v>
      </c>
      <c r="C32" t="s">
        <v>234</v>
      </c>
      <c r="D32" t="s">
        <v>115</v>
      </c>
      <c r="E32" s="192" t="s">
        <v>4098</v>
      </c>
      <c r="F32" s="199" t="str">
        <f t="shared" si="1"/>
        <v>13° 20' 09.63" E</v>
      </c>
      <c r="G32" s="199" t="str">
        <f t="shared" si="2"/>
        <v>49° 00' 36.50" N</v>
      </c>
      <c r="H32" s="194">
        <v>13.33601</v>
      </c>
      <c r="I32" s="194">
        <v>49.010140000000007</v>
      </c>
      <c r="J32" t="s">
        <v>3730</v>
      </c>
      <c r="K32" t="s">
        <v>3721</v>
      </c>
      <c r="L32" t="s">
        <v>16</v>
      </c>
      <c r="M32" t="s">
        <v>1308</v>
      </c>
      <c r="N32" t="s">
        <v>1210</v>
      </c>
      <c r="O32" t="s">
        <v>1197</v>
      </c>
      <c r="P32" t="s">
        <v>1196</v>
      </c>
      <c r="Q32" t="s">
        <v>16</v>
      </c>
      <c r="R32" t="s">
        <v>1211</v>
      </c>
      <c r="S32" t="s">
        <v>1228</v>
      </c>
      <c r="T32" t="s">
        <v>1338</v>
      </c>
    </row>
    <row r="33" spans="1:20" x14ac:dyDescent="0.3">
      <c r="A33" t="s">
        <v>4083</v>
      </c>
      <c r="B33" s="182" t="s">
        <v>3788</v>
      </c>
      <c r="C33" t="s">
        <v>235</v>
      </c>
      <c r="D33" t="s">
        <v>116</v>
      </c>
      <c r="E33" s="192" t="s">
        <v>391</v>
      </c>
      <c r="F33" s="199" t="str">
        <f t="shared" si="1"/>
        <v>13° 21' 29.26" E</v>
      </c>
      <c r="G33" s="199" t="str">
        <f t="shared" si="2"/>
        <v>49° 03' 46.08" N</v>
      </c>
      <c r="H33" s="194">
        <v>13.358129999999999</v>
      </c>
      <c r="I33" s="194">
        <v>49.062800000000003</v>
      </c>
      <c r="J33" t="s">
        <v>3792</v>
      </c>
      <c r="K33" t="s">
        <v>3721</v>
      </c>
      <c r="L33" t="s">
        <v>16</v>
      </c>
      <c r="M33" t="s">
        <v>1308</v>
      </c>
      <c r="N33" t="s">
        <v>1210</v>
      </c>
      <c r="O33" t="s">
        <v>1211</v>
      </c>
      <c r="P33" t="s">
        <v>1196</v>
      </c>
      <c r="Q33" t="s">
        <v>1212</v>
      </c>
      <c r="R33" t="s">
        <v>1211</v>
      </c>
      <c r="S33" t="s">
        <v>1334</v>
      </c>
      <c r="T33" t="s">
        <v>1218</v>
      </c>
    </row>
    <row r="34" spans="1:20" x14ac:dyDescent="0.3">
      <c r="A34" t="s">
        <v>4083</v>
      </c>
      <c r="B34" s="182" t="s">
        <v>3788</v>
      </c>
      <c r="C34" t="s">
        <v>236</v>
      </c>
      <c r="D34" t="s">
        <v>136</v>
      </c>
      <c r="E34" s="192" t="s">
        <v>4098</v>
      </c>
      <c r="F34" s="199" t="str">
        <f t="shared" si="1"/>
        <v>13° 18' 04.67" E</v>
      </c>
      <c r="G34" s="199" t="str">
        <f t="shared" si="2"/>
        <v>48° 56' 38.58" N</v>
      </c>
      <c r="H34" s="194">
        <v>13.301299999999998</v>
      </c>
      <c r="I34" s="194">
        <v>48.944050000000004</v>
      </c>
      <c r="J34" t="s">
        <v>3737</v>
      </c>
      <c r="K34" t="s">
        <v>3721</v>
      </c>
      <c r="L34" t="s">
        <v>16</v>
      </c>
      <c r="M34" t="s">
        <v>1308</v>
      </c>
      <c r="N34" t="s">
        <v>1210</v>
      </c>
      <c r="O34" t="s">
        <v>1197</v>
      </c>
      <c r="P34" t="s">
        <v>1196</v>
      </c>
      <c r="Q34" t="s">
        <v>16</v>
      </c>
      <c r="R34" t="s">
        <v>1211</v>
      </c>
      <c r="S34" t="s">
        <v>1334</v>
      </c>
      <c r="T34" t="s">
        <v>1218</v>
      </c>
    </row>
    <row r="35" spans="1:20" x14ac:dyDescent="0.3">
      <c r="A35" t="s">
        <v>4083</v>
      </c>
      <c r="B35" s="182" t="s">
        <v>3788</v>
      </c>
      <c r="C35" t="s">
        <v>237</v>
      </c>
      <c r="D35" t="s">
        <v>140</v>
      </c>
      <c r="E35" s="192" t="s">
        <v>322</v>
      </c>
      <c r="F35" s="199" t="str">
        <f t="shared" si="1"/>
        <v>13° 33' 11.62" E</v>
      </c>
      <c r="G35" s="199" t="str">
        <f t="shared" si="2"/>
        <v>48° 55' 46.63" N</v>
      </c>
      <c r="H35" s="194">
        <v>13.553229999999999</v>
      </c>
      <c r="I35" s="194">
        <v>48.92962</v>
      </c>
      <c r="J35" t="s">
        <v>3739</v>
      </c>
      <c r="K35" t="s">
        <v>3721</v>
      </c>
      <c r="L35" t="s">
        <v>238</v>
      </c>
      <c r="M35" t="s">
        <v>1308</v>
      </c>
      <c r="N35" t="s">
        <v>1210</v>
      </c>
      <c r="O35" t="s">
        <v>1211</v>
      </c>
      <c r="P35" t="s">
        <v>1217</v>
      </c>
      <c r="Q35" t="s">
        <v>1212</v>
      </c>
      <c r="R35" t="s">
        <v>1211</v>
      </c>
      <c r="S35" t="s">
        <v>1228</v>
      </c>
      <c r="T35" t="s">
        <v>1501</v>
      </c>
    </row>
    <row r="36" spans="1:20" x14ac:dyDescent="0.3">
      <c r="A36" t="s">
        <v>4083</v>
      </c>
      <c r="B36" s="182" t="s">
        <v>3788</v>
      </c>
      <c r="C36" t="e">
        <v>#N/A</v>
      </c>
      <c r="D36" s="50" t="s">
        <v>798</v>
      </c>
      <c r="E36" s="192" t="s">
        <v>460</v>
      </c>
      <c r="F36" s="199" t="str">
        <f t="shared" si="1"/>
        <v>13° 21' 48.88" E</v>
      </c>
      <c r="G36" s="199" t="str">
        <f t="shared" si="2"/>
        <v>48° 55' 08.50" N</v>
      </c>
      <c r="H36" s="194">
        <v>13.363580000000002</v>
      </c>
      <c r="I36" s="194">
        <v>48.919029999999992</v>
      </c>
      <c r="J36" t="s">
        <v>4090</v>
      </c>
      <c r="K36" t="s">
        <v>3721</v>
      </c>
      <c r="M36" t="s">
        <v>342</v>
      </c>
      <c r="N36" t="s">
        <v>342</v>
      </c>
      <c r="O36" t="s">
        <v>342</v>
      </c>
      <c r="R36" t="s">
        <v>342</v>
      </c>
    </row>
    <row r="37" spans="1:20" x14ac:dyDescent="0.3">
      <c r="A37" t="s">
        <v>4083</v>
      </c>
      <c r="B37" s="182" t="s">
        <v>3933</v>
      </c>
      <c r="C37" t="s">
        <v>249</v>
      </c>
      <c r="D37" t="s">
        <v>37</v>
      </c>
      <c r="E37" s="192" t="s">
        <v>391</v>
      </c>
      <c r="F37" s="199" t="str">
        <f t="shared" si="1"/>
        <v>13° 21' 29.23" E</v>
      </c>
      <c r="G37" s="199" t="str">
        <f t="shared" si="2"/>
        <v>49° 03' 46.15" N</v>
      </c>
      <c r="H37" s="194">
        <v>13.35812</v>
      </c>
      <c r="I37" s="194">
        <v>49.062820000000002</v>
      </c>
      <c r="J37" t="s">
        <v>3792</v>
      </c>
      <c r="K37" t="s">
        <v>3721</v>
      </c>
      <c r="L37" t="s">
        <v>16</v>
      </c>
      <c r="M37" t="s">
        <v>1181</v>
      </c>
      <c r="N37" t="s">
        <v>1210</v>
      </c>
      <c r="O37" t="s">
        <v>1211</v>
      </c>
      <c r="P37" t="s">
        <v>1196</v>
      </c>
      <c r="Q37" t="s">
        <v>1198</v>
      </c>
      <c r="R37" t="s">
        <v>1211</v>
      </c>
      <c r="S37" t="s">
        <v>1218</v>
      </c>
      <c r="T37" t="s">
        <v>1199</v>
      </c>
    </row>
    <row r="38" spans="1:20" x14ac:dyDescent="0.3">
      <c r="A38" t="s">
        <v>4083</v>
      </c>
      <c r="B38" s="182" t="s">
        <v>3933</v>
      </c>
      <c r="C38" t="s">
        <v>251</v>
      </c>
      <c r="D38" t="s">
        <v>42</v>
      </c>
      <c r="E38" s="192" t="s">
        <v>322</v>
      </c>
      <c r="F38" s="199" t="str">
        <f t="shared" si="1"/>
        <v>13° 33' 47.26" E</v>
      </c>
      <c r="G38" s="199" t="str">
        <f t="shared" si="2"/>
        <v>48° 57' 45.50" N</v>
      </c>
      <c r="H38" s="194">
        <v>13.563129999999999</v>
      </c>
      <c r="I38" s="194">
        <v>48.96264</v>
      </c>
      <c r="J38" t="s">
        <v>3738</v>
      </c>
      <c r="K38" t="s">
        <v>3721</v>
      </c>
      <c r="L38" t="s">
        <v>252</v>
      </c>
      <c r="M38" t="s">
        <v>1181</v>
      </c>
      <c r="N38" t="s">
        <v>1210</v>
      </c>
      <c r="O38" t="s">
        <v>1211</v>
      </c>
      <c r="P38" t="s">
        <v>1196</v>
      </c>
      <c r="Q38" t="s">
        <v>1198</v>
      </c>
      <c r="R38" t="s">
        <v>1211</v>
      </c>
      <c r="S38" t="s">
        <v>1213</v>
      </c>
      <c r="T38" t="s">
        <v>1199</v>
      </c>
    </row>
    <row r="39" spans="1:20" x14ac:dyDescent="0.3">
      <c r="A39" t="s">
        <v>4083</v>
      </c>
      <c r="B39" s="182" t="s">
        <v>3933</v>
      </c>
      <c r="C39" t="s">
        <v>253</v>
      </c>
      <c r="D39" t="s">
        <v>45</v>
      </c>
      <c r="E39" s="192" t="s">
        <v>322</v>
      </c>
      <c r="F39" s="199" t="str">
        <f t="shared" si="1"/>
        <v>13° 33' 11.62" E</v>
      </c>
      <c r="G39" s="199" t="str">
        <f t="shared" si="2"/>
        <v>48° 55' 46.63" N</v>
      </c>
      <c r="H39" s="194">
        <v>13.553229999999999</v>
      </c>
      <c r="I39" s="194">
        <v>48.92962</v>
      </c>
      <c r="J39" t="s">
        <v>3739</v>
      </c>
      <c r="K39" t="s">
        <v>3721</v>
      </c>
      <c r="L39" t="s">
        <v>254</v>
      </c>
      <c r="M39" t="s">
        <v>1181</v>
      </c>
      <c r="N39" t="s">
        <v>1210</v>
      </c>
      <c r="O39" t="s">
        <v>1211</v>
      </c>
      <c r="P39" t="s">
        <v>1212</v>
      </c>
      <c r="Q39" t="s">
        <v>1198</v>
      </c>
      <c r="R39" t="s">
        <v>1211</v>
      </c>
      <c r="S39" t="s">
        <v>1213</v>
      </c>
      <c r="T39" t="s">
        <v>1199</v>
      </c>
    </row>
    <row r="40" spans="1:20" x14ac:dyDescent="0.3">
      <c r="A40" t="s">
        <v>4083</v>
      </c>
      <c r="B40" s="182" t="s">
        <v>3933</v>
      </c>
      <c r="C40" t="s">
        <v>255</v>
      </c>
      <c r="D40" t="s">
        <v>46</v>
      </c>
      <c r="E40" s="192" t="s">
        <v>4098</v>
      </c>
      <c r="F40" s="199" t="str">
        <f t="shared" si="1"/>
        <v>13° 30' 01.18" E</v>
      </c>
      <c r="G40" s="199" t="str">
        <f t="shared" si="2"/>
        <v>48° 54' 21.63" N</v>
      </c>
      <c r="H40" s="194">
        <v>13.500329999999998</v>
      </c>
      <c r="I40" s="194">
        <v>48.906010000000002</v>
      </c>
      <c r="J40" t="s">
        <v>3945</v>
      </c>
      <c r="K40" t="s">
        <v>3721</v>
      </c>
      <c r="L40" t="s">
        <v>256</v>
      </c>
      <c r="M40" t="s">
        <v>1181</v>
      </c>
      <c r="N40" t="s">
        <v>1210</v>
      </c>
      <c r="O40" t="s">
        <v>1211</v>
      </c>
      <c r="P40" t="s">
        <v>1196</v>
      </c>
      <c r="Q40" t="s">
        <v>1198</v>
      </c>
      <c r="R40" t="s">
        <v>1211</v>
      </c>
      <c r="S40" t="s">
        <v>1218</v>
      </c>
      <c r="T40" t="s">
        <v>1199</v>
      </c>
    </row>
    <row r="41" spans="1:20" x14ac:dyDescent="0.3">
      <c r="A41" t="s">
        <v>4083</v>
      </c>
      <c r="B41" s="182" t="s">
        <v>3933</v>
      </c>
      <c r="C41" t="s">
        <v>257</v>
      </c>
      <c r="D41" t="s">
        <v>47</v>
      </c>
      <c r="E41" s="192" t="s">
        <v>4098</v>
      </c>
      <c r="F41" s="199" t="str">
        <f t="shared" si="1"/>
        <v>13° 28' 15.45" E</v>
      </c>
      <c r="G41" s="199" t="str">
        <f t="shared" si="2"/>
        <v>48° 55' 38.17" N</v>
      </c>
      <c r="H41" s="194">
        <v>13.470960000000002</v>
      </c>
      <c r="I41" s="194">
        <v>48.927270000000007</v>
      </c>
      <c r="J41" t="s">
        <v>3946</v>
      </c>
      <c r="K41" t="s">
        <v>3721</v>
      </c>
      <c r="L41" t="s">
        <v>16</v>
      </c>
      <c r="M41" t="s">
        <v>1181</v>
      </c>
      <c r="N41" t="s">
        <v>1210</v>
      </c>
      <c r="O41" t="s">
        <v>1211</v>
      </c>
      <c r="P41" t="s">
        <v>1196</v>
      </c>
      <c r="Q41" t="s">
        <v>1198</v>
      </c>
      <c r="R41" t="s">
        <v>1211</v>
      </c>
      <c r="S41" t="s">
        <v>1218</v>
      </c>
      <c r="T41" t="s">
        <v>1199</v>
      </c>
    </row>
    <row r="42" spans="1:20" x14ac:dyDescent="0.3">
      <c r="A42" t="s">
        <v>4083</v>
      </c>
      <c r="B42" s="182" t="s">
        <v>3933</v>
      </c>
      <c r="C42" t="s">
        <v>258</v>
      </c>
      <c r="D42" t="s">
        <v>48</v>
      </c>
      <c r="E42" s="192" t="s">
        <v>4098</v>
      </c>
      <c r="F42" s="199" t="str">
        <f t="shared" si="1"/>
        <v>13° 27' 13.10" E</v>
      </c>
      <c r="G42" s="199" t="str">
        <f t="shared" si="2"/>
        <v>48° 54' 07.63" N</v>
      </c>
      <c r="H42" s="194">
        <v>13.453639999999998</v>
      </c>
      <c r="I42" s="194">
        <v>48.902119999999996</v>
      </c>
      <c r="J42" t="s">
        <v>3947</v>
      </c>
      <c r="K42" t="s">
        <v>3721</v>
      </c>
      <c r="L42" t="s">
        <v>16</v>
      </c>
      <c r="M42" t="s">
        <v>1181</v>
      </c>
      <c r="N42" t="s">
        <v>1184</v>
      </c>
      <c r="O42" t="s">
        <v>342</v>
      </c>
      <c r="Q42" t="s">
        <v>16</v>
      </c>
      <c r="R42" t="s">
        <v>1211</v>
      </c>
      <c r="S42" t="s">
        <v>1228</v>
      </c>
      <c r="T42" t="s">
        <v>1199</v>
      </c>
    </row>
    <row r="43" spans="1:20" x14ac:dyDescent="0.3">
      <c r="A43" t="s">
        <v>4083</v>
      </c>
      <c r="B43" s="182" t="s">
        <v>3933</v>
      </c>
      <c r="C43" t="s">
        <v>260</v>
      </c>
      <c r="D43" t="s">
        <v>51</v>
      </c>
      <c r="E43" s="192" t="s">
        <v>4098</v>
      </c>
      <c r="F43" s="199" t="str">
        <f t="shared" si="1"/>
        <v>13° 28' 31.40" E</v>
      </c>
      <c r="G43" s="199" t="str">
        <f t="shared" si="2"/>
        <v>48° 53' 53.62" N</v>
      </c>
      <c r="H43" s="194">
        <v>13.475390000000003</v>
      </c>
      <c r="I43" s="194">
        <v>48.898229999999991</v>
      </c>
      <c r="J43" t="s">
        <v>3742</v>
      </c>
      <c r="K43" t="s">
        <v>3721</v>
      </c>
      <c r="L43" t="s">
        <v>16</v>
      </c>
      <c r="M43" t="s">
        <v>1181</v>
      </c>
      <c r="N43" t="s">
        <v>1184</v>
      </c>
      <c r="O43" t="s">
        <v>1211</v>
      </c>
      <c r="P43" t="s">
        <v>1196</v>
      </c>
      <c r="Q43" t="s">
        <v>1198</v>
      </c>
      <c r="R43" t="s">
        <v>342</v>
      </c>
    </row>
    <row r="44" spans="1:20" x14ac:dyDescent="0.3">
      <c r="A44" t="s">
        <v>4083</v>
      </c>
      <c r="B44" s="182" t="s">
        <v>3933</v>
      </c>
      <c r="C44" t="s">
        <v>262</v>
      </c>
      <c r="D44" t="s">
        <v>94</v>
      </c>
      <c r="E44" s="192" t="s">
        <v>4098</v>
      </c>
      <c r="F44" s="199" t="str">
        <f t="shared" si="1"/>
        <v>13° 25' 16.42" E</v>
      </c>
      <c r="G44" s="199" t="str">
        <f t="shared" si="2"/>
        <v>48° 55' 17.18" N</v>
      </c>
      <c r="H44" s="194">
        <v>13.421229999999996</v>
      </c>
      <c r="I44" s="194">
        <v>48.921440000000004</v>
      </c>
      <c r="J44" t="s">
        <v>3744</v>
      </c>
      <c r="K44" t="s">
        <v>3721</v>
      </c>
      <c r="L44" t="s">
        <v>16</v>
      </c>
      <c r="M44" t="s">
        <v>1181</v>
      </c>
      <c r="N44" t="s">
        <v>1184</v>
      </c>
      <c r="O44" t="s">
        <v>1211</v>
      </c>
      <c r="P44" t="s">
        <v>1196</v>
      </c>
      <c r="Q44" t="s">
        <v>1198</v>
      </c>
      <c r="R44" t="s">
        <v>1211</v>
      </c>
      <c r="S44" t="s">
        <v>1218</v>
      </c>
      <c r="T44" t="s">
        <v>1199</v>
      </c>
    </row>
    <row r="45" spans="1:20" x14ac:dyDescent="0.3">
      <c r="A45" t="s">
        <v>4083</v>
      </c>
      <c r="B45" s="182" t="s">
        <v>3933</v>
      </c>
      <c r="C45" t="s">
        <v>241</v>
      </c>
      <c r="D45" t="s">
        <v>20</v>
      </c>
      <c r="E45" s="192" t="s">
        <v>462</v>
      </c>
      <c r="F45" s="199" t="str">
        <f t="shared" si="1"/>
        <v>12° 52' 57.93" E</v>
      </c>
      <c r="G45" s="199" t="str">
        <f t="shared" si="2"/>
        <v>48° 57' 49.17" N</v>
      </c>
      <c r="H45" s="194">
        <v>12.882759999999999</v>
      </c>
      <c r="I45" s="194">
        <v>48.963659999999997</v>
      </c>
      <c r="J45" t="s">
        <v>3722</v>
      </c>
      <c r="K45" t="s">
        <v>3721</v>
      </c>
      <c r="L45" t="s">
        <v>240</v>
      </c>
      <c r="M45" t="s">
        <v>1181</v>
      </c>
      <c r="N45" t="s">
        <v>1184</v>
      </c>
      <c r="O45" t="s">
        <v>1211</v>
      </c>
      <c r="P45" t="s">
        <v>1196</v>
      </c>
      <c r="Q45" t="s">
        <v>1198</v>
      </c>
      <c r="R45" t="s">
        <v>1211</v>
      </c>
      <c r="S45" t="s">
        <v>1213</v>
      </c>
      <c r="T45" t="s">
        <v>1199</v>
      </c>
    </row>
    <row r="46" spans="1:20" x14ac:dyDescent="0.3">
      <c r="A46" t="s">
        <v>4083</v>
      </c>
      <c r="B46" s="182" t="s">
        <v>3933</v>
      </c>
      <c r="C46" t="s">
        <v>267</v>
      </c>
      <c r="D46" t="s">
        <v>111</v>
      </c>
      <c r="E46" s="192" t="s">
        <v>4098</v>
      </c>
      <c r="F46" s="199" t="str">
        <f t="shared" si="1"/>
        <v>13° 21' 52.88" E</v>
      </c>
      <c r="G46" s="199" t="str">
        <f t="shared" si="2"/>
        <v>48° 55' 06.92" N</v>
      </c>
      <c r="H46" s="194">
        <v>13.364689999999998</v>
      </c>
      <c r="I46" s="194">
        <v>48.918590000000002</v>
      </c>
      <c r="J46" t="s">
        <v>3950</v>
      </c>
      <c r="K46" t="s">
        <v>3721</v>
      </c>
      <c r="L46" t="s">
        <v>16</v>
      </c>
      <c r="M46" t="s">
        <v>1181</v>
      </c>
      <c r="N46" t="s">
        <v>1184</v>
      </c>
      <c r="O46" t="s">
        <v>1211</v>
      </c>
      <c r="P46" t="s">
        <v>1196</v>
      </c>
      <c r="Q46" t="s">
        <v>1198</v>
      </c>
      <c r="R46" t="s">
        <v>1211</v>
      </c>
      <c r="S46" t="s">
        <v>1213</v>
      </c>
      <c r="T46" t="s">
        <v>1199</v>
      </c>
    </row>
    <row r="47" spans="1:20" x14ac:dyDescent="0.3">
      <c r="A47" t="s">
        <v>4083</v>
      </c>
      <c r="B47" s="182" t="s">
        <v>3933</v>
      </c>
      <c r="C47" t="s">
        <v>243</v>
      </c>
      <c r="D47" t="s">
        <v>25</v>
      </c>
      <c r="E47" s="192" t="s">
        <v>391</v>
      </c>
      <c r="F47" s="199" t="str">
        <f t="shared" si="1"/>
        <v>13° 20' 44.70" E</v>
      </c>
      <c r="G47" s="199" t="str">
        <f t="shared" si="2"/>
        <v>49° 02' 50.78" N</v>
      </c>
      <c r="H47" s="194">
        <v>13.345750000000001</v>
      </c>
      <c r="I47" s="194">
        <v>49.047440000000002</v>
      </c>
      <c r="J47" t="s">
        <v>3725</v>
      </c>
      <c r="K47" t="s">
        <v>3721</v>
      </c>
      <c r="L47" t="s">
        <v>16</v>
      </c>
      <c r="M47" t="s">
        <v>1181</v>
      </c>
      <c r="N47" t="s">
        <v>1184</v>
      </c>
      <c r="O47" t="s">
        <v>1211</v>
      </c>
      <c r="P47" t="s">
        <v>1212</v>
      </c>
      <c r="Q47" t="s">
        <v>1198</v>
      </c>
      <c r="R47" t="s">
        <v>1211</v>
      </c>
      <c r="S47" t="s">
        <v>1228</v>
      </c>
      <c r="T47" t="s">
        <v>1199</v>
      </c>
    </row>
    <row r="48" spans="1:20" x14ac:dyDescent="0.3">
      <c r="A48" t="s">
        <v>4083</v>
      </c>
      <c r="B48" s="182" t="s">
        <v>3933</v>
      </c>
      <c r="C48" t="s">
        <v>244</v>
      </c>
      <c r="D48" t="s">
        <v>27</v>
      </c>
      <c r="E48" s="192" t="s">
        <v>391</v>
      </c>
      <c r="F48" s="199" t="str">
        <f t="shared" si="1"/>
        <v>13° 20' 34.36" E</v>
      </c>
      <c r="G48" s="199" t="str">
        <f t="shared" si="2"/>
        <v>49° 02' 28.64" N</v>
      </c>
      <c r="H48" s="194">
        <v>13.342879999999999</v>
      </c>
      <c r="I48" s="194">
        <v>49.041289999999996</v>
      </c>
      <c r="J48" t="s">
        <v>3943</v>
      </c>
      <c r="K48" t="s">
        <v>3721</v>
      </c>
      <c r="L48" t="s">
        <v>16</v>
      </c>
      <c r="M48" t="s">
        <v>1181</v>
      </c>
      <c r="N48" t="s">
        <v>1210</v>
      </c>
      <c r="O48" t="s">
        <v>1211</v>
      </c>
      <c r="P48" t="s">
        <v>1196</v>
      </c>
      <c r="Q48" t="s">
        <v>1198</v>
      </c>
      <c r="R48" t="s">
        <v>1211</v>
      </c>
      <c r="S48" t="s">
        <v>1218</v>
      </c>
      <c r="T48" t="s">
        <v>1199</v>
      </c>
    </row>
    <row r="49" spans="1:20" x14ac:dyDescent="0.3">
      <c r="A49" t="s">
        <v>4083</v>
      </c>
      <c r="B49" s="182" t="s">
        <v>3933</v>
      </c>
      <c r="C49" t="s">
        <v>245</v>
      </c>
      <c r="D49" t="s">
        <v>29</v>
      </c>
      <c r="E49" s="192" t="s">
        <v>4098</v>
      </c>
      <c r="F49" s="199" t="str">
        <f t="shared" si="1"/>
        <v>13° 20' 26.01" E</v>
      </c>
      <c r="G49" s="199" t="str">
        <f t="shared" si="2"/>
        <v>49° 00' 31.60" N</v>
      </c>
      <c r="H49" s="194">
        <v>13.34056</v>
      </c>
      <c r="I49" s="194">
        <v>49.008780000000002</v>
      </c>
      <c r="J49" t="s">
        <v>3729</v>
      </c>
      <c r="K49" t="s">
        <v>3721</v>
      </c>
      <c r="L49" t="s">
        <v>16</v>
      </c>
      <c r="M49" t="s">
        <v>1181</v>
      </c>
      <c r="N49" t="s">
        <v>1184</v>
      </c>
      <c r="O49" t="s">
        <v>1211</v>
      </c>
      <c r="P49" t="s">
        <v>1196</v>
      </c>
      <c r="Q49" t="s">
        <v>1198</v>
      </c>
      <c r="R49" t="s">
        <v>1211</v>
      </c>
      <c r="S49" t="s">
        <v>1213</v>
      </c>
      <c r="T49" t="s">
        <v>1199</v>
      </c>
    </row>
    <row r="50" spans="1:20" x14ac:dyDescent="0.3">
      <c r="A50" t="s">
        <v>4083</v>
      </c>
      <c r="B50" s="182" t="s">
        <v>3933</v>
      </c>
      <c r="C50" t="e">
        <v>#N/A</v>
      </c>
      <c r="D50" s="50" t="s">
        <v>799</v>
      </c>
      <c r="E50" s="192" t="s">
        <v>460</v>
      </c>
      <c r="F50" s="199" t="str">
        <f t="shared" si="1"/>
        <v>0° 00' 00.00" E</v>
      </c>
      <c r="G50" s="199" t="str">
        <f t="shared" si="2"/>
        <v>00° 00' 00.00" N</v>
      </c>
      <c r="J50" t="s">
        <v>4091</v>
      </c>
      <c r="K50" t="s">
        <v>3721</v>
      </c>
      <c r="M50" t="s">
        <v>342</v>
      </c>
      <c r="N50" t="s">
        <v>342</v>
      </c>
      <c r="O50" t="s">
        <v>342</v>
      </c>
      <c r="R50" t="s">
        <v>342</v>
      </c>
    </row>
    <row r="51" spans="1:20" x14ac:dyDescent="0.3">
      <c r="A51" t="s">
        <v>4083</v>
      </c>
      <c r="B51" s="182" t="s">
        <v>3933</v>
      </c>
      <c r="C51" t="s">
        <v>246</v>
      </c>
      <c r="D51" t="s">
        <v>32</v>
      </c>
      <c r="E51" s="192" t="s">
        <v>4098</v>
      </c>
      <c r="F51" s="199" t="str">
        <f t="shared" si="1"/>
        <v>13° 20' 09.63" E</v>
      </c>
      <c r="G51" s="199" t="str">
        <f t="shared" si="2"/>
        <v>49° 00' 36.50" N</v>
      </c>
      <c r="H51" s="194">
        <v>13.33601</v>
      </c>
      <c r="I51" s="194">
        <v>49.010140000000007</v>
      </c>
      <c r="J51" t="s">
        <v>3730</v>
      </c>
      <c r="K51" t="s">
        <v>3721</v>
      </c>
      <c r="L51" t="s">
        <v>16</v>
      </c>
      <c r="M51" t="s">
        <v>1181</v>
      </c>
      <c r="N51" t="s">
        <v>1184</v>
      </c>
      <c r="O51" t="s">
        <v>1211</v>
      </c>
      <c r="P51" t="s">
        <v>1196</v>
      </c>
      <c r="Q51" t="s">
        <v>1198</v>
      </c>
      <c r="R51" t="s">
        <v>1211</v>
      </c>
      <c r="S51" t="s">
        <v>1228</v>
      </c>
      <c r="T51" t="s">
        <v>1199</v>
      </c>
    </row>
    <row r="52" spans="1:20" x14ac:dyDescent="0.3">
      <c r="A52" t="s">
        <v>4083</v>
      </c>
      <c r="B52" s="182" t="s">
        <v>3933</v>
      </c>
      <c r="C52" t="s">
        <v>247</v>
      </c>
      <c r="D52" t="s">
        <v>34</v>
      </c>
      <c r="E52" s="192" t="s">
        <v>4098</v>
      </c>
      <c r="F52" s="199" t="str">
        <f t="shared" si="1"/>
        <v>13° 20' 00.02" E</v>
      </c>
      <c r="G52" s="199" t="str">
        <f t="shared" si="2"/>
        <v>49° 00' 39.02" N</v>
      </c>
      <c r="H52" s="194">
        <v>13.333340000000002</v>
      </c>
      <c r="I52" s="194">
        <v>49.010840000000009</v>
      </c>
      <c r="J52" t="s">
        <v>3731</v>
      </c>
      <c r="K52" t="s">
        <v>3721</v>
      </c>
      <c r="L52" t="s">
        <v>16</v>
      </c>
      <c r="M52" t="s">
        <v>1181</v>
      </c>
      <c r="N52" t="s">
        <v>1184</v>
      </c>
      <c r="O52" t="s">
        <v>1211</v>
      </c>
      <c r="P52" t="s">
        <v>1196</v>
      </c>
      <c r="Q52" t="s">
        <v>1198</v>
      </c>
      <c r="R52" t="s">
        <v>1211</v>
      </c>
      <c r="S52" t="s">
        <v>1213</v>
      </c>
      <c r="T52" t="s">
        <v>1199</v>
      </c>
    </row>
    <row r="53" spans="1:20" x14ac:dyDescent="0.3">
      <c r="A53" t="s">
        <v>4083</v>
      </c>
      <c r="B53" s="182" t="s">
        <v>3933</v>
      </c>
      <c r="C53" t="s">
        <v>269</v>
      </c>
      <c r="D53" t="s">
        <v>152</v>
      </c>
      <c r="E53" s="192" t="s">
        <v>4098</v>
      </c>
      <c r="F53" s="199" t="str">
        <f t="shared" si="1"/>
        <v>13° 29' 40.20" E</v>
      </c>
      <c r="G53" s="199" t="str">
        <f t="shared" si="2"/>
        <v>48° 53' 37.40" N</v>
      </c>
      <c r="H53" s="194">
        <v>13.494500000000004</v>
      </c>
      <c r="I53" s="194">
        <v>48.89372222222223</v>
      </c>
      <c r="J53" t="s">
        <v>153</v>
      </c>
      <c r="K53" t="s">
        <v>3721</v>
      </c>
      <c r="L53" t="s">
        <v>16</v>
      </c>
      <c r="M53" t="s">
        <v>1181</v>
      </c>
      <c r="N53" t="s">
        <v>1210</v>
      </c>
      <c r="O53" t="s">
        <v>1211</v>
      </c>
      <c r="P53" t="s">
        <v>1196</v>
      </c>
      <c r="Q53" t="s">
        <v>1198</v>
      </c>
      <c r="R53" t="s">
        <v>1211</v>
      </c>
      <c r="S53" t="s">
        <v>1213</v>
      </c>
      <c r="T53" t="s">
        <v>1199</v>
      </c>
    </row>
    <row r="54" spans="1:20" x14ac:dyDescent="0.3">
      <c r="A54" t="s">
        <v>4083</v>
      </c>
      <c r="B54" s="182" t="s">
        <v>3956</v>
      </c>
      <c r="C54" t="s">
        <v>270</v>
      </c>
      <c r="D54" t="s">
        <v>123</v>
      </c>
      <c r="E54" s="192" t="s">
        <v>391</v>
      </c>
      <c r="F54" s="199" t="str">
        <f t="shared" si="1"/>
        <v>13° 20' 44.15" E</v>
      </c>
      <c r="G54" s="199" t="str">
        <f t="shared" si="2"/>
        <v>49° 02' 51.28" N</v>
      </c>
      <c r="H54" s="194">
        <v>13.345599999999999</v>
      </c>
      <c r="I54" s="194">
        <v>49.047580000000004</v>
      </c>
      <c r="J54" t="s">
        <v>3725</v>
      </c>
      <c r="K54" t="s">
        <v>3721</v>
      </c>
      <c r="L54" t="s">
        <v>16</v>
      </c>
      <c r="M54" t="s">
        <v>1315</v>
      </c>
      <c r="N54" t="s">
        <v>1184</v>
      </c>
      <c r="O54" t="s">
        <v>1211</v>
      </c>
      <c r="P54" t="s">
        <v>1265</v>
      </c>
      <c r="Q54" t="s">
        <v>1198</v>
      </c>
      <c r="R54" t="s">
        <v>1211</v>
      </c>
      <c r="S54" t="s">
        <v>1199</v>
      </c>
      <c r="T54" t="s">
        <v>1316</v>
      </c>
    </row>
    <row r="55" spans="1:20" x14ac:dyDescent="0.3">
      <c r="A55" t="s">
        <v>4083</v>
      </c>
      <c r="B55" s="182" t="s">
        <v>3956</v>
      </c>
      <c r="C55" t="s">
        <v>271</v>
      </c>
      <c r="D55" t="s">
        <v>122</v>
      </c>
      <c r="E55" s="192" t="s">
        <v>4098</v>
      </c>
      <c r="F55" s="199" t="str">
        <f t="shared" si="1"/>
        <v>13° 20' 09.63" E</v>
      </c>
      <c r="G55" s="199" t="str">
        <f t="shared" si="2"/>
        <v>49° 00' 36.50" N</v>
      </c>
      <c r="H55" s="194">
        <v>13.33601</v>
      </c>
      <c r="I55" s="194">
        <v>49.010140000000007</v>
      </c>
      <c r="J55" t="s">
        <v>3730</v>
      </c>
      <c r="K55" t="s">
        <v>3721</v>
      </c>
      <c r="L55" t="s">
        <v>16</v>
      </c>
      <c r="M55" t="s">
        <v>1315</v>
      </c>
      <c r="N55" t="s">
        <v>1184</v>
      </c>
      <c r="O55" t="s">
        <v>1211</v>
      </c>
      <c r="P55" t="s">
        <v>1265</v>
      </c>
      <c r="Q55" t="s">
        <v>1198</v>
      </c>
      <c r="R55" t="s">
        <v>1211</v>
      </c>
      <c r="S55" t="s">
        <v>1199</v>
      </c>
      <c r="T55" t="s">
        <v>1316</v>
      </c>
    </row>
    <row r="56" spans="1:20" x14ac:dyDescent="0.3">
      <c r="A56" t="s">
        <v>4083</v>
      </c>
      <c r="B56" s="182" t="s">
        <v>3956</v>
      </c>
      <c r="C56" t="s">
        <v>272</v>
      </c>
      <c r="D56" t="s">
        <v>138</v>
      </c>
      <c r="E56" s="192" t="s">
        <v>322</v>
      </c>
      <c r="F56" s="199" t="str">
        <f t="shared" si="1"/>
        <v>13° 33' 11.62" E</v>
      </c>
      <c r="G56" s="199" t="str">
        <f t="shared" si="2"/>
        <v>48° 55' 46.63" N</v>
      </c>
      <c r="H56" s="194">
        <v>13.553229999999999</v>
      </c>
      <c r="I56" s="194">
        <v>48.92962</v>
      </c>
      <c r="J56" t="s">
        <v>3739</v>
      </c>
      <c r="K56" t="s">
        <v>3721</v>
      </c>
      <c r="L56" t="s">
        <v>273</v>
      </c>
      <c r="M56" t="s">
        <v>1315</v>
      </c>
      <c r="N56" t="s">
        <v>1351</v>
      </c>
      <c r="O56" t="s">
        <v>1211</v>
      </c>
      <c r="P56" t="s">
        <v>1265</v>
      </c>
      <c r="Q56" t="s">
        <v>1198</v>
      </c>
      <c r="R56" t="s">
        <v>1211</v>
      </c>
      <c r="S56" t="s">
        <v>1199</v>
      </c>
      <c r="T56" t="s">
        <v>1316</v>
      </c>
    </row>
    <row r="57" spans="1:20" x14ac:dyDescent="0.3">
      <c r="A57" t="s">
        <v>4083</v>
      </c>
      <c r="B57" s="182" t="s">
        <v>3956</v>
      </c>
      <c r="C57" t="s">
        <v>274</v>
      </c>
      <c r="D57" t="s">
        <v>120</v>
      </c>
      <c r="E57" s="192" t="s">
        <v>4098</v>
      </c>
      <c r="F57" s="199" t="str">
        <f t="shared" si="1"/>
        <v>13° 25' 15.85" E</v>
      </c>
      <c r="G57" s="199" t="str">
        <f t="shared" si="2"/>
        <v>48° 55' 18.84" N</v>
      </c>
      <c r="H57" s="194">
        <v>13.421070000000004</v>
      </c>
      <c r="I57" s="194">
        <v>48.921900000000008</v>
      </c>
      <c r="J57" t="s">
        <v>3744</v>
      </c>
      <c r="K57" t="s">
        <v>3721</v>
      </c>
      <c r="L57" t="s">
        <v>16</v>
      </c>
      <c r="M57" t="s">
        <v>1315</v>
      </c>
      <c r="N57" t="s">
        <v>1184</v>
      </c>
      <c r="O57" t="s">
        <v>1211</v>
      </c>
      <c r="P57" t="s">
        <v>1265</v>
      </c>
      <c r="Q57" t="s">
        <v>1198</v>
      </c>
      <c r="R57" t="s">
        <v>1211</v>
      </c>
      <c r="S57" t="s">
        <v>1199</v>
      </c>
      <c r="T57" t="s">
        <v>1316</v>
      </c>
    </row>
    <row r="58" spans="1:20" x14ac:dyDescent="0.3">
      <c r="A58" t="s">
        <v>4083</v>
      </c>
      <c r="B58" s="182" t="s">
        <v>3956</v>
      </c>
      <c r="C58" t="s">
        <v>275</v>
      </c>
      <c r="D58" t="s">
        <v>124</v>
      </c>
      <c r="E58" s="192" t="s">
        <v>4098</v>
      </c>
      <c r="F58" s="199" t="str">
        <f t="shared" si="1"/>
        <v>13° 24' 40.67" E</v>
      </c>
      <c r="G58" s="199" t="str">
        <f t="shared" si="2"/>
        <v>48° 55' 20.67" N</v>
      </c>
      <c r="H58" s="194">
        <v>13.411299999999999</v>
      </c>
      <c r="I58" s="194">
        <v>48.922409999999992</v>
      </c>
      <c r="J58" t="s">
        <v>3948</v>
      </c>
      <c r="K58" t="s">
        <v>3721</v>
      </c>
      <c r="L58" t="s">
        <v>276</v>
      </c>
      <c r="M58" t="s">
        <v>1315</v>
      </c>
      <c r="N58" t="s">
        <v>1184</v>
      </c>
      <c r="O58" t="s">
        <v>1211</v>
      </c>
      <c r="P58" t="s">
        <v>1265</v>
      </c>
      <c r="Q58" t="s">
        <v>1198</v>
      </c>
      <c r="R58" t="s">
        <v>1211</v>
      </c>
      <c r="S58" t="s">
        <v>1199</v>
      </c>
      <c r="T58" t="s">
        <v>1316</v>
      </c>
    </row>
    <row r="59" spans="1:20" x14ac:dyDescent="0.3">
      <c r="A59" t="s">
        <v>4083</v>
      </c>
      <c r="B59" s="182" t="s">
        <v>3956</v>
      </c>
      <c r="C59" t="s">
        <v>277</v>
      </c>
      <c r="D59" t="s">
        <v>121</v>
      </c>
      <c r="E59" s="192" t="s">
        <v>4098</v>
      </c>
      <c r="F59" s="199" t="str">
        <f t="shared" si="1"/>
        <v>13° 21' 52.88" E</v>
      </c>
      <c r="G59" s="199" t="str">
        <f t="shared" si="2"/>
        <v>48° 55' 06.92" N</v>
      </c>
      <c r="H59" s="194">
        <v>13.364689999999998</v>
      </c>
      <c r="I59" s="194">
        <v>48.918590000000002</v>
      </c>
      <c r="J59" t="s">
        <v>3950</v>
      </c>
      <c r="K59" t="s">
        <v>3721</v>
      </c>
      <c r="L59" t="s">
        <v>16</v>
      </c>
      <c r="M59" t="s">
        <v>1315</v>
      </c>
      <c r="N59" t="s">
        <v>1351</v>
      </c>
      <c r="O59" t="s">
        <v>1211</v>
      </c>
      <c r="P59" t="s">
        <v>1265</v>
      </c>
      <c r="Q59" t="s">
        <v>1198</v>
      </c>
      <c r="R59" t="s">
        <v>1211</v>
      </c>
      <c r="S59" t="s">
        <v>1199</v>
      </c>
      <c r="T59" t="s">
        <v>1316</v>
      </c>
    </row>
    <row r="60" spans="1:20" x14ac:dyDescent="0.3">
      <c r="A60" t="s">
        <v>4083</v>
      </c>
      <c r="B60" s="182" t="s">
        <v>3959</v>
      </c>
      <c r="C60" t="s">
        <v>278</v>
      </c>
      <c r="D60" t="s">
        <v>149</v>
      </c>
      <c r="E60" s="192" t="s">
        <v>391</v>
      </c>
      <c r="F60" s="199" t="str">
        <f t="shared" si="1"/>
        <v>13° 20' 44.33" E</v>
      </c>
      <c r="G60" s="199" t="str">
        <f t="shared" si="2"/>
        <v>49° 02' 50.53" N</v>
      </c>
      <c r="H60" s="194">
        <v>13.345649999999999</v>
      </c>
      <c r="I60" s="194">
        <v>49.047370000000001</v>
      </c>
      <c r="J60" t="s">
        <v>3725</v>
      </c>
      <c r="K60" t="s">
        <v>3721</v>
      </c>
      <c r="L60" t="s">
        <v>16</v>
      </c>
      <c r="M60" t="s">
        <v>1355</v>
      </c>
      <c r="N60" t="s">
        <v>1351</v>
      </c>
      <c r="O60" t="s">
        <v>1197</v>
      </c>
      <c r="P60" t="s">
        <v>1265</v>
      </c>
      <c r="Q60" t="s">
        <v>16</v>
      </c>
      <c r="R60" t="s">
        <v>1197</v>
      </c>
      <c r="S60" t="s">
        <v>1316</v>
      </c>
      <c r="T60" t="s">
        <v>16</v>
      </c>
    </row>
    <row r="61" spans="1:20" x14ac:dyDescent="0.3">
      <c r="A61" t="s">
        <v>4083</v>
      </c>
      <c r="B61" s="182" t="s">
        <v>3959</v>
      </c>
      <c r="C61" t="s">
        <v>279</v>
      </c>
      <c r="D61" t="s">
        <v>145</v>
      </c>
      <c r="E61" s="192" t="s">
        <v>4098</v>
      </c>
      <c r="F61" s="199" t="str">
        <f t="shared" si="1"/>
        <v>13° 20' 26.01" E</v>
      </c>
      <c r="G61" s="199" t="str">
        <f t="shared" si="2"/>
        <v>49° 00' 31.60" N</v>
      </c>
      <c r="H61" s="194">
        <v>13.34056</v>
      </c>
      <c r="I61" s="194">
        <v>49.008780000000002</v>
      </c>
      <c r="J61" t="s">
        <v>3729</v>
      </c>
      <c r="K61" t="s">
        <v>3721</v>
      </c>
      <c r="L61" t="s">
        <v>16</v>
      </c>
      <c r="M61" t="s">
        <v>1355</v>
      </c>
      <c r="N61" t="s">
        <v>1351</v>
      </c>
      <c r="O61" t="s">
        <v>1197</v>
      </c>
      <c r="P61" t="s">
        <v>1265</v>
      </c>
      <c r="Q61" t="s">
        <v>16</v>
      </c>
      <c r="R61" t="s">
        <v>1197</v>
      </c>
      <c r="S61" t="s">
        <v>1316</v>
      </c>
      <c r="T61" t="s">
        <v>16</v>
      </c>
    </row>
    <row r="62" spans="1:20" x14ac:dyDescent="0.3">
      <c r="A62" t="s">
        <v>4083</v>
      </c>
      <c r="B62" s="182" t="s">
        <v>3959</v>
      </c>
      <c r="C62" t="s">
        <v>280</v>
      </c>
      <c r="D62" t="s">
        <v>126</v>
      </c>
      <c r="E62" s="192" t="s">
        <v>322</v>
      </c>
      <c r="F62" s="199" t="str">
        <f t="shared" si="1"/>
        <v>13° 33' 11.62" E</v>
      </c>
      <c r="G62" s="199" t="str">
        <f t="shared" si="2"/>
        <v>48° 55' 46.63" N</v>
      </c>
      <c r="H62" s="194">
        <v>13.553229999999999</v>
      </c>
      <c r="I62" s="194">
        <v>48.92962</v>
      </c>
      <c r="J62" t="s">
        <v>3739</v>
      </c>
      <c r="K62" t="s">
        <v>3721</v>
      </c>
      <c r="L62" t="s">
        <v>281</v>
      </c>
      <c r="M62" t="s">
        <v>1355</v>
      </c>
      <c r="N62" t="s">
        <v>1351</v>
      </c>
      <c r="O62" t="s">
        <v>1197</v>
      </c>
      <c r="P62" t="s">
        <v>1265</v>
      </c>
      <c r="Q62" t="s">
        <v>16</v>
      </c>
      <c r="R62" t="s">
        <v>1197</v>
      </c>
      <c r="S62" t="s">
        <v>1316</v>
      </c>
      <c r="T62" t="s">
        <v>16</v>
      </c>
    </row>
    <row r="63" spans="1:20" x14ac:dyDescent="0.3">
      <c r="A63" t="s">
        <v>4083</v>
      </c>
      <c r="B63" s="182" t="s">
        <v>3959</v>
      </c>
      <c r="C63" t="s">
        <v>282</v>
      </c>
      <c r="D63" t="s">
        <v>125</v>
      </c>
      <c r="E63" s="192" t="s">
        <v>4098</v>
      </c>
      <c r="F63" s="199" t="str">
        <f t="shared" si="1"/>
        <v>13° 27' 09.10" E</v>
      </c>
      <c r="G63" s="199" t="str">
        <f t="shared" si="2"/>
        <v>48° 54' 11.98" N</v>
      </c>
      <c r="H63" s="194">
        <v>13.452530000000003</v>
      </c>
      <c r="I63" s="194">
        <v>48.903330000000004</v>
      </c>
      <c r="J63" t="s">
        <v>3741</v>
      </c>
      <c r="K63" t="s">
        <v>3721</v>
      </c>
      <c r="L63" t="s">
        <v>16</v>
      </c>
      <c r="M63" t="s">
        <v>1355</v>
      </c>
      <c r="N63" t="s">
        <v>1351</v>
      </c>
      <c r="O63" t="s">
        <v>1197</v>
      </c>
      <c r="P63" t="s">
        <v>1265</v>
      </c>
      <c r="Q63" t="s">
        <v>16</v>
      </c>
      <c r="R63" t="s">
        <v>1197</v>
      </c>
      <c r="S63" t="s">
        <v>1316</v>
      </c>
      <c r="T63" t="s">
        <v>16</v>
      </c>
    </row>
    <row r="64" spans="1:20" x14ac:dyDescent="0.3">
      <c r="A64" t="s">
        <v>4083</v>
      </c>
      <c r="B64" s="182" t="s">
        <v>3959</v>
      </c>
      <c r="C64" t="s">
        <v>283</v>
      </c>
      <c r="D64" t="s">
        <v>128</v>
      </c>
      <c r="E64" s="192" t="s">
        <v>4098</v>
      </c>
      <c r="F64" s="199" t="str">
        <f t="shared" si="1"/>
        <v>13° 24' 07.73" E</v>
      </c>
      <c r="G64" s="199" t="str">
        <f t="shared" si="2"/>
        <v>48° 55' 09.91" N</v>
      </c>
      <c r="H64" s="194">
        <v>13.402149999999997</v>
      </c>
      <c r="I64" s="194">
        <v>48.919420000000002</v>
      </c>
      <c r="J64" t="s">
        <v>3960</v>
      </c>
      <c r="K64" t="s">
        <v>3721</v>
      </c>
      <c r="L64" t="s">
        <v>284</v>
      </c>
      <c r="M64" t="s">
        <v>1355</v>
      </c>
      <c r="N64" t="s">
        <v>1351</v>
      </c>
      <c r="O64" t="s">
        <v>1197</v>
      </c>
      <c r="P64" t="s">
        <v>1265</v>
      </c>
      <c r="Q64" t="s">
        <v>16</v>
      </c>
      <c r="R64" t="s">
        <v>1197</v>
      </c>
      <c r="S64" t="s">
        <v>1316</v>
      </c>
      <c r="T64" t="s">
        <v>16</v>
      </c>
    </row>
    <row r="65" spans="1:20" x14ac:dyDescent="0.3">
      <c r="A65" t="s">
        <v>4083</v>
      </c>
      <c r="B65" s="182" t="s">
        <v>3959</v>
      </c>
      <c r="C65" t="s">
        <v>285</v>
      </c>
      <c r="D65" t="s">
        <v>127</v>
      </c>
      <c r="E65" s="192" t="s">
        <v>4098</v>
      </c>
      <c r="F65" s="199" t="str">
        <f t="shared" si="1"/>
        <v>13° 21' 52.88" E</v>
      </c>
      <c r="G65" s="199" t="str">
        <f t="shared" si="2"/>
        <v>48° 55' 06.92" N</v>
      </c>
      <c r="H65" s="194">
        <v>13.364689999999998</v>
      </c>
      <c r="I65" s="194">
        <v>48.918590000000002</v>
      </c>
      <c r="J65" t="s">
        <v>3950</v>
      </c>
      <c r="K65" t="s">
        <v>3721</v>
      </c>
      <c r="L65" t="s">
        <v>16</v>
      </c>
      <c r="M65" t="s">
        <v>1355</v>
      </c>
      <c r="N65" t="s">
        <v>1351</v>
      </c>
      <c r="O65" t="s">
        <v>1197</v>
      </c>
      <c r="P65" t="s">
        <v>1265</v>
      </c>
      <c r="Q65" t="s">
        <v>16</v>
      </c>
      <c r="R65" t="s">
        <v>1197</v>
      </c>
      <c r="S65" t="s">
        <v>1316</v>
      </c>
      <c r="T65" t="s">
        <v>16</v>
      </c>
    </row>
    <row r="66" spans="1:20" x14ac:dyDescent="0.3">
      <c r="A66" t="s">
        <v>4083</v>
      </c>
      <c r="B66" s="182" t="s">
        <v>3959</v>
      </c>
      <c r="C66" t="e">
        <v>#N/A</v>
      </c>
      <c r="D66" s="50" t="s">
        <v>800</v>
      </c>
      <c r="E66" s="192" t="s">
        <v>460</v>
      </c>
      <c r="F66" s="199" t="str">
        <f t="shared" si="1"/>
        <v>13° 24' 40.67" E</v>
      </c>
      <c r="G66" s="199" t="str">
        <f t="shared" si="2"/>
        <v>48° 55' 20.67" N</v>
      </c>
      <c r="H66" s="194">
        <v>13.411299999999999</v>
      </c>
      <c r="I66" s="194">
        <v>48.922409999999992</v>
      </c>
      <c r="J66" t="s">
        <v>4092</v>
      </c>
      <c r="K66" t="s">
        <v>3721</v>
      </c>
      <c r="M66" t="s">
        <v>342</v>
      </c>
      <c r="N66" t="s">
        <v>342</v>
      </c>
      <c r="O66" t="s">
        <v>342</v>
      </c>
      <c r="R66" t="s">
        <v>342</v>
      </c>
    </row>
    <row r="67" spans="1:20" x14ac:dyDescent="0.3">
      <c r="A67" t="s">
        <v>4083</v>
      </c>
      <c r="B67" s="182" t="s">
        <v>4007</v>
      </c>
      <c r="C67" t="s">
        <v>288</v>
      </c>
      <c r="D67" t="s">
        <v>147</v>
      </c>
      <c r="E67" s="192" t="s">
        <v>462</v>
      </c>
      <c r="F67" s="199" t="str">
        <f t="shared" si="1"/>
        <v>13° 12' 44.46" E</v>
      </c>
      <c r="G67" s="199" t="str">
        <f t="shared" si="2"/>
        <v>48° 42' 49.06" N</v>
      </c>
      <c r="H67" s="194">
        <v>13.212350000000001</v>
      </c>
      <c r="I67" s="194">
        <v>48.713630000000002</v>
      </c>
      <c r="J67" t="s">
        <v>4008</v>
      </c>
      <c r="K67" t="s">
        <v>3721</v>
      </c>
      <c r="L67" t="s">
        <v>16</v>
      </c>
      <c r="M67" t="s">
        <v>1331</v>
      </c>
      <c r="N67" t="s">
        <v>1210</v>
      </c>
      <c r="O67" t="s">
        <v>1211</v>
      </c>
      <c r="P67" t="s">
        <v>1212</v>
      </c>
      <c r="Q67" t="s">
        <v>1265</v>
      </c>
      <c r="R67" t="s">
        <v>1211</v>
      </c>
      <c r="S67" t="s">
        <v>1334</v>
      </c>
      <c r="T67" t="s">
        <v>1316</v>
      </c>
    </row>
    <row r="68" spans="1:20" x14ac:dyDescent="0.3">
      <c r="A68" t="s">
        <v>4083</v>
      </c>
      <c r="B68" s="182" t="s">
        <v>4007</v>
      </c>
      <c r="C68" t="s">
        <v>299</v>
      </c>
      <c r="D68" t="s">
        <v>135</v>
      </c>
      <c r="E68" s="192" t="s">
        <v>4098</v>
      </c>
      <c r="F68" s="199" t="str">
        <f t="shared" si="1"/>
        <v>13° 21' 52.88" E</v>
      </c>
      <c r="G68" s="199" t="str">
        <f t="shared" si="2"/>
        <v>48° 55' 06.92" N</v>
      </c>
      <c r="H68" s="194">
        <v>13.364689999999998</v>
      </c>
      <c r="I68" s="194">
        <v>48.918590000000002</v>
      </c>
      <c r="J68" t="s">
        <v>3950</v>
      </c>
      <c r="K68" t="s">
        <v>3721</v>
      </c>
      <c r="L68" t="s">
        <v>16</v>
      </c>
      <c r="M68" t="s">
        <v>1331</v>
      </c>
      <c r="N68" t="s">
        <v>1351</v>
      </c>
      <c r="O68" t="s">
        <v>1211</v>
      </c>
      <c r="P68" t="s">
        <v>1212</v>
      </c>
      <c r="Q68" t="s">
        <v>1265</v>
      </c>
      <c r="R68" t="s">
        <v>1211</v>
      </c>
      <c r="S68" t="s">
        <v>1334</v>
      </c>
      <c r="T68" t="s">
        <v>1316</v>
      </c>
    </row>
    <row r="69" spans="1:20" x14ac:dyDescent="0.3">
      <c r="A69" t="s">
        <v>4083</v>
      </c>
      <c r="B69" s="182" t="s">
        <v>4007</v>
      </c>
      <c r="C69" t="s">
        <v>289</v>
      </c>
      <c r="D69" t="s">
        <v>146</v>
      </c>
      <c r="E69" s="192" t="s">
        <v>391</v>
      </c>
      <c r="F69" s="199" t="str">
        <f t="shared" si="1"/>
        <v>13° 20' 44.70" E</v>
      </c>
      <c r="G69" s="199" t="str">
        <f t="shared" si="2"/>
        <v>49° 02' 50.78" N</v>
      </c>
      <c r="H69" s="194">
        <v>13.345750000000001</v>
      </c>
      <c r="I69" s="194">
        <v>49.047440000000002</v>
      </c>
      <c r="J69" t="s">
        <v>3725</v>
      </c>
      <c r="K69" t="s">
        <v>3721</v>
      </c>
      <c r="L69" t="s">
        <v>16</v>
      </c>
      <c r="M69" t="s">
        <v>1331</v>
      </c>
      <c r="N69" t="s">
        <v>1210</v>
      </c>
      <c r="O69" t="s">
        <v>1211</v>
      </c>
      <c r="P69" t="s">
        <v>1196</v>
      </c>
      <c r="Q69" t="s">
        <v>1265</v>
      </c>
      <c r="R69" t="s">
        <v>1211</v>
      </c>
      <c r="S69" t="s">
        <v>1334</v>
      </c>
      <c r="T69" t="s">
        <v>1316</v>
      </c>
    </row>
    <row r="70" spans="1:20" x14ac:dyDescent="0.3">
      <c r="A70" t="s">
        <v>4083</v>
      </c>
      <c r="B70" s="182" t="s">
        <v>4007</v>
      </c>
      <c r="C70" t="s">
        <v>290</v>
      </c>
      <c r="D70" t="s">
        <v>143</v>
      </c>
      <c r="E70" s="192" t="s">
        <v>4098</v>
      </c>
      <c r="F70" s="199" t="str">
        <f t="shared" si="1"/>
        <v>13° 20' 26.01" E</v>
      </c>
      <c r="G70" s="199" t="str">
        <f t="shared" si="2"/>
        <v>49° 00' 31.60" N</v>
      </c>
      <c r="H70" s="194">
        <v>13.34056</v>
      </c>
      <c r="I70" s="194">
        <v>49.008780000000002</v>
      </c>
      <c r="J70" t="s">
        <v>3729</v>
      </c>
      <c r="K70" t="s">
        <v>3721</v>
      </c>
      <c r="L70" t="s">
        <v>16</v>
      </c>
      <c r="M70" t="s">
        <v>1331</v>
      </c>
      <c r="N70" t="s">
        <v>1210</v>
      </c>
      <c r="O70" t="s">
        <v>1211</v>
      </c>
      <c r="P70" t="s">
        <v>1212</v>
      </c>
      <c r="Q70" t="s">
        <v>1265</v>
      </c>
      <c r="R70" t="s">
        <v>1211</v>
      </c>
      <c r="S70" t="s">
        <v>1338</v>
      </c>
      <c r="T70" t="s">
        <v>1316</v>
      </c>
    </row>
    <row r="71" spans="1:20" x14ac:dyDescent="0.3">
      <c r="A71" t="s">
        <v>4083</v>
      </c>
      <c r="B71" s="182" t="s">
        <v>4007</v>
      </c>
      <c r="C71" t="s">
        <v>291</v>
      </c>
      <c r="D71" t="s">
        <v>144</v>
      </c>
      <c r="E71" s="192" t="s">
        <v>4098</v>
      </c>
      <c r="F71" s="199" t="str">
        <f t="shared" si="1"/>
        <v>13° 20' 09.63" E</v>
      </c>
      <c r="G71" s="199" t="str">
        <f t="shared" si="2"/>
        <v>49° 00' 36.50" N</v>
      </c>
      <c r="H71" s="194">
        <v>13.33601</v>
      </c>
      <c r="I71" s="194">
        <v>49.010140000000007</v>
      </c>
      <c r="J71" t="s">
        <v>3730</v>
      </c>
      <c r="K71" t="s">
        <v>3721</v>
      </c>
      <c r="L71" t="s">
        <v>16</v>
      </c>
      <c r="M71" t="s">
        <v>1331</v>
      </c>
      <c r="N71" t="s">
        <v>1210</v>
      </c>
      <c r="O71" t="s">
        <v>1211</v>
      </c>
      <c r="P71" t="s">
        <v>1196</v>
      </c>
      <c r="Q71" t="s">
        <v>1265</v>
      </c>
      <c r="R71" t="s">
        <v>1211</v>
      </c>
      <c r="S71" t="s">
        <v>1334</v>
      </c>
      <c r="T71" t="s">
        <v>1316</v>
      </c>
    </row>
    <row r="72" spans="1:20" x14ac:dyDescent="0.3">
      <c r="A72" t="s">
        <v>4083</v>
      </c>
      <c r="B72" s="182" t="s">
        <v>4007</v>
      </c>
      <c r="C72" t="s">
        <v>292</v>
      </c>
      <c r="D72" t="s">
        <v>130</v>
      </c>
      <c r="E72" s="192" t="s">
        <v>322</v>
      </c>
      <c r="F72" s="199" t="str">
        <f t="shared" si="1"/>
        <v>13° 33' 11.62" E</v>
      </c>
      <c r="G72" s="199" t="str">
        <f t="shared" si="2"/>
        <v>48° 55' 46.63" N</v>
      </c>
      <c r="H72" s="194">
        <v>13.553229999999999</v>
      </c>
      <c r="I72" s="194">
        <v>48.92962</v>
      </c>
      <c r="J72" t="s">
        <v>3739</v>
      </c>
      <c r="K72" t="s">
        <v>3721</v>
      </c>
      <c r="L72" t="s">
        <v>293</v>
      </c>
      <c r="M72" t="s">
        <v>1331</v>
      </c>
      <c r="N72" t="s">
        <v>1210</v>
      </c>
      <c r="O72" t="s">
        <v>1211</v>
      </c>
      <c r="P72" t="s">
        <v>1196</v>
      </c>
      <c r="Q72" t="s">
        <v>1265</v>
      </c>
      <c r="R72" t="s">
        <v>1211</v>
      </c>
      <c r="S72" t="s">
        <v>1218</v>
      </c>
      <c r="T72" t="s">
        <v>1316</v>
      </c>
    </row>
    <row r="73" spans="1:20" x14ac:dyDescent="0.3">
      <c r="A73" t="s">
        <v>4083</v>
      </c>
      <c r="B73" s="182" t="s">
        <v>4007</v>
      </c>
      <c r="C73" t="s">
        <v>294</v>
      </c>
      <c r="D73" t="s">
        <v>132</v>
      </c>
      <c r="E73" s="192" t="s">
        <v>4098</v>
      </c>
      <c r="F73" s="199" t="str">
        <f t="shared" si="1"/>
        <v>13° 29' 10.06" E</v>
      </c>
      <c r="G73" s="199" t="str">
        <f t="shared" si="2"/>
        <v>48° 53' 23.49" N</v>
      </c>
      <c r="H73" s="194">
        <v>13.486129999999999</v>
      </c>
      <c r="I73" s="194">
        <v>48.889859999999999</v>
      </c>
      <c r="J73" t="s">
        <v>4009</v>
      </c>
      <c r="K73" t="s">
        <v>3721</v>
      </c>
      <c r="L73" t="s">
        <v>16</v>
      </c>
      <c r="M73" t="s">
        <v>1331</v>
      </c>
      <c r="N73" t="s">
        <v>1210</v>
      </c>
      <c r="O73" t="s">
        <v>1211</v>
      </c>
      <c r="P73" t="s">
        <v>1196</v>
      </c>
      <c r="Q73" t="s">
        <v>1265</v>
      </c>
      <c r="R73" t="s">
        <v>1211</v>
      </c>
      <c r="S73" t="s">
        <v>1213</v>
      </c>
      <c r="T73" t="s">
        <v>1316</v>
      </c>
    </row>
    <row r="74" spans="1:20" x14ac:dyDescent="0.3">
      <c r="A74" t="s">
        <v>4083</v>
      </c>
      <c r="B74" s="182" t="s">
        <v>4007</v>
      </c>
      <c r="C74" t="s">
        <v>295</v>
      </c>
      <c r="D74" t="s">
        <v>139</v>
      </c>
      <c r="E74" s="192" t="s">
        <v>4098</v>
      </c>
      <c r="F74" s="199" t="str">
        <f t="shared" si="1"/>
        <v>13° 25' 18.51" E</v>
      </c>
      <c r="G74" s="199" t="str">
        <f t="shared" si="2"/>
        <v>48° 55' 16.24" N</v>
      </c>
      <c r="H74" s="194">
        <v>13.421810000000001</v>
      </c>
      <c r="I74" s="194">
        <v>48.921180000000007</v>
      </c>
      <c r="J74" t="s">
        <v>3744</v>
      </c>
      <c r="K74" t="s">
        <v>3721</v>
      </c>
      <c r="L74" t="s">
        <v>16</v>
      </c>
      <c r="M74" t="s">
        <v>1331</v>
      </c>
      <c r="N74" t="s">
        <v>1351</v>
      </c>
      <c r="O74" t="s">
        <v>1211</v>
      </c>
      <c r="P74" t="s">
        <v>1212</v>
      </c>
      <c r="Q74" t="s">
        <v>1265</v>
      </c>
      <c r="R74" t="s">
        <v>1211</v>
      </c>
      <c r="S74" t="s">
        <v>1334</v>
      </c>
      <c r="T74" t="s">
        <v>1316</v>
      </c>
    </row>
    <row r="75" spans="1:20" x14ac:dyDescent="0.3">
      <c r="A75" t="s">
        <v>4083</v>
      </c>
      <c r="B75" s="182" t="s">
        <v>4007</v>
      </c>
      <c r="C75" t="s">
        <v>297</v>
      </c>
      <c r="D75" t="s">
        <v>134</v>
      </c>
      <c r="E75" s="192" t="s">
        <v>4098</v>
      </c>
      <c r="F75" s="199" t="str">
        <f t="shared" ref="F75:F77" si="3">CONCATENATE(TEXT(ROUNDDOWN(ABS(H75),0),"0"),"° ",TEXT(ROUNDDOWN(ABS((H75-ROUNDDOWN(H75,0))*60),0),"00"),"' ",TEXT(TRUNC((ABS((H75-ROUNDDOWN(H75,0))*60)-ROUNDDOWN(ABS((H75-ROUNDDOWN(H75,0))*60),0))*60,2),"00.00"),"""",IF(H75&lt;0," W"," E"))</f>
        <v>13° 24' 17.35" E</v>
      </c>
      <c r="G75" s="199" t="str">
        <f t="shared" ref="G75:G77" si="4">CONCATENATE(TEXT(ROUNDDOWN(ABS(I75),0),"00"),"° ",TEXT(ROUNDDOWN(ABS((I75-ROUNDDOWN(I75,0))*60),0),"00"),"' ",TEXT(TRUNC((ABS((I75-ROUNDDOWN(I75,0))*60)-ROUNDDOWN(ABS((I75-ROUNDDOWN(I75,0))*60),0))*60,2),"00.00"),"""",IF(I75&lt;0," S"," N"))</f>
        <v>48° 58' 04.22" N</v>
      </c>
      <c r="H75" s="194">
        <v>13.404820000000004</v>
      </c>
      <c r="I75" s="194">
        <v>48.967839999999995</v>
      </c>
      <c r="J75" t="s">
        <v>3745</v>
      </c>
      <c r="K75" t="s">
        <v>3721</v>
      </c>
      <c r="L75" t="s">
        <v>16</v>
      </c>
      <c r="M75" t="s">
        <v>1331</v>
      </c>
      <c r="N75" t="s">
        <v>1351</v>
      </c>
      <c r="O75" t="s">
        <v>1211</v>
      </c>
      <c r="P75" t="s">
        <v>1217</v>
      </c>
      <c r="Q75" t="s">
        <v>1265</v>
      </c>
      <c r="R75" t="s">
        <v>1211</v>
      </c>
      <c r="S75" t="s">
        <v>1218</v>
      </c>
      <c r="T75" t="s">
        <v>1316</v>
      </c>
    </row>
    <row r="76" spans="1:20" x14ac:dyDescent="0.3">
      <c r="A76" t="s">
        <v>4083</v>
      </c>
      <c r="B76" s="182" t="s">
        <v>4007</v>
      </c>
      <c r="C76" t="s">
        <v>283</v>
      </c>
      <c r="D76" t="s">
        <v>142</v>
      </c>
      <c r="E76" s="192" t="s">
        <v>4098</v>
      </c>
      <c r="F76" s="199" t="str">
        <f t="shared" si="3"/>
        <v>13° 24' 40.67" E</v>
      </c>
      <c r="G76" s="199" t="str">
        <f t="shared" si="4"/>
        <v>48° 55' 20.67" N</v>
      </c>
      <c r="H76" s="194">
        <v>13.411299999999999</v>
      </c>
      <c r="I76" s="194">
        <v>48.922409999999992</v>
      </c>
      <c r="J76" t="s">
        <v>3948</v>
      </c>
      <c r="K76" t="s">
        <v>3721</v>
      </c>
      <c r="L76" t="s">
        <v>287</v>
      </c>
      <c r="M76" t="s">
        <v>1331</v>
      </c>
      <c r="N76" t="s">
        <v>1351</v>
      </c>
      <c r="O76" t="s">
        <v>1211</v>
      </c>
      <c r="P76" t="s">
        <v>1196</v>
      </c>
      <c r="Q76" t="s">
        <v>1265</v>
      </c>
      <c r="R76" t="s">
        <v>1211</v>
      </c>
      <c r="S76" t="s">
        <v>1228</v>
      </c>
      <c r="T76" t="s">
        <v>1316</v>
      </c>
    </row>
    <row r="77" spans="1:20" x14ac:dyDescent="0.3">
      <c r="A77" t="s">
        <v>4083</v>
      </c>
      <c r="B77" s="182" t="s">
        <v>4007</v>
      </c>
      <c r="C77" t="e">
        <v>#N/A</v>
      </c>
      <c r="D77" s="50" t="s">
        <v>1137</v>
      </c>
      <c r="E77" s="192" t="s">
        <v>460</v>
      </c>
      <c r="F77" s="199" t="str">
        <f t="shared" si="3"/>
        <v>0° 00' 00.00" E</v>
      </c>
      <c r="G77" s="199" t="str">
        <f t="shared" si="4"/>
        <v>00° 00' 00.00" N</v>
      </c>
      <c r="J77" t="s">
        <v>4093</v>
      </c>
      <c r="K77" t="s">
        <v>3721</v>
      </c>
      <c r="M77" t="s">
        <v>342</v>
      </c>
      <c r="N77" t="s">
        <v>342</v>
      </c>
      <c r="O77" t="s">
        <v>342</v>
      </c>
      <c r="R77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033"/>
  <sheetViews>
    <sheetView zoomScaleNormal="100" workbookViewId="0">
      <pane xSplit="3" ySplit="5" topLeftCell="D215" activePane="bottomRight" state="frozen"/>
      <selection pane="topRight" activeCell="B1" sqref="B1"/>
      <selection pane="bottomLeft" activeCell="A2" sqref="A2"/>
      <selection pane="bottomRight" activeCell="Y225" sqref="Y225"/>
    </sheetView>
  </sheetViews>
  <sheetFormatPr defaultColWidth="11.44140625" defaultRowHeight="15" customHeight="1" x14ac:dyDescent="0.25"/>
  <cols>
    <col min="1" max="1" width="14.21875" style="157" customWidth="1"/>
    <col min="2" max="2" width="7.44140625" style="59" customWidth="1"/>
    <col min="3" max="3" width="7.33203125" style="55" customWidth="1"/>
    <col min="4" max="4" width="5.5546875" style="56" customWidth="1"/>
    <col min="5" max="5" width="12.5546875" style="57" customWidth="1"/>
    <col min="6" max="6" width="8.44140625" style="57" customWidth="1"/>
    <col min="7" max="7" width="7.44140625" style="59" customWidth="1"/>
    <col min="8" max="8" width="6" style="59" customWidth="1"/>
    <col min="9" max="9" width="2.109375" style="60" customWidth="1"/>
    <col min="10" max="11" width="5.33203125" style="59" customWidth="1"/>
    <col min="12" max="12" width="5.5546875" style="59" customWidth="1"/>
    <col min="13" max="13" width="8.44140625" style="59" customWidth="1"/>
    <col min="14" max="14" width="4.5546875" style="59" customWidth="1"/>
    <col min="15" max="15" width="2.109375" style="60" customWidth="1"/>
    <col min="16" max="16" width="5.21875" style="59" customWidth="1"/>
    <col min="17" max="17" width="5.33203125" style="58" customWidth="1"/>
    <col min="18" max="19" width="4.33203125" style="58" customWidth="1"/>
    <col min="20" max="20" width="5.6640625" style="58" customWidth="1"/>
    <col min="21" max="21" width="5.5546875" style="58" customWidth="1"/>
    <col min="22" max="22" width="6.88671875" style="61" customWidth="1"/>
    <col min="23" max="23" width="4.44140625" style="59" customWidth="1"/>
    <col min="24" max="24" width="2.33203125" style="60" customWidth="1"/>
    <col min="25" max="27" width="4.5546875" style="59" customWidth="1"/>
    <col min="28" max="28" width="3.6640625" style="59" customWidth="1"/>
    <col min="29" max="29" width="5" style="59" customWidth="1"/>
    <col min="30" max="30" width="4.33203125" style="59" customWidth="1"/>
    <col min="31" max="31" width="7.33203125" style="59" customWidth="1"/>
    <col min="32" max="32" width="4.44140625" style="59" customWidth="1"/>
    <col min="33" max="33" width="2.33203125" style="60" customWidth="1"/>
    <col min="34" max="34" width="5.44140625" style="59" customWidth="1"/>
    <col min="35" max="36" width="4.33203125" style="59" customWidth="1"/>
    <col min="37" max="37" width="5.6640625" style="58" customWidth="1"/>
    <col min="38" max="38" width="4.33203125" style="59" customWidth="1"/>
    <col min="39" max="39" width="2.44140625" style="59" customWidth="1"/>
    <col min="40" max="40" width="12.44140625" style="59" customWidth="1"/>
    <col min="41" max="41" width="15.77734375" style="59" customWidth="1"/>
    <col min="42" max="42" width="5.6640625" style="58" customWidth="1"/>
    <col min="43" max="43" width="11.33203125" style="58" customWidth="1"/>
    <col min="44" max="44" width="5.6640625" style="56" customWidth="1"/>
    <col min="45" max="45" width="24.6640625" style="58" customWidth="1"/>
    <col min="46" max="46" width="14.109375" style="92" customWidth="1"/>
    <col min="47" max="47" width="12" style="92" customWidth="1"/>
    <col min="48" max="48" width="12" style="64" customWidth="1"/>
    <col min="49" max="49" width="10.5546875" style="64" customWidth="1"/>
    <col min="50" max="50" width="4.88671875" style="58" customWidth="1"/>
    <col min="51" max="51" width="7" style="58" customWidth="1"/>
    <col min="52" max="52" width="5.33203125" style="58" customWidth="1"/>
    <col min="53" max="53" width="3.5546875" style="58" customWidth="1"/>
    <col min="54" max="54" width="17.6640625" style="58" customWidth="1"/>
    <col min="55" max="55" width="4.5546875" style="58" customWidth="1"/>
    <col min="56" max="58" width="4.6640625" style="58" customWidth="1"/>
    <col min="59" max="59" width="9" style="58" customWidth="1"/>
    <col min="60" max="60" width="10.109375" style="58" customWidth="1"/>
    <col min="61" max="61" width="11.6640625" style="58" customWidth="1"/>
    <col min="62" max="63" width="17.88671875" style="58" customWidth="1"/>
    <col min="64" max="66" width="17.88671875" style="59" customWidth="1"/>
    <col min="67" max="16384" width="11.44140625" style="59"/>
  </cols>
  <sheetData>
    <row r="1" spans="1:68" ht="15" customHeight="1" x14ac:dyDescent="0.25">
      <c r="A1" s="59"/>
      <c r="B1" s="54" t="s">
        <v>1141</v>
      </c>
      <c r="G1" s="58"/>
      <c r="AP1" s="59"/>
      <c r="AQ1" s="59"/>
      <c r="AR1" s="62"/>
      <c r="AT1" s="63"/>
      <c r="AU1" s="63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</row>
    <row r="2" spans="1:68" ht="15" customHeight="1" x14ac:dyDescent="0.25">
      <c r="A2" s="59"/>
      <c r="B2" s="65"/>
      <c r="C2" s="66"/>
      <c r="E2" s="65"/>
      <c r="F2" s="67"/>
      <c r="G2" s="68">
        <v>5</v>
      </c>
      <c r="H2" s="65">
        <v>6</v>
      </c>
      <c r="I2" s="69"/>
      <c r="J2" s="70">
        <v>7</v>
      </c>
      <c r="K2" s="70"/>
      <c r="L2" s="70"/>
      <c r="M2" s="65">
        <v>9</v>
      </c>
      <c r="N2" s="65"/>
      <c r="O2" s="71">
        <v>10</v>
      </c>
      <c r="P2" s="68">
        <v>11</v>
      </c>
      <c r="Q2" s="56"/>
      <c r="R2" s="56"/>
      <c r="S2" s="72">
        <v>13</v>
      </c>
      <c r="T2" s="72">
        <v>14</v>
      </c>
      <c r="U2" s="73">
        <v>15</v>
      </c>
      <c r="W2" s="65"/>
      <c r="X2" s="69"/>
      <c r="Y2" s="65"/>
      <c r="Z2" s="65"/>
      <c r="AA2" s="65"/>
      <c r="AB2" s="65"/>
      <c r="AC2" s="65"/>
      <c r="AD2" s="70"/>
      <c r="AE2" s="70"/>
      <c r="AF2" s="70"/>
      <c r="AG2" s="71"/>
      <c r="AH2" s="68">
        <v>17</v>
      </c>
      <c r="AI2" s="65">
        <v>18</v>
      </c>
      <c r="AJ2" s="65"/>
      <c r="AL2" s="65"/>
      <c r="AM2" s="70">
        <v>19</v>
      </c>
      <c r="AN2" s="70"/>
      <c r="AO2" s="68">
        <v>20</v>
      </c>
      <c r="AP2" s="59"/>
      <c r="AQ2" s="59"/>
      <c r="AR2" s="62"/>
      <c r="AT2" s="63"/>
      <c r="AU2" s="63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</row>
    <row r="3" spans="1:68" s="54" customFormat="1" ht="15" customHeight="1" x14ac:dyDescent="0.25">
      <c r="C3" s="55"/>
      <c r="D3" s="56"/>
      <c r="E3" s="57" t="s">
        <v>1142</v>
      </c>
      <c r="F3" s="57"/>
      <c r="G3" s="54" t="s">
        <v>0</v>
      </c>
      <c r="I3" s="74"/>
      <c r="J3" s="54" t="s">
        <v>1</v>
      </c>
      <c r="O3" s="74"/>
      <c r="P3" s="54" t="s">
        <v>1143</v>
      </c>
      <c r="Q3" s="75"/>
      <c r="R3" s="75"/>
      <c r="S3" s="75"/>
      <c r="T3" s="75"/>
      <c r="U3" s="75"/>
      <c r="V3" s="76"/>
      <c r="X3" s="74"/>
      <c r="Y3" s="54" t="s">
        <v>2</v>
      </c>
      <c r="AG3" s="74"/>
      <c r="AH3" s="54" t="s">
        <v>3</v>
      </c>
      <c r="AI3" s="59"/>
      <c r="AJ3" s="59"/>
      <c r="AK3" s="58"/>
      <c r="AL3" s="59"/>
      <c r="AN3" s="54" t="s">
        <v>1144</v>
      </c>
      <c r="AO3" s="59"/>
      <c r="AP3" s="59"/>
      <c r="AQ3" s="59"/>
      <c r="AR3" s="62"/>
      <c r="AS3" s="58"/>
      <c r="AT3" s="63"/>
      <c r="AU3" s="63"/>
      <c r="AV3" s="64"/>
      <c r="AW3" s="64"/>
      <c r="AX3" s="59"/>
      <c r="AY3" s="59"/>
      <c r="AZ3" s="59"/>
      <c r="BA3" s="59"/>
      <c r="BB3" s="54" t="s">
        <v>1145</v>
      </c>
      <c r="BK3" s="54" t="s">
        <v>1146</v>
      </c>
      <c r="BM3" s="54" t="s">
        <v>1147</v>
      </c>
      <c r="BN3" s="59"/>
      <c r="BO3" s="59"/>
      <c r="BP3" s="59"/>
    </row>
    <row r="4" spans="1:68" ht="15" customHeight="1" x14ac:dyDescent="0.25">
      <c r="A4" s="157" t="s">
        <v>1149</v>
      </c>
      <c r="E4" s="62"/>
      <c r="F4" s="62"/>
      <c r="G4" s="59">
        <f>COUNTIF(G$6:G$298,"x1")</f>
        <v>204</v>
      </c>
      <c r="J4" s="59">
        <f>COUNTIF(J$6:J$995,"x1")</f>
        <v>763</v>
      </c>
      <c r="N4" s="59">
        <f>MAX(N6:N524)</f>
        <v>27</v>
      </c>
      <c r="P4" s="59">
        <f>COUNTIF(P$6:P$298,"x1")</f>
        <v>214</v>
      </c>
      <c r="W4" s="59">
        <f>MAX(W6:W524)</f>
        <v>21</v>
      </c>
      <c r="Y4" s="59">
        <f>COUNTIF(Y$6:Y$278,"x1")</f>
        <v>148</v>
      </c>
      <c r="AF4" s="59">
        <f>MAX(AF6:AF524)</f>
        <v>28</v>
      </c>
      <c r="AH4" s="59">
        <f>COUNTIF(AI$6:AI$1013,"&gt;=1")</f>
        <v>210</v>
      </c>
      <c r="AI4" s="59">
        <f>MAX(AI6:AI1013)</f>
        <v>79</v>
      </c>
      <c r="AJ4" s="59">
        <f>COUNTIF(AJ6:AJ524,"x")</f>
        <v>146</v>
      </c>
      <c r="AN4" s="59" t="s">
        <v>1148</v>
      </c>
      <c r="AO4" s="59" t="s">
        <v>1149</v>
      </c>
      <c r="AP4" s="59"/>
      <c r="AQ4" s="59"/>
      <c r="AR4" s="62"/>
      <c r="AT4" s="63"/>
      <c r="AU4" s="63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 t="s">
        <v>1150</v>
      </c>
      <c r="BM4" s="59" t="s">
        <v>1151</v>
      </c>
    </row>
    <row r="5" spans="1:68" ht="48" customHeight="1" x14ac:dyDescent="0.25">
      <c r="A5" s="158" t="s">
        <v>6</v>
      </c>
      <c r="B5" s="77" t="s">
        <v>1152</v>
      </c>
      <c r="C5" s="78" t="s">
        <v>4</v>
      </c>
      <c r="D5" s="79" t="s">
        <v>1153</v>
      </c>
      <c r="E5" s="62" t="s">
        <v>1154</v>
      </c>
      <c r="F5" s="62" t="s">
        <v>1155</v>
      </c>
      <c r="G5" s="77" t="s">
        <v>0</v>
      </c>
      <c r="H5" s="77" t="s">
        <v>1156</v>
      </c>
      <c r="I5" s="80"/>
      <c r="J5" s="77" t="s">
        <v>1157</v>
      </c>
      <c r="K5" s="77" t="s">
        <v>1158</v>
      </c>
      <c r="L5" s="77" t="s">
        <v>1159</v>
      </c>
      <c r="M5" s="77" t="s">
        <v>1160</v>
      </c>
      <c r="N5" s="77" t="s">
        <v>1161</v>
      </c>
      <c r="O5" s="80"/>
      <c r="P5" s="77" t="s">
        <v>1157</v>
      </c>
      <c r="Q5" s="81" t="s">
        <v>1158</v>
      </c>
      <c r="R5" s="81" t="s">
        <v>1159</v>
      </c>
      <c r="S5" s="81" t="s">
        <v>1162</v>
      </c>
      <c r="T5" s="81" t="s">
        <v>1163</v>
      </c>
      <c r="U5" s="81" t="s">
        <v>1164</v>
      </c>
      <c r="V5" s="81" t="s">
        <v>5</v>
      </c>
      <c r="W5" s="77" t="s">
        <v>1161</v>
      </c>
      <c r="X5" s="80"/>
      <c r="Y5" s="77" t="s">
        <v>1157</v>
      </c>
      <c r="Z5" s="77" t="s">
        <v>1158</v>
      </c>
      <c r="AA5" s="77" t="s">
        <v>1159</v>
      </c>
      <c r="AB5" s="77" t="s">
        <v>1162</v>
      </c>
      <c r="AC5" s="77" t="s">
        <v>1163</v>
      </c>
      <c r="AD5" s="77" t="s">
        <v>1164</v>
      </c>
      <c r="AE5" s="77" t="s">
        <v>5</v>
      </c>
      <c r="AF5" s="77" t="s">
        <v>1161</v>
      </c>
      <c r="AG5" s="80"/>
      <c r="AH5" s="77" t="s">
        <v>5</v>
      </c>
      <c r="AI5" s="77" t="s">
        <v>793</v>
      </c>
      <c r="AJ5" s="77" t="s">
        <v>1165</v>
      </c>
      <c r="AK5" s="81" t="s">
        <v>1166</v>
      </c>
      <c r="AL5" s="77" t="s">
        <v>1167</v>
      </c>
      <c r="AM5" s="77"/>
      <c r="AN5" s="77"/>
      <c r="AO5" s="82" t="s">
        <v>6</v>
      </c>
      <c r="AP5" s="59" t="s">
        <v>7</v>
      </c>
      <c r="AQ5" s="77" t="s">
        <v>8</v>
      </c>
      <c r="AR5" s="83" t="s">
        <v>1168</v>
      </c>
      <c r="AS5" s="84" t="s">
        <v>9</v>
      </c>
      <c r="AT5" s="85" t="s">
        <v>10</v>
      </c>
      <c r="AU5" s="85" t="s">
        <v>11</v>
      </c>
      <c r="AV5" s="86" t="s">
        <v>12</v>
      </c>
      <c r="AW5" s="86" t="s">
        <v>13</v>
      </c>
      <c r="AX5" s="87" t="s">
        <v>14</v>
      </c>
      <c r="AY5" s="87" t="s">
        <v>15</v>
      </c>
      <c r="AZ5" s="87" t="s">
        <v>14</v>
      </c>
      <c r="BA5" s="59"/>
      <c r="BB5" s="59" t="s">
        <v>1169</v>
      </c>
      <c r="BC5" s="59" t="s">
        <v>1170</v>
      </c>
      <c r="BD5" s="59" t="s">
        <v>1171</v>
      </c>
      <c r="BE5" s="59" t="s">
        <v>1172</v>
      </c>
      <c r="BF5" s="59" t="s">
        <v>1173</v>
      </c>
      <c r="BG5" s="77" t="s">
        <v>1174</v>
      </c>
      <c r="BH5" s="77" t="s">
        <v>1175</v>
      </c>
      <c r="BI5" s="77" t="s">
        <v>1176</v>
      </c>
      <c r="BJ5" s="77" t="s">
        <v>1177</v>
      </c>
      <c r="BK5" s="77" t="s">
        <v>1178</v>
      </c>
      <c r="BL5" s="77" t="s">
        <v>1179</v>
      </c>
      <c r="BM5" s="77" t="s">
        <v>1178</v>
      </c>
      <c r="BN5" s="77" t="s">
        <v>1179</v>
      </c>
      <c r="BO5" s="59" t="s">
        <v>1180</v>
      </c>
    </row>
    <row r="6" spans="1:68" ht="15" customHeight="1" x14ac:dyDescent="0.25">
      <c r="A6" s="158" t="s">
        <v>1186</v>
      </c>
      <c r="B6" s="54">
        <f ca="1">IF(AO6="","",IF(ISERROR(MATCH(AO6,AO$5:AO5,0)),MAX(B$5:B5)+1,INDIRECT(ADDRESS(MATCH(AO6,AO$5:AO5,0)+4,1)) ) )</f>
        <v>1</v>
      </c>
      <c r="C6" s="88">
        <v>96</v>
      </c>
      <c r="E6" s="57" t="s">
        <v>1181</v>
      </c>
      <c r="F6" s="56" t="s">
        <v>1181</v>
      </c>
      <c r="G6" s="58" t="s">
        <v>1182</v>
      </c>
      <c r="H6" s="58" t="s">
        <v>1183</v>
      </c>
      <c r="I6" s="89"/>
      <c r="J6" s="58" t="s">
        <v>1182</v>
      </c>
      <c r="K6" s="58"/>
      <c r="L6" s="58"/>
      <c r="M6" s="58" t="s">
        <v>1184</v>
      </c>
      <c r="N6" s="61">
        <f>IF(J6="","",IF(ISERROR(MATCH(M6,M$5:M5,0)),MAX(N$5:N5)+1,VLOOKUP(M6,M$5:N5,2,FALSE)) )</f>
        <v>1</v>
      </c>
      <c r="O6" s="89"/>
      <c r="P6" s="58" t="s">
        <v>16</v>
      </c>
      <c r="V6" s="61" t="str">
        <f t="shared" ref="V6:V69" si="0">IF(P6="","",IF(S6="ho",T6&amp;"_"&amp;T6,T6&amp;"_"&amp;U6) )</f>
        <v/>
      </c>
      <c r="W6" s="61" t="str">
        <f>IF(P6="","",IF(ISERROR(MATCH(V6,V$5:V5,0)),MAX(W$5:W5)+1,VLOOKUP(V6,V$5:W5,2,FALSE)) )</f>
        <v/>
      </c>
      <c r="X6" s="89"/>
      <c r="Y6" s="58" t="s">
        <v>16</v>
      </c>
      <c r="Z6" s="58"/>
      <c r="AA6" s="58"/>
      <c r="AB6" s="58" t="s">
        <v>16</v>
      </c>
      <c r="AC6" s="58" t="s">
        <v>16</v>
      </c>
      <c r="AD6" s="58" t="s">
        <v>16</v>
      </c>
      <c r="AE6" s="61" t="str">
        <f t="shared" ref="AE6:AE69" si="1">IF(Y6="","",IF(AB6="ho",AC6&amp;"_"&amp;AC6,AC6&amp;"_"&amp;AD6) )</f>
        <v/>
      </c>
      <c r="AF6" s="61" t="str">
        <f>IF(Y6="","",IF(ISERROR(MATCH(AE6,AE$5:AE5,0)),MAX(AF$5:AF5)+1,VLOOKUP(AE6,AE$5:AF5,2,FALSE)) )</f>
        <v/>
      </c>
      <c r="AG6" s="89"/>
      <c r="AH6" s="54" t="str">
        <f t="shared" ref="AH6:AH69" si="2">IF(D6&lt;&gt;"","",IF(N6="","*",IF(N6&lt;10,N6,CHAR(N6+87)))&amp;IF(W6="","*",IF(W6&lt;10,W6,CHAR(W6+87)))&amp;IF(AF6="","*",IF(AF6&lt;10,AF6,CHAR(AF6+87))) )</f>
        <v>1**</v>
      </c>
      <c r="AI6" s="61">
        <f>IF(AH6="","",IF(ISERROR(MATCH(AH6,AH$5:AH5,0)),MAX(AI$5:AI5)+1,VLOOKUP(AH6,AH$5:AI5,2,FALSE)) )</f>
        <v>1</v>
      </c>
      <c r="AJ6" s="61" t="str">
        <f t="shared" ref="AJ6:AJ69" si="3">IF(AH6="","",IF(ISERROR(FIND("*",AH6)),"x",""))</f>
        <v/>
      </c>
      <c r="AK6" s="58" t="s">
        <v>1185</v>
      </c>
      <c r="AL6" s="61"/>
      <c r="AO6" s="90" t="s">
        <v>1186</v>
      </c>
      <c r="AP6" s="58" t="s">
        <v>1187</v>
      </c>
      <c r="AQ6" s="91">
        <v>41899</v>
      </c>
      <c r="AR6" s="56" t="s">
        <v>1188</v>
      </c>
      <c r="AS6" s="58" t="s">
        <v>1189</v>
      </c>
      <c r="AT6" s="92">
        <v>110643.5</v>
      </c>
      <c r="AU6" s="92">
        <v>503008.9</v>
      </c>
      <c r="AV6" s="93">
        <f t="shared" ref="AV6:AW69" si="4">(AT6-TRUNC(AT6/100)*100)/3600+(TRUNC(AT6/100)-TRUNC(AT6/10000)*100)/60+TRUNC(AT6/10000)</f>
        <v>11.112083333333333</v>
      </c>
      <c r="AW6" s="93">
        <f t="shared" si="4"/>
        <v>50.502472222222231</v>
      </c>
      <c r="AX6" s="58">
        <v>5</v>
      </c>
      <c r="AY6" s="58">
        <v>825</v>
      </c>
      <c r="AZ6" s="58">
        <v>5</v>
      </c>
      <c r="BB6" s="58" t="s">
        <v>1190</v>
      </c>
      <c r="BC6" s="58" t="s">
        <v>1191</v>
      </c>
      <c r="BD6" s="58">
        <v>950</v>
      </c>
      <c r="BE6" s="58">
        <v>850</v>
      </c>
      <c r="BF6" s="58" t="s">
        <v>1192</v>
      </c>
      <c r="BG6" s="58">
        <v>40</v>
      </c>
      <c r="BH6" s="58">
        <v>25</v>
      </c>
      <c r="BI6" s="58">
        <f t="shared" ref="BI6:BI69" si="5">((BG6-2)*BH6)</f>
        <v>950</v>
      </c>
      <c r="BJ6" s="58">
        <f t="shared" ref="BJ6:BJ69" si="6">(BI6-500)</f>
        <v>450</v>
      </c>
      <c r="BO6" s="94"/>
    </row>
    <row r="7" spans="1:68" ht="15" customHeight="1" x14ac:dyDescent="0.25">
      <c r="A7" s="158" t="s">
        <v>1186</v>
      </c>
      <c r="B7" s="54" t="str">
        <f ca="1">IF(AO7="","",IF(ISERROR(MATCH(AO7,AO$5:AO6,0)),MAX(B$5:B6)+1,INDIRECT(ADDRESS(MATCH(AO7,AO$5:AO6,0)+4,1)) ) )</f>
        <v>DIPissNeu</v>
      </c>
      <c r="C7" s="88">
        <v>97</v>
      </c>
      <c r="D7" s="56">
        <v>96</v>
      </c>
      <c r="E7" s="57" t="s">
        <v>1181</v>
      </c>
      <c r="F7" s="56" t="s">
        <v>1181</v>
      </c>
      <c r="G7" s="58" t="s">
        <v>1193</v>
      </c>
      <c r="H7" s="58" t="s">
        <v>1183</v>
      </c>
      <c r="I7" s="89"/>
      <c r="J7" s="58"/>
      <c r="K7" s="58"/>
      <c r="L7" s="58"/>
      <c r="M7" s="58" t="s">
        <v>16</v>
      </c>
      <c r="N7" s="61" t="str">
        <f>IF(J7="","",IF(ISERROR(MATCH(M7,M$5:M6,0)),MAX(N$5:N6)+1,VLOOKUP(M7,M$5:N6,2,FALSE)) )</f>
        <v/>
      </c>
      <c r="O7" s="89"/>
      <c r="P7" s="58" t="s">
        <v>16</v>
      </c>
      <c r="V7" s="61" t="str">
        <f t="shared" si="0"/>
        <v/>
      </c>
      <c r="W7" s="61" t="str">
        <f>IF(P7="","",IF(ISERROR(MATCH(V7,V$5:V6,0)),MAX(W$5:W6)+1,VLOOKUP(V7,V$5:W6,2,FALSE)) )</f>
        <v/>
      </c>
      <c r="X7" s="89"/>
      <c r="Y7" s="58" t="s">
        <v>16</v>
      </c>
      <c r="Z7" s="58"/>
      <c r="AA7" s="58"/>
      <c r="AB7" s="58" t="s">
        <v>16</v>
      </c>
      <c r="AC7" s="58" t="s">
        <v>16</v>
      </c>
      <c r="AD7" s="58" t="s">
        <v>16</v>
      </c>
      <c r="AE7" s="61" t="str">
        <f t="shared" si="1"/>
        <v/>
      </c>
      <c r="AF7" s="61" t="str">
        <f>IF(Y7="","",IF(ISERROR(MATCH(AE7,AE$5:AE6,0)),MAX(AF$5:AF6)+1,VLOOKUP(AE7,AE$5:AF6,2,FALSE)) )</f>
        <v/>
      </c>
      <c r="AG7" s="89"/>
      <c r="AH7" s="54" t="str">
        <f t="shared" si="2"/>
        <v/>
      </c>
      <c r="AI7" s="61" t="str">
        <f>IF(AH7="","",IF(ISERROR(MATCH(AH7,AH$5:AH6,0)),MAX(AI$5:AI6)+1,VLOOKUP(AH7,AH$5:AI6,2,FALSE)) )</f>
        <v/>
      </c>
      <c r="AJ7" s="61" t="str">
        <f t="shared" si="3"/>
        <v/>
      </c>
      <c r="AK7" s="58" t="s">
        <v>1185</v>
      </c>
      <c r="AL7" s="61"/>
      <c r="AO7" s="90" t="s">
        <v>1186</v>
      </c>
      <c r="AP7" s="58" t="s">
        <v>1187</v>
      </c>
      <c r="AQ7" s="91">
        <v>41899</v>
      </c>
      <c r="AR7" s="56" t="s">
        <v>1188</v>
      </c>
      <c r="AS7" s="58" t="s">
        <v>1189</v>
      </c>
      <c r="AT7" s="92">
        <v>110643.5</v>
      </c>
      <c r="AU7" s="92">
        <v>503008.9</v>
      </c>
      <c r="AV7" s="93">
        <f t="shared" si="4"/>
        <v>11.112083333333333</v>
      </c>
      <c r="AW7" s="93">
        <f t="shared" si="4"/>
        <v>50.502472222222231</v>
      </c>
      <c r="AX7" s="58">
        <v>5</v>
      </c>
      <c r="AY7" s="58">
        <v>825</v>
      </c>
      <c r="AZ7" s="58">
        <v>5</v>
      </c>
      <c r="BB7" s="58" t="s">
        <v>1190</v>
      </c>
      <c r="BC7" s="58" t="s">
        <v>1191</v>
      </c>
      <c r="BD7" s="58">
        <v>950</v>
      </c>
      <c r="BE7" s="58">
        <v>850</v>
      </c>
      <c r="BF7" s="58" t="s">
        <v>1192</v>
      </c>
      <c r="BG7" s="58">
        <v>40</v>
      </c>
      <c r="BH7" s="58">
        <v>25</v>
      </c>
      <c r="BI7" s="58">
        <f t="shared" si="5"/>
        <v>950</v>
      </c>
      <c r="BJ7" s="58">
        <f t="shared" si="6"/>
        <v>450</v>
      </c>
      <c r="BO7" s="94"/>
    </row>
    <row r="8" spans="1:68" ht="15" customHeight="1" x14ac:dyDescent="0.25">
      <c r="A8" s="158" t="s">
        <v>1200</v>
      </c>
      <c r="B8" s="54">
        <f ca="1">IF(AO8="","",IF(ISERROR(MATCH(AO8,AO$5:AO7,0)),MAX(B$5:B7)+1,INDIRECT(ADDRESS(MATCH(AO8,AO$5:AO7,0)+4,1)) ) )</f>
        <v>2</v>
      </c>
      <c r="C8" s="88">
        <v>104</v>
      </c>
      <c r="E8" s="57" t="s">
        <v>1194</v>
      </c>
      <c r="F8" s="56" t="s">
        <v>1194</v>
      </c>
      <c r="G8" s="75" t="s">
        <v>1195</v>
      </c>
      <c r="H8" s="58" t="s">
        <v>1196</v>
      </c>
      <c r="I8" s="89"/>
      <c r="J8" s="58" t="s">
        <v>1182</v>
      </c>
      <c r="K8" s="58"/>
      <c r="L8" s="58"/>
      <c r="M8" s="58" t="s">
        <v>1184</v>
      </c>
      <c r="N8" s="61">
        <f>IF(J8="","",IF(ISERROR(MATCH(M8,M$5:M7,0)),MAX(N$5:N7)+1,VLOOKUP(M8,M$5:N7,2,FALSE)) )</f>
        <v>1</v>
      </c>
      <c r="O8" s="89"/>
      <c r="P8" s="58" t="s">
        <v>1182</v>
      </c>
      <c r="S8" s="58" t="s">
        <v>1197</v>
      </c>
      <c r="T8" s="58" t="s">
        <v>1198</v>
      </c>
      <c r="V8" s="61" t="str">
        <f t="shared" si="0"/>
        <v>A4_A4</v>
      </c>
      <c r="W8" s="61">
        <f>IF(P8="","",IF(ISERROR(MATCH(V8,V$5:V7,0)),MAX(W$5:W7)+1,VLOOKUP(V8,V$5:W7,2,FALSE)) )</f>
        <v>1</v>
      </c>
      <c r="X8" s="89"/>
      <c r="Y8" s="58" t="s">
        <v>1182</v>
      </c>
      <c r="Z8" s="58"/>
      <c r="AA8" s="58"/>
      <c r="AB8" s="58" t="s">
        <v>1197</v>
      </c>
      <c r="AC8" s="58" t="s">
        <v>1199</v>
      </c>
      <c r="AD8" s="58" t="s">
        <v>16</v>
      </c>
      <c r="AE8" s="61" t="str">
        <f t="shared" si="1"/>
        <v>L4_L4</v>
      </c>
      <c r="AF8" s="61">
        <f>IF(Y8="","",IF(ISERROR(MATCH(AE8,AE$5:AE7,0)),MAX(AF$5:AF7)+1,VLOOKUP(AE8,AE$5:AF7,2,FALSE)) )</f>
        <v>1</v>
      </c>
      <c r="AG8" s="89"/>
      <c r="AH8" s="54" t="str">
        <f t="shared" si="2"/>
        <v>111</v>
      </c>
      <c r="AI8" s="61">
        <f>IF(AH8="","",IF(ISERROR(MATCH(AH8,AH$5:AH7,0)),MAX(AI$5:AI7)+1,VLOOKUP(AH8,AH$5:AI7,2,FALSE)) )</f>
        <v>2</v>
      </c>
      <c r="AJ8" s="61" t="str">
        <f t="shared" si="3"/>
        <v>x</v>
      </c>
      <c r="AK8" s="58" t="s">
        <v>1185</v>
      </c>
      <c r="AL8" s="61"/>
      <c r="AO8" s="90" t="s">
        <v>1200</v>
      </c>
      <c r="AP8" s="58" t="s">
        <v>1187</v>
      </c>
      <c r="AQ8" s="91">
        <v>41899</v>
      </c>
      <c r="AR8" s="56" t="s">
        <v>1201</v>
      </c>
      <c r="AS8" s="58" t="s">
        <v>1189</v>
      </c>
      <c r="AT8" s="92">
        <v>110643.3</v>
      </c>
      <c r="AU8" s="92">
        <v>503009</v>
      </c>
      <c r="AV8" s="93">
        <f t="shared" si="4"/>
        <v>11.112027777777779</v>
      </c>
      <c r="AW8" s="93">
        <f t="shared" si="4"/>
        <v>50.502499999999998</v>
      </c>
      <c r="AX8" s="58">
        <v>5</v>
      </c>
      <c r="AY8" s="58">
        <v>825</v>
      </c>
      <c r="AZ8" s="58">
        <v>5</v>
      </c>
      <c r="BB8" s="58" t="s">
        <v>1190</v>
      </c>
      <c r="BC8" s="58" t="s">
        <v>1202</v>
      </c>
      <c r="BD8" s="58">
        <v>950</v>
      </c>
      <c r="BE8" s="58">
        <v>950</v>
      </c>
      <c r="BF8" s="58" t="s">
        <v>1203</v>
      </c>
      <c r="BG8" s="58">
        <v>40</v>
      </c>
      <c r="BH8" s="58">
        <v>30</v>
      </c>
      <c r="BI8" s="58">
        <f t="shared" si="5"/>
        <v>1140</v>
      </c>
      <c r="BJ8" s="58">
        <f t="shared" si="6"/>
        <v>640</v>
      </c>
    </row>
    <row r="9" spans="1:68" ht="15" customHeight="1" x14ac:dyDescent="0.25">
      <c r="A9" s="158" t="s">
        <v>1200</v>
      </c>
      <c r="B9" s="54" t="str">
        <f ca="1">IF(AO9="","",IF(ISERROR(MATCH(AO9,AO$5:AO8,0)),MAX(B$5:B8)+1,INDIRECT(ADDRESS(MATCH(AO9,AO$5:AO8,0)+4,1)) ) )</f>
        <v>DIPalpNeu2</v>
      </c>
      <c r="C9" s="88">
        <v>105</v>
      </c>
      <c r="D9" s="56">
        <v>104</v>
      </c>
      <c r="E9" s="57" t="s">
        <v>1194</v>
      </c>
      <c r="F9" s="56" t="s">
        <v>1194</v>
      </c>
      <c r="G9" s="75" t="s">
        <v>1195</v>
      </c>
      <c r="H9" s="58" t="s">
        <v>1196</v>
      </c>
      <c r="I9" s="89"/>
      <c r="J9" s="58"/>
      <c r="K9" s="58"/>
      <c r="L9" s="58"/>
      <c r="M9" s="58" t="s">
        <v>16</v>
      </c>
      <c r="N9" s="61" t="str">
        <f>IF(J9="","",IF(ISERROR(MATCH(M9,M$5:M8,0)),MAX(N$5:N8)+1,VLOOKUP(M9,M$5:N8,2,FALSE)) )</f>
        <v/>
      </c>
      <c r="O9" s="89"/>
      <c r="P9" s="58" t="s">
        <v>16</v>
      </c>
      <c r="V9" s="61" t="str">
        <f t="shared" si="0"/>
        <v/>
      </c>
      <c r="W9" s="61" t="str">
        <f>IF(P9="","",IF(ISERROR(MATCH(V9,V$5:V8,0)),MAX(W$5:W8)+1,VLOOKUP(V9,V$5:W8,2,FALSE)) )</f>
        <v/>
      </c>
      <c r="X9" s="89"/>
      <c r="Y9" s="58" t="s">
        <v>16</v>
      </c>
      <c r="Z9" s="58"/>
      <c r="AA9" s="58"/>
      <c r="AB9" s="58" t="s">
        <v>16</v>
      </c>
      <c r="AC9" s="58" t="s">
        <v>16</v>
      </c>
      <c r="AD9" s="58" t="s">
        <v>16</v>
      </c>
      <c r="AE9" s="61" t="str">
        <f t="shared" si="1"/>
        <v/>
      </c>
      <c r="AF9" s="61" t="str">
        <f>IF(Y9="","",IF(ISERROR(MATCH(AE9,AE$5:AE8,0)),MAX(AF$5:AF8)+1,VLOOKUP(AE9,AE$5:AF8,2,FALSE)) )</f>
        <v/>
      </c>
      <c r="AG9" s="89"/>
      <c r="AH9" s="54" t="str">
        <f t="shared" si="2"/>
        <v/>
      </c>
      <c r="AI9" s="61" t="str">
        <f>IF(AH9="","",IF(ISERROR(MATCH(AH9,AH$5:AH8,0)),MAX(AI$5:AI8)+1,VLOOKUP(AH9,AH$5:AI8,2,FALSE)) )</f>
        <v/>
      </c>
      <c r="AJ9" s="61" t="str">
        <f t="shared" si="3"/>
        <v/>
      </c>
      <c r="AK9" s="58" t="s">
        <v>1185</v>
      </c>
      <c r="AL9" s="61"/>
      <c r="AO9" s="90" t="s">
        <v>1200</v>
      </c>
      <c r="AP9" s="58" t="s">
        <v>1187</v>
      </c>
      <c r="AQ9" s="91">
        <v>41899</v>
      </c>
      <c r="AR9" s="56" t="s">
        <v>1201</v>
      </c>
      <c r="AS9" s="58" t="s">
        <v>1189</v>
      </c>
      <c r="AT9" s="92">
        <v>110643.3</v>
      </c>
      <c r="AU9" s="92">
        <v>503009</v>
      </c>
      <c r="AV9" s="93">
        <f t="shared" si="4"/>
        <v>11.112027777777779</v>
      </c>
      <c r="AW9" s="93">
        <f t="shared" si="4"/>
        <v>50.502499999999998</v>
      </c>
      <c r="AX9" s="58">
        <v>5</v>
      </c>
      <c r="AY9" s="58">
        <v>825</v>
      </c>
      <c r="AZ9" s="58">
        <v>5</v>
      </c>
      <c r="BB9" s="58" t="s">
        <v>1190</v>
      </c>
      <c r="BC9" s="58" t="s">
        <v>1202</v>
      </c>
      <c r="BD9" s="58">
        <v>1000</v>
      </c>
      <c r="BE9" s="58">
        <v>950</v>
      </c>
      <c r="BF9" s="58" t="s">
        <v>1204</v>
      </c>
      <c r="BG9" s="58">
        <v>40</v>
      </c>
      <c r="BH9" s="58">
        <v>0</v>
      </c>
      <c r="BI9" s="58">
        <f t="shared" si="5"/>
        <v>0</v>
      </c>
      <c r="BJ9" s="58">
        <f t="shared" si="6"/>
        <v>-500</v>
      </c>
      <c r="BL9" s="94"/>
      <c r="BM9" s="94"/>
      <c r="BN9" s="94"/>
    </row>
    <row r="10" spans="1:68" ht="15" customHeight="1" x14ac:dyDescent="0.25">
      <c r="A10" s="158" t="s">
        <v>1206</v>
      </c>
      <c r="B10" s="54">
        <f ca="1">IF(AO10="","",IF(ISERROR(MATCH(AO10,AO$5:AO9,0)),MAX(B$5:B9)+1,INDIRECT(ADDRESS(MATCH(AO10,AO$5:AO9,0)+4,1)) ) )</f>
        <v>3</v>
      </c>
      <c r="C10" s="88">
        <v>108</v>
      </c>
      <c r="D10" s="56">
        <v>109</v>
      </c>
      <c r="E10" s="57" t="s">
        <v>1181</v>
      </c>
      <c r="F10" s="56" t="s">
        <v>1181</v>
      </c>
      <c r="G10" s="58" t="s">
        <v>1182</v>
      </c>
      <c r="H10" s="58" t="s">
        <v>1205</v>
      </c>
      <c r="I10" s="89"/>
      <c r="J10" s="58"/>
      <c r="K10" s="58"/>
      <c r="L10" s="58"/>
      <c r="M10" s="58" t="s">
        <v>16</v>
      </c>
      <c r="N10" s="61" t="str">
        <f>IF(J10="","",IF(ISERROR(MATCH(M10,M$5:M9,0)),MAX(N$5:N9)+1,VLOOKUP(M10,M$5:N9,2,FALSE)) )</f>
        <v/>
      </c>
      <c r="O10" s="89"/>
      <c r="P10" s="58" t="s">
        <v>16</v>
      </c>
      <c r="V10" s="61" t="str">
        <f t="shared" si="0"/>
        <v/>
      </c>
      <c r="W10" s="61" t="str">
        <f>IF(P10="","",IF(ISERROR(MATCH(V10,V$5:V9,0)),MAX(W$5:W9)+1,VLOOKUP(V10,V$5:W9,2,FALSE)) )</f>
        <v/>
      </c>
      <c r="X10" s="89"/>
      <c r="Y10" s="58" t="s">
        <v>16</v>
      </c>
      <c r="Z10" s="58"/>
      <c r="AA10" s="58"/>
      <c r="AB10" s="58" t="s">
        <v>16</v>
      </c>
      <c r="AC10" s="58" t="s">
        <v>16</v>
      </c>
      <c r="AD10" s="58" t="s">
        <v>16</v>
      </c>
      <c r="AE10" s="61" t="str">
        <f t="shared" si="1"/>
        <v/>
      </c>
      <c r="AF10" s="61" t="str">
        <f>IF(Y10="","",IF(ISERROR(MATCH(AE10,AE$5:AE9,0)),MAX(AF$5:AF9)+1,VLOOKUP(AE10,AE$5:AF9,2,FALSE)) )</f>
        <v/>
      </c>
      <c r="AG10" s="89"/>
      <c r="AH10" s="54" t="str">
        <f t="shared" si="2"/>
        <v/>
      </c>
      <c r="AI10" s="61" t="str">
        <f>IF(AH10="","",IF(ISERROR(MATCH(AH10,AH$5:AH9,0)),MAX(AI$5:AI9)+1,VLOOKUP(AH10,AH$5:AI9,2,FALSE)) )</f>
        <v/>
      </c>
      <c r="AJ10" s="61" t="str">
        <f t="shared" si="3"/>
        <v/>
      </c>
      <c r="AK10" s="58" t="s">
        <v>1185</v>
      </c>
      <c r="AL10" s="61"/>
      <c r="AO10" s="90" t="s">
        <v>1206</v>
      </c>
      <c r="AP10" s="58" t="s">
        <v>1187</v>
      </c>
      <c r="AQ10" s="91">
        <v>41900</v>
      </c>
      <c r="AR10" s="56" t="s">
        <v>1207</v>
      </c>
      <c r="AS10" s="58" t="s">
        <v>1208</v>
      </c>
      <c r="AT10" s="92">
        <v>112524.5</v>
      </c>
      <c r="AU10" s="92">
        <v>502729.5</v>
      </c>
      <c r="AV10" s="93">
        <f t="shared" si="4"/>
        <v>11.423472222222223</v>
      </c>
      <c r="AW10" s="93">
        <f t="shared" si="4"/>
        <v>50.458194444444445</v>
      </c>
      <c r="AX10" s="58">
        <v>5</v>
      </c>
      <c r="AY10" s="58">
        <v>630</v>
      </c>
      <c r="AZ10" s="58">
        <v>5</v>
      </c>
      <c r="BB10" s="58" t="s">
        <v>1190</v>
      </c>
      <c r="BC10" s="58" t="s">
        <v>1191</v>
      </c>
      <c r="BD10" s="58">
        <v>1100</v>
      </c>
      <c r="BE10" s="58">
        <v>950</v>
      </c>
      <c r="BF10" s="58" t="s">
        <v>1209</v>
      </c>
      <c r="BG10" s="58">
        <v>40</v>
      </c>
      <c r="BH10" s="58">
        <v>40</v>
      </c>
      <c r="BI10" s="58">
        <f t="shared" si="5"/>
        <v>1520</v>
      </c>
      <c r="BJ10" s="58">
        <f t="shared" si="6"/>
        <v>1020</v>
      </c>
      <c r="BO10" s="94"/>
    </row>
    <row r="11" spans="1:68" ht="15" customHeight="1" x14ac:dyDescent="0.25">
      <c r="A11" s="158" t="s">
        <v>1206</v>
      </c>
      <c r="B11" s="54" t="str">
        <f ca="1">IF(AO11="","",IF(ISERROR(MATCH(AO11,AO$5:AO10,0)),MAX(B$5:B10)+1,INDIRECT(ADDRESS(MATCH(AO11,AO$5:AO10,0)+4,1)) ) )</f>
        <v>DIPissLeh</v>
      </c>
      <c r="C11" s="88">
        <v>109</v>
      </c>
      <c r="E11" s="57" t="s">
        <v>1181</v>
      </c>
      <c r="F11" s="56" t="s">
        <v>1181</v>
      </c>
      <c r="G11" s="58" t="s">
        <v>1193</v>
      </c>
      <c r="H11" s="58" t="s">
        <v>1205</v>
      </c>
      <c r="I11" s="89"/>
      <c r="J11" s="58" t="s">
        <v>1182</v>
      </c>
      <c r="K11" s="58"/>
      <c r="L11" s="58"/>
      <c r="M11" s="58" t="s">
        <v>1210</v>
      </c>
      <c r="N11" s="61">
        <f>IF(J11="","",IF(ISERROR(MATCH(M11,M$5:M10,0)),MAX(N$5:N10)+1,VLOOKUP(M11,M$5:N10,2,FALSE)) )</f>
        <v>2</v>
      </c>
      <c r="O11" s="89"/>
      <c r="P11" s="58" t="s">
        <v>1182</v>
      </c>
      <c r="S11" s="58" t="s">
        <v>1211</v>
      </c>
      <c r="T11" s="58" t="s">
        <v>1212</v>
      </c>
      <c r="U11" s="58" t="s">
        <v>1198</v>
      </c>
      <c r="V11" s="61" t="str">
        <f t="shared" si="0"/>
        <v>A2_A4</v>
      </c>
      <c r="W11" s="61">
        <f>IF(P11="","",IF(ISERROR(MATCH(V11,V$5:V10,0)),MAX(W$5:W10)+1,VLOOKUP(V11,V$5:W10,2,FALSE)) )</f>
        <v>2</v>
      </c>
      <c r="X11" s="89"/>
      <c r="Y11" s="58" t="s">
        <v>1182</v>
      </c>
      <c r="Z11" s="58"/>
      <c r="AA11" s="58"/>
      <c r="AB11" s="58" t="s">
        <v>1211</v>
      </c>
      <c r="AC11" s="58" t="s">
        <v>1213</v>
      </c>
      <c r="AD11" s="58" t="s">
        <v>1199</v>
      </c>
      <c r="AE11" s="61" t="str">
        <f t="shared" si="1"/>
        <v>L1-5_L4</v>
      </c>
      <c r="AF11" s="61">
        <f>IF(Y11="","",IF(ISERROR(MATCH(AE11,AE$5:AE10,0)),MAX(AF$5:AF10)+1,VLOOKUP(AE11,AE$5:AF10,2,FALSE)) )</f>
        <v>2</v>
      </c>
      <c r="AG11" s="89"/>
      <c r="AH11" s="54" t="str">
        <f t="shared" si="2"/>
        <v>222</v>
      </c>
      <c r="AI11" s="61">
        <f>IF(AH11="","",IF(ISERROR(MATCH(AH11,AH$5:AH10,0)),MAX(AI$5:AI10)+1,VLOOKUP(AH11,AH$5:AI10,2,FALSE)) )</f>
        <v>3</v>
      </c>
      <c r="AJ11" s="61" t="str">
        <f t="shared" si="3"/>
        <v>x</v>
      </c>
      <c r="AK11" s="58" t="s">
        <v>1185</v>
      </c>
      <c r="AL11" s="61"/>
      <c r="AO11" s="90" t="s">
        <v>1206</v>
      </c>
      <c r="AP11" s="58" t="s">
        <v>1187</v>
      </c>
      <c r="AQ11" s="91">
        <v>41900</v>
      </c>
      <c r="AR11" s="56" t="s">
        <v>1207</v>
      </c>
      <c r="AS11" s="58" t="s">
        <v>1208</v>
      </c>
      <c r="AT11" s="92">
        <v>112524.5</v>
      </c>
      <c r="AU11" s="92">
        <v>502729.5</v>
      </c>
      <c r="AV11" s="93">
        <f t="shared" si="4"/>
        <v>11.423472222222223</v>
      </c>
      <c r="AW11" s="93">
        <f t="shared" si="4"/>
        <v>50.458194444444445</v>
      </c>
      <c r="AX11" s="58">
        <v>5</v>
      </c>
      <c r="AY11" s="58">
        <v>630</v>
      </c>
      <c r="AZ11" s="58">
        <v>5</v>
      </c>
      <c r="BB11" s="58" t="s">
        <v>1190</v>
      </c>
      <c r="BC11" s="58" t="s">
        <v>1191</v>
      </c>
      <c r="BD11" s="58">
        <v>1050</v>
      </c>
      <c r="BE11" s="58">
        <v>950</v>
      </c>
      <c r="BF11" s="58" t="s">
        <v>1209</v>
      </c>
      <c r="BG11" s="58">
        <v>40</v>
      </c>
      <c r="BH11" s="58">
        <v>20</v>
      </c>
      <c r="BI11" s="58">
        <f t="shared" si="5"/>
        <v>760</v>
      </c>
      <c r="BJ11" s="58">
        <f t="shared" si="6"/>
        <v>260</v>
      </c>
      <c r="BO11" s="94"/>
    </row>
    <row r="12" spans="1:68" ht="15" customHeight="1" x14ac:dyDescent="0.25">
      <c r="A12" s="158" t="s">
        <v>1214</v>
      </c>
      <c r="B12" s="54">
        <f ca="1">IF(AO12="","",IF(ISERROR(MATCH(AO12,AO$5:AO11,0)),MAX(B$5:B11)+1,INDIRECT(ADDRESS(MATCH(AO12,AO$5:AO11,0)+4,1)) ) )</f>
        <v>4</v>
      </c>
      <c r="C12" s="88">
        <v>112</v>
      </c>
      <c r="D12" s="56" t="s">
        <v>16</v>
      </c>
      <c r="E12" s="57" t="s">
        <v>1194</v>
      </c>
      <c r="F12" s="56" t="s">
        <v>1194</v>
      </c>
      <c r="G12" s="58" t="s">
        <v>1182</v>
      </c>
      <c r="H12" s="58" t="s">
        <v>1212</v>
      </c>
      <c r="I12" s="89"/>
      <c r="J12" s="58" t="s">
        <v>1182</v>
      </c>
      <c r="K12" s="58"/>
      <c r="L12" s="58"/>
      <c r="M12" s="58" t="s">
        <v>1184</v>
      </c>
      <c r="N12" s="61">
        <f>IF(J12="","",IF(ISERROR(MATCH(M12,M$5:M11,0)),MAX(N$5:N11)+1,VLOOKUP(M12,M$5:N11,2,FALSE)) )</f>
        <v>1</v>
      </c>
      <c r="O12" s="89"/>
      <c r="P12" s="58" t="s">
        <v>1182</v>
      </c>
      <c r="S12" s="58" t="s">
        <v>1197</v>
      </c>
      <c r="T12" s="58" t="s">
        <v>1198</v>
      </c>
      <c r="V12" s="61" t="str">
        <f t="shared" si="0"/>
        <v>A4_A4</v>
      </c>
      <c r="W12" s="61">
        <f>IF(P12="","",IF(ISERROR(MATCH(V12,V$5:V11,0)),MAX(W$5:W11)+1,VLOOKUP(V12,V$5:W11,2,FALSE)) )</f>
        <v>1</v>
      </c>
      <c r="X12" s="89"/>
      <c r="Y12" s="58" t="s">
        <v>1182</v>
      </c>
      <c r="Z12" s="58"/>
      <c r="AA12" s="58"/>
      <c r="AB12" s="58" t="s">
        <v>1197</v>
      </c>
      <c r="AC12" s="58" t="s">
        <v>1199</v>
      </c>
      <c r="AD12" s="58" t="s">
        <v>16</v>
      </c>
      <c r="AE12" s="61" t="str">
        <f t="shared" si="1"/>
        <v>L4_L4</v>
      </c>
      <c r="AF12" s="61">
        <f>IF(Y12="","",IF(ISERROR(MATCH(AE12,AE$5:AE11,0)),MAX(AF$5:AF11)+1,VLOOKUP(AE12,AE$5:AF11,2,FALSE)) )</f>
        <v>1</v>
      </c>
      <c r="AG12" s="89"/>
      <c r="AH12" s="54" t="str">
        <f t="shared" si="2"/>
        <v>111</v>
      </c>
      <c r="AI12" s="61">
        <f>IF(AH12="","",IF(ISERROR(MATCH(AH12,AH$5:AH11,0)),MAX(AI$5:AI11)+1,VLOOKUP(AH12,AH$5:AI11,2,FALSE)) )</f>
        <v>2</v>
      </c>
      <c r="AJ12" s="61" t="str">
        <f t="shared" si="3"/>
        <v>x</v>
      </c>
      <c r="AK12" s="58" t="s">
        <v>1185</v>
      </c>
      <c r="AL12" s="61"/>
      <c r="AO12" s="90" t="s">
        <v>1214</v>
      </c>
      <c r="AP12" s="58" t="s">
        <v>1187</v>
      </c>
      <c r="AQ12" s="91">
        <v>41899</v>
      </c>
      <c r="AR12" s="56" t="s">
        <v>1215</v>
      </c>
      <c r="AS12" s="58" t="s">
        <v>1216</v>
      </c>
      <c r="AT12" s="92">
        <v>104628.5</v>
      </c>
      <c r="AU12" s="92">
        <v>503740.7</v>
      </c>
      <c r="AV12" s="93">
        <f t="shared" si="4"/>
        <v>10.774583333333334</v>
      </c>
      <c r="AW12" s="93">
        <f t="shared" si="4"/>
        <v>50.627972222222226</v>
      </c>
      <c r="AX12" s="58">
        <v>5</v>
      </c>
      <c r="AY12" s="58">
        <v>760</v>
      </c>
      <c r="AZ12" s="58">
        <v>5</v>
      </c>
      <c r="BB12" s="58" t="s">
        <v>1190</v>
      </c>
      <c r="BC12" s="58" t="s">
        <v>1191</v>
      </c>
      <c r="BD12" s="58">
        <v>950</v>
      </c>
      <c r="BE12" s="58">
        <v>850</v>
      </c>
      <c r="BF12" s="58" t="s">
        <v>1203</v>
      </c>
      <c r="BG12" s="58">
        <v>40</v>
      </c>
      <c r="BH12" s="58">
        <v>35</v>
      </c>
      <c r="BI12" s="58">
        <f t="shared" si="5"/>
        <v>1330</v>
      </c>
      <c r="BJ12" s="58">
        <f t="shared" si="6"/>
        <v>830</v>
      </c>
      <c r="BO12" s="94"/>
    </row>
    <row r="13" spans="1:68" ht="15" customHeight="1" x14ac:dyDescent="0.25">
      <c r="A13" s="158" t="s">
        <v>1214</v>
      </c>
      <c r="B13" s="54" t="str">
        <f ca="1">IF(AO13="","",IF(ISERROR(MATCH(AO13,AO$5:AO12,0)),MAX(B$5:B12)+1,INDIRECT(ADDRESS(MATCH(AO13,AO$5:AO12,0)+4,1)) ) )</f>
        <v>DIPalpSuh</v>
      </c>
      <c r="C13" s="88">
        <v>113</v>
      </c>
      <c r="D13" s="56">
        <v>112</v>
      </c>
      <c r="E13" s="57" t="s">
        <v>1194</v>
      </c>
      <c r="F13" s="56" t="s">
        <v>1194</v>
      </c>
      <c r="G13" s="58" t="s">
        <v>1193</v>
      </c>
      <c r="H13" s="58" t="s">
        <v>1212</v>
      </c>
      <c r="I13" s="89"/>
      <c r="J13" s="58"/>
      <c r="K13" s="58"/>
      <c r="L13" s="58"/>
      <c r="M13" s="58" t="s">
        <v>16</v>
      </c>
      <c r="N13" s="61" t="str">
        <f>IF(J13="","",IF(ISERROR(MATCH(M13,M$5:M12,0)),MAX(N$5:N12)+1,VLOOKUP(M13,M$5:N12,2,FALSE)) )</f>
        <v/>
      </c>
      <c r="O13" s="89"/>
      <c r="P13" s="58" t="s">
        <v>16</v>
      </c>
      <c r="V13" s="61" t="str">
        <f t="shared" si="0"/>
        <v/>
      </c>
      <c r="W13" s="61" t="str">
        <f>IF(P13="","",IF(ISERROR(MATCH(V13,V$5:V12,0)),MAX(W$5:W12)+1,VLOOKUP(V13,V$5:W12,2,FALSE)) )</f>
        <v/>
      </c>
      <c r="X13" s="89"/>
      <c r="Y13" s="58" t="s">
        <v>16</v>
      </c>
      <c r="Z13" s="58"/>
      <c r="AA13" s="58"/>
      <c r="AB13" s="58" t="s">
        <v>16</v>
      </c>
      <c r="AC13" s="58" t="s">
        <v>16</v>
      </c>
      <c r="AD13" s="58" t="s">
        <v>16</v>
      </c>
      <c r="AE13" s="61" t="str">
        <f t="shared" si="1"/>
        <v/>
      </c>
      <c r="AF13" s="61" t="str">
        <f>IF(Y13="","",IF(ISERROR(MATCH(AE13,AE$5:AE12,0)),MAX(AF$5:AF12)+1,VLOOKUP(AE13,AE$5:AF12,2,FALSE)) )</f>
        <v/>
      </c>
      <c r="AG13" s="89"/>
      <c r="AH13" s="54" t="str">
        <f t="shared" si="2"/>
        <v/>
      </c>
      <c r="AI13" s="61" t="str">
        <f>IF(AH13="","",IF(ISERROR(MATCH(AH13,AH$5:AH12,0)),MAX(AI$5:AI12)+1,VLOOKUP(AH13,AH$5:AI12,2,FALSE)) )</f>
        <v/>
      </c>
      <c r="AJ13" s="61" t="str">
        <f t="shared" si="3"/>
        <v/>
      </c>
      <c r="AK13" s="58" t="s">
        <v>1185</v>
      </c>
      <c r="AL13" s="61"/>
      <c r="AO13" s="90" t="s">
        <v>1214</v>
      </c>
      <c r="AP13" s="58" t="s">
        <v>1187</v>
      </c>
      <c r="AQ13" s="91">
        <v>41899</v>
      </c>
      <c r="AR13" s="56" t="s">
        <v>1215</v>
      </c>
      <c r="AS13" s="58" t="s">
        <v>1216</v>
      </c>
      <c r="AT13" s="92">
        <v>104628.5</v>
      </c>
      <c r="AU13" s="92">
        <v>503740.7</v>
      </c>
      <c r="AV13" s="93">
        <f t="shared" si="4"/>
        <v>10.774583333333334</v>
      </c>
      <c r="AW13" s="93">
        <f t="shared" si="4"/>
        <v>50.627972222222226</v>
      </c>
      <c r="AX13" s="58">
        <v>5</v>
      </c>
      <c r="AY13" s="58">
        <v>760</v>
      </c>
      <c r="AZ13" s="58">
        <v>5</v>
      </c>
      <c r="BB13" s="58" t="s">
        <v>1190</v>
      </c>
      <c r="BC13" s="58" t="s">
        <v>1191</v>
      </c>
      <c r="BD13" s="58">
        <v>950</v>
      </c>
      <c r="BE13" s="58">
        <v>900</v>
      </c>
      <c r="BF13" s="58" t="s">
        <v>1203</v>
      </c>
      <c r="BG13" s="58">
        <v>40</v>
      </c>
      <c r="BH13" s="58">
        <v>35</v>
      </c>
      <c r="BI13" s="58">
        <f t="shared" si="5"/>
        <v>1330</v>
      </c>
      <c r="BJ13" s="58">
        <f t="shared" si="6"/>
        <v>830</v>
      </c>
      <c r="BO13" s="94"/>
    </row>
    <row r="14" spans="1:68" ht="15" customHeight="1" x14ac:dyDescent="0.25">
      <c r="A14" s="157" t="s">
        <v>17</v>
      </c>
      <c r="B14" s="54">
        <f ca="1">IF(AO14="","",IF(ISERROR(MATCH(AO14,AO$5:AO13,0)),MAX(B$5:B13)+1,INDIRECT(ADDRESS(MATCH(AO14,AO$5:AO13,0)+4,1)) ) )</f>
        <v>5</v>
      </c>
      <c r="C14" s="88">
        <v>116</v>
      </c>
      <c r="D14" s="56" t="s">
        <v>16</v>
      </c>
      <c r="E14" s="57" t="s">
        <v>1181</v>
      </c>
      <c r="F14" s="56" t="s">
        <v>1181</v>
      </c>
      <c r="G14" s="58" t="s">
        <v>1182</v>
      </c>
      <c r="H14" s="58"/>
      <c r="I14" s="89"/>
      <c r="J14" s="58" t="s">
        <v>1182</v>
      </c>
      <c r="K14" s="58"/>
      <c r="L14" s="58"/>
      <c r="M14" s="58" t="s">
        <v>1184</v>
      </c>
      <c r="N14" s="61">
        <f>IF(J14="","",IF(ISERROR(MATCH(M14,M$5:M13,0)),MAX(N$5:N13)+1,VLOOKUP(M14,M$5:N13,2,FALSE)) )</f>
        <v>1</v>
      </c>
      <c r="O14" s="89"/>
      <c r="P14" s="58" t="s">
        <v>1182</v>
      </c>
      <c r="S14" s="58" t="s">
        <v>1211</v>
      </c>
      <c r="T14" s="58" t="s">
        <v>1217</v>
      </c>
      <c r="U14" s="58" t="s">
        <v>1198</v>
      </c>
      <c r="V14" s="61" t="str">
        <f t="shared" si="0"/>
        <v>A1-1_A4</v>
      </c>
      <c r="W14" s="61">
        <f>IF(P14="","",IF(ISERROR(MATCH(V14,V$5:V13,0)),MAX(W$5:W13)+1,VLOOKUP(V14,V$5:W13,2,FALSE)) )</f>
        <v>3</v>
      </c>
      <c r="X14" s="89"/>
      <c r="Y14" s="58" t="s">
        <v>1182</v>
      </c>
      <c r="Z14" s="58"/>
      <c r="AA14" s="58"/>
      <c r="AB14" s="58" t="s">
        <v>1211</v>
      </c>
      <c r="AC14" s="58" t="s">
        <v>1218</v>
      </c>
      <c r="AD14" s="58" t="s">
        <v>1199</v>
      </c>
      <c r="AE14" s="61" t="str">
        <f t="shared" si="1"/>
        <v>L1-3_L4</v>
      </c>
      <c r="AF14" s="61">
        <f>IF(Y14="","",IF(ISERROR(MATCH(AE14,AE$5:AE13,0)),MAX(AF$5:AF13)+1,VLOOKUP(AE14,AE$5:AF13,2,FALSE)) )</f>
        <v>3</v>
      </c>
      <c r="AG14" s="89"/>
      <c r="AH14" s="54" t="str">
        <f t="shared" si="2"/>
        <v>133</v>
      </c>
      <c r="AI14" s="61">
        <f>IF(AH14="","",IF(ISERROR(MATCH(AH14,AH$5:AH13,0)),MAX(AI$5:AI13)+1,VLOOKUP(AH14,AH$5:AI13,2,FALSE)) )</f>
        <v>4</v>
      </c>
      <c r="AJ14" s="61" t="str">
        <f t="shared" si="3"/>
        <v>x</v>
      </c>
      <c r="AK14" s="58" t="s">
        <v>1185</v>
      </c>
      <c r="AL14" s="61"/>
      <c r="AO14" s="58" t="s">
        <v>17</v>
      </c>
      <c r="AP14" s="58" t="s">
        <v>18</v>
      </c>
      <c r="AQ14" s="58" t="s">
        <v>19</v>
      </c>
      <c r="AR14" s="56" t="s">
        <v>1219</v>
      </c>
      <c r="AS14" s="58" t="s">
        <v>1220</v>
      </c>
      <c r="AT14" s="92">
        <v>134609.79999999999</v>
      </c>
      <c r="AU14" s="92">
        <v>484851.3</v>
      </c>
      <c r="AV14" s="93">
        <f t="shared" si="4"/>
        <v>13.769388888888885</v>
      </c>
      <c r="AW14" s="93">
        <f t="shared" si="4"/>
        <v>48.814249999999994</v>
      </c>
      <c r="AX14" s="58">
        <v>50</v>
      </c>
      <c r="AY14" s="58">
        <v>845</v>
      </c>
      <c r="AZ14" s="58">
        <v>25</v>
      </c>
      <c r="BB14" s="58" t="s">
        <v>1221</v>
      </c>
      <c r="BC14" s="58" t="s">
        <v>1191</v>
      </c>
      <c r="BD14" s="58">
        <v>950</v>
      </c>
      <c r="BE14" s="58">
        <v>900</v>
      </c>
      <c r="BF14" s="58" t="s">
        <v>1209</v>
      </c>
      <c r="BG14" s="58">
        <v>50</v>
      </c>
      <c r="BH14" s="58">
        <v>30</v>
      </c>
      <c r="BI14" s="58">
        <f t="shared" si="5"/>
        <v>1440</v>
      </c>
      <c r="BJ14" s="58">
        <f t="shared" si="6"/>
        <v>940</v>
      </c>
    </row>
    <row r="15" spans="1:68" ht="15" customHeight="1" x14ac:dyDescent="0.25">
      <c r="A15" s="157" t="s">
        <v>20</v>
      </c>
      <c r="B15" s="54">
        <f ca="1">IF(AO15="","",IF(ISERROR(MATCH(AO15,AO$5:AO14,0)),MAX(B$5:B14)+1,INDIRECT(ADDRESS(MATCH(AO15,AO$5:AO14,0)+4,1)) ) )</f>
        <v>6</v>
      </c>
      <c r="C15" s="88">
        <v>117</v>
      </c>
      <c r="D15" s="56" t="s">
        <v>16</v>
      </c>
      <c r="E15" s="57" t="s">
        <v>1181</v>
      </c>
      <c r="F15" s="56" t="s">
        <v>1181</v>
      </c>
      <c r="G15" s="58"/>
      <c r="H15" s="58" t="s">
        <v>1222</v>
      </c>
      <c r="I15" s="89"/>
      <c r="J15" s="58" t="s">
        <v>1182</v>
      </c>
      <c r="K15" s="58"/>
      <c r="L15" s="58"/>
      <c r="M15" s="58" t="s">
        <v>1184</v>
      </c>
      <c r="N15" s="61">
        <f>IF(J15="","",IF(ISERROR(MATCH(M15,M$5:M14,0)),MAX(N$5:N14)+1,VLOOKUP(M15,M$5:N14,2,FALSE)) )</f>
        <v>1</v>
      </c>
      <c r="O15" s="89"/>
      <c r="P15" s="58" t="s">
        <v>1182</v>
      </c>
      <c r="S15" s="58" t="s">
        <v>1211</v>
      </c>
      <c r="T15" s="58" t="s">
        <v>1196</v>
      </c>
      <c r="U15" s="58" t="s">
        <v>1198</v>
      </c>
      <c r="V15" s="61" t="str">
        <f t="shared" si="0"/>
        <v>A1_A4</v>
      </c>
      <c r="W15" s="61">
        <f>IF(P15="","",IF(ISERROR(MATCH(V15,V$5:V14,0)),MAX(W$5:W14)+1,VLOOKUP(V15,V$5:W14,2,FALSE)) )</f>
        <v>4</v>
      </c>
      <c r="X15" s="89"/>
      <c r="Y15" s="58" t="s">
        <v>1182</v>
      </c>
      <c r="Z15" s="58"/>
      <c r="AA15" s="58"/>
      <c r="AB15" s="58" t="s">
        <v>1211</v>
      </c>
      <c r="AC15" s="58" t="s">
        <v>1213</v>
      </c>
      <c r="AD15" s="58" t="s">
        <v>1199</v>
      </c>
      <c r="AE15" s="61" t="str">
        <f t="shared" si="1"/>
        <v>L1-5_L4</v>
      </c>
      <c r="AF15" s="61">
        <f>IF(Y15="","",IF(ISERROR(MATCH(AE15,AE$5:AE14,0)),MAX(AF$5:AF14)+1,VLOOKUP(AE15,AE$5:AF14,2,FALSE)) )</f>
        <v>2</v>
      </c>
      <c r="AG15" s="89"/>
      <c r="AH15" s="54" t="str">
        <f t="shared" si="2"/>
        <v>142</v>
      </c>
      <c r="AI15" s="61">
        <f>IF(AH15="","",IF(ISERROR(MATCH(AH15,AH$5:AH14,0)),MAX(AI$5:AI14)+1,VLOOKUP(AH15,AH$5:AI14,2,FALSE)) )</f>
        <v>5</v>
      </c>
      <c r="AJ15" s="61" t="str">
        <f t="shared" si="3"/>
        <v>x</v>
      </c>
      <c r="AK15" s="58" t="s">
        <v>1185</v>
      </c>
      <c r="AL15" s="61"/>
      <c r="AO15" s="58" t="s">
        <v>20</v>
      </c>
      <c r="AP15" s="58" t="s">
        <v>18</v>
      </c>
      <c r="AQ15" s="58" t="s">
        <v>21</v>
      </c>
      <c r="AR15" s="56" t="s">
        <v>1223</v>
      </c>
      <c r="AS15" s="58" t="s">
        <v>1224</v>
      </c>
      <c r="AT15" s="92">
        <v>125328</v>
      </c>
      <c r="AU15" s="92">
        <v>485749.6</v>
      </c>
      <c r="AV15" s="93">
        <f t="shared" si="4"/>
        <v>12.891111111111112</v>
      </c>
      <c r="AW15" s="93">
        <f t="shared" si="4"/>
        <v>48.963777777777771</v>
      </c>
      <c r="AX15" s="58">
        <v>50</v>
      </c>
      <c r="AY15" s="58">
        <v>955</v>
      </c>
      <c r="AZ15" s="58">
        <v>30</v>
      </c>
      <c r="BB15" s="58" t="s">
        <v>1221</v>
      </c>
      <c r="BC15" s="58" t="s">
        <v>1191</v>
      </c>
      <c r="BD15" s="58">
        <v>1000</v>
      </c>
      <c r="BE15" s="58">
        <v>900</v>
      </c>
      <c r="BF15" s="58" t="s">
        <v>1192</v>
      </c>
      <c r="BG15" s="58">
        <v>40</v>
      </c>
      <c r="BH15" s="58">
        <v>25</v>
      </c>
      <c r="BI15" s="58">
        <f t="shared" si="5"/>
        <v>950</v>
      </c>
      <c r="BJ15" s="58">
        <f t="shared" si="6"/>
        <v>450</v>
      </c>
    </row>
    <row r="16" spans="1:68" ht="15" customHeight="1" x14ac:dyDescent="0.25">
      <c r="A16" s="157" t="s">
        <v>22</v>
      </c>
      <c r="B16" s="54">
        <f ca="1">IF(AO16="","",IF(ISERROR(MATCH(AO16,AO$5:AO15,0)),MAX(B$5:B15)+1,INDIRECT(ADDRESS(MATCH(AO16,AO$5:AO15,0)+4,1)) ) )</f>
        <v>7</v>
      </c>
      <c r="C16" s="88">
        <v>118</v>
      </c>
      <c r="D16" s="56" t="s">
        <v>16</v>
      </c>
      <c r="E16" s="57" t="s">
        <v>1181</v>
      </c>
      <c r="F16" s="56" t="s">
        <v>1181</v>
      </c>
      <c r="G16" s="58" t="s">
        <v>1182</v>
      </c>
      <c r="H16" s="58"/>
      <c r="I16" s="89"/>
      <c r="J16" s="58" t="s">
        <v>1182</v>
      </c>
      <c r="K16" s="58"/>
      <c r="L16" s="58"/>
      <c r="M16" s="58" t="s">
        <v>1225</v>
      </c>
      <c r="N16" s="61">
        <f>IF(J16="","",IF(ISERROR(MATCH(M16,M$5:M15,0)),MAX(N$5:N15)+1,VLOOKUP(M16,M$5:N15,2,FALSE)) )</f>
        <v>3</v>
      </c>
      <c r="O16" s="89"/>
      <c r="P16" s="58" t="s">
        <v>1182</v>
      </c>
      <c r="S16" s="58" t="s">
        <v>1211</v>
      </c>
      <c r="T16" s="58" t="s">
        <v>1196</v>
      </c>
      <c r="U16" s="58" t="s">
        <v>1198</v>
      </c>
      <c r="V16" s="61" t="str">
        <f t="shared" si="0"/>
        <v>A1_A4</v>
      </c>
      <c r="W16" s="61">
        <f>IF(P16="","",IF(ISERROR(MATCH(V16,V$5:V15,0)),MAX(W$5:W15)+1,VLOOKUP(V16,V$5:W15,2,FALSE)) )</f>
        <v>4</v>
      </c>
      <c r="X16" s="89"/>
      <c r="Y16" s="58" t="s">
        <v>1182</v>
      </c>
      <c r="Z16" s="58"/>
      <c r="AA16" s="58"/>
      <c r="AB16" s="58" t="s">
        <v>1211</v>
      </c>
      <c r="AC16" s="58" t="s">
        <v>1218</v>
      </c>
      <c r="AD16" s="58" t="s">
        <v>1199</v>
      </c>
      <c r="AE16" s="61" t="str">
        <f t="shared" si="1"/>
        <v>L1-3_L4</v>
      </c>
      <c r="AF16" s="61">
        <f>IF(Y16="","",IF(ISERROR(MATCH(AE16,AE$5:AE15,0)),MAX(AF$5:AF15)+1,VLOOKUP(AE16,AE$5:AF15,2,FALSE)) )</f>
        <v>3</v>
      </c>
      <c r="AG16" s="89"/>
      <c r="AH16" s="54" t="str">
        <f t="shared" si="2"/>
        <v>343</v>
      </c>
      <c r="AI16" s="61">
        <f>IF(AH16="","",IF(ISERROR(MATCH(AH16,AH$5:AH15,0)),MAX(AI$5:AI15)+1,VLOOKUP(AH16,AH$5:AI15,2,FALSE)) )</f>
        <v>6</v>
      </c>
      <c r="AJ16" s="61" t="str">
        <f t="shared" si="3"/>
        <v>x</v>
      </c>
      <c r="AK16" s="58" t="s">
        <v>1185</v>
      </c>
      <c r="AL16" s="61"/>
      <c r="AO16" s="58" t="s">
        <v>22</v>
      </c>
      <c r="AP16" s="58" t="s">
        <v>18</v>
      </c>
      <c r="AQ16" s="58" t="s">
        <v>23</v>
      </c>
      <c r="AR16" s="56" t="s">
        <v>1226</v>
      </c>
      <c r="AS16" s="58" t="s">
        <v>24</v>
      </c>
      <c r="AT16" s="92">
        <v>131911.17199999999</v>
      </c>
      <c r="AU16" s="92">
        <v>490251.82799999998</v>
      </c>
      <c r="AV16" s="93">
        <f t="shared" si="4"/>
        <v>13.319769999999998</v>
      </c>
      <c r="AW16" s="93">
        <f t="shared" si="4"/>
        <v>49.047729999999994</v>
      </c>
      <c r="AX16" s="58">
        <v>15</v>
      </c>
      <c r="AY16" s="58">
        <v>926</v>
      </c>
      <c r="AZ16" s="58">
        <v>20</v>
      </c>
      <c r="BB16" s="58" t="s">
        <v>1221</v>
      </c>
      <c r="BC16" s="58" t="s">
        <v>1191</v>
      </c>
      <c r="BD16" s="58" t="s">
        <v>1227</v>
      </c>
      <c r="BE16" s="58">
        <v>850</v>
      </c>
      <c r="BF16" s="58" t="s">
        <v>1209</v>
      </c>
      <c r="BG16" s="58">
        <v>40</v>
      </c>
      <c r="BH16" s="58">
        <v>10</v>
      </c>
      <c r="BI16" s="58">
        <f t="shared" si="5"/>
        <v>380</v>
      </c>
      <c r="BJ16" s="58">
        <f t="shared" si="6"/>
        <v>-120</v>
      </c>
    </row>
    <row r="17" spans="1:67" ht="15" customHeight="1" x14ac:dyDescent="0.25">
      <c r="A17" s="157" t="s">
        <v>25</v>
      </c>
      <c r="B17" s="54">
        <f ca="1">IF(AO17="","",IF(ISERROR(MATCH(AO17,AO$5:AO16,0)),MAX(B$5:B16)+1,INDIRECT(ADDRESS(MATCH(AO17,AO$5:AO16,0)+4,1)) ) )</f>
        <v>8</v>
      </c>
      <c r="C17" s="88">
        <v>119</v>
      </c>
      <c r="D17" s="56" t="s">
        <v>16</v>
      </c>
      <c r="E17" s="57" t="s">
        <v>1181</v>
      </c>
      <c r="F17" s="56" t="s">
        <v>1181</v>
      </c>
      <c r="G17" s="58" t="s">
        <v>1182</v>
      </c>
      <c r="H17" s="58"/>
      <c r="I17" s="89"/>
      <c r="J17" s="58" t="s">
        <v>1182</v>
      </c>
      <c r="K17" s="58"/>
      <c r="L17" s="58"/>
      <c r="M17" s="58" t="s">
        <v>1184</v>
      </c>
      <c r="N17" s="61">
        <f>IF(J17="","",IF(ISERROR(MATCH(M17,M$5:M16,0)),MAX(N$5:N16)+1,VLOOKUP(M17,M$5:N16,2,FALSE)) )</f>
        <v>1</v>
      </c>
      <c r="O17" s="89"/>
      <c r="P17" s="58" t="s">
        <v>1182</v>
      </c>
      <c r="S17" s="58" t="s">
        <v>1211</v>
      </c>
      <c r="T17" s="58" t="s">
        <v>1212</v>
      </c>
      <c r="U17" s="58" t="s">
        <v>1198</v>
      </c>
      <c r="V17" s="61" t="str">
        <f t="shared" si="0"/>
        <v>A2_A4</v>
      </c>
      <c r="W17" s="61">
        <f>IF(P17="","",IF(ISERROR(MATCH(V17,V$5:V16,0)),MAX(W$5:W16)+1,VLOOKUP(V17,V$5:W16,2,FALSE)) )</f>
        <v>2</v>
      </c>
      <c r="X17" s="89"/>
      <c r="Y17" s="58" t="s">
        <v>1182</v>
      </c>
      <c r="Z17" s="58"/>
      <c r="AA17" s="58"/>
      <c r="AB17" s="58" t="s">
        <v>1211</v>
      </c>
      <c r="AC17" s="58" t="s">
        <v>1228</v>
      </c>
      <c r="AD17" s="58" t="s">
        <v>1199</v>
      </c>
      <c r="AE17" s="61" t="str">
        <f t="shared" si="1"/>
        <v>L1-2_L4</v>
      </c>
      <c r="AF17" s="61">
        <f>IF(Y17="","",IF(ISERROR(MATCH(AE17,AE$5:AE16,0)),MAX(AF$5:AF16)+1,VLOOKUP(AE17,AE$5:AF16,2,FALSE)) )</f>
        <v>4</v>
      </c>
      <c r="AG17" s="89"/>
      <c r="AH17" s="54" t="str">
        <f t="shared" si="2"/>
        <v>124</v>
      </c>
      <c r="AI17" s="61">
        <f>IF(AH17="","",IF(ISERROR(MATCH(AH17,AH$5:AH16,0)),MAX(AI$5:AI16)+1,VLOOKUP(AH17,AH$5:AI16,2,FALSE)) )</f>
        <v>7</v>
      </c>
      <c r="AJ17" s="61" t="str">
        <f t="shared" si="3"/>
        <v>x</v>
      </c>
      <c r="AK17" s="58" t="s">
        <v>1185</v>
      </c>
      <c r="AL17" s="61"/>
      <c r="AO17" s="58" t="s">
        <v>25</v>
      </c>
      <c r="AP17" s="58" t="s">
        <v>18</v>
      </c>
      <c r="AQ17" s="58" t="s">
        <v>23</v>
      </c>
      <c r="AR17" s="56" t="s">
        <v>1229</v>
      </c>
      <c r="AS17" s="58" t="s">
        <v>26</v>
      </c>
      <c r="AT17" s="92">
        <v>132044.80799999999</v>
      </c>
      <c r="AU17" s="92">
        <v>490250.49599999998</v>
      </c>
      <c r="AV17" s="93">
        <f t="shared" si="4"/>
        <v>13.345779999999998</v>
      </c>
      <c r="AW17" s="93">
        <f t="shared" si="4"/>
        <v>49.047359999999998</v>
      </c>
      <c r="AX17" s="58">
        <v>10</v>
      </c>
      <c r="AY17" s="58">
        <v>1138</v>
      </c>
      <c r="AZ17" s="58">
        <v>25</v>
      </c>
      <c r="BB17" s="58" t="s">
        <v>1221</v>
      </c>
      <c r="BC17" s="58" t="s">
        <v>1191</v>
      </c>
      <c r="BD17" s="58" t="s">
        <v>1230</v>
      </c>
      <c r="BE17" s="58">
        <v>900</v>
      </c>
      <c r="BF17" s="58" t="s">
        <v>1231</v>
      </c>
      <c r="BG17" s="58">
        <v>50</v>
      </c>
      <c r="BH17" s="58">
        <v>35</v>
      </c>
      <c r="BI17" s="58">
        <f t="shared" si="5"/>
        <v>1680</v>
      </c>
      <c r="BJ17" s="58">
        <f t="shared" si="6"/>
        <v>1180</v>
      </c>
      <c r="BK17" s="91">
        <v>42170</v>
      </c>
    </row>
    <row r="18" spans="1:67" ht="15" customHeight="1" x14ac:dyDescent="0.25">
      <c r="A18" s="157" t="s">
        <v>27</v>
      </c>
      <c r="B18" s="54">
        <f ca="1">IF(AO18="","",IF(ISERROR(MATCH(AO18,AO$5:AO17,0)),MAX(B$5:B17)+1,INDIRECT(ADDRESS(MATCH(AO18,AO$5:AO17,0)+4,1)) ) )</f>
        <v>9</v>
      </c>
      <c r="C18" s="88">
        <v>120</v>
      </c>
      <c r="D18" s="56" t="s">
        <v>16</v>
      </c>
      <c r="E18" s="57" t="s">
        <v>1181</v>
      </c>
      <c r="F18" s="56" t="s">
        <v>1181</v>
      </c>
      <c r="G18" s="58" t="s">
        <v>1182</v>
      </c>
      <c r="H18" s="58"/>
      <c r="I18" s="89"/>
      <c r="J18" s="58" t="s">
        <v>1182</v>
      </c>
      <c r="K18" s="58"/>
      <c r="L18" s="58"/>
      <c r="M18" s="58" t="s">
        <v>1210</v>
      </c>
      <c r="N18" s="61">
        <f>IF(J18="","",IF(ISERROR(MATCH(M18,M$5:M17,0)),MAX(N$5:N17)+1,VLOOKUP(M18,M$5:N17,2,FALSE)) )</f>
        <v>2</v>
      </c>
      <c r="O18" s="89"/>
      <c r="P18" s="58" t="s">
        <v>1182</v>
      </c>
      <c r="S18" s="58" t="s">
        <v>1211</v>
      </c>
      <c r="T18" s="58" t="s">
        <v>1196</v>
      </c>
      <c r="U18" s="58" t="s">
        <v>1198</v>
      </c>
      <c r="V18" s="61" t="str">
        <f t="shared" si="0"/>
        <v>A1_A4</v>
      </c>
      <c r="W18" s="61">
        <f>IF(P18="","",IF(ISERROR(MATCH(V18,V$5:V17,0)),MAX(W$5:W17)+1,VLOOKUP(V18,V$5:W17,2,FALSE)) )</f>
        <v>4</v>
      </c>
      <c r="X18" s="89"/>
      <c r="Y18" s="58" t="s">
        <v>1182</v>
      </c>
      <c r="Z18" s="58"/>
      <c r="AA18" s="58"/>
      <c r="AB18" s="58" t="s">
        <v>1211</v>
      </c>
      <c r="AC18" s="58" t="s">
        <v>1218</v>
      </c>
      <c r="AD18" s="58" t="s">
        <v>1199</v>
      </c>
      <c r="AE18" s="61" t="str">
        <f t="shared" si="1"/>
        <v>L1-3_L4</v>
      </c>
      <c r="AF18" s="61">
        <f>IF(Y18="","",IF(ISERROR(MATCH(AE18,AE$5:AE17,0)),MAX(AF$5:AF17)+1,VLOOKUP(AE18,AE$5:AF17,2,FALSE)) )</f>
        <v>3</v>
      </c>
      <c r="AG18" s="89"/>
      <c r="AH18" s="54" t="str">
        <f t="shared" si="2"/>
        <v>243</v>
      </c>
      <c r="AI18" s="61">
        <f>IF(AH18="","",IF(ISERROR(MATCH(AH18,AH$5:AH17,0)),MAX(AI$5:AI17)+1,VLOOKUP(AH18,AH$5:AI17,2,FALSE)) )</f>
        <v>8</v>
      </c>
      <c r="AJ18" s="61" t="str">
        <f t="shared" si="3"/>
        <v>x</v>
      </c>
      <c r="AK18" s="58" t="s">
        <v>1185</v>
      </c>
      <c r="AL18" s="61"/>
      <c r="AO18" s="58" t="s">
        <v>27</v>
      </c>
      <c r="AP18" s="58" t="s">
        <v>18</v>
      </c>
      <c r="AQ18" s="58" t="s">
        <v>23</v>
      </c>
      <c r="AR18" s="56" t="s">
        <v>1232</v>
      </c>
      <c r="AS18" s="58" t="s">
        <v>28</v>
      </c>
      <c r="AT18" s="92">
        <v>132033.97200000001</v>
      </c>
      <c r="AU18" s="92">
        <v>490228.42800000001</v>
      </c>
      <c r="AV18" s="93">
        <f t="shared" si="4"/>
        <v>13.342770000000002</v>
      </c>
      <c r="AW18" s="93">
        <f t="shared" si="4"/>
        <v>49.041230000000006</v>
      </c>
      <c r="AX18" s="58">
        <v>20</v>
      </c>
      <c r="AY18" s="58">
        <v>1035</v>
      </c>
      <c r="AZ18" s="58">
        <v>25</v>
      </c>
      <c r="BB18" s="58" t="s">
        <v>1221</v>
      </c>
      <c r="BC18" s="58" t="s">
        <v>1191</v>
      </c>
      <c r="BD18" s="58" t="s">
        <v>1233</v>
      </c>
      <c r="BE18" s="58">
        <v>850</v>
      </c>
      <c r="BF18" s="58" t="s">
        <v>1192</v>
      </c>
      <c r="BG18" s="58">
        <v>40</v>
      </c>
      <c r="BH18" s="58">
        <v>25</v>
      </c>
      <c r="BI18" s="58">
        <f t="shared" si="5"/>
        <v>950</v>
      </c>
      <c r="BJ18" s="58">
        <f t="shared" si="6"/>
        <v>450</v>
      </c>
      <c r="BK18" s="91">
        <v>42170</v>
      </c>
    </row>
    <row r="19" spans="1:67" ht="15" customHeight="1" x14ac:dyDescent="0.25">
      <c r="A19" s="157" t="s">
        <v>29</v>
      </c>
      <c r="B19" s="54">
        <f ca="1">IF(AO19="","",IF(ISERROR(MATCH(AO19,AO$5:AO18,0)),MAX(B$5:B18)+1,INDIRECT(ADDRESS(MATCH(AO19,AO$5:AO18,0)+4,1)) ) )</f>
        <v>10</v>
      </c>
      <c r="C19" s="88">
        <v>121</v>
      </c>
      <c r="D19" s="56" t="s">
        <v>16</v>
      </c>
      <c r="E19" s="57" t="s">
        <v>1181</v>
      </c>
      <c r="F19" s="56" t="s">
        <v>1181</v>
      </c>
      <c r="G19" s="58" t="s">
        <v>1182</v>
      </c>
      <c r="H19" s="58"/>
      <c r="I19" s="89"/>
      <c r="J19" s="58" t="s">
        <v>1182</v>
      </c>
      <c r="K19" s="58"/>
      <c r="L19" s="58"/>
      <c r="M19" s="58" t="s">
        <v>1184</v>
      </c>
      <c r="N19" s="61">
        <f>IF(J19="","",IF(ISERROR(MATCH(M19,M$5:M18,0)),MAX(N$5:N18)+1,VLOOKUP(M19,M$5:N18,2,FALSE)) )</f>
        <v>1</v>
      </c>
      <c r="O19" s="89"/>
      <c r="P19" s="58" t="s">
        <v>1182</v>
      </c>
      <c r="S19" s="58" t="s">
        <v>1211</v>
      </c>
      <c r="T19" s="58" t="s">
        <v>1196</v>
      </c>
      <c r="U19" s="58" t="s">
        <v>1198</v>
      </c>
      <c r="V19" s="61" t="str">
        <f t="shared" si="0"/>
        <v>A1_A4</v>
      </c>
      <c r="W19" s="61">
        <f>IF(P19="","",IF(ISERROR(MATCH(V19,V$5:V18,0)),MAX(W$5:W18)+1,VLOOKUP(V19,V$5:W18,2,FALSE)) )</f>
        <v>4</v>
      </c>
      <c r="X19" s="89"/>
      <c r="Y19" s="58" t="s">
        <v>1182</v>
      </c>
      <c r="Z19" s="58"/>
      <c r="AA19" s="58"/>
      <c r="AB19" s="58" t="s">
        <v>1211</v>
      </c>
      <c r="AC19" s="58" t="s">
        <v>1213</v>
      </c>
      <c r="AD19" s="58" t="s">
        <v>1199</v>
      </c>
      <c r="AE19" s="61" t="str">
        <f t="shared" si="1"/>
        <v>L1-5_L4</v>
      </c>
      <c r="AF19" s="61">
        <f>IF(Y19="","",IF(ISERROR(MATCH(AE19,AE$5:AE18,0)),MAX(AF$5:AF18)+1,VLOOKUP(AE19,AE$5:AF18,2,FALSE)) )</f>
        <v>2</v>
      </c>
      <c r="AG19" s="89"/>
      <c r="AH19" s="54" t="str">
        <f t="shared" si="2"/>
        <v>142</v>
      </c>
      <c r="AI19" s="61">
        <f>IF(AH19="","",IF(ISERROR(MATCH(AH19,AH$5:AH18,0)),MAX(AI$5:AI18)+1,VLOOKUP(AH19,AH$5:AI18,2,FALSE)) )</f>
        <v>5</v>
      </c>
      <c r="AJ19" s="61" t="str">
        <f t="shared" si="3"/>
        <v>x</v>
      </c>
      <c r="AK19" s="58" t="s">
        <v>1185</v>
      </c>
      <c r="AL19" s="61"/>
      <c r="AO19" s="58" t="s">
        <v>29</v>
      </c>
      <c r="AP19" s="58" t="s">
        <v>18</v>
      </c>
      <c r="AQ19" s="58" t="s">
        <v>30</v>
      </c>
      <c r="AR19" s="56" t="s">
        <v>1234</v>
      </c>
      <c r="AS19" s="58" t="s">
        <v>31</v>
      </c>
      <c r="AT19" s="92">
        <v>132026.016</v>
      </c>
      <c r="AU19" s="92">
        <v>490031.60800000001</v>
      </c>
      <c r="AV19" s="93">
        <f t="shared" si="4"/>
        <v>13.34056</v>
      </c>
      <c r="AW19" s="93">
        <f t="shared" si="4"/>
        <v>49.008780000000002</v>
      </c>
      <c r="AX19" s="58">
        <v>45</v>
      </c>
      <c r="AY19" s="58">
        <v>761</v>
      </c>
      <c r="AZ19" s="58">
        <v>15</v>
      </c>
      <c r="BB19" s="58" t="s">
        <v>1221</v>
      </c>
      <c r="BC19" s="58" t="s">
        <v>1191</v>
      </c>
      <c r="BD19" s="58" t="s">
        <v>1235</v>
      </c>
      <c r="BE19" s="58">
        <v>800</v>
      </c>
      <c r="BF19" s="58" t="s">
        <v>1192</v>
      </c>
      <c r="BG19" s="58">
        <v>50</v>
      </c>
      <c r="BH19" s="58">
        <v>20</v>
      </c>
      <c r="BI19" s="58">
        <f t="shared" si="5"/>
        <v>960</v>
      </c>
      <c r="BJ19" s="58">
        <f t="shared" si="6"/>
        <v>460</v>
      </c>
      <c r="BK19" s="91">
        <v>42172</v>
      </c>
    </row>
    <row r="20" spans="1:67" ht="15" customHeight="1" x14ac:dyDescent="0.25">
      <c r="A20" s="157" t="s">
        <v>32</v>
      </c>
      <c r="B20" s="54">
        <f ca="1">IF(AO20="","",IF(ISERROR(MATCH(AO20,AO$5:AO19,0)),MAX(B$5:B19)+1,INDIRECT(ADDRESS(MATCH(AO20,AO$5:AO19,0)+4,1)) ) )</f>
        <v>11</v>
      </c>
      <c r="C20" s="88">
        <v>122</v>
      </c>
      <c r="D20" s="56" t="s">
        <v>16</v>
      </c>
      <c r="E20" s="57" t="s">
        <v>1181</v>
      </c>
      <c r="F20" s="56" t="s">
        <v>1181</v>
      </c>
      <c r="G20" s="58" t="s">
        <v>1182</v>
      </c>
      <c r="H20" s="58"/>
      <c r="I20" s="89"/>
      <c r="J20" s="58" t="s">
        <v>1182</v>
      </c>
      <c r="K20" s="58"/>
      <c r="L20" s="58"/>
      <c r="M20" s="58" t="s">
        <v>1184</v>
      </c>
      <c r="N20" s="61">
        <f>IF(J20="","",IF(ISERROR(MATCH(M20,M$5:M19,0)),MAX(N$5:N19)+1,VLOOKUP(M20,M$5:N19,2,FALSE)) )</f>
        <v>1</v>
      </c>
      <c r="O20" s="89"/>
      <c r="P20" s="58" t="s">
        <v>1182</v>
      </c>
      <c r="S20" s="58" t="s">
        <v>1211</v>
      </c>
      <c r="T20" s="58" t="s">
        <v>1196</v>
      </c>
      <c r="U20" s="58" t="s">
        <v>1198</v>
      </c>
      <c r="V20" s="61" t="str">
        <f t="shared" si="0"/>
        <v>A1_A4</v>
      </c>
      <c r="W20" s="61">
        <f>IF(P20="","",IF(ISERROR(MATCH(V20,V$5:V19,0)),MAX(W$5:W19)+1,VLOOKUP(V20,V$5:W19,2,FALSE)) )</f>
        <v>4</v>
      </c>
      <c r="X20" s="89"/>
      <c r="Y20" s="58" t="s">
        <v>1182</v>
      </c>
      <c r="Z20" s="58"/>
      <c r="AA20" s="58"/>
      <c r="AB20" s="58" t="s">
        <v>1211</v>
      </c>
      <c r="AC20" s="58" t="s">
        <v>1228</v>
      </c>
      <c r="AD20" s="58" t="s">
        <v>1199</v>
      </c>
      <c r="AE20" s="61" t="str">
        <f t="shared" si="1"/>
        <v>L1-2_L4</v>
      </c>
      <c r="AF20" s="61">
        <f>IF(Y20="","",IF(ISERROR(MATCH(AE20,AE$5:AE19,0)),MAX(AF$5:AF19)+1,VLOOKUP(AE20,AE$5:AF19,2,FALSE)) )</f>
        <v>4</v>
      </c>
      <c r="AG20" s="89"/>
      <c r="AH20" s="54" t="str">
        <f t="shared" si="2"/>
        <v>144</v>
      </c>
      <c r="AI20" s="61">
        <f>IF(AH20="","",IF(ISERROR(MATCH(AH20,AH$5:AH19,0)),MAX(AI$5:AI19)+1,VLOOKUP(AH20,AH$5:AI19,2,FALSE)) )</f>
        <v>9</v>
      </c>
      <c r="AJ20" s="61" t="str">
        <f t="shared" si="3"/>
        <v>x</v>
      </c>
      <c r="AK20" s="58" t="s">
        <v>1185</v>
      </c>
      <c r="AL20" s="61"/>
      <c r="AO20" s="58" t="s">
        <v>32</v>
      </c>
      <c r="AP20" s="58" t="s">
        <v>18</v>
      </c>
      <c r="AQ20" s="58" t="s">
        <v>30</v>
      </c>
      <c r="AR20" s="56" t="s">
        <v>1236</v>
      </c>
      <c r="AS20" s="58" t="s">
        <v>33</v>
      </c>
      <c r="AT20" s="92">
        <v>132009.636</v>
      </c>
      <c r="AU20" s="92">
        <v>490036.50400000002</v>
      </c>
      <c r="AV20" s="93">
        <f t="shared" si="4"/>
        <v>13.33601</v>
      </c>
      <c r="AW20" s="93">
        <f t="shared" si="4"/>
        <v>49.010140000000007</v>
      </c>
      <c r="AX20" s="58">
        <v>20</v>
      </c>
      <c r="AY20" s="58">
        <v>777</v>
      </c>
      <c r="AZ20" s="58">
        <v>15</v>
      </c>
      <c r="BB20" s="58" t="s">
        <v>1221</v>
      </c>
      <c r="BC20" s="58" t="s">
        <v>1237</v>
      </c>
      <c r="BD20" s="58">
        <v>950</v>
      </c>
      <c r="BE20" s="58">
        <v>900</v>
      </c>
      <c r="BF20" s="58" t="s">
        <v>1231</v>
      </c>
      <c r="BG20" s="58">
        <v>40</v>
      </c>
      <c r="BH20" s="58">
        <v>35</v>
      </c>
      <c r="BI20" s="58">
        <f t="shared" si="5"/>
        <v>1330</v>
      </c>
      <c r="BJ20" s="58">
        <f t="shared" si="6"/>
        <v>830</v>
      </c>
    </row>
    <row r="21" spans="1:67" ht="15" customHeight="1" x14ac:dyDescent="0.25">
      <c r="A21" s="157" t="s">
        <v>34</v>
      </c>
      <c r="B21" s="54">
        <f ca="1">IF(AO21="","",IF(ISERROR(MATCH(AO21,AO$5:AO20,0)),MAX(B$5:B20)+1,INDIRECT(ADDRESS(MATCH(AO21,AO$5:AO20,0)+4,1)) ) )</f>
        <v>12</v>
      </c>
      <c r="C21" s="88">
        <v>123</v>
      </c>
      <c r="D21" s="56" t="s">
        <v>16</v>
      </c>
      <c r="E21" s="57" t="s">
        <v>1181</v>
      </c>
      <c r="F21" s="56" t="s">
        <v>1181</v>
      </c>
      <c r="G21" s="58" t="s">
        <v>1182</v>
      </c>
      <c r="H21" s="58" t="s">
        <v>1238</v>
      </c>
      <c r="I21" s="89"/>
      <c r="J21" s="58" t="s">
        <v>1182</v>
      </c>
      <c r="K21" s="58"/>
      <c r="L21" s="58"/>
      <c r="M21" s="58" t="s">
        <v>1184</v>
      </c>
      <c r="N21" s="61">
        <f>IF(J21="","",IF(ISERROR(MATCH(M21,M$5:M20,0)),MAX(N$5:N20)+1,VLOOKUP(M21,M$5:N20,2,FALSE)) )</f>
        <v>1</v>
      </c>
      <c r="O21" s="89"/>
      <c r="P21" s="58" t="s">
        <v>1182</v>
      </c>
      <c r="S21" s="58" t="s">
        <v>1211</v>
      </c>
      <c r="T21" s="58" t="s">
        <v>1196</v>
      </c>
      <c r="U21" s="58" t="s">
        <v>1198</v>
      </c>
      <c r="V21" s="61" t="str">
        <f t="shared" si="0"/>
        <v>A1_A4</v>
      </c>
      <c r="W21" s="61">
        <f>IF(P21="","",IF(ISERROR(MATCH(V21,V$5:V20,0)),MAX(W$5:W20)+1,VLOOKUP(V21,V$5:W20,2,FALSE)) )</f>
        <v>4</v>
      </c>
      <c r="X21" s="89"/>
      <c r="Y21" s="58" t="s">
        <v>1182</v>
      </c>
      <c r="Z21" s="58"/>
      <c r="AA21" s="58"/>
      <c r="AB21" s="58" t="s">
        <v>1211</v>
      </c>
      <c r="AC21" s="58" t="s">
        <v>1213</v>
      </c>
      <c r="AD21" s="58" t="s">
        <v>1199</v>
      </c>
      <c r="AE21" s="61" t="str">
        <f t="shared" si="1"/>
        <v>L1-5_L4</v>
      </c>
      <c r="AF21" s="61">
        <f>IF(Y21="","",IF(ISERROR(MATCH(AE21,AE$5:AE20,0)),MAX(AF$5:AF20)+1,VLOOKUP(AE21,AE$5:AF20,2,FALSE)) )</f>
        <v>2</v>
      </c>
      <c r="AG21" s="89"/>
      <c r="AH21" s="54" t="str">
        <f t="shared" si="2"/>
        <v>142</v>
      </c>
      <c r="AI21" s="61">
        <f>IF(AH21="","",IF(ISERROR(MATCH(AH21,AH$5:AH20,0)),MAX(AI$5:AI20)+1,VLOOKUP(AH21,AH$5:AI20,2,FALSE)) )</f>
        <v>5</v>
      </c>
      <c r="AJ21" s="61" t="str">
        <f t="shared" si="3"/>
        <v>x</v>
      </c>
      <c r="AK21" s="58" t="s">
        <v>1185</v>
      </c>
      <c r="AL21" s="61"/>
      <c r="AO21" s="58" t="s">
        <v>34</v>
      </c>
      <c r="AP21" s="58" t="s">
        <v>18</v>
      </c>
      <c r="AQ21" s="58" t="s">
        <v>30</v>
      </c>
      <c r="AR21" s="56" t="s">
        <v>1239</v>
      </c>
      <c r="AS21" s="58" t="s">
        <v>35</v>
      </c>
      <c r="AT21" s="92">
        <v>132000.024</v>
      </c>
      <c r="AU21" s="92">
        <v>490039.02400000003</v>
      </c>
      <c r="AV21" s="93">
        <f t="shared" si="4"/>
        <v>13.333340000000002</v>
      </c>
      <c r="AW21" s="93">
        <f t="shared" si="4"/>
        <v>49.010840000000009</v>
      </c>
      <c r="AX21" s="58">
        <v>15</v>
      </c>
      <c r="AY21" s="58">
        <v>775</v>
      </c>
      <c r="AZ21" s="58">
        <v>15</v>
      </c>
      <c r="BB21" s="58" t="s">
        <v>1221</v>
      </c>
      <c r="BC21" s="58" t="s">
        <v>1191</v>
      </c>
      <c r="BD21" s="58" t="s">
        <v>1230</v>
      </c>
      <c r="BE21" s="58">
        <v>950</v>
      </c>
      <c r="BF21" s="58" t="s">
        <v>1192</v>
      </c>
      <c r="BG21" s="58">
        <v>50</v>
      </c>
      <c r="BH21" s="58">
        <v>35</v>
      </c>
      <c r="BI21" s="58">
        <f t="shared" si="5"/>
        <v>1680</v>
      </c>
      <c r="BJ21" s="58">
        <f t="shared" si="6"/>
        <v>1180</v>
      </c>
    </row>
    <row r="22" spans="1:67" ht="15" customHeight="1" x14ac:dyDescent="0.25">
      <c r="A22" s="157" t="s">
        <v>36</v>
      </c>
      <c r="B22" s="54">
        <f ca="1">IF(AO22="","",IF(ISERROR(MATCH(AO22,AO$5:AO21,0)),MAX(B$5:B21)+1,INDIRECT(ADDRESS(MATCH(AO22,AO$5:AO21,0)+4,1)) ) )</f>
        <v>13</v>
      </c>
      <c r="C22" s="88">
        <v>124</v>
      </c>
      <c r="D22" s="56" t="s">
        <v>16</v>
      </c>
      <c r="E22" s="57" t="s">
        <v>1181</v>
      </c>
      <c r="F22" s="56" t="s">
        <v>1181</v>
      </c>
      <c r="G22" s="58" t="s">
        <v>1182</v>
      </c>
      <c r="H22" s="58"/>
      <c r="I22" s="89"/>
      <c r="J22" s="58" t="s">
        <v>1182</v>
      </c>
      <c r="K22" s="58"/>
      <c r="L22" s="58"/>
      <c r="M22" s="58" t="s">
        <v>1210</v>
      </c>
      <c r="N22" s="61">
        <f>IF(J22="","",IF(ISERROR(MATCH(M22,M$5:M21,0)),MAX(N$5:N21)+1,VLOOKUP(M22,M$5:N21,2,FALSE)) )</f>
        <v>2</v>
      </c>
      <c r="O22" s="89"/>
      <c r="P22" s="58" t="s">
        <v>1182</v>
      </c>
      <c r="S22" s="58" t="s">
        <v>1211</v>
      </c>
      <c r="T22" s="58" t="s">
        <v>1196</v>
      </c>
      <c r="U22" s="58" t="s">
        <v>1198</v>
      </c>
      <c r="V22" s="61" t="str">
        <f t="shared" si="0"/>
        <v>A1_A4</v>
      </c>
      <c r="W22" s="61">
        <f>IF(P22="","",IF(ISERROR(MATCH(V22,V$5:V21,0)),MAX(W$5:W21)+1,VLOOKUP(V22,V$5:W21,2,FALSE)) )</f>
        <v>4</v>
      </c>
      <c r="X22" s="89"/>
      <c r="Y22" s="58" t="s">
        <v>1182</v>
      </c>
      <c r="Z22" s="58"/>
      <c r="AA22" s="58"/>
      <c r="AB22" s="58" t="s">
        <v>1211</v>
      </c>
      <c r="AC22" s="58" t="s">
        <v>1218</v>
      </c>
      <c r="AD22" s="58" t="s">
        <v>1199</v>
      </c>
      <c r="AE22" s="61" t="str">
        <f t="shared" si="1"/>
        <v>L1-3_L4</v>
      </c>
      <c r="AF22" s="61">
        <f>IF(Y22="","",IF(ISERROR(MATCH(AE22,AE$5:AE21,0)),MAX(AF$5:AF21)+1,VLOOKUP(AE22,AE$5:AF21,2,FALSE)) )</f>
        <v>3</v>
      </c>
      <c r="AG22" s="89"/>
      <c r="AH22" s="54" t="str">
        <f t="shared" si="2"/>
        <v>243</v>
      </c>
      <c r="AI22" s="61">
        <f>IF(AH22="","",IF(ISERROR(MATCH(AH22,AH$5:AH21,0)),MAX(AI$5:AI21)+1,VLOOKUP(AH22,AH$5:AI21,2,FALSE)) )</f>
        <v>8</v>
      </c>
      <c r="AJ22" s="61" t="str">
        <f t="shared" si="3"/>
        <v>x</v>
      </c>
      <c r="AK22" s="58" t="s">
        <v>1185</v>
      </c>
      <c r="AL22" s="61"/>
      <c r="AO22" s="58" t="s">
        <v>36</v>
      </c>
      <c r="AP22" s="58" t="s">
        <v>18</v>
      </c>
      <c r="AQ22" s="58" t="s">
        <v>30</v>
      </c>
      <c r="AR22" s="56" t="s">
        <v>1240</v>
      </c>
      <c r="AS22" s="58" t="s">
        <v>1241</v>
      </c>
      <c r="AT22" s="92">
        <v>131957.64799999999</v>
      </c>
      <c r="AU22" s="92">
        <v>490038.41200000001</v>
      </c>
      <c r="AV22" s="93">
        <f t="shared" si="4"/>
        <v>13.332679999999996</v>
      </c>
      <c r="AW22" s="93">
        <f t="shared" si="4"/>
        <v>49.010670000000005</v>
      </c>
      <c r="AX22" s="58">
        <v>40</v>
      </c>
      <c r="AY22" s="58">
        <v>781</v>
      </c>
      <c r="AZ22" s="58">
        <v>25</v>
      </c>
      <c r="BB22" s="58" t="s">
        <v>1221</v>
      </c>
      <c r="BC22" s="58" t="s">
        <v>1191</v>
      </c>
      <c r="BD22" s="58">
        <v>950</v>
      </c>
      <c r="BE22" s="58">
        <v>850</v>
      </c>
      <c r="BF22" s="58" t="s">
        <v>1192</v>
      </c>
      <c r="BG22" s="58">
        <v>40</v>
      </c>
      <c r="BH22" s="58">
        <v>25</v>
      </c>
      <c r="BI22" s="58">
        <f t="shared" si="5"/>
        <v>950</v>
      </c>
      <c r="BJ22" s="58">
        <f t="shared" si="6"/>
        <v>450</v>
      </c>
    </row>
    <row r="23" spans="1:67" ht="15" customHeight="1" x14ac:dyDescent="0.25">
      <c r="A23" s="157" t="s">
        <v>37</v>
      </c>
      <c r="B23" s="54">
        <f ca="1">IF(AO23="","",IF(ISERROR(MATCH(AO23,AO$5:AO22,0)),MAX(B$5:B22)+1,INDIRECT(ADDRESS(MATCH(AO23,AO$5:AO22,0)+4,1)) ) )</f>
        <v>14</v>
      </c>
      <c r="C23" s="88">
        <v>125</v>
      </c>
      <c r="D23" s="56" t="s">
        <v>16</v>
      </c>
      <c r="E23" s="57" t="s">
        <v>1181</v>
      </c>
      <c r="F23" s="56" t="s">
        <v>1181</v>
      </c>
      <c r="G23" s="58" t="s">
        <v>1182</v>
      </c>
      <c r="H23" s="58"/>
      <c r="I23" s="89"/>
      <c r="J23" s="58" t="s">
        <v>1182</v>
      </c>
      <c r="K23" s="58"/>
      <c r="L23" s="58"/>
      <c r="M23" s="58" t="s">
        <v>1210</v>
      </c>
      <c r="N23" s="61">
        <f>IF(J23="","",IF(ISERROR(MATCH(M23,M$5:M22,0)),MAX(N$5:N22)+1,VLOOKUP(M23,M$5:N22,2,FALSE)) )</f>
        <v>2</v>
      </c>
      <c r="O23" s="89"/>
      <c r="P23" s="58" t="s">
        <v>1182</v>
      </c>
      <c r="S23" s="58" t="s">
        <v>1211</v>
      </c>
      <c r="T23" s="58" t="s">
        <v>1196</v>
      </c>
      <c r="U23" s="58" t="s">
        <v>1198</v>
      </c>
      <c r="V23" s="61" t="str">
        <f t="shared" si="0"/>
        <v>A1_A4</v>
      </c>
      <c r="W23" s="61">
        <f>IF(P23="","",IF(ISERROR(MATCH(V23,V$5:V22,0)),MAX(W$5:W22)+1,VLOOKUP(V23,V$5:W22,2,FALSE)) )</f>
        <v>4</v>
      </c>
      <c r="X23" s="89"/>
      <c r="Y23" s="58" t="s">
        <v>1182</v>
      </c>
      <c r="Z23" s="58"/>
      <c r="AA23" s="58"/>
      <c r="AB23" s="58" t="s">
        <v>1211</v>
      </c>
      <c r="AC23" s="58" t="s">
        <v>1218</v>
      </c>
      <c r="AD23" s="58" t="s">
        <v>1199</v>
      </c>
      <c r="AE23" s="61" t="str">
        <f t="shared" si="1"/>
        <v>L1-3_L4</v>
      </c>
      <c r="AF23" s="61">
        <f>IF(Y23="","",IF(ISERROR(MATCH(AE23,AE$5:AE22,0)),MAX(AF$5:AF22)+1,VLOOKUP(AE23,AE$5:AF22,2,FALSE)) )</f>
        <v>3</v>
      </c>
      <c r="AG23" s="89"/>
      <c r="AH23" s="54" t="str">
        <f t="shared" si="2"/>
        <v>243</v>
      </c>
      <c r="AI23" s="61">
        <f>IF(AH23="","",IF(ISERROR(MATCH(AH23,AH$5:AH22,0)),MAX(AI$5:AI22)+1,VLOOKUP(AH23,AH$5:AI22,2,FALSE)) )</f>
        <v>8</v>
      </c>
      <c r="AJ23" s="61" t="str">
        <f t="shared" si="3"/>
        <v>x</v>
      </c>
      <c r="AK23" s="58" t="s">
        <v>1185</v>
      </c>
      <c r="AL23" s="61"/>
      <c r="AO23" s="58" t="s">
        <v>37</v>
      </c>
      <c r="AP23" s="58" t="s">
        <v>18</v>
      </c>
      <c r="AQ23" s="58" t="s">
        <v>30</v>
      </c>
      <c r="AR23" s="56" t="s">
        <v>1242</v>
      </c>
      <c r="AS23" s="58" t="s">
        <v>38</v>
      </c>
      <c r="AT23" s="92">
        <v>132129.66399999999</v>
      </c>
      <c r="AU23" s="92">
        <v>490345.864</v>
      </c>
      <c r="AV23" s="93">
        <f t="shared" si="4"/>
        <v>13.358239999999997</v>
      </c>
      <c r="AW23" s="93">
        <f t="shared" si="4"/>
        <v>49.062739999999998</v>
      </c>
      <c r="AX23" s="58">
        <v>20</v>
      </c>
      <c r="AY23" s="58">
        <v>1124</v>
      </c>
      <c r="AZ23" s="58">
        <v>25</v>
      </c>
      <c r="BB23" s="58" t="s">
        <v>1221</v>
      </c>
      <c r="BC23" s="58" t="s">
        <v>1191</v>
      </c>
      <c r="BD23" s="58">
        <v>1000</v>
      </c>
      <c r="BE23" s="58">
        <v>900</v>
      </c>
      <c r="BF23" s="58" t="s">
        <v>1192</v>
      </c>
      <c r="BG23" s="58">
        <v>50</v>
      </c>
      <c r="BH23" s="58">
        <v>25</v>
      </c>
      <c r="BI23" s="58">
        <f t="shared" si="5"/>
        <v>1200</v>
      </c>
      <c r="BJ23" s="58">
        <f t="shared" si="6"/>
        <v>700</v>
      </c>
      <c r="BK23" s="91">
        <v>42172</v>
      </c>
    </row>
    <row r="24" spans="1:67" ht="15" customHeight="1" x14ac:dyDescent="0.25">
      <c r="A24" s="157" t="s">
        <v>39</v>
      </c>
      <c r="B24" s="54">
        <f ca="1">IF(AO24="","",IF(ISERROR(MATCH(AO24,AO$5:AO23,0)),MAX(B$5:B23)+1,INDIRECT(ADDRESS(MATCH(AO24,AO$5:AO23,0)+4,1)) ) )</f>
        <v>15</v>
      </c>
      <c r="C24" s="88">
        <v>126</v>
      </c>
      <c r="D24" s="56" t="s">
        <v>16</v>
      </c>
      <c r="E24" s="57" t="s">
        <v>1181</v>
      </c>
      <c r="F24" s="56" t="s">
        <v>1181</v>
      </c>
      <c r="G24" s="58" t="s">
        <v>1182</v>
      </c>
      <c r="H24" s="58"/>
      <c r="I24" s="89"/>
      <c r="J24" s="58" t="s">
        <v>1182</v>
      </c>
      <c r="K24" s="58"/>
      <c r="L24" s="58"/>
      <c r="M24" s="58" t="s">
        <v>1184</v>
      </c>
      <c r="N24" s="61">
        <f>IF(J24="","",IF(ISERROR(MATCH(M24,M$5:M23,0)),MAX(N$5:N23)+1,VLOOKUP(M24,M$5:N23,2,FALSE)) )</f>
        <v>1</v>
      </c>
      <c r="O24" s="89"/>
      <c r="P24" s="58" t="s">
        <v>1182</v>
      </c>
      <c r="S24" s="58" t="s">
        <v>1211</v>
      </c>
      <c r="T24" s="58" t="s">
        <v>1196</v>
      </c>
      <c r="U24" s="58" t="s">
        <v>1198</v>
      </c>
      <c r="V24" s="61" t="str">
        <f t="shared" si="0"/>
        <v>A1_A4</v>
      </c>
      <c r="W24" s="61">
        <f>IF(P24="","",IF(ISERROR(MATCH(V24,V$5:V23,0)),MAX(W$5:W23)+1,VLOOKUP(V24,V$5:W23,2,FALSE)) )</f>
        <v>4</v>
      </c>
      <c r="X24" s="89"/>
      <c r="Y24" s="58" t="s">
        <v>1182</v>
      </c>
      <c r="Z24" s="58"/>
      <c r="AA24" s="58"/>
      <c r="AB24" s="58" t="s">
        <v>1211</v>
      </c>
      <c r="AC24" s="58" t="s">
        <v>1213</v>
      </c>
      <c r="AD24" s="58" t="s">
        <v>1199</v>
      </c>
      <c r="AE24" s="61" t="str">
        <f t="shared" si="1"/>
        <v>L1-5_L4</v>
      </c>
      <c r="AF24" s="61">
        <f>IF(Y24="","",IF(ISERROR(MATCH(AE24,AE$5:AE23,0)),MAX(AF$5:AF23)+1,VLOOKUP(AE24,AE$5:AF23,2,FALSE)) )</f>
        <v>2</v>
      </c>
      <c r="AG24" s="89"/>
      <c r="AH24" s="54" t="str">
        <f t="shared" si="2"/>
        <v>142</v>
      </c>
      <c r="AI24" s="61">
        <f>IF(AH24="","",IF(ISERROR(MATCH(AH24,AH$5:AH23,0)),MAX(AI$5:AI23)+1,VLOOKUP(AH24,AH$5:AI23,2,FALSE)) )</f>
        <v>5</v>
      </c>
      <c r="AJ24" s="61" t="str">
        <f t="shared" si="3"/>
        <v>x</v>
      </c>
      <c r="AK24" s="58" t="s">
        <v>1185</v>
      </c>
      <c r="AL24" s="61"/>
      <c r="AO24" s="58" t="s">
        <v>39</v>
      </c>
      <c r="AP24" s="58" t="s">
        <v>18</v>
      </c>
      <c r="AQ24" s="58" t="s">
        <v>40</v>
      </c>
      <c r="AR24" s="56" t="s">
        <v>41</v>
      </c>
      <c r="AS24" s="58" t="s">
        <v>1243</v>
      </c>
      <c r="AT24" s="92">
        <v>132152.30799999999</v>
      </c>
      <c r="AU24" s="92">
        <v>485818.33600000001</v>
      </c>
      <c r="AV24" s="93">
        <f t="shared" si="4"/>
        <v>13.364529999999997</v>
      </c>
      <c r="AW24" s="93">
        <f t="shared" si="4"/>
        <v>48.971760000000003</v>
      </c>
      <c r="AX24" s="58">
        <v>20</v>
      </c>
      <c r="AY24" s="58">
        <v>996</v>
      </c>
      <c r="AZ24" s="58">
        <v>20</v>
      </c>
      <c r="BB24" s="58" t="s">
        <v>1221</v>
      </c>
      <c r="BC24" s="58" t="s">
        <v>1191</v>
      </c>
      <c r="BD24" s="58">
        <v>950</v>
      </c>
      <c r="BE24" s="58">
        <v>900</v>
      </c>
      <c r="BF24" s="58" t="s">
        <v>1192</v>
      </c>
      <c r="BG24" s="58">
        <v>40</v>
      </c>
      <c r="BH24" s="58">
        <v>30</v>
      </c>
      <c r="BI24" s="58">
        <f t="shared" si="5"/>
        <v>1140</v>
      </c>
      <c r="BJ24" s="58">
        <f t="shared" si="6"/>
        <v>640</v>
      </c>
    </row>
    <row r="25" spans="1:67" ht="15" customHeight="1" x14ac:dyDescent="0.25">
      <c r="A25" s="157" t="s">
        <v>42</v>
      </c>
      <c r="B25" s="54">
        <f ca="1">IF(AO25="","",IF(ISERROR(MATCH(AO25,AO$5:AO24,0)),MAX(B$5:B24)+1,INDIRECT(ADDRESS(MATCH(AO25,AO$5:AO24,0)+4,1)) ) )</f>
        <v>16</v>
      </c>
      <c r="C25" s="88">
        <v>127</v>
      </c>
      <c r="D25" s="56" t="s">
        <v>16</v>
      </c>
      <c r="E25" s="57" t="s">
        <v>1181</v>
      </c>
      <c r="F25" s="56" t="s">
        <v>1181</v>
      </c>
      <c r="G25" s="58" t="s">
        <v>1182</v>
      </c>
      <c r="H25" s="58"/>
      <c r="I25" s="89"/>
      <c r="J25" s="58" t="s">
        <v>1182</v>
      </c>
      <c r="K25" s="58"/>
      <c r="L25" s="58"/>
      <c r="M25" s="58" t="s">
        <v>1210</v>
      </c>
      <c r="N25" s="61">
        <f>IF(J25="","",IF(ISERROR(MATCH(M25,M$5:M24,0)),MAX(N$5:N24)+1,VLOOKUP(M25,M$5:N24,2,FALSE)) )</f>
        <v>2</v>
      </c>
      <c r="O25" s="89"/>
      <c r="P25" s="58" t="s">
        <v>1182</v>
      </c>
      <c r="S25" s="58" t="s">
        <v>1211</v>
      </c>
      <c r="T25" s="58" t="s">
        <v>1196</v>
      </c>
      <c r="U25" s="58" t="s">
        <v>1198</v>
      </c>
      <c r="V25" s="61" t="str">
        <f t="shared" si="0"/>
        <v>A1_A4</v>
      </c>
      <c r="W25" s="61">
        <f>IF(P25="","",IF(ISERROR(MATCH(V25,V$5:V24,0)),MAX(W$5:W24)+1,VLOOKUP(V25,V$5:W24,2,FALSE)) )</f>
        <v>4</v>
      </c>
      <c r="X25" s="89"/>
      <c r="Y25" s="58" t="s">
        <v>1182</v>
      </c>
      <c r="Z25" s="58"/>
      <c r="AA25" s="58"/>
      <c r="AB25" s="58" t="s">
        <v>1211</v>
      </c>
      <c r="AC25" s="58" t="s">
        <v>1213</v>
      </c>
      <c r="AD25" s="58" t="s">
        <v>1199</v>
      </c>
      <c r="AE25" s="61" t="str">
        <f t="shared" si="1"/>
        <v>L1-5_L4</v>
      </c>
      <c r="AF25" s="61">
        <f>IF(Y25="","",IF(ISERROR(MATCH(AE25,AE$5:AE24,0)),MAX(AF$5:AF24)+1,VLOOKUP(AE25,AE$5:AF24,2,FALSE)) )</f>
        <v>2</v>
      </c>
      <c r="AG25" s="89"/>
      <c r="AH25" s="54" t="str">
        <f t="shared" si="2"/>
        <v>242</v>
      </c>
      <c r="AI25" s="61">
        <f>IF(AH25="","",IF(ISERROR(MATCH(AH25,AH$5:AH24,0)),MAX(AI$5:AI24)+1,VLOOKUP(AH25,AH$5:AI24,2,FALSE)) )</f>
        <v>10</v>
      </c>
      <c r="AJ25" s="61" t="str">
        <f t="shared" si="3"/>
        <v>x</v>
      </c>
      <c r="AK25" s="58" t="s">
        <v>1185</v>
      </c>
      <c r="AL25" s="61"/>
      <c r="AO25" s="58" t="s">
        <v>42</v>
      </c>
      <c r="AP25" s="58" t="s">
        <v>18</v>
      </c>
      <c r="AQ25" s="58" t="s">
        <v>43</v>
      </c>
      <c r="AR25" s="56" t="s">
        <v>1244</v>
      </c>
      <c r="AS25" s="58" t="s">
        <v>44</v>
      </c>
      <c r="AT25" s="92">
        <v>133346.83600000001</v>
      </c>
      <c r="AU25" s="92">
        <v>485745.64799999999</v>
      </c>
      <c r="AV25" s="93">
        <f t="shared" si="4"/>
        <v>13.563010000000002</v>
      </c>
      <c r="AW25" s="93">
        <f t="shared" si="4"/>
        <v>48.962679999999999</v>
      </c>
      <c r="AX25" s="58">
        <v>20</v>
      </c>
      <c r="AY25" s="58">
        <v>1138</v>
      </c>
      <c r="AZ25" s="58">
        <v>25</v>
      </c>
      <c r="BB25" s="58" t="s">
        <v>1221</v>
      </c>
      <c r="BC25" s="58" t="s">
        <v>1191</v>
      </c>
      <c r="BD25" s="58">
        <v>950</v>
      </c>
      <c r="BE25" s="58">
        <v>850</v>
      </c>
      <c r="BF25" s="58" t="s">
        <v>1209</v>
      </c>
      <c r="BG25" s="58">
        <v>40</v>
      </c>
      <c r="BH25" s="58">
        <v>35</v>
      </c>
      <c r="BI25" s="58">
        <f t="shared" si="5"/>
        <v>1330</v>
      </c>
      <c r="BJ25" s="58">
        <f t="shared" si="6"/>
        <v>830</v>
      </c>
    </row>
    <row r="26" spans="1:67" ht="15" customHeight="1" x14ac:dyDescent="0.25">
      <c r="A26" s="157" t="s">
        <v>45</v>
      </c>
      <c r="B26" s="54">
        <f ca="1">IF(AO26="","",IF(ISERROR(MATCH(AO26,AO$5:AO25,0)),MAX(B$5:B25)+1,INDIRECT(ADDRESS(MATCH(AO26,AO$5:AO25,0)+4,1)) ) )</f>
        <v>17</v>
      </c>
      <c r="C26" s="88">
        <v>128</v>
      </c>
      <c r="D26" s="56" t="s">
        <v>16</v>
      </c>
      <c r="E26" s="57" t="s">
        <v>1181</v>
      </c>
      <c r="F26" s="56" t="s">
        <v>1181</v>
      </c>
      <c r="G26" s="58" t="s">
        <v>1182</v>
      </c>
      <c r="H26" s="58"/>
      <c r="I26" s="89"/>
      <c r="J26" s="58" t="s">
        <v>1182</v>
      </c>
      <c r="K26" s="58"/>
      <c r="L26" s="58"/>
      <c r="M26" s="58" t="s">
        <v>1210</v>
      </c>
      <c r="N26" s="61">
        <f>IF(J26="","",IF(ISERROR(MATCH(M26,M$5:M25,0)),MAX(N$5:N25)+1,VLOOKUP(M26,M$5:N25,2,FALSE)) )</f>
        <v>2</v>
      </c>
      <c r="O26" s="89"/>
      <c r="P26" s="58" t="s">
        <v>1182</v>
      </c>
      <c r="S26" s="58" t="s">
        <v>1211</v>
      </c>
      <c r="T26" s="58" t="s">
        <v>1212</v>
      </c>
      <c r="U26" s="58" t="s">
        <v>1198</v>
      </c>
      <c r="V26" s="61" t="str">
        <f t="shared" si="0"/>
        <v>A2_A4</v>
      </c>
      <c r="W26" s="61">
        <f>IF(P26="","",IF(ISERROR(MATCH(V26,V$5:V25,0)),MAX(W$5:W25)+1,VLOOKUP(V26,V$5:W25,2,FALSE)) )</f>
        <v>2</v>
      </c>
      <c r="X26" s="89"/>
      <c r="Y26" s="58" t="s">
        <v>1182</v>
      </c>
      <c r="Z26" s="58"/>
      <c r="AA26" s="58"/>
      <c r="AB26" s="58" t="s">
        <v>1211</v>
      </c>
      <c r="AC26" s="58" t="s">
        <v>1213</v>
      </c>
      <c r="AD26" s="58" t="s">
        <v>1199</v>
      </c>
      <c r="AE26" s="61" t="str">
        <f t="shared" si="1"/>
        <v>L1-5_L4</v>
      </c>
      <c r="AF26" s="61">
        <f>IF(Y26="","",IF(ISERROR(MATCH(AE26,AE$5:AE25,0)),MAX(AF$5:AF25)+1,VLOOKUP(AE26,AE$5:AF25,2,FALSE)) )</f>
        <v>2</v>
      </c>
      <c r="AG26" s="89"/>
      <c r="AH26" s="54" t="str">
        <f t="shared" si="2"/>
        <v>222</v>
      </c>
      <c r="AI26" s="61">
        <f>IF(AH26="","",IF(ISERROR(MATCH(AH26,AH$5:AH25,0)),MAX(AI$5:AI25)+1,VLOOKUP(AH26,AH$5:AI25,2,FALSE)) )</f>
        <v>3</v>
      </c>
      <c r="AJ26" s="61" t="str">
        <f t="shared" si="3"/>
        <v>x</v>
      </c>
      <c r="AK26" s="58" t="s">
        <v>1185</v>
      </c>
      <c r="AL26" s="61"/>
      <c r="AO26" s="58" t="s">
        <v>45</v>
      </c>
      <c r="AP26" s="58" t="s">
        <v>18</v>
      </c>
      <c r="AQ26" s="58" t="s">
        <v>43</v>
      </c>
      <c r="AR26" s="56" t="s">
        <v>1245</v>
      </c>
      <c r="AS26" s="58" t="s">
        <v>1246</v>
      </c>
      <c r="AT26" s="92">
        <v>133311.23199999999</v>
      </c>
      <c r="AU26" s="92">
        <v>485546.66800000001</v>
      </c>
      <c r="AV26" s="93">
        <f t="shared" si="4"/>
        <v>13.553119999999996</v>
      </c>
      <c r="AW26" s="93">
        <f t="shared" si="4"/>
        <v>48.929630000000003</v>
      </c>
      <c r="AX26" s="58">
        <v>20</v>
      </c>
      <c r="AY26" s="58">
        <v>857</v>
      </c>
      <c r="AZ26" s="58">
        <v>25</v>
      </c>
      <c r="BB26" s="58" t="s">
        <v>1221</v>
      </c>
      <c r="BC26" s="58" t="s">
        <v>1191</v>
      </c>
      <c r="BD26" s="58">
        <v>1100</v>
      </c>
      <c r="BE26" s="58">
        <v>950</v>
      </c>
      <c r="BF26" s="58" t="s">
        <v>1192</v>
      </c>
      <c r="BG26" s="58">
        <v>50</v>
      </c>
      <c r="BH26" s="58">
        <v>30</v>
      </c>
      <c r="BI26" s="58">
        <f t="shared" si="5"/>
        <v>1440</v>
      </c>
      <c r="BJ26" s="58">
        <f t="shared" si="6"/>
        <v>940</v>
      </c>
    </row>
    <row r="27" spans="1:67" ht="15" customHeight="1" x14ac:dyDescent="0.25">
      <c r="A27" s="157" t="s">
        <v>46</v>
      </c>
      <c r="B27" s="54">
        <f ca="1">IF(AO27="","",IF(ISERROR(MATCH(AO27,AO$5:AO26,0)),MAX(B$5:B26)+1,INDIRECT(ADDRESS(MATCH(AO27,AO$5:AO26,0)+4,1)) ) )</f>
        <v>18</v>
      </c>
      <c r="C27" s="88">
        <v>129</v>
      </c>
      <c r="D27" s="56" t="s">
        <v>16</v>
      </c>
      <c r="E27" s="57" t="s">
        <v>1181</v>
      </c>
      <c r="F27" s="56" t="s">
        <v>1181</v>
      </c>
      <c r="G27" s="58" t="s">
        <v>1182</v>
      </c>
      <c r="H27" s="58"/>
      <c r="I27" s="89"/>
      <c r="J27" s="58" t="s">
        <v>1182</v>
      </c>
      <c r="K27" s="58"/>
      <c r="L27" s="58"/>
      <c r="M27" s="58" t="s">
        <v>1210</v>
      </c>
      <c r="N27" s="61">
        <f>IF(J27="","",IF(ISERROR(MATCH(M27,M$5:M26,0)),MAX(N$5:N26)+1,VLOOKUP(M27,M$5:N26,2,FALSE)) )</f>
        <v>2</v>
      </c>
      <c r="O27" s="89"/>
      <c r="P27" s="58" t="s">
        <v>1182</v>
      </c>
      <c r="S27" s="58" t="s">
        <v>1211</v>
      </c>
      <c r="T27" s="58" t="s">
        <v>1196</v>
      </c>
      <c r="U27" s="58" t="s">
        <v>1198</v>
      </c>
      <c r="V27" s="61" t="str">
        <f t="shared" si="0"/>
        <v>A1_A4</v>
      </c>
      <c r="W27" s="61">
        <f>IF(P27="","",IF(ISERROR(MATCH(V27,V$5:V26,0)),MAX(W$5:W26)+1,VLOOKUP(V27,V$5:W26,2,FALSE)) )</f>
        <v>4</v>
      </c>
      <c r="X27" s="89"/>
      <c r="Y27" s="58" t="s">
        <v>1182</v>
      </c>
      <c r="Z27" s="58"/>
      <c r="AA27" s="58"/>
      <c r="AB27" s="58" t="s">
        <v>1211</v>
      </c>
      <c r="AC27" s="58" t="s">
        <v>1218</v>
      </c>
      <c r="AD27" s="58" t="s">
        <v>1199</v>
      </c>
      <c r="AE27" s="61" t="str">
        <f t="shared" si="1"/>
        <v>L1-3_L4</v>
      </c>
      <c r="AF27" s="61">
        <f>IF(Y27="","",IF(ISERROR(MATCH(AE27,AE$5:AE26,0)),MAX(AF$5:AF26)+1,VLOOKUP(AE27,AE$5:AF26,2,FALSE)) )</f>
        <v>3</v>
      </c>
      <c r="AG27" s="89"/>
      <c r="AH27" s="54" t="str">
        <f t="shared" si="2"/>
        <v>243</v>
      </c>
      <c r="AI27" s="61">
        <f>IF(AH27="","",IF(ISERROR(MATCH(AH27,AH$5:AH26,0)),MAX(AI$5:AI26)+1,VLOOKUP(AH27,AH$5:AI26,2,FALSE)) )</f>
        <v>8</v>
      </c>
      <c r="AJ27" s="61" t="str">
        <f t="shared" si="3"/>
        <v>x</v>
      </c>
      <c r="AK27" s="58" t="s">
        <v>1185</v>
      </c>
      <c r="AL27" s="61"/>
      <c r="AO27" s="58" t="s">
        <v>46</v>
      </c>
      <c r="AP27" s="58" t="s">
        <v>18</v>
      </c>
      <c r="AQ27" s="58" t="s">
        <v>43</v>
      </c>
      <c r="AR27" s="56" t="s">
        <v>1247</v>
      </c>
      <c r="AS27" s="58" t="s">
        <v>1248</v>
      </c>
      <c r="AT27" s="92">
        <v>133001.18799999999</v>
      </c>
      <c r="AU27" s="92">
        <v>485421.636</v>
      </c>
      <c r="AV27" s="93">
        <f t="shared" si="4"/>
        <v>13.500329999999998</v>
      </c>
      <c r="AW27" s="93">
        <f t="shared" si="4"/>
        <v>48.906010000000002</v>
      </c>
      <c r="AX27" s="58">
        <v>15</v>
      </c>
      <c r="AY27" s="58">
        <v>892</v>
      </c>
      <c r="AZ27" s="58">
        <v>20</v>
      </c>
      <c r="BB27" s="58" t="s">
        <v>1221</v>
      </c>
      <c r="BC27" s="58" t="s">
        <v>1191</v>
      </c>
      <c r="BD27" s="58">
        <v>950</v>
      </c>
      <c r="BE27" s="58">
        <v>900</v>
      </c>
      <c r="BF27" s="58" t="s">
        <v>1209</v>
      </c>
      <c r="BG27" s="58">
        <v>40</v>
      </c>
      <c r="BH27" s="58">
        <v>10</v>
      </c>
      <c r="BI27" s="58">
        <f t="shared" si="5"/>
        <v>380</v>
      </c>
      <c r="BJ27" s="58">
        <f t="shared" si="6"/>
        <v>-120</v>
      </c>
    </row>
    <row r="28" spans="1:67" ht="15" customHeight="1" x14ac:dyDescent="0.25">
      <c r="A28" s="157" t="s">
        <v>47</v>
      </c>
      <c r="B28" s="54">
        <f ca="1">IF(AO28="","",IF(ISERROR(MATCH(AO28,AO$5:AO27,0)),MAX(B$5:B27)+1,INDIRECT(ADDRESS(MATCH(AO28,AO$5:AO27,0)+4,1)) ) )</f>
        <v>19</v>
      </c>
      <c r="C28" s="88">
        <v>130</v>
      </c>
      <c r="D28" s="56" t="s">
        <v>16</v>
      </c>
      <c r="E28" s="57" t="s">
        <v>1181</v>
      </c>
      <c r="F28" s="56" t="s">
        <v>1181</v>
      </c>
      <c r="G28" s="58" t="s">
        <v>1182</v>
      </c>
      <c r="H28" s="58" t="s">
        <v>1249</v>
      </c>
      <c r="I28" s="89"/>
      <c r="J28" s="58" t="s">
        <v>1182</v>
      </c>
      <c r="K28" s="58"/>
      <c r="L28" s="58"/>
      <c r="M28" s="58" t="s">
        <v>1210</v>
      </c>
      <c r="N28" s="61">
        <f>IF(J28="","",IF(ISERROR(MATCH(M28,M$5:M27,0)),MAX(N$5:N27)+1,VLOOKUP(M28,M$5:N27,2,FALSE)) )</f>
        <v>2</v>
      </c>
      <c r="O28" s="89"/>
      <c r="P28" s="58" t="s">
        <v>1182</v>
      </c>
      <c r="S28" s="58" t="s">
        <v>1211</v>
      </c>
      <c r="T28" s="58" t="s">
        <v>1196</v>
      </c>
      <c r="U28" s="58" t="s">
        <v>1198</v>
      </c>
      <c r="V28" s="61" t="str">
        <f t="shared" si="0"/>
        <v>A1_A4</v>
      </c>
      <c r="W28" s="61">
        <f>IF(P28="","",IF(ISERROR(MATCH(V28,V$5:V27,0)),MAX(W$5:W27)+1,VLOOKUP(V28,V$5:W27,2,FALSE)) )</f>
        <v>4</v>
      </c>
      <c r="X28" s="89"/>
      <c r="Y28" s="58" t="s">
        <v>1182</v>
      </c>
      <c r="Z28" s="58"/>
      <c r="AA28" s="58"/>
      <c r="AB28" s="58" t="s">
        <v>1211</v>
      </c>
      <c r="AC28" s="58" t="s">
        <v>1218</v>
      </c>
      <c r="AD28" s="58" t="s">
        <v>1199</v>
      </c>
      <c r="AE28" s="61" t="str">
        <f t="shared" si="1"/>
        <v>L1-3_L4</v>
      </c>
      <c r="AF28" s="61">
        <f>IF(Y28="","",IF(ISERROR(MATCH(AE28,AE$5:AE27,0)),MAX(AF$5:AF27)+1,VLOOKUP(AE28,AE$5:AF27,2,FALSE)) )</f>
        <v>3</v>
      </c>
      <c r="AG28" s="89"/>
      <c r="AH28" s="54" t="str">
        <f t="shared" si="2"/>
        <v>243</v>
      </c>
      <c r="AI28" s="61">
        <f>IF(AH28="","",IF(ISERROR(MATCH(AH28,AH$5:AH27,0)),MAX(AI$5:AI27)+1,VLOOKUP(AH28,AH$5:AI27,2,FALSE)) )</f>
        <v>8</v>
      </c>
      <c r="AJ28" s="61" t="str">
        <f t="shared" si="3"/>
        <v>x</v>
      </c>
      <c r="AK28" s="58" t="s">
        <v>1185</v>
      </c>
      <c r="AL28" s="61"/>
      <c r="AO28" s="58" t="s">
        <v>47</v>
      </c>
      <c r="AP28" s="58" t="s">
        <v>18</v>
      </c>
      <c r="AQ28" s="58" t="s">
        <v>43</v>
      </c>
      <c r="AR28" s="56" t="s">
        <v>1250</v>
      </c>
      <c r="AS28" s="58" t="s">
        <v>1251</v>
      </c>
      <c r="AT28" s="92">
        <v>132815.45600000001</v>
      </c>
      <c r="AU28" s="92">
        <v>485538.17200000002</v>
      </c>
      <c r="AV28" s="93">
        <f t="shared" si="4"/>
        <v>13.470960000000002</v>
      </c>
      <c r="AW28" s="93">
        <f t="shared" si="4"/>
        <v>48.927270000000007</v>
      </c>
      <c r="AX28" s="58">
        <v>15</v>
      </c>
      <c r="AY28" s="58">
        <v>1049</v>
      </c>
      <c r="AZ28" s="58">
        <v>20</v>
      </c>
      <c r="BB28" s="58" t="s">
        <v>1221</v>
      </c>
      <c r="BC28" s="58" t="s">
        <v>1191</v>
      </c>
      <c r="BD28" s="58">
        <v>950</v>
      </c>
      <c r="BE28" s="58">
        <v>850</v>
      </c>
      <c r="BF28" s="58" t="s">
        <v>1192</v>
      </c>
      <c r="BG28" s="58">
        <v>40</v>
      </c>
      <c r="BH28" s="58">
        <v>35</v>
      </c>
      <c r="BI28" s="58">
        <f t="shared" si="5"/>
        <v>1330</v>
      </c>
      <c r="BJ28" s="58">
        <f t="shared" si="6"/>
        <v>830</v>
      </c>
    </row>
    <row r="29" spans="1:67" ht="15" customHeight="1" x14ac:dyDescent="0.25">
      <c r="A29" s="157" t="s">
        <v>48</v>
      </c>
      <c r="B29" s="54">
        <f ca="1">IF(AO29="","",IF(ISERROR(MATCH(AO29,AO$5:AO28,0)),MAX(B$5:B28)+1,INDIRECT(ADDRESS(MATCH(AO29,AO$5:AO28,0)+4,1)) ) )</f>
        <v>20</v>
      </c>
      <c r="C29" s="88">
        <v>131</v>
      </c>
      <c r="D29" s="56" t="s">
        <v>16</v>
      </c>
      <c r="E29" s="57" t="s">
        <v>1181</v>
      </c>
      <c r="F29" s="56" t="s">
        <v>1181</v>
      </c>
      <c r="G29" s="58" t="s">
        <v>1182</v>
      </c>
      <c r="H29" s="58"/>
      <c r="I29" s="89"/>
      <c r="J29" s="58" t="s">
        <v>1182</v>
      </c>
      <c r="K29" s="58"/>
      <c r="L29" s="58"/>
      <c r="M29" s="58" t="s">
        <v>1184</v>
      </c>
      <c r="N29" s="61">
        <f>IF(J29="","",IF(ISERROR(MATCH(M29,M$5:M28,0)),MAX(N$5:N28)+1,VLOOKUP(M29,M$5:N28,2,FALSE)) )</f>
        <v>1</v>
      </c>
      <c r="O29" s="89"/>
      <c r="P29" s="58" t="s">
        <v>16</v>
      </c>
      <c r="V29" s="61" t="str">
        <f t="shared" si="0"/>
        <v/>
      </c>
      <c r="W29" s="61" t="str">
        <f>IF(P29="","",IF(ISERROR(MATCH(V29,V$5:V28,0)),MAX(W$5:W28)+1,VLOOKUP(V29,V$5:W28,2,FALSE)) )</f>
        <v/>
      </c>
      <c r="X29" s="89"/>
      <c r="Y29" s="58" t="s">
        <v>1182</v>
      </c>
      <c r="Z29" s="58"/>
      <c r="AA29" s="58"/>
      <c r="AB29" s="58" t="s">
        <v>1211</v>
      </c>
      <c r="AC29" s="58" t="s">
        <v>1228</v>
      </c>
      <c r="AD29" s="58" t="s">
        <v>1199</v>
      </c>
      <c r="AE29" s="61" t="str">
        <f t="shared" si="1"/>
        <v>L1-2_L4</v>
      </c>
      <c r="AF29" s="61">
        <f>IF(Y29="","",IF(ISERROR(MATCH(AE29,AE$5:AE28,0)),MAX(AF$5:AF28)+1,VLOOKUP(AE29,AE$5:AF28,2,FALSE)) )</f>
        <v>4</v>
      </c>
      <c r="AG29" s="89"/>
      <c r="AH29" s="54" t="str">
        <f t="shared" si="2"/>
        <v>1*4</v>
      </c>
      <c r="AI29" s="61">
        <f>IF(AH29="","",IF(ISERROR(MATCH(AH29,AH$5:AH28,0)),MAX(AI$5:AI28)+1,VLOOKUP(AH29,AH$5:AI28,2,FALSE)) )</f>
        <v>7</v>
      </c>
      <c r="AJ29" s="61" t="str">
        <f t="shared" si="3"/>
        <v/>
      </c>
      <c r="AK29" s="58" t="s">
        <v>1185</v>
      </c>
      <c r="AL29" s="61"/>
      <c r="AO29" s="58" t="s">
        <v>48</v>
      </c>
      <c r="AP29" s="58" t="s">
        <v>18</v>
      </c>
      <c r="AQ29" s="58" t="s">
        <v>43</v>
      </c>
      <c r="AR29" s="56" t="s">
        <v>1252</v>
      </c>
      <c r="AS29" s="58" t="s">
        <v>49</v>
      </c>
      <c r="AT29" s="92">
        <v>132713.10399999999</v>
      </c>
      <c r="AU29" s="92">
        <v>485407.63199999998</v>
      </c>
      <c r="AV29" s="93">
        <f t="shared" si="4"/>
        <v>13.453639999999998</v>
      </c>
      <c r="AW29" s="93">
        <f t="shared" si="4"/>
        <v>48.902119999999996</v>
      </c>
      <c r="AX29" s="58">
        <v>15</v>
      </c>
      <c r="AY29" s="58">
        <v>781</v>
      </c>
      <c r="AZ29" s="58">
        <v>15</v>
      </c>
      <c r="BB29" s="58" t="s">
        <v>1221</v>
      </c>
      <c r="BC29" s="58" t="s">
        <v>1191</v>
      </c>
      <c r="BD29" s="58">
        <v>1000</v>
      </c>
      <c r="BE29" s="58">
        <v>900</v>
      </c>
      <c r="BF29" s="58" t="s">
        <v>1209</v>
      </c>
      <c r="BG29" s="58">
        <v>40</v>
      </c>
      <c r="BH29" s="58">
        <v>35</v>
      </c>
      <c r="BI29" s="58">
        <f t="shared" si="5"/>
        <v>1330</v>
      </c>
      <c r="BJ29" s="58">
        <f t="shared" si="6"/>
        <v>830</v>
      </c>
    </row>
    <row r="30" spans="1:67" ht="15" customHeight="1" x14ac:dyDescent="0.25">
      <c r="A30" s="157" t="s">
        <v>50</v>
      </c>
      <c r="B30" s="54">
        <f ca="1">IF(AO30="","",IF(ISERROR(MATCH(AO30,AO$5:AO29,0)),MAX(B$5:B29)+1,INDIRECT(ADDRESS(MATCH(AO30,AO$5:AO29,0)+4,1)) ) )</f>
        <v>21</v>
      </c>
      <c r="C30" s="88">
        <v>132</v>
      </c>
      <c r="D30" s="56">
        <v>137</v>
      </c>
      <c r="E30" s="57" t="s">
        <v>1181</v>
      </c>
      <c r="F30" s="56" t="s">
        <v>1181</v>
      </c>
      <c r="G30" s="75" t="s">
        <v>1195</v>
      </c>
      <c r="H30" s="58" t="s">
        <v>1253</v>
      </c>
      <c r="I30" s="89"/>
      <c r="J30" s="58"/>
      <c r="K30" s="58"/>
      <c r="L30" s="58"/>
      <c r="M30" s="58" t="s">
        <v>16</v>
      </c>
      <c r="N30" s="61" t="str">
        <f>IF(J30="","",IF(ISERROR(MATCH(M30,M$5:M29,0)),MAX(N$5:N29)+1,VLOOKUP(M30,M$5:N29,2,FALSE)) )</f>
        <v/>
      </c>
      <c r="O30" s="89"/>
      <c r="P30" s="58" t="s">
        <v>16</v>
      </c>
      <c r="V30" s="61" t="str">
        <f t="shared" si="0"/>
        <v/>
      </c>
      <c r="W30" s="61" t="str">
        <f>IF(P30="","",IF(ISERROR(MATCH(V30,V$5:V29,0)),MAX(W$5:W29)+1,VLOOKUP(V30,V$5:W29,2,FALSE)) )</f>
        <v/>
      </c>
      <c r="X30" s="89"/>
      <c r="Y30" s="58" t="s">
        <v>16</v>
      </c>
      <c r="Z30" s="58"/>
      <c r="AA30" s="58"/>
      <c r="AB30" s="58" t="s">
        <v>16</v>
      </c>
      <c r="AC30" s="58" t="s">
        <v>16</v>
      </c>
      <c r="AD30" s="58" t="s">
        <v>16</v>
      </c>
      <c r="AE30" s="61" t="str">
        <f t="shared" si="1"/>
        <v/>
      </c>
      <c r="AF30" s="61" t="str">
        <f>IF(Y30="","",IF(ISERROR(MATCH(AE30,AE$5:AE29,0)),MAX(AF$5:AF29)+1,VLOOKUP(AE30,AE$5:AF29,2,FALSE)) )</f>
        <v/>
      </c>
      <c r="AG30" s="89"/>
      <c r="AH30" s="54" t="str">
        <f t="shared" si="2"/>
        <v/>
      </c>
      <c r="AI30" s="61" t="str">
        <f>IF(AH30="","",IF(ISERROR(MATCH(AH30,AH$5:AH29,0)),MAX(AI$5:AI29)+1,VLOOKUP(AH30,AH$5:AI29,2,FALSE)) )</f>
        <v/>
      </c>
      <c r="AJ30" s="61" t="str">
        <f t="shared" si="3"/>
        <v/>
      </c>
      <c r="AK30" s="58" t="s">
        <v>1185</v>
      </c>
      <c r="AL30" s="61"/>
      <c r="AO30" s="58" t="s">
        <v>50</v>
      </c>
      <c r="AP30" s="58" t="s">
        <v>18</v>
      </c>
      <c r="AQ30" s="58" t="s">
        <v>43</v>
      </c>
      <c r="AR30" s="56" t="s">
        <v>1254</v>
      </c>
      <c r="AS30" s="58" t="s">
        <v>49</v>
      </c>
      <c r="AT30" s="92">
        <v>132713.10399999999</v>
      </c>
      <c r="AU30" s="92">
        <v>485407.63199999998</v>
      </c>
      <c r="AV30" s="93">
        <f t="shared" si="4"/>
        <v>13.453639999999998</v>
      </c>
      <c r="AW30" s="93">
        <f t="shared" si="4"/>
        <v>48.902119999999996</v>
      </c>
      <c r="AX30" s="58">
        <v>15</v>
      </c>
      <c r="AY30" s="58">
        <v>781</v>
      </c>
      <c r="AZ30" s="58">
        <v>15</v>
      </c>
      <c r="BB30" s="58" t="s">
        <v>1221</v>
      </c>
      <c r="BC30" s="58" t="s">
        <v>1191</v>
      </c>
      <c r="BD30" s="58">
        <v>950</v>
      </c>
      <c r="BE30" s="58">
        <v>900</v>
      </c>
      <c r="BF30" s="58" t="s">
        <v>1255</v>
      </c>
      <c r="BG30" s="58">
        <v>40</v>
      </c>
      <c r="BH30" s="58">
        <v>0</v>
      </c>
      <c r="BI30" s="58">
        <f t="shared" si="5"/>
        <v>0</v>
      </c>
      <c r="BJ30" s="58">
        <f t="shared" si="6"/>
        <v>-500</v>
      </c>
      <c r="BL30" s="94"/>
      <c r="BM30" s="94"/>
      <c r="BN30" s="94"/>
      <c r="BO30" s="94" t="s">
        <v>1256</v>
      </c>
    </row>
    <row r="31" spans="1:67" ht="15" customHeight="1" x14ac:dyDescent="0.25">
      <c r="A31" s="157" t="s">
        <v>51</v>
      </c>
      <c r="B31" s="54">
        <f ca="1">IF(AO31="","",IF(ISERROR(MATCH(AO31,AO$5:AO30,0)),MAX(B$5:B30)+1,INDIRECT(ADDRESS(MATCH(AO31,AO$5:AO30,0)+4,1)) ) )</f>
        <v>22</v>
      </c>
      <c r="C31" s="88">
        <v>133</v>
      </c>
      <c r="D31" s="56" t="s">
        <v>16</v>
      </c>
      <c r="E31" s="57" t="s">
        <v>1181</v>
      </c>
      <c r="F31" s="56" t="s">
        <v>1181</v>
      </c>
      <c r="G31" s="58" t="s">
        <v>1182</v>
      </c>
      <c r="H31" s="58"/>
      <c r="I31" s="89"/>
      <c r="J31" s="58" t="s">
        <v>1182</v>
      </c>
      <c r="K31" s="58"/>
      <c r="L31" s="58"/>
      <c r="M31" s="58" t="s">
        <v>1184</v>
      </c>
      <c r="N31" s="61">
        <f>IF(J31="","",IF(ISERROR(MATCH(M31,M$5:M30,0)),MAX(N$5:N30)+1,VLOOKUP(M31,M$5:N30,2,FALSE)) )</f>
        <v>1</v>
      </c>
      <c r="O31" s="89"/>
      <c r="P31" s="58" t="s">
        <v>1182</v>
      </c>
      <c r="S31" s="58" t="s">
        <v>1211</v>
      </c>
      <c r="T31" s="58" t="s">
        <v>1196</v>
      </c>
      <c r="U31" s="58" t="s">
        <v>1198</v>
      </c>
      <c r="V31" s="61" t="str">
        <f t="shared" si="0"/>
        <v>A1_A4</v>
      </c>
      <c r="W31" s="61">
        <f>IF(P31="","",IF(ISERROR(MATCH(V31,V$5:V30,0)),MAX(W$5:W30)+1,VLOOKUP(V31,V$5:W30,2,FALSE)) )</f>
        <v>4</v>
      </c>
      <c r="X31" s="89"/>
      <c r="Y31" s="58" t="s">
        <v>16</v>
      </c>
      <c r="Z31" s="58"/>
      <c r="AA31" s="58"/>
      <c r="AB31" s="58" t="s">
        <v>16</v>
      </c>
      <c r="AC31" s="58" t="s">
        <v>16</v>
      </c>
      <c r="AD31" s="58" t="s">
        <v>16</v>
      </c>
      <c r="AE31" s="61" t="str">
        <f t="shared" si="1"/>
        <v/>
      </c>
      <c r="AF31" s="61" t="str">
        <f>IF(Y31="","",IF(ISERROR(MATCH(AE31,AE$5:AE30,0)),MAX(AF$5:AF30)+1,VLOOKUP(AE31,AE$5:AF30,2,FALSE)) )</f>
        <v/>
      </c>
      <c r="AG31" s="89"/>
      <c r="AH31" s="54" t="str">
        <f t="shared" si="2"/>
        <v>14*</v>
      </c>
      <c r="AI31" s="61">
        <f>IF(AH31="","",IF(ISERROR(MATCH(AH31,AH$5:AH30,0)),MAX(AI$5:AI30)+1,VLOOKUP(AH31,AH$5:AI30,2,FALSE)) )</f>
        <v>5</v>
      </c>
      <c r="AJ31" s="61" t="str">
        <f t="shared" si="3"/>
        <v/>
      </c>
      <c r="AK31" s="58" t="s">
        <v>1185</v>
      </c>
      <c r="AL31" s="61"/>
      <c r="AO31" s="58" t="s">
        <v>51</v>
      </c>
      <c r="AP31" s="58" t="s">
        <v>18</v>
      </c>
      <c r="AQ31" s="58" t="s">
        <v>43</v>
      </c>
      <c r="AR31" s="56" t="s">
        <v>1257</v>
      </c>
      <c r="AS31" s="58" t="s">
        <v>1258</v>
      </c>
      <c r="AT31" s="92">
        <v>132831.40400000001</v>
      </c>
      <c r="AU31" s="92">
        <v>485353.62799999997</v>
      </c>
      <c r="AV31" s="93">
        <f t="shared" si="4"/>
        <v>13.475390000000003</v>
      </c>
      <c r="AW31" s="93">
        <f t="shared" si="4"/>
        <v>48.898229999999991</v>
      </c>
      <c r="AX31" s="58">
        <v>10</v>
      </c>
      <c r="AY31" s="58">
        <v>757</v>
      </c>
      <c r="AZ31" s="58">
        <v>15</v>
      </c>
      <c r="BB31" s="58" t="s">
        <v>1221</v>
      </c>
      <c r="BC31" s="58" t="s">
        <v>1191</v>
      </c>
      <c r="BD31" s="58">
        <v>950</v>
      </c>
      <c r="BE31" s="58">
        <v>850</v>
      </c>
      <c r="BF31" s="58" t="s">
        <v>1231</v>
      </c>
      <c r="BG31" s="58">
        <v>40</v>
      </c>
      <c r="BH31" s="58">
        <v>25</v>
      </c>
      <c r="BI31" s="58">
        <f t="shared" si="5"/>
        <v>950</v>
      </c>
      <c r="BJ31" s="58">
        <f t="shared" si="6"/>
        <v>450</v>
      </c>
    </row>
    <row r="32" spans="1:67" ht="15" customHeight="1" x14ac:dyDescent="0.25">
      <c r="A32" s="157" t="s">
        <v>52</v>
      </c>
      <c r="B32" s="54">
        <f ca="1">IF(AO32="","",IF(ISERROR(MATCH(AO32,AO$5:AO31,0)),MAX(B$5:B31)+1,INDIRECT(ADDRESS(MATCH(AO32,AO$5:AO31,0)+4,1)) ) )</f>
        <v>23</v>
      </c>
      <c r="C32" s="88">
        <v>134</v>
      </c>
      <c r="D32" s="56" t="s">
        <v>16</v>
      </c>
      <c r="E32" s="57" t="s">
        <v>1181</v>
      </c>
      <c r="F32" s="56" t="s">
        <v>1181</v>
      </c>
      <c r="G32" s="58" t="s">
        <v>1182</v>
      </c>
      <c r="H32" s="58"/>
      <c r="I32" s="89"/>
      <c r="J32" s="58" t="s">
        <v>1182</v>
      </c>
      <c r="K32" s="58"/>
      <c r="L32" s="58"/>
      <c r="M32" s="58" t="s">
        <v>1184</v>
      </c>
      <c r="N32" s="61">
        <f>IF(J32="","",IF(ISERROR(MATCH(M32,M$5:M31,0)),MAX(N$5:N31)+1,VLOOKUP(M32,M$5:N31,2,FALSE)) )</f>
        <v>1</v>
      </c>
      <c r="O32" s="89"/>
      <c r="P32" s="58" t="s">
        <v>1182</v>
      </c>
      <c r="S32" s="58" t="s">
        <v>1211</v>
      </c>
      <c r="T32" s="58" t="s">
        <v>1196</v>
      </c>
      <c r="U32" s="58" t="s">
        <v>1198</v>
      </c>
      <c r="V32" s="61" t="str">
        <f t="shared" si="0"/>
        <v>A1_A4</v>
      </c>
      <c r="W32" s="61">
        <f>IF(P32="","",IF(ISERROR(MATCH(V32,V$5:V31,0)),MAX(W$5:W31)+1,VLOOKUP(V32,V$5:W31,2,FALSE)) )</f>
        <v>4</v>
      </c>
      <c r="X32" s="89"/>
      <c r="Y32" s="58" t="s">
        <v>1182</v>
      </c>
      <c r="Z32" s="58"/>
      <c r="AA32" s="58"/>
      <c r="AB32" s="58" t="s">
        <v>1211</v>
      </c>
      <c r="AC32" s="58" t="s">
        <v>1218</v>
      </c>
      <c r="AD32" s="58" t="s">
        <v>1199</v>
      </c>
      <c r="AE32" s="61" t="str">
        <f t="shared" si="1"/>
        <v>L1-3_L4</v>
      </c>
      <c r="AF32" s="61">
        <f>IF(Y32="","",IF(ISERROR(MATCH(AE32,AE$5:AE31,0)),MAX(AF$5:AF31)+1,VLOOKUP(AE32,AE$5:AF31,2,FALSE)) )</f>
        <v>3</v>
      </c>
      <c r="AG32" s="89"/>
      <c r="AH32" s="54" t="str">
        <f t="shared" si="2"/>
        <v>143</v>
      </c>
      <c r="AI32" s="61">
        <f>IF(AH32="","",IF(ISERROR(MATCH(AH32,AH$5:AH31,0)),MAX(AI$5:AI31)+1,VLOOKUP(AH32,AH$5:AI31,2,FALSE)) )</f>
        <v>11</v>
      </c>
      <c r="AJ32" s="61" t="str">
        <f t="shared" si="3"/>
        <v>x</v>
      </c>
      <c r="AK32" s="58" t="s">
        <v>1185</v>
      </c>
      <c r="AL32" s="61"/>
      <c r="AO32" s="58" t="s">
        <v>52</v>
      </c>
      <c r="AP32" s="58" t="s">
        <v>18</v>
      </c>
      <c r="AQ32" s="58" t="s">
        <v>43</v>
      </c>
      <c r="AR32" s="56" t="s">
        <v>1259</v>
      </c>
      <c r="AS32" s="58" t="s">
        <v>53</v>
      </c>
      <c r="AT32" s="92">
        <v>132727.39600000001</v>
      </c>
      <c r="AU32" s="92">
        <v>485455.152</v>
      </c>
      <c r="AV32" s="93">
        <f t="shared" si="4"/>
        <v>13.457610000000003</v>
      </c>
      <c r="AW32" s="93">
        <f t="shared" si="4"/>
        <v>48.915320000000001</v>
      </c>
      <c r="AX32" s="58">
        <v>25</v>
      </c>
      <c r="AY32" s="58">
        <v>763</v>
      </c>
      <c r="AZ32" s="58">
        <v>15</v>
      </c>
      <c r="BB32" s="58" t="s">
        <v>1221</v>
      </c>
      <c r="BC32" s="58" t="s">
        <v>1191</v>
      </c>
      <c r="BD32" s="58">
        <v>900</v>
      </c>
      <c r="BE32" s="58">
        <v>800</v>
      </c>
      <c r="BF32" s="58" t="s">
        <v>1192</v>
      </c>
      <c r="BG32" s="58">
        <v>40</v>
      </c>
      <c r="BH32" s="58">
        <v>25</v>
      </c>
      <c r="BI32" s="58">
        <f t="shared" si="5"/>
        <v>950</v>
      </c>
      <c r="BJ32" s="58">
        <f t="shared" si="6"/>
        <v>450</v>
      </c>
    </row>
    <row r="33" spans="1:67" ht="15" customHeight="1" x14ac:dyDescent="0.25">
      <c r="A33" s="157" t="s">
        <v>54</v>
      </c>
      <c r="B33" s="54">
        <f ca="1">IF(AO33="","",IF(ISERROR(MATCH(AO33,AO$5:AO32,0)),MAX(B$5:B32)+1,INDIRECT(ADDRESS(MATCH(AO33,AO$5:AO32,0)+4,1)) ) )</f>
        <v>24</v>
      </c>
      <c r="C33" s="88">
        <v>135</v>
      </c>
      <c r="D33" s="56" t="s">
        <v>16</v>
      </c>
      <c r="E33" s="57" t="s">
        <v>1181</v>
      </c>
      <c r="F33" s="56" t="s">
        <v>1181</v>
      </c>
      <c r="G33" s="58" t="s">
        <v>1182</v>
      </c>
      <c r="H33" s="58"/>
      <c r="I33" s="89"/>
      <c r="J33" s="58" t="s">
        <v>1182</v>
      </c>
      <c r="K33" s="58"/>
      <c r="L33" s="58"/>
      <c r="M33" s="58" t="s">
        <v>1210</v>
      </c>
      <c r="N33" s="61">
        <f>IF(J33="","",IF(ISERROR(MATCH(M33,M$5:M32,0)),MAX(N$5:N32)+1,VLOOKUP(M33,M$5:N32,2,FALSE)) )</f>
        <v>2</v>
      </c>
      <c r="O33" s="89"/>
      <c r="P33" s="58" t="s">
        <v>1182</v>
      </c>
      <c r="S33" s="58" t="s">
        <v>1211</v>
      </c>
      <c r="T33" s="58" t="s">
        <v>1196</v>
      </c>
      <c r="U33" s="58" t="s">
        <v>1198</v>
      </c>
      <c r="V33" s="61" t="str">
        <f t="shared" si="0"/>
        <v>A1_A4</v>
      </c>
      <c r="W33" s="61">
        <f>IF(P33="","",IF(ISERROR(MATCH(V33,V$5:V32,0)),MAX(W$5:W32)+1,VLOOKUP(V33,V$5:W32,2,FALSE)) )</f>
        <v>4</v>
      </c>
      <c r="X33" s="89"/>
      <c r="Y33" s="58" t="s">
        <v>1182</v>
      </c>
      <c r="Z33" s="58"/>
      <c r="AA33" s="58"/>
      <c r="AB33" s="58" t="s">
        <v>1211</v>
      </c>
      <c r="AC33" s="58" t="s">
        <v>1218</v>
      </c>
      <c r="AD33" s="58" t="s">
        <v>1199</v>
      </c>
      <c r="AE33" s="61" t="str">
        <f t="shared" si="1"/>
        <v>L1-3_L4</v>
      </c>
      <c r="AF33" s="61">
        <f>IF(Y33="","",IF(ISERROR(MATCH(AE33,AE$5:AE32,0)),MAX(AF$5:AF32)+1,VLOOKUP(AE33,AE$5:AF32,2,FALSE)) )</f>
        <v>3</v>
      </c>
      <c r="AG33" s="89"/>
      <c r="AH33" s="54" t="str">
        <f t="shared" si="2"/>
        <v>243</v>
      </c>
      <c r="AI33" s="61">
        <f>IF(AH33="","",IF(ISERROR(MATCH(AH33,AH$5:AH32,0)),MAX(AI$5:AI32)+1,VLOOKUP(AH33,AH$5:AI32,2,FALSE)) )</f>
        <v>8</v>
      </c>
      <c r="AJ33" s="61" t="str">
        <f t="shared" si="3"/>
        <v>x</v>
      </c>
      <c r="AK33" s="58" t="s">
        <v>1185</v>
      </c>
      <c r="AL33" s="61"/>
      <c r="AO33" s="58" t="s">
        <v>54</v>
      </c>
      <c r="AP33" s="58" t="s">
        <v>18</v>
      </c>
      <c r="AQ33" s="58" t="s">
        <v>43</v>
      </c>
      <c r="AR33" s="56" t="s">
        <v>1260</v>
      </c>
      <c r="AS33" s="58" t="s">
        <v>55</v>
      </c>
      <c r="AT33" s="92">
        <v>132518.516</v>
      </c>
      <c r="AU33" s="92">
        <v>485516.24800000002</v>
      </c>
      <c r="AV33" s="93">
        <f t="shared" si="4"/>
        <v>13.421810000000001</v>
      </c>
      <c r="AW33" s="93">
        <f t="shared" si="4"/>
        <v>48.921180000000007</v>
      </c>
      <c r="AX33" s="58">
        <v>15</v>
      </c>
      <c r="AY33" s="58">
        <v>802</v>
      </c>
      <c r="AZ33" s="58">
        <v>15</v>
      </c>
      <c r="BB33" s="58" t="s">
        <v>1221</v>
      </c>
      <c r="BC33" s="58" t="s">
        <v>1191</v>
      </c>
      <c r="BD33" s="58">
        <v>950</v>
      </c>
      <c r="BE33" s="58">
        <v>850</v>
      </c>
      <c r="BF33" s="58" t="s">
        <v>1192</v>
      </c>
      <c r="BG33" s="58">
        <v>40</v>
      </c>
      <c r="BH33" s="58">
        <v>25</v>
      </c>
      <c r="BI33" s="58">
        <f t="shared" si="5"/>
        <v>950</v>
      </c>
      <c r="BJ33" s="58">
        <f t="shared" si="6"/>
        <v>450</v>
      </c>
    </row>
    <row r="34" spans="1:67" ht="15" customHeight="1" x14ac:dyDescent="0.25">
      <c r="A34" s="157" t="s">
        <v>47</v>
      </c>
      <c r="B34" s="54" t="str">
        <f ca="1">IF(AO34="","",IF(ISERROR(MATCH(AO34,AO$5:AO33,0)),MAX(B$5:B33)+1,INDIRECT(ADDRESS(MATCH(AO34,AO$5:AO33,0)+4,1)) ) )</f>
        <v>DIPiss15</v>
      </c>
      <c r="C34" s="88">
        <v>136</v>
      </c>
      <c r="D34" s="56">
        <v>130</v>
      </c>
      <c r="E34" s="57" t="s">
        <v>1181</v>
      </c>
      <c r="F34" s="56" t="s">
        <v>1181</v>
      </c>
      <c r="G34" s="58" t="s">
        <v>1261</v>
      </c>
      <c r="H34" s="58" t="s">
        <v>1249</v>
      </c>
      <c r="I34" s="89"/>
      <c r="J34" s="58"/>
      <c r="K34" s="58"/>
      <c r="L34" s="58"/>
      <c r="M34" s="58" t="s">
        <v>16</v>
      </c>
      <c r="N34" s="61" t="str">
        <f>IF(J34="","",IF(ISERROR(MATCH(M34,M$5:M33,0)),MAX(N$5:N33)+1,VLOOKUP(M34,M$5:N33,2,FALSE)) )</f>
        <v/>
      </c>
      <c r="O34" s="89"/>
      <c r="P34" s="58" t="s">
        <v>16</v>
      </c>
      <c r="V34" s="61" t="str">
        <f t="shared" si="0"/>
        <v/>
      </c>
      <c r="W34" s="61" t="str">
        <f>IF(P34="","",IF(ISERROR(MATCH(V34,V$5:V33,0)),MAX(W$5:W33)+1,VLOOKUP(V34,V$5:W33,2,FALSE)) )</f>
        <v/>
      </c>
      <c r="X34" s="89"/>
      <c r="Y34" s="58" t="s">
        <v>16</v>
      </c>
      <c r="Z34" s="58"/>
      <c r="AA34" s="58"/>
      <c r="AB34" s="58" t="s">
        <v>16</v>
      </c>
      <c r="AC34" s="58" t="s">
        <v>16</v>
      </c>
      <c r="AD34" s="58" t="s">
        <v>16</v>
      </c>
      <c r="AE34" s="61" t="str">
        <f t="shared" si="1"/>
        <v/>
      </c>
      <c r="AF34" s="61" t="str">
        <f>IF(Y34="","",IF(ISERROR(MATCH(AE34,AE$5:AE33,0)),MAX(AF$5:AF33)+1,VLOOKUP(AE34,AE$5:AF33,2,FALSE)) )</f>
        <v/>
      </c>
      <c r="AG34" s="89"/>
      <c r="AH34" s="54" t="str">
        <f t="shared" si="2"/>
        <v/>
      </c>
      <c r="AI34" s="61" t="str">
        <f>IF(AH34="","",IF(ISERROR(MATCH(AH34,AH$5:AH33,0)),MAX(AI$5:AI33)+1,VLOOKUP(AH34,AH$5:AI33,2,FALSE)) )</f>
        <v/>
      </c>
      <c r="AJ34" s="61" t="str">
        <f t="shared" si="3"/>
        <v/>
      </c>
      <c r="AK34" s="58" t="s">
        <v>1185</v>
      </c>
      <c r="AL34" s="61"/>
      <c r="AO34" s="58" t="s">
        <v>47</v>
      </c>
      <c r="AP34" s="58" t="s">
        <v>18</v>
      </c>
      <c r="AQ34" s="58" t="s">
        <v>43</v>
      </c>
      <c r="AR34" s="56" t="s">
        <v>1250</v>
      </c>
      <c r="AS34" s="58" t="s">
        <v>1251</v>
      </c>
      <c r="AT34" s="92">
        <v>132815.45600000001</v>
      </c>
      <c r="AU34" s="92">
        <v>485538.17200000002</v>
      </c>
      <c r="AV34" s="93">
        <f t="shared" si="4"/>
        <v>13.470960000000002</v>
      </c>
      <c r="AW34" s="93">
        <f t="shared" si="4"/>
        <v>48.927270000000007</v>
      </c>
      <c r="AX34" s="58">
        <v>15</v>
      </c>
      <c r="AY34" s="58">
        <v>1049</v>
      </c>
      <c r="AZ34" s="58">
        <v>20</v>
      </c>
      <c r="BB34" s="58" t="s">
        <v>1221</v>
      </c>
      <c r="BC34" s="58" t="s">
        <v>1191</v>
      </c>
      <c r="BD34" s="58">
        <v>850</v>
      </c>
      <c r="BE34" s="58">
        <v>800</v>
      </c>
      <c r="BF34" s="58" t="s">
        <v>1192</v>
      </c>
      <c r="BG34" s="58">
        <v>50</v>
      </c>
      <c r="BH34" s="58">
        <v>25</v>
      </c>
      <c r="BI34" s="58">
        <f t="shared" si="5"/>
        <v>1200</v>
      </c>
      <c r="BJ34" s="58">
        <f t="shared" si="6"/>
        <v>700</v>
      </c>
    </row>
    <row r="35" spans="1:67" ht="15" customHeight="1" x14ac:dyDescent="0.25">
      <c r="A35" s="157" t="s">
        <v>50</v>
      </c>
      <c r="B35" s="54" t="str">
        <f ca="1">IF(AO35="","",IF(ISERROR(MATCH(AO35,AO$5:AO34,0)),MAX(B$5:B34)+1,INDIRECT(ADDRESS(MATCH(AO35,AO$5:AO34,0)+4,1)) ) )</f>
        <v>DIPiss16/2</v>
      </c>
      <c r="C35" s="88">
        <v>137</v>
      </c>
      <c r="E35" s="57" t="s">
        <v>1181</v>
      </c>
      <c r="F35" s="56" t="s">
        <v>1181</v>
      </c>
      <c r="G35" s="58" t="s">
        <v>1182</v>
      </c>
      <c r="H35" s="58" t="s">
        <v>1253</v>
      </c>
      <c r="I35" s="89"/>
      <c r="J35" s="58" t="s">
        <v>1182</v>
      </c>
      <c r="K35" s="58"/>
      <c r="L35" s="58"/>
      <c r="M35" s="58" t="s">
        <v>1184</v>
      </c>
      <c r="N35" s="61">
        <f>IF(J35="","",IF(ISERROR(MATCH(M35,M$5:M34,0)),MAX(N$5:N34)+1,VLOOKUP(M35,M$5:N34,2,FALSE)) )</f>
        <v>1</v>
      </c>
      <c r="O35" s="89"/>
      <c r="P35" s="58" t="s">
        <v>1182</v>
      </c>
      <c r="S35" s="58" t="s">
        <v>1211</v>
      </c>
      <c r="T35" s="58" t="s">
        <v>1196</v>
      </c>
      <c r="U35" s="58" t="s">
        <v>1198</v>
      </c>
      <c r="V35" s="61" t="str">
        <f t="shared" si="0"/>
        <v>A1_A4</v>
      </c>
      <c r="W35" s="61">
        <f>IF(P35="","",IF(ISERROR(MATCH(V35,V$5:V34,0)),MAX(W$5:W34)+1,VLOOKUP(V35,V$5:W34,2,FALSE)) )</f>
        <v>4</v>
      </c>
      <c r="X35" s="89"/>
      <c r="Y35" s="58" t="s">
        <v>1182</v>
      </c>
      <c r="Z35" s="58"/>
      <c r="AA35" s="58"/>
      <c r="AB35" s="58" t="s">
        <v>1211</v>
      </c>
      <c r="AC35" s="58" t="s">
        <v>1228</v>
      </c>
      <c r="AD35" s="58" t="s">
        <v>1199</v>
      </c>
      <c r="AE35" s="61" t="str">
        <f t="shared" si="1"/>
        <v>L1-2_L4</v>
      </c>
      <c r="AF35" s="61">
        <f>IF(Y35="","",IF(ISERROR(MATCH(AE35,AE$5:AE34,0)),MAX(AF$5:AF34)+1,VLOOKUP(AE35,AE$5:AF34,2,FALSE)) )</f>
        <v>4</v>
      </c>
      <c r="AG35" s="89"/>
      <c r="AH35" s="54" t="str">
        <f t="shared" si="2"/>
        <v>144</v>
      </c>
      <c r="AI35" s="61">
        <f>IF(AH35="","",IF(ISERROR(MATCH(AH35,AH$5:AH34,0)),MAX(AI$5:AI34)+1,VLOOKUP(AH35,AH$5:AI34,2,FALSE)) )</f>
        <v>9</v>
      </c>
      <c r="AJ35" s="61" t="str">
        <f t="shared" si="3"/>
        <v>x</v>
      </c>
      <c r="AK35" s="58" t="s">
        <v>1185</v>
      </c>
      <c r="AL35" s="61"/>
      <c r="AO35" s="58" t="s">
        <v>50</v>
      </c>
      <c r="AP35" s="58" t="s">
        <v>18</v>
      </c>
      <c r="AQ35" s="58" t="s">
        <v>43</v>
      </c>
      <c r="AR35" s="56" t="s">
        <v>1254</v>
      </c>
      <c r="AS35" s="58" t="s">
        <v>49</v>
      </c>
      <c r="AT35" s="92">
        <v>132713.10399999999</v>
      </c>
      <c r="AU35" s="92">
        <v>485407.63199999998</v>
      </c>
      <c r="AV35" s="93">
        <f t="shared" si="4"/>
        <v>13.453639999999998</v>
      </c>
      <c r="AW35" s="93">
        <f t="shared" si="4"/>
        <v>48.902119999999996</v>
      </c>
      <c r="AX35" s="58">
        <v>15</v>
      </c>
      <c r="AY35" s="58">
        <v>781</v>
      </c>
      <c r="AZ35" s="58">
        <v>15</v>
      </c>
      <c r="BB35" s="58" t="s">
        <v>1221</v>
      </c>
      <c r="BC35" s="58" t="s">
        <v>1191</v>
      </c>
      <c r="BD35" s="58">
        <v>950</v>
      </c>
      <c r="BE35" s="58">
        <v>850</v>
      </c>
      <c r="BF35" s="58" t="s">
        <v>1192</v>
      </c>
      <c r="BG35" s="58">
        <v>40</v>
      </c>
      <c r="BH35" s="58">
        <v>25</v>
      </c>
      <c r="BI35" s="58">
        <f t="shared" si="5"/>
        <v>950</v>
      </c>
      <c r="BJ35" s="58">
        <f t="shared" si="6"/>
        <v>450</v>
      </c>
      <c r="BO35" s="94" t="s">
        <v>1256</v>
      </c>
    </row>
    <row r="36" spans="1:67" ht="15" customHeight="1" x14ac:dyDescent="0.25">
      <c r="A36" s="157" t="s">
        <v>20</v>
      </c>
      <c r="B36" s="54" t="str">
        <f ca="1">IF(AO36="","",IF(ISERROR(MATCH(AO36,AO$5:AO35,0)),MAX(B$5:B35)+1,INDIRECT(ADDRESS(MATCH(AO36,AO$5:AO35,0)+4,1)) ) )</f>
        <v>DIPiss2</v>
      </c>
      <c r="C36" s="88">
        <v>138</v>
      </c>
      <c r="D36" s="56">
        <v>117</v>
      </c>
      <c r="E36" s="57" t="s">
        <v>1181</v>
      </c>
      <c r="F36" s="56" t="s">
        <v>1181</v>
      </c>
      <c r="G36" s="58" t="s">
        <v>1182</v>
      </c>
      <c r="H36" s="58" t="s">
        <v>1222</v>
      </c>
      <c r="I36" s="89"/>
      <c r="J36" s="58"/>
      <c r="K36" s="58"/>
      <c r="L36" s="58"/>
      <c r="M36" s="58" t="s">
        <v>16</v>
      </c>
      <c r="N36" s="61" t="str">
        <f>IF(J36="","",IF(ISERROR(MATCH(M36,M$5:M35,0)),MAX(N$5:N35)+1,VLOOKUP(M36,M$5:N35,2,FALSE)) )</f>
        <v/>
      </c>
      <c r="O36" s="89"/>
      <c r="P36" s="58" t="s">
        <v>16</v>
      </c>
      <c r="V36" s="61" t="str">
        <f t="shared" si="0"/>
        <v/>
      </c>
      <c r="W36" s="61" t="str">
        <f>IF(P36="","",IF(ISERROR(MATCH(V36,V$5:V35,0)),MAX(W$5:W35)+1,VLOOKUP(V36,V$5:W35,2,FALSE)) )</f>
        <v/>
      </c>
      <c r="X36" s="89"/>
      <c r="Y36" s="58" t="s">
        <v>16</v>
      </c>
      <c r="Z36" s="58"/>
      <c r="AA36" s="58"/>
      <c r="AB36" s="58" t="s">
        <v>16</v>
      </c>
      <c r="AC36" s="58" t="s">
        <v>16</v>
      </c>
      <c r="AD36" s="58" t="s">
        <v>16</v>
      </c>
      <c r="AE36" s="61" t="str">
        <f t="shared" si="1"/>
        <v/>
      </c>
      <c r="AF36" s="61" t="str">
        <f>IF(Y36="","",IF(ISERROR(MATCH(AE36,AE$5:AE35,0)),MAX(AF$5:AF35)+1,VLOOKUP(AE36,AE$5:AF35,2,FALSE)) )</f>
        <v/>
      </c>
      <c r="AG36" s="89"/>
      <c r="AH36" s="54" t="str">
        <f t="shared" si="2"/>
        <v/>
      </c>
      <c r="AI36" s="61" t="str">
        <f>IF(AH36="","",IF(ISERROR(MATCH(AH36,AH$5:AH35,0)),MAX(AI$5:AI35)+1,VLOOKUP(AH36,AH$5:AI35,2,FALSE)) )</f>
        <v/>
      </c>
      <c r="AJ36" s="61" t="str">
        <f t="shared" si="3"/>
        <v/>
      </c>
      <c r="AK36" s="58" t="s">
        <v>1185</v>
      </c>
      <c r="AL36" s="61"/>
      <c r="AO36" s="58" t="s">
        <v>20</v>
      </c>
      <c r="AP36" s="58" t="s">
        <v>18</v>
      </c>
      <c r="AQ36" s="58" t="s">
        <v>21</v>
      </c>
      <c r="AR36" s="56" t="s">
        <v>1223</v>
      </c>
      <c r="AS36" s="58" t="s">
        <v>1224</v>
      </c>
      <c r="AT36" s="92">
        <v>125328</v>
      </c>
      <c r="AU36" s="92">
        <v>485749.6</v>
      </c>
      <c r="AV36" s="93">
        <f t="shared" si="4"/>
        <v>12.891111111111112</v>
      </c>
      <c r="AW36" s="93">
        <f t="shared" si="4"/>
        <v>48.963777777777771</v>
      </c>
      <c r="AX36" s="58">
        <v>50</v>
      </c>
      <c r="AY36" s="58">
        <v>955</v>
      </c>
      <c r="AZ36" s="58">
        <v>30</v>
      </c>
      <c r="BB36" s="58" t="s">
        <v>1221</v>
      </c>
      <c r="BC36" s="58" t="s">
        <v>1191</v>
      </c>
      <c r="BD36" s="58">
        <v>950</v>
      </c>
      <c r="BE36" s="58">
        <v>900</v>
      </c>
      <c r="BF36" s="58" t="s">
        <v>1209</v>
      </c>
      <c r="BG36" s="58">
        <v>40</v>
      </c>
      <c r="BH36" s="58">
        <v>15</v>
      </c>
      <c r="BI36" s="58">
        <f t="shared" si="5"/>
        <v>570</v>
      </c>
      <c r="BJ36" s="58">
        <f t="shared" si="6"/>
        <v>70</v>
      </c>
    </row>
    <row r="37" spans="1:67" ht="15" customHeight="1" x14ac:dyDescent="0.25">
      <c r="A37" s="157" t="s">
        <v>34</v>
      </c>
      <c r="B37" s="54" t="str">
        <f ca="1">IF(AO37="","",IF(ISERROR(MATCH(AO37,AO$5:AO36,0)),MAX(B$5:B36)+1,INDIRECT(ADDRESS(MATCH(AO37,AO$5:AO36,0)+4,1)) ) )</f>
        <v>DIPiss8</v>
      </c>
      <c r="C37" s="88">
        <v>139</v>
      </c>
      <c r="D37" s="56">
        <v>123</v>
      </c>
      <c r="E37" s="57" t="s">
        <v>1181</v>
      </c>
      <c r="F37" s="56" t="s">
        <v>1181</v>
      </c>
      <c r="G37" s="58" t="s">
        <v>1261</v>
      </c>
      <c r="H37" s="58" t="s">
        <v>1238</v>
      </c>
      <c r="I37" s="89"/>
      <c r="J37" s="58"/>
      <c r="K37" s="58"/>
      <c r="L37" s="58"/>
      <c r="M37" s="58" t="s">
        <v>16</v>
      </c>
      <c r="N37" s="61" t="str">
        <f>IF(J37="","",IF(ISERROR(MATCH(M37,M$5:M36,0)),MAX(N$5:N36)+1,VLOOKUP(M37,M$5:N36,2,FALSE)) )</f>
        <v/>
      </c>
      <c r="O37" s="89"/>
      <c r="P37" s="58" t="s">
        <v>16</v>
      </c>
      <c r="V37" s="61" t="str">
        <f t="shared" si="0"/>
        <v/>
      </c>
      <c r="W37" s="61" t="str">
        <f>IF(P37="","",IF(ISERROR(MATCH(V37,V$5:V36,0)),MAX(W$5:W36)+1,VLOOKUP(V37,V$5:W36,2,FALSE)) )</f>
        <v/>
      </c>
      <c r="X37" s="89"/>
      <c r="Y37" s="58" t="s">
        <v>16</v>
      </c>
      <c r="Z37" s="58"/>
      <c r="AA37" s="58"/>
      <c r="AB37" s="58" t="s">
        <v>16</v>
      </c>
      <c r="AC37" s="58" t="s">
        <v>16</v>
      </c>
      <c r="AD37" s="58" t="s">
        <v>16</v>
      </c>
      <c r="AE37" s="61" t="str">
        <f t="shared" si="1"/>
        <v/>
      </c>
      <c r="AF37" s="61" t="str">
        <f>IF(Y37="","",IF(ISERROR(MATCH(AE37,AE$5:AE36,0)),MAX(AF$5:AF36)+1,VLOOKUP(AE37,AE$5:AF36,2,FALSE)) )</f>
        <v/>
      </c>
      <c r="AG37" s="89"/>
      <c r="AH37" s="54" t="str">
        <f t="shared" si="2"/>
        <v/>
      </c>
      <c r="AI37" s="61" t="str">
        <f>IF(AH37="","",IF(ISERROR(MATCH(AH37,AH$5:AH36,0)),MAX(AI$5:AI36)+1,VLOOKUP(AH37,AH$5:AI36,2,FALSE)) )</f>
        <v/>
      </c>
      <c r="AJ37" s="61" t="str">
        <f t="shared" si="3"/>
        <v/>
      </c>
      <c r="AK37" s="58" t="s">
        <v>1185</v>
      </c>
      <c r="AL37" s="61"/>
      <c r="AO37" s="58" t="s">
        <v>34</v>
      </c>
      <c r="AP37" s="58" t="s">
        <v>18</v>
      </c>
      <c r="AQ37" s="58" t="s">
        <v>30</v>
      </c>
      <c r="AR37" s="56" t="s">
        <v>1239</v>
      </c>
      <c r="AS37" s="58" t="s">
        <v>35</v>
      </c>
      <c r="AT37" s="92">
        <v>132000.024</v>
      </c>
      <c r="AU37" s="92">
        <v>490039.02400000003</v>
      </c>
      <c r="AV37" s="93">
        <f t="shared" si="4"/>
        <v>13.333340000000002</v>
      </c>
      <c r="AW37" s="93">
        <f t="shared" si="4"/>
        <v>49.010840000000009</v>
      </c>
      <c r="AX37" s="58">
        <v>15</v>
      </c>
      <c r="AY37" s="58">
        <v>775</v>
      </c>
      <c r="AZ37" s="58">
        <v>15</v>
      </c>
      <c r="BB37" s="58" t="s">
        <v>1221</v>
      </c>
      <c r="BC37" s="58" t="s">
        <v>1191</v>
      </c>
      <c r="BD37" s="58" t="s">
        <v>1262</v>
      </c>
      <c r="BE37" s="58">
        <v>750</v>
      </c>
      <c r="BF37" s="58" t="s">
        <v>1231</v>
      </c>
      <c r="BG37" s="58">
        <v>40</v>
      </c>
      <c r="BH37" s="58">
        <v>30</v>
      </c>
      <c r="BI37" s="58">
        <f t="shared" si="5"/>
        <v>1140</v>
      </c>
      <c r="BJ37" s="58">
        <f t="shared" si="6"/>
        <v>640</v>
      </c>
    </row>
    <row r="38" spans="1:67" ht="15" customHeight="1" x14ac:dyDescent="0.25">
      <c r="A38" s="157" t="s">
        <v>56</v>
      </c>
      <c r="B38" s="54">
        <f ca="1">IF(AO38="","",IF(ISERROR(MATCH(AO38,AO$5:AO37,0)),MAX(B$5:B37)+1,INDIRECT(ADDRESS(MATCH(AO38,AO$5:AO37,0)+4,1)) ) )</f>
        <v>25</v>
      </c>
      <c r="C38" s="55">
        <v>140</v>
      </c>
      <c r="D38" s="56" t="s">
        <v>16</v>
      </c>
      <c r="E38" s="57" t="s">
        <v>1194</v>
      </c>
      <c r="F38" s="56" t="s">
        <v>1194</v>
      </c>
      <c r="G38" s="58" t="s">
        <v>1182</v>
      </c>
      <c r="H38" s="58"/>
      <c r="I38" s="89"/>
      <c r="J38" s="58" t="s">
        <v>1182</v>
      </c>
      <c r="K38" s="58"/>
      <c r="L38" s="58"/>
      <c r="M38" s="58" t="s">
        <v>1184</v>
      </c>
      <c r="N38" s="61">
        <f>IF(J38="","",IF(ISERROR(MATCH(M38,M$5:M37,0)),MAX(N$5:N37)+1,VLOOKUP(M38,M$5:N37,2,FALSE)) )</f>
        <v>1</v>
      </c>
      <c r="O38" s="89"/>
      <c r="P38" s="58" t="s">
        <v>1182</v>
      </c>
      <c r="S38" s="58" t="s">
        <v>1197</v>
      </c>
      <c r="T38" s="58" t="s">
        <v>1198</v>
      </c>
      <c r="V38" s="61" t="str">
        <f t="shared" si="0"/>
        <v>A4_A4</v>
      </c>
      <c r="W38" s="61">
        <f>IF(P38="","",IF(ISERROR(MATCH(V38,V$5:V37,0)),MAX(W$5:W37)+1,VLOOKUP(V38,V$5:W37,2,FALSE)) )</f>
        <v>1</v>
      </c>
      <c r="X38" s="95"/>
      <c r="Y38" s="58" t="s">
        <v>1182</v>
      </c>
      <c r="Z38" s="58"/>
      <c r="AA38" s="58"/>
      <c r="AB38" s="58" t="s">
        <v>1197</v>
      </c>
      <c r="AC38" s="58" t="s">
        <v>1199</v>
      </c>
      <c r="AD38" s="58" t="s">
        <v>16</v>
      </c>
      <c r="AE38" s="61" t="str">
        <f t="shared" si="1"/>
        <v>L4_L4</v>
      </c>
      <c r="AF38" s="61">
        <f>IF(Y38="","",IF(ISERROR(MATCH(AE38,AE$5:AE37,0)),MAX(AF$5:AF37)+1,VLOOKUP(AE38,AE$5:AF37,2,FALSE)) )</f>
        <v>1</v>
      </c>
      <c r="AG38" s="89"/>
      <c r="AH38" s="54" t="str">
        <f t="shared" si="2"/>
        <v>111</v>
      </c>
      <c r="AI38" s="61">
        <f>IF(AH38="","",IF(ISERROR(MATCH(AH38,AH$5:AH37,0)),MAX(AI$5:AI37)+1,VLOOKUP(AH38,AH$5:AI37,2,FALSE)) )</f>
        <v>2</v>
      </c>
      <c r="AJ38" s="61" t="str">
        <f t="shared" si="3"/>
        <v>x</v>
      </c>
      <c r="AK38" s="58" t="s">
        <v>1185</v>
      </c>
      <c r="AL38" s="61"/>
      <c r="AO38" s="58" t="s">
        <v>56</v>
      </c>
      <c r="AP38" s="58" t="s">
        <v>18</v>
      </c>
      <c r="AQ38" s="58" t="s">
        <v>21</v>
      </c>
      <c r="AR38" s="56" t="s">
        <v>1219</v>
      </c>
      <c r="AS38" s="58" t="s">
        <v>1263</v>
      </c>
      <c r="AT38" s="92">
        <v>134132.6</v>
      </c>
      <c r="AU38" s="92">
        <v>485227.3</v>
      </c>
      <c r="AV38" s="93">
        <f t="shared" si="4"/>
        <v>13.692388888888891</v>
      </c>
      <c r="AW38" s="93">
        <f t="shared" si="4"/>
        <v>48.874249999999996</v>
      </c>
      <c r="AX38" s="58">
        <v>50</v>
      </c>
      <c r="AY38" s="58">
        <v>930</v>
      </c>
      <c r="AZ38" s="58">
        <v>10</v>
      </c>
      <c r="BB38" s="58" t="s">
        <v>1264</v>
      </c>
      <c r="BC38" s="58" t="s">
        <v>1191</v>
      </c>
      <c r="BD38" s="58">
        <v>1000</v>
      </c>
      <c r="BE38" s="58">
        <v>900</v>
      </c>
      <c r="BF38" s="58" t="s">
        <v>1209</v>
      </c>
      <c r="BG38" s="58">
        <v>50</v>
      </c>
      <c r="BH38" s="58">
        <v>20</v>
      </c>
      <c r="BI38" s="58">
        <f t="shared" si="5"/>
        <v>960</v>
      </c>
      <c r="BJ38" s="58">
        <f t="shared" si="6"/>
        <v>460</v>
      </c>
    </row>
    <row r="39" spans="1:67" ht="15" customHeight="1" x14ac:dyDescent="0.25">
      <c r="A39" s="157" t="s">
        <v>57</v>
      </c>
      <c r="B39" s="54">
        <f ca="1">IF(AO39="","",IF(ISERROR(MATCH(AO39,AO$5:AO38,0)),MAX(B$5:B38)+1,INDIRECT(ADDRESS(MATCH(AO39,AO$5:AO38,0)+4,1)) ) )</f>
        <v>26</v>
      </c>
      <c r="C39" s="55">
        <v>141</v>
      </c>
      <c r="D39" s="56" t="s">
        <v>16</v>
      </c>
      <c r="E39" s="57" t="s">
        <v>1194</v>
      </c>
      <c r="F39" s="56" t="s">
        <v>1194</v>
      </c>
      <c r="G39" s="58" t="s">
        <v>1182</v>
      </c>
      <c r="H39" s="58" t="s">
        <v>1265</v>
      </c>
      <c r="I39" s="89"/>
      <c r="J39" s="58" t="s">
        <v>1182</v>
      </c>
      <c r="K39" s="58"/>
      <c r="L39" s="58"/>
      <c r="M39" s="58" t="s">
        <v>1184</v>
      </c>
      <c r="N39" s="61">
        <f>IF(J39="","",IF(ISERROR(MATCH(M39,M$5:M38,0)),MAX(N$5:N38)+1,VLOOKUP(M39,M$5:N38,2,FALSE)) )</f>
        <v>1</v>
      </c>
      <c r="O39" s="89"/>
      <c r="P39" s="58" t="s">
        <v>1182</v>
      </c>
      <c r="S39" s="58" t="s">
        <v>1197</v>
      </c>
      <c r="T39" s="58" t="s">
        <v>1198</v>
      </c>
      <c r="V39" s="61" t="str">
        <f t="shared" si="0"/>
        <v>A4_A4</v>
      </c>
      <c r="W39" s="61">
        <f>IF(P39="","",IF(ISERROR(MATCH(V39,V$5:V38,0)),MAX(W$5:W38)+1,VLOOKUP(V39,V$5:W38,2,FALSE)) )</f>
        <v>1</v>
      </c>
      <c r="X39" s="89"/>
      <c r="Y39" s="58" t="s">
        <v>1182</v>
      </c>
      <c r="Z39" s="58"/>
      <c r="AA39" s="58"/>
      <c r="AB39" s="58" t="s">
        <v>1197</v>
      </c>
      <c r="AC39" s="58" t="s">
        <v>1199</v>
      </c>
      <c r="AD39" s="58" t="s">
        <v>16</v>
      </c>
      <c r="AE39" s="61" t="str">
        <f t="shared" si="1"/>
        <v>L4_L4</v>
      </c>
      <c r="AF39" s="61">
        <f>IF(Y39="","",IF(ISERROR(MATCH(AE39,AE$5:AE38,0)),MAX(AF$5:AF38)+1,VLOOKUP(AE39,AE$5:AF38,2,FALSE)) )</f>
        <v>1</v>
      </c>
      <c r="AG39" s="89"/>
      <c r="AH39" s="54" t="str">
        <f t="shared" si="2"/>
        <v>111</v>
      </c>
      <c r="AI39" s="61">
        <f>IF(AH39="","",IF(ISERROR(MATCH(AH39,AH$5:AH38,0)),MAX(AI$5:AI38)+1,VLOOKUP(AH39,AH$5:AI38,2,FALSE)) )</f>
        <v>2</v>
      </c>
      <c r="AJ39" s="61" t="str">
        <f t="shared" si="3"/>
        <v>x</v>
      </c>
      <c r="AK39" s="58" t="s">
        <v>1185</v>
      </c>
      <c r="AL39" s="61"/>
      <c r="AO39" s="58" t="s">
        <v>57</v>
      </c>
      <c r="AP39" s="58" t="s">
        <v>18</v>
      </c>
      <c r="AQ39" s="58" t="s">
        <v>21</v>
      </c>
      <c r="AR39" s="56" t="s">
        <v>1223</v>
      </c>
      <c r="AS39" s="58" t="s">
        <v>1224</v>
      </c>
      <c r="AT39" s="92">
        <v>125328</v>
      </c>
      <c r="AU39" s="92">
        <v>485749.6</v>
      </c>
      <c r="AV39" s="93">
        <f t="shared" si="4"/>
        <v>12.891111111111112</v>
      </c>
      <c r="AW39" s="93">
        <f t="shared" si="4"/>
        <v>48.963777777777771</v>
      </c>
      <c r="AX39" s="58">
        <v>50</v>
      </c>
      <c r="AY39" s="58">
        <v>955</v>
      </c>
      <c r="AZ39" s="58">
        <v>30</v>
      </c>
      <c r="BB39" s="58" t="s">
        <v>1264</v>
      </c>
      <c r="BC39" s="58" t="s">
        <v>1191</v>
      </c>
      <c r="BD39" s="58">
        <v>1050</v>
      </c>
      <c r="BE39" s="58">
        <v>950</v>
      </c>
      <c r="BF39" s="58" t="s">
        <v>1192</v>
      </c>
      <c r="BG39" s="58">
        <v>40</v>
      </c>
      <c r="BH39" s="58">
        <v>20</v>
      </c>
      <c r="BI39" s="58">
        <f t="shared" si="5"/>
        <v>760</v>
      </c>
      <c r="BJ39" s="58">
        <f t="shared" si="6"/>
        <v>260</v>
      </c>
    </row>
    <row r="40" spans="1:67" ht="15" customHeight="1" x14ac:dyDescent="0.25">
      <c r="A40" s="157" t="s">
        <v>58</v>
      </c>
      <c r="B40" s="54">
        <f ca="1">IF(AO40="","",IF(ISERROR(MATCH(AO40,AO$5:AO39,0)),MAX(B$5:B39)+1,INDIRECT(ADDRESS(MATCH(AO40,AO$5:AO39,0)+4,1)) ) )</f>
        <v>27</v>
      </c>
      <c r="C40" s="55">
        <v>142</v>
      </c>
      <c r="D40" s="56" t="s">
        <v>16</v>
      </c>
      <c r="E40" s="57" t="s">
        <v>1194</v>
      </c>
      <c r="F40" s="56" t="s">
        <v>1194</v>
      </c>
      <c r="G40" s="58" t="s">
        <v>1182</v>
      </c>
      <c r="H40" s="58" t="s">
        <v>1198</v>
      </c>
      <c r="I40" s="89"/>
      <c r="J40" s="58" t="s">
        <v>1182</v>
      </c>
      <c r="K40" s="58"/>
      <c r="L40" s="58"/>
      <c r="M40" s="58" t="s">
        <v>1184</v>
      </c>
      <c r="N40" s="61">
        <f>IF(J40="","",IF(ISERROR(MATCH(M40,M$5:M39,0)),MAX(N$5:N39)+1,VLOOKUP(M40,M$5:N39,2,FALSE)) )</f>
        <v>1</v>
      </c>
      <c r="O40" s="89"/>
      <c r="P40" s="58" t="s">
        <v>1182</v>
      </c>
      <c r="S40" s="58" t="s">
        <v>1197</v>
      </c>
      <c r="T40" s="58" t="s">
        <v>1198</v>
      </c>
      <c r="V40" s="61" t="str">
        <f t="shared" si="0"/>
        <v>A4_A4</v>
      </c>
      <c r="W40" s="61">
        <f>IF(P40="","",IF(ISERROR(MATCH(V40,V$5:V39,0)),MAX(W$5:W39)+1,VLOOKUP(V40,V$5:W39,2,FALSE)) )</f>
        <v>1</v>
      </c>
      <c r="X40" s="89"/>
      <c r="Y40" s="58" t="s">
        <v>1182</v>
      </c>
      <c r="Z40" s="58"/>
      <c r="AA40" s="58"/>
      <c r="AB40" s="58" t="s">
        <v>1197</v>
      </c>
      <c r="AC40" s="58" t="s">
        <v>1199</v>
      </c>
      <c r="AD40" s="58" t="s">
        <v>16</v>
      </c>
      <c r="AE40" s="61" t="str">
        <f t="shared" si="1"/>
        <v>L4_L4</v>
      </c>
      <c r="AF40" s="61">
        <f>IF(Y40="","",IF(ISERROR(MATCH(AE40,AE$5:AE39,0)),MAX(AF$5:AF39)+1,VLOOKUP(AE40,AE$5:AF39,2,FALSE)) )</f>
        <v>1</v>
      </c>
      <c r="AG40" s="89"/>
      <c r="AH40" s="54" t="str">
        <f t="shared" si="2"/>
        <v>111</v>
      </c>
      <c r="AI40" s="61">
        <f>IF(AH40="","",IF(ISERROR(MATCH(AH40,AH$5:AH39,0)),MAX(AI$5:AI39)+1,VLOOKUP(AH40,AH$5:AI39,2,FALSE)) )</f>
        <v>2</v>
      </c>
      <c r="AJ40" s="61" t="str">
        <f t="shared" si="3"/>
        <v>x</v>
      </c>
      <c r="AK40" s="58" t="s">
        <v>1185</v>
      </c>
      <c r="AL40" s="61"/>
      <c r="AO40" s="58" t="s">
        <v>58</v>
      </c>
      <c r="AP40" s="58" t="s">
        <v>18</v>
      </c>
      <c r="AQ40" s="58" t="s">
        <v>23</v>
      </c>
      <c r="AR40" s="56" t="s">
        <v>1226</v>
      </c>
      <c r="AS40" s="58" t="s">
        <v>1266</v>
      </c>
      <c r="AT40" s="92">
        <v>132224.06</v>
      </c>
      <c r="AU40" s="92">
        <v>490330.96</v>
      </c>
      <c r="AV40" s="93">
        <f t="shared" si="4"/>
        <v>13.373349999999999</v>
      </c>
      <c r="AW40" s="93">
        <f t="shared" si="4"/>
        <v>49.058600000000006</v>
      </c>
      <c r="AX40" s="58">
        <v>15</v>
      </c>
      <c r="AY40" s="58">
        <v>1182</v>
      </c>
      <c r="AZ40" s="58">
        <v>20</v>
      </c>
      <c r="BB40" s="58" t="s">
        <v>1264</v>
      </c>
      <c r="BC40" s="58" t="s">
        <v>1191</v>
      </c>
      <c r="BD40" s="58" t="s">
        <v>1233</v>
      </c>
      <c r="BE40" s="58">
        <v>1100</v>
      </c>
      <c r="BF40" s="58" t="s">
        <v>1192</v>
      </c>
      <c r="BG40" s="58">
        <v>40</v>
      </c>
      <c r="BH40" s="58">
        <v>20</v>
      </c>
      <c r="BI40" s="58">
        <f t="shared" si="5"/>
        <v>760</v>
      </c>
      <c r="BJ40" s="58">
        <f t="shared" si="6"/>
        <v>260</v>
      </c>
    </row>
    <row r="41" spans="1:67" ht="15" customHeight="1" x14ac:dyDescent="0.25">
      <c r="A41" s="157" t="s">
        <v>59</v>
      </c>
      <c r="B41" s="54">
        <f ca="1">IF(AO41="","",IF(ISERROR(MATCH(AO41,AO$5:AO40,0)),MAX(B$5:B40)+1,INDIRECT(ADDRESS(MATCH(AO41,AO$5:AO40,0)+4,1)) ) )</f>
        <v>28</v>
      </c>
      <c r="C41" s="55">
        <v>143</v>
      </c>
      <c r="D41" s="56" t="s">
        <v>16</v>
      </c>
      <c r="E41" s="57" t="s">
        <v>1194</v>
      </c>
      <c r="F41" s="56" t="s">
        <v>1194</v>
      </c>
      <c r="G41" s="58" t="s">
        <v>1182</v>
      </c>
      <c r="H41" s="58"/>
      <c r="I41" s="89"/>
      <c r="J41" s="58" t="s">
        <v>1182</v>
      </c>
      <c r="K41" s="58"/>
      <c r="L41" s="58"/>
      <c r="M41" s="58" t="s">
        <v>1184</v>
      </c>
      <c r="N41" s="61">
        <f>IF(J41="","",IF(ISERROR(MATCH(M41,M$5:M40,0)),MAX(N$5:N40)+1,VLOOKUP(M41,M$5:N40,2,FALSE)) )</f>
        <v>1</v>
      </c>
      <c r="O41" s="89"/>
      <c r="P41" s="58" t="s">
        <v>1182</v>
      </c>
      <c r="S41" s="58" t="s">
        <v>1197</v>
      </c>
      <c r="T41" s="58" t="s">
        <v>1198</v>
      </c>
      <c r="V41" s="61" t="str">
        <f t="shared" si="0"/>
        <v>A4_A4</v>
      </c>
      <c r="W41" s="61">
        <f>IF(P41="","",IF(ISERROR(MATCH(V41,V$5:V40,0)),MAX(W$5:W40)+1,VLOOKUP(V41,V$5:W40,2,FALSE)) )</f>
        <v>1</v>
      </c>
      <c r="X41" s="89"/>
      <c r="Y41" s="58" t="s">
        <v>1182</v>
      </c>
      <c r="Z41" s="58"/>
      <c r="AA41" s="58"/>
      <c r="AB41" s="58" t="s">
        <v>1197</v>
      </c>
      <c r="AC41" s="58" t="s">
        <v>1199</v>
      </c>
      <c r="AD41" s="58" t="s">
        <v>16</v>
      </c>
      <c r="AE41" s="61" t="str">
        <f t="shared" si="1"/>
        <v>L4_L4</v>
      </c>
      <c r="AF41" s="61">
        <f>IF(Y41="","",IF(ISERROR(MATCH(AE41,AE$5:AE40,0)),MAX(AF$5:AF40)+1,VLOOKUP(AE41,AE$5:AF40,2,FALSE)) )</f>
        <v>1</v>
      </c>
      <c r="AG41" s="89"/>
      <c r="AH41" s="54" t="str">
        <f t="shared" si="2"/>
        <v>111</v>
      </c>
      <c r="AI41" s="61">
        <f>IF(AH41="","",IF(ISERROR(MATCH(AH41,AH$5:AH40,0)),MAX(AI$5:AI40)+1,VLOOKUP(AH41,AH$5:AI40,2,FALSE)) )</f>
        <v>2</v>
      </c>
      <c r="AJ41" s="61" t="str">
        <f t="shared" si="3"/>
        <v>x</v>
      </c>
      <c r="AK41" s="58" t="s">
        <v>1185</v>
      </c>
      <c r="AL41" s="61"/>
      <c r="AO41" s="58" t="s">
        <v>59</v>
      </c>
      <c r="AP41" s="58" t="s">
        <v>18</v>
      </c>
      <c r="AQ41" s="58" t="s">
        <v>23</v>
      </c>
      <c r="AR41" s="56" t="s">
        <v>1232</v>
      </c>
      <c r="AS41" s="58" t="s">
        <v>1267</v>
      </c>
      <c r="AT41" s="92">
        <v>132123.90400000001</v>
      </c>
      <c r="AU41" s="92">
        <v>490426.39999999997</v>
      </c>
      <c r="AV41" s="93">
        <f t="shared" si="4"/>
        <v>13.356640000000002</v>
      </c>
      <c r="AW41" s="93">
        <f t="shared" si="4"/>
        <v>49.073999999999991</v>
      </c>
      <c r="AX41" s="58">
        <v>15</v>
      </c>
      <c r="AY41" s="58">
        <v>1036</v>
      </c>
      <c r="AZ41" s="58">
        <v>25</v>
      </c>
      <c r="BB41" s="58" t="s">
        <v>1264</v>
      </c>
      <c r="BC41" s="58" t="s">
        <v>1191</v>
      </c>
      <c r="BD41" s="58">
        <v>950</v>
      </c>
      <c r="BE41" s="58">
        <v>800</v>
      </c>
      <c r="BF41" s="58" t="s">
        <v>1209</v>
      </c>
      <c r="BG41" s="58">
        <v>40</v>
      </c>
      <c r="BH41" s="58">
        <v>15</v>
      </c>
      <c r="BI41" s="58">
        <f t="shared" si="5"/>
        <v>570</v>
      </c>
      <c r="BJ41" s="58">
        <f t="shared" si="6"/>
        <v>70</v>
      </c>
    </row>
    <row r="42" spans="1:67" ht="15" customHeight="1" x14ac:dyDescent="0.25">
      <c r="A42" s="157" t="s">
        <v>60</v>
      </c>
      <c r="B42" s="54">
        <f ca="1">IF(AO42="","",IF(ISERROR(MATCH(AO42,AO$5:AO41,0)),MAX(B$5:B41)+1,INDIRECT(ADDRESS(MATCH(AO42,AO$5:AO41,0)+4,1)) ) )</f>
        <v>29</v>
      </c>
      <c r="C42" s="55">
        <v>144</v>
      </c>
      <c r="D42" s="56" t="s">
        <v>16</v>
      </c>
      <c r="E42" s="57" t="s">
        <v>1194</v>
      </c>
      <c r="F42" s="56" t="s">
        <v>1194</v>
      </c>
      <c r="G42" s="58" t="s">
        <v>1182</v>
      </c>
      <c r="H42" s="58" t="s">
        <v>1268</v>
      </c>
      <c r="I42" s="89"/>
      <c r="J42" s="58" t="s">
        <v>1182</v>
      </c>
      <c r="K42" s="58"/>
      <c r="L42" s="58"/>
      <c r="M42" s="58" t="s">
        <v>1184</v>
      </c>
      <c r="N42" s="61">
        <f>IF(J42="","",IF(ISERROR(MATCH(M42,M$5:M41,0)),MAX(N$5:N41)+1,VLOOKUP(M42,M$5:N41,2,FALSE)) )</f>
        <v>1</v>
      </c>
      <c r="O42" s="89"/>
      <c r="P42" s="58" t="s">
        <v>1182</v>
      </c>
      <c r="S42" s="58" t="s">
        <v>1197</v>
      </c>
      <c r="T42" s="58" t="s">
        <v>1198</v>
      </c>
      <c r="V42" s="61" t="str">
        <f t="shared" si="0"/>
        <v>A4_A4</v>
      </c>
      <c r="W42" s="61">
        <f>IF(P42="","",IF(ISERROR(MATCH(V42,V$5:V41,0)),MAX(W$5:W41)+1,VLOOKUP(V42,V$5:W41,2,FALSE)) )</f>
        <v>1</v>
      </c>
      <c r="X42" s="89"/>
      <c r="Y42" s="58" t="s">
        <v>1182</v>
      </c>
      <c r="Z42" s="58"/>
      <c r="AA42" s="58"/>
      <c r="AB42" s="58" t="s">
        <v>1197</v>
      </c>
      <c r="AC42" s="58" t="s">
        <v>1199</v>
      </c>
      <c r="AD42" s="58" t="s">
        <v>16</v>
      </c>
      <c r="AE42" s="61" t="str">
        <f t="shared" si="1"/>
        <v>L4_L4</v>
      </c>
      <c r="AF42" s="61">
        <f>IF(Y42="","",IF(ISERROR(MATCH(AE42,AE$5:AE41,0)),MAX(AF$5:AF41)+1,VLOOKUP(AE42,AE$5:AF41,2,FALSE)) )</f>
        <v>1</v>
      </c>
      <c r="AG42" s="89"/>
      <c r="AH42" s="54" t="str">
        <f t="shared" si="2"/>
        <v>111</v>
      </c>
      <c r="AI42" s="61">
        <f>IF(AH42="","",IF(ISERROR(MATCH(AH42,AH$5:AH41,0)),MAX(AI$5:AI41)+1,VLOOKUP(AH42,AH$5:AI41,2,FALSE)) )</f>
        <v>2</v>
      </c>
      <c r="AJ42" s="61" t="str">
        <f t="shared" si="3"/>
        <v>x</v>
      </c>
      <c r="AK42" s="58" t="s">
        <v>1185</v>
      </c>
      <c r="AL42" s="61"/>
      <c r="AO42" s="58" t="s">
        <v>60</v>
      </c>
      <c r="AP42" s="58" t="s">
        <v>18</v>
      </c>
      <c r="AQ42" s="58" t="s">
        <v>23</v>
      </c>
      <c r="AR42" s="56" t="s">
        <v>1234</v>
      </c>
      <c r="AS42" s="58" t="s">
        <v>26</v>
      </c>
      <c r="AT42" s="92">
        <v>132044.80799999999</v>
      </c>
      <c r="AU42" s="92">
        <v>490250.49599999998</v>
      </c>
      <c r="AV42" s="93">
        <f t="shared" si="4"/>
        <v>13.345779999999998</v>
      </c>
      <c r="AW42" s="93">
        <f t="shared" si="4"/>
        <v>49.047359999999998</v>
      </c>
      <c r="AX42" s="58">
        <v>10</v>
      </c>
      <c r="AY42" s="58">
        <v>1138</v>
      </c>
      <c r="AZ42" s="58">
        <v>25</v>
      </c>
      <c r="BB42" s="58" t="s">
        <v>1264</v>
      </c>
      <c r="BC42" s="58" t="s">
        <v>1202</v>
      </c>
      <c r="BD42" s="58">
        <v>1000</v>
      </c>
      <c r="BE42" s="58">
        <v>1000</v>
      </c>
      <c r="BF42" s="58" t="s">
        <v>1192</v>
      </c>
      <c r="BG42" s="58">
        <v>60</v>
      </c>
      <c r="BH42" s="58">
        <v>25</v>
      </c>
      <c r="BI42" s="58">
        <f t="shared" si="5"/>
        <v>1450</v>
      </c>
      <c r="BJ42" s="58">
        <f t="shared" si="6"/>
        <v>950</v>
      </c>
    </row>
    <row r="43" spans="1:67" ht="15" customHeight="1" x14ac:dyDescent="0.25">
      <c r="A43" s="157" t="s">
        <v>61</v>
      </c>
      <c r="B43" s="54">
        <f ca="1">IF(AO43="","",IF(ISERROR(MATCH(AO43,AO$5:AO42,0)),MAX(B$5:B42)+1,INDIRECT(ADDRESS(MATCH(AO43,AO$5:AO42,0)+4,1)) ) )</f>
        <v>30</v>
      </c>
      <c r="C43" s="55">
        <v>145</v>
      </c>
      <c r="D43" s="56" t="s">
        <v>16</v>
      </c>
      <c r="E43" s="57" t="s">
        <v>1194</v>
      </c>
      <c r="F43" s="56" t="s">
        <v>1194</v>
      </c>
      <c r="G43" s="58" t="s">
        <v>1182</v>
      </c>
      <c r="H43" s="58"/>
      <c r="I43" s="89"/>
      <c r="J43" s="58" t="s">
        <v>1182</v>
      </c>
      <c r="K43" s="58"/>
      <c r="L43" s="58"/>
      <c r="M43" s="58" t="s">
        <v>1184</v>
      </c>
      <c r="N43" s="61">
        <f>IF(J43="","",IF(ISERROR(MATCH(M43,M$5:M42,0)),MAX(N$5:N42)+1,VLOOKUP(M43,M$5:N42,2,FALSE)) )</f>
        <v>1</v>
      </c>
      <c r="O43" s="89"/>
      <c r="P43" s="58" t="s">
        <v>1182</v>
      </c>
      <c r="S43" s="58" t="s">
        <v>1197</v>
      </c>
      <c r="T43" s="58" t="s">
        <v>1198</v>
      </c>
      <c r="V43" s="61" t="str">
        <f t="shared" si="0"/>
        <v>A4_A4</v>
      </c>
      <c r="W43" s="61">
        <f>IF(P43="","",IF(ISERROR(MATCH(V43,V$5:V42,0)),MAX(W$5:W42)+1,VLOOKUP(V43,V$5:W42,2,FALSE)) )</f>
        <v>1</v>
      </c>
      <c r="X43" s="89"/>
      <c r="Y43" s="58" t="s">
        <v>1182</v>
      </c>
      <c r="Z43" s="58"/>
      <c r="AA43" s="58"/>
      <c r="AB43" s="58" t="s">
        <v>1197</v>
      </c>
      <c r="AC43" s="58" t="s">
        <v>1199</v>
      </c>
      <c r="AD43" s="58" t="s">
        <v>16</v>
      </c>
      <c r="AE43" s="61" t="str">
        <f t="shared" si="1"/>
        <v>L4_L4</v>
      </c>
      <c r="AF43" s="61">
        <f>IF(Y43="","",IF(ISERROR(MATCH(AE43,AE$5:AE42,0)),MAX(AF$5:AF42)+1,VLOOKUP(AE43,AE$5:AF42,2,FALSE)) )</f>
        <v>1</v>
      </c>
      <c r="AG43" s="89"/>
      <c r="AH43" s="54" t="str">
        <f t="shared" si="2"/>
        <v>111</v>
      </c>
      <c r="AI43" s="61">
        <f>IF(AH43="","",IF(ISERROR(MATCH(AH43,AH$5:AH42,0)),MAX(AI$5:AI42)+1,VLOOKUP(AH43,AH$5:AI42,2,FALSE)) )</f>
        <v>2</v>
      </c>
      <c r="AJ43" s="61" t="str">
        <f t="shared" si="3"/>
        <v>x</v>
      </c>
      <c r="AK43" s="58" t="s">
        <v>1185</v>
      </c>
      <c r="AL43" s="61"/>
      <c r="AO43" s="58" t="s">
        <v>61</v>
      </c>
      <c r="AP43" s="58" t="s">
        <v>18</v>
      </c>
      <c r="AQ43" s="58" t="s">
        <v>30</v>
      </c>
      <c r="AR43" s="56" t="s">
        <v>1239</v>
      </c>
      <c r="AS43" s="58" t="s">
        <v>1269</v>
      </c>
      <c r="AT43" s="92">
        <v>132319.17600000001</v>
      </c>
      <c r="AU43" s="92">
        <v>490228.35599999997</v>
      </c>
      <c r="AV43" s="93">
        <f t="shared" si="4"/>
        <v>13.388660000000002</v>
      </c>
      <c r="AW43" s="93">
        <f t="shared" si="4"/>
        <v>49.041209999999992</v>
      </c>
      <c r="AX43" s="58">
        <v>10</v>
      </c>
      <c r="AY43" s="58">
        <v>1112</v>
      </c>
      <c r="AZ43" s="58">
        <v>25</v>
      </c>
      <c r="BB43" s="58" t="s">
        <v>1264</v>
      </c>
      <c r="BC43" s="58" t="s">
        <v>1191</v>
      </c>
      <c r="BD43" s="58">
        <v>1050</v>
      </c>
      <c r="BE43" s="58">
        <v>1000</v>
      </c>
      <c r="BF43" s="58" t="s">
        <v>1231</v>
      </c>
      <c r="BG43" s="58">
        <v>50</v>
      </c>
      <c r="BH43" s="58">
        <v>25</v>
      </c>
      <c r="BI43" s="58">
        <f t="shared" si="5"/>
        <v>1200</v>
      </c>
      <c r="BJ43" s="58">
        <f t="shared" si="6"/>
        <v>700</v>
      </c>
    </row>
    <row r="44" spans="1:67" ht="15" customHeight="1" x14ac:dyDescent="0.25">
      <c r="A44" s="157" t="s">
        <v>62</v>
      </c>
      <c r="B44" s="54">
        <f ca="1">IF(AO44="","",IF(ISERROR(MATCH(AO44,AO$5:AO43,0)),MAX(B$5:B43)+1,INDIRECT(ADDRESS(MATCH(AO44,AO$5:AO43,0)+4,1)) ) )</f>
        <v>31</v>
      </c>
      <c r="C44" s="55">
        <v>146</v>
      </c>
      <c r="D44" s="56" t="s">
        <v>16</v>
      </c>
      <c r="E44" s="57" t="s">
        <v>1194</v>
      </c>
      <c r="F44" s="56" t="s">
        <v>1194</v>
      </c>
      <c r="G44" s="58" t="s">
        <v>1182</v>
      </c>
      <c r="H44" s="58" t="s">
        <v>1270</v>
      </c>
      <c r="I44" s="89"/>
      <c r="J44" s="58" t="s">
        <v>1182</v>
      </c>
      <c r="K44" s="58"/>
      <c r="L44" s="58"/>
      <c r="M44" s="58" t="s">
        <v>1184</v>
      </c>
      <c r="N44" s="61">
        <f>IF(J44="","",IF(ISERROR(MATCH(M44,M$5:M43,0)),MAX(N$5:N43)+1,VLOOKUP(M44,M$5:N43,2,FALSE)) )</f>
        <v>1</v>
      </c>
      <c r="O44" s="89"/>
      <c r="P44" s="58" t="s">
        <v>1182</v>
      </c>
      <c r="S44" s="58" t="s">
        <v>1197</v>
      </c>
      <c r="T44" s="58" t="s">
        <v>1198</v>
      </c>
      <c r="V44" s="61" t="str">
        <f t="shared" si="0"/>
        <v>A4_A4</v>
      </c>
      <c r="W44" s="61">
        <f>IF(P44="","",IF(ISERROR(MATCH(V44,V$5:V43,0)),MAX(W$5:W43)+1,VLOOKUP(V44,V$5:W43,2,FALSE)) )</f>
        <v>1</v>
      </c>
      <c r="X44" s="89"/>
      <c r="Y44" s="58" t="s">
        <v>1182</v>
      </c>
      <c r="Z44" s="58"/>
      <c r="AA44" s="58"/>
      <c r="AB44" s="58" t="s">
        <v>1197</v>
      </c>
      <c r="AC44" s="58" t="s">
        <v>1199</v>
      </c>
      <c r="AD44" s="58" t="s">
        <v>16</v>
      </c>
      <c r="AE44" s="61" t="str">
        <f t="shared" si="1"/>
        <v>L4_L4</v>
      </c>
      <c r="AF44" s="61">
        <f>IF(Y44="","",IF(ISERROR(MATCH(AE44,AE$5:AE43,0)),MAX(AF$5:AF43)+1,VLOOKUP(AE44,AE$5:AF43,2,FALSE)) )</f>
        <v>1</v>
      </c>
      <c r="AG44" s="89"/>
      <c r="AH44" s="54" t="str">
        <f t="shared" si="2"/>
        <v>111</v>
      </c>
      <c r="AI44" s="61">
        <f>IF(AH44="","",IF(ISERROR(MATCH(AH44,AH$5:AH43,0)),MAX(AI$5:AI43)+1,VLOOKUP(AH44,AH$5:AI43,2,FALSE)) )</f>
        <v>2</v>
      </c>
      <c r="AJ44" s="61" t="str">
        <f t="shared" si="3"/>
        <v>x</v>
      </c>
      <c r="AK44" s="58" t="s">
        <v>1185</v>
      </c>
      <c r="AL44" s="61"/>
      <c r="AO44" s="58" t="s">
        <v>62</v>
      </c>
      <c r="AP44" s="58" t="s">
        <v>18</v>
      </c>
      <c r="AQ44" s="58" t="s">
        <v>30</v>
      </c>
      <c r="AR44" s="56" t="s">
        <v>1240</v>
      </c>
      <c r="AS44" s="58" t="s">
        <v>63</v>
      </c>
      <c r="AT44" s="92">
        <v>132129.052</v>
      </c>
      <c r="AU44" s="92">
        <v>490030.13199999998</v>
      </c>
      <c r="AV44" s="93">
        <f t="shared" si="4"/>
        <v>13.35807</v>
      </c>
      <c r="AW44" s="93">
        <f t="shared" si="4"/>
        <v>49.008369999999992</v>
      </c>
      <c r="AX44" s="58">
        <v>25</v>
      </c>
      <c r="AY44" s="58">
        <v>821</v>
      </c>
      <c r="AZ44" s="58">
        <v>20</v>
      </c>
      <c r="BB44" s="58" t="s">
        <v>1264</v>
      </c>
      <c r="BC44" s="58" t="s">
        <v>1191</v>
      </c>
      <c r="BD44" s="58">
        <v>1000</v>
      </c>
      <c r="BE44" s="58">
        <v>900</v>
      </c>
      <c r="BF44" s="58" t="s">
        <v>1209</v>
      </c>
      <c r="BG44" s="58">
        <v>50</v>
      </c>
      <c r="BH44" s="58">
        <v>35</v>
      </c>
      <c r="BI44" s="58">
        <f t="shared" si="5"/>
        <v>1680</v>
      </c>
      <c r="BJ44" s="58">
        <f t="shared" si="6"/>
        <v>1180</v>
      </c>
    </row>
    <row r="45" spans="1:67" ht="15" customHeight="1" x14ac:dyDescent="0.25">
      <c r="A45" s="157" t="s">
        <v>64</v>
      </c>
      <c r="B45" s="54">
        <f ca="1">IF(AO45="","",IF(ISERROR(MATCH(AO45,AO$5:AO44,0)),MAX(B$5:B44)+1,INDIRECT(ADDRESS(MATCH(AO45,AO$5:AO44,0)+4,1)) ) )</f>
        <v>32</v>
      </c>
      <c r="C45" s="55">
        <v>147</v>
      </c>
      <c r="D45" s="56" t="s">
        <v>16</v>
      </c>
      <c r="E45" s="57" t="s">
        <v>1194</v>
      </c>
      <c r="F45" s="56" t="s">
        <v>1194</v>
      </c>
      <c r="G45" s="58" t="s">
        <v>1182</v>
      </c>
      <c r="H45" s="58"/>
      <c r="I45" s="89"/>
      <c r="J45" s="58" t="s">
        <v>1182</v>
      </c>
      <c r="K45" s="58"/>
      <c r="L45" s="58"/>
      <c r="M45" s="58" t="s">
        <v>1184</v>
      </c>
      <c r="N45" s="61">
        <f>IF(J45="","",IF(ISERROR(MATCH(M45,M$1:M48,0)),MAX(N$1:N48)+1,VLOOKUP(M45,M$1:N48,2,FALSE)) )</f>
        <v>1</v>
      </c>
      <c r="O45" s="89"/>
      <c r="P45" s="58" t="s">
        <v>1182</v>
      </c>
      <c r="S45" s="58" t="s">
        <v>1197</v>
      </c>
      <c r="T45" s="58" t="s">
        <v>1198</v>
      </c>
      <c r="V45" s="61" t="str">
        <f t="shared" si="0"/>
        <v>A4_A4</v>
      </c>
      <c r="W45" s="61">
        <f>IF(P45="","",IF(ISERROR(MATCH(V45,V$5:V44,0)),MAX(W$5:W44)+1,VLOOKUP(V45,V$5:W44,2,FALSE)) )</f>
        <v>1</v>
      </c>
      <c r="X45" s="89"/>
      <c r="Y45" s="58" t="s">
        <v>1182</v>
      </c>
      <c r="Z45" s="58"/>
      <c r="AA45" s="58"/>
      <c r="AB45" s="58" t="s">
        <v>1197</v>
      </c>
      <c r="AC45" s="58" t="s">
        <v>1199</v>
      </c>
      <c r="AD45" s="58" t="s">
        <v>16</v>
      </c>
      <c r="AE45" s="61" t="str">
        <f t="shared" si="1"/>
        <v>L4_L4</v>
      </c>
      <c r="AF45" s="61">
        <f>IF(Y45="","",IF(ISERROR(MATCH(AE45,AE$1:AE48,0)),MAX(AF$1:AF48)+1,VLOOKUP(AE45,AE$1:AF48,2,FALSE)) )</f>
        <v>1</v>
      </c>
      <c r="AG45" s="89"/>
      <c r="AH45" s="54" t="str">
        <f t="shared" si="2"/>
        <v>111</v>
      </c>
      <c r="AI45" s="61">
        <f>IF(AH45="","",IF(ISERROR(MATCH(AH45,AH$5:AH44,0)),MAX(AI$5:AI44)+1,VLOOKUP(AH45,AH$5:AI44,2,FALSE)) )</f>
        <v>2</v>
      </c>
      <c r="AJ45" s="61" t="str">
        <f t="shared" si="3"/>
        <v>x</v>
      </c>
      <c r="AK45" s="58" t="s">
        <v>1185</v>
      </c>
      <c r="AL45" s="61"/>
      <c r="AO45" s="58" t="s">
        <v>64</v>
      </c>
      <c r="AP45" s="58" t="s">
        <v>18</v>
      </c>
      <c r="AQ45" s="58" t="s">
        <v>30</v>
      </c>
      <c r="AR45" s="56" t="s">
        <v>1242</v>
      </c>
      <c r="AS45" s="58" t="s">
        <v>31</v>
      </c>
      <c r="AT45" s="92">
        <v>132026.016</v>
      </c>
      <c r="AU45" s="92">
        <v>490031.60800000001</v>
      </c>
      <c r="AV45" s="93">
        <f t="shared" si="4"/>
        <v>13.34056</v>
      </c>
      <c r="AW45" s="93">
        <f t="shared" si="4"/>
        <v>49.008780000000002</v>
      </c>
      <c r="AX45" s="58">
        <v>45</v>
      </c>
      <c r="AY45" s="58">
        <v>761</v>
      </c>
      <c r="AZ45" s="58">
        <v>15</v>
      </c>
      <c r="BB45" s="58" t="s">
        <v>1264</v>
      </c>
      <c r="BC45" s="58" t="s">
        <v>1191</v>
      </c>
      <c r="BD45" s="58">
        <v>1000</v>
      </c>
      <c r="BE45" s="58">
        <v>900</v>
      </c>
      <c r="BF45" s="58" t="s">
        <v>1209</v>
      </c>
      <c r="BG45" s="58">
        <v>40</v>
      </c>
      <c r="BH45" s="58">
        <v>15</v>
      </c>
      <c r="BI45" s="58">
        <f t="shared" si="5"/>
        <v>570</v>
      </c>
      <c r="BJ45" s="58">
        <f t="shared" si="6"/>
        <v>70</v>
      </c>
    </row>
    <row r="46" spans="1:67" ht="15" customHeight="1" x14ac:dyDescent="0.25">
      <c r="A46" s="157" t="s">
        <v>65</v>
      </c>
      <c r="B46" s="54">
        <f ca="1">IF(AO46="","",IF(ISERROR(MATCH(AO46,AO$5:AO45,0)),MAX(B$5:B45)+1,INDIRECT(ADDRESS(MATCH(AO46,AO$5:AO45,0)+4,1)) ) )</f>
        <v>33</v>
      </c>
      <c r="C46" s="55">
        <v>148</v>
      </c>
      <c r="D46" s="56" t="s">
        <v>16</v>
      </c>
      <c r="E46" s="57" t="s">
        <v>1194</v>
      </c>
      <c r="F46" s="56" t="s">
        <v>1194</v>
      </c>
      <c r="G46" s="58" t="s">
        <v>1182</v>
      </c>
      <c r="H46" s="58"/>
      <c r="I46" s="89"/>
      <c r="J46" s="58" t="s">
        <v>1182</v>
      </c>
      <c r="K46" s="58"/>
      <c r="L46" s="58"/>
      <c r="M46" s="58" t="s">
        <v>1184</v>
      </c>
      <c r="N46" s="61">
        <f>IF(J46="","",IF(ISERROR(MATCH(M46,M$2:M48,0)),MAX(N$2:N48)+1,VLOOKUP(M46,M$2:N48,2,FALSE)) )</f>
        <v>1</v>
      </c>
      <c r="O46" s="89"/>
      <c r="P46" s="58" t="s">
        <v>1182</v>
      </c>
      <c r="S46" s="58" t="s">
        <v>1197</v>
      </c>
      <c r="T46" s="58" t="s">
        <v>1198</v>
      </c>
      <c r="V46" s="61" t="str">
        <f t="shared" si="0"/>
        <v>A4_A4</v>
      </c>
      <c r="W46" s="61">
        <f>IF(P46="","",IF(ISERROR(MATCH(V46,V$5:V45,0)),MAX(W$5:W45)+1,VLOOKUP(V46,V$5:W45,2,FALSE)) )</f>
        <v>1</v>
      </c>
      <c r="X46" s="89"/>
      <c r="Y46" s="58" t="s">
        <v>1182</v>
      </c>
      <c r="Z46" s="58"/>
      <c r="AA46" s="58"/>
      <c r="AB46" s="58" t="s">
        <v>1197</v>
      </c>
      <c r="AC46" s="58" t="s">
        <v>1199</v>
      </c>
      <c r="AD46" s="58" t="s">
        <v>16</v>
      </c>
      <c r="AE46" s="61" t="str">
        <f t="shared" si="1"/>
        <v>L4_L4</v>
      </c>
      <c r="AF46" s="61">
        <f>IF(Y46="","",IF(ISERROR(MATCH(AE46,AE$2:AE48,0)),MAX(AF$2:AF48)+1,VLOOKUP(AE46,AE$2:AF48,2,FALSE)) )</f>
        <v>1</v>
      </c>
      <c r="AG46" s="89"/>
      <c r="AH46" s="54" t="str">
        <f t="shared" si="2"/>
        <v>111</v>
      </c>
      <c r="AI46" s="61">
        <f>IF(AH46="","",IF(ISERROR(MATCH(AH46,AH$5:AH45,0)),MAX(AI$5:AI45)+1,VLOOKUP(AH46,AH$5:AI45,2,FALSE)) )</f>
        <v>2</v>
      </c>
      <c r="AJ46" s="61" t="str">
        <f t="shared" si="3"/>
        <v>x</v>
      </c>
      <c r="AK46" s="58" t="s">
        <v>1185</v>
      </c>
      <c r="AL46" s="61"/>
      <c r="AO46" s="58" t="s">
        <v>65</v>
      </c>
      <c r="AP46" s="58" t="s">
        <v>18</v>
      </c>
      <c r="AQ46" s="58" t="s">
        <v>30</v>
      </c>
      <c r="AR46" s="56" t="s">
        <v>41</v>
      </c>
      <c r="AS46" s="58" t="s">
        <v>33</v>
      </c>
      <c r="AT46" s="92">
        <v>132009.636</v>
      </c>
      <c r="AU46" s="92">
        <v>490036.50400000002</v>
      </c>
      <c r="AV46" s="93">
        <f t="shared" si="4"/>
        <v>13.33601</v>
      </c>
      <c r="AW46" s="93">
        <f t="shared" si="4"/>
        <v>49.010140000000007</v>
      </c>
      <c r="AX46" s="58">
        <v>20</v>
      </c>
      <c r="AY46" s="58">
        <v>777</v>
      </c>
      <c r="AZ46" s="58">
        <v>15</v>
      </c>
      <c r="BB46" s="58" t="s">
        <v>1264</v>
      </c>
      <c r="BC46" s="58" t="s">
        <v>1191</v>
      </c>
      <c r="BD46" s="58">
        <v>1000</v>
      </c>
      <c r="BE46" s="58">
        <v>900</v>
      </c>
      <c r="BF46" s="58" t="s">
        <v>1209</v>
      </c>
      <c r="BG46" s="58">
        <v>50</v>
      </c>
      <c r="BH46" s="58">
        <v>15</v>
      </c>
      <c r="BI46" s="58">
        <f t="shared" si="5"/>
        <v>720</v>
      </c>
      <c r="BJ46" s="58">
        <f t="shared" si="6"/>
        <v>220</v>
      </c>
      <c r="BK46" s="91">
        <v>42172</v>
      </c>
    </row>
    <row r="47" spans="1:67" ht="15" customHeight="1" x14ac:dyDescent="0.25">
      <c r="A47" s="157" t="s">
        <v>66</v>
      </c>
      <c r="B47" s="54">
        <f ca="1">IF(AO47="","",IF(ISERROR(MATCH(AO47,AO$5:AO46,0)),MAX(B$5:B46)+1,INDIRECT(ADDRESS(MATCH(AO47,AO$5:AO46,0)+4,1)) ) )</f>
        <v>34</v>
      </c>
      <c r="C47" s="55">
        <v>149</v>
      </c>
      <c r="D47" s="56" t="s">
        <v>16</v>
      </c>
      <c r="E47" s="57" t="s">
        <v>1194</v>
      </c>
      <c r="F47" s="56" t="s">
        <v>1194</v>
      </c>
      <c r="G47" s="58" t="s">
        <v>1182</v>
      </c>
      <c r="H47" s="58"/>
      <c r="I47" s="89"/>
      <c r="J47" s="58" t="s">
        <v>1182</v>
      </c>
      <c r="K47" s="58"/>
      <c r="L47" s="58"/>
      <c r="M47" s="58" t="s">
        <v>1184</v>
      </c>
      <c r="N47" s="61">
        <f>IF(J47="","",IF(ISERROR(MATCH(M47,M$3:M48,0)),MAX(N$3:N48)+1,VLOOKUP(M47,M$3:N48,2,FALSE)) )</f>
        <v>1</v>
      </c>
      <c r="O47" s="89"/>
      <c r="P47" s="58" t="s">
        <v>1182</v>
      </c>
      <c r="S47" s="58" t="s">
        <v>1211</v>
      </c>
      <c r="T47" s="58" t="s">
        <v>1198</v>
      </c>
      <c r="U47" s="58" t="s">
        <v>1271</v>
      </c>
      <c r="V47" s="61" t="str">
        <f t="shared" si="0"/>
        <v>A4_A4-1</v>
      </c>
      <c r="W47" s="61">
        <f>IF(P47="","",IF(ISERROR(MATCH(V47,V$5:V46,0)),MAX(W$5:W46)+1,VLOOKUP(V47,V$5:W46,2,FALSE)) )</f>
        <v>5</v>
      </c>
      <c r="X47" s="89"/>
      <c r="Y47" s="58" t="s">
        <v>1182</v>
      </c>
      <c r="Z47" s="58"/>
      <c r="AA47" s="58"/>
      <c r="AB47" s="58" t="s">
        <v>1197</v>
      </c>
      <c r="AC47" s="58" t="s">
        <v>1199</v>
      </c>
      <c r="AD47" s="58" t="s">
        <v>16</v>
      </c>
      <c r="AE47" s="61" t="str">
        <f t="shared" si="1"/>
        <v>L4_L4</v>
      </c>
      <c r="AF47" s="61">
        <f>IF(Y47="","",IF(ISERROR(MATCH(AE47,AE$3:AE48,0)),MAX(AF$3:AF48)+1,VLOOKUP(AE47,AE$3:AF48,2,FALSE)) )</f>
        <v>1</v>
      </c>
      <c r="AG47" s="89"/>
      <c r="AH47" s="54" t="str">
        <f t="shared" si="2"/>
        <v>151</v>
      </c>
      <c r="AI47" s="61">
        <f>IF(AH47="","",IF(ISERROR(MATCH(AH47,AH$5:AH46,0)),MAX(AI$5:AI46)+1,VLOOKUP(AH47,AH$5:AI46,2,FALSE)) )</f>
        <v>12</v>
      </c>
      <c r="AJ47" s="61" t="str">
        <f t="shared" si="3"/>
        <v>x</v>
      </c>
      <c r="AK47" s="58" t="s">
        <v>1185</v>
      </c>
      <c r="AL47" s="61"/>
      <c r="AO47" s="58" t="s">
        <v>66</v>
      </c>
      <c r="AP47" s="58" t="s">
        <v>18</v>
      </c>
      <c r="AQ47" s="58" t="s">
        <v>30</v>
      </c>
      <c r="AR47" s="56" t="s">
        <v>1244</v>
      </c>
      <c r="AS47" s="58" t="s">
        <v>35</v>
      </c>
      <c r="AT47" s="92">
        <v>132002.61600000001</v>
      </c>
      <c r="AU47" s="92">
        <v>490038.196</v>
      </c>
      <c r="AV47" s="93">
        <f t="shared" si="4"/>
        <v>13.334060000000003</v>
      </c>
      <c r="AW47" s="93">
        <f t="shared" si="4"/>
        <v>49.01061</v>
      </c>
      <c r="AX47" s="58">
        <v>15</v>
      </c>
      <c r="AY47" s="58">
        <v>779</v>
      </c>
      <c r="AZ47" s="58">
        <v>15</v>
      </c>
      <c r="BB47" s="58" t="s">
        <v>1264</v>
      </c>
      <c r="BC47" s="58" t="s">
        <v>1191</v>
      </c>
      <c r="BD47" s="58">
        <v>1000</v>
      </c>
      <c r="BE47" s="58">
        <v>900</v>
      </c>
      <c r="BF47" s="58" t="s">
        <v>1192</v>
      </c>
      <c r="BG47" s="58">
        <v>50</v>
      </c>
      <c r="BH47" s="58">
        <v>15</v>
      </c>
      <c r="BI47" s="58">
        <f t="shared" si="5"/>
        <v>720</v>
      </c>
      <c r="BJ47" s="58">
        <f t="shared" si="6"/>
        <v>220</v>
      </c>
      <c r="BK47" s="91">
        <v>42172</v>
      </c>
    </row>
    <row r="48" spans="1:67" ht="15" customHeight="1" x14ac:dyDescent="0.25">
      <c r="A48" s="157" t="s">
        <v>67</v>
      </c>
      <c r="B48" s="54">
        <f ca="1">IF(AO48="","",IF(ISERROR(MATCH(AO48,AO$5:AO47,0)),MAX(B$5:B47)+1,INDIRECT(ADDRESS(MATCH(AO48,AO$5:AO47,0)+4,1)) ) )</f>
        <v>35</v>
      </c>
      <c r="C48" s="55">
        <v>150</v>
      </c>
      <c r="D48" s="56" t="s">
        <v>16</v>
      </c>
      <c r="E48" s="57" t="s">
        <v>1194</v>
      </c>
      <c r="F48" s="56" t="s">
        <v>1194</v>
      </c>
      <c r="G48" s="58" t="s">
        <v>1182</v>
      </c>
      <c r="H48" s="58"/>
      <c r="I48" s="89"/>
      <c r="J48" s="58" t="s">
        <v>1182</v>
      </c>
      <c r="K48" s="58"/>
      <c r="L48" s="58"/>
      <c r="M48" s="58" t="s">
        <v>1184</v>
      </c>
      <c r="N48" s="61">
        <f>IF(J48="","",IF(ISERROR(MATCH(M48,M$4:M48,0)),MAX(N$4:N48)+1,VLOOKUP(M48,M$4:N48,2,FALSE)) )</f>
        <v>1</v>
      </c>
      <c r="O48" s="89"/>
      <c r="P48" s="58" t="s">
        <v>1182</v>
      </c>
      <c r="S48" s="58" t="s">
        <v>1197</v>
      </c>
      <c r="T48" s="58" t="s">
        <v>1198</v>
      </c>
      <c r="V48" s="61" t="str">
        <f t="shared" si="0"/>
        <v>A4_A4</v>
      </c>
      <c r="W48" s="61">
        <f>IF(P48="","",IF(ISERROR(MATCH(V48,V$5:V47,0)),MAX(W$5:W47)+1,VLOOKUP(V48,V$5:W47,2,FALSE)) )</f>
        <v>1</v>
      </c>
      <c r="X48" s="89"/>
      <c r="Y48" s="58" t="s">
        <v>1182</v>
      </c>
      <c r="Z48" s="58"/>
      <c r="AA48" s="58"/>
      <c r="AB48" s="58" t="s">
        <v>1197</v>
      </c>
      <c r="AC48" s="58" t="s">
        <v>1199</v>
      </c>
      <c r="AD48" s="58" t="s">
        <v>16</v>
      </c>
      <c r="AE48" s="61" t="str">
        <f t="shared" si="1"/>
        <v>L4_L4</v>
      </c>
      <c r="AF48" s="61">
        <f>IF(Y48="","",IF(ISERROR(MATCH(AE48,AE$4:AE48,0)),MAX(AF$4:AF48)+1,VLOOKUP(AE48,AE$4:AF48,2,FALSE)) )</f>
        <v>1</v>
      </c>
      <c r="AG48" s="89"/>
      <c r="AH48" s="54" t="str">
        <f t="shared" si="2"/>
        <v>111</v>
      </c>
      <c r="AI48" s="61">
        <f>IF(AH48="","",IF(ISERROR(MATCH(AH48,AH$5:AH47,0)),MAX(AI$5:AI47)+1,VLOOKUP(AH48,AH$5:AI47,2,FALSE)) )</f>
        <v>2</v>
      </c>
      <c r="AJ48" s="61" t="str">
        <f t="shared" si="3"/>
        <v>x</v>
      </c>
      <c r="AK48" s="58" t="s">
        <v>1185</v>
      </c>
      <c r="AL48" s="61"/>
      <c r="AO48" s="58" t="s">
        <v>67</v>
      </c>
      <c r="AP48" s="58" t="s">
        <v>18</v>
      </c>
      <c r="AQ48" s="58" t="s">
        <v>30</v>
      </c>
      <c r="AR48" s="56" t="s">
        <v>1245</v>
      </c>
      <c r="AS48" s="58" t="s">
        <v>1241</v>
      </c>
      <c r="AT48" s="92">
        <v>131957.64799999999</v>
      </c>
      <c r="AU48" s="92">
        <v>490038.41200000001</v>
      </c>
      <c r="AV48" s="93">
        <f t="shared" si="4"/>
        <v>13.332679999999996</v>
      </c>
      <c r="AW48" s="93">
        <f t="shared" si="4"/>
        <v>49.010670000000005</v>
      </c>
      <c r="AX48" s="58">
        <v>40</v>
      </c>
      <c r="AY48" s="58">
        <v>781</v>
      </c>
      <c r="AZ48" s="58">
        <v>25</v>
      </c>
      <c r="BB48" s="58" t="s">
        <v>1264</v>
      </c>
      <c r="BC48" s="58" t="s">
        <v>1191</v>
      </c>
      <c r="BD48" s="58">
        <v>950</v>
      </c>
      <c r="BE48" s="58">
        <v>850</v>
      </c>
      <c r="BF48" s="58" t="s">
        <v>1231</v>
      </c>
      <c r="BG48" s="58">
        <v>40</v>
      </c>
      <c r="BH48" s="58">
        <v>30</v>
      </c>
      <c r="BI48" s="58">
        <f t="shared" si="5"/>
        <v>1140</v>
      </c>
      <c r="BJ48" s="58">
        <f t="shared" si="6"/>
        <v>640</v>
      </c>
    </row>
    <row r="49" spans="1:63" ht="15" customHeight="1" x14ac:dyDescent="0.25">
      <c r="A49" s="157" t="s">
        <v>68</v>
      </c>
      <c r="B49" s="54">
        <f ca="1">IF(AO49="","",IF(ISERROR(MATCH(AO49,AO$5:AO48,0)),MAX(B$5:B48)+1,INDIRECT(ADDRESS(MATCH(AO49,AO$5:AO48,0)+4,1)) ) )</f>
        <v>36</v>
      </c>
      <c r="C49" s="55">
        <v>151</v>
      </c>
      <c r="D49" s="56" t="s">
        <v>16</v>
      </c>
      <c r="E49" s="57" t="s">
        <v>1194</v>
      </c>
      <c r="F49" s="56" t="s">
        <v>1194</v>
      </c>
      <c r="G49" s="58" t="s">
        <v>1182</v>
      </c>
      <c r="H49" s="58"/>
      <c r="I49" s="89"/>
      <c r="J49" s="58" t="s">
        <v>1182</v>
      </c>
      <c r="K49" s="58"/>
      <c r="L49" s="58"/>
      <c r="M49" s="58" t="s">
        <v>1184</v>
      </c>
      <c r="N49" s="61">
        <f>IF(J49="","",IF(ISERROR(MATCH(M49,M$5:M48,0)),MAX(N$5:N48)+1,VLOOKUP(M49,M$5:N48,2,FALSE)) )</f>
        <v>1</v>
      </c>
      <c r="O49" s="89"/>
      <c r="P49" s="58" t="s">
        <v>1182</v>
      </c>
      <c r="S49" s="58" t="s">
        <v>1197</v>
      </c>
      <c r="T49" s="58" t="s">
        <v>1198</v>
      </c>
      <c r="V49" s="61" t="str">
        <f t="shared" si="0"/>
        <v>A4_A4</v>
      </c>
      <c r="W49" s="61">
        <f>IF(P49="","",IF(ISERROR(MATCH(V49,V$5:V48,0)),MAX(W$5:W48)+1,VLOOKUP(V49,V$5:W48,2,FALSE)) )</f>
        <v>1</v>
      </c>
      <c r="X49" s="89"/>
      <c r="Y49" s="58" t="s">
        <v>1182</v>
      </c>
      <c r="Z49" s="58"/>
      <c r="AA49" s="58"/>
      <c r="AB49" s="58" t="s">
        <v>1197</v>
      </c>
      <c r="AC49" s="58" t="s">
        <v>1199</v>
      </c>
      <c r="AD49" s="58" t="s">
        <v>16</v>
      </c>
      <c r="AE49" s="61" t="str">
        <f t="shared" si="1"/>
        <v>L4_L4</v>
      </c>
      <c r="AF49" s="61">
        <f>IF(Y49="","",IF(ISERROR(MATCH(AE49,AE$5:AE48,0)),MAX(AF$5:AF48)+1,VLOOKUP(AE49,AE$5:AF48,2,FALSE)) )</f>
        <v>1</v>
      </c>
      <c r="AG49" s="89"/>
      <c r="AH49" s="54" t="str">
        <f t="shared" si="2"/>
        <v>111</v>
      </c>
      <c r="AI49" s="61">
        <f>IF(AH49="","",IF(ISERROR(MATCH(AH49,AH$5:AH48,0)),MAX(AI$5:AI48)+1,VLOOKUP(AH49,AH$5:AI48,2,FALSE)) )</f>
        <v>2</v>
      </c>
      <c r="AJ49" s="61" t="str">
        <f t="shared" si="3"/>
        <v>x</v>
      </c>
      <c r="AK49" s="58" t="s">
        <v>1185</v>
      </c>
      <c r="AL49" s="61"/>
      <c r="AO49" s="58" t="s">
        <v>68</v>
      </c>
      <c r="AP49" s="58" t="s">
        <v>18</v>
      </c>
      <c r="AQ49" s="58" t="s">
        <v>30</v>
      </c>
      <c r="AR49" s="56" t="s">
        <v>1247</v>
      </c>
      <c r="AS49" s="58" t="s">
        <v>69</v>
      </c>
      <c r="AT49" s="92">
        <v>132133.948</v>
      </c>
      <c r="AU49" s="92">
        <v>490350.76</v>
      </c>
      <c r="AV49" s="93">
        <f t="shared" si="4"/>
        <v>13.359430000000001</v>
      </c>
      <c r="AW49" s="93">
        <f t="shared" si="4"/>
        <v>49.064100000000003</v>
      </c>
      <c r="AX49" s="58">
        <v>10</v>
      </c>
      <c r="AY49" s="58">
        <v>1130</v>
      </c>
      <c r="AZ49" s="58">
        <v>25</v>
      </c>
      <c r="BB49" s="58" t="s">
        <v>1264</v>
      </c>
      <c r="BC49" s="58" t="s">
        <v>1191</v>
      </c>
      <c r="BD49" s="58">
        <v>950</v>
      </c>
      <c r="BE49" s="58">
        <v>850</v>
      </c>
      <c r="BF49" s="58" t="s">
        <v>1209</v>
      </c>
      <c r="BG49" s="58">
        <v>40</v>
      </c>
      <c r="BH49" s="58">
        <v>15</v>
      </c>
      <c r="BI49" s="58">
        <f t="shared" si="5"/>
        <v>570</v>
      </c>
      <c r="BJ49" s="58">
        <f t="shared" si="6"/>
        <v>70</v>
      </c>
      <c r="BK49" s="91">
        <v>42172</v>
      </c>
    </row>
    <row r="50" spans="1:63" ht="15" customHeight="1" x14ac:dyDescent="0.25">
      <c r="A50" s="157" t="s">
        <v>70</v>
      </c>
      <c r="B50" s="54">
        <f ca="1">IF(AO50="","",IF(ISERROR(MATCH(AO50,AO$5:AO49,0)),MAX(B$5:B49)+1,INDIRECT(ADDRESS(MATCH(AO50,AO$5:AO49,0)+4,1)) ) )</f>
        <v>37</v>
      </c>
      <c r="C50" s="55">
        <v>152</v>
      </c>
      <c r="D50" s="56" t="s">
        <v>16</v>
      </c>
      <c r="E50" s="57" t="s">
        <v>1194</v>
      </c>
      <c r="F50" s="56" t="s">
        <v>1194</v>
      </c>
      <c r="G50" s="58" t="s">
        <v>1182</v>
      </c>
      <c r="H50" s="58"/>
      <c r="I50" s="89"/>
      <c r="J50" s="58" t="s">
        <v>1182</v>
      </c>
      <c r="K50" s="58"/>
      <c r="L50" s="58"/>
      <c r="M50" s="58" t="s">
        <v>1184</v>
      </c>
      <c r="N50" s="61">
        <f>IF(J50="","",IF(ISERROR(MATCH(M50,M$5:M49,0)),MAX(N$5:N49)+1,VLOOKUP(M50,M$5:N49,2,FALSE)) )</f>
        <v>1</v>
      </c>
      <c r="O50" s="89"/>
      <c r="P50" s="58" t="s">
        <v>1182</v>
      </c>
      <c r="S50" s="58" t="s">
        <v>1197</v>
      </c>
      <c r="T50" s="58" t="s">
        <v>1198</v>
      </c>
      <c r="V50" s="61" t="str">
        <f t="shared" si="0"/>
        <v>A4_A4</v>
      </c>
      <c r="W50" s="61">
        <f>IF(P50="","",IF(ISERROR(MATCH(V50,V$5:V49,0)),MAX(W$5:W49)+1,VLOOKUP(V50,V$5:W49,2,FALSE)) )</f>
        <v>1</v>
      </c>
      <c r="X50" s="89"/>
      <c r="Y50" s="58" t="s">
        <v>1182</v>
      </c>
      <c r="Z50" s="58"/>
      <c r="AA50" s="58"/>
      <c r="AB50" s="58" t="s">
        <v>1197</v>
      </c>
      <c r="AC50" s="58" t="s">
        <v>1199</v>
      </c>
      <c r="AD50" s="58" t="s">
        <v>16</v>
      </c>
      <c r="AE50" s="61" t="str">
        <f t="shared" si="1"/>
        <v>L4_L4</v>
      </c>
      <c r="AF50" s="61">
        <f>IF(Y50="","",IF(ISERROR(MATCH(AE50,AE$5:AE49,0)),MAX(AF$5:AF49)+1,VLOOKUP(AE50,AE$5:AF49,2,FALSE)) )</f>
        <v>1</v>
      </c>
      <c r="AG50" s="89"/>
      <c r="AH50" s="54" t="str">
        <f t="shared" si="2"/>
        <v>111</v>
      </c>
      <c r="AI50" s="61">
        <f>IF(AH50="","",IF(ISERROR(MATCH(AH50,AH$5:AH49,0)),MAX(AI$5:AI49)+1,VLOOKUP(AH50,AH$5:AI49,2,FALSE)) )</f>
        <v>2</v>
      </c>
      <c r="AJ50" s="61" t="str">
        <f t="shared" si="3"/>
        <v>x</v>
      </c>
      <c r="AK50" s="58" t="s">
        <v>1185</v>
      </c>
      <c r="AL50" s="61"/>
      <c r="AO50" s="58" t="s">
        <v>70</v>
      </c>
      <c r="AP50" s="58" t="s">
        <v>18</v>
      </c>
      <c r="AQ50" s="58" t="s">
        <v>30</v>
      </c>
      <c r="AR50" s="56" t="s">
        <v>1250</v>
      </c>
      <c r="AS50" s="58" t="s">
        <v>1272</v>
      </c>
      <c r="AT50" s="92">
        <v>132238.28</v>
      </c>
      <c r="AU50" s="92">
        <v>490312.09600000002</v>
      </c>
      <c r="AV50" s="93">
        <f t="shared" si="4"/>
        <v>13.3773</v>
      </c>
      <c r="AW50" s="93">
        <f t="shared" si="4"/>
        <v>49.053360000000005</v>
      </c>
      <c r="AX50" s="58">
        <v>10</v>
      </c>
      <c r="AY50" s="58">
        <v>1259</v>
      </c>
      <c r="AZ50" s="58">
        <v>20</v>
      </c>
      <c r="BB50" s="58" t="s">
        <v>1264</v>
      </c>
      <c r="BC50" s="58" t="s">
        <v>1191</v>
      </c>
      <c r="BD50" s="58">
        <v>1000</v>
      </c>
      <c r="BE50" s="58">
        <v>900</v>
      </c>
      <c r="BF50" s="58" t="s">
        <v>1209</v>
      </c>
      <c r="BG50" s="58">
        <v>40</v>
      </c>
      <c r="BH50" s="58">
        <v>20</v>
      </c>
      <c r="BI50" s="58">
        <f t="shared" si="5"/>
        <v>760</v>
      </c>
      <c r="BJ50" s="58">
        <f t="shared" si="6"/>
        <v>260</v>
      </c>
      <c r="BK50" s="91">
        <v>42172</v>
      </c>
    </row>
    <row r="51" spans="1:63" ht="15" customHeight="1" x14ac:dyDescent="0.25">
      <c r="A51" s="157" t="s">
        <v>71</v>
      </c>
      <c r="B51" s="54">
        <f ca="1">IF(AO51="","",IF(ISERROR(MATCH(AO51,AO$5:AO50,0)),MAX(B$5:B50)+1,INDIRECT(ADDRESS(MATCH(AO51,AO$5:AO50,0)+4,1)) ) )</f>
        <v>38</v>
      </c>
      <c r="C51" s="55">
        <v>153</v>
      </c>
      <c r="D51" s="56" t="s">
        <v>16</v>
      </c>
      <c r="E51" s="57" t="s">
        <v>1194</v>
      </c>
      <c r="F51" s="56" t="s">
        <v>1194</v>
      </c>
      <c r="G51" s="58" t="s">
        <v>1182</v>
      </c>
      <c r="H51" s="58"/>
      <c r="I51" s="89"/>
      <c r="J51" s="58" t="s">
        <v>1182</v>
      </c>
      <c r="K51" s="58"/>
      <c r="L51" s="58"/>
      <c r="M51" s="58" t="s">
        <v>1184</v>
      </c>
      <c r="N51" s="61">
        <f>IF(J51="","",IF(ISERROR(MATCH(M51,M$5:M50,0)),MAX(N$5:N50)+1,VLOOKUP(M51,M$5:N50,2,FALSE)) )</f>
        <v>1</v>
      </c>
      <c r="O51" s="89"/>
      <c r="P51" s="58" t="s">
        <v>1182</v>
      </c>
      <c r="S51" s="58" t="s">
        <v>1197</v>
      </c>
      <c r="T51" s="58" t="s">
        <v>1198</v>
      </c>
      <c r="V51" s="61" t="str">
        <f t="shared" si="0"/>
        <v>A4_A4</v>
      </c>
      <c r="W51" s="61">
        <f>IF(P51="","",IF(ISERROR(MATCH(V51,V$5:V50,0)),MAX(W$5:W50)+1,VLOOKUP(V51,V$5:W50,2,FALSE)) )</f>
        <v>1</v>
      </c>
      <c r="X51" s="89"/>
      <c r="Y51" s="58" t="s">
        <v>1182</v>
      </c>
      <c r="Z51" s="58"/>
      <c r="AA51" s="58"/>
      <c r="AB51" s="58" t="s">
        <v>1197</v>
      </c>
      <c r="AC51" s="58" t="s">
        <v>1199</v>
      </c>
      <c r="AD51" s="58" t="s">
        <v>16</v>
      </c>
      <c r="AE51" s="61" t="str">
        <f t="shared" si="1"/>
        <v>L4_L4</v>
      </c>
      <c r="AF51" s="61">
        <f>IF(Y51="","",IF(ISERROR(MATCH(AE51,AE$5:AE50,0)),MAX(AF$5:AF50)+1,VLOOKUP(AE51,AE$5:AF50,2,FALSE)) )</f>
        <v>1</v>
      </c>
      <c r="AG51" s="89"/>
      <c r="AH51" s="54" t="str">
        <f t="shared" si="2"/>
        <v>111</v>
      </c>
      <c r="AI51" s="61">
        <f>IF(AH51="","",IF(ISERROR(MATCH(AH51,AH$5:AH50,0)),MAX(AI$5:AI50)+1,VLOOKUP(AH51,AH$5:AI50,2,FALSE)) )</f>
        <v>2</v>
      </c>
      <c r="AJ51" s="61" t="str">
        <f t="shared" si="3"/>
        <v>x</v>
      </c>
      <c r="AK51" s="58" t="s">
        <v>1185</v>
      </c>
      <c r="AL51" s="61"/>
      <c r="AO51" s="58" t="s">
        <v>71</v>
      </c>
      <c r="AP51" s="58" t="s">
        <v>18</v>
      </c>
      <c r="AQ51" s="58" t="s">
        <v>40</v>
      </c>
      <c r="AR51" s="56" t="s">
        <v>1252</v>
      </c>
      <c r="AS51" s="58" t="s">
        <v>72</v>
      </c>
      <c r="AT51" s="92">
        <v>131655.05600000001</v>
      </c>
      <c r="AU51" s="92">
        <v>490601.62</v>
      </c>
      <c r="AV51" s="93">
        <f t="shared" si="4"/>
        <v>13.281960000000003</v>
      </c>
      <c r="AW51" s="93">
        <f t="shared" si="4"/>
        <v>49.100450000000002</v>
      </c>
      <c r="AX51" s="58">
        <v>15</v>
      </c>
      <c r="AY51" s="58">
        <v>1164</v>
      </c>
      <c r="AZ51" s="58">
        <v>20</v>
      </c>
      <c r="BB51" s="58" t="s">
        <v>1264</v>
      </c>
      <c r="BC51" s="58" t="s">
        <v>1191</v>
      </c>
      <c r="BD51" s="58">
        <v>950</v>
      </c>
      <c r="BE51" s="58">
        <v>950</v>
      </c>
      <c r="BF51" s="58" t="s">
        <v>1231</v>
      </c>
      <c r="BG51" s="58">
        <v>50</v>
      </c>
      <c r="BH51" s="58">
        <v>25</v>
      </c>
      <c r="BI51" s="58">
        <f t="shared" si="5"/>
        <v>1200</v>
      </c>
      <c r="BJ51" s="58">
        <f t="shared" si="6"/>
        <v>700</v>
      </c>
    </row>
    <row r="52" spans="1:63" ht="15" customHeight="1" x14ac:dyDescent="0.25">
      <c r="A52" s="157" t="s">
        <v>73</v>
      </c>
      <c r="B52" s="54">
        <f ca="1">IF(AO52="","",IF(ISERROR(MATCH(AO52,AO$5:AO51,0)),MAX(B$5:B51)+1,INDIRECT(ADDRESS(MATCH(AO52,AO$5:AO51,0)+4,1)) ) )</f>
        <v>39</v>
      </c>
      <c r="C52" s="55">
        <v>154</v>
      </c>
      <c r="D52" s="56" t="s">
        <v>16</v>
      </c>
      <c r="E52" s="57" t="s">
        <v>1194</v>
      </c>
      <c r="F52" s="56" t="s">
        <v>1194</v>
      </c>
      <c r="G52" s="58" t="s">
        <v>1182</v>
      </c>
      <c r="H52" s="58"/>
      <c r="I52" s="89"/>
      <c r="J52" s="58" t="s">
        <v>1182</v>
      </c>
      <c r="K52" s="58"/>
      <c r="L52" s="58"/>
      <c r="M52" s="58" t="s">
        <v>1184</v>
      </c>
      <c r="N52" s="61">
        <f>IF(J52="","",IF(ISERROR(MATCH(M52,M$5:M51,0)),MAX(N$5:N51)+1,VLOOKUP(M52,M$5:N51,2,FALSE)) )</f>
        <v>1</v>
      </c>
      <c r="O52" s="89"/>
      <c r="P52" s="58" t="s">
        <v>1182</v>
      </c>
      <c r="S52" s="58" t="s">
        <v>1197</v>
      </c>
      <c r="T52" s="58" t="s">
        <v>1198</v>
      </c>
      <c r="V52" s="61" t="str">
        <f t="shared" si="0"/>
        <v>A4_A4</v>
      </c>
      <c r="W52" s="61">
        <f>IF(P52="","",IF(ISERROR(MATCH(V52,V$5:V51,0)),MAX(W$5:W51)+1,VLOOKUP(V52,V$5:W51,2,FALSE)) )</f>
        <v>1</v>
      </c>
      <c r="X52" s="89"/>
      <c r="Y52" s="58" t="s">
        <v>16</v>
      </c>
      <c r="Z52" s="58"/>
      <c r="AA52" s="58"/>
      <c r="AB52" s="58" t="s">
        <v>16</v>
      </c>
      <c r="AC52" s="58" t="s">
        <v>16</v>
      </c>
      <c r="AD52" s="58" t="s">
        <v>16</v>
      </c>
      <c r="AE52" s="61" t="str">
        <f t="shared" si="1"/>
        <v/>
      </c>
      <c r="AF52" s="61" t="str">
        <f>IF(Y52="","",IF(ISERROR(MATCH(AE52,AE$5:AE51,0)),MAX(AF$5:AF51)+1,VLOOKUP(AE52,AE$5:AF51,2,FALSE)) )</f>
        <v/>
      </c>
      <c r="AG52" s="89"/>
      <c r="AH52" s="54" t="str">
        <f t="shared" si="2"/>
        <v>11*</v>
      </c>
      <c r="AI52" s="61">
        <f>IF(AH52="","",IF(ISERROR(MATCH(AH52,AH$5:AH51,0)),MAX(AI$5:AI51)+1,VLOOKUP(AH52,AH$5:AI51,2,FALSE)) )</f>
        <v>2</v>
      </c>
      <c r="AJ52" s="61" t="str">
        <f t="shared" si="3"/>
        <v/>
      </c>
      <c r="AK52" s="58" t="s">
        <v>1185</v>
      </c>
      <c r="AL52" s="61"/>
      <c r="AO52" s="58" t="s">
        <v>73</v>
      </c>
      <c r="AP52" s="58" t="s">
        <v>18</v>
      </c>
      <c r="AQ52" s="58" t="s">
        <v>40</v>
      </c>
      <c r="AR52" s="56" t="s">
        <v>1254</v>
      </c>
      <c r="AS52" s="58" t="s">
        <v>72</v>
      </c>
      <c r="AT52" s="92">
        <v>131653.57999999999</v>
      </c>
      <c r="AU52" s="92">
        <v>490602.08799999999</v>
      </c>
      <c r="AV52" s="93">
        <f t="shared" si="4"/>
        <v>13.281549999999996</v>
      </c>
      <c r="AW52" s="93">
        <f t="shared" si="4"/>
        <v>49.100579999999994</v>
      </c>
      <c r="AX52" s="58">
        <v>15</v>
      </c>
      <c r="AY52" s="58">
        <v>1177</v>
      </c>
      <c r="AZ52" s="58">
        <v>20</v>
      </c>
      <c r="BB52" s="58" t="s">
        <v>1264</v>
      </c>
      <c r="BC52" s="58" t="s">
        <v>1191</v>
      </c>
      <c r="BD52" s="58" t="s">
        <v>1233</v>
      </c>
      <c r="BE52" s="58">
        <v>850</v>
      </c>
      <c r="BF52" s="58" t="s">
        <v>1192</v>
      </c>
      <c r="BG52" s="58">
        <v>40</v>
      </c>
      <c r="BH52" s="58">
        <v>30</v>
      </c>
      <c r="BI52" s="58">
        <f t="shared" si="5"/>
        <v>1140</v>
      </c>
      <c r="BJ52" s="58">
        <f t="shared" si="6"/>
        <v>640</v>
      </c>
    </row>
    <row r="53" spans="1:63" ht="15" customHeight="1" x14ac:dyDescent="0.25">
      <c r="A53" s="157" t="s">
        <v>74</v>
      </c>
      <c r="B53" s="54">
        <f ca="1">IF(AO53="","",IF(ISERROR(MATCH(AO53,AO$5:AO52,0)),MAX(B$5:B52)+1,INDIRECT(ADDRESS(MATCH(AO53,AO$5:AO52,0)+4,1)) ) )</f>
        <v>40</v>
      </c>
      <c r="C53" s="55">
        <v>155</v>
      </c>
      <c r="D53" s="56" t="s">
        <v>16</v>
      </c>
      <c r="E53" s="57" t="s">
        <v>1194</v>
      </c>
      <c r="F53" s="56" t="s">
        <v>1194</v>
      </c>
      <c r="G53" s="58" t="s">
        <v>1182</v>
      </c>
      <c r="H53" s="58"/>
      <c r="I53" s="89"/>
      <c r="J53" s="58" t="s">
        <v>1182</v>
      </c>
      <c r="K53" s="58"/>
      <c r="L53" s="58"/>
      <c r="M53" s="58" t="s">
        <v>1273</v>
      </c>
      <c r="N53" s="61">
        <f>IF(J53="","",IF(ISERROR(MATCH(M53,M$5:M52,0)),MAX(N$5:N52)+1,VLOOKUP(M53,M$5:N52,2,FALSE)) )</f>
        <v>4</v>
      </c>
      <c r="O53" s="89"/>
      <c r="P53" s="58" t="s">
        <v>1182</v>
      </c>
      <c r="S53" s="58" t="s">
        <v>1197</v>
      </c>
      <c r="T53" s="58" t="s">
        <v>1198</v>
      </c>
      <c r="V53" s="61" t="str">
        <f t="shared" si="0"/>
        <v>A4_A4</v>
      </c>
      <c r="W53" s="61">
        <f>IF(P53="","",IF(ISERROR(MATCH(V53,V$5:V52,0)),MAX(W$5:W52)+1,VLOOKUP(V53,V$5:W52,2,FALSE)) )</f>
        <v>1</v>
      </c>
      <c r="X53" s="89"/>
      <c r="Y53" s="58" t="s">
        <v>1182</v>
      </c>
      <c r="Z53" s="58"/>
      <c r="AA53" s="58"/>
      <c r="AB53" s="58" t="s">
        <v>1197</v>
      </c>
      <c r="AC53" s="58" t="s">
        <v>1199</v>
      </c>
      <c r="AD53" s="58" t="s">
        <v>16</v>
      </c>
      <c r="AE53" s="61" t="str">
        <f t="shared" si="1"/>
        <v>L4_L4</v>
      </c>
      <c r="AF53" s="61">
        <f>IF(Y53="","",IF(ISERROR(MATCH(AE53,AE$5:AE52,0)),MAX(AF$5:AF52)+1,VLOOKUP(AE53,AE$5:AF52,2,FALSE)) )</f>
        <v>1</v>
      </c>
      <c r="AG53" s="89"/>
      <c r="AH53" s="54" t="str">
        <f t="shared" si="2"/>
        <v>411</v>
      </c>
      <c r="AI53" s="61">
        <f>IF(AH53="","",IF(ISERROR(MATCH(AH53,AH$5:AH52,0)),MAX(AI$5:AI52)+1,VLOOKUP(AH53,AH$5:AI52,2,FALSE)) )</f>
        <v>13</v>
      </c>
      <c r="AJ53" s="61" t="str">
        <f t="shared" si="3"/>
        <v>x</v>
      </c>
      <c r="AK53" s="58" t="s">
        <v>1185</v>
      </c>
      <c r="AL53" s="61"/>
      <c r="AO53" s="58" t="s">
        <v>74</v>
      </c>
      <c r="AP53" s="58" t="s">
        <v>18</v>
      </c>
      <c r="AQ53" s="58" t="s">
        <v>40</v>
      </c>
      <c r="AR53" s="56" t="s">
        <v>1257</v>
      </c>
      <c r="AS53" s="58" t="s">
        <v>75</v>
      </c>
      <c r="AT53" s="92">
        <v>131636.33600000001</v>
      </c>
      <c r="AU53" s="92">
        <v>490632.72399999999</v>
      </c>
      <c r="AV53" s="93">
        <f t="shared" si="4"/>
        <v>13.276760000000003</v>
      </c>
      <c r="AW53" s="93">
        <f t="shared" si="4"/>
        <v>49.109089999999995</v>
      </c>
      <c r="AX53" s="58">
        <v>25</v>
      </c>
      <c r="AY53" s="58">
        <v>1023</v>
      </c>
      <c r="AZ53" s="58">
        <v>25</v>
      </c>
      <c r="BB53" s="58" t="s">
        <v>1264</v>
      </c>
      <c r="BC53" s="58" t="s">
        <v>1191</v>
      </c>
      <c r="BD53" s="58">
        <v>950</v>
      </c>
      <c r="BE53" s="58">
        <v>850</v>
      </c>
      <c r="BF53" s="58" t="s">
        <v>1209</v>
      </c>
      <c r="BG53" s="58">
        <v>50</v>
      </c>
      <c r="BH53" s="58">
        <v>15</v>
      </c>
      <c r="BI53" s="58">
        <f t="shared" si="5"/>
        <v>720</v>
      </c>
      <c r="BJ53" s="58">
        <f t="shared" si="6"/>
        <v>220</v>
      </c>
    </row>
    <row r="54" spans="1:63" ht="15" customHeight="1" x14ac:dyDescent="0.25">
      <c r="A54" s="157" t="s">
        <v>76</v>
      </c>
      <c r="B54" s="54">
        <f ca="1">IF(AO54="","",IF(ISERROR(MATCH(AO54,AO$5:AO53,0)),MAX(B$5:B53)+1,INDIRECT(ADDRESS(MATCH(AO54,AO$5:AO53,0)+4,1)) ) )</f>
        <v>41</v>
      </c>
      <c r="C54" s="55">
        <v>156</v>
      </c>
      <c r="D54" s="56" t="s">
        <v>16</v>
      </c>
      <c r="E54" s="57" t="s">
        <v>1194</v>
      </c>
      <c r="F54" s="56" t="s">
        <v>1194</v>
      </c>
      <c r="G54" s="58" t="s">
        <v>1182</v>
      </c>
      <c r="H54" s="58"/>
      <c r="I54" s="89"/>
      <c r="J54" s="58" t="s">
        <v>1182</v>
      </c>
      <c r="K54" s="58"/>
      <c r="L54" s="58"/>
      <c r="M54" s="58" t="s">
        <v>1184</v>
      </c>
      <c r="N54" s="61">
        <f>IF(J54="","",IF(ISERROR(MATCH(M54,M$5:M53,0)),MAX(N$5:N53)+1,VLOOKUP(M54,M$5:N53,2,FALSE)) )</f>
        <v>1</v>
      </c>
      <c r="O54" s="89"/>
      <c r="P54" s="58" t="s">
        <v>1182</v>
      </c>
      <c r="S54" s="58" t="s">
        <v>1197</v>
      </c>
      <c r="T54" s="58" t="s">
        <v>1198</v>
      </c>
      <c r="V54" s="61" t="str">
        <f t="shared" si="0"/>
        <v>A4_A4</v>
      </c>
      <c r="W54" s="61">
        <f>IF(P54="","",IF(ISERROR(MATCH(V54,V$5:V53,0)),MAX(W$5:W53)+1,VLOOKUP(V54,V$5:W53,2,FALSE)) )</f>
        <v>1</v>
      </c>
      <c r="X54" s="89"/>
      <c r="Y54" s="58" t="s">
        <v>16</v>
      </c>
      <c r="Z54" s="58"/>
      <c r="AA54" s="58"/>
      <c r="AB54" s="58" t="s">
        <v>16</v>
      </c>
      <c r="AC54" s="58" t="s">
        <v>16</v>
      </c>
      <c r="AD54" s="58" t="s">
        <v>16</v>
      </c>
      <c r="AE54" s="61" t="str">
        <f t="shared" si="1"/>
        <v/>
      </c>
      <c r="AF54" s="61" t="str">
        <f>IF(Y54="","",IF(ISERROR(MATCH(AE54,AE$5:AE53,0)),MAX(AF$5:AF53)+1,VLOOKUP(AE54,AE$5:AF53,2,FALSE)) )</f>
        <v/>
      </c>
      <c r="AG54" s="89"/>
      <c r="AH54" s="54" t="str">
        <f t="shared" si="2"/>
        <v>11*</v>
      </c>
      <c r="AI54" s="61">
        <f>IF(AH54="","",IF(ISERROR(MATCH(AH54,AH$5:AH53,0)),MAX(AI$5:AI53)+1,VLOOKUP(AH54,AH$5:AI53,2,FALSE)) )</f>
        <v>2</v>
      </c>
      <c r="AJ54" s="61" t="str">
        <f t="shared" si="3"/>
        <v/>
      </c>
      <c r="AK54" s="58" t="s">
        <v>1185</v>
      </c>
      <c r="AL54" s="61"/>
      <c r="AO54" s="58" t="s">
        <v>76</v>
      </c>
      <c r="AP54" s="58" t="s">
        <v>18</v>
      </c>
      <c r="AQ54" s="58" t="s">
        <v>40</v>
      </c>
      <c r="AR54" s="56" t="s">
        <v>1274</v>
      </c>
      <c r="AS54" s="58" t="s">
        <v>77</v>
      </c>
      <c r="AT54" s="92">
        <v>131804.68</v>
      </c>
      <c r="AU54" s="92">
        <v>485638.58</v>
      </c>
      <c r="AV54" s="93">
        <f t="shared" si="4"/>
        <v>13.301299999999998</v>
      </c>
      <c r="AW54" s="93">
        <f t="shared" si="4"/>
        <v>48.944050000000004</v>
      </c>
      <c r="AX54" s="58">
        <v>10</v>
      </c>
      <c r="AY54" s="58">
        <v>776</v>
      </c>
      <c r="AZ54" s="58">
        <v>15</v>
      </c>
      <c r="BB54" s="58" t="s">
        <v>1264</v>
      </c>
      <c r="BC54" s="58" t="s">
        <v>1191</v>
      </c>
      <c r="BD54" s="58">
        <v>950</v>
      </c>
      <c r="BE54" s="58">
        <v>700</v>
      </c>
      <c r="BF54" s="58" t="s">
        <v>1192</v>
      </c>
      <c r="BG54" s="58">
        <v>40</v>
      </c>
      <c r="BH54" s="58">
        <v>25</v>
      </c>
      <c r="BI54" s="58">
        <f t="shared" si="5"/>
        <v>950</v>
      </c>
      <c r="BJ54" s="58">
        <f t="shared" si="6"/>
        <v>450</v>
      </c>
    </row>
    <row r="55" spans="1:63" ht="15" customHeight="1" x14ac:dyDescent="0.25">
      <c r="A55" s="157" t="s">
        <v>78</v>
      </c>
      <c r="B55" s="54">
        <f ca="1">IF(AO55="","",IF(ISERROR(MATCH(AO55,AO$5:AO54,0)),MAX(B$5:B54)+1,INDIRECT(ADDRESS(MATCH(AO55,AO$5:AO54,0)+4,1)) ) )</f>
        <v>42</v>
      </c>
      <c r="C55" s="55">
        <v>157</v>
      </c>
      <c r="D55" s="56" t="s">
        <v>16</v>
      </c>
      <c r="E55" s="57" t="s">
        <v>1194</v>
      </c>
      <c r="F55" s="56" t="s">
        <v>1194</v>
      </c>
      <c r="G55" s="58" t="s">
        <v>1182</v>
      </c>
      <c r="H55" s="58"/>
      <c r="I55" s="89"/>
      <c r="J55" s="58" t="s">
        <v>1182</v>
      </c>
      <c r="K55" s="58"/>
      <c r="L55" s="58"/>
      <c r="M55" s="58" t="s">
        <v>1184</v>
      </c>
      <c r="N55" s="61">
        <f>IF(J55="","",IF(ISERROR(MATCH(M55,M$5:M54,0)),MAX(N$5:N54)+1,VLOOKUP(M55,M$5:N54,2,FALSE)) )</f>
        <v>1</v>
      </c>
      <c r="O55" s="89"/>
      <c r="P55" s="58" t="s">
        <v>1182</v>
      </c>
      <c r="S55" s="58" t="s">
        <v>1197</v>
      </c>
      <c r="T55" s="58" t="s">
        <v>1198</v>
      </c>
      <c r="V55" s="61" t="str">
        <f t="shared" si="0"/>
        <v>A4_A4</v>
      </c>
      <c r="W55" s="61">
        <f>IF(P55="","",IF(ISERROR(MATCH(V55,V$5:V54,0)),MAX(W$5:W54)+1,VLOOKUP(V55,V$5:W54,2,FALSE)) )</f>
        <v>1</v>
      </c>
      <c r="X55" s="89"/>
      <c r="Y55" s="58" t="s">
        <v>16</v>
      </c>
      <c r="Z55" s="58"/>
      <c r="AA55" s="58"/>
      <c r="AB55" s="58" t="s">
        <v>16</v>
      </c>
      <c r="AC55" s="58" t="s">
        <v>16</v>
      </c>
      <c r="AD55" s="58" t="s">
        <v>16</v>
      </c>
      <c r="AE55" s="61" t="str">
        <f t="shared" si="1"/>
        <v/>
      </c>
      <c r="AF55" s="61" t="str">
        <f>IF(Y55="","",IF(ISERROR(MATCH(AE55,AE$5:AE54,0)),MAX(AF$5:AF54)+1,VLOOKUP(AE55,AE$5:AF54,2,FALSE)) )</f>
        <v/>
      </c>
      <c r="AG55" s="89"/>
      <c r="AH55" s="54" t="str">
        <f t="shared" si="2"/>
        <v>11*</v>
      </c>
      <c r="AI55" s="61">
        <f>IF(AH55="","",IF(ISERROR(MATCH(AH55,AH$5:AH54,0)),MAX(AI$5:AI54)+1,VLOOKUP(AH55,AH$5:AI54,2,FALSE)) )</f>
        <v>2</v>
      </c>
      <c r="AJ55" s="61" t="str">
        <f t="shared" si="3"/>
        <v/>
      </c>
      <c r="AK55" s="58" t="s">
        <v>1185</v>
      </c>
      <c r="AL55" s="61"/>
      <c r="AO55" s="58" t="s">
        <v>78</v>
      </c>
      <c r="AP55" s="58" t="s">
        <v>18</v>
      </c>
      <c r="AQ55" s="58" t="s">
        <v>40</v>
      </c>
      <c r="AR55" s="56" t="s">
        <v>1275</v>
      </c>
      <c r="AS55" s="58" t="s">
        <v>77</v>
      </c>
      <c r="AT55" s="92">
        <v>131803.67199999999</v>
      </c>
      <c r="AU55" s="92">
        <v>485640.66800000001</v>
      </c>
      <c r="AV55" s="93">
        <f t="shared" si="4"/>
        <v>13.301019999999998</v>
      </c>
      <c r="AW55" s="93">
        <f t="shared" si="4"/>
        <v>48.944630000000004</v>
      </c>
      <c r="AX55" s="58">
        <v>20</v>
      </c>
      <c r="AY55" s="58">
        <v>785</v>
      </c>
      <c r="AZ55" s="58">
        <v>15</v>
      </c>
      <c r="BB55" s="58" t="s">
        <v>1264</v>
      </c>
      <c r="BC55" s="58" t="s">
        <v>1191</v>
      </c>
      <c r="BD55" s="58">
        <v>950</v>
      </c>
      <c r="BE55" s="58">
        <v>850</v>
      </c>
      <c r="BF55" s="58" t="s">
        <v>1231</v>
      </c>
      <c r="BG55" s="58">
        <v>50</v>
      </c>
      <c r="BH55" s="58">
        <v>35</v>
      </c>
      <c r="BI55" s="58">
        <f t="shared" si="5"/>
        <v>1680</v>
      </c>
      <c r="BJ55" s="58">
        <f t="shared" si="6"/>
        <v>1180</v>
      </c>
    </row>
    <row r="56" spans="1:63" ht="15" customHeight="1" x14ac:dyDescent="0.25">
      <c r="A56" s="157" t="s">
        <v>79</v>
      </c>
      <c r="B56" s="54">
        <f ca="1">IF(AO56="","",IF(ISERROR(MATCH(AO56,AO$5:AO55,0)),MAX(B$5:B55)+1,INDIRECT(ADDRESS(MATCH(AO56,AO$5:AO55,0)+4,1)) ) )</f>
        <v>43</v>
      </c>
      <c r="C56" s="55">
        <v>158</v>
      </c>
      <c r="D56" s="56" t="s">
        <v>16</v>
      </c>
      <c r="E56" s="57" t="s">
        <v>1194</v>
      </c>
      <c r="F56" s="56" t="s">
        <v>1194</v>
      </c>
      <c r="G56" s="58" t="s">
        <v>1182</v>
      </c>
      <c r="H56" s="58"/>
      <c r="I56" s="89"/>
      <c r="J56" s="58" t="s">
        <v>1182</v>
      </c>
      <c r="K56" s="58"/>
      <c r="L56" s="58"/>
      <c r="M56" s="58" t="s">
        <v>1184</v>
      </c>
      <c r="N56" s="61">
        <f>IF(J56="","",IF(ISERROR(MATCH(M56,M$5:M55,0)),MAX(N$5:N55)+1,VLOOKUP(M56,M$5:N55,2,FALSE)) )</f>
        <v>1</v>
      </c>
      <c r="O56" s="89"/>
      <c r="P56" s="58" t="s">
        <v>1182</v>
      </c>
      <c r="S56" s="58" t="s">
        <v>1197</v>
      </c>
      <c r="T56" s="58" t="s">
        <v>1198</v>
      </c>
      <c r="V56" s="61" t="str">
        <f t="shared" si="0"/>
        <v>A4_A4</v>
      </c>
      <c r="W56" s="61">
        <f>IF(P56="","",IF(ISERROR(MATCH(V56,V$5:V55,0)),MAX(W$5:W55)+1,VLOOKUP(V56,V$5:W55,2,FALSE)) )</f>
        <v>1</v>
      </c>
      <c r="X56" s="89"/>
      <c r="Y56" s="58" t="s">
        <v>16</v>
      </c>
      <c r="Z56" s="58"/>
      <c r="AA56" s="58"/>
      <c r="AB56" s="58" t="s">
        <v>16</v>
      </c>
      <c r="AC56" s="58" t="s">
        <v>16</v>
      </c>
      <c r="AD56" s="58" t="s">
        <v>16</v>
      </c>
      <c r="AE56" s="61" t="str">
        <f t="shared" si="1"/>
        <v/>
      </c>
      <c r="AF56" s="61" t="str">
        <f>IF(Y56="","",IF(ISERROR(MATCH(AE56,AE$5:AE55,0)),MAX(AF$5:AF55)+1,VLOOKUP(AE56,AE$5:AF55,2,FALSE)) )</f>
        <v/>
      </c>
      <c r="AG56" s="89"/>
      <c r="AH56" s="54" t="str">
        <f t="shared" si="2"/>
        <v>11*</v>
      </c>
      <c r="AI56" s="61">
        <f>IF(AH56="","",IF(ISERROR(MATCH(AH56,AH$5:AH55,0)),MAX(AI$5:AI55)+1,VLOOKUP(AH56,AH$5:AI55,2,FALSE)) )</f>
        <v>2</v>
      </c>
      <c r="AJ56" s="61" t="str">
        <f t="shared" si="3"/>
        <v/>
      </c>
      <c r="AK56" s="58" t="s">
        <v>1185</v>
      </c>
      <c r="AL56" s="61"/>
      <c r="AO56" s="58" t="s">
        <v>79</v>
      </c>
      <c r="AP56" s="58" t="s">
        <v>18</v>
      </c>
      <c r="AQ56" s="58" t="s">
        <v>43</v>
      </c>
      <c r="AR56" s="56" t="s">
        <v>1276</v>
      </c>
      <c r="AS56" s="58" t="s">
        <v>44</v>
      </c>
      <c r="AT56" s="92">
        <v>133346.83600000001</v>
      </c>
      <c r="AU56" s="92">
        <v>485745.64799999999</v>
      </c>
      <c r="AV56" s="93">
        <f t="shared" si="4"/>
        <v>13.563010000000002</v>
      </c>
      <c r="AW56" s="93">
        <f t="shared" si="4"/>
        <v>48.962679999999999</v>
      </c>
      <c r="AX56" s="58">
        <v>20</v>
      </c>
      <c r="AY56" s="58">
        <v>1138</v>
      </c>
      <c r="AZ56" s="58">
        <v>25</v>
      </c>
      <c r="BB56" s="58" t="s">
        <v>1264</v>
      </c>
      <c r="BC56" s="58" t="s">
        <v>1191</v>
      </c>
      <c r="BD56" s="58">
        <v>950</v>
      </c>
      <c r="BE56" s="58">
        <v>800</v>
      </c>
      <c r="BF56" s="58" t="s">
        <v>1209</v>
      </c>
      <c r="BG56" s="58">
        <v>40</v>
      </c>
      <c r="BH56" s="58">
        <v>30</v>
      </c>
      <c r="BI56" s="58">
        <f t="shared" si="5"/>
        <v>1140</v>
      </c>
      <c r="BJ56" s="58">
        <f t="shared" si="6"/>
        <v>640</v>
      </c>
    </row>
    <row r="57" spans="1:63" ht="15" customHeight="1" x14ac:dyDescent="0.25">
      <c r="A57" s="157" t="s">
        <v>80</v>
      </c>
      <c r="B57" s="54">
        <f ca="1">IF(AO57="","",IF(ISERROR(MATCH(AO57,AO$5:AO56,0)),MAX(B$5:B56)+1,INDIRECT(ADDRESS(MATCH(AO57,AO$5:AO56,0)+4,1)) ) )</f>
        <v>44</v>
      </c>
      <c r="C57" s="55">
        <v>159</v>
      </c>
      <c r="D57" s="56" t="s">
        <v>16</v>
      </c>
      <c r="E57" s="57" t="s">
        <v>1194</v>
      </c>
      <c r="F57" s="56" t="s">
        <v>1194</v>
      </c>
      <c r="G57" s="58" t="s">
        <v>1182</v>
      </c>
      <c r="H57" s="58"/>
      <c r="I57" s="89"/>
      <c r="J57" s="58" t="s">
        <v>1182</v>
      </c>
      <c r="K57" s="58"/>
      <c r="L57" s="58"/>
      <c r="M57" s="58" t="s">
        <v>1184</v>
      </c>
      <c r="N57" s="61">
        <f>IF(J57="","",IF(ISERROR(MATCH(M57,M$5:M56,0)),MAX(N$5:N56)+1,VLOOKUP(M57,M$5:N56,2,FALSE)) )</f>
        <v>1</v>
      </c>
      <c r="O57" s="89"/>
      <c r="P57" s="58" t="s">
        <v>1182</v>
      </c>
      <c r="S57" s="58" t="s">
        <v>1197</v>
      </c>
      <c r="T57" s="58" t="s">
        <v>1198</v>
      </c>
      <c r="V57" s="61" t="str">
        <f t="shared" si="0"/>
        <v>A4_A4</v>
      </c>
      <c r="W57" s="61">
        <f>IF(P57="","",IF(ISERROR(MATCH(V57,V$5:V56,0)),MAX(W$5:W56)+1,VLOOKUP(V57,V$5:W56,2,FALSE)) )</f>
        <v>1</v>
      </c>
      <c r="X57" s="89"/>
      <c r="Y57" s="58" t="s">
        <v>16</v>
      </c>
      <c r="Z57" s="58"/>
      <c r="AA57" s="58"/>
      <c r="AB57" s="58" t="s">
        <v>16</v>
      </c>
      <c r="AC57" s="58" t="s">
        <v>16</v>
      </c>
      <c r="AD57" s="58" t="s">
        <v>16</v>
      </c>
      <c r="AE57" s="61" t="str">
        <f t="shared" si="1"/>
        <v/>
      </c>
      <c r="AF57" s="61" t="str">
        <f>IF(Y57="","",IF(ISERROR(MATCH(AE57,AE$5:AE56,0)),MAX(AF$5:AF56)+1,VLOOKUP(AE57,AE$5:AF56,2,FALSE)) )</f>
        <v/>
      </c>
      <c r="AG57" s="89"/>
      <c r="AH57" s="54" t="str">
        <f t="shared" si="2"/>
        <v>11*</v>
      </c>
      <c r="AI57" s="61">
        <f>IF(AH57="","",IF(ISERROR(MATCH(AH57,AH$5:AH56,0)),MAX(AI$5:AI56)+1,VLOOKUP(AH57,AH$5:AI56,2,FALSE)) )</f>
        <v>2</v>
      </c>
      <c r="AJ57" s="61" t="str">
        <f t="shared" si="3"/>
        <v/>
      </c>
      <c r="AK57" s="58" t="s">
        <v>1185</v>
      </c>
      <c r="AL57" s="61"/>
      <c r="AO57" s="58" t="s">
        <v>80</v>
      </c>
      <c r="AP57" s="58" t="s">
        <v>18</v>
      </c>
      <c r="AQ57" s="58" t="s">
        <v>43</v>
      </c>
      <c r="AR57" s="56" t="s">
        <v>1277</v>
      </c>
      <c r="AS57" s="58" t="s">
        <v>1246</v>
      </c>
      <c r="AT57" s="92">
        <v>133311.23199999999</v>
      </c>
      <c r="AU57" s="92">
        <v>485546.66800000001</v>
      </c>
      <c r="AV57" s="93">
        <f t="shared" si="4"/>
        <v>13.553119999999996</v>
      </c>
      <c r="AW57" s="93">
        <f t="shared" si="4"/>
        <v>48.929630000000003</v>
      </c>
      <c r="AX57" s="58">
        <v>20</v>
      </c>
      <c r="AY57" s="58">
        <v>857</v>
      </c>
      <c r="AZ57" s="58">
        <v>25</v>
      </c>
      <c r="BB57" s="58" t="s">
        <v>1264</v>
      </c>
      <c r="BC57" s="58" t="s">
        <v>1191</v>
      </c>
      <c r="BD57" s="58">
        <v>1000</v>
      </c>
      <c r="BE57" s="58">
        <v>950</v>
      </c>
      <c r="BF57" s="58" t="s">
        <v>1209</v>
      </c>
      <c r="BG57" s="58">
        <v>50</v>
      </c>
      <c r="BH57" s="58">
        <v>25</v>
      </c>
      <c r="BI57" s="58">
        <f t="shared" si="5"/>
        <v>1200</v>
      </c>
      <c r="BJ57" s="58">
        <f t="shared" si="6"/>
        <v>700</v>
      </c>
    </row>
    <row r="58" spans="1:63" ht="15" customHeight="1" x14ac:dyDescent="0.25">
      <c r="A58" s="157" t="s">
        <v>57</v>
      </c>
      <c r="B58" s="54" t="str">
        <f ca="1">IF(AO58="","",IF(ISERROR(MATCH(AO58,AO$5:AO57,0)),MAX(B$5:B57)+1,INDIRECT(ADDRESS(MATCH(AO58,AO$5:AO57,0)+4,1)) ) )</f>
        <v>DIPalp2</v>
      </c>
      <c r="C58" s="55">
        <v>160</v>
      </c>
      <c r="D58" s="56">
        <v>141</v>
      </c>
      <c r="E58" s="57" t="s">
        <v>1194</v>
      </c>
      <c r="F58" s="56" t="s">
        <v>1194</v>
      </c>
      <c r="G58" s="58" t="s">
        <v>1261</v>
      </c>
      <c r="H58" s="58" t="s">
        <v>1265</v>
      </c>
      <c r="I58" s="89"/>
      <c r="J58" s="58"/>
      <c r="K58" s="58"/>
      <c r="L58" s="58"/>
      <c r="M58" s="58" t="s">
        <v>16</v>
      </c>
      <c r="N58" s="61" t="str">
        <f>IF(J58="","",IF(ISERROR(MATCH(M58,M$5:M57,0)),MAX(N$5:N57)+1,VLOOKUP(M58,M$5:N57,2,FALSE)) )</f>
        <v/>
      </c>
      <c r="O58" s="89"/>
      <c r="P58" s="58" t="s">
        <v>16</v>
      </c>
      <c r="V58" s="61" t="str">
        <f t="shared" si="0"/>
        <v/>
      </c>
      <c r="W58" s="61" t="str">
        <f>IF(P58="","",IF(ISERROR(MATCH(V58,V$5:V57,0)),MAX(W$5:W57)+1,VLOOKUP(V58,V$5:W57,2,FALSE)) )</f>
        <v/>
      </c>
      <c r="X58" s="89"/>
      <c r="Y58" s="58" t="s">
        <v>16</v>
      </c>
      <c r="Z58" s="58"/>
      <c r="AA58" s="58"/>
      <c r="AB58" s="58" t="s">
        <v>16</v>
      </c>
      <c r="AC58" s="58" t="s">
        <v>16</v>
      </c>
      <c r="AD58" s="58" t="s">
        <v>16</v>
      </c>
      <c r="AE58" s="61" t="str">
        <f t="shared" si="1"/>
        <v/>
      </c>
      <c r="AF58" s="61" t="str">
        <f>IF(Y58="","",IF(ISERROR(MATCH(AE58,AE$5:AE57,0)),MAX(AF$5:AF57)+1,VLOOKUP(AE58,AE$5:AF57,2,FALSE)) )</f>
        <v/>
      </c>
      <c r="AG58" s="89"/>
      <c r="AH58" s="54" t="str">
        <f t="shared" si="2"/>
        <v/>
      </c>
      <c r="AI58" s="61" t="str">
        <f>IF(AH58="","",IF(ISERROR(MATCH(AH58,AH$5:AH57,0)),MAX(AI$5:AI57)+1,VLOOKUP(AH58,AH$5:AI57,2,FALSE)) )</f>
        <v/>
      </c>
      <c r="AJ58" s="61" t="str">
        <f t="shared" si="3"/>
        <v/>
      </c>
      <c r="AK58" s="58" t="s">
        <v>1185</v>
      </c>
      <c r="AL58" s="61"/>
      <c r="AO58" s="58" t="s">
        <v>57</v>
      </c>
      <c r="AP58" s="58" t="s">
        <v>18</v>
      </c>
      <c r="AQ58" s="58" t="s">
        <v>21</v>
      </c>
      <c r="AR58" s="56" t="s">
        <v>1223</v>
      </c>
      <c r="AS58" s="58" t="s">
        <v>1224</v>
      </c>
      <c r="AT58" s="92">
        <v>125328</v>
      </c>
      <c r="AU58" s="92">
        <v>485749.6</v>
      </c>
      <c r="AV58" s="93">
        <f t="shared" si="4"/>
        <v>12.891111111111112</v>
      </c>
      <c r="AW58" s="93">
        <f t="shared" si="4"/>
        <v>48.963777777777771</v>
      </c>
      <c r="AX58" s="58">
        <v>50</v>
      </c>
      <c r="AY58" s="58">
        <v>955</v>
      </c>
      <c r="AZ58" s="58">
        <v>30</v>
      </c>
      <c r="BB58" s="58" t="s">
        <v>1264</v>
      </c>
      <c r="BC58" s="58" t="s">
        <v>1191</v>
      </c>
      <c r="BD58" s="58">
        <v>1000</v>
      </c>
      <c r="BE58" s="58">
        <v>850</v>
      </c>
      <c r="BF58" s="58" t="s">
        <v>1192</v>
      </c>
      <c r="BG58" s="58">
        <v>40</v>
      </c>
      <c r="BH58" s="58">
        <v>15</v>
      </c>
      <c r="BI58" s="58">
        <f t="shared" si="5"/>
        <v>570</v>
      </c>
      <c r="BJ58" s="58">
        <f t="shared" si="6"/>
        <v>70</v>
      </c>
    </row>
    <row r="59" spans="1:63" ht="15" customHeight="1" x14ac:dyDescent="0.25">
      <c r="A59" s="157" t="s">
        <v>58</v>
      </c>
      <c r="B59" s="54" t="str">
        <f ca="1">IF(AO59="","",IF(ISERROR(MATCH(AO59,AO$5:AO58,0)),MAX(B$5:B58)+1,INDIRECT(ADDRESS(MATCH(AO59,AO$5:AO58,0)+4,1)) ) )</f>
        <v>DIPalp3</v>
      </c>
      <c r="C59" s="55">
        <v>161</v>
      </c>
      <c r="D59" s="56">
        <v>142</v>
      </c>
      <c r="E59" s="57" t="s">
        <v>1194</v>
      </c>
      <c r="F59" s="56" t="s">
        <v>1194</v>
      </c>
      <c r="G59" s="58" t="s">
        <v>1261</v>
      </c>
      <c r="H59" s="58" t="s">
        <v>1198</v>
      </c>
      <c r="I59" s="89"/>
      <c r="J59" s="58"/>
      <c r="K59" s="58"/>
      <c r="L59" s="58"/>
      <c r="M59" s="58" t="s">
        <v>16</v>
      </c>
      <c r="N59" s="61" t="str">
        <f>IF(J59="","",IF(ISERROR(MATCH(M59,M$5:M58,0)),MAX(N$5:N58)+1,VLOOKUP(M59,M$5:N58,2,FALSE)) )</f>
        <v/>
      </c>
      <c r="O59" s="89"/>
      <c r="P59" s="58" t="s">
        <v>16</v>
      </c>
      <c r="V59" s="61" t="str">
        <f t="shared" si="0"/>
        <v/>
      </c>
      <c r="W59" s="61" t="str">
        <f>IF(P59="","",IF(ISERROR(MATCH(V59,V$5:V58,0)),MAX(W$5:W58)+1,VLOOKUP(V59,V$5:W58,2,FALSE)) )</f>
        <v/>
      </c>
      <c r="X59" s="89"/>
      <c r="Y59" s="58" t="s">
        <v>16</v>
      </c>
      <c r="Z59" s="58"/>
      <c r="AA59" s="58"/>
      <c r="AB59" s="58" t="s">
        <v>16</v>
      </c>
      <c r="AC59" s="58" t="s">
        <v>16</v>
      </c>
      <c r="AD59" s="58" t="s">
        <v>16</v>
      </c>
      <c r="AE59" s="61" t="str">
        <f t="shared" si="1"/>
        <v/>
      </c>
      <c r="AF59" s="61" t="str">
        <f>IF(Y59="","",IF(ISERROR(MATCH(AE59,AE$5:AE58,0)),MAX(AF$5:AF58)+1,VLOOKUP(AE59,AE$5:AF58,2,FALSE)) )</f>
        <v/>
      </c>
      <c r="AG59" s="89"/>
      <c r="AH59" s="54" t="str">
        <f t="shared" si="2"/>
        <v/>
      </c>
      <c r="AI59" s="61" t="str">
        <f>IF(AH59="","",IF(ISERROR(MATCH(AH59,AH$5:AH58,0)),MAX(AI$5:AI58)+1,VLOOKUP(AH59,AH$5:AI58,2,FALSE)) )</f>
        <v/>
      </c>
      <c r="AJ59" s="61" t="str">
        <f t="shared" si="3"/>
        <v/>
      </c>
      <c r="AK59" s="58" t="s">
        <v>1185</v>
      </c>
      <c r="AL59" s="61"/>
      <c r="AO59" s="58" t="s">
        <v>58</v>
      </c>
      <c r="AP59" s="58" t="s">
        <v>18</v>
      </c>
      <c r="AQ59" s="58" t="s">
        <v>23</v>
      </c>
      <c r="AR59" s="56" t="s">
        <v>1226</v>
      </c>
      <c r="AS59" s="58" t="s">
        <v>1266</v>
      </c>
      <c r="AT59" s="92">
        <v>132224.06</v>
      </c>
      <c r="AU59" s="92">
        <v>490330.96</v>
      </c>
      <c r="AV59" s="93">
        <f t="shared" si="4"/>
        <v>13.373349999999999</v>
      </c>
      <c r="AW59" s="93">
        <f t="shared" si="4"/>
        <v>49.058600000000006</v>
      </c>
      <c r="AX59" s="58">
        <v>15</v>
      </c>
      <c r="AY59" s="58">
        <v>1182</v>
      </c>
      <c r="AZ59" s="58">
        <v>20</v>
      </c>
      <c r="BB59" s="58" t="s">
        <v>1264</v>
      </c>
      <c r="BC59" s="58" t="s">
        <v>1191</v>
      </c>
      <c r="BD59" s="58" t="s">
        <v>1230</v>
      </c>
      <c r="BE59" s="58">
        <v>1000</v>
      </c>
      <c r="BF59" s="58" t="s">
        <v>1192</v>
      </c>
      <c r="BG59" s="58">
        <v>50</v>
      </c>
      <c r="BH59" s="58">
        <v>20</v>
      </c>
      <c r="BI59" s="58">
        <f t="shared" si="5"/>
        <v>960</v>
      </c>
      <c r="BJ59" s="58">
        <f t="shared" si="6"/>
        <v>460</v>
      </c>
    </row>
    <row r="60" spans="1:63" ht="15" customHeight="1" x14ac:dyDescent="0.25">
      <c r="A60" s="157" t="s">
        <v>60</v>
      </c>
      <c r="B60" s="54" t="str">
        <f ca="1">IF(AO60="","",IF(ISERROR(MATCH(AO60,AO$5:AO59,0)),MAX(B$5:B59)+1,INDIRECT(ADDRESS(MATCH(AO60,AO$5:AO59,0)+4,1)) ) )</f>
        <v>DIPalp6</v>
      </c>
      <c r="C60" s="55">
        <v>162</v>
      </c>
      <c r="D60" s="56">
        <v>144</v>
      </c>
      <c r="E60" s="57" t="s">
        <v>1194</v>
      </c>
      <c r="F60" s="56" t="s">
        <v>1194</v>
      </c>
      <c r="G60" s="58" t="s">
        <v>1261</v>
      </c>
      <c r="H60" s="58" t="s">
        <v>1268</v>
      </c>
      <c r="I60" s="89"/>
      <c r="J60" s="58"/>
      <c r="K60" s="58"/>
      <c r="L60" s="58"/>
      <c r="M60" s="58" t="s">
        <v>16</v>
      </c>
      <c r="N60" s="61" t="str">
        <f>IF(J60="","",IF(ISERROR(MATCH(M60,M$5:M59,0)),MAX(N$5:N59)+1,VLOOKUP(M60,M$5:N59,2,FALSE)) )</f>
        <v/>
      </c>
      <c r="O60" s="89"/>
      <c r="P60" s="58" t="s">
        <v>16</v>
      </c>
      <c r="V60" s="61" t="str">
        <f t="shared" si="0"/>
        <v/>
      </c>
      <c r="W60" s="61" t="str">
        <f>IF(P60="","",IF(ISERROR(MATCH(V60,V$5:V59,0)),MAX(W$5:W59)+1,VLOOKUP(V60,V$5:W59,2,FALSE)) )</f>
        <v/>
      </c>
      <c r="X60" s="89"/>
      <c r="Y60" s="58" t="s">
        <v>16</v>
      </c>
      <c r="Z60" s="58"/>
      <c r="AA60" s="58"/>
      <c r="AB60" s="58" t="s">
        <v>16</v>
      </c>
      <c r="AC60" s="58" t="s">
        <v>16</v>
      </c>
      <c r="AD60" s="58" t="s">
        <v>16</v>
      </c>
      <c r="AE60" s="61" t="str">
        <f t="shared" si="1"/>
        <v/>
      </c>
      <c r="AF60" s="61" t="str">
        <f>IF(Y60="","",IF(ISERROR(MATCH(AE60,AE$5:AE59,0)),MAX(AF$5:AF59)+1,VLOOKUP(AE60,AE$5:AF59,2,FALSE)) )</f>
        <v/>
      </c>
      <c r="AG60" s="89"/>
      <c r="AH60" s="54" t="str">
        <f t="shared" si="2"/>
        <v/>
      </c>
      <c r="AI60" s="61" t="str">
        <f>IF(AH60="","",IF(ISERROR(MATCH(AH60,AH$5:AH59,0)),MAX(AI$5:AI59)+1,VLOOKUP(AH60,AH$5:AI59,2,FALSE)) )</f>
        <v/>
      </c>
      <c r="AJ60" s="61" t="str">
        <f t="shared" si="3"/>
        <v/>
      </c>
      <c r="AK60" s="58" t="s">
        <v>1185</v>
      </c>
      <c r="AL60" s="61"/>
      <c r="AO60" s="58" t="s">
        <v>60</v>
      </c>
      <c r="AP60" s="58" t="s">
        <v>18</v>
      </c>
      <c r="AQ60" s="58" t="s">
        <v>23</v>
      </c>
      <c r="AR60" s="56" t="s">
        <v>1234</v>
      </c>
      <c r="AS60" s="58" t="s">
        <v>26</v>
      </c>
      <c r="AT60" s="92">
        <v>132044.80799999999</v>
      </c>
      <c r="AU60" s="92">
        <v>490250.49599999998</v>
      </c>
      <c r="AV60" s="93">
        <f t="shared" si="4"/>
        <v>13.345779999999998</v>
      </c>
      <c r="AW60" s="93">
        <f t="shared" si="4"/>
        <v>49.047359999999998</v>
      </c>
      <c r="AX60" s="58">
        <v>10</v>
      </c>
      <c r="AY60" s="58">
        <v>1138</v>
      </c>
      <c r="AZ60" s="58">
        <v>25</v>
      </c>
      <c r="BB60" s="58" t="s">
        <v>1264</v>
      </c>
      <c r="BC60" s="58" t="s">
        <v>1202</v>
      </c>
      <c r="BD60" s="58">
        <v>950</v>
      </c>
      <c r="BE60" s="58">
        <v>850</v>
      </c>
      <c r="BF60" s="58" t="s">
        <v>1192</v>
      </c>
      <c r="BG60" s="58">
        <v>50</v>
      </c>
      <c r="BH60" s="58">
        <v>15</v>
      </c>
      <c r="BI60" s="58">
        <f t="shared" si="5"/>
        <v>720</v>
      </c>
      <c r="BJ60" s="58">
        <f t="shared" si="6"/>
        <v>220</v>
      </c>
    </row>
    <row r="61" spans="1:63" ht="15" customHeight="1" x14ac:dyDescent="0.25">
      <c r="A61" s="157" t="s">
        <v>62</v>
      </c>
      <c r="B61" s="54" t="str">
        <f ca="1">IF(AO61="","",IF(ISERROR(MATCH(AO61,AO$5:AO60,0)),MAX(B$5:B60)+1,INDIRECT(ADDRESS(MATCH(AO61,AO$5:AO60,0)+4,1)) ) )</f>
        <v>DIPalp9</v>
      </c>
      <c r="C61" s="55">
        <v>163</v>
      </c>
      <c r="D61" s="56">
        <v>146</v>
      </c>
      <c r="E61" s="57" t="s">
        <v>1194</v>
      </c>
      <c r="F61" s="56" t="s">
        <v>1194</v>
      </c>
      <c r="G61" s="58" t="s">
        <v>1261</v>
      </c>
      <c r="H61" s="58" t="s">
        <v>1270</v>
      </c>
      <c r="I61" s="89"/>
      <c r="J61" s="58"/>
      <c r="K61" s="58"/>
      <c r="L61" s="58"/>
      <c r="M61" s="58" t="s">
        <v>16</v>
      </c>
      <c r="N61" s="61" t="str">
        <f>IF(J61="","",IF(ISERROR(MATCH(M61,M$5:M60,0)),MAX(N$5:N60)+1,VLOOKUP(M61,M$5:N60,2,FALSE)) )</f>
        <v/>
      </c>
      <c r="O61" s="89"/>
      <c r="P61" s="58" t="s">
        <v>16</v>
      </c>
      <c r="V61" s="61" t="str">
        <f t="shared" si="0"/>
        <v/>
      </c>
      <c r="W61" s="61" t="str">
        <f>IF(P61="","",IF(ISERROR(MATCH(V61,V$5:V60,0)),MAX(W$5:W60)+1,VLOOKUP(V61,V$5:W60,2,FALSE)) )</f>
        <v/>
      </c>
      <c r="X61" s="89"/>
      <c r="Y61" s="58" t="s">
        <v>16</v>
      </c>
      <c r="Z61" s="58"/>
      <c r="AA61" s="58"/>
      <c r="AB61" s="58" t="s">
        <v>16</v>
      </c>
      <c r="AC61" s="58" t="s">
        <v>16</v>
      </c>
      <c r="AD61" s="58" t="s">
        <v>16</v>
      </c>
      <c r="AE61" s="61" t="str">
        <f t="shared" si="1"/>
        <v/>
      </c>
      <c r="AF61" s="61" t="str">
        <f>IF(Y61="","",IF(ISERROR(MATCH(AE61,AE$5:AE60,0)),MAX(AF$5:AF60)+1,VLOOKUP(AE61,AE$5:AF60,2,FALSE)) )</f>
        <v/>
      </c>
      <c r="AG61" s="89"/>
      <c r="AH61" s="54" t="str">
        <f t="shared" si="2"/>
        <v/>
      </c>
      <c r="AI61" s="61" t="str">
        <f>IF(AH61="","",IF(ISERROR(MATCH(AH61,AH$5:AH60,0)),MAX(AI$5:AI60)+1,VLOOKUP(AH61,AH$5:AI60,2,FALSE)) )</f>
        <v/>
      </c>
      <c r="AJ61" s="61" t="str">
        <f t="shared" si="3"/>
        <v/>
      </c>
      <c r="AK61" s="58" t="s">
        <v>1185</v>
      </c>
      <c r="AL61" s="61"/>
      <c r="AO61" s="58" t="s">
        <v>62</v>
      </c>
      <c r="AP61" s="58" t="s">
        <v>18</v>
      </c>
      <c r="AQ61" s="58" t="s">
        <v>30</v>
      </c>
      <c r="AR61" s="56" t="s">
        <v>1240</v>
      </c>
      <c r="AS61" s="58" t="s">
        <v>63</v>
      </c>
      <c r="AT61" s="92">
        <v>132129.052</v>
      </c>
      <c r="AU61" s="92">
        <v>490030.13199999998</v>
      </c>
      <c r="AV61" s="93">
        <f t="shared" si="4"/>
        <v>13.35807</v>
      </c>
      <c r="AW61" s="93">
        <f t="shared" si="4"/>
        <v>49.008369999999992</v>
      </c>
      <c r="AX61" s="58">
        <v>25</v>
      </c>
      <c r="AY61" s="58">
        <v>821</v>
      </c>
      <c r="AZ61" s="58">
        <v>20</v>
      </c>
      <c r="BB61" s="58" t="s">
        <v>1264</v>
      </c>
      <c r="BC61" s="58" t="s">
        <v>1191</v>
      </c>
      <c r="BD61" s="58">
        <v>1000</v>
      </c>
      <c r="BE61" s="58">
        <v>850</v>
      </c>
      <c r="BF61" s="58" t="s">
        <v>1209</v>
      </c>
      <c r="BG61" s="58">
        <v>60</v>
      </c>
      <c r="BH61" s="58">
        <v>20</v>
      </c>
      <c r="BI61" s="58">
        <f t="shared" si="5"/>
        <v>1160</v>
      </c>
      <c r="BJ61" s="58">
        <f t="shared" si="6"/>
        <v>660</v>
      </c>
    </row>
    <row r="62" spans="1:63" ht="15" customHeight="1" x14ac:dyDescent="0.25">
      <c r="A62" s="157" t="s">
        <v>81</v>
      </c>
      <c r="B62" s="54">
        <f ca="1">IF(AO62="","",IF(ISERROR(MATCH(AO62,AO$5:AO61,0)),MAX(B$5:B61)+1,INDIRECT(ADDRESS(MATCH(AO62,AO$5:AO61,0)+4,1)) ) )</f>
        <v>45</v>
      </c>
      <c r="C62" s="55">
        <v>164</v>
      </c>
      <c r="D62" s="56" t="s">
        <v>16</v>
      </c>
      <c r="E62" s="57" t="s">
        <v>1194</v>
      </c>
      <c r="F62" s="56" t="s">
        <v>1194</v>
      </c>
      <c r="G62" s="58" t="s">
        <v>1182</v>
      </c>
      <c r="H62" s="58"/>
      <c r="I62" s="89"/>
      <c r="J62" s="58" t="s">
        <v>1182</v>
      </c>
      <c r="K62" s="58"/>
      <c r="L62" s="58"/>
      <c r="M62" s="58" t="s">
        <v>1184</v>
      </c>
      <c r="N62" s="61">
        <f>IF(J62="","",IF(ISERROR(MATCH(M62,M$5:M61,0)),MAX(N$5:N61)+1,VLOOKUP(M62,M$5:N61,2,FALSE)) )</f>
        <v>1</v>
      </c>
      <c r="O62" s="89"/>
      <c r="P62" s="58" t="s">
        <v>1182</v>
      </c>
      <c r="S62" s="58" t="s">
        <v>1197</v>
      </c>
      <c r="T62" s="58" t="s">
        <v>1198</v>
      </c>
      <c r="V62" s="61" t="str">
        <f t="shared" si="0"/>
        <v>A4_A4</v>
      </c>
      <c r="W62" s="61">
        <f>IF(P62="","",IF(ISERROR(MATCH(V62,V$5:V61,0)),MAX(W$5:W61)+1,VLOOKUP(V62,V$5:W61,2,FALSE)) )</f>
        <v>1</v>
      </c>
      <c r="X62" s="89"/>
      <c r="Y62" s="58" t="s">
        <v>1182</v>
      </c>
      <c r="Z62" s="58"/>
      <c r="AA62" s="58"/>
      <c r="AB62" s="58" t="s">
        <v>1197</v>
      </c>
      <c r="AC62" s="58" t="s">
        <v>1199</v>
      </c>
      <c r="AD62" s="58" t="s">
        <v>16</v>
      </c>
      <c r="AE62" s="61" t="str">
        <f t="shared" si="1"/>
        <v>L4_L4</v>
      </c>
      <c r="AF62" s="61">
        <f>IF(Y62="","",IF(ISERROR(MATCH(AE62,AE$5:AE61,0)),MAX(AF$5:AF61)+1,VLOOKUP(AE62,AE$5:AF61,2,FALSE)) )</f>
        <v>1</v>
      </c>
      <c r="AG62" s="89"/>
      <c r="AH62" s="54" t="str">
        <f t="shared" si="2"/>
        <v>111</v>
      </c>
      <c r="AI62" s="61">
        <f>IF(AH62="","",IF(ISERROR(MATCH(AH62,AH$5:AH61,0)),MAX(AI$5:AI61)+1,VLOOKUP(AH62,AH$5:AI61,2,FALSE)) )</f>
        <v>2</v>
      </c>
      <c r="AJ62" s="61" t="str">
        <f t="shared" si="3"/>
        <v>x</v>
      </c>
      <c r="AK62" s="58" t="s">
        <v>1185</v>
      </c>
      <c r="AL62" s="61"/>
      <c r="AO62" s="58" t="s">
        <v>81</v>
      </c>
      <c r="AP62" s="58" t="s">
        <v>18</v>
      </c>
      <c r="AQ62" s="58" t="s">
        <v>43</v>
      </c>
      <c r="AR62" s="56" t="s">
        <v>1278</v>
      </c>
      <c r="AS62" s="58" t="s">
        <v>1279</v>
      </c>
      <c r="AT62" s="92">
        <v>133422.08000000002</v>
      </c>
      <c r="AU62" s="92">
        <v>485316.44</v>
      </c>
      <c r="AV62" s="93">
        <f t="shared" si="4"/>
        <v>13.572800000000004</v>
      </c>
      <c r="AW62" s="93">
        <f t="shared" si="4"/>
        <v>48.887900000000002</v>
      </c>
      <c r="AX62" s="58">
        <v>20</v>
      </c>
      <c r="AY62" s="58">
        <v>805</v>
      </c>
      <c r="AZ62" s="58">
        <v>20</v>
      </c>
      <c r="BB62" s="58" t="s">
        <v>1280</v>
      </c>
      <c r="BC62" s="58" t="s">
        <v>1191</v>
      </c>
      <c r="BD62" s="58">
        <v>1000</v>
      </c>
      <c r="BE62" s="58">
        <v>950</v>
      </c>
      <c r="BF62" s="58" t="s">
        <v>1209</v>
      </c>
      <c r="BG62" s="58">
        <v>60</v>
      </c>
      <c r="BH62" s="58">
        <v>15</v>
      </c>
      <c r="BI62" s="58">
        <f t="shared" si="5"/>
        <v>870</v>
      </c>
      <c r="BJ62" s="58">
        <f t="shared" si="6"/>
        <v>370</v>
      </c>
    </row>
    <row r="63" spans="1:63" ht="15" customHeight="1" x14ac:dyDescent="0.25">
      <c r="A63" s="157" t="s">
        <v>82</v>
      </c>
      <c r="B63" s="54">
        <f ca="1">IF(AO63="","",IF(ISERROR(MATCH(AO63,AO$5:AO62,0)),MAX(B$5:B62)+1,INDIRECT(ADDRESS(MATCH(AO63,AO$5:AO62,0)+4,1)) ) )</f>
        <v>46</v>
      </c>
      <c r="C63" s="55">
        <v>165</v>
      </c>
      <c r="D63" s="56" t="s">
        <v>16</v>
      </c>
      <c r="E63" s="57" t="s">
        <v>1194</v>
      </c>
      <c r="F63" s="56" t="s">
        <v>1194</v>
      </c>
      <c r="G63" s="58" t="s">
        <v>1182</v>
      </c>
      <c r="H63" s="58"/>
      <c r="I63" s="89"/>
      <c r="J63" s="58" t="s">
        <v>1182</v>
      </c>
      <c r="K63" s="58"/>
      <c r="L63" s="58"/>
      <c r="M63" s="58" t="s">
        <v>1184</v>
      </c>
      <c r="N63" s="61">
        <f>IF(J63="","",IF(ISERROR(MATCH(M63,M$5:M62,0)),MAX(N$5:N62)+1,VLOOKUP(M63,M$5:N62,2,FALSE)) )</f>
        <v>1</v>
      </c>
      <c r="O63" s="89"/>
      <c r="P63" s="58" t="s">
        <v>1182</v>
      </c>
      <c r="S63" s="58" t="s">
        <v>1197</v>
      </c>
      <c r="T63" s="58" t="s">
        <v>1198</v>
      </c>
      <c r="V63" s="61" t="str">
        <f t="shared" si="0"/>
        <v>A4_A4</v>
      </c>
      <c r="W63" s="61">
        <f>IF(P63="","",IF(ISERROR(MATCH(V63,V$5:V62,0)),MAX(W$5:W62)+1,VLOOKUP(V63,V$5:W62,2,FALSE)) )</f>
        <v>1</v>
      </c>
      <c r="X63" s="89"/>
      <c r="Y63" s="58" t="s">
        <v>16</v>
      </c>
      <c r="Z63" s="58"/>
      <c r="AA63" s="58"/>
      <c r="AB63" s="58" t="s">
        <v>16</v>
      </c>
      <c r="AC63" s="58" t="s">
        <v>16</v>
      </c>
      <c r="AD63" s="58" t="s">
        <v>16</v>
      </c>
      <c r="AE63" s="61" t="str">
        <f t="shared" si="1"/>
        <v/>
      </c>
      <c r="AF63" s="61" t="str">
        <f>IF(Y63="","",IF(ISERROR(MATCH(AE63,AE$5:AE62,0)),MAX(AF$5:AF62)+1,VLOOKUP(AE63,AE$5:AF62,2,FALSE)) )</f>
        <v/>
      </c>
      <c r="AG63" s="89"/>
      <c r="AH63" s="54" t="str">
        <f t="shared" si="2"/>
        <v>11*</v>
      </c>
      <c r="AI63" s="61">
        <f>IF(AH63="","",IF(ISERROR(MATCH(AH63,AH$5:AH62,0)),MAX(AI$5:AI62)+1,VLOOKUP(AH63,AH$5:AI62,2,FALSE)) )</f>
        <v>2</v>
      </c>
      <c r="AJ63" s="61" t="str">
        <f t="shared" si="3"/>
        <v/>
      </c>
      <c r="AK63" s="58" t="s">
        <v>1185</v>
      </c>
      <c r="AL63" s="61"/>
      <c r="AO63" s="58" t="s">
        <v>82</v>
      </c>
      <c r="AP63" s="58" t="s">
        <v>18</v>
      </c>
      <c r="AQ63" s="58" t="s">
        <v>43</v>
      </c>
      <c r="AR63" s="56" t="s">
        <v>1281</v>
      </c>
      <c r="AS63" s="58" t="s">
        <v>1282</v>
      </c>
      <c r="AT63" s="92">
        <v>132709.97200000001</v>
      </c>
      <c r="AU63" s="92">
        <v>485412.74400000001</v>
      </c>
      <c r="AV63" s="93">
        <f t="shared" si="4"/>
        <v>13.452770000000003</v>
      </c>
      <c r="AW63" s="93">
        <f t="shared" si="4"/>
        <v>48.90354</v>
      </c>
      <c r="AX63" s="58">
        <v>15</v>
      </c>
      <c r="AY63" s="58">
        <v>761</v>
      </c>
      <c r="AZ63" s="58">
        <v>15</v>
      </c>
      <c r="BB63" s="58" t="s">
        <v>1280</v>
      </c>
      <c r="BC63" s="58" t="s">
        <v>1191</v>
      </c>
      <c r="BD63" s="58">
        <v>1000</v>
      </c>
      <c r="BE63" s="58">
        <v>950</v>
      </c>
      <c r="BF63" s="58" t="s">
        <v>1192</v>
      </c>
      <c r="BG63" s="58">
        <v>50</v>
      </c>
      <c r="BH63" s="58">
        <v>15</v>
      </c>
      <c r="BI63" s="58">
        <f t="shared" si="5"/>
        <v>720</v>
      </c>
      <c r="BJ63" s="58">
        <f t="shared" si="6"/>
        <v>220</v>
      </c>
    </row>
    <row r="64" spans="1:63" ht="15" customHeight="1" x14ac:dyDescent="0.25">
      <c r="A64" s="157" t="s">
        <v>83</v>
      </c>
      <c r="B64" s="54">
        <f ca="1">IF(AO64="","",IF(ISERROR(MATCH(AO64,AO$5:AO63,0)),MAX(B$5:B63)+1,INDIRECT(ADDRESS(MATCH(AO64,AO$5:AO63,0)+4,1)) ) )</f>
        <v>47</v>
      </c>
      <c r="C64" s="55">
        <v>166</v>
      </c>
      <c r="D64" s="56" t="s">
        <v>16</v>
      </c>
      <c r="E64" s="57" t="s">
        <v>1194</v>
      </c>
      <c r="F64" s="56" t="s">
        <v>1194</v>
      </c>
      <c r="G64" s="58" t="s">
        <v>1182</v>
      </c>
      <c r="H64" s="58"/>
      <c r="I64" s="89"/>
      <c r="J64" s="58" t="s">
        <v>1182</v>
      </c>
      <c r="K64" s="58"/>
      <c r="L64" s="58"/>
      <c r="M64" s="58" t="s">
        <v>1184</v>
      </c>
      <c r="N64" s="61">
        <f>IF(J64="","",IF(ISERROR(MATCH(M64,M$5:M63,0)),MAX(N$5:N63)+1,VLOOKUP(M64,M$5:N63,2,FALSE)) )</f>
        <v>1</v>
      </c>
      <c r="O64" s="89"/>
      <c r="P64" s="58" t="s">
        <v>1182</v>
      </c>
      <c r="S64" s="58" t="s">
        <v>1197</v>
      </c>
      <c r="T64" s="58" t="s">
        <v>1198</v>
      </c>
      <c r="V64" s="61" t="str">
        <f t="shared" si="0"/>
        <v>A4_A4</v>
      </c>
      <c r="W64" s="61">
        <f>IF(P64="","",IF(ISERROR(MATCH(V64,V$5:V63,0)),MAX(W$5:W63)+1,VLOOKUP(V64,V$5:W63,2,FALSE)) )</f>
        <v>1</v>
      </c>
      <c r="X64" s="89"/>
      <c r="Y64" s="58" t="s">
        <v>16</v>
      </c>
      <c r="Z64" s="58"/>
      <c r="AA64" s="58"/>
      <c r="AB64" s="58" t="s">
        <v>16</v>
      </c>
      <c r="AC64" s="58" t="s">
        <v>16</v>
      </c>
      <c r="AD64" s="58" t="s">
        <v>16</v>
      </c>
      <c r="AE64" s="61" t="str">
        <f t="shared" si="1"/>
        <v/>
      </c>
      <c r="AF64" s="61" t="str">
        <f>IF(Y64="","",IF(ISERROR(MATCH(AE64,AE$5:AE63,0)),MAX(AF$5:AF63)+1,VLOOKUP(AE64,AE$5:AF63,2,FALSE)) )</f>
        <v/>
      </c>
      <c r="AG64" s="89"/>
      <c r="AH64" s="54" t="str">
        <f t="shared" si="2"/>
        <v>11*</v>
      </c>
      <c r="AI64" s="61">
        <f>IF(AH64="","",IF(ISERROR(MATCH(AH64,AH$5:AH63,0)),MAX(AI$5:AI63)+1,VLOOKUP(AH64,AH$5:AI63,2,FALSE)) )</f>
        <v>2</v>
      </c>
      <c r="AJ64" s="61" t="str">
        <f t="shared" si="3"/>
        <v/>
      </c>
      <c r="AK64" s="58" t="s">
        <v>1185</v>
      </c>
      <c r="AL64" s="61"/>
      <c r="AO64" s="58" t="s">
        <v>83</v>
      </c>
      <c r="AP64" s="58" t="s">
        <v>18</v>
      </c>
      <c r="AQ64" s="58" t="s">
        <v>43</v>
      </c>
      <c r="AR64" s="56" t="s">
        <v>1283</v>
      </c>
      <c r="AS64" s="58" t="s">
        <v>1258</v>
      </c>
      <c r="AT64" s="92">
        <v>132831.476</v>
      </c>
      <c r="AU64" s="92">
        <v>485353.95199999999</v>
      </c>
      <c r="AV64" s="93">
        <f t="shared" si="4"/>
        <v>13.475409999999998</v>
      </c>
      <c r="AW64" s="93">
        <f t="shared" si="4"/>
        <v>48.898319999999998</v>
      </c>
      <c r="AX64" s="58">
        <v>15</v>
      </c>
      <c r="AY64" s="58">
        <v>749</v>
      </c>
      <c r="AZ64" s="58">
        <v>15</v>
      </c>
      <c r="BB64" s="58" t="s">
        <v>1280</v>
      </c>
      <c r="BC64" s="58" t="s">
        <v>1191</v>
      </c>
      <c r="BD64" s="58">
        <v>1000</v>
      </c>
      <c r="BE64" s="58">
        <v>950</v>
      </c>
      <c r="BF64" s="58" t="s">
        <v>1192</v>
      </c>
      <c r="BG64" s="58">
        <v>40</v>
      </c>
      <c r="BH64" s="58">
        <v>25</v>
      </c>
      <c r="BI64" s="58">
        <f t="shared" si="5"/>
        <v>950</v>
      </c>
      <c r="BJ64" s="58">
        <f t="shared" si="6"/>
        <v>450</v>
      </c>
    </row>
    <row r="65" spans="1:62" ht="15" customHeight="1" x14ac:dyDescent="0.25">
      <c r="A65" s="157" t="s">
        <v>84</v>
      </c>
      <c r="B65" s="54">
        <f ca="1">IF(AO65="","",IF(ISERROR(MATCH(AO65,AO$5:AO64,0)),MAX(B$5:B64)+1,INDIRECT(ADDRESS(MATCH(AO65,AO$5:AO64,0)+4,1)) ) )</f>
        <v>48</v>
      </c>
      <c r="C65" s="55">
        <v>167</v>
      </c>
      <c r="D65" s="56" t="s">
        <v>16</v>
      </c>
      <c r="E65" s="57" t="s">
        <v>1194</v>
      </c>
      <c r="F65" s="56" t="s">
        <v>1194</v>
      </c>
      <c r="G65" s="58" t="s">
        <v>1182</v>
      </c>
      <c r="H65" s="58"/>
      <c r="I65" s="89"/>
      <c r="J65" s="58" t="s">
        <v>1182</v>
      </c>
      <c r="K65" s="58"/>
      <c r="L65" s="58"/>
      <c r="M65" s="58" t="s">
        <v>1184</v>
      </c>
      <c r="N65" s="61">
        <f>IF(J65="","",IF(ISERROR(MATCH(M65,M$5:M64,0)),MAX(N$5:N64)+1,VLOOKUP(M65,M$5:N64,2,FALSE)) )</f>
        <v>1</v>
      </c>
      <c r="O65" s="89"/>
      <c r="P65" s="58" t="s">
        <v>1182</v>
      </c>
      <c r="S65" s="58" t="s">
        <v>1197</v>
      </c>
      <c r="T65" s="58" t="s">
        <v>1198</v>
      </c>
      <c r="V65" s="61" t="str">
        <f t="shared" si="0"/>
        <v>A4_A4</v>
      </c>
      <c r="W65" s="61">
        <f>IF(P65="","",IF(ISERROR(MATCH(V65,V$5:V64,0)),MAX(W$5:W64)+1,VLOOKUP(V65,V$5:W64,2,FALSE)) )</f>
        <v>1</v>
      </c>
      <c r="X65" s="89"/>
      <c r="Y65" s="58" t="s">
        <v>16</v>
      </c>
      <c r="Z65" s="58"/>
      <c r="AA65" s="58"/>
      <c r="AB65" s="58" t="s">
        <v>16</v>
      </c>
      <c r="AC65" s="58" t="s">
        <v>16</v>
      </c>
      <c r="AD65" s="58" t="s">
        <v>16</v>
      </c>
      <c r="AE65" s="61" t="str">
        <f t="shared" si="1"/>
        <v/>
      </c>
      <c r="AF65" s="61" t="str">
        <f>IF(Y65="","",IF(ISERROR(MATCH(AE65,AE$5:AE64,0)),MAX(AF$5:AF64)+1,VLOOKUP(AE65,AE$5:AF64,2,FALSE)) )</f>
        <v/>
      </c>
      <c r="AG65" s="89"/>
      <c r="AH65" s="54" t="str">
        <f t="shared" si="2"/>
        <v>11*</v>
      </c>
      <c r="AI65" s="61">
        <f>IF(AH65="","",IF(ISERROR(MATCH(AH65,AH$5:AH64,0)),MAX(AI$5:AI64)+1,VLOOKUP(AH65,AH$5:AI64,2,FALSE)) )</f>
        <v>2</v>
      </c>
      <c r="AJ65" s="61" t="str">
        <f t="shared" si="3"/>
        <v/>
      </c>
      <c r="AK65" s="58" t="s">
        <v>1185</v>
      </c>
      <c r="AL65" s="61"/>
      <c r="AO65" s="58" t="s">
        <v>84</v>
      </c>
      <c r="AP65" s="58" t="s">
        <v>18</v>
      </c>
      <c r="AQ65" s="58" t="s">
        <v>43</v>
      </c>
      <c r="AR65" s="56" t="s">
        <v>1284</v>
      </c>
      <c r="AS65" s="58" t="s">
        <v>53</v>
      </c>
      <c r="AT65" s="92">
        <v>132727.39600000001</v>
      </c>
      <c r="AU65" s="92">
        <v>485455.152</v>
      </c>
      <c r="AV65" s="93">
        <f t="shared" si="4"/>
        <v>13.457610000000003</v>
      </c>
      <c r="AW65" s="93">
        <f t="shared" si="4"/>
        <v>48.915320000000001</v>
      </c>
      <c r="AX65" s="58">
        <v>25</v>
      </c>
      <c r="AY65" s="58">
        <v>763</v>
      </c>
      <c r="AZ65" s="58">
        <v>15</v>
      </c>
      <c r="BB65" s="58" t="s">
        <v>1280</v>
      </c>
      <c r="BC65" s="58" t="s">
        <v>1191</v>
      </c>
      <c r="BD65" s="58">
        <v>1000</v>
      </c>
      <c r="BE65" s="58">
        <v>900</v>
      </c>
      <c r="BF65" s="58" t="s">
        <v>1192</v>
      </c>
      <c r="BG65" s="58">
        <v>50</v>
      </c>
      <c r="BH65" s="58">
        <v>15</v>
      </c>
      <c r="BI65" s="58">
        <f t="shared" si="5"/>
        <v>720</v>
      </c>
      <c r="BJ65" s="58">
        <f t="shared" si="6"/>
        <v>220</v>
      </c>
    </row>
    <row r="66" spans="1:62" ht="15" customHeight="1" x14ac:dyDescent="0.25">
      <c r="A66" s="157" t="s">
        <v>85</v>
      </c>
      <c r="B66" s="54">
        <f ca="1">IF(AO66="","",IF(ISERROR(MATCH(AO66,AO$5:AO65,0)),MAX(B$5:B65)+1,INDIRECT(ADDRESS(MATCH(AO66,AO$5:AO65,0)+4,1)) ) )</f>
        <v>49</v>
      </c>
      <c r="C66" s="55">
        <v>168</v>
      </c>
      <c r="D66" s="56" t="s">
        <v>16</v>
      </c>
      <c r="E66" s="57" t="s">
        <v>1194</v>
      </c>
      <c r="F66" s="56" t="s">
        <v>1194</v>
      </c>
      <c r="G66" s="58" t="s">
        <v>1182</v>
      </c>
      <c r="H66" s="58"/>
      <c r="I66" s="89"/>
      <c r="J66" s="58" t="s">
        <v>1182</v>
      </c>
      <c r="K66" s="58"/>
      <c r="L66" s="58"/>
      <c r="M66" s="58" t="s">
        <v>1184</v>
      </c>
      <c r="N66" s="61">
        <f>IF(J66="","",IF(ISERROR(MATCH(M66,M$5:M65,0)),MAX(N$5:N65)+1,VLOOKUP(M66,M$5:N65,2,FALSE)) )</f>
        <v>1</v>
      </c>
      <c r="O66" s="89"/>
      <c r="P66" s="58" t="s">
        <v>1182</v>
      </c>
      <c r="S66" s="58" t="s">
        <v>1197</v>
      </c>
      <c r="T66" s="58" t="s">
        <v>1198</v>
      </c>
      <c r="V66" s="61" t="str">
        <f t="shared" si="0"/>
        <v>A4_A4</v>
      </c>
      <c r="W66" s="61">
        <f>IF(P66="","",IF(ISERROR(MATCH(V66,V$5:V65,0)),MAX(W$5:W65)+1,VLOOKUP(V66,V$5:W65,2,FALSE)) )</f>
        <v>1</v>
      </c>
      <c r="X66" s="89"/>
      <c r="Y66" s="58" t="s">
        <v>16</v>
      </c>
      <c r="Z66" s="58"/>
      <c r="AA66" s="58"/>
      <c r="AB66" s="58" t="s">
        <v>16</v>
      </c>
      <c r="AC66" s="58" t="s">
        <v>16</v>
      </c>
      <c r="AD66" s="58" t="s">
        <v>16</v>
      </c>
      <c r="AE66" s="61" t="str">
        <f t="shared" si="1"/>
        <v/>
      </c>
      <c r="AF66" s="61" t="str">
        <f>IF(Y66="","",IF(ISERROR(MATCH(AE66,AE$5:AE65,0)),MAX(AF$5:AF65)+1,VLOOKUP(AE66,AE$5:AF65,2,FALSE)) )</f>
        <v/>
      </c>
      <c r="AG66" s="89"/>
      <c r="AH66" s="54" t="str">
        <f t="shared" si="2"/>
        <v>11*</v>
      </c>
      <c r="AI66" s="61">
        <f>IF(AH66="","",IF(ISERROR(MATCH(AH66,AH$5:AH65,0)),MAX(AI$5:AI65)+1,VLOOKUP(AH66,AH$5:AI65,2,FALSE)) )</f>
        <v>2</v>
      </c>
      <c r="AJ66" s="61" t="str">
        <f t="shared" si="3"/>
        <v/>
      </c>
      <c r="AK66" s="58" t="s">
        <v>1185</v>
      </c>
      <c r="AL66" s="61"/>
      <c r="AO66" s="58" t="s">
        <v>85</v>
      </c>
      <c r="AP66" s="58" t="s">
        <v>18</v>
      </c>
      <c r="AQ66" s="58" t="s">
        <v>43</v>
      </c>
      <c r="AR66" s="56" t="s">
        <v>1285</v>
      </c>
      <c r="AS66" s="58" t="s">
        <v>55</v>
      </c>
      <c r="AT66" s="92">
        <v>132516.42799999999</v>
      </c>
      <c r="AU66" s="92">
        <v>485517.18400000001</v>
      </c>
      <c r="AV66" s="93">
        <f t="shared" si="4"/>
        <v>13.421229999999996</v>
      </c>
      <c r="AW66" s="93">
        <f t="shared" si="4"/>
        <v>48.921440000000004</v>
      </c>
      <c r="AX66" s="58">
        <v>15</v>
      </c>
      <c r="AY66" s="58">
        <v>745</v>
      </c>
      <c r="AZ66" s="58">
        <v>15</v>
      </c>
      <c r="BB66" s="58" t="s">
        <v>1280</v>
      </c>
      <c r="BC66" s="58" t="s">
        <v>1191</v>
      </c>
      <c r="BD66" s="58">
        <v>1000</v>
      </c>
      <c r="BE66" s="58">
        <v>900</v>
      </c>
      <c r="BF66" s="58" t="s">
        <v>1209</v>
      </c>
      <c r="BG66" s="58">
        <v>40</v>
      </c>
      <c r="BH66" s="58">
        <v>20</v>
      </c>
      <c r="BI66" s="58">
        <f t="shared" si="5"/>
        <v>760</v>
      </c>
      <c r="BJ66" s="58">
        <f t="shared" si="6"/>
        <v>260</v>
      </c>
    </row>
    <row r="67" spans="1:62" ht="15" customHeight="1" x14ac:dyDescent="0.25">
      <c r="A67" s="157" t="s">
        <v>86</v>
      </c>
      <c r="B67" s="54">
        <f ca="1">IF(AO67="","",IF(ISERROR(MATCH(AO67,AO$5:AO66,0)),MAX(B$5:B66)+1,INDIRECT(ADDRESS(MATCH(AO67,AO$5:AO66,0)+4,1)) ) )</f>
        <v>50</v>
      </c>
      <c r="C67" s="55">
        <v>169</v>
      </c>
      <c r="D67" s="56" t="s">
        <v>16</v>
      </c>
      <c r="E67" s="57" t="s">
        <v>1194</v>
      </c>
      <c r="F67" s="56" t="s">
        <v>1194</v>
      </c>
      <c r="G67" s="58" t="s">
        <v>1182</v>
      </c>
      <c r="H67" s="58"/>
      <c r="I67" s="89"/>
      <c r="J67" s="58" t="s">
        <v>1182</v>
      </c>
      <c r="K67" s="58"/>
      <c r="L67" s="58"/>
      <c r="M67" s="58" t="s">
        <v>1184</v>
      </c>
      <c r="N67" s="61">
        <f>IF(J67="","",IF(ISERROR(MATCH(M67,M$5:M66,0)),MAX(N$5:N66)+1,VLOOKUP(M67,M$5:N66,2,FALSE)) )</f>
        <v>1</v>
      </c>
      <c r="O67" s="89"/>
      <c r="P67" s="58" t="s">
        <v>1182</v>
      </c>
      <c r="S67" s="58" t="s">
        <v>1197</v>
      </c>
      <c r="T67" s="58" t="s">
        <v>1198</v>
      </c>
      <c r="V67" s="61" t="str">
        <f t="shared" si="0"/>
        <v>A4_A4</v>
      </c>
      <c r="W67" s="61">
        <f>IF(P67="","",IF(ISERROR(MATCH(V67,V$5:V66,0)),MAX(W$5:W66)+1,VLOOKUP(V67,V$5:W66,2,FALSE)) )</f>
        <v>1</v>
      </c>
      <c r="X67" s="89"/>
      <c r="Y67" s="58" t="s">
        <v>16</v>
      </c>
      <c r="Z67" s="58"/>
      <c r="AA67" s="58"/>
      <c r="AB67" s="58" t="s">
        <v>16</v>
      </c>
      <c r="AC67" s="58" t="s">
        <v>16</v>
      </c>
      <c r="AD67" s="58" t="s">
        <v>16</v>
      </c>
      <c r="AE67" s="61" t="str">
        <f t="shared" si="1"/>
        <v/>
      </c>
      <c r="AF67" s="61" t="str">
        <f>IF(Y67="","",IF(ISERROR(MATCH(AE67,AE$5:AE66,0)),MAX(AF$5:AF66)+1,VLOOKUP(AE67,AE$5:AF66,2,FALSE)) )</f>
        <v/>
      </c>
      <c r="AG67" s="89"/>
      <c r="AH67" s="54" t="str">
        <f t="shared" si="2"/>
        <v>11*</v>
      </c>
      <c r="AI67" s="61">
        <f>IF(AH67="","",IF(ISERROR(MATCH(AH67,AH$5:AH66,0)),MAX(AI$5:AI66)+1,VLOOKUP(AH67,AH$5:AI66,2,FALSE)) )</f>
        <v>2</v>
      </c>
      <c r="AJ67" s="61" t="str">
        <f t="shared" si="3"/>
        <v/>
      </c>
      <c r="AK67" s="58" t="s">
        <v>1185</v>
      </c>
      <c r="AL67" s="61"/>
      <c r="AO67" s="58" t="s">
        <v>86</v>
      </c>
      <c r="AP67" s="58" t="s">
        <v>18</v>
      </c>
      <c r="AQ67" s="58" t="s">
        <v>43</v>
      </c>
      <c r="AR67" s="56" t="s">
        <v>1286</v>
      </c>
      <c r="AS67" s="58" t="s">
        <v>55</v>
      </c>
      <c r="AT67" s="92">
        <v>132518.516</v>
      </c>
      <c r="AU67" s="92">
        <v>485516.24800000002</v>
      </c>
      <c r="AV67" s="93">
        <f t="shared" si="4"/>
        <v>13.421810000000001</v>
      </c>
      <c r="AW67" s="93">
        <f t="shared" si="4"/>
        <v>48.921180000000007</v>
      </c>
      <c r="AX67" s="58">
        <v>15</v>
      </c>
      <c r="AY67" s="58">
        <v>802</v>
      </c>
      <c r="AZ67" s="58">
        <v>15</v>
      </c>
      <c r="BB67" s="58" t="s">
        <v>1280</v>
      </c>
      <c r="BC67" s="58" t="s">
        <v>1191</v>
      </c>
      <c r="BD67" s="58">
        <v>1000</v>
      </c>
      <c r="BE67" s="58">
        <v>950</v>
      </c>
      <c r="BF67" s="58" t="s">
        <v>1209</v>
      </c>
      <c r="BG67" s="58">
        <v>50</v>
      </c>
      <c r="BH67" s="58">
        <v>20</v>
      </c>
      <c r="BI67" s="58">
        <f t="shared" si="5"/>
        <v>960</v>
      </c>
      <c r="BJ67" s="58">
        <f t="shared" si="6"/>
        <v>460</v>
      </c>
    </row>
    <row r="68" spans="1:62" ht="15" customHeight="1" x14ac:dyDescent="0.25">
      <c r="A68" s="157" t="s">
        <v>87</v>
      </c>
      <c r="B68" s="54">
        <f ca="1">IF(AO68="","",IF(ISERROR(MATCH(AO68,AO$5:AO67,0)),MAX(B$5:B67)+1,INDIRECT(ADDRESS(MATCH(AO68,AO$5:AO67,0)+4,1)) ) )</f>
        <v>51</v>
      </c>
      <c r="C68" s="55">
        <v>170</v>
      </c>
      <c r="D68" s="56" t="s">
        <v>16</v>
      </c>
      <c r="E68" s="57" t="s">
        <v>1194</v>
      </c>
      <c r="F68" s="56" t="s">
        <v>1194</v>
      </c>
      <c r="G68" s="58" t="s">
        <v>1182</v>
      </c>
      <c r="H68" s="58"/>
      <c r="I68" s="89"/>
      <c r="J68" s="58" t="s">
        <v>1182</v>
      </c>
      <c r="K68" s="58"/>
      <c r="L68" s="58"/>
      <c r="M68" s="58" t="s">
        <v>1184</v>
      </c>
      <c r="N68" s="61">
        <f>IF(J68="","",IF(ISERROR(MATCH(M68,M$5:M67,0)),MAX(N$5:N67)+1,VLOOKUP(M68,M$5:N67,2,FALSE)) )</f>
        <v>1</v>
      </c>
      <c r="O68" s="89"/>
      <c r="P68" s="58" t="s">
        <v>1182</v>
      </c>
      <c r="S68" s="58" t="s">
        <v>1197</v>
      </c>
      <c r="T68" s="58" t="s">
        <v>1198</v>
      </c>
      <c r="V68" s="61" t="str">
        <f t="shared" si="0"/>
        <v>A4_A4</v>
      </c>
      <c r="W68" s="61">
        <f>IF(P68="","",IF(ISERROR(MATCH(V68,V$5:V67,0)),MAX(W$5:W67)+1,VLOOKUP(V68,V$5:W67,2,FALSE)) )</f>
        <v>1</v>
      </c>
      <c r="X68" s="89"/>
      <c r="Y68" s="58" t="s">
        <v>1182</v>
      </c>
      <c r="Z68" s="58"/>
      <c r="AA68" s="58"/>
      <c r="AB68" s="58" t="s">
        <v>1197</v>
      </c>
      <c r="AC68" s="58" t="s">
        <v>1199</v>
      </c>
      <c r="AD68" s="58" t="s">
        <v>16</v>
      </c>
      <c r="AE68" s="61" t="str">
        <f t="shared" si="1"/>
        <v>L4_L4</v>
      </c>
      <c r="AF68" s="61">
        <f>IF(Y68="","",IF(ISERROR(MATCH(AE68,AE$5:AE67,0)),MAX(AF$5:AF67)+1,VLOOKUP(AE68,AE$5:AF67,2,FALSE)) )</f>
        <v>1</v>
      </c>
      <c r="AG68" s="89"/>
      <c r="AH68" s="54" t="str">
        <f t="shared" si="2"/>
        <v>111</v>
      </c>
      <c r="AI68" s="61">
        <f>IF(AH68="","",IF(ISERROR(MATCH(AH68,AH$5:AH67,0)),MAX(AI$5:AI67)+1,VLOOKUP(AH68,AH$5:AI67,2,FALSE)) )</f>
        <v>2</v>
      </c>
      <c r="AJ68" s="61" t="str">
        <f t="shared" si="3"/>
        <v>x</v>
      </c>
      <c r="AK68" s="58" t="s">
        <v>1185</v>
      </c>
      <c r="AL68" s="61"/>
      <c r="AO68" s="58" t="s">
        <v>87</v>
      </c>
      <c r="AP68" s="58" t="s">
        <v>18</v>
      </c>
      <c r="AQ68" s="58" t="s">
        <v>43</v>
      </c>
      <c r="AR68" s="56" t="s">
        <v>1287</v>
      </c>
      <c r="AS68" s="58" t="s">
        <v>88</v>
      </c>
      <c r="AT68" s="92">
        <v>132417.35200000001</v>
      </c>
      <c r="AU68" s="92">
        <v>485804.22399999999</v>
      </c>
      <c r="AV68" s="93">
        <f t="shared" si="4"/>
        <v>13.404820000000004</v>
      </c>
      <c r="AW68" s="93">
        <f t="shared" si="4"/>
        <v>48.967839999999995</v>
      </c>
      <c r="AX68" s="58">
        <v>15</v>
      </c>
      <c r="AY68" s="58">
        <v>1003</v>
      </c>
      <c r="AZ68" s="58">
        <v>15</v>
      </c>
      <c r="BB68" s="58" t="s">
        <v>1280</v>
      </c>
      <c r="BC68" s="58" t="s">
        <v>1191</v>
      </c>
      <c r="BD68" s="58">
        <v>1000</v>
      </c>
      <c r="BE68" s="58">
        <v>1000</v>
      </c>
      <c r="BF68" s="58" t="s">
        <v>1209</v>
      </c>
      <c r="BG68" s="58">
        <v>60</v>
      </c>
      <c r="BH68" s="58">
        <v>25</v>
      </c>
      <c r="BI68" s="58">
        <f t="shared" si="5"/>
        <v>1450</v>
      </c>
      <c r="BJ68" s="58">
        <f t="shared" si="6"/>
        <v>950</v>
      </c>
    </row>
    <row r="69" spans="1:62" ht="15" customHeight="1" x14ac:dyDescent="0.25">
      <c r="A69" s="157" t="s">
        <v>89</v>
      </c>
      <c r="B69" s="54">
        <f ca="1">IF(AO69="","",IF(ISERROR(MATCH(AO69,AO$5:AO68,0)),MAX(B$5:B68)+1,INDIRECT(ADDRESS(MATCH(AO69,AO$5:AO68,0)+4,1)) ) )</f>
        <v>52</v>
      </c>
      <c r="C69" s="55">
        <v>171</v>
      </c>
      <c r="D69" s="56" t="s">
        <v>16</v>
      </c>
      <c r="E69" s="57" t="s">
        <v>1194</v>
      </c>
      <c r="F69" s="56" t="s">
        <v>1194</v>
      </c>
      <c r="G69" s="58" t="s">
        <v>1182</v>
      </c>
      <c r="H69" s="58"/>
      <c r="I69" s="89"/>
      <c r="J69" s="58" t="s">
        <v>1182</v>
      </c>
      <c r="K69" s="58"/>
      <c r="L69" s="58"/>
      <c r="M69" s="58" t="s">
        <v>1184</v>
      </c>
      <c r="N69" s="61">
        <f>IF(J69="","",IF(ISERROR(MATCH(M69,M$5:M68,0)),MAX(N$5:N68)+1,VLOOKUP(M69,M$5:N68,2,FALSE)) )</f>
        <v>1</v>
      </c>
      <c r="O69" s="89"/>
      <c r="P69" s="58" t="s">
        <v>1182</v>
      </c>
      <c r="S69" s="58" t="s">
        <v>1211</v>
      </c>
      <c r="T69" s="58" t="s">
        <v>1198</v>
      </c>
      <c r="U69" s="58" t="s">
        <v>1271</v>
      </c>
      <c r="V69" s="61" t="str">
        <f t="shared" si="0"/>
        <v>A4_A4-1</v>
      </c>
      <c r="W69" s="61">
        <f>IF(P69="","",IF(ISERROR(MATCH(V69,V$5:V68,0)),MAX(W$5:W68)+1,VLOOKUP(V69,V$5:W68,2,FALSE)) )</f>
        <v>5</v>
      </c>
      <c r="X69" s="89"/>
      <c r="Y69" s="58" t="s">
        <v>16</v>
      </c>
      <c r="Z69" s="58"/>
      <c r="AA69" s="58"/>
      <c r="AB69" s="58" t="s">
        <v>16</v>
      </c>
      <c r="AC69" s="58" t="s">
        <v>16</v>
      </c>
      <c r="AD69" s="58" t="s">
        <v>16</v>
      </c>
      <c r="AE69" s="61" t="str">
        <f t="shared" si="1"/>
        <v/>
      </c>
      <c r="AF69" s="61" t="str">
        <f>IF(Y69="","",IF(ISERROR(MATCH(AE69,AE$5:AE68,0)),MAX(AF$5:AF68)+1,VLOOKUP(AE69,AE$5:AF68,2,FALSE)) )</f>
        <v/>
      </c>
      <c r="AG69" s="89"/>
      <c r="AH69" s="54" t="str">
        <f t="shared" si="2"/>
        <v>15*</v>
      </c>
      <c r="AI69" s="61">
        <f>IF(AH69="","",IF(ISERROR(MATCH(AH69,AH$5:AH68,0)),MAX(AI$5:AI68)+1,VLOOKUP(AH69,AH$5:AI68,2,FALSE)) )</f>
        <v>12</v>
      </c>
      <c r="AJ69" s="61" t="str">
        <f t="shared" si="3"/>
        <v/>
      </c>
      <c r="AK69" s="58" t="s">
        <v>1185</v>
      </c>
      <c r="AL69" s="61"/>
      <c r="AO69" s="58" t="s">
        <v>89</v>
      </c>
      <c r="AP69" s="58" t="s">
        <v>18</v>
      </c>
      <c r="AQ69" s="58" t="s">
        <v>43</v>
      </c>
      <c r="AR69" s="56" t="s">
        <v>1288</v>
      </c>
      <c r="AS69" s="58" t="s">
        <v>90</v>
      </c>
      <c r="AT69" s="92">
        <v>132150.364</v>
      </c>
      <c r="AU69" s="92">
        <v>485556.82</v>
      </c>
      <c r="AV69" s="93">
        <f t="shared" si="4"/>
        <v>13.363990000000001</v>
      </c>
      <c r="AW69" s="93">
        <f t="shared" si="4"/>
        <v>48.932450000000003</v>
      </c>
      <c r="AX69" s="58">
        <v>15</v>
      </c>
      <c r="AY69" s="58">
        <v>797</v>
      </c>
      <c r="AZ69" s="58">
        <v>15</v>
      </c>
      <c r="BB69" s="58" t="s">
        <v>1280</v>
      </c>
      <c r="BC69" s="58" t="s">
        <v>1191</v>
      </c>
      <c r="BD69" s="58">
        <v>1050</v>
      </c>
      <c r="BE69" s="58">
        <v>1000</v>
      </c>
      <c r="BF69" s="58" t="s">
        <v>1192</v>
      </c>
      <c r="BG69" s="58">
        <v>40</v>
      </c>
      <c r="BH69" s="58">
        <v>20</v>
      </c>
      <c r="BI69" s="58">
        <f t="shared" si="5"/>
        <v>760</v>
      </c>
      <c r="BJ69" s="58">
        <f t="shared" si="6"/>
        <v>260</v>
      </c>
    </row>
    <row r="70" spans="1:62" ht="15" customHeight="1" x14ac:dyDescent="0.25">
      <c r="A70" s="157" t="s">
        <v>91</v>
      </c>
      <c r="B70" s="54">
        <f ca="1">IF(AO70="","",IF(ISERROR(MATCH(AO70,AO$5:AO69,0)),MAX(B$5:B69)+1,INDIRECT(ADDRESS(MATCH(AO70,AO$5:AO69,0)+4,1)) ) )</f>
        <v>53</v>
      </c>
      <c r="C70" s="55">
        <v>172</v>
      </c>
      <c r="D70" s="56" t="s">
        <v>16</v>
      </c>
      <c r="E70" s="57" t="s">
        <v>1194</v>
      </c>
      <c r="F70" s="56" t="s">
        <v>1194</v>
      </c>
      <c r="G70" s="58" t="s">
        <v>1182</v>
      </c>
      <c r="H70" s="58"/>
      <c r="I70" s="89"/>
      <c r="J70" s="58" t="s">
        <v>1182</v>
      </c>
      <c r="K70" s="58"/>
      <c r="L70" s="58"/>
      <c r="M70" s="58" t="s">
        <v>1184</v>
      </c>
      <c r="N70" s="61">
        <f>IF(J70="","",IF(ISERROR(MATCH(M70,M$5:M69,0)),MAX(N$5:N69)+1,VLOOKUP(M70,M$5:N69,2,FALSE)) )</f>
        <v>1</v>
      </c>
      <c r="O70" s="89"/>
      <c r="P70" s="58" t="s">
        <v>1182</v>
      </c>
      <c r="S70" s="58" t="s">
        <v>1197</v>
      </c>
      <c r="T70" s="58" t="s">
        <v>1198</v>
      </c>
      <c r="V70" s="61" t="str">
        <f t="shared" ref="V70:V133" si="7">IF(P70="","",IF(S70="ho",T70&amp;"_"&amp;T70,T70&amp;"_"&amp;U70) )</f>
        <v>A4_A4</v>
      </c>
      <c r="W70" s="61">
        <f>IF(P70="","",IF(ISERROR(MATCH(V70,V$5:V69,0)),MAX(W$5:W69)+1,VLOOKUP(V70,V$5:W69,2,FALSE)) )</f>
        <v>1</v>
      </c>
      <c r="X70" s="89"/>
      <c r="Y70" s="58" t="s">
        <v>16</v>
      </c>
      <c r="Z70" s="58"/>
      <c r="AA70" s="58"/>
      <c r="AB70" s="58" t="s">
        <v>16</v>
      </c>
      <c r="AC70" s="58" t="s">
        <v>16</v>
      </c>
      <c r="AD70" s="58" t="s">
        <v>16</v>
      </c>
      <c r="AE70" s="61" t="str">
        <f t="shared" ref="AE70:AE133" si="8">IF(Y70="","",IF(AB70="ho",AC70&amp;"_"&amp;AC70,AC70&amp;"_"&amp;AD70) )</f>
        <v/>
      </c>
      <c r="AF70" s="61" t="str">
        <f>IF(Y70="","",IF(ISERROR(MATCH(AE70,AE$5:AE69,0)),MAX(AF$5:AF69)+1,VLOOKUP(AE70,AE$5:AF69,2,FALSE)) )</f>
        <v/>
      </c>
      <c r="AG70" s="89"/>
      <c r="AH70" s="54" t="str">
        <f t="shared" ref="AH70:AH133" si="9">IF(D70&lt;&gt;"","",IF(N70="","*",IF(N70&lt;10,N70,CHAR(N70+87)))&amp;IF(W70="","*",IF(W70&lt;10,W70,CHAR(W70+87)))&amp;IF(AF70="","*",IF(AF70&lt;10,AF70,CHAR(AF70+87))) )</f>
        <v>11*</v>
      </c>
      <c r="AI70" s="61">
        <f>IF(AH70="","",IF(ISERROR(MATCH(AH70,AH$5:AH69,0)),MAX(AI$5:AI69)+1,VLOOKUP(AH70,AH$5:AI69,2,FALSE)) )</f>
        <v>2</v>
      </c>
      <c r="AJ70" s="61" t="str">
        <f t="shared" ref="AJ70:AJ133" si="10">IF(AH70="","",IF(ISERROR(FIND("*",AH70)),"x",""))</f>
        <v/>
      </c>
      <c r="AK70" s="58" t="s">
        <v>1185</v>
      </c>
      <c r="AL70" s="61"/>
      <c r="AO70" s="58" t="s">
        <v>91</v>
      </c>
      <c r="AP70" s="58" t="s">
        <v>18</v>
      </c>
      <c r="AQ70" s="58" t="s">
        <v>43</v>
      </c>
      <c r="AR70" s="56" t="s">
        <v>1289</v>
      </c>
      <c r="AS70" s="58" t="s">
        <v>1290</v>
      </c>
      <c r="AT70" s="92">
        <v>132148.88800000001</v>
      </c>
      <c r="AU70" s="92">
        <v>485508.50799999997</v>
      </c>
      <c r="AV70" s="93">
        <f t="shared" ref="AV70:AW133" si="11">(AT70-TRUNC(AT70/100)*100)/3600+(TRUNC(AT70/100)-TRUNC(AT70/10000)*100)/60+TRUNC(AT70/10000)</f>
        <v>13.363580000000002</v>
      </c>
      <c r="AW70" s="93">
        <f t="shared" si="11"/>
        <v>48.919029999999992</v>
      </c>
      <c r="AX70" s="58">
        <v>15</v>
      </c>
      <c r="AY70" s="58">
        <v>746</v>
      </c>
      <c r="AZ70" s="58">
        <v>15</v>
      </c>
      <c r="BB70" s="58" t="s">
        <v>1280</v>
      </c>
      <c r="BC70" s="58" t="s">
        <v>1191</v>
      </c>
      <c r="BD70" s="58">
        <v>1000</v>
      </c>
      <c r="BE70" s="58">
        <v>950</v>
      </c>
      <c r="BF70" s="58" t="s">
        <v>1192</v>
      </c>
      <c r="BG70" s="58">
        <v>40</v>
      </c>
      <c r="BH70" s="58">
        <v>30</v>
      </c>
      <c r="BI70" s="58">
        <f t="shared" ref="BI70:BI98" si="12">((BG70-2)*BH70)</f>
        <v>1140</v>
      </c>
      <c r="BJ70" s="58">
        <f t="shared" ref="BJ70:BJ133" si="13">(BI70-500)</f>
        <v>640</v>
      </c>
    </row>
    <row r="71" spans="1:62" ht="15" customHeight="1" x14ac:dyDescent="0.25">
      <c r="A71" s="157" t="s">
        <v>92</v>
      </c>
      <c r="B71" s="54">
        <f ca="1">IF(AO71="","",IF(ISERROR(MATCH(AO71,AO$5:AO70,0)),MAX(B$5:B70)+1,INDIRECT(ADDRESS(MATCH(AO71,AO$5:AO70,0)+4,1)) ) )</f>
        <v>54</v>
      </c>
      <c r="C71" s="55">
        <v>173</v>
      </c>
      <c r="D71" s="56" t="s">
        <v>16</v>
      </c>
      <c r="E71" s="57" t="s">
        <v>1194</v>
      </c>
      <c r="F71" s="56" t="s">
        <v>1194</v>
      </c>
      <c r="G71" s="58" t="s">
        <v>1182</v>
      </c>
      <c r="H71" s="58" t="s">
        <v>1291</v>
      </c>
      <c r="I71" s="89"/>
      <c r="J71" s="58" t="s">
        <v>1182</v>
      </c>
      <c r="K71" s="58"/>
      <c r="L71" s="58"/>
      <c r="M71" s="58" t="s">
        <v>1184</v>
      </c>
      <c r="N71" s="61">
        <f>IF(J71="","",IF(ISERROR(MATCH(M71,M$5:M70,0)),MAX(N$5:N70)+1,VLOOKUP(M71,M$5:N70,2,FALSE)) )</f>
        <v>1</v>
      </c>
      <c r="O71" s="89"/>
      <c r="P71" s="58" t="s">
        <v>1182</v>
      </c>
      <c r="S71" s="58" t="s">
        <v>1197</v>
      </c>
      <c r="T71" s="58" t="s">
        <v>1198</v>
      </c>
      <c r="V71" s="61" t="str">
        <f t="shared" si="7"/>
        <v>A4_A4</v>
      </c>
      <c r="W71" s="61">
        <f>IF(P71="","",IF(ISERROR(MATCH(V71,V$5:V70,0)),MAX(W$5:W70)+1,VLOOKUP(V71,V$5:W70,2,FALSE)) )</f>
        <v>1</v>
      </c>
      <c r="X71" s="89"/>
      <c r="Y71" s="58" t="s">
        <v>16</v>
      </c>
      <c r="Z71" s="58"/>
      <c r="AA71" s="58"/>
      <c r="AB71" s="58" t="s">
        <v>16</v>
      </c>
      <c r="AC71" s="58" t="s">
        <v>16</v>
      </c>
      <c r="AD71" s="58" t="s">
        <v>16</v>
      </c>
      <c r="AE71" s="61" t="str">
        <f t="shared" si="8"/>
        <v/>
      </c>
      <c r="AF71" s="61" t="str">
        <f>IF(Y71="","",IF(ISERROR(MATCH(AE71,AE$5:AE70,0)),MAX(AF$5:AF70)+1,VLOOKUP(AE71,AE$5:AF70,2,FALSE)) )</f>
        <v/>
      </c>
      <c r="AG71" s="89"/>
      <c r="AH71" s="54" t="str">
        <f t="shared" si="9"/>
        <v>11*</v>
      </c>
      <c r="AI71" s="61">
        <f>IF(AH71="","",IF(ISERROR(MATCH(AH71,AH$5:AH70,0)),MAX(AI$5:AI70)+1,VLOOKUP(AH71,AH$5:AI70,2,FALSE)) )</f>
        <v>2</v>
      </c>
      <c r="AJ71" s="61" t="str">
        <f t="shared" si="10"/>
        <v/>
      </c>
      <c r="AK71" s="58" t="s">
        <v>1185</v>
      </c>
      <c r="AL71" s="61"/>
      <c r="AO71" s="58" t="s">
        <v>92</v>
      </c>
      <c r="AP71" s="58" t="s">
        <v>18</v>
      </c>
      <c r="AQ71" s="58" t="s">
        <v>93</v>
      </c>
      <c r="AR71" s="56" t="s">
        <v>1292</v>
      </c>
      <c r="AS71" s="58" t="s">
        <v>1293</v>
      </c>
      <c r="AT71" s="92">
        <v>130848.948</v>
      </c>
      <c r="AU71" s="92">
        <v>490639.85200000001</v>
      </c>
      <c r="AV71" s="93">
        <f t="shared" si="11"/>
        <v>13.146930000000001</v>
      </c>
      <c r="AW71" s="93">
        <f t="shared" si="11"/>
        <v>49.111070000000005</v>
      </c>
      <c r="AX71" s="58">
        <v>25</v>
      </c>
      <c r="AY71" s="58">
        <v>1186</v>
      </c>
      <c r="AZ71" s="58">
        <v>25</v>
      </c>
      <c r="BB71" s="58" t="s">
        <v>1280</v>
      </c>
      <c r="BC71" s="58" t="s">
        <v>1191</v>
      </c>
      <c r="BD71" s="58">
        <v>1000</v>
      </c>
      <c r="BE71" s="58">
        <v>900</v>
      </c>
      <c r="BF71" s="58" t="s">
        <v>1294</v>
      </c>
      <c r="BG71" s="58">
        <v>40</v>
      </c>
      <c r="BH71" s="58">
        <v>20</v>
      </c>
      <c r="BI71" s="58">
        <f t="shared" si="12"/>
        <v>760</v>
      </c>
      <c r="BJ71" s="58">
        <f t="shared" si="13"/>
        <v>260</v>
      </c>
    </row>
    <row r="72" spans="1:62" ht="15" customHeight="1" x14ac:dyDescent="0.25">
      <c r="A72" s="157" t="s">
        <v>94</v>
      </c>
      <c r="B72" s="54">
        <f ca="1">IF(AO72="","",IF(ISERROR(MATCH(AO72,AO$5:AO71,0)),MAX(B$5:B71)+1,INDIRECT(ADDRESS(MATCH(AO72,AO$5:AO71,0)+4,1)) ) )</f>
        <v>55</v>
      </c>
      <c r="C72" s="55">
        <v>174</v>
      </c>
      <c r="D72" s="56" t="s">
        <v>16</v>
      </c>
      <c r="E72" s="57" t="s">
        <v>1181</v>
      </c>
      <c r="F72" s="56" t="s">
        <v>1181</v>
      </c>
      <c r="G72" s="58" t="s">
        <v>1182</v>
      </c>
      <c r="H72" s="58"/>
      <c r="I72" s="89"/>
      <c r="J72" s="58" t="s">
        <v>1182</v>
      </c>
      <c r="K72" s="58"/>
      <c r="L72" s="58"/>
      <c r="M72" s="58" t="s">
        <v>1184</v>
      </c>
      <c r="N72" s="61">
        <f>IF(J72="","",IF(ISERROR(MATCH(M72,M$5:M71,0)),MAX(N$5:N71)+1,VLOOKUP(M72,M$5:N71,2,FALSE)) )</f>
        <v>1</v>
      </c>
      <c r="O72" s="89"/>
      <c r="P72" s="58" t="s">
        <v>1182</v>
      </c>
      <c r="S72" s="58" t="s">
        <v>1211</v>
      </c>
      <c r="T72" s="58" t="s">
        <v>1196</v>
      </c>
      <c r="U72" s="58" t="s">
        <v>1198</v>
      </c>
      <c r="V72" s="61" t="str">
        <f t="shared" si="7"/>
        <v>A1_A4</v>
      </c>
      <c r="W72" s="61">
        <f>IF(P72="","",IF(ISERROR(MATCH(V72,V$5:V71,0)),MAX(W$5:W71)+1,VLOOKUP(V72,V$5:W71,2,FALSE)) )</f>
        <v>4</v>
      </c>
      <c r="X72" s="89"/>
      <c r="Y72" s="58" t="s">
        <v>1182</v>
      </c>
      <c r="Z72" s="58"/>
      <c r="AA72" s="58"/>
      <c r="AB72" s="58" t="s">
        <v>1211</v>
      </c>
      <c r="AC72" s="58" t="s">
        <v>1218</v>
      </c>
      <c r="AD72" s="58" t="s">
        <v>1199</v>
      </c>
      <c r="AE72" s="61" t="str">
        <f t="shared" si="8"/>
        <v>L1-3_L4</v>
      </c>
      <c r="AF72" s="61">
        <f>IF(Y72="","",IF(ISERROR(MATCH(AE72,AE$5:AE71,0)),MAX(AF$5:AF71)+1,VLOOKUP(AE72,AE$5:AF71,2,FALSE)) )</f>
        <v>3</v>
      </c>
      <c r="AG72" s="89"/>
      <c r="AH72" s="54" t="str">
        <f t="shared" si="9"/>
        <v>143</v>
      </c>
      <c r="AI72" s="61">
        <f>IF(AH72="","",IF(ISERROR(MATCH(AH72,AH$5:AH71,0)),MAX(AI$5:AI71)+1,VLOOKUP(AH72,AH$5:AI71,2,FALSE)) )</f>
        <v>11</v>
      </c>
      <c r="AJ72" s="61" t="str">
        <f t="shared" si="10"/>
        <v>x</v>
      </c>
      <c r="AK72" s="58" t="s">
        <v>1185</v>
      </c>
      <c r="AL72" s="61"/>
      <c r="AO72" s="58" t="s">
        <v>94</v>
      </c>
      <c r="AP72" s="58" t="s">
        <v>18</v>
      </c>
      <c r="AQ72" s="58" t="s">
        <v>43</v>
      </c>
      <c r="AR72" s="56" t="s">
        <v>1295</v>
      </c>
      <c r="AS72" s="58" t="s">
        <v>55</v>
      </c>
      <c r="AT72" s="92">
        <v>132516.42799999999</v>
      </c>
      <c r="AU72" s="92">
        <v>485517.18400000001</v>
      </c>
      <c r="AV72" s="93">
        <f t="shared" si="11"/>
        <v>13.421229999999996</v>
      </c>
      <c r="AW72" s="93">
        <f t="shared" si="11"/>
        <v>48.921440000000004</v>
      </c>
      <c r="AX72" s="58">
        <v>15</v>
      </c>
      <c r="AY72" s="58">
        <v>745</v>
      </c>
      <c r="AZ72" s="58">
        <v>15</v>
      </c>
      <c r="BB72" s="58" t="s">
        <v>1280</v>
      </c>
      <c r="BC72" s="58" t="s">
        <v>1191</v>
      </c>
      <c r="BD72" s="58">
        <v>1000</v>
      </c>
      <c r="BE72" s="58">
        <v>1000</v>
      </c>
      <c r="BF72" s="58" t="s">
        <v>1192</v>
      </c>
      <c r="BG72" s="58">
        <v>40</v>
      </c>
      <c r="BH72" s="58">
        <v>25</v>
      </c>
      <c r="BI72" s="58">
        <f t="shared" si="12"/>
        <v>950</v>
      </c>
      <c r="BJ72" s="58">
        <f t="shared" si="13"/>
        <v>450</v>
      </c>
    </row>
    <row r="73" spans="1:62" ht="15" customHeight="1" x14ac:dyDescent="0.25">
      <c r="A73" s="157" t="s">
        <v>95</v>
      </c>
      <c r="B73" s="54">
        <f ca="1">IF(AO73="","",IF(ISERROR(MATCH(AO73,AO$5:AO72,0)),MAX(B$5:B72)+1,INDIRECT(ADDRESS(MATCH(AO73,AO$5:AO72,0)+4,1)) ) )</f>
        <v>56</v>
      </c>
      <c r="C73" s="55">
        <v>175</v>
      </c>
      <c r="D73" s="56" t="s">
        <v>16</v>
      </c>
      <c r="E73" s="57" t="s">
        <v>1194</v>
      </c>
      <c r="F73" s="56" t="s">
        <v>1194</v>
      </c>
      <c r="G73" s="58" t="s">
        <v>1182</v>
      </c>
      <c r="H73" s="58" t="s">
        <v>1296</v>
      </c>
      <c r="I73" s="89"/>
      <c r="J73" s="96" t="s">
        <v>1182</v>
      </c>
      <c r="K73" s="96"/>
      <c r="L73" s="96"/>
      <c r="M73" s="96" t="s">
        <v>1184</v>
      </c>
      <c r="N73" s="61">
        <f>IF(J73="","",IF(ISERROR(MATCH(M73,M$5:M72,0)),MAX(N$5:N72)+1,VLOOKUP(M73,M$5:N72,2,FALSE)) )</f>
        <v>1</v>
      </c>
      <c r="O73" s="97"/>
      <c r="P73" s="96" t="s">
        <v>1182</v>
      </c>
      <c r="Q73" s="96"/>
      <c r="R73" s="96"/>
      <c r="S73" s="96" t="s">
        <v>1197</v>
      </c>
      <c r="T73" s="96" t="s">
        <v>1198</v>
      </c>
      <c r="U73" s="96"/>
      <c r="V73" s="61" t="str">
        <f t="shared" si="7"/>
        <v>A4_A4</v>
      </c>
      <c r="W73" s="61">
        <f>IF(P73="","",IF(ISERROR(MATCH(V73,V$5:V72,0)),MAX(W$5:W72)+1,VLOOKUP(V73,V$5:W72,2,FALSE)) )</f>
        <v>1</v>
      </c>
      <c r="X73" s="97"/>
      <c r="Y73" s="58" t="s">
        <v>16</v>
      </c>
      <c r="Z73" s="58"/>
      <c r="AA73" s="58"/>
      <c r="AB73" s="58" t="s">
        <v>16</v>
      </c>
      <c r="AC73" s="58" t="s">
        <v>16</v>
      </c>
      <c r="AD73" s="58" t="s">
        <v>16</v>
      </c>
      <c r="AE73" s="61" t="str">
        <f t="shared" si="8"/>
        <v/>
      </c>
      <c r="AF73" s="61" t="str">
        <f>IF(Y73="","",IF(ISERROR(MATCH(AE73,AE$5:AE72,0)),MAX(AF$5:AF72)+1,VLOOKUP(AE73,AE$5:AF72,2,FALSE)) )</f>
        <v/>
      </c>
      <c r="AG73" s="97"/>
      <c r="AH73" s="54" t="str">
        <f t="shared" si="9"/>
        <v>11*</v>
      </c>
      <c r="AI73" s="61">
        <f>IF(AH73="","",IF(ISERROR(MATCH(AH73,AH$5:AH72,0)),MAX(AI$5:AI72)+1,VLOOKUP(AH73,AH$5:AI72,2,FALSE)) )</f>
        <v>2</v>
      </c>
      <c r="AJ73" s="61" t="str">
        <f t="shared" si="10"/>
        <v/>
      </c>
      <c r="AK73" s="58" t="s">
        <v>1185</v>
      </c>
      <c r="AL73" s="61"/>
      <c r="AM73" s="98"/>
      <c r="AN73" s="98"/>
      <c r="AO73" s="58" t="s">
        <v>95</v>
      </c>
      <c r="AP73" s="58" t="s">
        <v>18</v>
      </c>
      <c r="AQ73" s="58" t="s">
        <v>93</v>
      </c>
      <c r="AR73" s="56" t="s">
        <v>1297</v>
      </c>
      <c r="AS73" s="58" t="s">
        <v>96</v>
      </c>
      <c r="AT73" s="92">
        <v>130800.88800000001</v>
      </c>
      <c r="AU73" s="92">
        <v>490641.652</v>
      </c>
      <c r="AV73" s="93">
        <f t="shared" si="11"/>
        <v>13.133580000000002</v>
      </c>
      <c r="AW73" s="93">
        <f t="shared" si="11"/>
        <v>49.11157</v>
      </c>
      <c r="AX73" s="58">
        <v>10</v>
      </c>
      <c r="AY73" s="58">
        <v>1420</v>
      </c>
      <c r="AZ73" s="58">
        <v>25</v>
      </c>
      <c r="BB73" s="58" t="s">
        <v>1280</v>
      </c>
      <c r="BC73" s="58" t="s">
        <v>1191</v>
      </c>
      <c r="BD73" s="58">
        <v>1000</v>
      </c>
      <c r="BE73" s="58">
        <v>1000</v>
      </c>
      <c r="BF73" s="58" t="s">
        <v>1209</v>
      </c>
      <c r="BG73" s="58">
        <v>60</v>
      </c>
      <c r="BH73" s="58">
        <v>25</v>
      </c>
      <c r="BI73" s="58">
        <f t="shared" si="12"/>
        <v>1450</v>
      </c>
      <c r="BJ73" s="58">
        <f t="shared" si="13"/>
        <v>950</v>
      </c>
    </row>
    <row r="74" spans="1:62" ht="15" customHeight="1" x14ac:dyDescent="0.25">
      <c r="A74" s="157" t="s">
        <v>97</v>
      </c>
      <c r="B74" s="54">
        <f ca="1">IF(AO74="","",IF(ISERROR(MATCH(AO74,AO$5:AO73,0)),MAX(B$5:B73)+1,INDIRECT(ADDRESS(MATCH(AO74,AO$5:AO73,0)+4,1)) ) )</f>
        <v>57</v>
      </c>
      <c r="C74" s="55">
        <v>176</v>
      </c>
      <c r="D74" s="56" t="s">
        <v>16</v>
      </c>
      <c r="E74" s="57" t="s">
        <v>1194</v>
      </c>
      <c r="F74" s="56" t="s">
        <v>1194</v>
      </c>
      <c r="G74" s="58" t="s">
        <v>1182</v>
      </c>
      <c r="H74" s="58"/>
      <c r="I74" s="89"/>
      <c r="J74" s="58" t="s">
        <v>1182</v>
      </c>
      <c r="K74" s="58"/>
      <c r="L74" s="58"/>
      <c r="M74" s="58" t="s">
        <v>1184</v>
      </c>
      <c r="N74" s="61">
        <f>IF(J74="","",IF(ISERROR(MATCH(M74,M$5:M73,0)),MAX(N$5:N73)+1,VLOOKUP(M74,M$5:N73,2,FALSE)) )</f>
        <v>1</v>
      </c>
      <c r="O74" s="89"/>
      <c r="P74" s="58" t="s">
        <v>1182</v>
      </c>
      <c r="S74" s="58" t="s">
        <v>1197</v>
      </c>
      <c r="T74" s="58" t="s">
        <v>1198</v>
      </c>
      <c r="V74" s="61" t="str">
        <f t="shared" si="7"/>
        <v>A4_A4</v>
      </c>
      <c r="W74" s="61">
        <f>IF(P74="","",IF(ISERROR(MATCH(V74,V$5:V73,0)),MAX(W$5:W73)+1,VLOOKUP(V74,V$5:W73,2,FALSE)) )</f>
        <v>1</v>
      </c>
      <c r="X74" s="89"/>
      <c r="Y74" s="58" t="s">
        <v>16</v>
      </c>
      <c r="Z74" s="58"/>
      <c r="AA74" s="58"/>
      <c r="AB74" s="58" t="s">
        <v>16</v>
      </c>
      <c r="AC74" s="58" t="s">
        <v>16</v>
      </c>
      <c r="AD74" s="58" t="s">
        <v>16</v>
      </c>
      <c r="AE74" s="61" t="str">
        <f t="shared" si="8"/>
        <v/>
      </c>
      <c r="AF74" s="61" t="str">
        <f>IF(Y74="","",IF(ISERROR(MATCH(AE74,AE$5:AE73,0)),MAX(AF$5:AF73)+1,VLOOKUP(AE74,AE$5:AF73,2,FALSE)) )</f>
        <v/>
      </c>
      <c r="AG74" s="89"/>
      <c r="AH74" s="54" t="str">
        <f t="shared" si="9"/>
        <v>11*</v>
      </c>
      <c r="AI74" s="61">
        <f>IF(AH74="","",IF(ISERROR(MATCH(AH74,AH$5:AH73,0)),MAX(AI$5:AI73)+1,VLOOKUP(AH74,AH$5:AI73,2,FALSE)) )</f>
        <v>2</v>
      </c>
      <c r="AJ74" s="61" t="str">
        <f t="shared" si="10"/>
        <v/>
      </c>
      <c r="AK74" s="58" t="s">
        <v>1185</v>
      </c>
      <c r="AL74" s="61"/>
      <c r="AO74" s="58" t="s">
        <v>97</v>
      </c>
      <c r="AP74" s="58" t="s">
        <v>18</v>
      </c>
      <c r="AQ74" s="58" t="s">
        <v>93</v>
      </c>
      <c r="AR74" s="56" t="s">
        <v>1298</v>
      </c>
      <c r="AS74" s="58" t="s">
        <v>98</v>
      </c>
      <c r="AT74" s="92">
        <v>130801.788</v>
      </c>
      <c r="AU74" s="92">
        <v>490650.29200000002</v>
      </c>
      <c r="AV74" s="93">
        <f t="shared" si="11"/>
        <v>13.13383</v>
      </c>
      <c r="AW74" s="93">
        <f t="shared" si="11"/>
        <v>49.113970000000002</v>
      </c>
      <c r="AX74" s="58">
        <v>10</v>
      </c>
      <c r="AY74" s="58">
        <v>1399</v>
      </c>
      <c r="AZ74" s="58">
        <v>25</v>
      </c>
      <c r="BB74" s="58" t="s">
        <v>1280</v>
      </c>
      <c r="BC74" s="58" t="s">
        <v>1191</v>
      </c>
      <c r="BD74" s="58">
        <v>1000</v>
      </c>
      <c r="BE74" s="58">
        <v>1000</v>
      </c>
      <c r="BF74" s="58" t="s">
        <v>1209</v>
      </c>
      <c r="BG74" s="58">
        <v>50</v>
      </c>
      <c r="BH74" s="58">
        <v>30</v>
      </c>
      <c r="BI74" s="58">
        <f t="shared" si="12"/>
        <v>1440</v>
      </c>
      <c r="BJ74" s="58">
        <f t="shared" si="13"/>
        <v>940</v>
      </c>
    </row>
    <row r="75" spans="1:62" ht="15" customHeight="1" x14ac:dyDescent="0.25">
      <c r="A75" s="157" t="s">
        <v>99</v>
      </c>
      <c r="B75" s="54">
        <f ca="1">IF(AO75="","",IF(ISERROR(MATCH(AO75,AO$5:AO74,0)),MAX(B$5:B74)+1,INDIRECT(ADDRESS(MATCH(AO75,AO$5:AO74,0)+4,1)) ) )</f>
        <v>58</v>
      </c>
      <c r="C75" s="55">
        <v>177</v>
      </c>
      <c r="D75" s="56" t="s">
        <v>16</v>
      </c>
      <c r="E75" s="57" t="s">
        <v>1194</v>
      </c>
      <c r="F75" s="56" t="s">
        <v>1194</v>
      </c>
      <c r="G75" s="58" t="s">
        <v>1182</v>
      </c>
      <c r="H75" s="58" t="s">
        <v>1299</v>
      </c>
      <c r="I75" s="89"/>
      <c r="J75" s="58" t="s">
        <v>1182</v>
      </c>
      <c r="K75" s="58"/>
      <c r="L75" s="58"/>
      <c r="M75" s="58" t="s">
        <v>1184</v>
      </c>
      <c r="N75" s="61">
        <f>IF(J75="","",IF(ISERROR(MATCH(M75,M$5:M74,0)),MAX(N$5:N74)+1,VLOOKUP(M75,M$5:N74,2,FALSE)) )</f>
        <v>1</v>
      </c>
      <c r="O75" s="89"/>
      <c r="P75" s="58" t="s">
        <v>1182</v>
      </c>
      <c r="S75" s="58" t="s">
        <v>1197</v>
      </c>
      <c r="T75" s="58" t="s">
        <v>1198</v>
      </c>
      <c r="V75" s="61" t="str">
        <f t="shared" si="7"/>
        <v>A4_A4</v>
      </c>
      <c r="W75" s="61">
        <f>IF(P75="","",IF(ISERROR(MATCH(V75,V$5:V74,0)),MAX(W$5:W74)+1,VLOOKUP(V75,V$5:W74,2,FALSE)) )</f>
        <v>1</v>
      </c>
      <c r="X75" s="89"/>
      <c r="Y75" s="58" t="s">
        <v>16</v>
      </c>
      <c r="Z75" s="58"/>
      <c r="AA75" s="58"/>
      <c r="AB75" s="58" t="s">
        <v>16</v>
      </c>
      <c r="AC75" s="58" t="s">
        <v>16</v>
      </c>
      <c r="AD75" s="58" t="s">
        <v>16</v>
      </c>
      <c r="AE75" s="61" t="str">
        <f t="shared" si="8"/>
        <v/>
      </c>
      <c r="AF75" s="61" t="str">
        <f>IF(Y75="","",IF(ISERROR(MATCH(AE75,AE$5:AE74,0)),MAX(AF$5:AF74)+1,VLOOKUP(AE75,AE$5:AF74,2,FALSE)) )</f>
        <v/>
      </c>
      <c r="AG75" s="89"/>
      <c r="AH75" s="54" t="str">
        <f t="shared" si="9"/>
        <v>11*</v>
      </c>
      <c r="AI75" s="61">
        <f>IF(AH75="","",IF(ISERROR(MATCH(AH75,AH$5:AH74,0)),MAX(AI$5:AI74)+1,VLOOKUP(AH75,AH$5:AI74,2,FALSE)) )</f>
        <v>2</v>
      </c>
      <c r="AJ75" s="61" t="str">
        <f t="shared" si="10"/>
        <v/>
      </c>
      <c r="AK75" s="58" t="s">
        <v>1185</v>
      </c>
      <c r="AL75" s="61"/>
      <c r="AO75" s="58" t="s">
        <v>99</v>
      </c>
      <c r="AP75" s="58" t="s">
        <v>18</v>
      </c>
      <c r="AQ75" s="58" t="s">
        <v>93</v>
      </c>
      <c r="AR75" s="56" t="s">
        <v>1300</v>
      </c>
      <c r="AS75" s="58" t="s">
        <v>98</v>
      </c>
      <c r="AT75" s="92">
        <v>130800.38400000001</v>
      </c>
      <c r="AU75" s="92">
        <v>490650.94</v>
      </c>
      <c r="AV75" s="93">
        <f t="shared" si="11"/>
        <v>13.133440000000002</v>
      </c>
      <c r="AW75" s="93">
        <f t="shared" si="11"/>
        <v>49.114150000000002</v>
      </c>
      <c r="AX75" s="58">
        <v>10</v>
      </c>
      <c r="AY75" s="58">
        <v>1399</v>
      </c>
      <c r="AZ75" s="58">
        <v>25</v>
      </c>
      <c r="BB75" s="58" t="s">
        <v>1280</v>
      </c>
      <c r="BC75" s="58" t="s">
        <v>1191</v>
      </c>
      <c r="BD75" s="58">
        <v>1000</v>
      </c>
      <c r="BE75" s="58">
        <v>950</v>
      </c>
      <c r="BF75" s="58" t="s">
        <v>1192</v>
      </c>
      <c r="BG75" s="58">
        <v>50</v>
      </c>
      <c r="BH75" s="58">
        <v>25</v>
      </c>
      <c r="BI75" s="58">
        <f t="shared" si="12"/>
        <v>1200</v>
      </c>
      <c r="BJ75" s="58">
        <f t="shared" si="13"/>
        <v>700</v>
      </c>
    </row>
    <row r="76" spans="1:62" ht="15" customHeight="1" x14ac:dyDescent="0.25">
      <c r="A76" s="157" t="s">
        <v>100</v>
      </c>
      <c r="B76" s="54">
        <f ca="1">IF(AO76="","",IF(ISERROR(MATCH(AO76,AO$5:AO75,0)),MAX(B$5:B75)+1,INDIRECT(ADDRESS(MATCH(AO76,AO$5:AO75,0)+4,1)) ) )</f>
        <v>59</v>
      </c>
      <c r="C76" s="55">
        <v>178</v>
      </c>
      <c r="D76" s="56" t="s">
        <v>16</v>
      </c>
      <c r="E76" s="57" t="s">
        <v>1194</v>
      </c>
      <c r="F76" s="56" t="s">
        <v>1194</v>
      </c>
      <c r="G76" s="58" t="s">
        <v>1182</v>
      </c>
      <c r="H76" s="58"/>
      <c r="I76" s="89"/>
      <c r="J76" s="58" t="s">
        <v>1182</v>
      </c>
      <c r="K76" s="58"/>
      <c r="L76" s="58"/>
      <c r="M76" s="58" t="s">
        <v>1184</v>
      </c>
      <c r="N76" s="61">
        <f>IF(J76="","",IF(ISERROR(MATCH(M76,M$5:M75,0)),MAX(N$5:N75)+1,VLOOKUP(M76,M$5:N75,2,FALSE)) )</f>
        <v>1</v>
      </c>
      <c r="O76" s="89"/>
      <c r="P76" s="58" t="s">
        <v>1182</v>
      </c>
      <c r="S76" s="58" t="s">
        <v>1197</v>
      </c>
      <c r="T76" s="58" t="s">
        <v>1198</v>
      </c>
      <c r="V76" s="61" t="str">
        <f t="shared" si="7"/>
        <v>A4_A4</v>
      </c>
      <c r="W76" s="61">
        <f>IF(P76="","",IF(ISERROR(MATCH(V76,V$5:V75,0)),MAX(W$5:W75)+1,VLOOKUP(V76,V$5:W75,2,FALSE)) )</f>
        <v>1</v>
      </c>
      <c r="X76" s="89"/>
      <c r="Y76" s="58" t="s">
        <v>16</v>
      </c>
      <c r="Z76" s="58"/>
      <c r="AA76" s="58"/>
      <c r="AB76" s="58" t="s">
        <v>16</v>
      </c>
      <c r="AC76" s="58" t="s">
        <v>16</v>
      </c>
      <c r="AD76" s="58" t="s">
        <v>16</v>
      </c>
      <c r="AE76" s="61" t="str">
        <f t="shared" si="8"/>
        <v/>
      </c>
      <c r="AF76" s="61" t="str">
        <f>IF(Y76="","",IF(ISERROR(MATCH(AE76,AE$5:AE75,0)),MAX(AF$5:AF75)+1,VLOOKUP(AE76,AE$5:AF75,2,FALSE)) )</f>
        <v/>
      </c>
      <c r="AG76" s="89"/>
      <c r="AH76" s="54" t="str">
        <f t="shared" si="9"/>
        <v>11*</v>
      </c>
      <c r="AI76" s="61">
        <f>IF(AH76="","",IF(ISERROR(MATCH(AH76,AH$5:AH75,0)),MAX(AI$5:AI75)+1,VLOOKUP(AH76,AH$5:AI75,2,FALSE)) )</f>
        <v>2</v>
      </c>
      <c r="AJ76" s="61" t="str">
        <f t="shared" si="10"/>
        <v/>
      </c>
      <c r="AK76" s="58" t="s">
        <v>1185</v>
      </c>
      <c r="AL76" s="61"/>
      <c r="AO76" s="58" t="s">
        <v>100</v>
      </c>
      <c r="AP76" s="58" t="s">
        <v>18</v>
      </c>
      <c r="AQ76" s="58" t="s">
        <v>93</v>
      </c>
      <c r="AR76" s="56" t="s">
        <v>1301</v>
      </c>
      <c r="AS76" s="58" t="s">
        <v>101</v>
      </c>
      <c r="AT76" s="92">
        <v>130802.724</v>
      </c>
      <c r="AU76" s="92">
        <v>490654.39600000001</v>
      </c>
      <c r="AV76" s="93">
        <f t="shared" si="11"/>
        <v>13.13409</v>
      </c>
      <c r="AW76" s="93">
        <f t="shared" si="11"/>
        <v>49.115110000000001</v>
      </c>
      <c r="AX76" s="58">
        <v>10</v>
      </c>
      <c r="AY76" s="58">
        <v>1355</v>
      </c>
      <c r="AZ76" s="58">
        <v>25</v>
      </c>
      <c r="BB76" s="58" t="s">
        <v>1280</v>
      </c>
      <c r="BC76" s="58" t="s">
        <v>1191</v>
      </c>
      <c r="BD76" s="58">
        <v>1000</v>
      </c>
      <c r="BE76" s="58">
        <v>950</v>
      </c>
      <c r="BF76" s="58" t="s">
        <v>1209</v>
      </c>
      <c r="BG76" s="58">
        <v>60</v>
      </c>
      <c r="BH76" s="58">
        <v>20</v>
      </c>
      <c r="BI76" s="58">
        <f t="shared" si="12"/>
        <v>1160</v>
      </c>
      <c r="BJ76" s="58">
        <f t="shared" si="13"/>
        <v>660</v>
      </c>
    </row>
    <row r="77" spans="1:62" ht="15" customHeight="1" x14ac:dyDescent="0.25">
      <c r="A77" s="157" t="s">
        <v>102</v>
      </c>
      <c r="B77" s="54">
        <f ca="1">IF(AO77="","",IF(ISERROR(MATCH(AO77,AO$5:AO76,0)),MAX(B$5:B76)+1,INDIRECT(ADDRESS(MATCH(AO77,AO$5:AO76,0)+4,1)) ) )</f>
        <v>60</v>
      </c>
      <c r="C77" s="55">
        <v>179</v>
      </c>
      <c r="D77" s="56" t="s">
        <v>16</v>
      </c>
      <c r="E77" s="57" t="s">
        <v>1194</v>
      </c>
      <c r="F77" s="56" t="s">
        <v>1194</v>
      </c>
      <c r="G77" s="58" t="s">
        <v>1182</v>
      </c>
      <c r="H77" s="58"/>
      <c r="I77" s="89"/>
      <c r="J77" s="58" t="s">
        <v>1182</v>
      </c>
      <c r="K77" s="58"/>
      <c r="L77" s="58"/>
      <c r="M77" s="58" t="s">
        <v>1184</v>
      </c>
      <c r="N77" s="61">
        <f>IF(J77="","",IF(ISERROR(MATCH(M77,M$5:M76,0)),MAX(N$5:N76)+1,VLOOKUP(M77,M$5:N76,2,FALSE)) )</f>
        <v>1</v>
      </c>
      <c r="O77" s="89"/>
      <c r="P77" s="58" t="s">
        <v>1182</v>
      </c>
      <c r="S77" s="58" t="s">
        <v>1197</v>
      </c>
      <c r="T77" s="58" t="s">
        <v>1198</v>
      </c>
      <c r="V77" s="61" t="str">
        <f t="shared" si="7"/>
        <v>A4_A4</v>
      </c>
      <c r="W77" s="61">
        <f>IF(P77="","",IF(ISERROR(MATCH(V77,V$5:V76,0)),MAX(W$5:W76)+1,VLOOKUP(V77,V$5:W76,2,FALSE)) )</f>
        <v>1</v>
      </c>
      <c r="X77" s="89"/>
      <c r="Y77" s="58" t="s">
        <v>16</v>
      </c>
      <c r="Z77" s="58"/>
      <c r="AA77" s="58"/>
      <c r="AB77" s="58" t="s">
        <v>16</v>
      </c>
      <c r="AC77" s="58" t="s">
        <v>16</v>
      </c>
      <c r="AD77" s="58" t="s">
        <v>16</v>
      </c>
      <c r="AE77" s="61" t="str">
        <f t="shared" si="8"/>
        <v/>
      </c>
      <c r="AF77" s="61" t="str">
        <f>IF(Y77="","",IF(ISERROR(MATCH(AE77,AE$5:AE76,0)),MAX(AF$5:AF76)+1,VLOOKUP(AE77,AE$5:AF76,2,FALSE)) )</f>
        <v/>
      </c>
      <c r="AG77" s="89"/>
      <c r="AH77" s="54" t="str">
        <f t="shared" si="9"/>
        <v>11*</v>
      </c>
      <c r="AI77" s="61">
        <f>IF(AH77="","",IF(ISERROR(MATCH(AH77,AH$5:AH76,0)),MAX(AI$5:AI76)+1,VLOOKUP(AH77,AH$5:AI76,2,FALSE)) )</f>
        <v>2</v>
      </c>
      <c r="AJ77" s="61" t="str">
        <f t="shared" si="10"/>
        <v/>
      </c>
      <c r="AK77" s="58" t="s">
        <v>1185</v>
      </c>
      <c r="AL77" s="61"/>
      <c r="AO77" s="58" t="s">
        <v>102</v>
      </c>
      <c r="AP77" s="58" t="s">
        <v>18</v>
      </c>
      <c r="AQ77" s="58" t="s">
        <v>93</v>
      </c>
      <c r="AR77" s="56" t="s">
        <v>1302</v>
      </c>
      <c r="AS77" s="58" t="s">
        <v>103</v>
      </c>
      <c r="AT77" s="92">
        <v>130805.60400000001</v>
      </c>
      <c r="AU77" s="92">
        <v>490702.78399999999</v>
      </c>
      <c r="AV77" s="93">
        <f t="shared" si="11"/>
        <v>13.134890000000002</v>
      </c>
      <c r="AW77" s="93">
        <f t="shared" si="11"/>
        <v>49.117439999999995</v>
      </c>
      <c r="AX77" s="58">
        <v>10</v>
      </c>
      <c r="AY77" s="58">
        <v>1245</v>
      </c>
      <c r="AZ77" s="58">
        <v>25</v>
      </c>
      <c r="BB77" s="58" t="s">
        <v>1280</v>
      </c>
      <c r="BC77" s="58" t="s">
        <v>1237</v>
      </c>
      <c r="BD77" s="58">
        <v>1000</v>
      </c>
      <c r="BE77" s="58">
        <v>950</v>
      </c>
      <c r="BF77" s="58" t="s">
        <v>1192</v>
      </c>
      <c r="BG77" s="58">
        <v>40</v>
      </c>
      <c r="BH77" s="58">
        <v>25</v>
      </c>
      <c r="BI77" s="58">
        <f t="shared" si="12"/>
        <v>950</v>
      </c>
      <c r="BJ77" s="58">
        <f t="shared" si="13"/>
        <v>450</v>
      </c>
    </row>
    <row r="78" spans="1:62" ht="15" customHeight="1" x14ac:dyDescent="0.25">
      <c r="A78" s="157" t="s">
        <v>104</v>
      </c>
      <c r="B78" s="54">
        <f ca="1">IF(AO78="","",IF(ISERROR(MATCH(AO78,AO$5:AO77,0)),MAX(B$5:B77)+1,INDIRECT(ADDRESS(MATCH(AO78,AO$5:AO77,0)+4,1)) ) )</f>
        <v>61</v>
      </c>
      <c r="C78" s="55">
        <v>180</v>
      </c>
      <c r="D78" s="56" t="s">
        <v>16</v>
      </c>
      <c r="E78" s="57" t="s">
        <v>1194</v>
      </c>
      <c r="F78" s="56" t="s">
        <v>1194</v>
      </c>
      <c r="G78" s="58" t="s">
        <v>1182</v>
      </c>
      <c r="H78" s="58"/>
      <c r="I78" s="89"/>
      <c r="J78" s="96" t="s">
        <v>1182</v>
      </c>
      <c r="K78" s="96"/>
      <c r="L78" s="96"/>
      <c r="M78" s="96" t="s">
        <v>1184</v>
      </c>
      <c r="N78" s="61">
        <f>IF(J78="","",IF(ISERROR(MATCH(M78,M$5:M77,0)),MAX(N$5:N77)+1,VLOOKUP(M78,M$5:N77,2,FALSE)) )</f>
        <v>1</v>
      </c>
      <c r="O78" s="97"/>
      <c r="P78" s="96" t="s">
        <v>1182</v>
      </c>
      <c r="Q78" s="96"/>
      <c r="R78" s="96"/>
      <c r="S78" s="96" t="s">
        <v>1197</v>
      </c>
      <c r="T78" s="96" t="s">
        <v>1198</v>
      </c>
      <c r="U78" s="96"/>
      <c r="V78" s="61" t="str">
        <f t="shared" si="7"/>
        <v>A4_A4</v>
      </c>
      <c r="W78" s="61">
        <f>IF(P78="","",IF(ISERROR(MATCH(V78,V$5:V77,0)),MAX(W$5:W77)+1,VLOOKUP(V78,V$5:W77,2,FALSE)) )</f>
        <v>1</v>
      </c>
      <c r="X78" s="97"/>
      <c r="Y78" s="58" t="s">
        <v>16</v>
      </c>
      <c r="Z78" s="58"/>
      <c r="AA78" s="58"/>
      <c r="AB78" s="58" t="s">
        <v>16</v>
      </c>
      <c r="AC78" s="58" t="s">
        <v>16</v>
      </c>
      <c r="AD78" s="58" t="s">
        <v>16</v>
      </c>
      <c r="AE78" s="61" t="str">
        <f t="shared" si="8"/>
        <v/>
      </c>
      <c r="AF78" s="61" t="str">
        <f>IF(Y78="","",IF(ISERROR(MATCH(AE78,AE$5:AE77,0)),MAX(AF$5:AF77)+1,VLOOKUP(AE78,AE$5:AF77,2,FALSE)) )</f>
        <v/>
      </c>
      <c r="AG78" s="97"/>
      <c r="AH78" s="54" t="str">
        <f t="shared" si="9"/>
        <v>11*</v>
      </c>
      <c r="AI78" s="61">
        <f>IF(AH78="","",IF(ISERROR(MATCH(AH78,AH$5:AH77,0)),MAX(AI$5:AI77)+1,VLOOKUP(AH78,AH$5:AI77,2,FALSE)) )</f>
        <v>2</v>
      </c>
      <c r="AJ78" s="61" t="str">
        <f t="shared" si="10"/>
        <v/>
      </c>
      <c r="AK78" s="58" t="s">
        <v>1185</v>
      </c>
      <c r="AL78" s="61"/>
      <c r="AM78" s="98"/>
      <c r="AN78" s="98"/>
      <c r="AO78" s="58" t="s">
        <v>104</v>
      </c>
      <c r="AP78" s="58" t="s">
        <v>18</v>
      </c>
      <c r="AQ78" s="58" t="s">
        <v>93</v>
      </c>
      <c r="AR78" s="56" t="s">
        <v>1303</v>
      </c>
      <c r="AS78" s="58" t="s">
        <v>105</v>
      </c>
      <c r="AT78" s="92">
        <v>130819.788</v>
      </c>
      <c r="AU78" s="92">
        <v>490712.43199999997</v>
      </c>
      <c r="AV78" s="93">
        <f t="shared" si="11"/>
        <v>13.13883</v>
      </c>
      <c r="AW78" s="93">
        <f t="shared" si="11"/>
        <v>49.120119999999993</v>
      </c>
      <c r="AX78" s="58">
        <v>10</v>
      </c>
      <c r="AY78" s="58">
        <v>1121</v>
      </c>
      <c r="AZ78" s="58">
        <v>20</v>
      </c>
      <c r="BB78" s="58" t="s">
        <v>1280</v>
      </c>
      <c r="BC78" s="58" t="s">
        <v>1237</v>
      </c>
      <c r="BD78" s="58">
        <v>1000</v>
      </c>
      <c r="BE78" s="58">
        <v>950</v>
      </c>
      <c r="BF78" s="58" t="s">
        <v>1192</v>
      </c>
      <c r="BG78" s="58">
        <v>50</v>
      </c>
      <c r="BH78" s="58">
        <v>20</v>
      </c>
      <c r="BI78" s="58">
        <f t="shared" si="12"/>
        <v>960</v>
      </c>
      <c r="BJ78" s="58">
        <f t="shared" si="13"/>
        <v>460</v>
      </c>
    </row>
    <row r="79" spans="1:62" ht="15" customHeight="1" x14ac:dyDescent="0.25">
      <c r="A79" s="157" t="s">
        <v>106</v>
      </c>
      <c r="B79" s="54">
        <f ca="1">IF(AO79="","",IF(ISERROR(MATCH(AO79,AO$5:AO78,0)),MAX(B$5:B78)+1,INDIRECT(ADDRESS(MATCH(AO79,AO$5:AO78,0)+4,1)) ) )</f>
        <v>62</v>
      </c>
      <c r="C79" s="55">
        <v>181</v>
      </c>
      <c r="D79" s="56" t="s">
        <v>16</v>
      </c>
      <c r="E79" s="57" t="s">
        <v>1194</v>
      </c>
      <c r="F79" s="56" t="s">
        <v>1194</v>
      </c>
      <c r="G79" s="58" t="s">
        <v>1182</v>
      </c>
      <c r="H79" s="58" t="s">
        <v>1304</v>
      </c>
      <c r="I79" s="89"/>
      <c r="J79" s="58" t="s">
        <v>1182</v>
      </c>
      <c r="K79" s="58"/>
      <c r="L79" s="58"/>
      <c r="M79" s="58" t="s">
        <v>1184</v>
      </c>
      <c r="N79" s="61">
        <f>IF(J79="","",IF(ISERROR(MATCH(M79,M$5:M78,0)),MAX(N$5:N78)+1,VLOOKUP(M79,M$5:N78,2,FALSE)) )</f>
        <v>1</v>
      </c>
      <c r="O79" s="89"/>
      <c r="P79" s="58" t="s">
        <v>1182</v>
      </c>
      <c r="S79" s="58" t="s">
        <v>1197</v>
      </c>
      <c r="T79" s="58" t="s">
        <v>1198</v>
      </c>
      <c r="V79" s="61" t="str">
        <f t="shared" si="7"/>
        <v>A4_A4</v>
      </c>
      <c r="W79" s="61">
        <f>IF(P79="","",IF(ISERROR(MATCH(V79,V$5:V78,0)),MAX(W$5:W78)+1,VLOOKUP(V79,V$5:W78,2,FALSE)) )</f>
        <v>1</v>
      </c>
      <c r="X79" s="89"/>
      <c r="Y79" s="58" t="s">
        <v>16</v>
      </c>
      <c r="Z79" s="58"/>
      <c r="AA79" s="58"/>
      <c r="AB79" s="58" t="s">
        <v>16</v>
      </c>
      <c r="AC79" s="58" t="s">
        <v>16</v>
      </c>
      <c r="AD79" s="58" t="s">
        <v>16</v>
      </c>
      <c r="AE79" s="61" t="str">
        <f t="shared" si="8"/>
        <v/>
      </c>
      <c r="AF79" s="61" t="str">
        <f>IF(Y79="","",IF(ISERROR(MATCH(AE79,AE$5:AE78,0)),MAX(AF$5:AF78)+1,VLOOKUP(AE79,AE$5:AF78,2,FALSE)) )</f>
        <v/>
      </c>
      <c r="AG79" s="89"/>
      <c r="AH79" s="54" t="str">
        <f t="shared" si="9"/>
        <v>11*</v>
      </c>
      <c r="AI79" s="61">
        <f>IF(AH79="","",IF(ISERROR(MATCH(AH79,AH$5:AH78,0)),MAX(AI$5:AI78)+1,VLOOKUP(AH79,AH$5:AI78,2,FALSE)) )</f>
        <v>2</v>
      </c>
      <c r="AJ79" s="61" t="str">
        <f t="shared" si="10"/>
        <v/>
      </c>
      <c r="AK79" s="58" t="s">
        <v>1185</v>
      </c>
      <c r="AL79" s="61"/>
      <c r="AO79" s="58" t="s">
        <v>106</v>
      </c>
      <c r="AP79" s="58" t="s">
        <v>18</v>
      </c>
      <c r="AQ79" s="58" t="s">
        <v>93</v>
      </c>
      <c r="AR79" s="56" t="s">
        <v>1305</v>
      </c>
      <c r="AS79" s="58" t="s">
        <v>105</v>
      </c>
      <c r="AT79" s="92">
        <v>130820.76</v>
      </c>
      <c r="AU79" s="92">
        <v>490712.18</v>
      </c>
      <c r="AV79" s="93">
        <f t="shared" si="11"/>
        <v>13.139099999999999</v>
      </c>
      <c r="AW79" s="93">
        <f t="shared" si="11"/>
        <v>49.120049999999999</v>
      </c>
      <c r="AX79" s="58">
        <v>10</v>
      </c>
      <c r="AY79" s="58">
        <v>1107</v>
      </c>
      <c r="AZ79" s="58">
        <v>20</v>
      </c>
      <c r="BB79" s="58" t="s">
        <v>1280</v>
      </c>
      <c r="BC79" s="58" t="s">
        <v>1191</v>
      </c>
      <c r="BD79" s="58">
        <v>1000</v>
      </c>
      <c r="BE79" s="58">
        <v>950</v>
      </c>
      <c r="BF79" s="58" t="s">
        <v>1192</v>
      </c>
      <c r="BG79" s="58">
        <v>50</v>
      </c>
      <c r="BH79" s="58">
        <v>25</v>
      </c>
      <c r="BI79" s="58">
        <f t="shared" si="12"/>
        <v>1200</v>
      </c>
      <c r="BJ79" s="58">
        <f t="shared" si="13"/>
        <v>700</v>
      </c>
    </row>
    <row r="80" spans="1:62" ht="15" customHeight="1" x14ac:dyDescent="0.25">
      <c r="A80" s="157" t="s">
        <v>107</v>
      </c>
      <c r="B80" s="54">
        <f ca="1">IF(AO80="","",IF(ISERROR(MATCH(AO80,AO$5:AO79,0)),MAX(B$5:B79)+1,INDIRECT(ADDRESS(MATCH(AO80,AO$5:AO79,0)+4,1)) ) )</f>
        <v>63</v>
      </c>
      <c r="C80" s="55">
        <v>182</v>
      </c>
      <c r="D80" s="56" t="s">
        <v>16</v>
      </c>
      <c r="E80" s="57" t="s">
        <v>1181</v>
      </c>
      <c r="F80" s="56" t="s">
        <v>1181</v>
      </c>
      <c r="G80" s="58" t="s">
        <v>1182</v>
      </c>
      <c r="H80" s="58"/>
      <c r="I80" s="89"/>
      <c r="J80" s="58" t="s">
        <v>1182</v>
      </c>
      <c r="K80" s="58"/>
      <c r="L80" s="58"/>
      <c r="M80" s="58" t="s">
        <v>1184</v>
      </c>
      <c r="N80" s="61">
        <f>IF(J80="","",IF(ISERROR(MATCH(M80,M$5:M79,0)),MAX(N$5:N79)+1,VLOOKUP(M80,M$5:N79,2,FALSE)) )</f>
        <v>1</v>
      </c>
      <c r="O80" s="89"/>
      <c r="P80" s="58" t="s">
        <v>1182</v>
      </c>
      <c r="S80" s="58" t="s">
        <v>1211</v>
      </c>
      <c r="T80" s="58" t="s">
        <v>1212</v>
      </c>
      <c r="U80" s="58" t="s">
        <v>1198</v>
      </c>
      <c r="V80" s="61" t="str">
        <f t="shared" si="7"/>
        <v>A2_A4</v>
      </c>
      <c r="W80" s="61">
        <f>IF(P80="","",IF(ISERROR(MATCH(V80,V$5:V79,0)),MAX(W$5:W79)+1,VLOOKUP(V80,V$5:W79,2,FALSE)) )</f>
        <v>2</v>
      </c>
      <c r="X80" s="89"/>
      <c r="Y80" s="58" t="s">
        <v>1182</v>
      </c>
      <c r="Z80" s="58"/>
      <c r="AA80" s="58"/>
      <c r="AB80" s="58" t="s">
        <v>1211</v>
      </c>
      <c r="AC80" s="58" t="s">
        <v>1213</v>
      </c>
      <c r="AD80" s="58" t="s">
        <v>1199</v>
      </c>
      <c r="AE80" s="61" t="str">
        <f t="shared" si="8"/>
        <v>L1-5_L4</v>
      </c>
      <c r="AF80" s="61">
        <f>IF(Y80="","",IF(ISERROR(MATCH(AE80,AE$5:AE79,0)),MAX(AF$5:AF79)+1,VLOOKUP(AE80,AE$5:AF79,2,FALSE)) )</f>
        <v>2</v>
      </c>
      <c r="AG80" s="89"/>
      <c r="AH80" s="54" t="str">
        <f t="shared" si="9"/>
        <v>122</v>
      </c>
      <c r="AI80" s="61">
        <f>IF(AH80="","",IF(ISERROR(MATCH(AH80,AH$5:AH79,0)),MAX(AI$5:AI79)+1,VLOOKUP(AH80,AH$5:AI79,2,FALSE)) )</f>
        <v>14</v>
      </c>
      <c r="AJ80" s="61" t="str">
        <f t="shared" si="10"/>
        <v>x</v>
      </c>
      <c r="AK80" s="58" t="s">
        <v>1185</v>
      </c>
      <c r="AL80" s="61"/>
      <c r="AO80" s="58" t="s">
        <v>107</v>
      </c>
      <c r="AP80" s="58" t="s">
        <v>18</v>
      </c>
      <c r="AQ80" s="58" t="s">
        <v>43</v>
      </c>
      <c r="AR80" s="56" t="s">
        <v>1277</v>
      </c>
      <c r="AS80" s="58" t="s">
        <v>108</v>
      </c>
      <c r="AT80" s="92">
        <v>132440.68</v>
      </c>
      <c r="AU80" s="92">
        <v>485520.67599999998</v>
      </c>
      <c r="AV80" s="93">
        <f t="shared" si="11"/>
        <v>13.411299999999999</v>
      </c>
      <c r="AW80" s="93">
        <f t="shared" si="11"/>
        <v>48.922409999999992</v>
      </c>
      <c r="AX80" s="58">
        <v>15</v>
      </c>
      <c r="AY80" s="58">
        <v>769</v>
      </c>
      <c r="AZ80" s="58">
        <v>15</v>
      </c>
      <c r="BB80" s="58" t="s">
        <v>1280</v>
      </c>
      <c r="BC80" s="58" t="s">
        <v>1191</v>
      </c>
      <c r="BD80" s="58">
        <v>1000</v>
      </c>
      <c r="BE80" s="58">
        <v>950</v>
      </c>
      <c r="BF80" s="58" t="s">
        <v>1192</v>
      </c>
      <c r="BG80" s="58">
        <v>50</v>
      </c>
      <c r="BH80" s="58">
        <v>25</v>
      </c>
      <c r="BI80" s="58">
        <f t="shared" si="12"/>
        <v>1200</v>
      </c>
      <c r="BJ80" s="58">
        <f t="shared" si="13"/>
        <v>700</v>
      </c>
    </row>
    <row r="81" spans="1:69" ht="15" customHeight="1" x14ac:dyDescent="0.25">
      <c r="A81" s="157" t="s">
        <v>109</v>
      </c>
      <c r="B81" s="54">
        <f ca="1">IF(AO81="","",IF(ISERROR(MATCH(AO81,AO$5:AO80,0)),MAX(B$5:B80)+1,INDIRECT(ADDRESS(MATCH(AO81,AO$5:AO80,0)+4,1)) ) )</f>
        <v>64</v>
      </c>
      <c r="C81" s="55">
        <v>183</v>
      </c>
      <c r="D81" s="56" t="s">
        <v>16</v>
      </c>
      <c r="E81" s="57" t="s">
        <v>1181</v>
      </c>
      <c r="F81" s="56" t="s">
        <v>1181</v>
      </c>
      <c r="G81" s="58" t="s">
        <v>1182</v>
      </c>
      <c r="H81" s="58"/>
      <c r="I81" s="89"/>
      <c r="J81" s="58" t="s">
        <v>1182</v>
      </c>
      <c r="K81" s="58"/>
      <c r="L81" s="58"/>
      <c r="M81" s="58" t="s">
        <v>1184</v>
      </c>
      <c r="N81" s="61">
        <f>IF(J81="","",IF(ISERROR(MATCH(M81,M$5:M80,0)),MAX(N$5:N80)+1,VLOOKUP(M81,M$5:N80,2,FALSE)) )</f>
        <v>1</v>
      </c>
      <c r="O81" s="89"/>
      <c r="P81" s="58" t="s">
        <v>1182</v>
      </c>
      <c r="S81" s="58" t="s">
        <v>1211</v>
      </c>
      <c r="T81" s="58" t="s">
        <v>1196</v>
      </c>
      <c r="U81" s="58" t="s">
        <v>1198</v>
      </c>
      <c r="V81" s="61" t="str">
        <f t="shared" si="7"/>
        <v>A1_A4</v>
      </c>
      <c r="W81" s="61">
        <f>IF(P81="","",IF(ISERROR(MATCH(V81,V$5:V80,0)),MAX(W$5:W80)+1,VLOOKUP(V81,V$5:W80,2,FALSE)) )</f>
        <v>4</v>
      </c>
      <c r="X81" s="89"/>
      <c r="Y81" s="58" t="s">
        <v>1182</v>
      </c>
      <c r="Z81" s="58"/>
      <c r="AA81" s="58"/>
      <c r="AB81" s="58" t="s">
        <v>1211</v>
      </c>
      <c r="AC81" s="58" t="s">
        <v>1218</v>
      </c>
      <c r="AD81" s="58" t="s">
        <v>1199</v>
      </c>
      <c r="AE81" s="61" t="str">
        <f t="shared" si="8"/>
        <v>L1-3_L4</v>
      </c>
      <c r="AF81" s="61">
        <f>IF(Y81="","",IF(ISERROR(MATCH(AE81,AE$5:AE80,0)),MAX(AF$5:AF80)+1,VLOOKUP(AE81,AE$5:AF80,2,FALSE)) )</f>
        <v>3</v>
      </c>
      <c r="AG81" s="89"/>
      <c r="AH81" s="54" t="str">
        <f t="shared" si="9"/>
        <v>143</v>
      </c>
      <c r="AI81" s="61">
        <f>IF(AH81="","",IF(ISERROR(MATCH(AH81,AH$5:AH80,0)),MAX(AI$5:AI80)+1,VLOOKUP(AH81,AH$5:AI80,2,FALSE)) )</f>
        <v>11</v>
      </c>
      <c r="AJ81" s="61" t="str">
        <f t="shared" si="10"/>
        <v>x</v>
      </c>
      <c r="AK81" s="58" t="s">
        <v>1185</v>
      </c>
      <c r="AL81" s="61"/>
      <c r="AO81" s="58" t="s">
        <v>109</v>
      </c>
      <c r="AP81" s="58" t="s">
        <v>18</v>
      </c>
      <c r="AQ81" s="58" t="s">
        <v>43</v>
      </c>
      <c r="AR81" s="56" t="s">
        <v>1278</v>
      </c>
      <c r="AS81" s="58" t="s">
        <v>1306</v>
      </c>
      <c r="AT81" s="92">
        <v>132250.80799999999</v>
      </c>
      <c r="AU81" s="92">
        <v>485510.30800000002</v>
      </c>
      <c r="AV81" s="93">
        <f t="shared" si="11"/>
        <v>13.380779999999998</v>
      </c>
      <c r="AW81" s="93">
        <f t="shared" si="11"/>
        <v>48.919530000000009</v>
      </c>
      <c r="AX81" s="58">
        <v>10</v>
      </c>
      <c r="AY81" s="58">
        <v>791</v>
      </c>
      <c r="AZ81" s="58">
        <v>15</v>
      </c>
      <c r="BB81" s="58" t="s">
        <v>1280</v>
      </c>
      <c r="BC81" s="58" t="s">
        <v>1191</v>
      </c>
      <c r="BD81" s="58">
        <v>1000</v>
      </c>
      <c r="BE81" s="58">
        <v>1000</v>
      </c>
      <c r="BF81" s="58" t="s">
        <v>1294</v>
      </c>
      <c r="BG81" s="58">
        <v>40</v>
      </c>
      <c r="BH81" s="58">
        <v>25</v>
      </c>
      <c r="BI81" s="58">
        <f t="shared" si="12"/>
        <v>950</v>
      </c>
      <c r="BJ81" s="58">
        <f t="shared" si="13"/>
        <v>450</v>
      </c>
    </row>
    <row r="82" spans="1:69" ht="15" customHeight="1" x14ac:dyDescent="0.25">
      <c r="A82" s="157" t="s">
        <v>92</v>
      </c>
      <c r="B82" s="54" t="str">
        <f ca="1">IF(AO82="","",IF(ISERROR(MATCH(AO82,AO$5:AO81,0)),MAX(B$5:B81)+1,INDIRECT(ADDRESS(MATCH(AO82,AO$5:AO81,0)+4,1)) ) )</f>
        <v>DIPalp29</v>
      </c>
      <c r="C82" s="55">
        <v>184</v>
      </c>
      <c r="D82" s="56">
        <v>173</v>
      </c>
      <c r="E82" s="57" t="s">
        <v>1194</v>
      </c>
      <c r="F82" s="56" t="s">
        <v>1194</v>
      </c>
      <c r="G82" s="58" t="s">
        <v>1261</v>
      </c>
      <c r="H82" s="58" t="s">
        <v>1291</v>
      </c>
      <c r="I82" s="89"/>
      <c r="J82" s="58"/>
      <c r="K82" s="58"/>
      <c r="L82" s="58"/>
      <c r="M82" s="58" t="s">
        <v>16</v>
      </c>
      <c r="N82" s="61" t="str">
        <f>IF(J82="","",IF(ISERROR(MATCH(M82,M$5:M81,0)),MAX(N$5:N81)+1,VLOOKUP(M82,M$5:N81,2,FALSE)) )</f>
        <v/>
      </c>
      <c r="O82" s="89"/>
      <c r="P82" s="58" t="s">
        <v>16</v>
      </c>
      <c r="V82" s="61" t="str">
        <f t="shared" si="7"/>
        <v/>
      </c>
      <c r="W82" s="61" t="str">
        <f>IF(P82="","",IF(ISERROR(MATCH(V82,V$5:V81,0)),MAX(W$5:W81)+1,VLOOKUP(V82,V$5:W81,2,FALSE)) )</f>
        <v/>
      </c>
      <c r="X82" s="89"/>
      <c r="Y82" s="58" t="s">
        <v>16</v>
      </c>
      <c r="Z82" s="58"/>
      <c r="AA82" s="58"/>
      <c r="AB82" s="58" t="s">
        <v>16</v>
      </c>
      <c r="AC82" s="58" t="s">
        <v>16</v>
      </c>
      <c r="AD82" s="58" t="s">
        <v>16</v>
      </c>
      <c r="AE82" s="61" t="str">
        <f t="shared" si="8"/>
        <v/>
      </c>
      <c r="AF82" s="61" t="str">
        <f>IF(Y82="","",IF(ISERROR(MATCH(AE82,AE$5:AE81,0)),MAX(AF$5:AF81)+1,VLOOKUP(AE82,AE$5:AF81,2,FALSE)) )</f>
        <v/>
      </c>
      <c r="AG82" s="89"/>
      <c r="AH82" s="54" t="str">
        <f t="shared" si="9"/>
        <v/>
      </c>
      <c r="AI82" s="61" t="str">
        <f>IF(AH82="","",IF(ISERROR(MATCH(AH82,AH$5:AH81,0)),MAX(AI$5:AI81)+1,VLOOKUP(AH82,AH$5:AI81,2,FALSE)) )</f>
        <v/>
      </c>
      <c r="AJ82" s="61" t="str">
        <f t="shared" si="10"/>
        <v/>
      </c>
      <c r="AK82" s="58" t="s">
        <v>1185</v>
      </c>
      <c r="AL82" s="61"/>
      <c r="AO82" s="58" t="s">
        <v>92</v>
      </c>
      <c r="AP82" s="58" t="s">
        <v>18</v>
      </c>
      <c r="AQ82" s="58" t="s">
        <v>93</v>
      </c>
      <c r="AR82" s="56" t="s">
        <v>1292</v>
      </c>
      <c r="AS82" s="58" t="s">
        <v>1293</v>
      </c>
      <c r="AT82" s="92">
        <v>130848.948</v>
      </c>
      <c r="AU82" s="92">
        <v>490639.85200000001</v>
      </c>
      <c r="AV82" s="93">
        <f t="shared" si="11"/>
        <v>13.146930000000001</v>
      </c>
      <c r="AW82" s="93">
        <f t="shared" si="11"/>
        <v>49.111070000000005</v>
      </c>
      <c r="AX82" s="58">
        <v>25</v>
      </c>
      <c r="AY82" s="58">
        <v>1186</v>
      </c>
      <c r="AZ82" s="58">
        <v>25</v>
      </c>
      <c r="BB82" s="58" t="s">
        <v>1280</v>
      </c>
      <c r="BC82" s="58" t="s">
        <v>1191</v>
      </c>
      <c r="BD82" s="58">
        <v>1000</v>
      </c>
      <c r="BE82" s="58">
        <v>950</v>
      </c>
      <c r="BF82" s="58" t="s">
        <v>1192</v>
      </c>
      <c r="BG82" s="58">
        <v>40</v>
      </c>
      <c r="BH82" s="58">
        <v>35</v>
      </c>
      <c r="BI82" s="58">
        <f t="shared" si="12"/>
        <v>1330</v>
      </c>
      <c r="BJ82" s="58">
        <f t="shared" si="13"/>
        <v>830</v>
      </c>
    </row>
    <row r="83" spans="1:69" ht="15" customHeight="1" x14ac:dyDescent="0.25">
      <c r="A83" s="157" t="s">
        <v>95</v>
      </c>
      <c r="B83" s="54" t="str">
        <f ca="1">IF(AO83="","",IF(ISERROR(MATCH(AO83,AO$5:AO82,0)),MAX(B$5:B82)+1,INDIRECT(ADDRESS(MATCH(AO83,AO$5:AO82,0)+4,1)) ) )</f>
        <v>DIPalp30/2</v>
      </c>
      <c r="C83" s="55">
        <v>185</v>
      </c>
      <c r="D83" s="56">
        <v>175</v>
      </c>
      <c r="E83" s="57" t="s">
        <v>1194</v>
      </c>
      <c r="F83" s="56" t="s">
        <v>1194</v>
      </c>
      <c r="G83" s="58" t="s">
        <v>1261</v>
      </c>
      <c r="H83" s="58" t="s">
        <v>1296</v>
      </c>
      <c r="I83" s="89"/>
      <c r="J83" s="58"/>
      <c r="K83" s="58"/>
      <c r="L83" s="58"/>
      <c r="M83" s="58" t="s">
        <v>16</v>
      </c>
      <c r="N83" s="61" t="str">
        <f>IF(J83="","",IF(ISERROR(MATCH(M83,M$5:M82,0)),MAX(N$5:N82)+1,VLOOKUP(M83,M$5:N82,2,FALSE)) )</f>
        <v/>
      </c>
      <c r="O83" s="89"/>
      <c r="P83" s="58" t="s">
        <v>16</v>
      </c>
      <c r="V83" s="61" t="str">
        <f t="shared" si="7"/>
        <v/>
      </c>
      <c r="W83" s="61" t="str">
        <f>IF(P83="","",IF(ISERROR(MATCH(V83,V$5:V82,0)),MAX(W$5:W82)+1,VLOOKUP(V83,V$5:W82,2,FALSE)) )</f>
        <v/>
      </c>
      <c r="X83" s="89"/>
      <c r="Y83" s="58" t="s">
        <v>16</v>
      </c>
      <c r="Z83" s="58"/>
      <c r="AA83" s="58"/>
      <c r="AB83" s="58" t="s">
        <v>16</v>
      </c>
      <c r="AC83" s="58" t="s">
        <v>16</v>
      </c>
      <c r="AD83" s="58" t="s">
        <v>16</v>
      </c>
      <c r="AE83" s="61" t="str">
        <f t="shared" si="8"/>
        <v/>
      </c>
      <c r="AF83" s="61" t="str">
        <f>IF(Y83="","",IF(ISERROR(MATCH(AE83,AE$5:AE82,0)),MAX(AF$5:AF82)+1,VLOOKUP(AE83,AE$5:AF82,2,FALSE)) )</f>
        <v/>
      </c>
      <c r="AG83" s="89"/>
      <c r="AH83" s="54" t="str">
        <f t="shared" si="9"/>
        <v/>
      </c>
      <c r="AI83" s="61" t="str">
        <f>IF(AH83="","",IF(ISERROR(MATCH(AH83,AH$5:AH82,0)),MAX(AI$5:AI82)+1,VLOOKUP(AH83,AH$5:AI82,2,FALSE)) )</f>
        <v/>
      </c>
      <c r="AJ83" s="61" t="str">
        <f t="shared" si="10"/>
        <v/>
      </c>
      <c r="AK83" s="58" t="s">
        <v>1185</v>
      </c>
      <c r="AL83" s="61"/>
      <c r="AO83" s="58" t="s">
        <v>95</v>
      </c>
      <c r="AP83" s="58" t="s">
        <v>18</v>
      </c>
      <c r="AQ83" s="58" t="s">
        <v>93</v>
      </c>
      <c r="AR83" s="56" t="s">
        <v>1297</v>
      </c>
      <c r="AS83" s="58" t="s">
        <v>96</v>
      </c>
      <c r="AT83" s="92">
        <v>130800.88800000001</v>
      </c>
      <c r="AU83" s="92">
        <v>490641.652</v>
      </c>
      <c r="AV83" s="93">
        <f t="shared" si="11"/>
        <v>13.133580000000002</v>
      </c>
      <c r="AW83" s="93">
        <f t="shared" si="11"/>
        <v>49.11157</v>
      </c>
      <c r="AX83" s="58">
        <v>10</v>
      </c>
      <c r="AY83" s="58">
        <v>1420</v>
      </c>
      <c r="AZ83" s="58">
        <v>25</v>
      </c>
      <c r="BB83" s="58" t="s">
        <v>1280</v>
      </c>
      <c r="BC83" s="58" t="s">
        <v>1191</v>
      </c>
      <c r="BD83" s="58">
        <v>1000</v>
      </c>
      <c r="BE83" s="58">
        <v>1000</v>
      </c>
      <c r="BF83" s="58" t="s">
        <v>1209</v>
      </c>
      <c r="BG83" s="58">
        <v>50</v>
      </c>
      <c r="BH83" s="58">
        <v>35</v>
      </c>
      <c r="BI83" s="58">
        <f t="shared" si="12"/>
        <v>1680</v>
      </c>
      <c r="BJ83" s="58">
        <f t="shared" si="13"/>
        <v>1180</v>
      </c>
    </row>
    <row r="84" spans="1:69" ht="15" customHeight="1" x14ac:dyDescent="0.25">
      <c r="A84" s="157" t="s">
        <v>99</v>
      </c>
      <c r="B84" s="54" t="str">
        <f ca="1">IF(AO84="","",IF(ISERROR(MATCH(AO84,AO$5:AO83,0)),MAX(B$5:B83)+1,INDIRECT(ADDRESS(MATCH(AO84,AO$5:AO83,0)+4,1)) ) )</f>
        <v>DIPalp31/2</v>
      </c>
      <c r="C84" s="55">
        <v>186</v>
      </c>
      <c r="D84" s="56">
        <v>177</v>
      </c>
      <c r="E84" s="57" t="s">
        <v>1194</v>
      </c>
      <c r="F84" s="56" t="s">
        <v>1194</v>
      </c>
      <c r="G84" s="58" t="s">
        <v>1261</v>
      </c>
      <c r="H84" s="58" t="s">
        <v>1299</v>
      </c>
      <c r="I84" s="89"/>
      <c r="J84" s="96"/>
      <c r="K84" s="96"/>
      <c r="L84" s="96"/>
      <c r="M84" s="96" t="s">
        <v>16</v>
      </c>
      <c r="N84" s="61" t="str">
        <f>IF(J84="","",IF(ISERROR(MATCH(M84,M$5:M83,0)),MAX(N$5:N83)+1,VLOOKUP(M84,M$5:N83,2,FALSE)) )</f>
        <v/>
      </c>
      <c r="O84" s="97"/>
      <c r="P84" s="96" t="s">
        <v>16</v>
      </c>
      <c r="Q84" s="96"/>
      <c r="R84" s="96"/>
      <c r="S84" s="96"/>
      <c r="T84" s="96"/>
      <c r="U84" s="96"/>
      <c r="V84" s="61" t="str">
        <f t="shared" si="7"/>
        <v/>
      </c>
      <c r="W84" s="61" t="str">
        <f>IF(P84="","",IF(ISERROR(MATCH(V84,V$5:V83,0)),MAX(W$5:W83)+1,VLOOKUP(V84,V$5:W83,2,FALSE)) )</f>
        <v/>
      </c>
      <c r="X84" s="97"/>
      <c r="Y84" s="58" t="s">
        <v>16</v>
      </c>
      <c r="Z84" s="58"/>
      <c r="AA84" s="58"/>
      <c r="AB84" s="58" t="s">
        <v>16</v>
      </c>
      <c r="AC84" s="58" t="s">
        <v>16</v>
      </c>
      <c r="AD84" s="58" t="s">
        <v>16</v>
      </c>
      <c r="AE84" s="61" t="str">
        <f t="shared" si="8"/>
        <v/>
      </c>
      <c r="AF84" s="61" t="str">
        <f>IF(Y84="","",IF(ISERROR(MATCH(AE84,AE$5:AE83,0)),MAX(AF$5:AF83)+1,VLOOKUP(AE84,AE$5:AF83,2,FALSE)) )</f>
        <v/>
      </c>
      <c r="AG84" s="97"/>
      <c r="AH84" s="54" t="str">
        <f t="shared" si="9"/>
        <v/>
      </c>
      <c r="AI84" s="61" t="str">
        <f>IF(AH84="","",IF(ISERROR(MATCH(AH84,AH$5:AH83,0)),MAX(AI$5:AI83)+1,VLOOKUP(AH84,AH$5:AI83,2,FALSE)) )</f>
        <v/>
      </c>
      <c r="AJ84" s="61" t="str">
        <f t="shared" si="10"/>
        <v/>
      </c>
      <c r="AK84" s="58" t="s">
        <v>1185</v>
      </c>
      <c r="AL84" s="61"/>
      <c r="AM84" s="98"/>
      <c r="AN84" s="98"/>
      <c r="AO84" s="58" t="s">
        <v>99</v>
      </c>
      <c r="AP84" s="58" t="s">
        <v>18</v>
      </c>
      <c r="AQ84" s="58" t="s">
        <v>93</v>
      </c>
      <c r="AR84" s="56" t="s">
        <v>1300</v>
      </c>
      <c r="AS84" s="58" t="s">
        <v>98</v>
      </c>
      <c r="AT84" s="92">
        <v>130800.38400000001</v>
      </c>
      <c r="AU84" s="92">
        <v>490650.94</v>
      </c>
      <c r="AV84" s="93">
        <f t="shared" si="11"/>
        <v>13.133440000000002</v>
      </c>
      <c r="AW84" s="93">
        <f t="shared" si="11"/>
        <v>49.114150000000002</v>
      </c>
      <c r="AX84" s="58">
        <v>10</v>
      </c>
      <c r="AY84" s="58">
        <v>1399</v>
      </c>
      <c r="AZ84" s="58">
        <v>25</v>
      </c>
      <c r="BB84" s="58" t="s">
        <v>1280</v>
      </c>
      <c r="BC84" s="58" t="s">
        <v>1191</v>
      </c>
      <c r="BD84" s="58">
        <v>1000</v>
      </c>
      <c r="BE84" s="58">
        <v>1000</v>
      </c>
      <c r="BF84" s="58" t="s">
        <v>1209</v>
      </c>
      <c r="BG84" s="58">
        <v>60</v>
      </c>
      <c r="BH84" s="58">
        <v>25</v>
      </c>
      <c r="BI84" s="58">
        <f t="shared" si="12"/>
        <v>1450</v>
      </c>
      <c r="BJ84" s="58">
        <f t="shared" si="13"/>
        <v>950</v>
      </c>
    </row>
    <row r="85" spans="1:69" ht="15" customHeight="1" x14ac:dyDescent="0.25">
      <c r="A85" s="157" t="s">
        <v>106</v>
      </c>
      <c r="B85" s="54" t="str">
        <f ca="1">IF(AO85="","",IF(ISERROR(MATCH(AO85,AO$5:AO84,0)),MAX(B$5:B84)+1,INDIRECT(ADDRESS(MATCH(AO85,AO$5:AO84,0)+4,1)) ) )</f>
        <v>DIPalp34/2</v>
      </c>
      <c r="C85" s="55">
        <v>187</v>
      </c>
      <c r="D85" s="56">
        <v>181</v>
      </c>
      <c r="E85" s="57" t="s">
        <v>1194</v>
      </c>
      <c r="F85" s="56" t="s">
        <v>1194</v>
      </c>
      <c r="G85" s="58" t="s">
        <v>1261</v>
      </c>
      <c r="H85" s="58" t="s">
        <v>1304</v>
      </c>
      <c r="I85" s="89"/>
      <c r="J85" s="96"/>
      <c r="K85" s="96"/>
      <c r="L85" s="96"/>
      <c r="M85" s="96" t="s">
        <v>16</v>
      </c>
      <c r="N85" s="61" t="str">
        <f>IF(J85="","",IF(ISERROR(MATCH(M85,M$5:M84,0)),MAX(N$5:N84)+1,VLOOKUP(M85,M$5:N84,2,FALSE)) )</f>
        <v/>
      </c>
      <c r="O85" s="97"/>
      <c r="P85" s="96" t="s">
        <v>16</v>
      </c>
      <c r="Q85" s="96"/>
      <c r="R85" s="96"/>
      <c r="S85" s="96"/>
      <c r="T85" s="96"/>
      <c r="U85" s="96"/>
      <c r="V85" s="61" t="str">
        <f t="shared" si="7"/>
        <v/>
      </c>
      <c r="W85" s="61" t="str">
        <f>IF(P85="","",IF(ISERROR(MATCH(V85,V$5:V84,0)),MAX(W$5:W84)+1,VLOOKUP(V85,V$5:W84,2,FALSE)) )</f>
        <v/>
      </c>
      <c r="X85" s="97"/>
      <c r="Y85" s="58" t="s">
        <v>16</v>
      </c>
      <c r="Z85" s="58"/>
      <c r="AA85" s="58"/>
      <c r="AB85" s="58" t="s">
        <v>16</v>
      </c>
      <c r="AC85" s="58" t="s">
        <v>16</v>
      </c>
      <c r="AD85" s="58" t="s">
        <v>16</v>
      </c>
      <c r="AE85" s="61" t="str">
        <f t="shared" si="8"/>
        <v/>
      </c>
      <c r="AF85" s="61" t="str">
        <f>IF(Y85="","",IF(ISERROR(MATCH(AE85,AE$5:AE84,0)),MAX(AF$5:AF84)+1,VLOOKUP(AE85,AE$5:AF84,2,FALSE)) )</f>
        <v/>
      </c>
      <c r="AG85" s="97"/>
      <c r="AH85" s="54" t="str">
        <f t="shared" si="9"/>
        <v/>
      </c>
      <c r="AI85" s="61" t="str">
        <f>IF(AH85="","",IF(ISERROR(MATCH(AH85,AH$5:AH84,0)),MAX(AI$5:AI84)+1,VLOOKUP(AH85,AH$5:AI84,2,FALSE)) )</f>
        <v/>
      </c>
      <c r="AJ85" s="61" t="str">
        <f t="shared" si="10"/>
        <v/>
      </c>
      <c r="AK85" s="58" t="s">
        <v>1185</v>
      </c>
      <c r="AL85" s="61"/>
      <c r="AM85" s="98"/>
      <c r="AN85" s="98"/>
      <c r="AO85" s="58" t="s">
        <v>106</v>
      </c>
      <c r="AP85" s="58" t="s">
        <v>18</v>
      </c>
      <c r="AQ85" s="58" t="s">
        <v>93</v>
      </c>
      <c r="AR85" s="56" t="s">
        <v>1305</v>
      </c>
      <c r="AS85" s="58" t="s">
        <v>105</v>
      </c>
      <c r="AT85" s="92">
        <v>130820.76</v>
      </c>
      <c r="AU85" s="92">
        <v>490712.18</v>
      </c>
      <c r="AV85" s="93">
        <f t="shared" si="11"/>
        <v>13.139099999999999</v>
      </c>
      <c r="AW85" s="93">
        <f t="shared" si="11"/>
        <v>49.120049999999999</v>
      </c>
      <c r="AX85" s="58">
        <v>10</v>
      </c>
      <c r="AY85" s="58">
        <v>1107</v>
      </c>
      <c r="AZ85" s="58">
        <v>20</v>
      </c>
      <c r="BB85" s="58" t="s">
        <v>1280</v>
      </c>
      <c r="BC85" s="58" t="s">
        <v>1191</v>
      </c>
      <c r="BD85" s="58">
        <v>950</v>
      </c>
      <c r="BE85" s="58">
        <v>900</v>
      </c>
      <c r="BF85" s="58" t="s">
        <v>1192</v>
      </c>
      <c r="BG85" s="58">
        <v>40</v>
      </c>
      <c r="BH85" s="58">
        <v>15</v>
      </c>
      <c r="BI85" s="58">
        <f t="shared" si="12"/>
        <v>570</v>
      </c>
      <c r="BJ85" s="58">
        <f t="shared" si="13"/>
        <v>70</v>
      </c>
    </row>
    <row r="86" spans="1:69" ht="15" customHeight="1" x14ac:dyDescent="0.25">
      <c r="A86" s="157" t="s">
        <v>110</v>
      </c>
      <c r="B86" s="54">
        <f ca="1">IF(AO86="","",IF(ISERROR(MATCH(AO86,AO$5:AO85,0)),MAX(B$5:B85)+1,INDIRECT(ADDRESS(MATCH(AO86,AO$5:AO85,0)+4,1)) ) )</f>
        <v>65</v>
      </c>
      <c r="C86" s="55">
        <v>188</v>
      </c>
      <c r="D86" s="56" t="s">
        <v>16</v>
      </c>
      <c r="E86" s="57" t="s">
        <v>1181</v>
      </c>
      <c r="F86" s="56" t="s">
        <v>1181</v>
      </c>
      <c r="G86" s="58" t="s">
        <v>1182</v>
      </c>
      <c r="H86" s="58" t="s">
        <v>1307</v>
      </c>
      <c r="I86" s="89"/>
      <c r="J86" s="58" t="s">
        <v>1182</v>
      </c>
      <c r="K86" s="58"/>
      <c r="L86" s="58"/>
      <c r="M86" s="58" t="s">
        <v>1184</v>
      </c>
      <c r="N86" s="61">
        <f>IF(J86="","",IF(ISERROR(MATCH(M86,M$5:M85,0)),MAX(N$5:N85)+1,VLOOKUP(M86,M$5:N85,2,FALSE)) )</f>
        <v>1</v>
      </c>
      <c r="O86" s="89"/>
      <c r="P86" s="58" t="s">
        <v>1182</v>
      </c>
      <c r="S86" s="58" t="s">
        <v>1211</v>
      </c>
      <c r="T86" s="58" t="s">
        <v>1196</v>
      </c>
      <c r="U86" s="58" t="s">
        <v>1271</v>
      </c>
      <c r="V86" s="61" t="str">
        <f t="shared" si="7"/>
        <v>A1_A4-1</v>
      </c>
      <c r="W86" s="61">
        <f>IF(P86="","",IF(ISERROR(MATCH(V86,V$5:V85,0)),MAX(W$5:W85)+1,VLOOKUP(V86,V$5:W85,2,FALSE)) )</f>
        <v>6</v>
      </c>
      <c r="X86" s="89"/>
      <c r="Y86" s="58" t="s">
        <v>1182</v>
      </c>
      <c r="Z86" s="58"/>
      <c r="AA86" s="58"/>
      <c r="AB86" s="58" t="s">
        <v>1211</v>
      </c>
      <c r="AC86" s="58" t="s">
        <v>1218</v>
      </c>
      <c r="AD86" s="58" t="s">
        <v>1199</v>
      </c>
      <c r="AE86" s="61" t="str">
        <f t="shared" si="8"/>
        <v>L1-3_L4</v>
      </c>
      <c r="AF86" s="61">
        <f>IF(Y86="","",IF(ISERROR(MATCH(AE86,AE$5:AE85,0)),MAX(AF$5:AF85)+1,VLOOKUP(AE86,AE$5:AF85,2,FALSE)) )</f>
        <v>3</v>
      </c>
      <c r="AG86" s="89"/>
      <c r="AH86" s="54" t="str">
        <f t="shared" si="9"/>
        <v>163</v>
      </c>
      <c r="AI86" s="61">
        <f>IF(AH86="","",IF(ISERROR(MATCH(AH86,AH$5:AH85,0)),MAX(AI$5:AI85)+1,VLOOKUP(AH86,AH$5:AI85,2,FALSE)) )</f>
        <v>15</v>
      </c>
      <c r="AJ86" s="61" t="str">
        <f t="shared" si="10"/>
        <v>x</v>
      </c>
      <c r="AK86" s="58" t="s">
        <v>1185</v>
      </c>
      <c r="AL86" s="61"/>
      <c r="AO86" s="58" t="s">
        <v>110</v>
      </c>
      <c r="AP86" s="58" t="s">
        <v>18</v>
      </c>
      <c r="AQ86" s="58" t="s">
        <v>43</v>
      </c>
      <c r="AR86" s="56" t="s">
        <v>1281</v>
      </c>
      <c r="AS86" s="58" t="s">
        <v>90</v>
      </c>
      <c r="AT86" s="92">
        <v>132150.364</v>
      </c>
      <c r="AU86" s="92">
        <v>485556.82</v>
      </c>
      <c r="AV86" s="93">
        <f t="shared" si="11"/>
        <v>13.363990000000001</v>
      </c>
      <c r="AW86" s="93">
        <f t="shared" si="11"/>
        <v>48.932450000000003</v>
      </c>
      <c r="AX86" s="58">
        <v>15</v>
      </c>
      <c r="AY86" s="58">
        <v>797</v>
      </c>
      <c r="AZ86" s="58">
        <v>15</v>
      </c>
      <c r="BB86" s="91">
        <v>42102</v>
      </c>
      <c r="BC86" s="58" t="s">
        <v>1191</v>
      </c>
      <c r="BD86" s="58">
        <v>1000</v>
      </c>
      <c r="BE86" s="58">
        <v>950</v>
      </c>
      <c r="BF86" s="58" t="s">
        <v>1192</v>
      </c>
      <c r="BG86" s="58">
        <v>60</v>
      </c>
      <c r="BH86" s="58">
        <v>20</v>
      </c>
      <c r="BI86" s="58">
        <f t="shared" si="12"/>
        <v>1160</v>
      </c>
      <c r="BJ86" s="58">
        <f t="shared" si="13"/>
        <v>660</v>
      </c>
    </row>
    <row r="87" spans="1:69" ht="15" customHeight="1" x14ac:dyDescent="0.25">
      <c r="A87" s="157" t="s">
        <v>110</v>
      </c>
      <c r="B87" s="54" t="str">
        <f ca="1">IF(AO87="","",IF(ISERROR(MATCH(AO87,AO$5:AO86,0)),MAX(B$5:B86)+1,INDIRECT(ADDRESS(MATCH(AO87,AO$5:AO86,0)+4,1)) ) )</f>
        <v>DIPiss22</v>
      </c>
      <c r="C87" s="55">
        <v>189</v>
      </c>
      <c r="D87" s="56">
        <v>188</v>
      </c>
      <c r="E87" s="57" t="s">
        <v>1181</v>
      </c>
      <c r="F87" s="56" t="s">
        <v>1181</v>
      </c>
      <c r="G87" s="58" t="s">
        <v>1261</v>
      </c>
      <c r="H87" s="58" t="s">
        <v>1307</v>
      </c>
      <c r="I87" s="89"/>
      <c r="J87" s="58"/>
      <c r="K87" s="58"/>
      <c r="L87" s="58"/>
      <c r="M87" s="58" t="s">
        <v>16</v>
      </c>
      <c r="N87" s="61" t="str">
        <f>IF(J87="","",IF(ISERROR(MATCH(M87,M$5:M86,0)),MAX(N$5:N86)+1,VLOOKUP(M87,M$5:N86,2,FALSE)) )</f>
        <v/>
      </c>
      <c r="O87" s="89"/>
      <c r="P87" s="58" t="s">
        <v>16</v>
      </c>
      <c r="V87" s="61" t="str">
        <f t="shared" si="7"/>
        <v/>
      </c>
      <c r="W87" s="61" t="str">
        <f>IF(P87="","",IF(ISERROR(MATCH(V87,V$5:V86,0)),MAX(W$5:W86)+1,VLOOKUP(V87,V$5:W86,2,FALSE)) )</f>
        <v/>
      </c>
      <c r="X87" s="89"/>
      <c r="Y87" s="58" t="s">
        <v>16</v>
      </c>
      <c r="Z87" s="58"/>
      <c r="AA87" s="58"/>
      <c r="AB87" s="58" t="s">
        <v>16</v>
      </c>
      <c r="AC87" s="58" t="s">
        <v>16</v>
      </c>
      <c r="AD87" s="58" t="s">
        <v>16</v>
      </c>
      <c r="AE87" s="61" t="str">
        <f t="shared" si="8"/>
        <v/>
      </c>
      <c r="AF87" s="61" t="str">
        <f>IF(Y87="","",IF(ISERROR(MATCH(AE87,AE$5:AE86,0)),MAX(AF$5:AF86)+1,VLOOKUP(AE87,AE$5:AF86,2,FALSE)) )</f>
        <v/>
      </c>
      <c r="AG87" s="89"/>
      <c r="AH87" s="54" t="str">
        <f t="shared" si="9"/>
        <v/>
      </c>
      <c r="AI87" s="61" t="str">
        <f>IF(AH87="","",IF(ISERROR(MATCH(AH87,AH$5:AH86,0)),MAX(AI$5:AI86)+1,VLOOKUP(AH87,AH$5:AI86,2,FALSE)) )</f>
        <v/>
      </c>
      <c r="AJ87" s="61" t="str">
        <f t="shared" si="10"/>
        <v/>
      </c>
      <c r="AK87" s="58" t="s">
        <v>1185</v>
      </c>
      <c r="AL87" s="61"/>
      <c r="AO87" s="58" t="s">
        <v>110</v>
      </c>
      <c r="AP87" s="58" t="s">
        <v>18</v>
      </c>
      <c r="AQ87" s="58" t="s">
        <v>43</v>
      </c>
      <c r="AR87" s="56" t="s">
        <v>1281</v>
      </c>
      <c r="AS87" s="58" t="s">
        <v>90</v>
      </c>
      <c r="AT87" s="92">
        <v>132150.364</v>
      </c>
      <c r="AU87" s="92">
        <v>485556.82</v>
      </c>
      <c r="AV87" s="93">
        <f t="shared" si="11"/>
        <v>13.363990000000001</v>
      </c>
      <c r="AW87" s="93">
        <f t="shared" si="11"/>
        <v>48.932450000000003</v>
      </c>
      <c r="AX87" s="58">
        <v>15</v>
      </c>
      <c r="AY87" s="58">
        <v>797</v>
      </c>
      <c r="AZ87" s="58">
        <v>15</v>
      </c>
      <c r="BB87" s="91">
        <v>42102</v>
      </c>
      <c r="BC87" s="58" t="s">
        <v>1191</v>
      </c>
      <c r="BD87" s="58">
        <v>1000</v>
      </c>
      <c r="BE87" s="58">
        <v>1000</v>
      </c>
      <c r="BF87" s="58" t="s">
        <v>1192</v>
      </c>
      <c r="BG87" s="58">
        <v>60</v>
      </c>
      <c r="BH87" s="58">
        <v>25</v>
      </c>
      <c r="BI87" s="58">
        <f t="shared" si="12"/>
        <v>1450</v>
      </c>
      <c r="BJ87" s="58">
        <f t="shared" si="13"/>
        <v>950</v>
      </c>
    </row>
    <row r="88" spans="1:69" ht="15" customHeight="1" x14ac:dyDescent="0.25">
      <c r="A88" s="157" t="s">
        <v>111</v>
      </c>
      <c r="B88" s="54">
        <f ca="1">IF(AO88="","",IF(ISERROR(MATCH(AO88,AO$5:AO87,0)),MAX(B$5:B87)+1,INDIRECT(ADDRESS(MATCH(AO88,AO$5:AO87,0)+4,1)) ) )</f>
        <v>66</v>
      </c>
      <c r="C88" s="55">
        <v>190</v>
      </c>
      <c r="D88" s="56" t="s">
        <v>16</v>
      </c>
      <c r="E88" s="57" t="s">
        <v>1181</v>
      </c>
      <c r="F88" s="56" t="s">
        <v>1181</v>
      </c>
      <c r="G88" s="58" t="s">
        <v>1182</v>
      </c>
      <c r="H88" s="58"/>
      <c r="I88" s="89"/>
      <c r="J88" s="58" t="s">
        <v>1182</v>
      </c>
      <c r="K88" s="58"/>
      <c r="L88" s="58"/>
      <c r="M88" s="58" t="s">
        <v>1184</v>
      </c>
      <c r="N88" s="61">
        <f>IF(J88="","",IF(ISERROR(MATCH(M88,M$5:M87,0)),MAX(N$5:N87)+1,VLOOKUP(M88,M$5:N87,2,FALSE)) )</f>
        <v>1</v>
      </c>
      <c r="O88" s="89"/>
      <c r="P88" s="58" t="s">
        <v>1182</v>
      </c>
      <c r="S88" s="58" t="s">
        <v>1211</v>
      </c>
      <c r="T88" s="58" t="s">
        <v>1196</v>
      </c>
      <c r="U88" s="58" t="s">
        <v>1198</v>
      </c>
      <c r="V88" s="61" t="str">
        <f t="shared" si="7"/>
        <v>A1_A4</v>
      </c>
      <c r="W88" s="61">
        <f>IF(P88="","",IF(ISERROR(MATCH(V88,V$5:V87,0)),MAX(W$5:W87)+1,VLOOKUP(V88,V$5:W87,2,FALSE)) )</f>
        <v>4</v>
      </c>
      <c r="X88" s="89"/>
      <c r="Y88" s="58" t="s">
        <v>1182</v>
      </c>
      <c r="Z88" s="58"/>
      <c r="AA88" s="58"/>
      <c r="AB88" s="58" t="s">
        <v>1211</v>
      </c>
      <c r="AC88" s="58" t="s">
        <v>1213</v>
      </c>
      <c r="AD88" s="58" t="s">
        <v>1199</v>
      </c>
      <c r="AE88" s="61" t="str">
        <f t="shared" si="8"/>
        <v>L1-5_L4</v>
      </c>
      <c r="AF88" s="61">
        <f>IF(Y88="","",IF(ISERROR(MATCH(AE88,AE$5:AE87,0)),MAX(AF$5:AF87)+1,VLOOKUP(AE88,AE$5:AF87,2,FALSE)) )</f>
        <v>2</v>
      </c>
      <c r="AG88" s="89"/>
      <c r="AH88" s="54" t="str">
        <f t="shared" si="9"/>
        <v>142</v>
      </c>
      <c r="AI88" s="61">
        <f>IF(AH88="","",IF(ISERROR(MATCH(AH88,AH$5:AH87,0)),MAX(AI$5:AI87)+1,VLOOKUP(AH88,AH$5:AI87,2,FALSE)) )</f>
        <v>5</v>
      </c>
      <c r="AJ88" s="61" t="str">
        <f t="shared" si="10"/>
        <v>x</v>
      </c>
      <c r="AK88" s="58" t="s">
        <v>1185</v>
      </c>
      <c r="AL88" s="61"/>
      <c r="AO88" s="58" t="s">
        <v>111</v>
      </c>
      <c r="AP88" s="58" t="s">
        <v>18</v>
      </c>
      <c r="AQ88" s="58" t="s">
        <v>43</v>
      </c>
      <c r="AR88" s="56" t="s">
        <v>1283</v>
      </c>
      <c r="AS88" s="58" t="s">
        <v>112</v>
      </c>
      <c r="AT88" s="92">
        <v>132152.88399999999</v>
      </c>
      <c r="AU88" s="92">
        <v>485506.924</v>
      </c>
      <c r="AV88" s="93">
        <f t="shared" si="11"/>
        <v>13.364689999999998</v>
      </c>
      <c r="AW88" s="93">
        <f t="shared" si="11"/>
        <v>48.918590000000002</v>
      </c>
      <c r="AX88" s="58">
        <v>20</v>
      </c>
      <c r="AY88" s="58">
        <v>768</v>
      </c>
      <c r="AZ88" s="58">
        <v>15</v>
      </c>
      <c r="BB88" s="91">
        <v>42102</v>
      </c>
      <c r="BC88" s="58" t="s">
        <v>1191</v>
      </c>
      <c r="BD88" s="58">
        <v>1050</v>
      </c>
      <c r="BE88" s="58">
        <v>1000</v>
      </c>
      <c r="BF88" s="58" t="s">
        <v>1209</v>
      </c>
      <c r="BG88" s="58">
        <v>50</v>
      </c>
      <c r="BH88" s="58">
        <v>25</v>
      </c>
      <c r="BI88" s="58">
        <f t="shared" si="12"/>
        <v>1200</v>
      </c>
      <c r="BJ88" s="58">
        <f t="shared" si="13"/>
        <v>700</v>
      </c>
    </row>
    <row r="89" spans="1:69" ht="15" customHeight="1" x14ac:dyDescent="0.25">
      <c r="A89" s="157" t="s">
        <v>113</v>
      </c>
      <c r="B89" s="54">
        <f ca="1">IF(AO89="","",IF(ISERROR(MATCH(AO89,AO$5:AO88,0)),MAX(B$5:B88)+1,INDIRECT(ADDRESS(MATCH(AO89,AO$5:AO88,0)+4,1)) ) )</f>
        <v>67</v>
      </c>
      <c r="C89" s="55">
        <v>191</v>
      </c>
      <c r="D89" s="56" t="s">
        <v>16</v>
      </c>
      <c r="E89" s="57" t="s">
        <v>1181</v>
      </c>
      <c r="F89" s="56" t="s">
        <v>1181</v>
      </c>
      <c r="G89" s="58" t="s">
        <v>1182</v>
      </c>
      <c r="H89" s="58"/>
      <c r="I89" s="89"/>
      <c r="J89" s="58" t="s">
        <v>1182</v>
      </c>
      <c r="K89" s="58"/>
      <c r="L89" s="58"/>
      <c r="M89" s="58" t="s">
        <v>1210</v>
      </c>
      <c r="N89" s="61">
        <f>IF(J89="","",IF(ISERROR(MATCH(M89,M$5:M88,0)),MAX(N$5:N88)+1,VLOOKUP(M89,M$5:N88,2,FALSE)) )</f>
        <v>2</v>
      </c>
      <c r="O89" s="89"/>
      <c r="P89" s="58" t="s">
        <v>1182</v>
      </c>
      <c r="S89" s="58" t="s">
        <v>1211</v>
      </c>
      <c r="T89" s="58" t="s">
        <v>1212</v>
      </c>
      <c r="U89" s="58" t="s">
        <v>1198</v>
      </c>
      <c r="V89" s="61" t="str">
        <f t="shared" si="7"/>
        <v>A2_A4</v>
      </c>
      <c r="W89" s="61">
        <f>IF(P89="","",IF(ISERROR(MATCH(V89,V$5:V88,0)),MAX(W$5:W88)+1,VLOOKUP(V89,V$5:W88,2,FALSE)) )</f>
        <v>2</v>
      </c>
      <c r="X89" s="89"/>
      <c r="Y89" s="58" t="s">
        <v>1182</v>
      </c>
      <c r="Z89" s="58"/>
      <c r="AA89" s="58"/>
      <c r="AB89" s="58" t="s">
        <v>1211</v>
      </c>
      <c r="AC89" s="58" t="s">
        <v>1218</v>
      </c>
      <c r="AD89" s="58" t="s">
        <v>1199</v>
      </c>
      <c r="AE89" s="61" t="str">
        <f t="shared" si="8"/>
        <v>L1-3_L4</v>
      </c>
      <c r="AF89" s="61">
        <f>IF(Y89="","",IF(ISERROR(MATCH(AE89,AE$5:AE88,0)),MAX(AF$5:AF88)+1,VLOOKUP(AE89,AE$5:AF88,2,FALSE)) )</f>
        <v>3</v>
      </c>
      <c r="AG89" s="89"/>
      <c r="AH89" s="54" t="str">
        <f t="shared" si="9"/>
        <v>223</v>
      </c>
      <c r="AI89" s="61">
        <f>IF(AH89="","",IF(ISERROR(MATCH(AH89,AH$5:AH88,0)),MAX(AI$5:AI88)+1,VLOOKUP(AH89,AH$5:AI88,2,FALSE)) )</f>
        <v>16</v>
      </c>
      <c r="AJ89" s="61" t="str">
        <f t="shared" si="10"/>
        <v>x</v>
      </c>
      <c r="AK89" s="58" t="s">
        <v>1185</v>
      </c>
      <c r="AL89" s="61"/>
      <c r="AO89" s="58" t="s">
        <v>113</v>
      </c>
      <c r="AP89" s="58" t="s">
        <v>18</v>
      </c>
      <c r="AQ89" s="58" t="s">
        <v>43</v>
      </c>
      <c r="AR89" s="56" t="s">
        <v>1284</v>
      </c>
      <c r="AS89" s="58" t="s">
        <v>1290</v>
      </c>
      <c r="AT89" s="92">
        <v>132148.88800000001</v>
      </c>
      <c r="AU89" s="92">
        <v>485508.50799999997</v>
      </c>
      <c r="AV89" s="93">
        <f t="shared" si="11"/>
        <v>13.363580000000002</v>
      </c>
      <c r="AW89" s="93">
        <f t="shared" si="11"/>
        <v>48.919029999999992</v>
      </c>
      <c r="AX89" s="58">
        <v>15</v>
      </c>
      <c r="AY89" s="58">
        <v>746</v>
      </c>
      <c r="AZ89" s="58">
        <v>15</v>
      </c>
      <c r="BB89" s="91">
        <v>42102</v>
      </c>
      <c r="BC89" s="58" t="s">
        <v>1191</v>
      </c>
      <c r="BD89" s="58">
        <v>1050</v>
      </c>
      <c r="BE89" s="58">
        <v>1000</v>
      </c>
      <c r="BF89" s="58" t="s">
        <v>1192</v>
      </c>
      <c r="BG89" s="58">
        <v>50</v>
      </c>
      <c r="BH89" s="58">
        <v>35</v>
      </c>
      <c r="BI89" s="58">
        <f t="shared" si="12"/>
        <v>1680</v>
      </c>
      <c r="BJ89" s="58">
        <f t="shared" si="13"/>
        <v>1180</v>
      </c>
    </row>
    <row r="90" spans="1:69" ht="15" customHeight="1" x14ac:dyDescent="0.25">
      <c r="A90" s="158" t="s">
        <v>1311</v>
      </c>
      <c r="B90" s="54">
        <f ca="1">IF(AO90="","",IF(ISERROR(MATCH(AO90,AO$5:AO89,0)),MAX(B$5:B89)+1,INDIRECT(ADDRESS(MATCH(AO90,AO$5:AO89,0)+4,1)) ) )</f>
        <v>68</v>
      </c>
      <c r="C90" s="55">
        <v>192</v>
      </c>
      <c r="D90" s="56" t="s">
        <v>16</v>
      </c>
      <c r="E90" s="88" t="s">
        <v>1308</v>
      </c>
      <c r="F90" s="56" t="s">
        <v>1181</v>
      </c>
      <c r="G90" s="58" t="s">
        <v>1182</v>
      </c>
      <c r="H90" s="58" t="s">
        <v>1309</v>
      </c>
      <c r="I90" s="89"/>
      <c r="J90" s="58" t="s">
        <v>1182</v>
      </c>
      <c r="K90" s="58"/>
      <c r="L90" s="58"/>
      <c r="M90" s="58" t="s">
        <v>1210</v>
      </c>
      <c r="N90" s="61">
        <f>IF(J90="","",IF(ISERROR(MATCH(M90,M$5:M89,0)),MAX(N$5:N89)+1,VLOOKUP(M90,M$5:N89,2,FALSE)) )</f>
        <v>2</v>
      </c>
      <c r="O90" s="89"/>
      <c r="P90" s="58" t="s">
        <v>1182</v>
      </c>
      <c r="S90" s="58" t="s">
        <v>1197</v>
      </c>
      <c r="T90" s="58" t="s">
        <v>1212</v>
      </c>
      <c r="V90" s="61" t="str">
        <f t="shared" si="7"/>
        <v>A2_A2</v>
      </c>
      <c r="W90" s="61">
        <f>IF(P90="","",IF(ISERROR(MATCH(V90,V$5:V89,0)),MAX(W$5:W89)+1,VLOOKUP(V90,V$5:W89,2,FALSE)) )</f>
        <v>7</v>
      </c>
      <c r="X90" s="89"/>
      <c r="Y90" s="58" t="s">
        <v>1182</v>
      </c>
      <c r="Z90" s="58"/>
      <c r="AA90" s="58"/>
      <c r="AB90" s="58" t="s">
        <v>1211</v>
      </c>
      <c r="AC90" s="58" t="s">
        <v>1228</v>
      </c>
      <c r="AD90" s="58" t="s">
        <v>1310</v>
      </c>
      <c r="AE90" s="61" t="str">
        <f t="shared" si="8"/>
        <v>L1-2_L1-8</v>
      </c>
      <c r="AF90" s="61">
        <f>IF(Y90="","",IF(ISERROR(MATCH(AE90,AE$5:AE89,0)),MAX(AF$5:AF89)+1,VLOOKUP(AE90,AE$5:AF89,2,FALSE)) )</f>
        <v>5</v>
      </c>
      <c r="AG90" s="89"/>
      <c r="AH90" s="54" t="str">
        <f t="shared" si="9"/>
        <v>275</v>
      </c>
      <c r="AI90" s="61">
        <f>IF(AH90="","",IF(ISERROR(MATCH(AH90,AH$5:AH89,0)),MAX(AI$5:AI89)+1,VLOOKUP(AH90,AH$5:AI89,2,FALSE)) )</f>
        <v>17</v>
      </c>
      <c r="AJ90" s="61" t="str">
        <f t="shared" si="10"/>
        <v>x</v>
      </c>
      <c r="AK90" s="58" t="s">
        <v>1185</v>
      </c>
      <c r="AL90" s="61"/>
      <c r="AO90" s="90" t="s">
        <v>1311</v>
      </c>
      <c r="AP90" s="58" t="s">
        <v>1187</v>
      </c>
      <c r="AQ90" s="91">
        <v>41899</v>
      </c>
      <c r="AR90" s="56" t="s">
        <v>1312</v>
      </c>
      <c r="AS90" s="58" t="s">
        <v>1313</v>
      </c>
      <c r="AT90" s="92">
        <v>104243.3</v>
      </c>
      <c r="AU90" s="92">
        <v>504128</v>
      </c>
      <c r="AV90" s="93">
        <f t="shared" si="11"/>
        <v>10.712027777777779</v>
      </c>
      <c r="AW90" s="93">
        <f t="shared" si="11"/>
        <v>50.691111111111113</v>
      </c>
      <c r="AX90" s="58">
        <v>5</v>
      </c>
      <c r="AY90" s="58">
        <v>795</v>
      </c>
      <c r="AZ90" s="58">
        <v>5</v>
      </c>
      <c r="BB90" s="91">
        <v>42102</v>
      </c>
      <c r="BC90" s="58" t="s">
        <v>1191</v>
      </c>
      <c r="BD90" s="58">
        <v>1050</v>
      </c>
      <c r="BE90" s="58">
        <v>1000</v>
      </c>
      <c r="BF90" s="58" t="s">
        <v>1192</v>
      </c>
      <c r="BG90" s="58">
        <v>50</v>
      </c>
      <c r="BH90" s="58">
        <v>30</v>
      </c>
      <c r="BI90" s="58">
        <f t="shared" si="12"/>
        <v>1440</v>
      </c>
      <c r="BJ90" s="58">
        <f t="shared" si="13"/>
        <v>940</v>
      </c>
      <c r="BQ90" s="59" t="s">
        <v>1314</v>
      </c>
    </row>
    <row r="91" spans="1:69" ht="15" customHeight="1" x14ac:dyDescent="0.25">
      <c r="A91" s="158" t="s">
        <v>1311</v>
      </c>
      <c r="B91" s="54" t="str">
        <f ca="1">IF(AO91="","",IF(ISERROR(MATCH(AO91,AO$5:AO90,0)),MAX(B$5:B90)+1,INDIRECT(ADDRESS(MATCH(AO91,AO$5:AO90,0)+4,1)) ) )</f>
        <v>DIPissObe</v>
      </c>
      <c r="C91" s="55">
        <v>193</v>
      </c>
      <c r="D91" s="56">
        <v>192</v>
      </c>
      <c r="E91" s="88" t="s">
        <v>1308</v>
      </c>
      <c r="F91" s="56" t="s">
        <v>1181</v>
      </c>
      <c r="G91" s="58" t="s">
        <v>1261</v>
      </c>
      <c r="H91" s="58" t="s">
        <v>1309</v>
      </c>
      <c r="I91" s="89"/>
      <c r="J91" s="58" t="s">
        <v>1261</v>
      </c>
      <c r="K91" s="58"/>
      <c r="L91" s="58"/>
      <c r="M91" s="58" t="s">
        <v>1210</v>
      </c>
      <c r="N91" s="61">
        <f>IF(J91="","",IF(ISERROR(MATCH(M91,M$5:M90,0)),MAX(N$5:N90)+1,VLOOKUP(M91,M$5:N90,2,FALSE)) )</f>
        <v>2</v>
      </c>
      <c r="O91" s="89"/>
      <c r="P91" s="58" t="s">
        <v>16</v>
      </c>
      <c r="V91" s="61" t="str">
        <f t="shared" si="7"/>
        <v/>
      </c>
      <c r="W91" s="61" t="str">
        <f>IF(P91="","",IF(ISERROR(MATCH(V91,V$5:V90,0)),MAX(W$5:W90)+1,VLOOKUP(V91,V$5:W90,2,FALSE)) )</f>
        <v/>
      </c>
      <c r="X91" s="89"/>
      <c r="Y91" s="58" t="s">
        <v>16</v>
      </c>
      <c r="Z91" s="58"/>
      <c r="AA91" s="58"/>
      <c r="AB91" s="58" t="s">
        <v>16</v>
      </c>
      <c r="AC91" s="58" t="s">
        <v>16</v>
      </c>
      <c r="AD91" s="58" t="s">
        <v>16</v>
      </c>
      <c r="AE91" s="61" t="str">
        <f t="shared" si="8"/>
        <v/>
      </c>
      <c r="AF91" s="61" t="str">
        <f>IF(Y91="","",IF(ISERROR(MATCH(AE91,AE$5:AE90,0)),MAX(AF$5:AF90)+1,VLOOKUP(AE91,AE$5:AF90,2,FALSE)) )</f>
        <v/>
      </c>
      <c r="AG91" s="89"/>
      <c r="AH91" s="54" t="str">
        <f t="shared" si="9"/>
        <v/>
      </c>
      <c r="AI91" s="61" t="str">
        <f>IF(AH91="","",IF(ISERROR(MATCH(AH91,AH$5:AH90,0)),MAX(AI$5:AI90)+1,VLOOKUP(AH91,AH$5:AI90,2,FALSE)) )</f>
        <v/>
      </c>
      <c r="AJ91" s="61" t="str">
        <f t="shared" si="10"/>
        <v/>
      </c>
      <c r="AK91" s="58" t="s">
        <v>1185</v>
      </c>
      <c r="AL91" s="61"/>
      <c r="AO91" s="90" t="s">
        <v>1311</v>
      </c>
      <c r="AP91" s="58" t="s">
        <v>1187</v>
      </c>
      <c r="AQ91" s="91">
        <v>41899</v>
      </c>
      <c r="AR91" s="56" t="s">
        <v>1312</v>
      </c>
      <c r="AS91" s="58" t="s">
        <v>1313</v>
      </c>
      <c r="AT91" s="92">
        <v>104243.3</v>
      </c>
      <c r="AU91" s="92">
        <v>504128</v>
      </c>
      <c r="AV91" s="93">
        <f t="shared" si="11"/>
        <v>10.712027777777779</v>
      </c>
      <c r="AW91" s="93">
        <f t="shared" si="11"/>
        <v>50.691111111111113</v>
      </c>
      <c r="AX91" s="58">
        <v>5</v>
      </c>
      <c r="AY91" s="58">
        <v>795</v>
      </c>
      <c r="AZ91" s="58">
        <v>5</v>
      </c>
      <c r="BB91" s="91">
        <v>42102</v>
      </c>
      <c r="BC91" s="58" t="s">
        <v>1191</v>
      </c>
      <c r="BD91" s="58">
        <v>1100</v>
      </c>
      <c r="BE91" s="58">
        <v>1000</v>
      </c>
      <c r="BF91" s="58" t="s">
        <v>1192</v>
      </c>
      <c r="BG91" s="58">
        <v>50</v>
      </c>
      <c r="BH91" s="58">
        <v>30</v>
      </c>
      <c r="BI91" s="58">
        <f t="shared" si="12"/>
        <v>1440</v>
      </c>
      <c r="BJ91" s="58">
        <f t="shared" si="13"/>
        <v>940</v>
      </c>
    </row>
    <row r="92" spans="1:69" ht="15" customHeight="1" x14ac:dyDescent="0.25">
      <c r="A92" s="158" t="s">
        <v>1317</v>
      </c>
      <c r="B92" s="54">
        <f ca="1">IF(AO92="","",IF(ISERROR(MATCH(AO92,AO$5:AO91,0)),MAX(B$5:B91)+1,INDIRECT(ADDRESS(MATCH(AO92,AO$5:AO91,0)+4,1)) ) )</f>
        <v>69</v>
      </c>
      <c r="C92" s="88">
        <v>194</v>
      </c>
      <c r="E92" s="88" t="s">
        <v>1315</v>
      </c>
      <c r="F92" s="56" t="s">
        <v>1181</v>
      </c>
      <c r="G92" s="58" t="s">
        <v>1182</v>
      </c>
      <c r="H92" s="58"/>
      <c r="I92" s="89"/>
      <c r="J92" s="96" t="s">
        <v>1182</v>
      </c>
      <c r="K92" s="96"/>
      <c r="L92" s="96"/>
      <c r="M92" s="96" t="s">
        <v>1184</v>
      </c>
      <c r="N92" s="61">
        <f>IF(J92="","",IF(ISERROR(MATCH(M92,M$5:M91,0)),MAX(N$5:N91)+1,VLOOKUP(M92,M$5:N91,2,FALSE)) )</f>
        <v>1</v>
      </c>
      <c r="O92" s="97"/>
      <c r="P92" s="96" t="s">
        <v>1182</v>
      </c>
      <c r="Q92" s="96"/>
      <c r="R92" s="96"/>
      <c r="S92" s="96" t="s">
        <v>1211</v>
      </c>
      <c r="T92" s="96" t="s">
        <v>1265</v>
      </c>
      <c r="U92" s="96" t="s">
        <v>1198</v>
      </c>
      <c r="V92" s="61" t="str">
        <f t="shared" si="7"/>
        <v>A3_A4</v>
      </c>
      <c r="W92" s="61">
        <f>IF(P92="","",IF(ISERROR(MATCH(V92,V$5:V91,0)),MAX(W$5:W91)+1,VLOOKUP(V92,V$5:W91,2,FALSE)) )</f>
        <v>8</v>
      </c>
      <c r="X92" s="97"/>
      <c r="Y92" s="58" t="s">
        <v>1182</v>
      </c>
      <c r="Z92" s="58"/>
      <c r="AA92" s="58"/>
      <c r="AB92" s="58" t="s">
        <v>1211</v>
      </c>
      <c r="AC92" s="58" t="s">
        <v>1199</v>
      </c>
      <c r="AD92" s="58" t="s">
        <v>1316</v>
      </c>
      <c r="AE92" s="61" t="str">
        <f t="shared" si="8"/>
        <v>L4_L3</v>
      </c>
      <c r="AF92" s="61">
        <f>IF(Y92="","",IF(ISERROR(MATCH(AE92,AE$5:AE91,0)),MAX(AF$5:AF91)+1,VLOOKUP(AE92,AE$5:AF91,2,FALSE)) )</f>
        <v>6</v>
      </c>
      <c r="AG92" s="97"/>
      <c r="AH92" s="54" t="str">
        <f t="shared" si="9"/>
        <v>186</v>
      </c>
      <c r="AI92" s="61">
        <f>IF(AH92="","",IF(ISERROR(MATCH(AH92,AH$5:AH91,0)),MAX(AI$5:AI91)+1,VLOOKUP(AH92,AH$5:AI91,2,FALSE)) )</f>
        <v>18</v>
      </c>
      <c r="AJ92" s="61" t="str">
        <f t="shared" si="10"/>
        <v>x</v>
      </c>
      <c r="AK92" s="58" t="s">
        <v>1185</v>
      </c>
      <c r="AL92" s="61"/>
      <c r="AM92" s="98"/>
      <c r="AN92" s="98"/>
      <c r="AO92" s="90" t="s">
        <v>1317</v>
      </c>
      <c r="AP92" s="58" t="s">
        <v>1187</v>
      </c>
      <c r="AQ92" s="91">
        <v>41899</v>
      </c>
      <c r="AR92" s="56" t="s">
        <v>1318</v>
      </c>
      <c r="AS92" s="58" t="s">
        <v>1319</v>
      </c>
      <c r="AT92" s="92">
        <v>110206</v>
      </c>
      <c r="AU92" s="92">
        <v>502954.1</v>
      </c>
      <c r="AV92" s="93">
        <f t="shared" si="11"/>
        <v>11.035</v>
      </c>
      <c r="AW92" s="93">
        <f t="shared" si="11"/>
        <v>50.498361111111102</v>
      </c>
      <c r="AX92" s="58">
        <v>5</v>
      </c>
      <c r="AY92" s="58">
        <v>770</v>
      </c>
      <c r="AZ92" s="58">
        <v>5</v>
      </c>
      <c r="BB92" s="91">
        <v>42102</v>
      </c>
      <c r="BC92" s="58" t="s">
        <v>1191</v>
      </c>
      <c r="BD92" s="58">
        <v>1000</v>
      </c>
      <c r="BE92" s="58">
        <v>1000</v>
      </c>
      <c r="BF92" s="58" t="s">
        <v>1209</v>
      </c>
      <c r="BG92" s="58">
        <v>50</v>
      </c>
      <c r="BH92" s="58">
        <v>25</v>
      </c>
      <c r="BI92" s="58">
        <f t="shared" si="12"/>
        <v>1200</v>
      </c>
      <c r="BJ92" s="58">
        <f t="shared" si="13"/>
        <v>700</v>
      </c>
      <c r="BO92" s="94"/>
      <c r="BQ92" s="59" t="s">
        <v>1320</v>
      </c>
    </row>
    <row r="93" spans="1:69" ht="15" customHeight="1" x14ac:dyDescent="0.25">
      <c r="A93" s="158" t="s">
        <v>1321</v>
      </c>
      <c r="B93" s="54">
        <f ca="1">IF(AO93="","",IF(ISERROR(MATCH(AO93,AO$5:AO92,0)),MAX(B$5:B92)+1,INDIRECT(ADDRESS(MATCH(AO93,AO$5:AO92,0)+4,1)) ) )</f>
        <v>70</v>
      </c>
      <c r="C93" s="88">
        <v>195</v>
      </c>
      <c r="D93" s="56" t="s">
        <v>16</v>
      </c>
      <c r="E93" s="57" t="s">
        <v>1181</v>
      </c>
      <c r="F93" s="56" t="s">
        <v>1181</v>
      </c>
      <c r="G93" s="58" t="s">
        <v>1182</v>
      </c>
      <c r="H93" s="58"/>
      <c r="I93" s="89"/>
      <c r="J93" s="96" t="s">
        <v>1182</v>
      </c>
      <c r="K93" s="96"/>
      <c r="L93" s="96"/>
      <c r="M93" s="96" t="s">
        <v>1210</v>
      </c>
      <c r="N93" s="61">
        <f>IF(J93="","",IF(ISERROR(MATCH(M93,M$5:M92,0)),MAX(N$5:N92)+1,VLOOKUP(M93,M$5:N92,2,FALSE)) )</f>
        <v>2</v>
      </c>
      <c r="O93" s="97"/>
      <c r="P93" s="96" t="s">
        <v>1182</v>
      </c>
      <c r="Q93" s="96"/>
      <c r="R93" s="96"/>
      <c r="S93" s="96" t="s">
        <v>1211</v>
      </c>
      <c r="T93" s="96" t="s">
        <v>1196</v>
      </c>
      <c r="U93" s="96" t="s">
        <v>1198</v>
      </c>
      <c r="V93" s="61" t="str">
        <f t="shared" si="7"/>
        <v>A1_A4</v>
      </c>
      <c r="W93" s="61">
        <f>IF(P93="","",IF(ISERROR(MATCH(V93,V$5:V92,0)),MAX(W$5:W92)+1,VLOOKUP(V93,V$5:W92,2,FALSE)) )</f>
        <v>4</v>
      </c>
      <c r="X93" s="97"/>
      <c r="Y93" s="58" t="s">
        <v>1182</v>
      </c>
      <c r="Z93" s="58"/>
      <c r="AA93" s="58"/>
      <c r="AB93" s="58" t="s">
        <v>1211</v>
      </c>
      <c r="AC93" s="58" t="s">
        <v>1218</v>
      </c>
      <c r="AD93" s="58" t="s">
        <v>1199</v>
      </c>
      <c r="AE93" s="61" t="str">
        <f t="shared" si="8"/>
        <v>L1-3_L4</v>
      </c>
      <c r="AF93" s="61">
        <f>IF(Y93="","",IF(ISERROR(MATCH(AE93,AE$5:AE92,0)),MAX(AF$5:AF92)+1,VLOOKUP(AE93,AE$5:AF92,2,FALSE)) )</f>
        <v>3</v>
      </c>
      <c r="AG93" s="97"/>
      <c r="AH93" s="54" t="str">
        <f t="shared" si="9"/>
        <v>243</v>
      </c>
      <c r="AI93" s="61">
        <f>IF(AH93="","",IF(ISERROR(MATCH(AH93,AH$5:AH92,0)),MAX(AI$5:AI92)+1,VLOOKUP(AH93,AH$5:AI92,2,FALSE)) )</f>
        <v>8</v>
      </c>
      <c r="AJ93" s="61" t="str">
        <f t="shared" si="10"/>
        <v>x</v>
      </c>
      <c r="AK93" s="58" t="s">
        <v>1185</v>
      </c>
      <c r="AL93" s="61"/>
      <c r="AM93" s="98"/>
      <c r="AN93" s="98"/>
      <c r="AO93" s="90" t="s">
        <v>1321</v>
      </c>
      <c r="AP93" s="58" t="s">
        <v>1187</v>
      </c>
      <c r="AQ93" s="91">
        <v>41899</v>
      </c>
      <c r="AR93" s="56" t="s">
        <v>1322</v>
      </c>
      <c r="AS93" s="58" t="s">
        <v>1319</v>
      </c>
      <c r="AT93" s="92">
        <v>110202.5</v>
      </c>
      <c r="AU93" s="92">
        <v>502958.5</v>
      </c>
      <c r="AV93" s="93">
        <f t="shared" si="11"/>
        <v>11.034027777777778</v>
      </c>
      <c r="AW93" s="93">
        <f t="shared" si="11"/>
        <v>50.499583333333334</v>
      </c>
      <c r="AX93" s="58">
        <v>5</v>
      </c>
      <c r="AY93" s="58">
        <v>780</v>
      </c>
      <c r="AZ93" s="58">
        <v>5</v>
      </c>
      <c r="BB93" s="91">
        <v>42102</v>
      </c>
      <c r="BC93" s="58" t="s">
        <v>1237</v>
      </c>
      <c r="BD93" s="58">
        <v>1100</v>
      </c>
      <c r="BE93" s="58">
        <v>1000</v>
      </c>
      <c r="BF93" s="58" t="s">
        <v>1231</v>
      </c>
      <c r="BG93" s="58">
        <v>40</v>
      </c>
      <c r="BH93" s="58">
        <v>30</v>
      </c>
      <c r="BI93" s="58">
        <f t="shared" si="12"/>
        <v>1140</v>
      </c>
      <c r="BJ93" s="58">
        <f t="shared" si="13"/>
        <v>640</v>
      </c>
      <c r="BO93" s="94"/>
    </row>
    <row r="94" spans="1:69" ht="15" customHeight="1" x14ac:dyDescent="0.25">
      <c r="A94" s="158" t="s">
        <v>1323</v>
      </c>
      <c r="B94" s="54">
        <f ca="1">IF(AO94="","",IF(ISERROR(MATCH(AO94,AO$5:AO93,0)),MAX(B$5:B93)+1,INDIRECT(ADDRESS(MATCH(AO94,AO$5:AO93,0)+4,1)) ) )</f>
        <v>71</v>
      </c>
      <c r="C94" s="55">
        <v>196</v>
      </c>
      <c r="D94" s="56" t="s">
        <v>16</v>
      </c>
      <c r="E94" s="57" t="s">
        <v>1194</v>
      </c>
      <c r="F94" s="56" t="s">
        <v>1194</v>
      </c>
      <c r="G94" s="58" t="s">
        <v>1182</v>
      </c>
      <c r="H94" s="58"/>
      <c r="I94" s="89"/>
      <c r="J94" s="58" t="s">
        <v>1182</v>
      </c>
      <c r="K94" s="58"/>
      <c r="L94" s="58"/>
      <c r="M94" s="58" t="s">
        <v>1184</v>
      </c>
      <c r="N94" s="61">
        <f>IF(J94="","",IF(ISERROR(MATCH(M94,M$5:M93,0)),MAX(N$5:N93)+1,VLOOKUP(M94,M$5:N93,2,FALSE)) )</f>
        <v>1</v>
      </c>
      <c r="O94" s="89"/>
      <c r="P94" s="58" t="s">
        <v>1182</v>
      </c>
      <c r="S94" s="58" t="s">
        <v>1197</v>
      </c>
      <c r="T94" s="58" t="s">
        <v>1198</v>
      </c>
      <c r="V94" s="61" t="str">
        <f t="shared" si="7"/>
        <v>A4_A4</v>
      </c>
      <c r="W94" s="61">
        <f>IF(P94="","",IF(ISERROR(MATCH(V94,V$5:V93,0)),MAX(W$5:W93)+1,VLOOKUP(V94,V$5:W93,2,FALSE)) )</f>
        <v>1</v>
      </c>
      <c r="X94" s="89"/>
      <c r="Y94" s="58" t="s">
        <v>16</v>
      </c>
      <c r="Z94" s="58"/>
      <c r="AA94" s="58"/>
      <c r="AB94" s="58" t="s">
        <v>16</v>
      </c>
      <c r="AC94" s="58" t="s">
        <v>16</v>
      </c>
      <c r="AD94" s="58" t="s">
        <v>16</v>
      </c>
      <c r="AE94" s="61" t="str">
        <f t="shared" si="8"/>
        <v/>
      </c>
      <c r="AF94" s="61" t="str">
        <f>IF(Y94="","",IF(ISERROR(MATCH(AE94,AE$5:AE93,0)),MAX(AF$5:AF93)+1,VLOOKUP(AE94,AE$5:AF93,2,FALSE)) )</f>
        <v/>
      </c>
      <c r="AG94" s="89"/>
      <c r="AH94" s="54" t="str">
        <f t="shared" si="9"/>
        <v>11*</v>
      </c>
      <c r="AI94" s="61">
        <f>IF(AH94="","",IF(ISERROR(MATCH(AH94,AH$5:AH93,0)),MAX(AI$5:AI93)+1,VLOOKUP(AH94,AH$5:AI93,2,FALSE)) )</f>
        <v>2</v>
      </c>
      <c r="AJ94" s="61" t="str">
        <f t="shared" si="10"/>
        <v/>
      </c>
      <c r="AK94" s="58" t="s">
        <v>1185</v>
      </c>
      <c r="AL94" s="61"/>
      <c r="AO94" s="90" t="s">
        <v>1323</v>
      </c>
      <c r="AP94" s="58" t="s">
        <v>1187</v>
      </c>
      <c r="AQ94" s="91">
        <v>41899</v>
      </c>
      <c r="AR94" s="56" t="s">
        <v>1324</v>
      </c>
      <c r="AS94" s="58" t="s">
        <v>1189</v>
      </c>
      <c r="AT94" s="92">
        <v>110640.1</v>
      </c>
      <c r="AU94" s="92">
        <v>503011.2</v>
      </c>
      <c r="AV94" s="93">
        <f t="shared" si="11"/>
        <v>11.11113888888889</v>
      </c>
      <c r="AW94" s="93">
        <f t="shared" si="11"/>
        <v>50.503111111111117</v>
      </c>
      <c r="AX94" s="58">
        <v>5</v>
      </c>
      <c r="AY94" s="58">
        <v>820</v>
      </c>
      <c r="AZ94" s="58">
        <v>5</v>
      </c>
      <c r="BB94" s="91">
        <v>42102</v>
      </c>
      <c r="BC94" s="58" t="s">
        <v>1202</v>
      </c>
      <c r="BD94" s="58" t="s">
        <v>1325</v>
      </c>
      <c r="BE94" s="58">
        <v>1000</v>
      </c>
      <c r="BF94" s="58" t="s">
        <v>1203</v>
      </c>
      <c r="BG94" s="58">
        <v>50</v>
      </c>
      <c r="BH94" s="58">
        <v>25</v>
      </c>
      <c r="BI94" s="58">
        <f t="shared" si="12"/>
        <v>1200</v>
      </c>
      <c r="BJ94" s="58">
        <f t="shared" si="13"/>
        <v>700</v>
      </c>
    </row>
    <row r="95" spans="1:69" ht="15" customHeight="1" x14ac:dyDescent="0.25">
      <c r="A95" s="158" t="s">
        <v>1326</v>
      </c>
      <c r="B95" s="54">
        <f ca="1">IF(AO95="","",IF(ISERROR(MATCH(AO95,AO$5:AO94,0)),MAX(B$5:B94)+1,INDIRECT(ADDRESS(MATCH(AO95,AO$5:AO94,0)+4,1)) ) )</f>
        <v>72</v>
      </c>
      <c r="C95" s="55">
        <v>197</v>
      </c>
      <c r="D95" s="56" t="s">
        <v>16</v>
      </c>
      <c r="E95" s="57" t="s">
        <v>1194</v>
      </c>
      <c r="F95" s="56" t="s">
        <v>1194</v>
      </c>
      <c r="G95" s="58" t="s">
        <v>1182</v>
      </c>
      <c r="H95" s="58"/>
      <c r="I95" s="89"/>
      <c r="J95" s="58" t="s">
        <v>1182</v>
      </c>
      <c r="K95" s="58"/>
      <c r="L95" s="58"/>
      <c r="M95" s="58" t="s">
        <v>1184</v>
      </c>
      <c r="N95" s="61">
        <f>IF(J95="","",IF(ISERROR(MATCH(M95,M$5:M94,0)),MAX(N$5:N94)+1,VLOOKUP(M95,M$5:N94,2,FALSE)) )</f>
        <v>1</v>
      </c>
      <c r="O95" s="89"/>
      <c r="P95" s="58" t="s">
        <v>1182</v>
      </c>
      <c r="S95" s="58" t="s">
        <v>1197</v>
      </c>
      <c r="T95" s="58" t="s">
        <v>1198</v>
      </c>
      <c r="V95" s="61" t="str">
        <f t="shared" si="7"/>
        <v>A4_A4</v>
      </c>
      <c r="W95" s="61">
        <f>IF(P95="","",IF(ISERROR(MATCH(V95,V$5:V94,0)),MAX(W$5:W94)+1,VLOOKUP(V95,V$5:W94,2,FALSE)) )</f>
        <v>1</v>
      </c>
      <c r="X95" s="89"/>
      <c r="Y95" s="58" t="s">
        <v>16</v>
      </c>
      <c r="Z95" s="58"/>
      <c r="AA95" s="58"/>
      <c r="AB95" s="58" t="s">
        <v>16</v>
      </c>
      <c r="AC95" s="58" t="s">
        <v>16</v>
      </c>
      <c r="AD95" s="58" t="s">
        <v>16</v>
      </c>
      <c r="AE95" s="61" t="str">
        <f t="shared" si="8"/>
        <v/>
      </c>
      <c r="AF95" s="61" t="str">
        <f>IF(Y95="","",IF(ISERROR(MATCH(AE95,AE$5:AE94,0)),MAX(AF$5:AF94)+1,VLOOKUP(AE95,AE$5:AF94,2,FALSE)) )</f>
        <v/>
      </c>
      <c r="AG95" s="89"/>
      <c r="AH95" s="54" t="str">
        <f t="shared" si="9"/>
        <v>11*</v>
      </c>
      <c r="AI95" s="61">
        <f>IF(AH95="","",IF(ISERROR(MATCH(AH95,AH$5:AH94,0)),MAX(AI$5:AI94)+1,VLOOKUP(AH95,AH$5:AI94,2,FALSE)) )</f>
        <v>2</v>
      </c>
      <c r="AJ95" s="61" t="str">
        <f t="shared" si="10"/>
        <v/>
      </c>
      <c r="AK95" s="58" t="s">
        <v>1185</v>
      </c>
      <c r="AL95" s="61"/>
      <c r="AO95" s="90" t="s">
        <v>1326</v>
      </c>
      <c r="AP95" s="58" t="s">
        <v>1187</v>
      </c>
      <c r="AQ95" s="91">
        <v>41899</v>
      </c>
      <c r="AR95" s="56" t="s">
        <v>1318</v>
      </c>
      <c r="AS95" s="58" t="s">
        <v>1319</v>
      </c>
      <c r="AT95" s="92">
        <v>110205.7</v>
      </c>
      <c r="AU95" s="92">
        <v>502954.2</v>
      </c>
      <c r="AV95" s="93">
        <f t="shared" si="11"/>
        <v>11.034916666666666</v>
      </c>
      <c r="AW95" s="93">
        <f t="shared" si="11"/>
        <v>50.49838888888889</v>
      </c>
      <c r="AX95" s="58">
        <v>5</v>
      </c>
      <c r="AY95" s="58">
        <v>770</v>
      </c>
      <c r="AZ95" s="58">
        <v>5</v>
      </c>
      <c r="BB95" s="91">
        <v>42102</v>
      </c>
      <c r="BC95" s="58" t="s">
        <v>1191</v>
      </c>
      <c r="BD95" s="58">
        <v>1050</v>
      </c>
      <c r="BE95" s="58">
        <v>1000</v>
      </c>
      <c r="BF95" s="58" t="s">
        <v>1192</v>
      </c>
      <c r="BG95" s="58">
        <v>40</v>
      </c>
      <c r="BH95" s="58">
        <v>30</v>
      </c>
      <c r="BI95" s="58">
        <f t="shared" si="12"/>
        <v>1140</v>
      </c>
      <c r="BJ95" s="58">
        <f t="shared" si="13"/>
        <v>640</v>
      </c>
    </row>
    <row r="96" spans="1:69" ht="15" customHeight="1" x14ac:dyDescent="0.25">
      <c r="A96" s="158" t="s">
        <v>1328</v>
      </c>
      <c r="B96" s="54">
        <f ca="1">IF(AO96="","",IF(ISERROR(MATCH(AO96,AO$5:AO95,0)),MAX(B$5:B95)+1,INDIRECT(ADDRESS(MATCH(AO96,AO$5:AO95,0)+4,1)) ) )</f>
        <v>73</v>
      </c>
      <c r="C96" s="88">
        <v>198</v>
      </c>
      <c r="D96" s="56" t="s">
        <v>16</v>
      </c>
      <c r="E96" s="88" t="s">
        <v>1181</v>
      </c>
      <c r="F96" s="56" t="s">
        <v>1327</v>
      </c>
      <c r="G96" s="58" t="s">
        <v>1182</v>
      </c>
      <c r="H96" s="58"/>
      <c r="I96" s="89"/>
      <c r="J96" s="96" t="s">
        <v>1182</v>
      </c>
      <c r="K96" s="96"/>
      <c r="L96" s="96"/>
      <c r="M96" s="96" t="s">
        <v>1210</v>
      </c>
      <c r="N96" s="61">
        <f>IF(J96="","",IF(ISERROR(MATCH(M96,M$5:M95,0)),MAX(N$5:N95)+1,VLOOKUP(M96,M$5:N95,2,FALSE)) )</f>
        <v>2</v>
      </c>
      <c r="O96" s="97"/>
      <c r="P96" s="96" t="s">
        <v>1182</v>
      </c>
      <c r="Q96" s="96"/>
      <c r="R96" s="96"/>
      <c r="S96" s="96" t="s">
        <v>1211</v>
      </c>
      <c r="T96" s="96" t="s">
        <v>1212</v>
      </c>
      <c r="U96" s="96" t="s">
        <v>1198</v>
      </c>
      <c r="V96" s="61" t="str">
        <f t="shared" si="7"/>
        <v>A2_A4</v>
      </c>
      <c r="W96" s="61">
        <f>IF(P96="","",IF(ISERROR(MATCH(V96,V$5:V95,0)),MAX(W$5:W95)+1,VLOOKUP(V96,V$5:W95,2,FALSE)) )</f>
        <v>2</v>
      </c>
      <c r="X96" s="97"/>
      <c r="Y96" s="58" t="s">
        <v>16</v>
      </c>
      <c r="Z96" s="58"/>
      <c r="AA96" s="58"/>
      <c r="AB96" s="58" t="s">
        <v>16</v>
      </c>
      <c r="AC96" s="58" t="s">
        <v>16</v>
      </c>
      <c r="AD96" s="58" t="s">
        <v>16</v>
      </c>
      <c r="AE96" s="61" t="str">
        <f t="shared" si="8"/>
        <v/>
      </c>
      <c r="AF96" s="61" t="str">
        <f>IF(Y96="","",IF(ISERROR(MATCH(AE96,AE$5:AE95,0)),MAX(AF$5:AF95)+1,VLOOKUP(AE96,AE$5:AF95,2,FALSE)) )</f>
        <v/>
      </c>
      <c r="AG96" s="97"/>
      <c r="AH96" s="54" t="str">
        <f t="shared" si="9"/>
        <v>22*</v>
      </c>
      <c r="AI96" s="61">
        <f>IF(AH96="","",IF(ISERROR(MATCH(AH96,AH$5:AH95,0)),MAX(AI$5:AI95)+1,VLOOKUP(AH96,AH$5:AI95,2,FALSE)) )</f>
        <v>3</v>
      </c>
      <c r="AJ96" s="61" t="str">
        <f t="shared" si="10"/>
        <v/>
      </c>
      <c r="AK96" s="58" t="s">
        <v>1185</v>
      </c>
      <c r="AL96" s="61"/>
      <c r="AM96" s="98"/>
      <c r="AN96" s="98"/>
      <c r="AO96" s="90" t="s">
        <v>1328</v>
      </c>
      <c r="AP96" s="58" t="s">
        <v>1187</v>
      </c>
      <c r="AR96" s="56" t="s">
        <v>1322</v>
      </c>
      <c r="AV96" s="93">
        <f t="shared" si="11"/>
        <v>0</v>
      </c>
      <c r="AW96" s="93">
        <f t="shared" si="11"/>
        <v>0</v>
      </c>
      <c r="AX96" s="90"/>
      <c r="AY96" s="90"/>
      <c r="AZ96" s="90"/>
      <c r="BB96" s="91">
        <v>42102</v>
      </c>
      <c r="BC96" s="58" t="s">
        <v>1191</v>
      </c>
      <c r="BD96" s="58">
        <v>1050</v>
      </c>
      <c r="BE96" s="58">
        <v>1000</v>
      </c>
      <c r="BF96" s="58" t="s">
        <v>1231</v>
      </c>
      <c r="BG96" s="58">
        <v>40</v>
      </c>
      <c r="BH96" s="58">
        <v>30</v>
      </c>
      <c r="BI96" s="58">
        <f t="shared" si="12"/>
        <v>1140</v>
      </c>
      <c r="BJ96" s="58">
        <f t="shared" si="13"/>
        <v>640</v>
      </c>
      <c r="BO96" s="99"/>
      <c r="BQ96" s="59" t="s">
        <v>1329</v>
      </c>
    </row>
    <row r="97" spans="1:69" ht="15" customHeight="1" x14ac:dyDescent="0.25">
      <c r="A97" s="158" t="s">
        <v>1330</v>
      </c>
      <c r="B97" s="54">
        <f ca="1">IF(AO97="","",IF(ISERROR(MATCH(AO97,AO$5:AO96,0)),MAX(B$5:B96)+1,INDIRECT(ADDRESS(MATCH(AO97,AO$5:AO96,0)+4,1)) ) )</f>
        <v>74</v>
      </c>
      <c r="C97" s="88">
        <v>199</v>
      </c>
      <c r="D97" s="56" t="s">
        <v>16</v>
      </c>
      <c r="E97" s="88" t="s">
        <v>1181</v>
      </c>
      <c r="F97" s="56" t="s">
        <v>1327</v>
      </c>
      <c r="G97" s="58" t="s">
        <v>1193</v>
      </c>
      <c r="H97" s="58"/>
      <c r="I97" s="89"/>
      <c r="J97" s="58" t="s">
        <v>1182</v>
      </c>
      <c r="K97" s="58"/>
      <c r="L97" s="58"/>
      <c r="M97" s="58" t="s">
        <v>1210</v>
      </c>
      <c r="N97" s="61">
        <f>IF(J97="","",IF(ISERROR(MATCH(M97,M$5:M96,0)),MAX(N$5:N96)+1,VLOOKUP(M97,M$5:N96,2,FALSE)) )</f>
        <v>2</v>
      </c>
      <c r="O97" s="89"/>
      <c r="P97" s="58" t="s">
        <v>1182</v>
      </c>
      <c r="S97" s="58" t="s">
        <v>1211</v>
      </c>
      <c r="T97" s="58" t="s">
        <v>1212</v>
      </c>
      <c r="U97" s="58" t="s">
        <v>1198</v>
      </c>
      <c r="V97" s="61" t="str">
        <f t="shared" si="7"/>
        <v>A2_A4</v>
      </c>
      <c r="W97" s="61">
        <f>IF(P97="","",IF(ISERROR(MATCH(V97,V$5:V96,0)),MAX(W$5:W96)+1,VLOOKUP(V97,V$5:W96,2,FALSE)) )</f>
        <v>2</v>
      </c>
      <c r="X97" s="89"/>
      <c r="Y97" s="58" t="s">
        <v>16</v>
      </c>
      <c r="Z97" s="58"/>
      <c r="AA97" s="58"/>
      <c r="AB97" s="58" t="s">
        <v>16</v>
      </c>
      <c r="AC97" s="58" t="s">
        <v>16</v>
      </c>
      <c r="AD97" s="58" t="s">
        <v>16</v>
      </c>
      <c r="AE97" s="61" t="str">
        <f t="shared" si="8"/>
        <v/>
      </c>
      <c r="AF97" s="61" t="str">
        <f>IF(Y97="","",IF(ISERROR(MATCH(AE97,AE$5:AE96,0)),MAX(AF$5:AF96)+1,VLOOKUP(AE97,AE$5:AF96,2,FALSE)) )</f>
        <v/>
      </c>
      <c r="AG97" s="89"/>
      <c r="AH97" s="54" t="str">
        <f t="shared" si="9"/>
        <v>22*</v>
      </c>
      <c r="AI97" s="61">
        <f>IF(AH97="","",IF(ISERROR(MATCH(AH97,AH$5:AH96,0)),MAX(AI$5:AI96)+1,VLOOKUP(AH97,AH$5:AI96,2,FALSE)) )</f>
        <v>3</v>
      </c>
      <c r="AJ97" s="61" t="str">
        <f t="shared" si="10"/>
        <v/>
      </c>
      <c r="AK97" s="58" t="s">
        <v>1185</v>
      </c>
      <c r="AL97" s="61"/>
      <c r="AO97" s="90" t="s">
        <v>1330</v>
      </c>
      <c r="AP97" s="58" t="s">
        <v>1187</v>
      </c>
      <c r="AR97" s="56" t="s">
        <v>1312</v>
      </c>
      <c r="AV97" s="93">
        <f t="shared" si="11"/>
        <v>0</v>
      </c>
      <c r="AW97" s="93">
        <f t="shared" si="11"/>
        <v>0</v>
      </c>
      <c r="AX97" s="90"/>
      <c r="AY97" s="90"/>
      <c r="AZ97" s="90"/>
      <c r="BB97" s="91">
        <v>42102</v>
      </c>
      <c r="BC97" s="58" t="s">
        <v>1237</v>
      </c>
      <c r="BD97" s="58">
        <v>1050</v>
      </c>
      <c r="BE97" s="58">
        <v>1000</v>
      </c>
      <c r="BF97" s="58" t="s">
        <v>1192</v>
      </c>
      <c r="BG97" s="58">
        <v>60</v>
      </c>
      <c r="BH97" s="58">
        <v>25</v>
      </c>
      <c r="BI97" s="58">
        <f t="shared" si="12"/>
        <v>1450</v>
      </c>
      <c r="BJ97" s="58">
        <f t="shared" si="13"/>
        <v>950</v>
      </c>
      <c r="BO97" s="99"/>
      <c r="BQ97" s="59" t="s">
        <v>1329</v>
      </c>
    </row>
    <row r="98" spans="1:69" ht="15" customHeight="1" x14ac:dyDescent="0.25">
      <c r="A98" s="157" t="s">
        <v>114</v>
      </c>
      <c r="B98" s="54">
        <f ca="1">IF(AO98="","",IF(ISERROR(MATCH(AO98,AO$5:AO97,0)),MAX(B$5:B97)+1,INDIRECT(ADDRESS(MATCH(AO98,AO$5:AO97,0)+4,1)) ) )</f>
        <v>75</v>
      </c>
      <c r="C98" s="55">
        <v>200</v>
      </c>
      <c r="D98" s="56">
        <v>201</v>
      </c>
      <c r="E98" s="88" t="s">
        <v>1331</v>
      </c>
      <c r="F98" s="56" t="s">
        <v>1308</v>
      </c>
      <c r="G98" s="58" t="s">
        <v>1182</v>
      </c>
      <c r="H98" s="58" t="s">
        <v>1332</v>
      </c>
      <c r="I98" s="89"/>
      <c r="J98" s="58"/>
      <c r="K98" s="58"/>
      <c r="L98" s="58"/>
      <c r="M98" s="58" t="s">
        <v>16</v>
      </c>
      <c r="N98" s="61" t="str">
        <f>IF(J98="","",IF(ISERROR(MATCH(M98,M$5:M97,0)),MAX(N$5:N97)+1,VLOOKUP(M98,M$5:N97,2,FALSE)) )</f>
        <v/>
      </c>
      <c r="O98" s="89"/>
      <c r="P98" s="58" t="s">
        <v>16</v>
      </c>
      <c r="V98" s="61" t="str">
        <f t="shared" si="7"/>
        <v/>
      </c>
      <c r="W98" s="61" t="str">
        <f>IF(P98="","",IF(ISERROR(MATCH(V98,V$5:V97,0)),MAX(W$5:W97)+1,VLOOKUP(V98,V$5:W97,2,FALSE)) )</f>
        <v/>
      </c>
      <c r="X98" s="89"/>
      <c r="Y98" s="58" t="s">
        <v>16</v>
      </c>
      <c r="Z98" s="58"/>
      <c r="AA98" s="58"/>
      <c r="AB98" s="58" t="s">
        <v>16</v>
      </c>
      <c r="AC98" s="58" t="s">
        <v>16</v>
      </c>
      <c r="AD98" s="58" t="s">
        <v>16</v>
      </c>
      <c r="AE98" s="61" t="str">
        <f t="shared" si="8"/>
        <v/>
      </c>
      <c r="AF98" s="61" t="str">
        <f>IF(Y98="","",IF(ISERROR(MATCH(AE98,AE$5:AE97,0)),MAX(AF$5:AF97)+1,VLOOKUP(AE98,AE$5:AF97,2,FALSE)) )</f>
        <v/>
      </c>
      <c r="AG98" s="89"/>
      <c r="AH98" s="54" t="str">
        <f t="shared" si="9"/>
        <v/>
      </c>
      <c r="AI98" s="61" t="str">
        <f>IF(AH98="","",IF(ISERROR(MATCH(AH98,AH$5:AH97,0)),MAX(AI$5:AI97)+1,VLOOKUP(AH98,AH$5:AI97,2,FALSE)) )</f>
        <v/>
      </c>
      <c r="AJ98" s="61" t="str">
        <f t="shared" si="10"/>
        <v/>
      </c>
      <c r="AK98" s="58" t="s">
        <v>1185</v>
      </c>
      <c r="AL98" s="61"/>
      <c r="AO98" s="58" t="s">
        <v>114</v>
      </c>
      <c r="AP98" s="58" t="s">
        <v>18</v>
      </c>
      <c r="AQ98" s="58" t="s">
        <v>43</v>
      </c>
      <c r="AR98" s="56">
        <v>7</v>
      </c>
      <c r="AS98" s="58" t="s">
        <v>55</v>
      </c>
      <c r="AT98" s="92">
        <v>132518.516</v>
      </c>
      <c r="AU98" s="92">
        <v>485516.24800000002</v>
      </c>
      <c r="AV98" s="93">
        <f t="shared" si="11"/>
        <v>13.421810000000001</v>
      </c>
      <c r="AW98" s="93">
        <f t="shared" si="11"/>
        <v>48.921180000000007</v>
      </c>
      <c r="AX98" s="58">
        <v>15</v>
      </c>
      <c r="AY98" s="58">
        <v>802</v>
      </c>
      <c r="AZ98" s="58">
        <v>15</v>
      </c>
      <c r="BB98" s="58" t="s">
        <v>1333</v>
      </c>
      <c r="BC98" s="58" t="s">
        <v>1191</v>
      </c>
      <c r="BD98" s="58">
        <v>1050</v>
      </c>
      <c r="BE98" s="58">
        <v>950</v>
      </c>
      <c r="BF98" s="58" t="s">
        <v>1231</v>
      </c>
      <c r="BG98" s="58">
        <v>50</v>
      </c>
      <c r="BH98" s="58">
        <v>35</v>
      </c>
      <c r="BI98" s="58">
        <f t="shared" si="12"/>
        <v>1680</v>
      </c>
      <c r="BJ98" s="58">
        <f t="shared" si="13"/>
        <v>1180</v>
      </c>
      <c r="BK98" s="91">
        <v>42430</v>
      </c>
      <c r="BL98" s="59" t="s">
        <v>1212</v>
      </c>
      <c r="BM98" s="100">
        <v>42458</v>
      </c>
      <c r="BN98" s="59" t="s">
        <v>1196</v>
      </c>
    </row>
    <row r="99" spans="1:69" ht="15" customHeight="1" x14ac:dyDescent="0.25">
      <c r="A99" s="157" t="s">
        <v>114</v>
      </c>
      <c r="B99" s="54" t="str">
        <f ca="1">IF(AO99="","",IF(ISERROR(MATCH(AO99,AO$5:AO98,0)),MAX(B$5:B98)+1,INDIRECT(ADDRESS(MATCH(AO99,AO$5:AO98,0)+4,1)) ) )</f>
        <v>DIPcom7</v>
      </c>
      <c r="C99" s="55">
        <v>201</v>
      </c>
      <c r="E99" s="88" t="s">
        <v>1331</v>
      </c>
      <c r="F99" s="56" t="s">
        <v>1308</v>
      </c>
      <c r="G99" s="58" t="s">
        <v>1261</v>
      </c>
      <c r="H99" s="58" t="s">
        <v>1332</v>
      </c>
      <c r="I99" s="89"/>
      <c r="J99" s="58" t="s">
        <v>1182</v>
      </c>
      <c r="K99" s="58"/>
      <c r="L99" s="58"/>
      <c r="M99" s="58" t="s">
        <v>1210</v>
      </c>
      <c r="N99" s="61">
        <f>IF(J99="","",IF(ISERROR(MATCH(M99,M$5:M98,0)),MAX(N$5:N98)+1,VLOOKUP(M99,M$5:N98,2,FALSE)) )</f>
        <v>2</v>
      </c>
      <c r="O99" s="89"/>
      <c r="P99" s="58" t="s">
        <v>1182</v>
      </c>
      <c r="S99" s="58" t="s">
        <v>1211</v>
      </c>
      <c r="T99" s="58" t="s">
        <v>1196</v>
      </c>
      <c r="U99" s="58" t="s">
        <v>1265</v>
      </c>
      <c r="V99" s="61" t="str">
        <f t="shared" si="7"/>
        <v>A1_A3</v>
      </c>
      <c r="W99" s="61">
        <f>IF(P99="","",IF(ISERROR(MATCH(V99,V$5:V98,0)),MAX(W$5:W98)+1,VLOOKUP(V99,V$5:W98,2,FALSE)) )</f>
        <v>9</v>
      </c>
      <c r="X99" s="89"/>
      <c r="Y99" s="58" t="s">
        <v>1182</v>
      </c>
      <c r="Z99" s="58"/>
      <c r="AA99" s="58"/>
      <c r="AB99" s="58" t="s">
        <v>1211</v>
      </c>
      <c r="AC99" s="58" t="s">
        <v>1334</v>
      </c>
      <c r="AD99" s="58" t="s">
        <v>1316</v>
      </c>
      <c r="AE99" s="61" t="str">
        <f t="shared" si="8"/>
        <v>L1-4_L3</v>
      </c>
      <c r="AF99" s="61">
        <f>IF(Y99="","",IF(ISERROR(MATCH(AE99,AE$5:AE98,0)),MAX(AF$5:AF98)+1,VLOOKUP(AE99,AE$5:AF98,2,FALSE)) )</f>
        <v>7</v>
      </c>
      <c r="AG99" s="89"/>
      <c r="AH99" s="54" t="str">
        <f t="shared" si="9"/>
        <v>297</v>
      </c>
      <c r="AI99" s="61">
        <f>IF(AH99="","",IF(ISERROR(MATCH(AH99,AH$5:AH98,0)),MAX(AI$5:AI98)+1,VLOOKUP(AH99,AH$5:AI98,2,FALSE)) )</f>
        <v>19</v>
      </c>
      <c r="AJ99" s="61" t="str">
        <f t="shared" si="10"/>
        <v>x</v>
      </c>
      <c r="AK99" s="58" t="s">
        <v>1185</v>
      </c>
      <c r="AL99" s="61"/>
      <c r="AO99" s="58" t="s">
        <v>114</v>
      </c>
      <c r="AP99" s="58" t="s">
        <v>18</v>
      </c>
      <c r="AQ99" s="58" t="s">
        <v>43</v>
      </c>
      <c r="AR99" s="56">
        <v>7</v>
      </c>
      <c r="AS99" s="58" t="s">
        <v>55</v>
      </c>
      <c r="AT99" s="92">
        <v>132518.516</v>
      </c>
      <c r="AU99" s="92">
        <v>485516.24800000002</v>
      </c>
      <c r="AV99" s="93">
        <f t="shared" si="11"/>
        <v>13.421810000000001</v>
      </c>
      <c r="AW99" s="93">
        <f t="shared" si="11"/>
        <v>48.921180000000007</v>
      </c>
      <c r="AX99" s="58">
        <v>15</v>
      </c>
      <c r="AY99" s="58">
        <v>802</v>
      </c>
      <c r="AZ99" s="58">
        <v>15</v>
      </c>
      <c r="BB99" s="58" t="s">
        <v>1333</v>
      </c>
      <c r="BC99" s="58" t="s">
        <v>1191</v>
      </c>
      <c r="BD99" s="58">
        <v>1050</v>
      </c>
      <c r="BE99" s="58">
        <v>1000</v>
      </c>
      <c r="BF99" s="58" t="s">
        <v>1192</v>
      </c>
      <c r="BG99" s="58">
        <v>60</v>
      </c>
      <c r="BH99" s="58">
        <v>30</v>
      </c>
      <c r="BI99" s="58">
        <f>((BG99-2-4-4)*BH99)</f>
        <v>1500</v>
      </c>
      <c r="BJ99" s="58">
        <f t="shared" si="13"/>
        <v>1000</v>
      </c>
      <c r="BK99" s="91">
        <v>42430</v>
      </c>
      <c r="BL99" s="59" t="s">
        <v>1335</v>
      </c>
      <c r="BM99" s="100">
        <v>42458</v>
      </c>
      <c r="BN99" s="59" t="s">
        <v>1336</v>
      </c>
      <c r="BQ99" s="59" t="s">
        <v>1337</v>
      </c>
    </row>
    <row r="100" spans="1:69" ht="15" customHeight="1" x14ac:dyDescent="0.25">
      <c r="A100" s="157" t="s">
        <v>115</v>
      </c>
      <c r="B100" s="54">
        <f ca="1">IF(AO100="","",IF(ISERROR(MATCH(AO100,AO$5:AO99,0)),MAX(B$5:B99)+1,INDIRECT(ADDRESS(MATCH(AO100,AO$5:AO99,0)+4,1)) ) )</f>
        <v>76</v>
      </c>
      <c r="C100" s="55">
        <v>202</v>
      </c>
      <c r="D100" s="56" t="s">
        <v>16</v>
      </c>
      <c r="E100" s="57" t="s">
        <v>1308</v>
      </c>
      <c r="F100" s="56" t="s">
        <v>1308</v>
      </c>
      <c r="G100" s="58" t="s">
        <v>1182</v>
      </c>
      <c r="H100" s="58"/>
      <c r="I100" s="89"/>
      <c r="J100" s="58" t="s">
        <v>1182</v>
      </c>
      <c r="K100" s="58"/>
      <c r="L100" s="58"/>
      <c r="M100" s="58" t="s">
        <v>1210</v>
      </c>
      <c r="N100" s="61">
        <f>IF(J100="","",IF(ISERROR(MATCH(M100,M$5:M99,0)),MAX(N$5:N99)+1,VLOOKUP(M100,M$5:N99,2,FALSE)) )</f>
        <v>2</v>
      </c>
      <c r="O100" s="89"/>
      <c r="P100" s="58" t="s">
        <v>1182</v>
      </c>
      <c r="S100" s="58" t="s">
        <v>1197</v>
      </c>
      <c r="T100" s="58" t="s">
        <v>1196</v>
      </c>
      <c r="V100" s="61" t="str">
        <f t="shared" si="7"/>
        <v>A1_A1</v>
      </c>
      <c r="W100" s="61">
        <f>IF(P100="","",IF(ISERROR(MATCH(V100,V$5:V99,0)),MAX(W$5:W99)+1,VLOOKUP(V100,V$5:W99,2,FALSE)) )</f>
        <v>10</v>
      </c>
      <c r="X100" s="89"/>
      <c r="Y100" s="58" t="s">
        <v>1182</v>
      </c>
      <c r="Z100" s="58"/>
      <c r="AA100" s="58"/>
      <c r="AB100" s="58" t="s">
        <v>1211</v>
      </c>
      <c r="AC100" s="58" t="s">
        <v>1228</v>
      </c>
      <c r="AD100" s="58" t="s">
        <v>1338</v>
      </c>
      <c r="AE100" s="61" t="str">
        <f t="shared" si="8"/>
        <v>L1-2_L1-1</v>
      </c>
      <c r="AF100" s="61">
        <f>IF(Y100="","",IF(ISERROR(MATCH(AE100,AE$5:AE99,0)),MAX(AF$5:AF99)+1,VLOOKUP(AE100,AE$5:AF99,2,FALSE)) )</f>
        <v>8</v>
      </c>
      <c r="AG100" s="89"/>
      <c r="AH100" s="54" t="str">
        <f t="shared" si="9"/>
        <v>2a8</v>
      </c>
      <c r="AI100" s="61">
        <f>IF(AH100="","",IF(ISERROR(MATCH(AH100,AH$5:AH99,0)),MAX(AI$5:AI99)+1,VLOOKUP(AH100,AH$5:AI99,2,FALSE)) )</f>
        <v>20</v>
      </c>
      <c r="AJ100" s="61" t="str">
        <f t="shared" si="10"/>
        <v>x</v>
      </c>
      <c r="AK100" s="58" t="s">
        <v>1185</v>
      </c>
      <c r="AL100" s="61"/>
      <c r="AO100" s="58" t="s">
        <v>115</v>
      </c>
      <c r="AP100" s="58" t="s">
        <v>18</v>
      </c>
      <c r="AQ100" s="58" t="s">
        <v>30</v>
      </c>
      <c r="AR100" s="56" t="s">
        <v>1226</v>
      </c>
      <c r="AS100" s="58" t="s">
        <v>33</v>
      </c>
      <c r="AT100" s="92">
        <v>132009.636</v>
      </c>
      <c r="AU100" s="92">
        <v>490036.50400000002</v>
      </c>
      <c r="AV100" s="93">
        <f t="shared" si="11"/>
        <v>13.33601</v>
      </c>
      <c r="AW100" s="93">
        <f t="shared" si="11"/>
        <v>49.010140000000007</v>
      </c>
      <c r="AX100" s="58">
        <v>20</v>
      </c>
      <c r="AY100" s="58">
        <v>777</v>
      </c>
      <c r="AZ100" s="58">
        <v>15</v>
      </c>
      <c r="BB100" s="58" t="s">
        <v>1333</v>
      </c>
      <c r="BC100" s="58" t="s">
        <v>1191</v>
      </c>
      <c r="BD100" s="58">
        <v>1050</v>
      </c>
      <c r="BE100" s="58">
        <v>950</v>
      </c>
      <c r="BF100" s="58" t="s">
        <v>1231</v>
      </c>
      <c r="BG100" s="58">
        <v>50</v>
      </c>
      <c r="BH100" s="58">
        <v>35</v>
      </c>
      <c r="BI100" s="58">
        <f>((BG100-2-4-2)*BH100)</f>
        <v>1470</v>
      </c>
      <c r="BJ100" s="58">
        <f t="shared" si="13"/>
        <v>970</v>
      </c>
      <c r="BK100" s="91">
        <v>42430</v>
      </c>
      <c r="BL100" s="59" t="s">
        <v>1339</v>
      </c>
      <c r="BM100" s="100">
        <v>42458</v>
      </c>
      <c r="BN100" s="59" t="s">
        <v>1332</v>
      </c>
    </row>
    <row r="101" spans="1:69" ht="15" customHeight="1" x14ac:dyDescent="0.25">
      <c r="A101" s="157" t="s">
        <v>116</v>
      </c>
      <c r="B101" s="54">
        <f ca="1">IF(AO101="","",IF(ISERROR(MATCH(AO101,AO$5:AO100,0)),MAX(B$5:B100)+1,INDIRECT(ADDRESS(MATCH(AO101,AO$5:AO100,0)+4,1)) ) )</f>
        <v>77</v>
      </c>
      <c r="C101" s="55">
        <v>203</v>
      </c>
      <c r="D101" s="56" t="s">
        <v>16</v>
      </c>
      <c r="E101" s="57" t="s">
        <v>1308</v>
      </c>
      <c r="F101" s="56" t="s">
        <v>1308</v>
      </c>
      <c r="G101" s="58" t="s">
        <v>1182</v>
      </c>
      <c r="H101" s="58"/>
      <c r="I101" s="89"/>
      <c r="J101" s="58" t="s">
        <v>1182</v>
      </c>
      <c r="K101" s="58"/>
      <c r="L101" s="58"/>
      <c r="M101" s="58" t="s">
        <v>1210</v>
      </c>
      <c r="N101" s="61">
        <f>IF(J101="","",IF(ISERROR(MATCH(M101,M$5:M100,0)),MAX(N$5:N100)+1,VLOOKUP(M101,M$5:N100,2,FALSE)) )</f>
        <v>2</v>
      </c>
      <c r="O101" s="89"/>
      <c r="P101" s="58" t="s">
        <v>1182</v>
      </c>
      <c r="S101" s="58" t="s">
        <v>1211</v>
      </c>
      <c r="T101" s="58" t="s">
        <v>1196</v>
      </c>
      <c r="U101" s="58" t="s">
        <v>1212</v>
      </c>
      <c r="V101" s="61" t="str">
        <f t="shared" si="7"/>
        <v>A1_A2</v>
      </c>
      <c r="W101" s="61">
        <f>IF(P101="","",IF(ISERROR(MATCH(V101,V$5:V100,0)),MAX(W$5:W100)+1,VLOOKUP(V101,V$5:W100,2,FALSE)) )</f>
        <v>11</v>
      </c>
      <c r="X101" s="89"/>
      <c r="Y101" s="58" t="s">
        <v>1182</v>
      </c>
      <c r="Z101" s="58"/>
      <c r="AA101" s="58"/>
      <c r="AB101" s="58" t="s">
        <v>1211</v>
      </c>
      <c r="AC101" s="58" t="s">
        <v>1334</v>
      </c>
      <c r="AD101" s="58" t="s">
        <v>1218</v>
      </c>
      <c r="AE101" s="61" t="str">
        <f t="shared" si="8"/>
        <v>L1-4_L1-3</v>
      </c>
      <c r="AF101" s="61">
        <f>IF(Y101="","",IF(ISERROR(MATCH(AE101,AE$5:AE100,0)),MAX(AF$5:AF100)+1,VLOOKUP(AE101,AE$5:AF100,2,FALSE)) )</f>
        <v>9</v>
      </c>
      <c r="AG101" s="89"/>
      <c r="AH101" s="54" t="str">
        <f t="shared" si="9"/>
        <v>2b9</v>
      </c>
      <c r="AI101" s="61">
        <f>IF(AH101="","",IF(ISERROR(MATCH(AH101,AH$5:AH100,0)),MAX(AI$5:AI100)+1,VLOOKUP(AH101,AH$5:AI100,2,FALSE)) )</f>
        <v>21</v>
      </c>
      <c r="AJ101" s="61" t="str">
        <f t="shared" si="10"/>
        <v>x</v>
      </c>
      <c r="AK101" s="58" t="s">
        <v>1185</v>
      </c>
      <c r="AL101" s="61"/>
      <c r="AO101" s="58" t="s">
        <v>116</v>
      </c>
      <c r="AP101" s="58" t="s">
        <v>18</v>
      </c>
      <c r="AQ101" s="58" t="s">
        <v>30</v>
      </c>
      <c r="AR101" s="56" t="s">
        <v>1229</v>
      </c>
      <c r="AS101" s="58" t="s">
        <v>38</v>
      </c>
      <c r="AT101" s="92">
        <v>132129.66399999999</v>
      </c>
      <c r="AU101" s="92">
        <v>490345.864</v>
      </c>
      <c r="AV101" s="93">
        <f t="shared" si="11"/>
        <v>13.358239999999997</v>
      </c>
      <c r="AW101" s="93">
        <f t="shared" si="11"/>
        <v>49.062739999999998</v>
      </c>
      <c r="AX101" s="58">
        <v>20</v>
      </c>
      <c r="AY101" s="58">
        <v>1124</v>
      </c>
      <c r="AZ101" s="58">
        <v>25</v>
      </c>
      <c r="BB101" s="58" t="s">
        <v>1333</v>
      </c>
      <c r="BC101" s="58" t="s">
        <v>1191</v>
      </c>
      <c r="BD101" s="58">
        <v>1050</v>
      </c>
      <c r="BE101" s="58">
        <v>900</v>
      </c>
      <c r="BF101" s="58" t="s">
        <v>1192</v>
      </c>
      <c r="BG101" s="58">
        <v>40</v>
      </c>
      <c r="BH101" s="58">
        <v>35</v>
      </c>
      <c r="BI101" s="58">
        <f>((BG101-2-4-2)*BH101)</f>
        <v>1120</v>
      </c>
      <c r="BJ101" s="58">
        <f t="shared" si="13"/>
        <v>620</v>
      </c>
      <c r="BK101" s="91">
        <v>42430</v>
      </c>
      <c r="BL101" s="59" t="s">
        <v>1340</v>
      </c>
      <c r="BM101" s="100">
        <v>42458</v>
      </c>
      <c r="BN101" s="59" t="s">
        <v>1341</v>
      </c>
    </row>
    <row r="102" spans="1:69" ht="15" customHeight="1" x14ac:dyDescent="0.25">
      <c r="A102" s="157" t="s">
        <v>117</v>
      </c>
      <c r="B102" s="54">
        <f ca="1">IF(AO102="","",IF(ISERROR(MATCH(AO102,AO$5:AO101,0)),MAX(B$5:B101)+1,INDIRECT(ADDRESS(MATCH(AO102,AO$5:AO101,0)+4,1)) ) )</f>
        <v>78</v>
      </c>
      <c r="C102" s="55">
        <v>204</v>
      </c>
      <c r="D102" s="56" t="s">
        <v>16</v>
      </c>
      <c r="E102" s="57" t="s">
        <v>1308</v>
      </c>
      <c r="F102" s="56" t="s">
        <v>1308</v>
      </c>
      <c r="G102" s="58" t="s">
        <v>1182</v>
      </c>
      <c r="H102" s="58"/>
      <c r="I102" s="89"/>
      <c r="J102" s="58" t="s">
        <v>1182</v>
      </c>
      <c r="K102" s="58"/>
      <c r="L102" s="58"/>
      <c r="M102" s="58" t="s">
        <v>1210</v>
      </c>
      <c r="N102" s="61">
        <f>IF(J102="","",IF(ISERROR(MATCH(M102,M$5:M101,0)),MAX(N$5:N101)+1,VLOOKUP(M102,M$5:N101,2,FALSE)) )</f>
        <v>2</v>
      </c>
      <c r="O102" s="89"/>
      <c r="P102" s="58" t="s">
        <v>1182</v>
      </c>
      <c r="S102" s="58" t="s">
        <v>1211</v>
      </c>
      <c r="T102" s="58" t="s">
        <v>1196</v>
      </c>
      <c r="U102" s="58" t="s">
        <v>1212</v>
      </c>
      <c r="V102" s="61" t="str">
        <f t="shared" si="7"/>
        <v>A1_A2</v>
      </c>
      <c r="W102" s="61">
        <f>IF(P102="","",IF(ISERROR(MATCH(V102,V$5:V101,0)),MAX(W$5:W101)+1,VLOOKUP(V102,V$5:W101,2,FALSE)) )</f>
        <v>11</v>
      </c>
      <c r="X102" s="89"/>
      <c r="Y102" s="58" t="s">
        <v>1182</v>
      </c>
      <c r="Z102" s="58"/>
      <c r="AA102" s="58"/>
      <c r="AB102" s="58" t="s">
        <v>1211</v>
      </c>
      <c r="AC102" s="58" t="s">
        <v>1213</v>
      </c>
      <c r="AD102" s="58" t="s">
        <v>1218</v>
      </c>
      <c r="AE102" s="61" t="str">
        <f t="shared" si="8"/>
        <v>L1-5_L1-3</v>
      </c>
      <c r="AF102" s="61">
        <f>IF(Y102="","",IF(ISERROR(MATCH(AE102,AE$5:AE101,0)),MAX(AF$5:AF101)+1,VLOOKUP(AE102,AE$5:AF101,2,FALSE)) )</f>
        <v>10</v>
      </c>
      <c r="AG102" s="89"/>
      <c r="AH102" s="54" t="str">
        <f t="shared" si="9"/>
        <v>2ba</v>
      </c>
      <c r="AI102" s="61">
        <f>IF(AH102="","",IF(ISERROR(MATCH(AH102,AH$5:AH101,0)),MAX(AI$5:AI101)+1,VLOOKUP(AH102,AH$5:AI101,2,FALSE)) )</f>
        <v>22</v>
      </c>
      <c r="AJ102" s="61" t="str">
        <f t="shared" si="10"/>
        <v>x</v>
      </c>
      <c r="AK102" s="58" t="s">
        <v>1185</v>
      </c>
      <c r="AL102" s="61"/>
      <c r="AO102" s="58" t="s">
        <v>117</v>
      </c>
      <c r="AP102" s="58" t="s">
        <v>18</v>
      </c>
      <c r="AQ102" s="58" t="s">
        <v>23</v>
      </c>
      <c r="AR102" s="56" t="s">
        <v>1219</v>
      </c>
      <c r="AS102" s="58" t="s">
        <v>118</v>
      </c>
      <c r="AT102" s="92">
        <v>131833.29999999999</v>
      </c>
      <c r="AU102" s="92">
        <v>490257.19199999998</v>
      </c>
      <c r="AV102" s="93">
        <f t="shared" si="11"/>
        <v>13.309249999999997</v>
      </c>
      <c r="AW102" s="93">
        <f t="shared" si="11"/>
        <v>49.049219999999991</v>
      </c>
      <c r="AX102" s="58">
        <v>15</v>
      </c>
      <c r="AY102" s="58">
        <v>830</v>
      </c>
      <c r="AZ102" s="58">
        <v>25</v>
      </c>
      <c r="BB102" s="58" t="s">
        <v>1333</v>
      </c>
      <c r="BC102" s="58" t="s">
        <v>1191</v>
      </c>
      <c r="BD102" s="58">
        <v>1000</v>
      </c>
      <c r="BE102" s="58">
        <v>950</v>
      </c>
      <c r="BF102" s="58" t="s">
        <v>1192</v>
      </c>
      <c r="BG102" s="58">
        <v>40</v>
      </c>
      <c r="BH102" s="58">
        <v>35</v>
      </c>
      <c r="BI102" s="58">
        <f>((BG102-2-4-2)*BH102)</f>
        <v>1120</v>
      </c>
      <c r="BJ102" s="58">
        <f t="shared" si="13"/>
        <v>620</v>
      </c>
      <c r="BK102" s="91">
        <v>42430</v>
      </c>
      <c r="BL102" s="59" t="s">
        <v>1342</v>
      </c>
      <c r="BM102" s="100">
        <v>42458</v>
      </c>
      <c r="BN102" s="59" t="s">
        <v>1343</v>
      </c>
    </row>
    <row r="103" spans="1:69" ht="15" customHeight="1" x14ac:dyDescent="0.25">
      <c r="A103" s="157" t="s">
        <v>119</v>
      </c>
      <c r="B103" s="54">
        <f ca="1">IF(AO103="","",IF(ISERROR(MATCH(AO103,AO$5:AO102,0)),MAX(B$5:B102)+1,INDIRECT(ADDRESS(MATCH(AO103,AO$5:AO102,0)+4,1)) ) )</f>
        <v>79</v>
      </c>
      <c r="C103" s="55">
        <v>205</v>
      </c>
      <c r="D103" s="56" t="s">
        <v>16</v>
      </c>
      <c r="E103" s="57" t="s">
        <v>1308</v>
      </c>
      <c r="F103" s="56" t="s">
        <v>1308</v>
      </c>
      <c r="G103" s="58" t="s">
        <v>1182</v>
      </c>
      <c r="H103" s="58"/>
      <c r="I103" s="89"/>
      <c r="J103" s="58" t="s">
        <v>1182</v>
      </c>
      <c r="K103" s="58"/>
      <c r="L103" s="58"/>
      <c r="M103" s="58" t="s">
        <v>1210</v>
      </c>
      <c r="N103" s="61">
        <f>IF(J103="","",IF(ISERROR(MATCH(M103,M$5:M102,0)),MAX(N$5:N102)+1,VLOOKUP(M103,M$5:N102,2,FALSE)) )</f>
        <v>2</v>
      </c>
      <c r="O103" s="89"/>
      <c r="P103" s="58" t="s">
        <v>1182</v>
      </c>
      <c r="S103" s="58" t="s">
        <v>1211</v>
      </c>
      <c r="T103" s="58" t="s">
        <v>1196</v>
      </c>
      <c r="U103" s="58" t="s">
        <v>1217</v>
      </c>
      <c r="V103" s="61" t="str">
        <f t="shared" si="7"/>
        <v>A1_A1-1</v>
      </c>
      <c r="W103" s="61">
        <f>IF(P103="","",IF(ISERROR(MATCH(V103,V$5:V102,0)),MAX(W$5:W102)+1,VLOOKUP(V103,V$5:W102,2,FALSE)) )</f>
        <v>12</v>
      </c>
      <c r="X103" s="89"/>
      <c r="Y103" s="58" t="s">
        <v>1182</v>
      </c>
      <c r="Z103" s="58"/>
      <c r="AA103" s="58"/>
      <c r="AB103" s="58" t="s">
        <v>1197</v>
      </c>
      <c r="AC103" s="58" t="s">
        <v>1218</v>
      </c>
      <c r="AD103" s="58" t="s">
        <v>16</v>
      </c>
      <c r="AE103" s="61" t="str">
        <f t="shared" si="8"/>
        <v>L1-3_L1-3</v>
      </c>
      <c r="AF103" s="61">
        <f>IF(Y103="","",IF(ISERROR(MATCH(AE103,AE$5:AE102,0)),MAX(AF$5:AF102)+1,VLOOKUP(AE103,AE$5:AF102,2,FALSE)) )</f>
        <v>11</v>
      </c>
      <c r="AG103" s="89"/>
      <c r="AH103" s="54" t="str">
        <f t="shared" si="9"/>
        <v>2cb</v>
      </c>
      <c r="AI103" s="61">
        <f>IF(AH103="","",IF(ISERROR(MATCH(AH103,AH$5:AH102,0)),MAX(AI$5:AI102)+1,VLOOKUP(AH103,AH$5:AI102,2,FALSE)) )</f>
        <v>23</v>
      </c>
      <c r="AJ103" s="61" t="str">
        <f t="shared" si="10"/>
        <v>x</v>
      </c>
      <c r="AK103" s="58" t="s">
        <v>1185</v>
      </c>
      <c r="AL103" s="61"/>
      <c r="AO103" s="58" t="s">
        <v>119</v>
      </c>
      <c r="AP103" s="58" t="s">
        <v>18</v>
      </c>
      <c r="AQ103" s="58" t="s">
        <v>23</v>
      </c>
      <c r="AR103" s="56" t="s">
        <v>1223</v>
      </c>
      <c r="AS103" s="58" t="s">
        <v>26</v>
      </c>
      <c r="AT103" s="92">
        <v>132044.80799999999</v>
      </c>
      <c r="AU103" s="92">
        <v>490250.49599999998</v>
      </c>
      <c r="AV103" s="93">
        <f t="shared" si="11"/>
        <v>13.345779999999998</v>
      </c>
      <c r="AW103" s="93">
        <f t="shared" si="11"/>
        <v>49.047359999999998</v>
      </c>
      <c r="AX103" s="58">
        <v>10</v>
      </c>
      <c r="AY103" s="58">
        <v>1138</v>
      </c>
      <c r="AZ103" s="58">
        <v>25</v>
      </c>
      <c r="BB103" s="58" t="s">
        <v>1333</v>
      </c>
      <c r="BC103" s="58" t="s">
        <v>1191</v>
      </c>
      <c r="BD103" s="58">
        <v>1050</v>
      </c>
      <c r="BE103" s="58">
        <v>950</v>
      </c>
      <c r="BF103" s="58" t="s">
        <v>1231</v>
      </c>
      <c r="BG103" s="58">
        <v>50</v>
      </c>
      <c r="BH103" s="58">
        <v>30</v>
      </c>
      <c r="BI103" s="58">
        <f>((BG103-2-4-2)*BH103)</f>
        <v>1260</v>
      </c>
      <c r="BJ103" s="58">
        <f t="shared" si="13"/>
        <v>760</v>
      </c>
      <c r="BK103" s="91">
        <v>42430</v>
      </c>
      <c r="BL103" s="59" t="s">
        <v>1344</v>
      </c>
      <c r="BM103" s="100">
        <v>42458</v>
      </c>
      <c r="BN103" s="59" t="s">
        <v>1345</v>
      </c>
    </row>
    <row r="104" spans="1:69" ht="15" customHeight="1" x14ac:dyDescent="0.25">
      <c r="A104" s="157" t="s">
        <v>120</v>
      </c>
      <c r="B104" s="54">
        <f ca="1">IF(AO104="","",IF(ISERROR(MATCH(AO104,AO$5:AO103,0)),MAX(B$5:B103)+1,INDIRECT(ADDRESS(MATCH(AO104,AO$5:AO103,0)+4,1)) ) )</f>
        <v>80</v>
      </c>
      <c r="C104" s="55">
        <v>206</v>
      </c>
      <c r="E104" s="57" t="s">
        <v>1315</v>
      </c>
      <c r="F104" s="56" t="s">
        <v>1315</v>
      </c>
      <c r="G104" s="58" t="s">
        <v>1182</v>
      </c>
      <c r="H104" s="58" t="s">
        <v>1346</v>
      </c>
      <c r="I104" s="89"/>
      <c r="J104" s="58" t="s">
        <v>1182</v>
      </c>
      <c r="K104" s="58"/>
      <c r="L104" s="58"/>
      <c r="M104" s="58" t="s">
        <v>1184</v>
      </c>
      <c r="N104" s="61">
        <f>IF(J104="","",IF(ISERROR(MATCH(M104,M$5:M103,0)),MAX(N$5:N103)+1,VLOOKUP(M104,M$5:N103,2,FALSE)) )</f>
        <v>1</v>
      </c>
      <c r="O104" s="89"/>
      <c r="P104" s="58" t="s">
        <v>1182</v>
      </c>
      <c r="S104" s="58" t="s">
        <v>1211</v>
      </c>
      <c r="T104" s="58" t="s">
        <v>1265</v>
      </c>
      <c r="U104" s="58" t="s">
        <v>1198</v>
      </c>
      <c r="V104" s="61" t="str">
        <f t="shared" si="7"/>
        <v>A3_A4</v>
      </c>
      <c r="W104" s="61">
        <f>IF(P104="","",IF(ISERROR(MATCH(V104,V$5:V103,0)),MAX(W$5:W103)+1,VLOOKUP(V104,V$5:W103,2,FALSE)) )</f>
        <v>8</v>
      </c>
      <c r="X104" s="89"/>
      <c r="Y104" s="58" t="s">
        <v>1182</v>
      </c>
      <c r="Z104" s="58"/>
      <c r="AA104" s="58"/>
      <c r="AB104" s="58" t="s">
        <v>1211</v>
      </c>
      <c r="AC104" s="58" t="s">
        <v>1199</v>
      </c>
      <c r="AD104" s="58" t="s">
        <v>1316</v>
      </c>
      <c r="AE104" s="61" t="str">
        <f t="shared" si="8"/>
        <v>L4_L3</v>
      </c>
      <c r="AF104" s="61">
        <f>IF(Y104="","",IF(ISERROR(MATCH(AE104,AE$5:AE103,0)),MAX(AF$5:AF103)+1,VLOOKUP(AE104,AE$5:AF103,2,FALSE)) )</f>
        <v>6</v>
      </c>
      <c r="AG104" s="89"/>
      <c r="AH104" s="54" t="str">
        <f t="shared" si="9"/>
        <v>186</v>
      </c>
      <c r="AI104" s="61">
        <f>IF(AH104="","",IF(ISERROR(MATCH(AH104,AH$5:AH103,0)),MAX(AI$5:AI103)+1,VLOOKUP(AH104,AH$5:AI103,2,FALSE)) )</f>
        <v>18</v>
      </c>
      <c r="AJ104" s="61" t="str">
        <f t="shared" si="10"/>
        <v>x</v>
      </c>
      <c r="AK104" s="58" t="s">
        <v>1185</v>
      </c>
      <c r="AL104" s="61"/>
      <c r="AO104" s="58" t="s">
        <v>120</v>
      </c>
      <c r="AP104" s="58" t="s">
        <v>18</v>
      </c>
      <c r="AQ104" s="58" t="s">
        <v>43</v>
      </c>
      <c r="AR104" s="56" t="s">
        <v>1229</v>
      </c>
      <c r="AS104" s="58" t="s">
        <v>55</v>
      </c>
      <c r="AT104" s="92">
        <v>132515.85200000001</v>
      </c>
      <c r="AU104" s="92">
        <v>485518.84</v>
      </c>
      <c r="AV104" s="93">
        <f t="shared" si="11"/>
        <v>13.421070000000004</v>
      </c>
      <c r="AW104" s="93">
        <f t="shared" si="11"/>
        <v>48.921900000000008</v>
      </c>
      <c r="AX104" s="58">
        <v>10</v>
      </c>
      <c r="AY104" s="58">
        <v>776</v>
      </c>
      <c r="AZ104" s="58">
        <v>15</v>
      </c>
      <c r="BB104" s="58" t="s">
        <v>1333</v>
      </c>
      <c r="BC104" s="58" t="s">
        <v>1191</v>
      </c>
      <c r="BD104" s="58">
        <v>1050</v>
      </c>
      <c r="BE104" s="58">
        <v>950</v>
      </c>
      <c r="BF104" s="58" t="s">
        <v>1209</v>
      </c>
      <c r="BG104" s="58">
        <v>50</v>
      </c>
      <c r="BH104" s="58">
        <v>30</v>
      </c>
      <c r="BI104" s="58">
        <f>((BG104-2-4-2)*BH104)</f>
        <v>1260</v>
      </c>
      <c r="BJ104" s="58">
        <f t="shared" si="13"/>
        <v>760</v>
      </c>
      <c r="BK104" s="91">
        <v>42430</v>
      </c>
      <c r="BL104" s="59" t="s">
        <v>1347</v>
      </c>
      <c r="BM104" s="100">
        <v>42458</v>
      </c>
      <c r="BN104" s="59" t="s">
        <v>1348</v>
      </c>
    </row>
    <row r="105" spans="1:69" ht="15" customHeight="1" x14ac:dyDescent="0.25">
      <c r="A105" s="157" t="s">
        <v>120</v>
      </c>
      <c r="B105" s="54" t="str">
        <f ca="1">IF(AO105="","",IF(ISERROR(MATCH(AO105,AO$5:AO104,0)),MAX(B$5:B104)+1,INDIRECT(ADDRESS(MATCH(AO105,AO$5:AO104,0)+4,1)) ) )</f>
        <v>DIPoel4</v>
      </c>
      <c r="C105" s="55">
        <v>207</v>
      </c>
      <c r="D105" s="56">
        <v>206</v>
      </c>
      <c r="E105" s="57" t="s">
        <v>1315</v>
      </c>
      <c r="F105" s="56" t="s">
        <v>1315</v>
      </c>
      <c r="G105" s="58" t="s">
        <v>1261</v>
      </c>
      <c r="H105" s="58" t="s">
        <v>1346</v>
      </c>
      <c r="I105" s="89"/>
      <c r="J105" s="58"/>
      <c r="K105" s="58"/>
      <c r="L105" s="58"/>
      <c r="M105" s="58" t="s">
        <v>16</v>
      </c>
      <c r="N105" s="61" t="str">
        <f>IF(J105="","",IF(ISERROR(MATCH(M105,M$5:M104,0)),MAX(N$5:N104)+1,VLOOKUP(M105,M$5:N104,2,FALSE)) )</f>
        <v/>
      </c>
      <c r="O105" s="89"/>
      <c r="P105" s="58" t="s">
        <v>16</v>
      </c>
      <c r="V105" s="61" t="str">
        <f t="shared" si="7"/>
        <v/>
      </c>
      <c r="W105" s="61" t="str">
        <f>IF(P105="","",IF(ISERROR(MATCH(V105,V$5:V104,0)),MAX(W$5:W104)+1,VLOOKUP(V105,V$5:W104,2,FALSE)) )</f>
        <v/>
      </c>
      <c r="X105" s="89"/>
      <c r="Y105" s="58" t="s">
        <v>16</v>
      </c>
      <c r="Z105" s="58"/>
      <c r="AA105" s="58"/>
      <c r="AB105" s="58" t="s">
        <v>16</v>
      </c>
      <c r="AC105" s="58" t="s">
        <v>16</v>
      </c>
      <c r="AD105" s="58" t="s">
        <v>16</v>
      </c>
      <c r="AE105" s="61" t="str">
        <f t="shared" si="8"/>
        <v/>
      </c>
      <c r="AF105" s="61" t="str">
        <f>IF(Y105="","",IF(ISERROR(MATCH(AE105,AE$5:AE104,0)),MAX(AF$5:AF104)+1,VLOOKUP(AE105,AE$5:AF104,2,FALSE)) )</f>
        <v/>
      </c>
      <c r="AG105" s="89"/>
      <c r="AH105" s="54" t="str">
        <f t="shared" si="9"/>
        <v/>
      </c>
      <c r="AI105" s="61" t="str">
        <f>IF(AH105="","",IF(ISERROR(MATCH(AH105,AH$5:AH104,0)),MAX(AI$5:AI104)+1,VLOOKUP(AH105,AH$5:AI104,2,FALSE)) )</f>
        <v/>
      </c>
      <c r="AJ105" s="61" t="str">
        <f t="shared" si="10"/>
        <v/>
      </c>
      <c r="AK105" s="58" t="s">
        <v>1185</v>
      </c>
      <c r="AL105" s="61"/>
      <c r="AO105" s="58" t="s">
        <v>120</v>
      </c>
      <c r="AP105" s="58" t="s">
        <v>18</v>
      </c>
      <c r="AQ105" s="58" t="s">
        <v>43</v>
      </c>
      <c r="AR105" s="56" t="s">
        <v>1229</v>
      </c>
      <c r="AS105" s="58" t="s">
        <v>55</v>
      </c>
      <c r="AT105" s="92">
        <v>132515.85200000001</v>
      </c>
      <c r="AU105" s="92">
        <v>485518.84</v>
      </c>
      <c r="AV105" s="93">
        <f t="shared" si="11"/>
        <v>13.421070000000004</v>
      </c>
      <c r="AW105" s="93">
        <f t="shared" si="11"/>
        <v>48.921900000000008</v>
      </c>
      <c r="AX105" s="58">
        <v>10</v>
      </c>
      <c r="AY105" s="58">
        <v>776</v>
      </c>
      <c r="AZ105" s="58">
        <v>15</v>
      </c>
      <c r="BB105" s="58" t="s">
        <v>1333</v>
      </c>
      <c r="BC105" s="58" t="s">
        <v>1191</v>
      </c>
      <c r="BD105" s="58">
        <v>1000</v>
      </c>
      <c r="BE105" s="58">
        <v>950</v>
      </c>
      <c r="BF105" s="58" t="s">
        <v>1209</v>
      </c>
      <c r="BG105" s="58">
        <v>50</v>
      </c>
      <c r="BH105" s="58">
        <v>30</v>
      </c>
      <c r="BI105" s="58">
        <f>((BG105-2)*BH105)</f>
        <v>1440</v>
      </c>
      <c r="BJ105" s="58">
        <f t="shared" si="13"/>
        <v>940</v>
      </c>
      <c r="BK105" s="91">
        <v>42430</v>
      </c>
      <c r="BL105" s="59" t="s">
        <v>1349</v>
      </c>
      <c r="BM105" s="100">
        <v>42458</v>
      </c>
      <c r="BN105" s="59" t="s">
        <v>1350</v>
      </c>
    </row>
    <row r="106" spans="1:69" ht="15" customHeight="1" x14ac:dyDescent="0.25">
      <c r="A106" s="157" t="s">
        <v>121</v>
      </c>
      <c r="B106" s="54">
        <f ca="1">IF(AO106="","",IF(ISERROR(MATCH(AO106,AO$5:AO105,0)),MAX(B$5:B105)+1,INDIRECT(ADDRESS(MATCH(AO106,AO$5:AO105,0)+4,1)) ) )</f>
        <v>81</v>
      </c>
      <c r="C106" s="55">
        <v>208</v>
      </c>
      <c r="D106" s="56" t="s">
        <v>16</v>
      </c>
      <c r="E106" s="57" t="s">
        <v>1315</v>
      </c>
      <c r="F106" s="56" t="s">
        <v>1315</v>
      </c>
      <c r="G106" s="58" t="s">
        <v>1182</v>
      </c>
      <c r="H106" s="58"/>
      <c r="I106" s="89"/>
      <c r="J106" s="58" t="s">
        <v>1182</v>
      </c>
      <c r="K106" s="58"/>
      <c r="L106" s="58"/>
      <c r="M106" s="58" t="s">
        <v>1351</v>
      </c>
      <c r="N106" s="61">
        <f>IF(J106="","",IF(ISERROR(MATCH(M106,M$5:M105,0)),MAX(N$5:N105)+1,VLOOKUP(M106,M$5:N105,2,FALSE)) )</f>
        <v>5</v>
      </c>
      <c r="O106" s="89"/>
      <c r="P106" s="58" t="s">
        <v>1182</v>
      </c>
      <c r="S106" s="58" t="s">
        <v>1211</v>
      </c>
      <c r="T106" s="58" t="s">
        <v>1265</v>
      </c>
      <c r="U106" s="58" t="s">
        <v>1198</v>
      </c>
      <c r="V106" s="61" t="str">
        <f t="shared" si="7"/>
        <v>A3_A4</v>
      </c>
      <c r="W106" s="61">
        <f>IF(P106="","",IF(ISERROR(MATCH(V106,V$5:V105,0)),MAX(W$5:W105)+1,VLOOKUP(V106,V$5:W105,2,FALSE)) )</f>
        <v>8</v>
      </c>
      <c r="X106" s="89"/>
      <c r="Y106" s="58" t="s">
        <v>1182</v>
      </c>
      <c r="Z106" s="58"/>
      <c r="AA106" s="58"/>
      <c r="AB106" s="58" t="s">
        <v>1211</v>
      </c>
      <c r="AC106" s="58" t="s">
        <v>1199</v>
      </c>
      <c r="AD106" s="58" t="s">
        <v>1316</v>
      </c>
      <c r="AE106" s="61" t="str">
        <f t="shared" si="8"/>
        <v>L4_L3</v>
      </c>
      <c r="AF106" s="61">
        <f>IF(Y106="","",IF(ISERROR(MATCH(AE106,AE$5:AE105,0)),MAX(AF$5:AF105)+1,VLOOKUP(AE106,AE$5:AF105,2,FALSE)) )</f>
        <v>6</v>
      </c>
      <c r="AG106" s="89"/>
      <c r="AH106" s="54" t="str">
        <f t="shared" si="9"/>
        <v>586</v>
      </c>
      <c r="AI106" s="61">
        <f>IF(AH106="","",IF(ISERROR(MATCH(AH106,AH$5:AH105,0)),MAX(AI$5:AI105)+1,VLOOKUP(AH106,AH$5:AI105,2,FALSE)) )</f>
        <v>24</v>
      </c>
      <c r="AJ106" s="61" t="str">
        <f t="shared" si="10"/>
        <v>x</v>
      </c>
      <c r="AK106" s="58" t="s">
        <v>1185</v>
      </c>
      <c r="AL106" s="61"/>
      <c r="AO106" s="58" t="s">
        <v>121</v>
      </c>
      <c r="AP106" s="58" t="s">
        <v>18</v>
      </c>
      <c r="AQ106" s="58" t="s">
        <v>43</v>
      </c>
      <c r="AR106" s="56" t="s">
        <v>1234</v>
      </c>
      <c r="AS106" s="58" t="s">
        <v>112</v>
      </c>
      <c r="AT106" s="92">
        <v>132152.88399999999</v>
      </c>
      <c r="AU106" s="92">
        <v>485506.924</v>
      </c>
      <c r="AV106" s="93">
        <f t="shared" si="11"/>
        <v>13.364689999999998</v>
      </c>
      <c r="AW106" s="93">
        <f t="shared" si="11"/>
        <v>48.918590000000002</v>
      </c>
      <c r="AX106" s="58">
        <v>20</v>
      </c>
      <c r="AY106" s="58">
        <v>768</v>
      </c>
      <c r="AZ106" s="58">
        <v>15</v>
      </c>
      <c r="BB106" s="58" t="s">
        <v>1333</v>
      </c>
      <c r="BC106" s="58" t="s">
        <v>1191</v>
      </c>
      <c r="BD106" s="58">
        <v>1050</v>
      </c>
      <c r="BE106" s="58">
        <v>950</v>
      </c>
      <c r="BF106" s="58" t="s">
        <v>1192</v>
      </c>
      <c r="BG106" s="58">
        <v>50</v>
      </c>
      <c r="BH106" s="58">
        <v>30</v>
      </c>
      <c r="BI106" s="58">
        <f>((BG106-2-4-2)*BH106)</f>
        <v>1260</v>
      </c>
      <c r="BJ106" s="58">
        <f t="shared" si="13"/>
        <v>760</v>
      </c>
      <c r="BK106" s="91">
        <v>42430</v>
      </c>
      <c r="BL106" s="59" t="s">
        <v>1265</v>
      </c>
      <c r="BM106" s="100">
        <v>42458</v>
      </c>
      <c r="BN106" s="59" t="s">
        <v>1212</v>
      </c>
    </row>
    <row r="107" spans="1:69" ht="15" customHeight="1" x14ac:dyDescent="0.25">
      <c r="A107" s="157" t="s">
        <v>122</v>
      </c>
      <c r="B107" s="54">
        <f ca="1">IF(AO107="","",IF(ISERROR(MATCH(AO107,AO$5:AO106,0)),MAX(B$5:B106)+1,INDIRECT(ADDRESS(MATCH(AO107,AO$5:AO106,0)+4,1)) ) )</f>
        <v>82</v>
      </c>
      <c r="C107" s="55">
        <v>209</v>
      </c>
      <c r="D107" s="56" t="s">
        <v>16</v>
      </c>
      <c r="E107" s="57" t="s">
        <v>1315</v>
      </c>
      <c r="F107" s="56" t="s">
        <v>1315</v>
      </c>
      <c r="G107" s="58" t="s">
        <v>1182</v>
      </c>
      <c r="H107" s="58"/>
      <c r="I107" s="89"/>
      <c r="J107" s="58" t="s">
        <v>1182</v>
      </c>
      <c r="K107" s="58"/>
      <c r="L107" s="58"/>
      <c r="M107" s="58" t="s">
        <v>1184</v>
      </c>
      <c r="N107" s="61">
        <f>IF(J107="","",IF(ISERROR(MATCH(M107,M$5:M106,0)),MAX(N$5:N106)+1,VLOOKUP(M107,M$5:N106,2,FALSE)) )</f>
        <v>1</v>
      </c>
      <c r="O107" s="89"/>
      <c r="P107" s="58" t="s">
        <v>1182</v>
      </c>
      <c r="S107" s="58" t="s">
        <v>1211</v>
      </c>
      <c r="T107" s="58" t="s">
        <v>1265</v>
      </c>
      <c r="U107" s="58" t="s">
        <v>1198</v>
      </c>
      <c r="V107" s="61" t="str">
        <f t="shared" si="7"/>
        <v>A3_A4</v>
      </c>
      <c r="W107" s="61">
        <f>IF(P107="","",IF(ISERROR(MATCH(V107,V$5:V106,0)),MAX(W$5:W106)+1,VLOOKUP(V107,V$5:W106,2,FALSE)) )</f>
        <v>8</v>
      </c>
      <c r="X107" s="89"/>
      <c r="Y107" s="58" t="s">
        <v>1182</v>
      </c>
      <c r="Z107" s="58"/>
      <c r="AA107" s="58"/>
      <c r="AB107" s="58" t="s">
        <v>1211</v>
      </c>
      <c r="AC107" s="58" t="s">
        <v>1199</v>
      </c>
      <c r="AD107" s="58" t="s">
        <v>1316</v>
      </c>
      <c r="AE107" s="61" t="str">
        <f t="shared" si="8"/>
        <v>L4_L3</v>
      </c>
      <c r="AF107" s="61">
        <f>IF(Y107="","",IF(ISERROR(MATCH(AE107,AE$5:AE106,0)),MAX(AF$5:AF106)+1,VLOOKUP(AE107,AE$5:AF106,2,FALSE)) )</f>
        <v>6</v>
      </c>
      <c r="AG107" s="89"/>
      <c r="AH107" s="54" t="str">
        <f t="shared" si="9"/>
        <v>186</v>
      </c>
      <c r="AI107" s="61">
        <f>IF(AH107="","",IF(ISERROR(MATCH(AH107,AH$5:AH106,0)),MAX(AI$5:AI106)+1,VLOOKUP(AH107,AH$5:AI106,2,FALSE)) )</f>
        <v>18</v>
      </c>
      <c r="AJ107" s="61" t="str">
        <f t="shared" si="10"/>
        <v>x</v>
      </c>
      <c r="AK107" s="58" t="s">
        <v>1185</v>
      </c>
      <c r="AL107" s="61"/>
      <c r="AO107" s="58" t="s">
        <v>122</v>
      </c>
      <c r="AP107" s="58" t="s">
        <v>18</v>
      </c>
      <c r="AQ107" s="58" t="s">
        <v>30</v>
      </c>
      <c r="AR107" s="56" t="s">
        <v>1223</v>
      </c>
      <c r="AS107" s="58" t="s">
        <v>33</v>
      </c>
      <c r="AT107" s="92">
        <v>132009.636</v>
      </c>
      <c r="AU107" s="92">
        <v>490036.50400000002</v>
      </c>
      <c r="AV107" s="93">
        <f t="shared" si="11"/>
        <v>13.33601</v>
      </c>
      <c r="AW107" s="93">
        <f t="shared" si="11"/>
        <v>49.010140000000007</v>
      </c>
      <c r="AX107" s="58">
        <v>20</v>
      </c>
      <c r="AY107" s="58">
        <v>777</v>
      </c>
      <c r="AZ107" s="58">
        <v>15</v>
      </c>
      <c r="BB107" s="58" t="s">
        <v>1333</v>
      </c>
      <c r="BC107" s="58" t="s">
        <v>1191</v>
      </c>
      <c r="BD107" s="58">
        <v>1000</v>
      </c>
      <c r="BE107" s="58">
        <v>950</v>
      </c>
      <c r="BF107" s="58" t="s">
        <v>1192</v>
      </c>
      <c r="BG107" s="58">
        <v>40</v>
      </c>
      <c r="BH107" s="58">
        <v>40</v>
      </c>
      <c r="BI107" s="58">
        <f>((BG107-2-4-2)*BH107)</f>
        <v>1280</v>
      </c>
      <c r="BJ107" s="58">
        <f t="shared" si="13"/>
        <v>780</v>
      </c>
      <c r="BK107" s="91">
        <v>42430</v>
      </c>
      <c r="BL107" s="59" t="s">
        <v>1352</v>
      </c>
      <c r="BM107" s="100">
        <v>42458</v>
      </c>
      <c r="BN107" s="59" t="s">
        <v>1335</v>
      </c>
    </row>
    <row r="108" spans="1:69" ht="15" customHeight="1" x14ac:dyDescent="0.25">
      <c r="A108" s="157" t="s">
        <v>123</v>
      </c>
      <c r="B108" s="54">
        <f ca="1">IF(AO108="","",IF(ISERROR(MATCH(AO108,AO$5:AO107,0)),MAX(B$5:B107)+1,INDIRECT(ADDRESS(MATCH(AO108,AO$5:AO107,0)+4,1)) ) )</f>
        <v>83</v>
      </c>
      <c r="C108" s="55">
        <v>210</v>
      </c>
      <c r="D108" s="56" t="s">
        <v>16</v>
      </c>
      <c r="E108" s="57" t="s">
        <v>1315</v>
      </c>
      <c r="F108" s="56" t="s">
        <v>1315</v>
      </c>
      <c r="G108" s="58" t="s">
        <v>1182</v>
      </c>
      <c r="H108" s="58"/>
      <c r="I108" s="89"/>
      <c r="J108" s="58" t="s">
        <v>1182</v>
      </c>
      <c r="K108" s="58"/>
      <c r="L108" s="58"/>
      <c r="M108" s="58" t="s">
        <v>1184</v>
      </c>
      <c r="N108" s="61">
        <f>IF(J108="","",IF(ISERROR(MATCH(M108,M$5:M107,0)),MAX(N$5:N107)+1,VLOOKUP(M108,M$5:N107,2,FALSE)) )</f>
        <v>1</v>
      </c>
      <c r="O108" s="89"/>
      <c r="P108" s="58" t="s">
        <v>1182</v>
      </c>
      <c r="S108" s="58" t="s">
        <v>1211</v>
      </c>
      <c r="T108" s="58" t="s">
        <v>1265</v>
      </c>
      <c r="U108" s="58" t="s">
        <v>1198</v>
      </c>
      <c r="V108" s="61" t="str">
        <f t="shared" si="7"/>
        <v>A3_A4</v>
      </c>
      <c r="W108" s="61">
        <f>IF(P108="","",IF(ISERROR(MATCH(V108,V$5:V107,0)),MAX(W$5:W107)+1,VLOOKUP(V108,V$5:W107,2,FALSE)) )</f>
        <v>8</v>
      </c>
      <c r="X108" s="89"/>
      <c r="Y108" s="58" t="s">
        <v>1182</v>
      </c>
      <c r="Z108" s="58"/>
      <c r="AA108" s="58"/>
      <c r="AB108" s="58" t="s">
        <v>1211</v>
      </c>
      <c r="AC108" s="58" t="s">
        <v>1199</v>
      </c>
      <c r="AD108" s="58" t="s">
        <v>1316</v>
      </c>
      <c r="AE108" s="61" t="str">
        <f t="shared" si="8"/>
        <v>L4_L3</v>
      </c>
      <c r="AF108" s="61">
        <f>IF(Y108="","",IF(ISERROR(MATCH(AE108,AE$5:AE107,0)),MAX(AF$5:AF107)+1,VLOOKUP(AE108,AE$5:AF107,2,FALSE)) )</f>
        <v>6</v>
      </c>
      <c r="AG108" s="89"/>
      <c r="AH108" s="54" t="str">
        <f t="shared" si="9"/>
        <v>186</v>
      </c>
      <c r="AI108" s="61">
        <f>IF(AH108="","",IF(ISERROR(MATCH(AH108,AH$5:AH107,0)),MAX(AI$5:AI107)+1,VLOOKUP(AH108,AH$5:AI107,2,FALSE)) )</f>
        <v>18</v>
      </c>
      <c r="AJ108" s="61" t="str">
        <f t="shared" si="10"/>
        <v>x</v>
      </c>
      <c r="AK108" s="58" t="s">
        <v>1185</v>
      </c>
      <c r="AL108" s="61"/>
      <c r="AO108" s="58" t="s">
        <v>123</v>
      </c>
      <c r="AP108" s="58" t="s">
        <v>18</v>
      </c>
      <c r="AQ108" s="58" t="s">
        <v>23</v>
      </c>
      <c r="AR108" s="56" t="s">
        <v>1219</v>
      </c>
      <c r="AS108" s="58" t="s">
        <v>26</v>
      </c>
      <c r="AT108" s="92">
        <v>132044.80799999999</v>
      </c>
      <c r="AU108" s="92">
        <v>490250.49599999998</v>
      </c>
      <c r="AV108" s="93">
        <f t="shared" si="11"/>
        <v>13.345779999999998</v>
      </c>
      <c r="AW108" s="93">
        <f t="shared" si="11"/>
        <v>49.047359999999998</v>
      </c>
      <c r="AX108" s="58">
        <v>10</v>
      </c>
      <c r="AY108" s="58">
        <v>1138</v>
      </c>
      <c r="AZ108" s="58">
        <v>25</v>
      </c>
      <c r="BB108" s="58" t="s">
        <v>1333</v>
      </c>
      <c r="BC108" s="58" t="s">
        <v>1191</v>
      </c>
      <c r="BD108" s="58">
        <v>1000</v>
      </c>
      <c r="BE108" s="58">
        <v>900</v>
      </c>
      <c r="BF108" s="58" t="s">
        <v>1192</v>
      </c>
      <c r="BG108" s="58">
        <v>50</v>
      </c>
      <c r="BH108" s="58">
        <v>35</v>
      </c>
      <c r="BI108" s="58">
        <f>((BG108-2-4-2)*BH108)</f>
        <v>1470</v>
      </c>
      <c r="BJ108" s="58">
        <f t="shared" si="13"/>
        <v>970</v>
      </c>
      <c r="BK108" s="91">
        <v>42430</v>
      </c>
      <c r="BL108" s="59" t="s">
        <v>1353</v>
      </c>
      <c r="BM108" s="100">
        <v>42458</v>
      </c>
      <c r="BN108" s="59" t="s">
        <v>1339</v>
      </c>
    </row>
    <row r="109" spans="1:69" ht="15" customHeight="1" x14ac:dyDescent="0.25">
      <c r="A109" s="157" t="s">
        <v>124</v>
      </c>
      <c r="B109" s="54">
        <f ca="1">IF(AO109="","",IF(ISERROR(MATCH(AO109,AO$5:AO108,0)),MAX(B$5:B108)+1,INDIRECT(ADDRESS(MATCH(AO109,AO$5:AO108,0)+4,1)) ) )</f>
        <v>84</v>
      </c>
      <c r="C109" s="55">
        <v>211</v>
      </c>
      <c r="D109" s="56" t="s">
        <v>16</v>
      </c>
      <c r="E109" s="57" t="s">
        <v>1315</v>
      </c>
      <c r="F109" s="56" t="s">
        <v>1315</v>
      </c>
      <c r="G109" s="58" t="s">
        <v>1182</v>
      </c>
      <c r="H109" s="58"/>
      <c r="I109" s="89"/>
      <c r="J109" s="58" t="s">
        <v>1182</v>
      </c>
      <c r="K109" s="58"/>
      <c r="L109" s="58"/>
      <c r="M109" s="58" t="s">
        <v>1184</v>
      </c>
      <c r="N109" s="61">
        <f>IF(J109="","",IF(ISERROR(MATCH(M109,M$5:M108,0)),MAX(N$5:N108)+1,VLOOKUP(M109,M$5:N108,2,FALSE)) )</f>
        <v>1</v>
      </c>
      <c r="O109" s="89"/>
      <c r="P109" s="58" t="s">
        <v>1182</v>
      </c>
      <c r="S109" s="58" t="s">
        <v>1211</v>
      </c>
      <c r="T109" s="58" t="s">
        <v>1265</v>
      </c>
      <c r="U109" s="58" t="s">
        <v>1198</v>
      </c>
      <c r="V109" s="61" t="str">
        <f t="shared" si="7"/>
        <v>A3_A4</v>
      </c>
      <c r="W109" s="61">
        <f>IF(P109="","",IF(ISERROR(MATCH(V109,V$5:V108,0)),MAX(W$5:W108)+1,VLOOKUP(V109,V$5:W108,2,FALSE)) )</f>
        <v>8</v>
      </c>
      <c r="X109" s="89"/>
      <c r="Y109" s="58" t="s">
        <v>1182</v>
      </c>
      <c r="Z109" s="58"/>
      <c r="AA109" s="58"/>
      <c r="AB109" s="58" t="s">
        <v>1211</v>
      </c>
      <c r="AC109" s="58" t="s">
        <v>1199</v>
      </c>
      <c r="AD109" s="58" t="s">
        <v>1316</v>
      </c>
      <c r="AE109" s="61" t="str">
        <f t="shared" si="8"/>
        <v>L4_L3</v>
      </c>
      <c r="AF109" s="61">
        <f>IF(Y109="","",IF(ISERROR(MATCH(AE109,AE$5:AE108,0)),MAX(AF$5:AF108)+1,VLOOKUP(AE109,AE$5:AF108,2,FALSE)) )</f>
        <v>6</v>
      </c>
      <c r="AG109" s="89"/>
      <c r="AH109" s="54" t="str">
        <f t="shared" si="9"/>
        <v>186</v>
      </c>
      <c r="AI109" s="61">
        <f>IF(AH109="","",IF(ISERROR(MATCH(AH109,AH$5:AH108,0)),MAX(AI$5:AI108)+1,VLOOKUP(AH109,AH$5:AI108,2,FALSE)) )</f>
        <v>18</v>
      </c>
      <c r="AJ109" s="61" t="str">
        <f t="shared" si="10"/>
        <v>x</v>
      </c>
      <c r="AK109" s="58" t="s">
        <v>1185</v>
      </c>
      <c r="AL109" s="61"/>
      <c r="AO109" s="58" t="s">
        <v>124</v>
      </c>
      <c r="AP109" s="58" t="s">
        <v>18</v>
      </c>
      <c r="AQ109" s="58" t="s">
        <v>43</v>
      </c>
      <c r="AR109" s="56" t="s">
        <v>1232</v>
      </c>
      <c r="AS109" s="58" t="s">
        <v>108</v>
      </c>
      <c r="AT109" s="92">
        <v>132440.68</v>
      </c>
      <c r="AU109" s="92">
        <v>485520.67599999998</v>
      </c>
      <c r="AV109" s="93">
        <f t="shared" si="11"/>
        <v>13.411299999999999</v>
      </c>
      <c r="AW109" s="93">
        <f t="shared" si="11"/>
        <v>48.922409999999992</v>
      </c>
      <c r="AX109" s="58">
        <v>15</v>
      </c>
      <c r="AY109" s="58">
        <v>769</v>
      </c>
      <c r="AZ109" s="58">
        <v>15</v>
      </c>
      <c r="BB109" s="58" t="s">
        <v>1333</v>
      </c>
      <c r="BC109" s="58" t="s">
        <v>1191</v>
      </c>
      <c r="BD109" s="58">
        <v>1000</v>
      </c>
      <c r="BE109" s="58">
        <v>900</v>
      </c>
      <c r="BF109" s="58" t="s">
        <v>1209</v>
      </c>
      <c r="BG109" s="58">
        <v>50</v>
      </c>
      <c r="BH109" s="58">
        <v>30</v>
      </c>
      <c r="BI109" s="58">
        <f>((BG109-2-4-2)*BH109)</f>
        <v>1260</v>
      </c>
      <c r="BJ109" s="58">
        <f t="shared" si="13"/>
        <v>760</v>
      </c>
      <c r="BK109" s="91">
        <v>42430</v>
      </c>
      <c r="BL109" s="59" t="s">
        <v>1354</v>
      </c>
      <c r="BM109" s="100">
        <v>42458</v>
      </c>
      <c r="BN109" s="59" t="s">
        <v>1340</v>
      </c>
    </row>
    <row r="110" spans="1:69" ht="15" customHeight="1" x14ac:dyDescent="0.25">
      <c r="A110" s="157" t="s">
        <v>125</v>
      </c>
      <c r="B110" s="54">
        <f ca="1">IF(AO110="","",IF(ISERROR(MATCH(AO110,AO$5:AO109,0)),MAX(B$5:B109)+1,INDIRECT(ADDRESS(MATCH(AO110,AO$5:AO109,0)+4,1)) ) )</f>
        <v>85</v>
      </c>
      <c r="C110" s="55">
        <v>212</v>
      </c>
      <c r="D110" s="56" t="s">
        <v>16</v>
      </c>
      <c r="E110" s="57" t="s">
        <v>1355</v>
      </c>
      <c r="F110" s="56" t="s">
        <v>1355</v>
      </c>
      <c r="G110" s="58" t="s">
        <v>1182</v>
      </c>
      <c r="H110" s="58" t="s">
        <v>1356</v>
      </c>
      <c r="I110" s="89"/>
      <c r="J110" s="58" t="s">
        <v>1182</v>
      </c>
      <c r="K110" s="58"/>
      <c r="L110" s="58"/>
      <c r="M110" s="58" t="s">
        <v>1351</v>
      </c>
      <c r="N110" s="61">
        <f>IF(J110="","",IF(ISERROR(MATCH(M110,M$5:M109,0)),MAX(N$5:N109)+1,VLOOKUP(M110,M$5:N109,2,FALSE)) )</f>
        <v>5</v>
      </c>
      <c r="O110" s="89"/>
      <c r="P110" s="58" t="s">
        <v>1182</v>
      </c>
      <c r="S110" s="58" t="s">
        <v>1197</v>
      </c>
      <c r="T110" s="58" t="s">
        <v>1265</v>
      </c>
      <c r="V110" s="61" t="str">
        <f t="shared" si="7"/>
        <v>A3_A3</v>
      </c>
      <c r="W110" s="61">
        <f>IF(P110="","",IF(ISERROR(MATCH(V110,V$5:V109,0)),MAX(W$5:W109)+1,VLOOKUP(V110,V$5:W109,2,FALSE)) )</f>
        <v>13</v>
      </c>
      <c r="X110" s="89"/>
      <c r="Y110" s="58" t="s">
        <v>1182</v>
      </c>
      <c r="Z110" s="58"/>
      <c r="AA110" s="58"/>
      <c r="AB110" s="58" t="s">
        <v>1197</v>
      </c>
      <c r="AC110" s="58" t="s">
        <v>1316</v>
      </c>
      <c r="AD110" s="58" t="s">
        <v>16</v>
      </c>
      <c r="AE110" s="61" t="str">
        <f t="shared" si="8"/>
        <v>L3_L3</v>
      </c>
      <c r="AF110" s="61">
        <f>IF(Y110="","",IF(ISERROR(MATCH(AE110,AE$5:AE109,0)),MAX(AF$5:AF109)+1,VLOOKUP(AE110,AE$5:AF109,2,FALSE)) )</f>
        <v>12</v>
      </c>
      <c r="AG110" s="89"/>
      <c r="AH110" s="54" t="str">
        <f t="shared" si="9"/>
        <v>5dc</v>
      </c>
      <c r="AI110" s="61">
        <f>IF(AH110="","",IF(ISERROR(MATCH(AH110,AH$5:AH109,0)),MAX(AI$5:AI109)+1,VLOOKUP(AH110,AH$5:AI109,2,FALSE)) )</f>
        <v>25</v>
      </c>
      <c r="AJ110" s="61" t="str">
        <f t="shared" si="10"/>
        <v>x</v>
      </c>
      <c r="AK110" s="58" t="s">
        <v>1185</v>
      </c>
      <c r="AL110" s="61"/>
      <c r="AO110" s="58" t="s">
        <v>125</v>
      </c>
      <c r="AP110" s="58" t="s">
        <v>18</v>
      </c>
      <c r="AQ110" s="58" t="s">
        <v>43</v>
      </c>
      <c r="AR110" s="56" t="s">
        <v>1229</v>
      </c>
      <c r="AS110" s="58" t="s">
        <v>1282</v>
      </c>
      <c r="AT110" s="92">
        <v>132709.10800000001</v>
      </c>
      <c r="AU110" s="92">
        <v>485411.98800000001</v>
      </c>
      <c r="AV110" s="93">
        <f t="shared" si="11"/>
        <v>13.452530000000003</v>
      </c>
      <c r="AW110" s="93">
        <f t="shared" si="11"/>
        <v>48.903330000000004</v>
      </c>
      <c r="AX110" s="58">
        <v>20</v>
      </c>
      <c r="AY110" s="58">
        <v>747</v>
      </c>
      <c r="AZ110" s="58">
        <v>15</v>
      </c>
      <c r="BB110" s="58" t="s">
        <v>1333</v>
      </c>
      <c r="BC110" s="58" t="s">
        <v>1191</v>
      </c>
      <c r="BD110" s="58">
        <v>1050</v>
      </c>
      <c r="BE110" s="58">
        <v>950</v>
      </c>
      <c r="BF110" s="58" t="s">
        <v>1209</v>
      </c>
      <c r="BG110" s="58">
        <v>50</v>
      </c>
      <c r="BH110" s="58">
        <v>30</v>
      </c>
      <c r="BI110" s="58">
        <f>((BG110-2-4-2)*BH110)</f>
        <v>1260</v>
      </c>
      <c r="BJ110" s="58">
        <f t="shared" si="13"/>
        <v>760</v>
      </c>
      <c r="BK110" s="91">
        <v>42430</v>
      </c>
      <c r="BL110" s="59" t="s">
        <v>1357</v>
      </c>
      <c r="BM110" s="100">
        <v>42458</v>
      </c>
      <c r="BN110" s="59" t="s">
        <v>1342</v>
      </c>
    </row>
    <row r="111" spans="1:69" ht="15" customHeight="1" x14ac:dyDescent="0.25">
      <c r="A111" s="157" t="s">
        <v>125</v>
      </c>
      <c r="B111" s="54" t="str">
        <f ca="1">IF(AO111="","",IF(ISERROR(MATCH(AO111,AO$5:AO110,0)),MAX(B$5:B110)+1,INDIRECT(ADDRESS(MATCH(AO111,AO$5:AO110,0)+4,1)) ) )</f>
        <v>DIPtri4</v>
      </c>
      <c r="C111" s="55">
        <v>213</v>
      </c>
      <c r="D111" s="56">
        <v>212</v>
      </c>
      <c r="E111" s="57" t="s">
        <v>1355</v>
      </c>
      <c r="F111" s="56" t="s">
        <v>1355</v>
      </c>
      <c r="G111" s="58" t="s">
        <v>1261</v>
      </c>
      <c r="H111" s="58" t="s">
        <v>1356</v>
      </c>
      <c r="I111" s="89"/>
      <c r="J111" s="58"/>
      <c r="K111" s="58"/>
      <c r="L111" s="58"/>
      <c r="M111" s="58" t="s">
        <v>16</v>
      </c>
      <c r="N111" s="61" t="str">
        <f>IF(J111="","",IF(ISERROR(MATCH(M111,M$5:M110,0)),MAX(N$5:N110)+1,VLOOKUP(M111,M$5:N110,2,FALSE)) )</f>
        <v/>
      </c>
      <c r="O111" s="89"/>
      <c r="P111" s="58" t="s">
        <v>16</v>
      </c>
      <c r="V111" s="61" t="str">
        <f t="shared" si="7"/>
        <v/>
      </c>
      <c r="W111" s="61" t="str">
        <f>IF(P111="","",IF(ISERROR(MATCH(V111,V$5:V110,0)),MAX(W$5:W110)+1,VLOOKUP(V111,V$5:W110,2,FALSE)) )</f>
        <v/>
      </c>
      <c r="X111" s="89"/>
      <c r="Y111" s="58" t="s">
        <v>16</v>
      </c>
      <c r="Z111" s="58"/>
      <c r="AA111" s="58"/>
      <c r="AB111" s="58" t="s">
        <v>16</v>
      </c>
      <c r="AC111" s="58" t="s">
        <v>16</v>
      </c>
      <c r="AD111" s="58" t="s">
        <v>16</v>
      </c>
      <c r="AE111" s="61" t="str">
        <f t="shared" si="8"/>
        <v/>
      </c>
      <c r="AF111" s="61" t="str">
        <f>IF(Y111="","",IF(ISERROR(MATCH(AE111,AE$5:AE110,0)),MAX(AF$5:AF110)+1,VLOOKUP(AE111,AE$5:AF110,2,FALSE)) )</f>
        <v/>
      </c>
      <c r="AG111" s="89"/>
      <c r="AH111" s="54" t="str">
        <f t="shared" si="9"/>
        <v/>
      </c>
      <c r="AI111" s="61" t="str">
        <f>IF(AH111="","",IF(ISERROR(MATCH(AH111,AH$5:AH110,0)),MAX(AI$5:AI110)+1,VLOOKUP(AH111,AH$5:AI110,2,FALSE)) )</f>
        <v/>
      </c>
      <c r="AJ111" s="61" t="str">
        <f t="shared" si="10"/>
        <v/>
      </c>
      <c r="AK111" s="58" t="s">
        <v>1185</v>
      </c>
      <c r="AL111" s="61"/>
      <c r="AO111" s="58" t="s">
        <v>125</v>
      </c>
      <c r="AP111" s="58" t="s">
        <v>18</v>
      </c>
      <c r="AQ111" s="58" t="s">
        <v>43</v>
      </c>
      <c r="AR111" s="56" t="s">
        <v>1229</v>
      </c>
      <c r="AS111" s="58" t="s">
        <v>1282</v>
      </c>
      <c r="AT111" s="92">
        <v>132709.10800000001</v>
      </c>
      <c r="AU111" s="92">
        <v>485411.98800000001</v>
      </c>
      <c r="AV111" s="93">
        <f t="shared" si="11"/>
        <v>13.452530000000003</v>
      </c>
      <c r="AW111" s="93">
        <f t="shared" si="11"/>
        <v>48.903330000000004</v>
      </c>
      <c r="AX111" s="58">
        <v>20</v>
      </c>
      <c r="AY111" s="58">
        <v>747</v>
      </c>
      <c r="AZ111" s="58">
        <v>15</v>
      </c>
      <c r="BB111" s="58" t="s">
        <v>1333</v>
      </c>
      <c r="BC111" s="58" t="s">
        <v>1191</v>
      </c>
      <c r="BD111" s="58">
        <v>1050</v>
      </c>
      <c r="BE111" s="58">
        <v>950</v>
      </c>
      <c r="BF111" s="58" t="s">
        <v>1209</v>
      </c>
      <c r="BG111" s="58">
        <v>50</v>
      </c>
      <c r="BH111" s="58">
        <v>30</v>
      </c>
      <c r="BI111" s="58">
        <f>((BG111-2)*BH111)</f>
        <v>1440</v>
      </c>
      <c r="BJ111" s="58">
        <f t="shared" si="13"/>
        <v>940</v>
      </c>
      <c r="BK111" s="91">
        <v>42430</v>
      </c>
      <c r="BL111" s="59" t="s">
        <v>1358</v>
      </c>
      <c r="BM111" s="100">
        <v>42458</v>
      </c>
      <c r="BN111" s="59" t="s">
        <v>1344</v>
      </c>
    </row>
    <row r="112" spans="1:69" ht="15" customHeight="1" x14ac:dyDescent="0.25">
      <c r="A112" s="157" t="s">
        <v>126</v>
      </c>
      <c r="B112" s="54">
        <f ca="1">IF(AO112="","",IF(ISERROR(MATCH(AO112,AO$5:AO111,0)),MAX(B$5:B111)+1,INDIRECT(ADDRESS(MATCH(AO112,AO$5:AO111,0)+4,1)) ) )</f>
        <v>86</v>
      </c>
      <c r="C112" s="55">
        <v>214</v>
      </c>
      <c r="D112" s="56" t="s">
        <v>16</v>
      </c>
      <c r="E112" s="57" t="s">
        <v>1355</v>
      </c>
      <c r="F112" s="56" t="s">
        <v>1355</v>
      </c>
      <c r="G112" s="58" t="s">
        <v>1182</v>
      </c>
      <c r="H112" s="58"/>
      <c r="I112" s="89"/>
      <c r="J112" s="58" t="s">
        <v>1182</v>
      </c>
      <c r="K112" s="58"/>
      <c r="L112" s="58"/>
      <c r="M112" s="58" t="s">
        <v>1351</v>
      </c>
      <c r="N112" s="61">
        <f>IF(J112="","",IF(ISERROR(MATCH(M112,M$5:M111,0)),MAX(N$5:N111)+1,VLOOKUP(M112,M$5:N111,2,FALSE)) )</f>
        <v>5</v>
      </c>
      <c r="O112" s="89"/>
      <c r="P112" s="58" t="s">
        <v>1182</v>
      </c>
      <c r="S112" s="58" t="s">
        <v>1197</v>
      </c>
      <c r="T112" s="58" t="s">
        <v>1265</v>
      </c>
      <c r="V112" s="61" t="str">
        <f t="shared" si="7"/>
        <v>A3_A3</v>
      </c>
      <c r="W112" s="61">
        <f>IF(P112="","",IF(ISERROR(MATCH(V112,V$5:V111,0)),MAX(W$5:W111)+1,VLOOKUP(V112,V$5:W111,2,FALSE)) )</f>
        <v>13</v>
      </c>
      <c r="X112" s="89"/>
      <c r="Y112" s="58" t="s">
        <v>1182</v>
      </c>
      <c r="Z112" s="58"/>
      <c r="AA112" s="58"/>
      <c r="AB112" s="58" t="s">
        <v>1197</v>
      </c>
      <c r="AC112" s="58" t="s">
        <v>1316</v>
      </c>
      <c r="AD112" s="58" t="s">
        <v>16</v>
      </c>
      <c r="AE112" s="61" t="str">
        <f t="shared" si="8"/>
        <v>L3_L3</v>
      </c>
      <c r="AF112" s="61">
        <f>IF(Y112="","",IF(ISERROR(MATCH(AE112,AE$5:AE111,0)),MAX(AF$5:AF111)+1,VLOOKUP(AE112,AE$5:AF111,2,FALSE)) )</f>
        <v>12</v>
      </c>
      <c r="AG112" s="89"/>
      <c r="AH112" s="54" t="str">
        <f t="shared" si="9"/>
        <v>5dc</v>
      </c>
      <c r="AI112" s="61">
        <f>IF(AH112="","",IF(ISERROR(MATCH(AH112,AH$5:AH111,0)),MAX(AI$5:AI111)+1,VLOOKUP(AH112,AH$5:AI111,2,FALSE)) )</f>
        <v>25</v>
      </c>
      <c r="AJ112" s="61" t="str">
        <f t="shared" si="10"/>
        <v>x</v>
      </c>
      <c r="AK112" s="58" t="s">
        <v>1185</v>
      </c>
      <c r="AL112" s="61"/>
      <c r="AO112" s="58" t="s">
        <v>126</v>
      </c>
      <c r="AP112" s="58" t="s">
        <v>18</v>
      </c>
      <c r="AQ112" s="58" t="s">
        <v>43</v>
      </c>
      <c r="AR112" s="56" t="s">
        <v>1226</v>
      </c>
      <c r="AS112" s="58" t="s">
        <v>1246</v>
      </c>
      <c r="AT112" s="92">
        <v>133311.23199999999</v>
      </c>
      <c r="AU112" s="92">
        <v>485546.66800000001</v>
      </c>
      <c r="AV112" s="93">
        <f t="shared" si="11"/>
        <v>13.553119999999996</v>
      </c>
      <c r="AW112" s="93">
        <f t="shared" si="11"/>
        <v>48.929630000000003</v>
      </c>
      <c r="AX112" s="58">
        <v>20</v>
      </c>
      <c r="AY112" s="58">
        <v>857</v>
      </c>
      <c r="AZ112" s="58">
        <v>25</v>
      </c>
      <c r="BB112" s="58" t="s">
        <v>1333</v>
      </c>
      <c r="BC112" s="58" t="s">
        <v>1191</v>
      </c>
      <c r="BD112" s="58">
        <v>1050</v>
      </c>
      <c r="BE112" s="58">
        <v>950</v>
      </c>
      <c r="BF112" s="58" t="s">
        <v>1231</v>
      </c>
      <c r="BG112" s="58">
        <v>60</v>
      </c>
      <c r="BH112" s="58">
        <v>30</v>
      </c>
      <c r="BI112" s="58">
        <f>((BG112-2-4-4)*BH112)</f>
        <v>1500</v>
      </c>
      <c r="BJ112" s="58">
        <f t="shared" si="13"/>
        <v>1000</v>
      </c>
      <c r="BK112" s="91">
        <v>42430</v>
      </c>
      <c r="BL112" s="59" t="s">
        <v>1359</v>
      </c>
      <c r="BM112" s="100">
        <v>42458</v>
      </c>
      <c r="BN112" s="59" t="s">
        <v>1347</v>
      </c>
    </row>
    <row r="113" spans="1:69" ht="15" customHeight="1" x14ac:dyDescent="0.25">
      <c r="A113" s="157" t="s">
        <v>127</v>
      </c>
      <c r="B113" s="54">
        <f ca="1">IF(AO113="","",IF(ISERROR(MATCH(AO113,AO$5:AO112,0)),MAX(B$5:B112)+1,INDIRECT(ADDRESS(MATCH(AO113,AO$5:AO112,0)+4,1)) ) )</f>
        <v>87</v>
      </c>
      <c r="C113" s="55">
        <v>215</v>
      </c>
      <c r="D113" s="56" t="s">
        <v>16</v>
      </c>
      <c r="E113" s="57" t="s">
        <v>1355</v>
      </c>
      <c r="F113" s="56" t="s">
        <v>1355</v>
      </c>
      <c r="G113" s="58" t="s">
        <v>1182</v>
      </c>
      <c r="H113" s="58"/>
      <c r="I113" s="89"/>
      <c r="J113" s="58" t="s">
        <v>1182</v>
      </c>
      <c r="K113" s="58"/>
      <c r="L113" s="58"/>
      <c r="M113" s="58" t="s">
        <v>1351</v>
      </c>
      <c r="N113" s="61">
        <f>IF(J113="","",IF(ISERROR(MATCH(M113,M$5:M112,0)),MAX(N$5:N112)+1,VLOOKUP(M113,M$5:N112,2,FALSE)) )</f>
        <v>5</v>
      </c>
      <c r="O113" s="89"/>
      <c r="P113" s="58" t="s">
        <v>1182</v>
      </c>
      <c r="S113" s="58" t="s">
        <v>1197</v>
      </c>
      <c r="T113" s="58" t="s">
        <v>1265</v>
      </c>
      <c r="V113" s="61" t="str">
        <f t="shared" si="7"/>
        <v>A3_A3</v>
      </c>
      <c r="W113" s="61">
        <f>IF(P113="","",IF(ISERROR(MATCH(V113,V$5:V112,0)),MAX(W$5:W112)+1,VLOOKUP(V113,V$5:W112,2,FALSE)) )</f>
        <v>13</v>
      </c>
      <c r="X113" s="89"/>
      <c r="Y113" s="58" t="s">
        <v>1182</v>
      </c>
      <c r="Z113" s="58"/>
      <c r="AA113" s="58"/>
      <c r="AB113" s="58" t="s">
        <v>1197</v>
      </c>
      <c r="AC113" s="58" t="s">
        <v>1316</v>
      </c>
      <c r="AD113" s="58" t="s">
        <v>16</v>
      </c>
      <c r="AE113" s="61" t="str">
        <f t="shared" si="8"/>
        <v>L3_L3</v>
      </c>
      <c r="AF113" s="61">
        <f>IF(Y113="","",IF(ISERROR(MATCH(AE113,AE$5:AE112,0)),MAX(AF$5:AF112)+1,VLOOKUP(AE113,AE$5:AF112,2,FALSE)) )</f>
        <v>12</v>
      </c>
      <c r="AG113" s="89"/>
      <c r="AH113" s="54" t="str">
        <f t="shared" si="9"/>
        <v>5dc</v>
      </c>
      <c r="AI113" s="61">
        <f>IF(AH113="","",IF(ISERROR(MATCH(AH113,AH$5:AH112,0)),MAX(AI$5:AI112)+1,VLOOKUP(AH113,AH$5:AI112,2,FALSE)) )</f>
        <v>25</v>
      </c>
      <c r="AJ113" s="61" t="str">
        <f t="shared" si="10"/>
        <v>x</v>
      </c>
      <c r="AK113" s="58" t="s">
        <v>1185</v>
      </c>
      <c r="AL113" s="61"/>
      <c r="AO113" s="58" t="s">
        <v>127</v>
      </c>
      <c r="AP113" s="58" t="s">
        <v>18</v>
      </c>
      <c r="AQ113" s="58" t="s">
        <v>43</v>
      </c>
      <c r="AR113" s="56" t="s">
        <v>1234</v>
      </c>
      <c r="AS113" s="58" t="s">
        <v>112</v>
      </c>
      <c r="AT113" s="92">
        <v>132152.88399999999</v>
      </c>
      <c r="AU113" s="92">
        <v>485506.924</v>
      </c>
      <c r="AV113" s="93">
        <f t="shared" si="11"/>
        <v>13.364689999999998</v>
      </c>
      <c r="AW113" s="93">
        <f t="shared" si="11"/>
        <v>48.918590000000002</v>
      </c>
      <c r="AX113" s="58">
        <v>20</v>
      </c>
      <c r="AY113" s="58">
        <v>768</v>
      </c>
      <c r="AZ113" s="58">
        <v>15</v>
      </c>
      <c r="BB113" s="58" t="s">
        <v>1333</v>
      </c>
      <c r="BC113" s="58" t="s">
        <v>1191</v>
      </c>
      <c r="BD113" s="58">
        <v>1050</v>
      </c>
      <c r="BE113" s="58">
        <v>950</v>
      </c>
      <c r="BF113" s="58" t="s">
        <v>1231</v>
      </c>
      <c r="BG113" s="58">
        <v>50</v>
      </c>
      <c r="BH113" s="58">
        <v>30</v>
      </c>
      <c r="BI113" s="58">
        <f>((BG113-2-4-2)*BH113)</f>
        <v>1260</v>
      </c>
      <c r="BJ113" s="58">
        <f t="shared" si="13"/>
        <v>760</v>
      </c>
      <c r="BK113" s="91">
        <v>42430</v>
      </c>
      <c r="BL113" s="59" t="s">
        <v>1360</v>
      </c>
      <c r="BM113" s="100">
        <v>42458</v>
      </c>
      <c r="BN113" s="59" t="s">
        <v>1349</v>
      </c>
    </row>
    <row r="114" spans="1:69" ht="15" customHeight="1" x14ac:dyDescent="0.25">
      <c r="A114" s="157" t="s">
        <v>128</v>
      </c>
      <c r="B114" s="54">
        <f ca="1">IF(AO114="","",IF(ISERROR(MATCH(AO114,AO$5:AO113,0)),MAX(B$5:B113)+1,INDIRECT(ADDRESS(MATCH(AO114,AO$5:AO113,0)+4,1)) ) )</f>
        <v>88</v>
      </c>
      <c r="C114" s="55">
        <v>216</v>
      </c>
      <c r="D114" s="56" t="s">
        <v>16</v>
      </c>
      <c r="E114" s="57" t="s">
        <v>1355</v>
      </c>
      <c r="F114" s="56" t="s">
        <v>1355</v>
      </c>
      <c r="G114" s="58" t="s">
        <v>1182</v>
      </c>
      <c r="H114" s="58"/>
      <c r="I114" s="89"/>
      <c r="J114" s="58" t="s">
        <v>1182</v>
      </c>
      <c r="K114" s="58"/>
      <c r="L114" s="58"/>
      <c r="M114" s="58" t="s">
        <v>1351</v>
      </c>
      <c r="N114" s="61">
        <f>IF(J114="","",IF(ISERROR(MATCH(M114,M$5:M113,0)),MAX(N$5:N113)+1,VLOOKUP(M114,M$5:N113,2,FALSE)) )</f>
        <v>5</v>
      </c>
      <c r="O114" s="89"/>
      <c r="P114" s="58" t="s">
        <v>1182</v>
      </c>
      <c r="S114" s="58" t="s">
        <v>1197</v>
      </c>
      <c r="T114" s="58" t="s">
        <v>1265</v>
      </c>
      <c r="V114" s="61" t="str">
        <f t="shared" si="7"/>
        <v>A3_A3</v>
      </c>
      <c r="W114" s="61">
        <f>IF(P114="","",IF(ISERROR(MATCH(V114,V$5:V113,0)),MAX(W$5:W113)+1,VLOOKUP(V114,V$5:W113,2,FALSE)) )</f>
        <v>13</v>
      </c>
      <c r="X114" s="89"/>
      <c r="Y114" s="58" t="s">
        <v>1182</v>
      </c>
      <c r="Z114" s="58"/>
      <c r="AA114" s="58"/>
      <c r="AB114" s="58" t="s">
        <v>1197</v>
      </c>
      <c r="AC114" s="58" t="s">
        <v>1316</v>
      </c>
      <c r="AD114" s="58" t="s">
        <v>16</v>
      </c>
      <c r="AE114" s="61" t="str">
        <f t="shared" si="8"/>
        <v>L3_L3</v>
      </c>
      <c r="AF114" s="61">
        <f>IF(Y114="","",IF(ISERROR(MATCH(AE114,AE$5:AE113,0)),MAX(AF$5:AF113)+1,VLOOKUP(AE114,AE$5:AF113,2,FALSE)) )</f>
        <v>12</v>
      </c>
      <c r="AG114" s="89"/>
      <c r="AH114" s="54" t="str">
        <f t="shared" si="9"/>
        <v>5dc</v>
      </c>
      <c r="AI114" s="61">
        <f>IF(AH114="","",IF(ISERROR(MATCH(AH114,AH$5:AH113,0)),MAX(AI$5:AI113)+1,VLOOKUP(AH114,AH$5:AI113,2,FALSE)) )</f>
        <v>25</v>
      </c>
      <c r="AJ114" s="61" t="str">
        <f t="shared" si="10"/>
        <v>x</v>
      </c>
      <c r="AK114" s="58" t="s">
        <v>1185</v>
      </c>
      <c r="AL114" s="61"/>
      <c r="AO114" s="58" t="s">
        <v>128</v>
      </c>
      <c r="AP114" s="58" t="s">
        <v>18</v>
      </c>
      <c r="AQ114" s="58" t="s">
        <v>43</v>
      </c>
      <c r="AR114" s="56" t="s">
        <v>1232</v>
      </c>
      <c r="AS114" s="58" t="s">
        <v>1361</v>
      </c>
      <c r="AT114" s="92">
        <v>132407.74</v>
      </c>
      <c r="AU114" s="92">
        <v>485509.91200000001</v>
      </c>
      <c r="AV114" s="93">
        <f t="shared" si="11"/>
        <v>13.402149999999997</v>
      </c>
      <c r="AW114" s="93">
        <f t="shared" si="11"/>
        <v>48.919420000000002</v>
      </c>
      <c r="AX114" s="58">
        <v>20</v>
      </c>
      <c r="AY114" s="58">
        <v>789</v>
      </c>
      <c r="AZ114" s="58">
        <v>15</v>
      </c>
      <c r="BB114" s="58" t="s">
        <v>1333</v>
      </c>
      <c r="BC114" s="58" t="s">
        <v>1191</v>
      </c>
      <c r="BD114" s="58">
        <v>1050</v>
      </c>
      <c r="BE114" s="58">
        <v>900</v>
      </c>
      <c r="BF114" s="58" t="s">
        <v>1192</v>
      </c>
      <c r="BG114" s="58">
        <v>50</v>
      </c>
      <c r="BH114" s="58">
        <v>30</v>
      </c>
      <c r="BI114" s="58">
        <f>((BG114-2-4-2)*BH114)</f>
        <v>1260</v>
      </c>
      <c r="BJ114" s="58">
        <f t="shared" si="13"/>
        <v>760</v>
      </c>
      <c r="BK114" s="91">
        <v>42430</v>
      </c>
      <c r="BL114" s="59" t="s">
        <v>1198</v>
      </c>
      <c r="BM114" s="100">
        <v>42458</v>
      </c>
      <c r="BN114" s="59" t="s">
        <v>1265</v>
      </c>
    </row>
    <row r="115" spans="1:69" ht="15" customHeight="1" x14ac:dyDescent="0.25">
      <c r="A115" s="157" t="s">
        <v>129</v>
      </c>
      <c r="B115" s="54">
        <f ca="1">IF(AO115="","",IF(ISERROR(MATCH(AO115,AO$5:AO114,0)),MAX(B$5:B114)+1,INDIRECT(ADDRESS(MATCH(AO115,AO$5:AO114,0)+4,1)) ) )</f>
        <v>89</v>
      </c>
      <c r="C115" s="55">
        <v>217</v>
      </c>
      <c r="D115" s="56" t="s">
        <v>16</v>
      </c>
      <c r="E115" s="57" t="s">
        <v>1355</v>
      </c>
      <c r="F115" s="56" t="s">
        <v>1355</v>
      </c>
      <c r="G115" s="58" t="s">
        <v>1182</v>
      </c>
      <c r="H115" s="58"/>
      <c r="I115" s="89"/>
      <c r="J115" s="58" t="s">
        <v>1182</v>
      </c>
      <c r="K115" s="58"/>
      <c r="L115" s="58"/>
      <c r="M115" s="58" t="s">
        <v>1351</v>
      </c>
      <c r="N115" s="61">
        <f>IF(J115="","",IF(ISERROR(MATCH(M115,M$5:M114,0)),MAX(N$5:N114)+1,VLOOKUP(M115,M$5:N114,2,FALSE)) )</f>
        <v>5</v>
      </c>
      <c r="O115" s="89"/>
      <c r="P115" s="58" t="s">
        <v>1182</v>
      </c>
      <c r="S115" s="58" t="s">
        <v>1197</v>
      </c>
      <c r="T115" s="58" t="s">
        <v>1265</v>
      </c>
      <c r="V115" s="61" t="str">
        <f t="shared" si="7"/>
        <v>A3_A3</v>
      </c>
      <c r="W115" s="61">
        <f>IF(P115="","",IF(ISERROR(MATCH(V115,V$5:V114,0)),MAX(W$5:W114)+1,VLOOKUP(V115,V$5:W114,2,FALSE)) )</f>
        <v>13</v>
      </c>
      <c r="X115" s="89"/>
      <c r="Y115" s="58" t="s">
        <v>1182</v>
      </c>
      <c r="Z115" s="58"/>
      <c r="AA115" s="58"/>
      <c r="AB115" s="58" t="s">
        <v>1197</v>
      </c>
      <c r="AC115" s="58" t="s">
        <v>1316</v>
      </c>
      <c r="AD115" s="58" t="s">
        <v>16</v>
      </c>
      <c r="AE115" s="61" t="str">
        <f t="shared" si="8"/>
        <v>L3_L3</v>
      </c>
      <c r="AF115" s="61">
        <f>IF(Y115="","",IF(ISERROR(MATCH(AE115,AE$5:AE114,0)),MAX(AF$5:AF114)+1,VLOOKUP(AE115,AE$5:AF114,2,FALSE)) )</f>
        <v>12</v>
      </c>
      <c r="AG115" s="89"/>
      <c r="AH115" s="54" t="str">
        <f t="shared" si="9"/>
        <v>5dc</v>
      </c>
      <c r="AI115" s="61">
        <f>IF(AH115="","",IF(ISERROR(MATCH(AH115,AH$5:AH114,0)),MAX(AI$5:AI114)+1,VLOOKUP(AH115,AH$5:AI114,2,FALSE)) )</f>
        <v>25</v>
      </c>
      <c r="AJ115" s="61" t="str">
        <f t="shared" si="10"/>
        <v>x</v>
      </c>
      <c r="AK115" s="58" t="s">
        <v>1185</v>
      </c>
      <c r="AL115" s="61"/>
      <c r="AO115" s="58" t="s">
        <v>129</v>
      </c>
      <c r="AP115" s="58" t="s">
        <v>18</v>
      </c>
      <c r="AQ115" s="58" t="s">
        <v>43</v>
      </c>
      <c r="AR115" s="56" t="s">
        <v>1236</v>
      </c>
      <c r="AS115" s="58" t="s">
        <v>1290</v>
      </c>
      <c r="AT115" s="92">
        <v>132148.88800000001</v>
      </c>
      <c r="AU115" s="92">
        <v>485508.50799999997</v>
      </c>
      <c r="AV115" s="93">
        <f t="shared" si="11"/>
        <v>13.363580000000002</v>
      </c>
      <c r="AW115" s="93">
        <f t="shared" si="11"/>
        <v>48.919029999999992</v>
      </c>
      <c r="AX115" s="58">
        <v>15</v>
      </c>
      <c r="AY115" s="58">
        <v>746</v>
      </c>
      <c r="AZ115" s="58">
        <v>15</v>
      </c>
      <c r="BB115" s="58" t="s">
        <v>1333</v>
      </c>
      <c r="BC115" s="58" t="s">
        <v>1191</v>
      </c>
      <c r="BD115" s="58">
        <v>1050</v>
      </c>
      <c r="BE115" s="58">
        <v>950</v>
      </c>
      <c r="BF115" s="58" t="s">
        <v>1231</v>
      </c>
      <c r="BG115" s="58">
        <v>50</v>
      </c>
      <c r="BH115" s="58">
        <v>25</v>
      </c>
      <c r="BI115" s="58">
        <f>((BG115-2-4-2)*BH115)</f>
        <v>1050</v>
      </c>
      <c r="BJ115" s="58">
        <f t="shared" si="13"/>
        <v>550</v>
      </c>
      <c r="BK115" s="91">
        <v>42430</v>
      </c>
      <c r="BL115" s="59" t="s">
        <v>1362</v>
      </c>
      <c r="BM115" s="100">
        <v>42458</v>
      </c>
      <c r="BN115" s="59" t="s">
        <v>1352</v>
      </c>
    </row>
    <row r="116" spans="1:69" ht="15" customHeight="1" x14ac:dyDescent="0.25">
      <c r="A116" s="157" t="s">
        <v>130</v>
      </c>
      <c r="B116" s="54">
        <f ca="1">IF(AO116="","",IF(ISERROR(MATCH(AO116,AO$5:AO115,0)),MAX(B$5:B115)+1,INDIRECT(ADDRESS(MATCH(AO116,AO$5:AO115,0)+4,1)) ) )</f>
        <v>90</v>
      </c>
      <c r="C116" s="55">
        <v>218</v>
      </c>
      <c r="D116" s="56" t="s">
        <v>16</v>
      </c>
      <c r="E116" s="57" t="s">
        <v>1331</v>
      </c>
      <c r="F116" s="56" t="s">
        <v>1331</v>
      </c>
      <c r="G116" s="58" t="s">
        <v>1182</v>
      </c>
      <c r="H116" s="58" t="s">
        <v>1363</v>
      </c>
      <c r="I116" s="89"/>
      <c r="J116" s="58" t="s">
        <v>1182</v>
      </c>
      <c r="K116" s="58"/>
      <c r="L116" s="58"/>
      <c r="M116" s="58" t="s">
        <v>1210</v>
      </c>
      <c r="N116" s="61">
        <f>IF(J116="","",IF(ISERROR(MATCH(M116,M$5:M115,0)),MAX(N$5:N115)+1,VLOOKUP(M116,M$5:N115,2,FALSE)) )</f>
        <v>2</v>
      </c>
      <c r="O116" s="89"/>
      <c r="P116" s="58" t="s">
        <v>1182</v>
      </c>
      <c r="S116" s="58" t="s">
        <v>1211</v>
      </c>
      <c r="T116" s="58" t="s">
        <v>1196</v>
      </c>
      <c r="U116" s="58" t="s">
        <v>1265</v>
      </c>
      <c r="V116" s="61" t="str">
        <f t="shared" si="7"/>
        <v>A1_A3</v>
      </c>
      <c r="W116" s="61">
        <f>IF(P116="","",IF(ISERROR(MATCH(V116,V$5:V115,0)),MAX(W$5:W115)+1,VLOOKUP(V116,V$5:W115,2,FALSE)) )</f>
        <v>9</v>
      </c>
      <c r="X116" s="89"/>
      <c r="Y116" s="58" t="s">
        <v>1182</v>
      </c>
      <c r="Z116" s="58"/>
      <c r="AA116" s="58"/>
      <c r="AB116" s="58" t="s">
        <v>1211</v>
      </c>
      <c r="AC116" s="58" t="s">
        <v>1218</v>
      </c>
      <c r="AD116" s="58" t="s">
        <v>1316</v>
      </c>
      <c r="AE116" s="61" t="str">
        <f t="shared" si="8"/>
        <v>L1-3_L3</v>
      </c>
      <c r="AF116" s="61">
        <f>IF(Y116="","",IF(ISERROR(MATCH(AE116,AE$5:AE115,0)),MAX(AF$5:AF115)+1,VLOOKUP(AE116,AE$5:AF115,2,FALSE)) )</f>
        <v>13</v>
      </c>
      <c r="AG116" s="89"/>
      <c r="AH116" s="54" t="str">
        <f t="shared" si="9"/>
        <v>29d</v>
      </c>
      <c r="AI116" s="61">
        <f>IF(AH116="","",IF(ISERROR(MATCH(AH116,AH$5:AH115,0)),MAX(AI$5:AI115)+1,VLOOKUP(AH116,AH$5:AI115,2,FALSE)) )</f>
        <v>26</v>
      </c>
      <c r="AJ116" s="61" t="str">
        <f t="shared" si="10"/>
        <v>x</v>
      </c>
      <c r="AK116" s="58" t="s">
        <v>1185</v>
      </c>
      <c r="AL116" s="61"/>
      <c r="AO116" s="58" t="s">
        <v>130</v>
      </c>
      <c r="AP116" s="58" t="s">
        <v>18</v>
      </c>
      <c r="AQ116" s="58" t="s">
        <v>43</v>
      </c>
      <c r="AR116" s="56" t="s">
        <v>1232</v>
      </c>
      <c r="AS116" s="58" t="s">
        <v>1246</v>
      </c>
      <c r="AT116" s="92">
        <v>133311.23199999999</v>
      </c>
      <c r="AU116" s="92">
        <v>485546.66800000001</v>
      </c>
      <c r="AV116" s="93">
        <f t="shared" si="11"/>
        <v>13.553119999999996</v>
      </c>
      <c r="AW116" s="93">
        <f t="shared" si="11"/>
        <v>48.929630000000003</v>
      </c>
      <c r="AX116" s="58">
        <v>20</v>
      </c>
      <c r="AY116" s="58">
        <v>857</v>
      </c>
      <c r="AZ116" s="58">
        <v>25</v>
      </c>
      <c r="BB116" s="58" t="s">
        <v>1333</v>
      </c>
      <c r="BC116" s="58" t="s">
        <v>1191</v>
      </c>
      <c r="BD116" s="58">
        <v>1100</v>
      </c>
      <c r="BE116" s="58">
        <v>1000</v>
      </c>
      <c r="BF116" s="58" t="s">
        <v>1231</v>
      </c>
      <c r="BG116" s="58">
        <v>50</v>
      </c>
      <c r="BH116" s="58">
        <v>20</v>
      </c>
      <c r="BI116" s="58">
        <f>((BG116-2-4-2)*BH116)</f>
        <v>840</v>
      </c>
      <c r="BJ116" s="58">
        <f t="shared" si="13"/>
        <v>340</v>
      </c>
      <c r="BK116" s="91">
        <v>42430</v>
      </c>
      <c r="BL116" s="59" t="s">
        <v>1364</v>
      </c>
      <c r="BM116" s="100">
        <v>42458</v>
      </c>
      <c r="BN116" s="59" t="s">
        <v>1353</v>
      </c>
    </row>
    <row r="117" spans="1:69" ht="15" customHeight="1" x14ac:dyDescent="0.25">
      <c r="A117" s="157" t="s">
        <v>130</v>
      </c>
      <c r="B117" s="54" t="str">
        <f ca="1">IF(AO117="","",IF(ISERROR(MATCH(AO117,AO$5:AO116,0)),MAX(B$5:B116)+1,INDIRECT(ADDRESS(MATCH(AO117,AO$5:AO116,0)+4,1)) ) )</f>
        <v>DIPzei5</v>
      </c>
      <c r="C117" s="55">
        <v>219</v>
      </c>
      <c r="D117" s="56">
        <v>218</v>
      </c>
      <c r="E117" s="57" t="s">
        <v>1331</v>
      </c>
      <c r="F117" s="56" t="s">
        <v>1331</v>
      </c>
      <c r="G117" s="58" t="s">
        <v>1261</v>
      </c>
      <c r="H117" s="58" t="s">
        <v>1363</v>
      </c>
      <c r="I117" s="89"/>
      <c r="J117" s="58"/>
      <c r="K117" s="58"/>
      <c r="L117" s="58"/>
      <c r="M117" s="58" t="s">
        <v>16</v>
      </c>
      <c r="N117" s="61" t="str">
        <f>IF(J117="","",IF(ISERROR(MATCH(M117,M$5:M116,0)),MAX(N$5:N116)+1,VLOOKUP(M117,M$5:N116,2,FALSE)) )</f>
        <v/>
      </c>
      <c r="O117" s="89"/>
      <c r="P117" s="58" t="s">
        <v>16</v>
      </c>
      <c r="V117" s="61" t="str">
        <f t="shared" si="7"/>
        <v/>
      </c>
      <c r="W117" s="61" t="str">
        <f>IF(P117="","",IF(ISERROR(MATCH(V117,V$5:V116,0)),MAX(W$5:W116)+1,VLOOKUP(V117,V$5:W116,2,FALSE)) )</f>
        <v/>
      </c>
      <c r="X117" s="89"/>
      <c r="Y117" s="58" t="s">
        <v>16</v>
      </c>
      <c r="Z117" s="58"/>
      <c r="AA117" s="58"/>
      <c r="AB117" s="58" t="s">
        <v>16</v>
      </c>
      <c r="AC117" s="58" t="s">
        <v>16</v>
      </c>
      <c r="AD117" s="58" t="s">
        <v>16</v>
      </c>
      <c r="AE117" s="61" t="str">
        <f t="shared" si="8"/>
        <v/>
      </c>
      <c r="AF117" s="61" t="str">
        <f>IF(Y117="","",IF(ISERROR(MATCH(AE117,AE$5:AE116,0)),MAX(AF$5:AF116)+1,VLOOKUP(AE117,AE$5:AF116,2,FALSE)) )</f>
        <v/>
      </c>
      <c r="AG117" s="89"/>
      <c r="AH117" s="54" t="str">
        <f t="shared" si="9"/>
        <v/>
      </c>
      <c r="AI117" s="61" t="str">
        <f>IF(AH117="","",IF(ISERROR(MATCH(AH117,AH$5:AH116,0)),MAX(AI$5:AI116)+1,VLOOKUP(AH117,AH$5:AI116,2,FALSE)) )</f>
        <v/>
      </c>
      <c r="AJ117" s="61" t="str">
        <f t="shared" si="10"/>
        <v/>
      </c>
      <c r="AK117" s="58" t="s">
        <v>1185</v>
      </c>
      <c r="AL117" s="61"/>
      <c r="AO117" s="58" t="s">
        <v>130</v>
      </c>
      <c r="AP117" s="58" t="s">
        <v>18</v>
      </c>
      <c r="AQ117" s="58" t="s">
        <v>43</v>
      </c>
      <c r="AR117" s="56" t="s">
        <v>1232</v>
      </c>
      <c r="AS117" s="58" t="s">
        <v>1246</v>
      </c>
      <c r="AT117" s="92">
        <v>133311.23199999999</v>
      </c>
      <c r="AU117" s="92">
        <v>485546.66800000001</v>
      </c>
      <c r="AV117" s="93">
        <f t="shared" si="11"/>
        <v>13.553119999999996</v>
      </c>
      <c r="AW117" s="93">
        <f t="shared" si="11"/>
        <v>48.929630000000003</v>
      </c>
      <c r="AX117" s="58">
        <v>20</v>
      </c>
      <c r="AY117" s="58">
        <v>857</v>
      </c>
      <c r="AZ117" s="58">
        <v>25</v>
      </c>
      <c r="BB117" s="58" t="s">
        <v>1333</v>
      </c>
      <c r="BC117" s="58" t="s">
        <v>1191</v>
      </c>
      <c r="BD117" s="58">
        <v>1050</v>
      </c>
      <c r="BE117" s="58">
        <v>950</v>
      </c>
      <c r="BF117" s="58" t="s">
        <v>1231</v>
      </c>
      <c r="BG117" s="58">
        <v>50</v>
      </c>
      <c r="BH117" s="58">
        <v>30</v>
      </c>
      <c r="BI117" s="58">
        <f>((BG117-2)*BH117)</f>
        <v>1440</v>
      </c>
      <c r="BJ117" s="58">
        <f t="shared" si="13"/>
        <v>940</v>
      </c>
      <c r="BK117" s="91">
        <v>42430</v>
      </c>
      <c r="BL117" s="59" t="s">
        <v>1365</v>
      </c>
      <c r="BM117" s="100">
        <v>42458</v>
      </c>
      <c r="BN117" s="59" t="s">
        <v>1354</v>
      </c>
    </row>
    <row r="118" spans="1:69" ht="15" customHeight="1" x14ac:dyDescent="0.25">
      <c r="A118" s="157" t="s">
        <v>131</v>
      </c>
      <c r="B118" s="54">
        <f ca="1">IF(AO118="","",IF(ISERROR(MATCH(AO118,AO$5:AO117,0)),MAX(B$5:B117)+1,INDIRECT(ADDRESS(MATCH(AO118,AO$5:AO117,0)+4,1)) ) )</f>
        <v>91</v>
      </c>
      <c r="C118" s="55">
        <v>220</v>
      </c>
      <c r="D118" s="56" t="s">
        <v>16</v>
      </c>
      <c r="E118" s="57" t="s">
        <v>1331</v>
      </c>
      <c r="F118" s="56" t="s">
        <v>1331</v>
      </c>
      <c r="G118" s="58" t="s">
        <v>1182</v>
      </c>
      <c r="H118" s="58"/>
      <c r="I118" s="89"/>
      <c r="J118" s="58" t="s">
        <v>1182</v>
      </c>
      <c r="K118" s="58"/>
      <c r="L118" s="58"/>
      <c r="M118" s="58" t="s">
        <v>1210</v>
      </c>
      <c r="N118" s="61">
        <f>IF(J118="","",IF(ISERROR(MATCH(M118,M$5:M117,0)),MAX(N$5:N117)+1,VLOOKUP(M118,M$5:N117,2,FALSE)) )</f>
        <v>2</v>
      </c>
      <c r="O118" s="89"/>
      <c r="P118" s="58" t="s">
        <v>1182</v>
      </c>
      <c r="S118" s="58" t="s">
        <v>1211</v>
      </c>
      <c r="T118" s="58" t="s">
        <v>1196</v>
      </c>
      <c r="U118" s="58" t="s">
        <v>1265</v>
      </c>
      <c r="V118" s="61" t="str">
        <f t="shared" si="7"/>
        <v>A1_A3</v>
      </c>
      <c r="W118" s="61">
        <f>IF(P118="","",IF(ISERROR(MATCH(V118,V$5:V117,0)),MAX(W$5:W117)+1,VLOOKUP(V118,V$5:W117,2,FALSE)) )</f>
        <v>9</v>
      </c>
      <c r="X118" s="89"/>
      <c r="Y118" s="58" t="s">
        <v>1182</v>
      </c>
      <c r="Z118" s="58"/>
      <c r="AA118" s="58"/>
      <c r="AB118" s="58" t="s">
        <v>1211</v>
      </c>
      <c r="AC118" s="58" t="s">
        <v>1218</v>
      </c>
      <c r="AD118" s="58" t="s">
        <v>1316</v>
      </c>
      <c r="AE118" s="61" t="str">
        <f t="shared" si="8"/>
        <v>L1-3_L3</v>
      </c>
      <c r="AF118" s="61">
        <f>IF(Y118="","",IF(ISERROR(MATCH(AE118,AE$5:AE117,0)),MAX(AF$5:AF117)+1,VLOOKUP(AE118,AE$5:AF117,2,FALSE)) )</f>
        <v>13</v>
      </c>
      <c r="AG118" s="89"/>
      <c r="AH118" s="54" t="str">
        <f t="shared" si="9"/>
        <v>29d</v>
      </c>
      <c r="AI118" s="61">
        <f>IF(AH118="","",IF(ISERROR(MATCH(AH118,AH$5:AH117,0)),MAX(AI$5:AI117)+1,VLOOKUP(AH118,AH$5:AI117,2,FALSE)) )</f>
        <v>26</v>
      </c>
      <c r="AJ118" s="61" t="str">
        <f t="shared" si="10"/>
        <v>x</v>
      </c>
      <c r="AK118" s="58" t="s">
        <v>1185</v>
      </c>
      <c r="AL118" s="61"/>
      <c r="AO118" s="58" t="s">
        <v>131</v>
      </c>
      <c r="AP118" s="58" t="s">
        <v>18</v>
      </c>
      <c r="AQ118" s="58" t="s">
        <v>43</v>
      </c>
      <c r="AR118" s="56" t="s">
        <v>41</v>
      </c>
      <c r="AS118" s="58" t="s">
        <v>1290</v>
      </c>
      <c r="AT118" s="92">
        <v>132148.88800000001</v>
      </c>
      <c r="AU118" s="92">
        <v>485508.50799999997</v>
      </c>
      <c r="AV118" s="93">
        <f t="shared" si="11"/>
        <v>13.363580000000002</v>
      </c>
      <c r="AW118" s="93">
        <f t="shared" si="11"/>
        <v>48.919029999999992</v>
      </c>
      <c r="AX118" s="58">
        <v>15</v>
      </c>
      <c r="AY118" s="58">
        <v>746</v>
      </c>
      <c r="AZ118" s="58">
        <v>15</v>
      </c>
      <c r="BB118" s="58" t="s">
        <v>1333</v>
      </c>
      <c r="BC118" s="58" t="s">
        <v>1191</v>
      </c>
      <c r="BD118" s="58">
        <v>1000</v>
      </c>
      <c r="BE118" s="58">
        <v>900</v>
      </c>
      <c r="BF118" s="58" t="s">
        <v>1192</v>
      </c>
      <c r="BG118" s="58">
        <v>50</v>
      </c>
      <c r="BH118" s="58">
        <v>20</v>
      </c>
      <c r="BI118" s="58">
        <f>((BG118-2-4-2)*BH118)</f>
        <v>840</v>
      </c>
      <c r="BJ118" s="58">
        <f t="shared" si="13"/>
        <v>340</v>
      </c>
      <c r="BK118" s="91">
        <v>42430</v>
      </c>
      <c r="BL118" s="59" t="s">
        <v>1366</v>
      </c>
      <c r="BM118" s="100">
        <v>42458</v>
      </c>
      <c r="BN118" s="59" t="s">
        <v>1357</v>
      </c>
    </row>
    <row r="119" spans="1:69" ht="15" customHeight="1" x14ac:dyDescent="0.25">
      <c r="A119" s="157" t="s">
        <v>132</v>
      </c>
      <c r="B119" s="54">
        <f ca="1">IF(AO119="","",IF(ISERROR(MATCH(AO119,AO$5:AO118,0)),MAX(B$5:B118)+1,INDIRECT(ADDRESS(MATCH(AO119,AO$5:AO118,0)+4,1)) ) )</f>
        <v>92</v>
      </c>
      <c r="C119" s="55">
        <v>221</v>
      </c>
      <c r="D119" s="56" t="s">
        <v>16</v>
      </c>
      <c r="E119" s="57" t="s">
        <v>1331</v>
      </c>
      <c r="F119" s="56" t="s">
        <v>1331</v>
      </c>
      <c r="G119" s="58" t="s">
        <v>1182</v>
      </c>
      <c r="H119" s="58"/>
      <c r="I119" s="89"/>
      <c r="J119" s="58" t="s">
        <v>1182</v>
      </c>
      <c r="K119" s="58"/>
      <c r="L119" s="58"/>
      <c r="M119" s="58" t="s">
        <v>1210</v>
      </c>
      <c r="N119" s="61">
        <f>IF(J119="","",IF(ISERROR(MATCH(M119,M$5:M118,0)),MAX(N$5:N118)+1,VLOOKUP(M119,M$5:N118,2,FALSE)) )</f>
        <v>2</v>
      </c>
      <c r="O119" s="89"/>
      <c r="P119" s="58" t="s">
        <v>1182</v>
      </c>
      <c r="S119" s="58" t="s">
        <v>1211</v>
      </c>
      <c r="T119" s="58" t="s">
        <v>1196</v>
      </c>
      <c r="U119" s="58" t="s">
        <v>1265</v>
      </c>
      <c r="V119" s="61" t="str">
        <f t="shared" si="7"/>
        <v>A1_A3</v>
      </c>
      <c r="W119" s="61">
        <f>IF(P119="","",IF(ISERROR(MATCH(V119,V$5:V118,0)),MAX(W$5:W118)+1,VLOOKUP(V119,V$5:W118,2,FALSE)) )</f>
        <v>9</v>
      </c>
      <c r="X119" s="89"/>
      <c r="Y119" s="58" t="s">
        <v>1182</v>
      </c>
      <c r="Z119" s="58"/>
      <c r="AA119" s="58"/>
      <c r="AB119" s="58" t="s">
        <v>1211</v>
      </c>
      <c r="AC119" s="58" t="s">
        <v>1213</v>
      </c>
      <c r="AD119" s="58" t="s">
        <v>1316</v>
      </c>
      <c r="AE119" s="61" t="str">
        <f t="shared" si="8"/>
        <v>L1-5_L3</v>
      </c>
      <c r="AF119" s="61">
        <f>IF(Y119="","",IF(ISERROR(MATCH(AE119,AE$5:AE118,0)),MAX(AF$5:AF118)+1,VLOOKUP(AE119,AE$5:AF118,2,FALSE)) )</f>
        <v>14</v>
      </c>
      <c r="AG119" s="89"/>
      <c r="AH119" s="54" t="str">
        <f t="shared" si="9"/>
        <v>29e</v>
      </c>
      <c r="AI119" s="61">
        <f>IF(AH119="","",IF(ISERROR(MATCH(AH119,AH$5:AH118,0)),MAX(AI$5:AI118)+1,VLOOKUP(AH119,AH$5:AI118,2,FALSE)) )</f>
        <v>27</v>
      </c>
      <c r="AJ119" s="61" t="str">
        <f t="shared" si="10"/>
        <v>x</v>
      </c>
      <c r="AK119" s="58" t="s">
        <v>1185</v>
      </c>
      <c r="AL119" s="61"/>
      <c r="AO119" s="58" t="s">
        <v>132</v>
      </c>
      <c r="AP119" s="58" t="s">
        <v>18</v>
      </c>
      <c r="AQ119" s="58" t="s">
        <v>43</v>
      </c>
      <c r="AR119" s="56" t="s">
        <v>1234</v>
      </c>
      <c r="AS119" s="58" t="s">
        <v>133</v>
      </c>
      <c r="AT119" s="92">
        <v>132910.068</v>
      </c>
      <c r="AU119" s="92">
        <v>485323.49599999998</v>
      </c>
      <c r="AV119" s="93">
        <f t="shared" si="11"/>
        <v>13.486129999999999</v>
      </c>
      <c r="AW119" s="93">
        <f t="shared" si="11"/>
        <v>48.889859999999999</v>
      </c>
      <c r="AX119" s="58">
        <v>10</v>
      </c>
      <c r="AY119" s="58">
        <v>813</v>
      </c>
      <c r="AZ119" s="58">
        <v>15</v>
      </c>
      <c r="BB119" s="58" t="s">
        <v>1333</v>
      </c>
      <c r="BC119" s="58" t="s">
        <v>1191</v>
      </c>
      <c r="BD119" s="58">
        <v>1050</v>
      </c>
      <c r="BE119" s="58">
        <v>950</v>
      </c>
      <c r="BF119" s="58" t="s">
        <v>1231</v>
      </c>
      <c r="BG119" s="58">
        <v>50</v>
      </c>
      <c r="BH119" s="58">
        <v>25</v>
      </c>
      <c r="BI119" s="58">
        <f>((BG119-2-4-2)*BH119)</f>
        <v>1050</v>
      </c>
      <c r="BJ119" s="58">
        <f t="shared" si="13"/>
        <v>550</v>
      </c>
      <c r="BK119" s="91">
        <v>42430</v>
      </c>
      <c r="BL119" s="59" t="s">
        <v>1367</v>
      </c>
      <c r="BM119" s="100">
        <v>42458</v>
      </c>
      <c r="BN119" s="59" t="s">
        <v>1358</v>
      </c>
    </row>
    <row r="120" spans="1:69" ht="15" customHeight="1" x14ac:dyDescent="0.25">
      <c r="A120" s="157" t="s">
        <v>134</v>
      </c>
      <c r="B120" s="54">
        <f ca="1">IF(AO120="","",IF(ISERROR(MATCH(AO120,AO$5:AO119,0)),MAX(B$5:B119)+1,INDIRECT(ADDRESS(MATCH(AO120,AO$5:AO119,0)+4,1)) ) )</f>
        <v>93</v>
      </c>
      <c r="C120" s="55">
        <v>222</v>
      </c>
      <c r="D120" s="56" t="s">
        <v>16</v>
      </c>
      <c r="E120" s="57" t="s">
        <v>1331</v>
      </c>
      <c r="F120" s="56" t="s">
        <v>1331</v>
      </c>
      <c r="G120" s="58" t="s">
        <v>1182</v>
      </c>
      <c r="H120" s="58"/>
      <c r="I120" s="89"/>
      <c r="J120" s="58" t="s">
        <v>1182</v>
      </c>
      <c r="K120" s="58"/>
      <c r="L120" s="58"/>
      <c r="M120" s="58" t="s">
        <v>1351</v>
      </c>
      <c r="N120" s="61">
        <f>IF(J120="","",IF(ISERROR(MATCH(M120,M$5:M119,0)),MAX(N$5:N119)+1,VLOOKUP(M120,M$5:N119,2,FALSE)) )</f>
        <v>5</v>
      </c>
      <c r="O120" s="89"/>
      <c r="P120" s="58" t="s">
        <v>1182</v>
      </c>
      <c r="S120" s="58" t="s">
        <v>1211</v>
      </c>
      <c r="T120" s="58" t="s">
        <v>1217</v>
      </c>
      <c r="U120" s="58" t="s">
        <v>1265</v>
      </c>
      <c r="V120" s="61" t="str">
        <f t="shared" si="7"/>
        <v>A1-1_A3</v>
      </c>
      <c r="W120" s="61">
        <f>IF(P120="","",IF(ISERROR(MATCH(V120,V$5:V119,0)),MAX(W$5:W119)+1,VLOOKUP(V120,V$5:W119,2,FALSE)) )</f>
        <v>14</v>
      </c>
      <c r="X120" s="89"/>
      <c r="Y120" s="58" t="s">
        <v>1182</v>
      </c>
      <c r="Z120" s="58"/>
      <c r="AA120" s="58"/>
      <c r="AB120" s="58" t="s">
        <v>1211</v>
      </c>
      <c r="AC120" s="58" t="s">
        <v>1218</v>
      </c>
      <c r="AD120" s="58" t="s">
        <v>1316</v>
      </c>
      <c r="AE120" s="61" t="str">
        <f t="shared" si="8"/>
        <v>L1-3_L3</v>
      </c>
      <c r="AF120" s="61">
        <f>IF(Y120="","",IF(ISERROR(MATCH(AE120,AE$5:AE119,0)),MAX(AF$5:AF119)+1,VLOOKUP(AE120,AE$5:AF119,2,FALSE)) )</f>
        <v>13</v>
      </c>
      <c r="AG120" s="89"/>
      <c r="AH120" s="54" t="str">
        <f t="shared" si="9"/>
        <v>5ed</v>
      </c>
      <c r="AI120" s="61">
        <f>IF(AH120="","",IF(ISERROR(MATCH(AH120,AH$5:AH119,0)),MAX(AI$5:AI119)+1,VLOOKUP(AH120,AH$5:AI119,2,FALSE)) )</f>
        <v>28</v>
      </c>
      <c r="AJ120" s="61" t="str">
        <f t="shared" si="10"/>
        <v>x</v>
      </c>
      <c r="AK120" s="58" t="s">
        <v>1185</v>
      </c>
      <c r="AL120" s="61"/>
      <c r="AO120" s="58" t="s">
        <v>134</v>
      </c>
      <c r="AP120" s="58" t="s">
        <v>18</v>
      </c>
      <c r="AQ120" s="58" t="s">
        <v>43</v>
      </c>
      <c r="AR120" s="56" t="s">
        <v>1239</v>
      </c>
      <c r="AS120" s="58" t="s">
        <v>88</v>
      </c>
      <c r="AT120" s="92">
        <v>132417.35200000001</v>
      </c>
      <c r="AU120" s="92">
        <v>485804.22399999999</v>
      </c>
      <c r="AV120" s="93">
        <f t="shared" si="11"/>
        <v>13.404820000000004</v>
      </c>
      <c r="AW120" s="93">
        <f t="shared" si="11"/>
        <v>48.967839999999995</v>
      </c>
      <c r="AX120" s="58">
        <v>15</v>
      </c>
      <c r="AY120" s="58">
        <v>1003</v>
      </c>
      <c r="AZ120" s="58">
        <v>15</v>
      </c>
      <c r="BB120" s="58" t="s">
        <v>1333</v>
      </c>
      <c r="BC120" s="58" t="s">
        <v>1191</v>
      </c>
      <c r="BD120" s="58">
        <v>1000</v>
      </c>
      <c r="BE120" s="58">
        <v>900</v>
      </c>
      <c r="BF120" s="58" t="s">
        <v>1231</v>
      </c>
      <c r="BG120" s="58">
        <v>60</v>
      </c>
      <c r="BH120" s="58">
        <v>25</v>
      </c>
      <c r="BI120" s="58">
        <f>((BG120-2-4-2)*BH120)</f>
        <v>1300</v>
      </c>
      <c r="BJ120" s="58">
        <f t="shared" si="13"/>
        <v>800</v>
      </c>
      <c r="BK120" s="91">
        <v>42430</v>
      </c>
      <c r="BL120" s="59" t="s">
        <v>1368</v>
      </c>
      <c r="BM120" s="100">
        <v>42458</v>
      </c>
      <c r="BN120" s="59" t="s">
        <v>1359</v>
      </c>
    </row>
    <row r="121" spans="1:69" ht="15" customHeight="1" x14ac:dyDescent="0.25">
      <c r="A121" s="157" t="s">
        <v>135</v>
      </c>
      <c r="B121" s="54">
        <f ca="1">IF(AO121="","",IF(ISERROR(MATCH(AO121,AO$5:AO120,0)),MAX(B$5:B120)+1,INDIRECT(ADDRESS(MATCH(AO121,AO$5:AO120,0)+4,1)) ) )</f>
        <v>94</v>
      </c>
      <c r="C121" s="55">
        <v>223</v>
      </c>
      <c r="D121" s="56" t="s">
        <v>16</v>
      </c>
      <c r="E121" s="57" t="s">
        <v>1331</v>
      </c>
      <c r="F121" s="56" t="s">
        <v>1331</v>
      </c>
      <c r="G121" s="58" t="s">
        <v>1182</v>
      </c>
      <c r="H121" s="58"/>
      <c r="I121" s="89"/>
      <c r="J121" s="58" t="s">
        <v>1182</v>
      </c>
      <c r="K121" s="58"/>
      <c r="L121" s="58"/>
      <c r="M121" s="58" t="s">
        <v>1351</v>
      </c>
      <c r="N121" s="61">
        <f>IF(J121="","",IF(ISERROR(MATCH(M121,M$5:M120,0)),MAX(N$5:N120)+1,VLOOKUP(M121,M$5:N120,2,FALSE)) )</f>
        <v>5</v>
      </c>
      <c r="O121" s="89"/>
      <c r="P121" s="58" t="s">
        <v>1182</v>
      </c>
      <c r="S121" s="58" t="s">
        <v>1211</v>
      </c>
      <c r="T121" s="58" t="s">
        <v>1212</v>
      </c>
      <c r="U121" s="58" t="s">
        <v>1265</v>
      </c>
      <c r="V121" s="61" t="str">
        <f t="shared" si="7"/>
        <v>A2_A3</v>
      </c>
      <c r="W121" s="61">
        <f>IF(P121="","",IF(ISERROR(MATCH(V121,V$5:V120,0)),MAX(W$5:W120)+1,VLOOKUP(V121,V$5:W120,2,FALSE)) )</f>
        <v>15</v>
      </c>
      <c r="X121" s="89"/>
      <c r="Y121" s="58" t="s">
        <v>1182</v>
      </c>
      <c r="Z121" s="58"/>
      <c r="AA121" s="58"/>
      <c r="AB121" s="58" t="s">
        <v>1211</v>
      </c>
      <c r="AC121" s="58" t="s">
        <v>1334</v>
      </c>
      <c r="AD121" s="58" t="s">
        <v>1316</v>
      </c>
      <c r="AE121" s="61" t="str">
        <f t="shared" si="8"/>
        <v>L1-4_L3</v>
      </c>
      <c r="AF121" s="61">
        <f>IF(Y121="","",IF(ISERROR(MATCH(AE121,AE$5:AE120,0)),MAX(AF$5:AF120)+1,VLOOKUP(AE121,AE$5:AF120,2,FALSE)) )</f>
        <v>7</v>
      </c>
      <c r="AG121" s="89"/>
      <c r="AH121" s="54" t="str">
        <f t="shared" si="9"/>
        <v>5f7</v>
      </c>
      <c r="AI121" s="61">
        <f>IF(AH121="","",IF(ISERROR(MATCH(AH121,AH$5:AH120,0)),MAX(AI$5:AI120)+1,VLOOKUP(AH121,AH$5:AI120,2,FALSE)) )</f>
        <v>29</v>
      </c>
      <c r="AJ121" s="61" t="str">
        <f t="shared" si="10"/>
        <v>x</v>
      </c>
      <c r="AK121" s="58" t="s">
        <v>1185</v>
      </c>
      <c r="AL121" s="61"/>
      <c r="AO121" s="58" t="s">
        <v>135</v>
      </c>
      <c r="AP121" s="58" t="s">
        <v>18</v>
      </c>
      <c r="AQ121" s="58" t="s">
        <v>43</v>
      </c>
      <c r="AR121" s="56" t="s">
        <v>1242</v>
      </c>
      <c r="AS121" s="58" t="s">
        <v>112</v>
      </c>
      <c r="AT121" s="92">
        <v>132152.88399999999</v>
      </c>
      <c r="AU121" s="92">
        <v>485506.924</v>
      </c>
      <c r="AV121" s="93">
        <f t="shared" si="11"/>
        <v>13.364689999999998</v>
      </c>
      <c r="AW121" s="93">
        <f t="shared" si="11"/>
        <v>48.918590000000002</v>
      </c>
      <c r="AX121" s="58">
        <v>20</v>
      </c>
      <c r="AY121" s="58">
        <v>768</v>
      </c>
      <c r="AZ121" s="58">
        <v>15</v>
      </c>
      <c r="BB121" s="58" t="s">
        <v>1333</v>
      </c>
      <c r="BC121" s="58" t="s">
        <v>1191</v>
      </c>
      <c r="BD121" s="58">
        <v>1000</v>
      </c>
      <c r="BE121" s="58">
        <v>900</v>
      </c>
      <c r="BF121" s="58" t="s">
        <v>1231</v>
      </c>
      <c r="BG121" s="58">
        <v>50</v>
      </c>
      <c r="BH121" s="58">
        <v>25</v>
      </c>
      <c r="BI121" s="58">
        <f>((BG121-2-4-2)*BH121)</f>
        <v>1050</v>
      </c>
      <c r="BJ121" s="58">
        <f t="shared" si="13"/>
        <v>550</v>
      </c>
      <c r="BK121" s="91">
        <v>42430</v>
      </c>
      <c r="BL121" s="59" t="s">
        <v>1369</v>
      </c>
      <c r="BM121" s="100">
        <v>42458</v>
      </c>
      <c r="BN121" s="59" t="s">
        <v>1360</v>
      </c>
    </row>
    <row r="122" spans="1:69" ht="15" customHeight="1" x14ac:dyDescent="0.25">
      <c r="A122" s="158" t="s">
        <v>1370</v>
      </c>
      <c r="B122" s="54">
        <f ca="1">IF(AO122="","",IF(ISERROR(MATCH(AO122,AO$5:AO121,0)),MAX(B$5:B121)+1,INDIRECT(ADDRESS(MATCH(AO122,AO$5:AO121,0)+4,1)) ) )</f>
        <v>95</v>
      </c>
      <c r="C122" s="55">
        <v>224</v>
      </c>
      <c r="D122" s="56">
        <v>225</v>
      </c>
      <c r="E122" s="57" t="s">
        <v>1308</v>
      </c>
      <c r="F122" s="56" t="s">
        <v>1308</v>
      </c>
      <c r="G122" s="58" t="s">
        <v>1182</v>
      </c>
      <c r="H122" s="58" t="s">
        <v>1339</v>
      </c>
      <c r="I122" s="89"/>
      <c r="J122" s="96"/>
      <c r="K122" s="96"/>
      <c r="L122" s="96"/>
      <c r="M122" s="96" t="s">
        <v>16</v>
      </c>
      <c r="N122" s="61" t="str">
        <f>IF(J122="","",IF(ISERROR(MATCH(M122,M$5:M121,0)),MAX(N$5:N121)+1,VLOOKUP(M122,M$5:N121,2,FALSE)) )</f>
        <v/>
      </c>
      <c r="O122" s="97"/>
      <c r="P122" s="96" t="s">
        <v>16</v>
      </c>
      <c r="Q122" s="96"/>
      <c r="R122" s="96"/>
      <c r="S122" s="96"/>
      <c r="T122" s="96"/>
      <c r="U122" s="96"/>
      <c r="V122" s="61" t="str">
        <f t="shared" si="7"/>
        <v/>
      </c>
      <c r="W122" s="61" t="str">
        <f>IF(P122="","",IF(ISERROR(MATCH(V122,V$5:V121,0)),MAX(W$5:W121)+1,VLOOKUP(V122,V$5:W121,2,FALSE)) )</f>
        <v/>
      </c>
      <c r="X122" s="97"/>
      <c r="Y122" s="58" t="s">
        <v>16</v>
      </c>
      <c r="Z122" s="58"/>
      <c r="AA122" s="58"/>
      <c r="AB122" s="58" t="s">
        <v>16</v>
      </c>
      <c r="AC122" s="58" t="s">
        <v>16</v>
      </c>
      <c r="AD122" s="58" t="s">
        <v>16</v>
      </c>
      <c r="AE122" s="61" t="str">
        <f t="shared" si="8"/>
        <v/>
      </c>
      <c r="AF122" s="61" t="str">
        <f>IF(Y122="","",IF(ISERROR(MATCH(AE122,AE$5:AE121,0)),MAX(AF$5:AF121)+1,VLOOKUP(AE122,AE$5:AF121,2,FALSE)) )</f>
        <v/>
      </c>
      <c r="AG122" s="97"/>
      <c r="AH122" s="54" t="str">
        <f t="shared" si="9"/>
        <v/>
      </c>
      <c r="AI122" s="61" t="str">
        <f>IF(AH122="","",IF(ISERROR(MATCH(AH122,AH$5:AH121,0)),MAX(AI$5:AI121)+1,VLOOKUP(AH122,AH$5:AI121,2,FALSE)) )</f>
        <v/>
      </c>
      <c r="AJ122" s="61" t="str">
        <f t="shared" si="10"/>
        <v/>
      </c>
      <c r="AK122" s="58" t="s">
        <v>1185</v>
      </c>
      <c r="AL122" s="61"/>
      <c r="AM122" s="98"/>
      <c r="AN122" s="98"/>
      <c r="AO122" s="90" t="s">
        <v>1370</v>
      </c>
      <c r="AP122" s="58" t="s">
        <v>1187</v>
      </c>
      <c r="AQ122" s="91">
        <v>42288</v>
      </c>
      <c r="AR122" s="56" t="s">
        <v>1371</v>
      </c>
      <c r="AS122" s="90" t="s">
        <v>1372</v>
      </c>
      <c r="AT122" s="92" t="s">
        <v>1373</v>
      </c>
      <c r="AU122" s="92" t="s">
        <v>1374</v>
      </c>
      <c r="AV122" s="93" t="e">
        <f t="shared" si="11"/>
        <v>#VALUE!</v>
      </c>
      <c r="AW122" s="93" t="e">
        <f t="shared" si="11"/>
        <v>#VALUE!</v>
      </c>
      <c r="AX122" s="90" t="s">
        <v>1232</v>
      </c>
      <c r="AY122" s="90" t="s">
        <v>1375</v>
      </c>
      <c r="AZ122" s="90" t="s">
        <v>1232</v>
      </c>
      <c r="BB122" s="58" t="s">
        <v>1376</v>
      </c>
      <c r="BC122" s="58" t="s">
        <v>1191</v>
      </c>
      <c r="BD122" s="58">
        <v>1000</v>
      </c>
      <c r="BE122" s="58">
        <v>950</v>
      </c>
      <c r="BF122" s="58" t="s">
        <v>1231</v>
      </c>
      <c r="BG122" s="58">
        <v>60</v>
      </c>
      <c r="BH122" s="58">
        <v>15</v>
      </c>
      <c r="BI122" s="58">
        <f t="shared" ref="BI122:BI185" si="14">((BG122-2)*BH122)</f>
        <v>870</v>
      </c>
      <c r="BJ122" s="58">
        <f t="shared" si="13"/>
        <v>370</v>
      </c>
      <c r="BK122" s="91">
        <v>42430</v>
      </c>
      <c r="BL122" s="59" t="s">
        <v>1268</v>
      </c>
      <c r="BM122" s="100">
        <v>42320</v>
      </c>
      <c r="BN122" s="59" t="s">
        <v>1198</v>
      </c>
      <c r="BO122" s="94"/>
    </row>
    <row r="123" spans="1:69" ht="15" customHeight="1" x14ac:dyDescent="0.25">
      <c r="A123" s="158" t="s">
        <v>1370</v>
      </c>
      <c r="B123" s="54" t="str">
        <f ca="1">IF(AO123="","",IF(ISERROR(MATCH(AO123,AO$5:AO122,0)),MAX(B$5:B122)+1,INDIRECT(ADDRESS(MATCH(AO123,AO$5:AO122,0)+4,1)) ) )</f>
        <v>DIPcomLic</v>
      </c>
      <c r="C123" s="55">
        <v>225</v>
      </c>
      <c r="E123" s="57" t="s">
        <v>1308</v>
      </c>
      <c r="F123" s="56" t="s">
        <v>1308</v>
      </c>
      <c r="G123" s="58" t="s">
        <v>1261</v>
      </c>
      <c r="H123" s="58" t="s">
        <v>1339</v>
      </c>
      <c r="I123" s="89"/>
      <c r="J123" s="96" t="s">
        <v>1182</v>
      </c>
      <c r="K123" s="96"/>
      <c r="L123" s="96"/>
      <c r="M123" s="96" t="s">
        <v>1210</v>
      </c>
      <c r="N123" s="61">
        <f>IF(J123="","",IF(ISERROR(MATCH(M123,M$5:M122,0)),MAX(N$5:N122)+1,VLOOKUP(M123,M$5:N122,2,FALSE)) )</f>
        <v>2</v>
      </c>
      <c r="O123" s="97"/>
      <c r="P123" s="96" t="s">
        <v>1182</v>
      </c>
      <c r="Q123" s="96"/>
      <c r="R123" s="96"/>
      <c r="S123" s="96" t="s">
        <v>1197</v>
      </c>
      <c r="T123" s="96" t="s">
        <v>1196</v>
      </c>
      <c r="U123" s="96"/>
      <c r="V123" s="61" t="str">
        <f t="shared" si="7"/>
        <v>A1_A1</v>
      </c>
      <c r="W123" s="61">
        <f>IF(P123="","",IF(ISERROR(MATCH(V123,V$5:V122,0)),MAX(W$5:W122)+1,VLOOKUP(V123,V$5:W122,2,FALSE)) )</f>
        <v>10</v>
      </c>
      <c r="X123" s="97"/>
      <c r="Y123" s="58" t="s">
        <v>1182</v>
      </c>
      <c r="Z123" s="58"/>
      <c r="AA123" s="58"/>
      <c r="AB123" s="58" t="s">
        <v>1197</v>
      </c>
      <c r="AC123" s="58" t="s">
        <v>1228</v>
      </c>
      <c r="AD123" s="58" t="s">
        <v>16</v>
      </c>
      <c r="AE123" s="61" t="str">
        <f t="shared" si="8"/>
        <v>L1-2_L1-2</v>
      </c>
      <c r="AF123" s="61">
        <f>IF(Y123="","",IF(ISERROR(MATCH(AE123,AE$5:AE122,0)),MAX(AF$5:AF122)+1,VLOOKUP(AE123,AE$5:AF122,2,FALSE)) )</f>
        <v>15</v>
      </c>
      <c r="AG123" s="97"/>
      <c r="AH123" s="54" t="str">
        <f t="shared" si="9"/>
        <v>2af</v>
      </c>
      <c r="AI123" s="61">
        <f>IF(AH123="","",IF(ISERROR(MATCH(AH123,AH$5:AH122,0)),MAX(AI$5:AI122)+1,VLOOKUP(AH123,AH$5:AI122,2,FALSE)) )</f>
        <v>30</v>
      </c>
      <c r="AJ123" s="61" t="str">
        <f t="shared" si="10"/>
        <v>x</v>
      </c>
      <c r="AK123" s="58" t="s">
        <v>1185</v>
      </c>
      <c r="AL123" s="61"/>
      <c r="AM123" s="98"/>
      <c r="AN123" s="98"/>
      <c r="AO123" s="90" t="s">
        <v>1370</v>
      </c>
      <c r="AP123" s="58" t="s">
        <v>1187</v>
      </c>
      <c r="AQ123" s="91">
        <v>42288</v>
      </c>
      <c r="AR123" s="56" t="s">
        <v>1371</v>
      </c>
      <c r="AS123" s="90" t="s">
        <v>1372</v>
      </c>
      <c r="AT123" s="92" t="s">
        <v>1373</v>
      </c>
      <c r="AU123" s="92" t="s">
        <v>1374</v>
      </c>
      <c r="AV123" s="93" t="e">
        <f t="shared" si="11"/>
        <v>#VALUE!</v>
      </c>
      <c r="AW123" s="93" t="e">
        <f t="shared" si="11"/>
        <v>#VALUE!</v>
      </c>
      <c r="AX123" s="90" t="s">
        <v>1232</v>
      </c>
      <c r="AY123" s="90" t="s">
        <v>1375</v>
      </c>
      <c r="AZ123" s="90" t="s">
        <v>1232</v>
      </c>
      <c r="BB123" s="58" t="s">
        <v>1376</v>
      </c>
      <c r="BC123" s="58" t="s">
        <v>1191</v>
      </c>
      <c r="BD123" s="58">
        <v>1050</v>
      </c>
      <c r="BE123" s="58">
        <v>1000</v>
      </c>
      <c r="BF123" s="58" t="s">
        <v>1231</v>
      </c>
      <c r="BG123" s="58">
        <v>60</v>
      </c>
      <c r="BH123" s="58">
        <v>15</v>
      </c>
      <c r="BI123" s="58">
        <f t="shared" si="14"/>
        <v>870</v>
      </c>
      <c r="BJ123" s="58">
        <f t="shared" si="13"/>
        <v>370</v>
      </c>
      <c r="BK123" s="91">
        <v>42430</v>
      </c>
      <c r="BL123" s="59" t="s">
        <v>1377</v>
      </c>
      <c r="BM123" s="100">
        <v>42320</v>
      </c>
      <c r="BN123" s="59" t="s">
        <v>1362</v>
      </c>
    </row>
    <row r="124" spans="1:69" ht="15" customHeight="1" x14ac:dyDescent="0.25">
      <c r="A124" s="158" t="s">
        <v>1379</v>
      </c>
      <c r="B124" s="54">
        <f ca="1">IF(AO124="","",IF(ISERROR(MATCH(AO124,AO$5:AO123,0)),MAX(B$5:B123)+1,INDIRECT(ADDRESS(MATCH(AO124,AO$5:AO123,0)+4,1)) ) )</f>
        <v>96</v>
      </c>
      <c r="C124" s="55">
        <v>226</v>
      </c>
      <c r="D124" s="56">
        <v>227</v>
      </c>
      <c r="E124" s="57" t="s">
        <v>1355</v>
      </c>
      <c r="F124" s="56" t="s">
        <v>1355</v>
      </c>
      <c r="G124" s="58" t="s">
        <v>1182</v>
      </c>
      <c r="H124" s="58" t="s">
        <v>1378</v>
      </c>
      <c r="I124" s="89"/>
      <c r="J124" s="96"/>
      <c r="K124" s="96"/>
      <c r="L124" s="96"/>
      <c r="M124" s="96" t="s">
        <v>16</v>
      </c>
      <c r="N124" s="61" t="str">
        <f>IF(J124="","",IF(ISERROR(MATCH(M124,M$5:M123,0)),MAX(N$5:N123)+1,VLOOKUP(M124,M$5:N123,2,FALSE)) )</f>
        <v/>
      </c>
      <c r="O124" s="97"/>
      <c r="P124" s="96" t="s">
        <v>16</v>
      </c>
      <c r="Q124" s="96"/>
      <c r="R124" s="96"/>
      <c r="S124" s="96"/>
      <c r="T124" s="96"/>
      <c r="U124" s="96"/>
      <c r="V124" s="61" t="str">
        <f t="shared" si="7"/>
        <v/>
      </c>
      <c r="W124" s="61" t="str">
        <f>IF(P124="","",IF(ISERROR(MATCH(V124,V$5:V123,0)),MAX(W$5:W123)+1,VLOOKUP(V124,V$5:W123,2,FALSE)) )</f>
        <v/>
      </c>
      <c r="X124" s="97"/>
      <c r="Y124" s="58" t="s">
        <v>16</v>
      </c>
      <c r="Z124" s="58"/>
      <c r="AA124" s="58"/>
      <c r="AB124" s="58" t="s">
        <v>16</v>
      </c>
      <c r="AC124" s="58" t="s">
        <v>16</v>
      </c>
      <c r="AD124" s="58" t="s">
        <v>16</v>
      </c>
      <c r="AE124" s="61" t="str">
        <f t="shared" si="8"/>
        <v/>
      </c>
      <c r="AF124" s="61" t="str">
        <f>IF(Y124="","",IF(ISERROR(MATCH(AE124,AE$5:AE123,0)),MAX(AF$5:AF123)+1,VLOOKUP(AE124,AE$5:AF123,2,FALSE)) )</f>
        <v/>
      </c>
      <c r="AG124" s="97"/>
      <c r="AH124" s="54" t="str">
        <f t="shared" si="9"/>
        <v/>
      </c>
      <c r="AI124" s="61" t="str">
        <f>IF(AH124="","",IF(ISERROR(MATCH(AH124,AH$5:AH123,0)),MAX(AI$5:AI123)+1,VLOOKUP(AH124,AH$5:AI123,2,FALSE)) )</f>
        <v/>
      </c>
      <c r="AJ124" s="61" t="str">
        <f t="shared" si="10"/>
        <v/>
      </c>
      <c r="AK124" s="58" t="s">
        <v>1185</v>
      </c>
      <c r="AL124" s="61"/>
      <c r="AM124" s="98"/>
      <c r="AN124" s="98"/>
      <c r="AO124" s="90" t="s">
        <v>1379</v>
      </c>
      <c r="AP124" s="58" t="s">
        <v>1187</v>
      </c>
      <c r="AQ124" s="91">
        <v>42288</v>
      </c>
      <c r="AR124" s="56" t="s">
        <v>1380</v>
      </c>
      <c r="AS124" s="90" t="s">
        <v>1372</v>
      </c>
      <c r="AT124" s="92" t="s">
        <v>1373</v>
      </c>
      <c r="AU124" s="92" t="s">
        <v>1374</v>
      </c>
      <c r="AV124" s="93" t="e">
        <f t="shared" si="11"/>
        <v>#VALUE!</v>
      </c>
      <c r="AW124" s="93" t="e">
        <f t="shared" si="11"/>
        <v>#VALUE!</v>
      </c>
      <c r="AX124" s="90" t="s">
        <v>1232</v>
      </c>
      <c r="AY124" s="90" t="s">
        <v>1375</v>
      </c>
      <c r="AZ124" s="90" t="s">
        <v>1232</v>
      </c>
      <c r="BB124" s="58" t="s">
        <v>1376</v>
      </c>
      <c r="BC124" s="58" t="s">
        <v>1191</v>
      </c>
      <c r="BD124" s="58">
        <v>1050</v>
      </c>
      <c r="BE124" s="58">
        <v>1000</v>
      </c>
      <c r="BF124" s="58" t="s">
        <v>1192</v>
      </c>
      <c r="BG124" s="58">
        <v>40</v>
      </c>
      <c r="BH124" s="58">
        <v>20</v>
      </c>
      <c r="BI124" s="58">
        <f t="shared" si="14"/>
        <v>760</v>
      </c>
      <c r="BJ124" s="58">
        <f t="shared" si="13"/>
        <v>260</v>
      </c>
      <c r="BK124" s="91">
        <v>42430</v>
      </c>
      <c r="BL124" s="59" t="s">
        <v>1381</v>
      </c>
      <c r="BM124" s="100">
        <v>42320</v>
      </c>
      <c r="BN124" s="59" t="s">
        <v>1364</v>
      </c>
    </row>
    <row r="125" spans="1:69" ht="15" customHeight="1" x14ac:dyDescent="0.25">
      <c r="A125" s="158" t="s">
        <v>1379</v>
      </c>
      <c r="B125" s="54" t="str">
        <f ca="1">IF(AO125="","",IF(ISERROR(MATCH(AO125,AO$5:AO124,0)),MAX(B$5:B124)+1,INDIRECT(ADDRESS(MATCH(AO125,AO$5:AO124,0)+4,1)) ) )</f>
        <v>DIPtriLic1</v>
      </c>
      <c r="C125" s="55">
        <v>227</v>
      </c>
      <c r="E125" s="57" t="s">
        <v>1355</v>
      </c>
      <c r="F125" s="56" t="s">
        <v>1355</v>
      </c>
      <c r="G125" s="58" t="s">
        <v>1193</v>
      </c>
      <c r="H125" s="58" t="s">
        <v>1378</v>
      </c>
      <c r="I125" s="89"/>
      <c r="J125" s="96" t="s">
        <v>1182</v>
      </c>
      <c r="K125" s="96"/>
      <c r="L125" s="96"/>
      <c r="M125" s="96" t="s">
        <v>1351</v>
      </c>
      <c r="N125" s="61">
        <f>IF(J125="","",IF(ISERROR(MATCH(M125,M$5:M124,0)),MAX(N$5:N124)+1,VLOOKUP(M125,M$5:N124,2,FALSE)) )</f>
        <v>5</v>
      </c>
      <c r="O125" s="97"/>
      <c r="P125" s="96" t="s">
        <v>16</v>
      </c>
      <c r="Q125" s="96"/>
      <c r="R125" s="96"/>
      <c r="S125" s="96"/>
      <c r="T125" s="96"/>
      <c r="U125" s="96"/>
      <c r="V125" s="61" t="str">
        <f t="shared" si="7"/>
        <v/>
      </c>
      <c r="W125" s="61" t="str">
        <f>IF(P125="","",IF(ISERROR(MATCH(V125,V$5:V124,0)),MAX(W$5:W124)+1,VLOOKUP(V125,V$5:W124,2,FALSE)) )</f>
        <v/>
      </c>
      <c r="X125" s="97"/>
      <c r="Y125" s="58" t="s">
        <v>16</v>
      </c>
      <c r="Z125" s="58"/>
      <c r="AA125" s="58"/>
      <c r="AB125" s="58" t="s">
        <v>16</v>
      </c>
      <c r="AC125" s="58" t="s">
        <v>16</v>
      </c>
      <c r="AD125" s="58" t="s">
        <v>16</v>
      </c>
      <c r="AE125" s="61" t="str">
        <f t="shared" si="8"/>
        <v/>
      </c>
      <c r="AF125" s="61" t="str">
        <f>IF(Y125="","",IF(ISERROR(MATCH(AE125,AE$5:AE124,0)),MAX(AF$5:AF124)+1,VLOOKUP(AE125,AE$5:AF124,2,FALSE)) )</f>
        <v/>
      </c>
      <c r="AG125" s="97"/>
      <c r="AH125" s="54" t="str">
        <f t="shared" si="9"/>
        <v>5**</v>
      </c>
      <c r="AI125" s="61">
        <f>IF(AH125="","",IF(ISERROR(MATCH(AH125,AH$5:AH124,0)),MAX(AI$5:AI124)+1,VLOOKUP(AH125,AH$5:AI124,2,FALSE)) )</f>
        <v>24</v>
      </c>
      <c r="AJ125" s="61" t="str">
        <f t="shared" si="10"/>
        <v/>
      </c>
      <c r="AK125" s="58" t="s">
        <v>1185</v>
      </c>
      <c r="AL125" s="61"/>
      <c r="AM125" s="98"/>
      <c r="AN125" s="98"/>
      <c r="AO125" s="90" t="s">
        <v>1379</v>
      </c>
      <c r="AP125" s="58" t="s">
        <v>1187</v>
      </c>
      <c r="AQ125" s="91">
        <v>42288</v>
      </c>
      <c r="AR125" s="56" t="s">
        <v>1380</v>
      </c>
      <c r="AS125" s="90" t="s">
        <v>1372</v>
      </c>
      <c r="AT125" s="92" t="s">
        <v>1373</v>
      </c>
      <c r="AU125" s="92" t="s">
        <v>1374</v>
      </c>
      <c r="AV125" s="93" t="e">
        <f t="shared" si="11"/>
        <v>#VALUE!</v>
      </c>
      <c r="AW125" s="93" t="e">
        <f t="shared" si="11"/>
        <v>#VALUE!</v>
      </c>
      <c r="AX125" s="90" t="s">
        <v>1232</v>
      </c>
      <c r="AY125" s="90" t="s">
        <v>1375</v>
      </c>
      <c r="AZ125" s="90" t="s">
        <v>1232</v>
      </c>
      <c r="BB125" s="58" t="s">
        <v>1376</v>
      </c>
      <c r="BC125" s="58" t="s">
        <v>1191</v>
      </c>
      <c r="BD125" s="58">
        <v>1050</v>
      </c>
      <c r="BE125" s="58">
        <v>1000</v>
      </c>
      <c r="BF125" s="58" t="s">
        <v>1192</v>
      </c>
      <c r="BG125" s="58">
        <v>50</v>
      </c>
      <c r="BH125" s="58">
        <v>20</v>
      </c>
      <c r="BI125" s="58">
        <f t="shared" si="14"/>
        <v>960</v>
      </c>
      <c r="BJ125" s="58">
        <f t="shared" si="13"/>
        <v>460</v>
      </c>
      <c r="BK125" s="91">
        <v>42430</v>
      </c>
      <c r="BL125" s="59" t="s">
        <v>1382</v>
      </c>
      <c r="BM125" s="100">
        <v>42320</v>
      </c>
      <c r="BN125" s="59" t="s">
        <v>1365</v>
      </c>
    </row>
    <row r="126" spans="1:69" ht="15" customHeight="1" x14ac:dyDescent="0.25">
      <c r="A126" s="158" t="s">
        <v>1383</v>
      </c>
      <c r="B126" s="54">
        <f ca="1">IF(AO126="","",IF(ISERROR(MATCH(AO126,AO$5:AO125,0)),MAX(B$5:B125)+1,INDIRECT(ADDRESS(MATCH(AO126,AO$5:AO125,0)+4,1)) ) )</f>
        <v>97</v>
      </c>
      <c r="C126" s="55">
        <v>228</v>
      </c>
      <c r="D126" s="56" t="s">
        <v>16</v>
      </c>
      <c r="E126" s="88" t="s">
        <v>1331</v>
      </c>
      <c r="F126" s="56" t="s">
        <v>1355</v>
      </c>
      <c r="G126" s="58" t="s">
        <v>1182</v>
      </c>
      <c r="H126" s="58"/>
      <c r="I126" s="89"/>
      <c r="J126" s="96" t="s">
        <v>1182</v>
      </c>
      <c r="K126" s="96"/>
      <c r="L126" s="96"/>
      <c r="M126" s="96" t="s">
        <v>1351</v>
      </c>
      <c r="N126" s="61">
        <f>IF(J126="","",IF(ISERROR(MATCH(M126,M$5:M125,0)),MAX(N$5:N125)+1,VLOOKUP(M126,M$5:N125,2,FALSE)) )</f>
        <v>5</v>
      </c>
      <c r="O126" s="97"/>
      <c r="P126" s="96" t="s">
        <v>1182</v>
      </c>
      <c r="Q126" s="96"/>
      <c r="R126" s="96"/>
      <c r="S126" s="96" t="s">
        <v>1211</v>
      </c>
      <c r="T126" s="96" t="s">
        <v>1196</v>
      </c>
      <c r="U126" s="96" t="s">
        <v>1265</v>
      </c>
      <c r="V126" s="61" t="str">
        <f t="shared" si="7"/>
        <v>A1_A3</v>
      </c>
      <c r="W126" s="61">
        <f>IF(P126="","",IF(ISERROR(MATCH(V126,V$5:V125,0)),MAX(W$5:W125)+1,VLOOKUP(V126,V$5:W125,2,FALSE)) )</f>
        <v>9</v>
      </c>
      <c r="X126" s="97"/>
      <c r="Y126" s="58" t="s">
        <v>16</v>
      </c>
      <c r="Z126" s="58"/>
      <c r="AA126" s="58"/>
      <c r="AB126" s="58" t="s">
        <v>16</v>
      </c>
      <c r="AC126" s="58" t="s">
        <v>16</v>
      </c>
      <c r="AD126" s="58" t="s">
        <v>16</v>
      </c>
      <c r="AE126" s="61" t="str">
        <f t="shared" si="8"/>
        <v/>
      </c>
      <c r="AF126" s="61" t="str">
        <f>IF(Y126="","",IF(ISERROR(MATCH(AE126,AE$5:AE125,0)),MAX(AF$5:AF125)+1,VLOOKUP(AE126,AE$5:AF125,2,FALSE)) )</f>
        <v/>
      </c>
      <c r="AG126" s="97"/>
      <c r="AH126" s="54" t="str">
        <f t="shared" si="9"/>
        <v>59*</v>
      </c>
      <c r="AI126" s="61">
        <f>IF(AH126="","",IF(ISERROR(MATCH(AH126,AH$5:AH125,0)),MAX(AI$5:AI125)+1,VLOOKUP(AH126,AH$5:AI125,2,FALSE)) )</f>
        <v>31</v>
      </c>
      <c r="AJ126" s="61" t="str">
        <f t="shared" si="10"/>
        <v/>
      </c>
      <c r="AK126" s="58" t="s">
        <v>1185</v>
      </c>
      <c r="AL126" s="61"/>
      <c r="AM126" s="98"/>
      <c r="AN126" s="98"/>
      <c r="AO126" s="90" t="s">
        <v>1383</v>
      </c>
      <c r="AP126" s="58" t="s">
        <v>1187</v>
      </c>
      <c r="AQ126" s="91">
        <v>42288</v>
      </c>
      <c r="AR126" s="56" t="s">
        <v>1384</v>
      </c>
      <c r="AS126" s="90" t="s">
        <v>1372</v>
      </c>
      <c r="AT126" s="92" t="s">
        <v>1373</v>
      </c>
      <c r="AU126" s="92" t="s">
        <v>1374</v>
      </c>
      <c r="AV126" s="93" t="e">
        <f t="shared" si="11"/>
        <v>#VALUE!</v>
      </c>
      <c r="AW126" s="93" t="e">
        <f t="shared" si="11"/>
        <v>#VALUE!</v>
      </c>
      <c r="AX126" s="90" t="s">
        <v>1232</v>
      </c>
      <c r="AY126" s="90" t="s">
        <v>1375</v>
      </c>
      <c r="AZ126" s="90" t="s">
        <v>1232</v>
      </c>
      <c r="BB126" s="58" t="s">
        <v>1376</v>
      </c>
      <c r="BC126" s="58" t="s">
        <v>1191</v>
      </c>
      <c r="BD126" s="58">
        <v>1000</v>
      </c>
      <c r="BE126" s="58">
        <v>900</v>
      </c>
      <c r="BF126" s="58" t="s">
        <v>1231</v>
      </c>
      <c r="BG126" s="58">
        <v>40</v>
      </c>
      <c r="BH126" s="58">
        <v>20</v>
      </c>
      <c r="BI126" s="58">
        <f t="shared" si="14"/>
        <v>760</v>
      </c>
      <c r="BJ126" s="58">
        <f t="shared" si="13"/>
        <v>260</v>
      </c>
      <c r="BK126" s="91">
        <v>42430</v>
      </c>
      <c r="BL126" s="59" t="s">
        <v>1385</v>
      </c>
      <c r="BM126" s="100">
        <v>42320</v>
      </c>
      <c r="BN126" s="59" t="s">
        <v>1366</v>
      </c>
      <c r="BQ126" s="59" t="s">
        <v>1337</v>
      </c>
    </row>
    <row r="127" spans="1:69" ht="15" customHeight="1" x14ac:dyDescent="0.25">
      <c r="A127" s="158" t="s">
        <v>1386</v>
      </c>
      <c r="B127" s="54">
        <f ca="1">IF(AO127="","",IF(ISERROR(MATCH(AO127,AO$5:AO126,0)),MAX(B$5:B126)+1,INDIRECT(ADDRESS(MATCH(AO127,AO$5:AO126,0)+4,1)) ) )</f>
        <v>98</v>
      </c>
      <c r="C127" s="55">
        <v>229</v>
      </c>
      <c r="D127" s="56" t="s">
        <v>16</v>
      </c>
      <c r="E127" s="57" t="s">
        <v>1355</v>
      </c>
      <c r="F127" s="56" t="s">
        <v>1355</v>
      </c>
      <c r="G127" s="58" t="s">
        <v>1193</v>
      </c>
      <c r="H127" s="58"/>
      <c r="I127" s="89"/>
      <c r="J127" s="96" t="s">
        <v>1182</v>
      </c>
      <c r="K127" s="96"/>
      <c r="L127" s="96"/>
      <c r="M127" s="96" t="s">
        <v>1351</v>
      </c>
      <c r="N127" s="61">
        <f>IF(J127="","",IF(ISERROR(MATCH(M127,M$5:M126,0)),MAX(N$5:N126)+1,VLOOKUP(M127,M$5:N126,2,FALSE)) )</f>
        <v>5</v>
      </c>
      <c r="O127" s="97"/>
      <c r="P127" s="96" t="s">
        <v>1182</v>
      </c>
      <c r="Q127" s="96"/>
      <c r="R127" s="96"/>
      <c r="S127" s="96" t="s">
        <v>1197</v>
      </c>
      <c r="T127" s="96" t="s">
        <v>1265</v>
      </c>
      <c r="U127" s="96"/>
      <c r="V127" s="61" t="str">
        <f t="shared" si="7"/>
        <v>A3_A3</v>
      </c>
      <c r="W127" s="61">
        <f>IF(P127="","",IF(ISERROR(MATCH(V127,V$5:V126,0)),MAX(W$5:W126)+1,VLOOKUP(V127,V$5:W126,2,FALSE)) )</f>
        <v>13</v>
      </c>
      <c r="X127" s="97"/>
      <c r="Y127" s="58" t="s">
        <v>1182</v>
      </c>
      <c r="Z127" s="58"/>
      <c r="AA127" s="58"/>
      <c r="AB127" s="58" t="s">
        <v>1197</v>
      </c>
      <c r="AC127" s="58" t="s">
        <v>1316</v>
      </c>
      <c r="AD127" s="58" t="s">
        <v>16</v>
      </c>
      <c r="AE127" s="61" t="str">
        <f t="shared" si="8"/>
        <v>L3_L3</v>
      </c>
      <c r="AF127" s="61">
        <f>IF(Y127="","",IF(ISERROR(MATCH(AE127,AE$5:AE126,0)),MAX(AF$5:AF126)+1,VLOOKUP(AE127,AE$5:AF126,2,FALSE)) )</f>
        <v>12</v>
      </c>
      <c r="AG127" s="97"/>
      <c r="AH127" s="54" t="str">
        <f t="shared" si="9"/>
        <v>5dc</v>
      </c>
      <c r="AI127" s="61">
        <f>IF(AH127="","",IF(ISERROR(MATCH(AH127,AH$5:AH126,0)),MAX(AI$5:AI126)+1,VLOOKUP(AH127,AH$5:AI126,2,FALSE)) )</f>
        <v>25</v>
      </c>
      <c r="AJ127" s="61" t="str">
        <f t="shared" si="10"/>
        <v>x</v>
      </c>
      <c r="AK127" s="58" t="s">
        <v>1185</v>
      </c>
      <c r="AL127" s="61"/>
      <c r="AM127" s="98"/>
      <c r="AN127" s="98"/>
      <c r="AO127" s="90" t="s">
        <v>1386</v>
      </c>
      <c r="AP127" s="58" t="s">
        <v>1187</v>
      </c>
      <c r="AQ127" s="91">
        <v>42288</v>
      </c>
      <c r="AR127" s="56" t="s">
        <v>1387</v>
      </c>
      <c r="AS127" s="90" t="s">
        <v>1388</v>
      </c>
      <c r="AT127" s="92" t="s">
        <v>1389</v>
      </c>
      <c r="AU127" s="92" t="s">
        <v>1390</v>
      </c>
      <c r="AV127" s="93" t="e">
        <f t="shared" si="11"/>
        <v>#VALUE!</v>
      </c>
      <c r="AW127" s="93" t="e">
        <f t="shared" si="11"/>
        <v>#VALUE!</v>
      </c>
      <c r="AX127" s="90" t="s">
        <v>1232</v>
      </c>
      <c r="AY127" s="90" t="s">
        <v>1391</v>
      </c>
      <c r="AZ127" s="90" t="s">
        <v>1232</v>
      </c>
      <c r="BB127" s="58" t="s">
        <v>1376</v>
      </c>
      <c r="BC127" s="58" t="s">
        <v>1191</v>
      </c>
      <c r="BD127" s="58">
        <v>1000</v>
      </c>
      <c r="BE127" s="58">
        <v>950</v>
      </c>
      <c r="BF127" s="58" t="s">
        <v>1209</v>
      </c>
      <c r="BG127" s="58">
        <v>50</v>
      </c>
      <c r="BH127" s="58">
        <v>15</v>
      </c>
      <c r="BI127" s="58">
        <f t="shared" si="14"/>
        <v>720</v>
      </c>
      <c r="BJ127" s="58">
        <f t="shared" si="13"/>
        <v>220</v>
      </c>
      <c r="BK127" s="91">
        <v>42430</v>
      </c>
      <c r="BL127" s="59" t="s">
        <v>1392</v>
      </c>
      <c r="BM127" s="100">
        <v>42320</v>
      </c>
      <c r="BN127" s="59" t="s">
        <v>1367</v>
      </c>
    </row>
    <row r="128" spans="1:69" ht="15" customHeight="1" x14ac:dyDescent="0.25">
      <c r="A128" s="158" t="s">
        <v>1394</v>
      </c>
      <c r="B128" s="54">
        <f ca="1">IF(AO128="","",IF(ISERROR(MATCH(AO128,AO$5:AO127,0)),MAX(B$5:B127)+1,INDIRECT(ADDRESS(MATCH(AO128,AO$5:AO127,0)+4,1)) ) )</f>
        <v>99</v>
      </c>
      <c r="C128" s="55">
        <v>230</v>
      </c>
      <c r="D128" s="56" t="s">
        <v>16</v>
      </c>
      <c r="E128" s="57" t="s">
        <v>1355</v>
      </c>
      <c r="F128" s="56" t="s">
        <v>1355</v>
      </c>
      <c r="G128" s="58" t="s">
        <v>1182</v>
      </c>
      <c r="H128" s="58" t="s">
        <v>1393</v>
      </c>
      <c r="I128" s="89"/>
      <c r="J128" s="96" t="s">
        <v>1182</v>
      </c>
      <c r="K128" s="96"/>
      <c r="L128" s="96"/>
      <c r="M128" s="96" t="s">
        <v>1351</v>
      </c>
      <c r="N128" s="61">
        <f>IF(J128="","",IF(ISERROR(MATCH(M128,M$5:M127,0)),MAX(N$5:N127)+1,VLOOKUP(M128,M$5:N127,2,FALSE)) )</f>
        <v>5</v>
      </c>
      <c r="O128" s="97"/>
      <c r="P128" s="96" t="s">
        <v>1182</v>
      </c>
      <c r="Q128" s="96"/>
      <c r="R128" s="96"/>
      <c r="S128" s="96" t="s">
        <v>1197</v>
      </c>
      <c r="T128" s="96" t="s">
        <v>1265</v>
      </c>
      <c r="U128" s="96"/>
      <c r="V128" s="61" t="str">
        <f t="shared" si="7"/>
        <v>A3_A3</v>
      </c>
      <c r="W128" s="61">
        <f>IF(P128="","",IF(ISERROR(MATCH(V128,V$5:V127,0)),MAX(W$5:W127)+1,VLOOKUP(V128,V$5:W127,2,FALSE)) )</f>
        <v>13</v>
      </c>
      <c r="X128" s="97"/>
      <c r="Y128" s="58" t="s">
        <v>1182</v>
      </c>
      <c r="Z128" s="58"/>
      <c r="AA128" s="58"/>
      <c r="AB128" s="58" t="s">
        <v>1197</v>
      </c>
      <c r="AC128" s="58" t="s">
        <v>1316</v>
      </c>
      <c r="AD128" s="58" t="s">
        <v>16</v>
      </c>
      <c r="AE128" s="61" t="str">
        <f t="shared" si="8"/>
        <v>L3_L3</v>
      </c>
      <c r="AF128" s="61">
        <f>IF(Y128="","",IF(ISERROR(MATCH(AE128,AE$5:AE127,0)),MAX(AF$5:AF127)+1,VLOOKUP(AE128,AE$5:AF127,2,FALSE)) )</f>
        <v>12</v>
      </c>
      <c r="AG128" s="97"/>
      <c r="AH128" s="54" t="str">
        <f t="shared" si="9"/>
        <v>5dc</v>
      </c>
      <c r="AI128" s="61">
        <f>IF(AH128="","",IF(ISERROR(MATCH(AH128,AH$5:AH127,0)),MAX(AI$5:AI127)+1,VLOOKUP(AH128,AH$5:AI127,2,FALSE)) )</f>
        <v>25</v>
      </c>
      <c r="AJ128" s="61" t="str">
        <f t="shared" si="10"/>
        <v>x</v>
      </c>
      <c r="AK128" s="58" t="s">
        <v>1185</v>
      </c>
      <c r="AL128" s="61"/>
      <c r="AM128" s="98"/>
      <c r="AN128" s="98"/>
      <c r="AO128" s="90" t="s">
        <v>1394</v>
      </c>
      <c r="AP128" s="58" t="s">
        <v>1187</v>
      </c>
      <c r="AQ128" s="91">
        <v>42288</v>
      </c>
      <c r="AR128" s="56" t="s">
        <v>1395</v>
      </c>
      <c r="AS128" s="90" t="s">
        <v>1388</v>
      </c>
      <c r="AT128" s="92" t="s">
        <v>1396</v>
      </c>
      <c r="AU128" s="92" t="s">
        <v>1397</v>
      </c>
      <c r="AV128" s="93" t="e">
        <f t="shared" si="11"/>
        <v>#VALUE!</v>
      </c>
      <c r="AW128" s="93" t="e">
        <f t="shared" si="11"/>
        <v>#VALUE!</v>
      </c>
      <c r="AX128" s="90" t="s">
        <v>1232</v>
      </c>
      <c r="AY128" s="90" t="s">
        <v>1391</v>
      </c>
      <c r="AZ128" s="90" t="s">
        <v>1232</v>
      </c>
      <c r="BB128" s="58" t="s">
        <v>1376</v>
      </c>
      <c r="BC128" s="58" t="s">
        <v>1191</v>
      </c>
      <c r="BD128" s="58">
        <v>1050</v>
      </c>
      <c r="BE128" s="58">
        <v>1000</v>
      </c>
      <c r="BF128" s="58" t="s">
        <v>1192</v>
      </c>
      <c r="BG128" s="58">
        <v>50</v>
      </c>
      <c r="BH128" s="58">
        <v>25</v>
      </c>
      <c r="BI128" s="58">
        <f t="shared" si="14"/>
        <v>1200</v>
      </c>
      <c r="BJ128" s="58">
        <f t="shared" si="13"/>
        <v>700</v>
      </c>
      <c r="BK128" s="91">
        <v>42430</v>
      </c>
      <c r="BL128" s="59" t="s">
        <v>1398</v>
      </c>
      <c r="BM128" s="100">
        <v>42320</v>
      </c>
      <c r="BN128" s="59" t="s">
        <v>1368</v>
      </c>
    </row>
    <row r="129" spans="1:67" ht="15" customHeight="1" x14ac:dyDescent="0.25">
      <c r="A129" s="158" t="s">
        <v>1394</v>
      </c>
      <c r="B129" s="54" t="str">
        <f ca="1">IF(AO129="","",IF(ISERROR(MATCH(AO129,AO$5:AO128,0)),MAX(B$5:B128)+1,INDIRECT(ADDRESS(MATCH(AO129,AO$5:AO128,0)+4,1)) ) )</f>
        <v>DIPtriBre2</v>
      </c>
      <c r="C129" s="55">
        <v>231</v>
      </c>
      <c r="D129" s="56">
        <v>230</v>
      </c>
      <c r="E129" s="57" t="s">
        <v>1355</v>
      </c>
      <c r="F129" s="56" t="s">
        <v>1355</v>
      </c>
      <c r="G129" s="58" t="s">
        <v>1261</v>
      </c>
      <c r="H129" s="58" t="s">
        <v>1393</v>
      </c>
      <c r="I129" s="89"/>
      <c r="J129" s="96"/>
      <c r="K129" s="96"/>
      <c r="L129" s="96"/>
      <c r="M129" s="96" t="s">
        <v>16</v>
      </c>
      <c r="N129" s="61" t="str">
        <f>IF(J129="","",IF(ISERROR(MATCH(M129,M$5:M128,0)),MAX(N$5:N128)+1,VLOOKUP(M129,M$5:N128,2,FALSE)) )</f>
        <v/>
      </c>
      <c r="O129" s="97"/>
      <c r="P129" s="96" t="s">
        <v>16</v>
      </c>
      <c r="Q129" s="96"/>
      <c r="R129" s="96"/>
      <c r="S129" s="96"/>
      <c r="T129" s="96"/>
      <c r="U129" s="96"/>
      <c r="V129" s="61" t="str">
        <f t="shared" si="7"/>
        <v/>
      </c>
      <c r="W129" s="61" t="str">
        <f>IF(P129="","",IF(ISERROR(MATCH(V129,V$5:V128,0)),MAX(W$5:W128)+1,VLOOKUP(V129,V$5:W128,2,FALSE)) )</f>
        <v/>
      </c>
      <c r="X129" s="97"/>
      <c r="Y129" s="58" t="s">
        <v>16</v>
      </c>
      <c r="Z129" s="58"/>
      <c r="AA129" s="58"/>
      <c r="AB129" s="58" t="s">
        <v>16</v>
      </c>
      <c r="AC129" s="58" t="s">
        <v>16</v>
      </c>
      <c r="AD129" s="58" t="s">
        <v>16</v>
      </c>
      <c r="AE129" s="61" t="str">
        <f t="shared" si="8"/>
        <v/>
      </c>
      <c r="AF129" s="61" t="str">
        <f>IF(Y129="","",IF(ISERROR(MATCH(AE129,AE$5:AE128,0)),MAX(AF$5:AF128)+1,VLOOKUP(AE129,AE$5:AF128,2,FALSE)) )</f>
        <v/>
      </c>
      <c r="AG129" s="97"/>
      <c r="AH129" s="54" t="str">
        <f t="shared" si="9"/>
        <v/>
      </c>
      <c r="AI129" s="61" t="str">
        <f>IF(AH129="","",IF(ISERROR(MATCH(AH129,AH$5:AH128,0)),MAX(AI$5:AI128)+1,VLOOKUP(AH129,AH$5:AI128,2,FALSE)) )</f>
        <v/>
      </c>
      <c r="AJ129" s="61" t="str">
        <f t="shared" si="10"/>
        <v/>
      </c>
      <c r="AK129" s="58" t="s">
        <v>1185</v>
      </c>
      <c r="AL129" s="61"/>
      <c r="AM129" s="98"/>
      <c r="AN129" s="98"/>
      <c r="AO129" s="90" t="s">
        <v>1394</v>
      </c>
      <c r="AP129" s="58" t="s">
        <v>1187</v>
      </c>
      <c r="AQ129" s="91">
        <v>42288</v>
      </c>
      <c r="AR129" s="56" t="s">
        <v>1395</v>
      </c>
      <c r="AS129" s="90" t="s">
        <v>1388</v>
      </c>
      <c r="AT129" s="92" t="s">
        <v>1396</v>
      </c>
      <c r="AU129" s="92" t="s">
        <v>1397</v>
      </c>
      <c r="AV129" s="93" t="e">
        <f t="shared" si="11"/>
        <v>#VALUE!</v>
      </c>
      <c r="AW129" s="93" t="e">
        <f t="shared" si="11"/>
        <v>#VALUE!</v>
      </c>
      <c r="AX129" s="90" t="s">
        <v>1232</v>
      </c>
      <c r="AY129" s="90" t="s">
        <v>1391</v>
      </c>
      <c r="AZ129" s="90" t="s">
        <v>1232</v>
      </c>
      <c r="BB129" s="58" t="s">
        <v>1376</v>
      </c>
      <c r="BC129" s="58" t="s">
        <v>1191</v>
      </c>
      <c r="BD129" s="58">
        <v>1000</v>
      </c>
      <c r="BE129" s="58">
        <v>950</v>
      </c>
      <c r="BF129" s="58" t="s">
        <v>1192</v>
      </c>
      <c r="BG129" s="58">
        <v>40</v>
      </c>
      <c r="BH129" s="58">
        <v>20</v>
      </c>
      <c r="BI129" s="58">
        <f t="shared" si="14"/>
        <v>760</v>
      </c>
      <c r="BJ129" s="58">
        <f t="shared" si="13"/>
        <v>260</v>
      </c>
      <c r="BK129" s="91">
        <v>42430</v>
      </c>
      <c r="BL129" s="59" t="s">
        <v>1399</v>
      </c>
      <c r="BM129" s="100">
        <v>42320</v>
      </c>
      <c r="BN129" s="59" t="s">
        <v>1369</v>
      </c>
    </row>
    <row r="130" spans="1:67" ht="15" customHeight="1" x14ac:dyDescent="0.25">
      <c r="A130" s="158" t="s">
        <v>1400</v>
      </c>
      <c r="B130" s="54">
        <f ca="1">IF(AO130="","",IF(ISERROR(MATCH(AO130,AO$5:AO129,0)),MAX(B$5:B129)+1,INDIRECT(ADDRESS(MATCH(AO130,AO$5:AO129,0)+4,1)) ) )</f>
        <v>100</v>
      </c>
      <c r="C130" s="55">
        <v>232</v>
      </c>
      <c r="D130" s="56" t="s">
        <v>16</v>
      </c>
      <c r="E130" s="57" t="s">
        <v>1355</v>
      </c>
      <c r="F130" s="56" t="s">
        <v>1355</v>
      </c>
      <c r="G130" s="58" t="s">
        <v>1182</v>
      </c>
      <c r="H130" s="58"/>
      <c r="I130" s="89"/>
      <c r="J130" s="96" t="s">
        <v>1182</v>
      </c>
      <c r="K130" s="96"/>
      <c r="L130" s="96"/>
      <c r="M130" s="96" t="s">
        <v>1351</v>
      </c>
      <c r="N130" s="61">
        <f>IF(J130="","",IF(ISERROR(MATCH(M130,M$5:M129,0)),MAX(N$5:N129)+1,VLOOKUP(M130,M$5:N129,2,FALSE)) )</f>
        <v>5</v>
      </c>
      <c r="O130" s="97"/>
      <c r="P130" s="96" t="s">
        <v>1182</v>
      </c>
      <c r="Q130" s="96"/>
      <c r="R130" s="96"/>
      <c r="S130" s="96" t="s">
        <v>1197</v>
      </c>
      <c r="T130" s="96" t="s">
        <v>1265</v>
      </c>
      <c r="U130" s="96"/>
      <c r="V130" s="61" t="str">
        <f t="shared" si="7"/>
        <v>A3_A3</v>
      </c>
      <c r="W130" s="61">
        <f>IF(P130="","",IF(ISERROR(MATCH(V130,V$5:V129,0)),MAX(W$5:W129)+1,VLOOKUP(V130,V$5:W129,2,FALSE)) )</f>
        <v>13</v>
      </c>
      <c r="X130" s="97"/>
      <c r="Y130" s="58" t="s">
        <v>1182</v>
      </c>
      <c r="Z130" s="58"/>
      <c r="AA130" s="58"/>
      <c r="AB130" s="58" t="s">
        <v>1197</v>
      </c>
      <c r="AC130" s="58" t="s">
        <v>1316</v>
      </c>
      <c r="AD130" s="58" t="s">
        <v>16</v>
      </c>
      <c r="AE130" s="61" t="str">
        <f t="shared" si="8"/>
        <v>L3_L3</v>
      </c>
      <c r="AF130" s="61">
        <f>IF(Y130="","",IF(ISERROR(MATCH(AE130,AE$5:AE129,0)),MAX(AF$5:AF129)+1,VLOOKUP(AE130,AE$5:AF129,2,FALSE)) )</f>
        <v>12</v>
      </c>
      <c r="AG130" s="97"/>
      <c r="AH130" s="54" t="str">
        <f t="shared" si="9"/>
        <v>5dc</v>
      </c>
      <c r="AI130" s="61">
        <f>IF(AH130="","",IF(ISERROR(MATCH(AH130,AH$5:AH129,0)),MAX(AI$5:AI129)+1,VLOOKUP(AH130,AH$5:AI129,2,FALSE)) )</f>
        <v>25</v>
      </c>
      <c r="AJ130" s="61" t="str">
        <f t="shared" si="10"/>
        <v>x</v>
      </c>
      <c r="AK130" s="58" t="s">
        <v>1185</v>
      </c>
      <c r="AL130" s="61"/>
      <c r="AM130" s="98"/>
      <c r="AN130" s="98"/>
      <c r="AO130" s="90" t="s">
        <v>1400</v>
      </c>
      <c r="AP130" s="58" t="s">
        <v>1187</v>
      </c>
      <c r="AQ130" s="91">
        <v>42288</v>
      </c>
      <c r="AR130" s="56" t="s">
        <v>1401</v>
      </c>
      <c r="AS130" s="90" t="s">
        <v>1388</v>
      </c>
      <c r="AT130" s="92" t="s">
        <v>1402</v>
      </c>
      <c r="AU130" s="92" t="s">
        <v>1397</v>
      </c>
      <c r="AV130" s="93" t="e">
        <f t="shared" si="11"/>
        <v>#VALUE!</v>
      </c>
      <c r="AW130" s="93" t="e">
        <f t="shared" si="11"/>
        <v>#VALUE!</v>
      </c>
      <c r="AX130" s="90" t="s">
        <v>1232</v>
      </c>
      <c r="AY130" s="90" t="s">
        <v>1391</v>
      </c>
      <c r="AZ130" s="90" t="s">
        <v>1232</v>
      </c>
      <c r="BB130" s="58" t="s">
        <v>1376</v>
      </c>
      <c r="BC130" s="58" t="s">
        <v>1191</v>
      </c>
      <c r="BD130" s="58">
        <v>950</v>
      </c>
      <c r="BE130" s="58">
        <v>900</v>
      </c>
      <c r="BF130" s="58" t="s">
        <v>1192</v>
      </c>
      <c r="BG130" s="58">
        <v>50</v>
      </c>
      <c r="BH130" s="58">
        <v>25</v>
      </c>
      <c r="BI130" s="58">
        <f t="shared" si="14"/>
        <v>1200</v>
      </c>
      <c r="BJ130" s="58">
        <f t="shared" si="13"/>
        <v>700</v>
      </c>
      <c r="BK130" s="91">
        <v>42430</v>
      </c>
      <c r="BL130" s="59" t="s">
        <v>1270</v>
      </c>
      <c r="BM130" s="100">
        <v>42320</v>
      </c>
      <c r="BN130" s="59" t="s">
        <v>1268</v>
      </c>
    </row>
    <row r="131" spans="1:67" ht="15" customHeight="1" x14ac:dyDescent="0.25">
      <c r="A131" s="158" t="s">
        <v>1404</v>
      </c>
      <c r="B131" s="54">
        <f ca="1">IF(AO131="","",IF(ISERROR(MATCH(AO131,AO$5:AO130,0)),MAX(B$5:B130)+1,INDIRECT(ADDRESS(MATCH(AO131,AO$5:AO130,0)+4,1)) ) )</f>
        <v>101</v>
      </c>
      <c r="C131" s="55">
        <v>233</v>
      </c>
      <c r="D131" s="56" t="s">
        <v>16</v>
      </c>
      <c r="E131" s="57" t="s">
        <v>1194</v>
      </c>
      <c r="F131" s="56" t="s">
        <v>1194</v>
      </c>
      <c r="G131" s="58" t="s">
        <v>1182</v>
      </c>
      <c r="H131" s="58" t="s">
        <v>1403</v>
      </c>
      <c r="I131" s="89"/>
      <c r="J131" s="96" t="s">
        <v>1182</v>
      </c>
      <c r="K131" s="96"/>
      <c r="L131" s="96"/>
      <c r="M131" s="96" t="s">
        <v>1184</v>
      </c>
      <c r="N131" s="61">
        <f>IF(J131="","",IF(ISERROR(MATCH(M131,M$5:M130,0)),MAX(N$5:N130)+1,VLOOKUP(M131,M$5:N130,2,FALSE)) )</f>
        <v>1</v>
      </c>
      <c r="O131" s="97"/>
      <c r="P131" s="96" t="s">
        <v>1182</v>
      </c>
      <c r="Q131" s="96"/>
      <c r="R131" s="96"/>
      <c r="S131" s="96" t="s">
        <v>1197</v>
      </c>
      <c r="T131" s="96" t="s">
        <v>1198</v>
      </c>
      <c r="U131" s="96"/>
      <c r="V131" s="61" t="str">
        <f t="shared" si="7"/>
        <v>A4_A4</v>
      </c>
      <c r="W131" s="61">
        <f>IF(P131="","",IF(ISERROR(MATCH(V131,V$5:V130,0)),MAX(W$5:W130)+1,VLOOKUP(V131,V$5:W130,2,FALSE)) )</f>
        <v>1</v>
      </c>
      <c r="X131" s="97"/>
      <c r="Y131" s="58" t="s">
        <v>16</v>
      </c>
      <c r="Z131" s="58"/>
      <c r="AA131" s="58"/>
      <c r="AB131" s="58" t="s">
        <v>16</v>
      </c>
      <c r="AC131" s="58" t="s">
        <v>16</v>
      </c>
      <c r="AD131" s="58" t="s">
        <v>16</v>
      </c>
      <c r="AE131" s="61" t="str">
        <f t="shared" si="8"/>
        <v/>
      </c>
      <c r="AF131" s="61" t="str">
        <f>IF(Y131="","",IF(ISERROR(MATCH(AE131,AE$5:AE130,0)),MAX(AF$5:AF130)+1,VLOOKUP(AE131,AE$5:AF130,2,FALSE)) )</f>
        <v/>
      </c>
      <c r="AG131" s="97"/>
      <c r="AH131" s="54" t="str">
        <f t="shared" si="9"/>
        <v>11*</v>
      </c>
      <c r="AI131" s="61">
        <f>IF(AH131="","",IF(ISERROR(MATCH(AH131,AH$5:AH130,0)),MAX(AI$5:AI130)+1,VLOOKUP(AH131,AH$5:AI130,2,FALSE)) )</f>
        <v>2</v>
      </c>
      <c r="AJ131" s="61" t="str">
        <f t="shared" si="10"/>
        <v/>
      </c>
      <c r="AK131" s="58" t="s">
        <v>1185</v>
      </c>
      <c r="AL131" s="61"/>
      <c r="AM131" s="98"/>
      <c r="AN131" s="98"/>
      <c r="AO131" s="90" t="s">
        <v>1404</v>
      </c>
      <c r="AP131" s="58" t="s">
        <v>1187</v>
      </c>
      <c r="AQ131" s="91">
        <v>42288</v>
      </c>
      <c r="AR131" s="56" t="s">
        <v>1401</v>
      </c>
      <c r="AS131" s="90" t="s">
        <v>1405</v>
      </c>
      <c r="AT131" s="92" t="s">
        <v>1406</v>
      </c>
      <c r="AU131" s="92" t="s">
        <v>1407</v>
      </c>
      <c r="AV131" s="93" t="e">
        <f t="shared" si="11"/>
        <v>#VALUE!</v>
      </c>
      <c r="AW131" s="93" t="e">
        <f t="shared" si="11"/>
        <v>#VALUE!</v>
      </c>
      <c r="AX131" s="90" t="s">
        <v>1232</v>
      </c>
      <c r="AY131" s="90" t="s">
        <v>1408</v>
      </c>
      <c r="AZ131" s="90" t="s">
        <v>1232</v>
      </c>
      <c r="BB131" s="58" t="s">
        <v>1376</v>
      </c>
      <c r="BC131" s="58" t="s">
        <v>1237</v>
      </c>
      <c r="BD131" s="58">
        <v>950</v>
      </c>
      <c r="BE131" s="58">
        <v>900</v>
      </c>
      <c r="BF131" s="58" t="s">
        <v>1209</v>
      </c>
      <c r="BG131" s="58">
        <v>50</v>
      </c>
      <c r="BH131" s="58">
        <v>30</v>
      </c>
      <c r="BI131" s="58">
        <f t="shared" si="14"/>
        <v>1440</v>
      </c>
      <c r="BJ131" s="58">
        <f t="shared" si="13"/>
        <v>940</v>
      </c>
      <c r="BK131" s="91">
        <v>42430</v>
      </c>
      <c r="BL131" s="59" t="s">
        <v>1409</v>
      </c>
      <c r="BM131" s="100">
        <v>42320</v>
      </c>
      <c r="BN131" s="59" t="s">
        <v>1377</v>
      </c>
    </row>
    <row r="132" spans="1:67" ht="15" customHeight="1" x14ac:dyDescent="0.25">
      <c r="A132" s="158" t="s">
        <v>1404</v>
      </c>
      <c r="B132" s="54" t="str">
        <f ca="1">IF(AO132="","",IF(ISERROR(MATCH(AO132,AO$5:AO131,0)),MAX(B$5:B131)+1,INDIRECT(ADDRESS(MATCH(AO132,AO$5:AO131,0)+4,1)) ) )</f>
        <v>DIPalpBre1</v>
      </c>
      <c r="C132" s="55">
        <v>234</v>
      </c>
      <c r="D132" s="56">
        <v>233</v>
      </c>
      <c r="E132" s="57" t="s">
        <v>1194</v>
      </c>
      <c r="F132" s="56" t="s">
        <v>1194</v>
      </c>
      <c r="G132" s="58" t="s">
        <v>1261</v>
      </c>
      <c r="H132" s="58" t="s">
        <v>1403</v>
      </c>
      <c r="I132" s="89"/>
      <c r="J132" s="96"/>
      <c r="K132" s="96"/>
      <c r="L132" s="96"/>
      <c r="M132" s="96" t="s">
        <v>16</v>
      </c>
      <c r="N132" s="61" t="str">
        <f>IF(J132="","",IF(ISERROR(MATCH(M132,M$5:M131,0)),MAX(N$5:N131)+1,VLOOKUP(M132,M$5:N131,2,FALSE)) )</f>
        <v/>
      </c>
      <c r="O132" s="97"/>
      <c r="P132" s="96" t="s">
        <v>16</v>
      </c>
      <c r="Q132" s="96"/>
      <c r="R132" s="96"/>
      <c r="S132" s="96"/>
      <c r="T132" s="96"/>
      <c r="U132" s="96"/>
      <c r="V132" s="61" t="str">
        <f t="shared" si="7"/>
        <v/>
      </c>
      <c r="W132" s="61" t="str">
        <f>IF(P132="","",IF(ISERROR(MATCH(V132,V$5:V131,0)),MAX(W$5:W131)+1,VLOOKUP(V132,V$5:W131,2,FALSE)) )</f>
        <v/>
      </c>
      <c r="X132" s="97"/>
      <c r="Y132" s="58" t="s">
        <v>16</v>
      </c>
      <c r="Z132" s="58"/>
      <c r="AA132" s="58"/>
      <c r="AB132" s="58" t="s">
        <v>16</v>
      </c>
      <c r="AC132" s="58" t="s">
        <v>16</v>
      </c>
      <c r="AD132" s="58" t="s">
        <v>16</v>
      </c>
      <c r="AE132" s="61" t="str">
        <f t="shared" si="8"/>
        <v/>
      </c>
      <c r="AF132" s="61" t="str">
        <f>IF(Y132="","",IF(ISERROR(MATCH(AE132,AE$5:AE131,0)),MAX(AF$5:AF131)+1,VLOOKUP(AE132,AE$5:AF131,2,FALSE)) )</f>
        <v/>
      </c>
      <c r="AG132" s="97"/>
      <c r="AH132" s="54" t="str">
        <f t="shared" si="9"/>
        <v/>
      </c>
      <c r="AI132" s="61" t="str">
        <f>IF(AH132="","",IF(ISERROR(MATCH(AH132,AH$5:AH131,0)),MAX(AI$5:AI131)+1,VLOOKUP(AH132,AH$5:AI131,2,FALSE)) )</f>
        <v/>
      </c>
      <c r="AJ132" s="61" t="str">
        <f t="shared" si="10"/>
        <v/>
      </c>
      <c r="AK132" s="58" t="s">
        <v>1185</v>
      </c>
      <c r="AL132" s="61"/>
      <c r="AM132" s="98"/>
      <c r="AN132" s="98"/>
      <c r="AO132" s="90" t="s">
        <v>1404</v>
      </c>
      <c r="AP132" s="58" t="s">
        <v>1187</v>
      </c>
      <c r="AQ132" s="91">
        <v>42288</v>
      </c>
      <c r="AR132" s="56" t="s">
        <v>1401</v>
      </c>
      <c r="AS132" s="90" t="s">
        <v>1405</v>
      </c>
      <c r="AT132" s="92" t="s">
        <v>1406</v>
      </c>
      <c r="AU132" s="92" t="s">
        <v>1407</v>
      </c>
      <c r="AV132" s="93" t="e">
        <f t="shared" si="11"/>
        <v>#VALUE!</v>
      </c>
      <c r="AW132" s="93" t="e">
        <f t="shared" si="11"/>
        <v>#VALUE!</v>
      </c>
      <c r="AX132" s="90" t="s">
        <v>1232</v>
      </c>
      <c r="AY132" s="90" t="s">
        <v>1408</v>
      </c>
      <c r="AZ132" s="90" t="s">
        <v>1232</v>
      </c>
      <c r="BB132" s="58" t="s">
        <v>1376</v>
      </c>
      <c r="BC132" s="58" t="s">
        <v>1237</v>
      </c>
      <c r="BD132" s="58">
        <v>950</v>
      </c>
      <c r="BE132" s="58">
        <v>900</v>
      </c>
      <c r="BF132" s="58" t="s">
        <v>1209</v>
      </c>
      <c r="BG132" s="58">
        <v>50</v>
      </c>
      <c r="BH132" s="58">
        <v>30</v>
      </c>
      <c r="BI132" s="58">
        <f t="shared" si="14"/>
        <v>1440</v>
      </c>
      <c r="BJ132" s="58">
        <f t="shared" si="13"/>
        <v>940</v>
      </c>
      <c r="BK132" s="91">
        <v>42430</v>
      </c>
      <c r="BL132" s="59" t="s">
        <v>1410</v>
      </c>
      <c r="BM132" s="100">
        <v>42320</v>
      </c>
      <c r="BN132" s="59" t="s">
        <v>1381</v>
      </c>
    </row>
    <row r="133" spans="1:67" ht="15" customHeight="1" x14ac:dyDescent="0.25">
      <c r="A133" s="157" t="s">
        <v>70</v>
      </c>
      <c r="B133" s="54" t="str">
        <f ca="1">IF(AO133="","",IF(ISERROR(MATCH(AO133,AO$5:AO132,0)),MAX(B$5:B132)+1,INDIRECT(ADDRESS(MATCH(AO133,AO$5:AO132,0)+4,1)) ) )</f>
        <v>DIPalp15</v>
      </c>
      <c r="C133" s="88">
        <v>235</v>
      </c>
      <c r="D133" s="56">
        <v>152</v>
      </c>
      <c r="E133" s="57" t="s">
        <v>1194</v>
      </c>
      <c r="F133" s="56" t="s">
        <v>1194</v>
      </c>
      <c r="G133" s="75" t="s">
        <v>1411</v>
      </c>
      <c r="H133" s="58" t="s">
        <v>1412</v>
      </c>
      <c r="I133" s="89"/>
      <c r="J133" s="96" t="s">
        <v>1261</v>
      </c>
      <c r="K133" s="96"/>
      <c r="L133" s="96"/>
      <c r="M133" s="96" t="s">
        <v>1184</v>
      </c>
      <c r="N133" s="61">
        <f>IF(J133="","",IF(ISERROR(MATCH(M133,M$5:M132,0)),MAX(N$5:N132)+1,VLOOKUP(M133,M$5:N132,2,FALSE)) )</f>
        <v>1</v>
      </c>
      <c r="O133" s="97"/>
      <c r="P133" s="96" t="s">
        <v>1261</v>
      </c>
      <c r="Q133" s="96"/>
      <c r="R133" s="96"/>
      <c r="S133" s="96" t="s">
        <v>1197</v>
      </c>
      <c r="T133" s="96" t="s">
        <v>1198</v>
      </c>
      <c r="U133" s="96"/>
      <c r="V133" s="61" t="str">
        <f t="shared" si="7"/>
        <v>A4_A4</v>
      </c>
      <c r="W133" s="61">
        <f>IF(P133="","",IF(ISERROR(MATCH(V133,V$5:V132,0)),MAX(W$5:W132)+1,VLOOKUP(V133,V$5:W132,2,FALSE)) )</f>
        <v>1</v>
      </c>
      <c r="X133" s="97"/>
      <c r="Y133" s="58" t="s">
        <v>16</v>
      </c>
      <c r="Z133" s="58"/>
      <c r="AA133" s="58"/>
      <c r="AB133" s="58" t="s">
        <v>16</v>
      </c>
      <c r="AC133" s="58" t="s">
        <v>16</v>
      </c>
      <c r="AD133" s="58" t="s">
        <v>16</v>
      </c>
      <c r="AE133" s="61" t="str">
        <f t="shared" si="8"/>
        <v/>
      </c>
      <c r="AF133" s="61" t="str">
        <f>IF(Y133="","",IF(ISERROR(MATCH(AE133,AE$5:AE132,0)),MAX(AF$5:AF132)+1,VLOOKUP(AE133,AE$5:AF132,2,FALSE)) )</f>
        <v/>
      </c>
      <c r="AG133" s="97"/>
      <c r="AH133" s="54" t="str">
        <f t="shared" si="9"/>
        <v/>
      </c>
      <c r="AI133" s="61" t="str">
        <f>IF(AH133="","",IF(ISERROR(MATCH(AH133,AH$5:AH132,0)),MAX(AI$5:AI132)+1,VLOOKUP(AH133,AH$5:AI132,2,FALSE)) )</f>
        <v/>
      </c>
      <c r="AJ133" s="61" t="str">
        <f t="shared" si="10"/>
        <v/>
      </c>
      <c r="AK133" s="58" t="s">
        <v>1185</v>
      </c>
      <c r="AL133" s="61"/>
      <c r="AM133" s="98"/>
      <c r="AN133" s="98"/>
      <c r="AO133" s="58" t="s">
        <v>70</v>
      </c>
      <c r="AP133" s="58" t="s">
        <v>18</v>
      </c>
      <c r="AQ133" s="58" t="s">
        <v>30</v>
      </c>
      <c r="AR133" s="56" t="s">
        <v>1250</v>
      </c>
      <c r="AS133" s="58" t="s">
        <v>1272</v>
      </c>
      <c r="AT133" s="92">
        <v>132238.28</v>
      </c>
      <c r="AU133" s="92">
        <v>490312.09600000002</v>
      </c>
      <c r="AV133" s="93">
        <f t="shared" si="11"/>
        <v>13.3773</v>
      </c>
      <c r="AW133" s="93">
        <f t="shared" si="11"/>
        <v>49.053360000000005</v>
      </c>
      <c r="AX133" s="58">
        <v>10</v>
      </c>
      <c r="AY133" s="58">
        <v>1259</v>
      </c>
      <c r="AZ133" s="58">
        <v>20</v>
      </c>
      <c r="BB133" s="58" t="s">
        <v>1376</v>
      </c>
      <c r="BC133" s="58" t="s">
        <v>1191</v>
      </c>
      <c r="BD133" s="58">
        <v>1000</v>
      </c>
      <c r="BE133" s="58">
        <v>1000</v>
      </c>
      <c r="BF133" s="58" t="s">
        <v>1192</v>
      </c>
      <c r="BG133" s="58">
        <v>50</v>
      </c>
      <c r="BH133" s="58">
        <v>25</v>
      </c>
      <c r="BI133" s="58">
        <f t="shared" si="14"/>
        <v>1200</v>
      </c>
      <c r="BJ133" s="58">
        <f t="shared" si="13"/>
        <v>700</v>
      </c>
      <c r="BK133" s="91">
        <v>42430</v>
      </c>
      <c r="BL133" s="59" t="s">
        <v>1413</v>
      </c>
      <c r="BM133" s="100">
        <v>42320</v>
      </c>
      <c r="BN133" s="59" t="s">
        <v>1382</v>
      </c>
    </row>
    <row r="134" spans="1:67" ht="15" customHeight="1" x14ac:dyDescent="0.25">
      <c r="A134" s="157" t="s">
        <v>70</v>
      </c>
      <c r="B134" s="54" t="str">
        <f ca="1">IF(AO134="","",IF(ISERROR(MATCH(AO134,AO$5:AO133,0)),MAX(B$5:B133)+1,INDIRECT(ADDRESS(MATCH(AO134,AO$5:AO133,0)+4,1)) ) )</f>
        <v>DIPalp15</v>
      </c>
      <c r="C134" s="88">
        <v>236</v>
      </c>
      <c r="D134" s="56">
        <v>152</v>
      </c>
      <c r="E134" s="57" t="s">
        <v>1194</v>
      </c>
      <c r="F134" s="56" t="s">
        <v>1194</v>
      </c>
      <c r="G134" s="75" t="s">
        <v>1411</v>
      </c>
      <c r="H134" s="58" t="s">
        <v>1412</v>
      </c>
      <c r="I134" s="89"/>
      <c r="J134" s="96"/>
      <c r="K134" s="96"/>
      <c r="L134" s="96"/>
      <c r="M134" s="96" t="s">
        <v>16</v>
      </c>
      <c r="N134" s="61" t="str">
        <f>IF(J134="","",IF(ISERROR(MATCH(M134,M$5:M133,0)),MAX(N$5:N133)+1,VLOOKUP(M134,M$5:N133,2,FALSE)) )</f>
        <v/>
      </c>
      <c r="O134" s="97"/>
      <c r="P134" s="96" t="s">
        <v>16</v>
      </c>
      <c r="Q134" s="96"/>
      <c r="R134" s="96"/>
      <c r="S134" s="96"/>
      <c r="T134" s="96"/>
      <c r="U134" s="96"/>
      <c r="V134" s="61" t="str">
        <f t="shared" ref="V134:V197" si="15">IF(P134="","",IF(S134="ho",T134&amp;"_"&amp;T134,T134&amp;"_"&amp;U134) )</f>
        <v/>
      </c>
      <c r="W134" s="61" t="str">
        <f>IF(P134="","",IF(ISERROR(MATCH(V134,V$5:V133,0)),MAX(W$5:W133)+1,VLOOKUP(V134,V$5:W133,2,FALSE)) )</f>
        <v/>
      </c>
      <c r="X134" s="97"/>
      <c r="Y134" s="58" t="s">
        <v>16</v>
      </c>
      <c r="Z134" s="58"/>
      <c r="AA134" s="58"/>
      <c r="AB134" s="58" t="s">
        <v>16</v>
      </c>
      <c r="AC134" s="58" t="s">
        <v>16</v>
      </c>
      <c r="AD134" s="58" t="s">
        <v>16</v>
      </c>
      <c r="AE134" s="61" t="str">
        <f t="shared" ref="AE134:AE197" si="16">IF(Y134="","",IF(AB134="ho",AC134&amp;"_"&amp;AC134,AC134&amp;"_"&amp;AD134) )</f>
        <v/>
      </c>
      <c r="AF134" s="61" t="str">
        <f>IF(Y134="","",IF(ISERROR(MATCH(AE134,AE$5:AE133,0)),MAX(AF$5:AF133)+1,VLOOKUP(AE134,AE$5:AF133,2,FALSE)) )</f>
        <v/>
      </c>
      <c r="AG134" s="97"/>
      <c r="AH134" s="54" t="str">
        <f t="shared" ref="AH134:AH197" si="17">IF(D134&lt;&gt;"","",IF(N134="","*",IF(N134&lt;10,N134,CHAR(N134+87)))&amp;IF(W134="","*",IF(W134&lt;10,W134,CHAR(W134+87)))&amp;IF(AF134="","*",IF(AF134&lt;10,AF134,CHAR(AF134+87))) )</f>
        <v/>
      </c>
      <c r="AI134" s="61" t="str">
        <f>IF(AH134="","",IF(ISERROR(MATCH(AH134,AH$5:AH133,0)),MAX(AI$5:AI133)+1,VLOOKUP(AH134,AH$5:AI133,2,FALSE)) )</f>
        <v/>
      </c>
      <c r="AJ134" s="61" t="str">
        <f t="shared" ref="AJ134:AJ197" si="18">IF(AH134="","",IF(ISERROR(FIND("*",AH134)),"x",""))</f>
        <v/>
      </c>
      <c r="AK134" s="58" t="s">
        <v>1185</v>
      </c>
      <c r="AL134" s="61"/>
      <c r="AM134" s="98"/>
      <c r="AN134" s="98"/>
      <c r="AO134" s="58" t="s">
        <v>70</v>
      </c>
      <c r="AP134" s="58" t="s">
        <v>18</v>
      </c>
      <c r="AQ134" s="58" t="s">
        <v>30</v>
      </c>
      <c r="AR134" s="56" t="s">
        <v>1250</v>
      </c>
      <c r="AS134" s="58" t="s">
        <v>1272</v>
      </c>
      <c r="AT134" s="92">
        <v>132238.28</v>
      </c>
      <c r="AU134" s="92">
        <v>490312.09600000002</v>
      </c>
      <c r="AV134" s="93">
        <f t="shared" ref="AV134:AW197" si="19">(AT134-TRUNC(AT134/100)*100)/3600+(TRUNC(AT134/100)-TRUNC(AT134/10000)*100)/60+TRUNC(AT134/10000)</f>
        <v>13.3773</v>
      </c>
      <c r="AW134" s="93">
        <f t="shared" si="19"/>
        <v>49.053360000000005</v>
      </c>
      <c r="AX134" s="58">
        <v>10</v>
      </c>
      <c r="AY134" s="58">
        <v>1259</v>
      </c>
      <c r="AZ134" s="58">
        <v>20</v>
      </c>
      <c r="BB134" s="58" t="s">
        <v>1376</v>
      </c>
      <c r="BC134" s="58" t="s">
        <v>1191</v>
      </c>
      <c r="BD134" s="58">
        <v>1000</v>
      </c>
      <c r="BE134" s="58">
        <v>950</v>
      </c>
      <c r="BF134" s="58" t="s">
        <v>1192</v>
      </c>
      <c r="BG134" s="58">
        <v>50</v>
      </c>
      <c r="BH134" s="58">
        <v>25</v>
      </c>
      <c r="BI134" s="58">
        <f t="shared" si="14"/>
        <v>1200</v>
      </c>
      <c r="BJ134" s="58">
        <f t="shared" ref="BJ134:BJ197" si="20">(BI134-500)</f>
        <v>700</v>
      </c>
      <c r="BK134" s="91">
        <v>42430</v>
      </c>
      <c r="BL134" s="59" t="s">
        <v>1414</v>
      </c>
      <c r="BM134" s="100">
        <v>42320</v>
      </c>
      <c r="BN134" s="59" t="s">
        <v>1385</v>
      </c>
    </row>
    <row r="135" spans="1:67" ht="15" customHeight="1" x14ac:dyDescent="0.25">
      <c r="A135" s="157" t="s">
        <v>61</v>
      </c>
      <c r="B135" s="54" t="str">
        <f ca="1">IF(AO135="","",IF(ISERROR(MATCH(AO135,AO$5:AO134,0)),MAX(B$5:B134)+1,INDIRECT(ADDRESS(MATCH(AO135,AO$5:AO134,0)+4,1)) ) )</f>
        <v>DIPalp8</v>
      </c>
      <c r="C135" s="88">
        <v>237</v>
      </c>
      <c r="D135" s="56">
        <v>145</v>
      </c>
      <c r="E135" s="57" t="s">
        <v>1194</v>
      </c>
      <c r="F135" s="56" t="s">
        <v>1194</v>
      </c>
      <c r="G135" s="75" t="s">
        <v>1411</v>
      </c>
      <c r="H135" s="58" t="s">
        <v>1415</v>
      </c>
      <c r="I135" s="89"/>
      <c r="J135" s="96" t="s">
        <v>1261</v>
      </c>
      <c r="K135" s="96"/>
      <c r="L135" s="96"/>
      <c r="M135" s="96" t="s">
        <v>1184</v>
      </c>
      <c r="N135" s="61">
        <f>IF(J135="","",IF(ISERROR(MATCH(M135,M$5:M134,0)),MAX(N$5:N134)+1,VLOOKUP(M135,M$5:N134,2,FALSE)) )</f>
        <v>1</v>
      </c>
      <c r="O135" s="97"/>
      <c r="P135" s="96" t="s">
        <v>1261</v>
      </c>
      <c r="Q135" s="96"/>
      <c r="R135" s="96"/>
      <c r="S135" s="96" t="s">
        <v>1197</v>
      </c>
      <c r="T135" s="96" t="s">
        <v>1198</v>
      </c>
      <c r="U135" s="96"/>
      <c r="V135" s="61" t="str">
        <f t="shared" si="15"/>
        <v>A4_A4</v>
      </c>
      <c r="W135" s="61">
        <f>IF(P135="","",IF(ISERROR(MATCH(V135,V$5:V134,0)),MAX(W$5:W134)+1,VLOOKUP(V135,V$5:W134,2,FALSE)) )</f>
        <v>1</v>
      </c>
      <c r="X135" s="97"/>
      <c r="Y135" s="58" t="s">
        <v>16</v>
      </c>
      <c r="Z135" s="58"/>
      <c r="AA135" s="58"/>
      <c r="AB135" s="58" t="s">
        <v>16</v>
      </c>
      <c r="AC135" s="58" t="s">
        <v>16</v>
      </c>
      <c r="AD135" s="58" t="s">
        <v>16</v>
      </c>
      <c r="AE135" s="61" t="str">
        <f t="shared" si="16"/>
        <v/>
      </c>
      <c r="AF135" s="61" t="str">
        <f>IF(Y135="","",IF(ISERROR(MATCH(AE135,AE$5:AE134,0)),MAX(AF$5:AF134)+1,VLOOKUP(AE135,AE$5:AF134,2,FALSE)) )</f>
        <v/>
      </c>
      <c r="AG135" s="97"/>
      <c r="AH135" s="54" t="str">
        <f t="shared" si="17"/>
        <v/>
      </c>
      <c r="AI135" s="61" t="str">
        <f>IF(AH135="","",IF(ISERROR(MATCH(AH135,AH$5:AH134,0)),MAX(AI$5:AI134)+1,VLOOKUP(AH135,AH$5:AI134,2,FALSE)) )</f>
        <v/>
      </c>
      <c r="AJ135" s="61" t="str">
        <f t="shared" si="18"/>
        <v/>
      </c>
      <c r="AK135" s="58" t="s">
        <v>1185</v>
      </c>
      <c r="AL135" s="61"/>
      <c r="AM135" s="98"/>
      <c r="AN135" s="98"/>
      <c r="AO135" s="58" t="s">
        <v>61</v>
      </c>
      <c r="AP135" s="58" t="s">
        <v>18</v>
      </c>
      <c r="AQ135" s="58" t="s">
        <v>30</v>
      </c>
      <c r="AR135" s="56" t="s">
        <v>1239</v>
      </c>
      <c r="AS135" s="58" t="s">
        <v>1269</v>
      </c>
      <c r="AT135" s="92">
        <v>132319.17600000001</v>
      </c>
      <c r="AU135" s="92">
        <v>490228.35599999997</v>
      </c>
      <c r="AV135" s="93">
        <f t="shared" si="19"/>
        <v>13.388660000000002</v>
      </c>
      <c r="AW135" s="93">
        <f t="shared" si="19"/>
        <v>49.041209999999992</v>
      </c>
      <c r="AX135" s="58">
        <v>10</v>
      </c>
      <c r="AY135" s="58">
        <v>1112</v>
      </c>
      <c r="AZ135" s="58">
        <v>25</v>
      </c>
      <c r="BB135" s="58" t="s">
        <v>1376</v>
      </c>
      <c r="BC135" s="58" t="s">
        <v>1191</v>
      </c>
      <c r="BD135" s="58">
        <v>1000</v>
      </c>
      <c r="BE135" s="58">
        <v>900</v>
      </c>
      <c r="BF135" s="58" t="s">
        <v>1192</v>
      </c>
      <c r="BG135" s="58">
        <v>40</v>
      </c>
      <c r="BH135" s="58">
        <v>35</v>
      </c>
      <c r="BI135" s="58">
        <f t="shared" si="14"/>
        <v>1330</v>
      </c>
      <c r="BJ135" s="58">
        <f t="shared" si="20"/>
        <v>830</v>
      </c>
      <c r="BK135" s="91">
        <v>42430</v>
      </c>
      <c r="BL135" s="59" t="s">
        <v>1416</v>
      </c>
      <c r="BM135" s="100">
        <v>42320</v>
      </c>
      <c r="BN135" s="59" t="s">
        <v>1392</v>
      </c>
    </row>
    <row r="136" spans="1:67" ht="15" customHeight="1" x14ac:dyDescent="0.25">
      <c r="A136" s="157" t="s">
        <v>61</v>
      </c>
      <c r="B136" s="54" t="str">
        <f ca="1">IF(AO136="","",IF(ISERROR(MATCH(AO136,AO$5:AO135,0)),MAX(B$5:B135)+1,INDIRECT(ADDRESS(MATCH(AO136,AO$5:AO135,0)+4,1)) ) )</f>
        <v>DIPalp8</v>
      </c>
      <c r="C136" s="88">
        <v>238</v>
      </c>
      <c r="D136" s="56">
        <v>145</v>
      </c>
      <c r="E136" s="57" t="s">
        <v>1194</v>
      </c>
      <c r="F136" s="56" t="s">
        <v>1194</v>
      </c>
      <c r="G136" s="75" t="s">
        <v>1411</v>
      </c>
      <c r="H136" s="58" t="s">
        <v>1415</v>
      </c>
      <c r="I136" s="89"/>
      <c r="J136" s="96"/>
      <c r="K136" s="96"/>
      <c r="L136" s="96"/>
      <c r="M136" s="96" t="s">
        <v>16</v>
      </c>
      <c r="N136" s="61" t="str">
        <f>IF(J136="","",IF(ISERROR(MATCH(M136,M$5:M135,0)),MAX(N$5:N135)+1,VLOOKUP(M136,M$5:N135,2,FALSE)) )</f>
        <v/>
      </c>
      <c r="O136" s="97"/>
      <c r="P136" s="96" t="s">
        <v>16</v>
      </c>
      <c r="Q136" s="96"/>
      <c r="R136" s="96"/>
      <c r="S136" s="96"/>
      <c r="T136" s="96"/>
      <c r="U136" s="96"/>
      <c r="V136" s="61" t="str">
        <f t="shared" si="15"/>
        <v/>
      </c>
      <c r="W136" s="61" t="str">
        <f>IF(P136="","",IF(ISERROR(MATCH(V136,V$5:V135,0)),MAX(W$5:W135)+1,VLOOKUP(V136,V$5:W135,2,FALSE)) )</f>
        <v/>
      </c>
      <c r="X136" s="97"/>
      <c r="Y136" s="58" t="s">
        <v>16</v>
      </c>
      <c r="Z136" s="58"/>
      <c r="AA136" s="58"/>
      <c r="AB136" s="58" t="s">
        <v>16</v>
      </c>
      <c r="AC136" s="58" t="s">
        <v>16</v>
      </c>
      <c r="AD136" s="58" t="s">
        <v>16</v>
      </c>
      <c r="AE136" s="61" t="str">
        <f t="shared" si="16"/>
        <v/>
      </c>
      <c r="AF136" s="61" t="str">
        <f>IF(Y136="","",IF(ISERROR(MATCH(AE136,AE$5:AE135,0)),MAX(AF$5:AF135)+1,VLOOKUP(AE136,AE$5:AF135,2,FALSE)) )</f>
        <v/>
      </c>
      <c r="AG136" s="97"/>
      <c r="AH136" s="54" t="str">
        <f t="shared" si="17"/>
        <v/>
      </c>
      <c r="AI136" s="61" t="str">
        <f>IF(AH136="","",IF(ISERROR(MATCH(AH136,AH$5:AH135,0)),MAX(AI$5:AI135)+1,VLOOKUP(AH136,AH$5:AI135,2,FALSE)) )</f>
        <v/>
      </c>
      <c r="AJ136" s="61" t="str">
        <f t="shared" si="18"/>
        <v/>
      </c>
      <c r="AK136" s="58" t="s">
        <v>1185</v>
      </c>
      <c r="AL136" s="61"/>
      <c r="AM136" s="98"/>
      <c r="AN136" s="98"/>
      <c r="AO136" s="58" t="s">
        <v>61</v>
      </c>
      <c r="AP136" s="58" t="s">
        <v>18</v>
      </c>
      <c r="AQ136" s="58" t="s">
        <v>30</v>
      </c>
      <c r="AR136" s="56" t="s">
        <v>1239</v>
      </c>
      <c r="AS136" s="58" t="s">
        <v>1269</v>
      </c>
      <c r="AT136" s="92">
        <v>132319.17600000001</v>
      </c>
      <c r="AU136" s="92">
        <v>490228.35599999997</v>
      </c>
      <c r="AV136" s="93">
        <f t="shared" si="19"/>
        <v>13.388660000000002</v>
      </c>
      <c r="AW136" s="93">
        <f t="shared" si="19"/>
        <v>49.041209999999992</v>
      </c>
      <c r="AX136" s="58">
        <v>10</v>
      </c>
      <c r="AY136" s="58">
        <v>1112</v>
      </c>
      <c r="AZ136" s="58">
        <v>25</v>
      </c>
      <c r="BB136" s="58" t="s">
        <v>1376</v>
      </c>
      <c r="BC136" s="58" t="s">
        <v>1191</v>
      </c>
      <c r="BD136" s="58">
        <v>1000</v>
      </c>
      <c r="BE136" s="58">
        <v>950</v>
      </c>
      <c r="BF136" s="58" t="s">
        <v>1192</v>
      </c>
      <c r="BG136" s="58">
        <v>40</v>
      </c>
      <c r="BH136" s="58">
        <v>35</v>
      </c>
      <c r="BI136" s="58">
        <f t="shared" si="14"/>
        <v>1330</v>
      </c>
      <c r="BJ136" s="58">
        <f t="shared" si="20"/>
        <v>830</v>
      </c>
      <c r="BK136" s="91">
        <v>42430</v>
      </c>
      <c r="BL136" s="59" t="s">
        <v>1417</v>
      </c>
      <c r="BM136" s="100">
        <v>42320</v>
      </c>
      <c r="BN136" s="59" t="s">
        <v>1398</v>
      </c>
    </row>
    <row r="137" spans="1:67" ht="15" customHeight="1" x14ac:dyDescent="0.25">
      <c r="A137" s="158" t="s">
        <v>1419</v>
      </c>
      <c r="B137" s="54">
        <f ca="1">IF(AO137="","",IF(ISERROR(MATCH(AO137,AO$5:AO136,0)),MAX(B$5:B136)+1,INDIRECT(ADDRESS(MATCH(AO137,AO$5:AO136,0)+4,1)) ) )</f>
        <v>102</v>
      </c>
      <c r="C137" s="55">
        <v>239</v>
      </c>
      <c r="D137" s="56" t="s">
        <v>16</v>
      </c>
      <c r="E137" s="57" t="s">
        <v>1194</v>
      </c>
      <c r="F137" s="56" t="s">
        <v>1194</v>
      </c>
      <c r="G137" s="58" t="s">
        <v>1182</v>
      </c>
      <c r="H137" s="58" t="s">
        <v>1418</v>
      </c>
      <c r="I137" s="89"/>
      <c r="J137" s="96" t="s">
        <v>1182</v>
      </c>
      <c r="K137" s="96"/>
      <c r="L137" s="96"/>
      <c r="M137" s="96" t="s">
        <v>1184</v>
      </c>
      <c r="N137" s="61">
        <f>IF(J137="","",IF(ISERROR(MATCH(M137,M$5:M136,0)),MAX(N$5:N136)+1,VLOOKUP(M137,M$5:N136,2,FALSE)) )</f>
        <v>1</v>
      </c>
      <c r="O137" s="97"/>
      <c r="P137" s="101" t="s">
        <v>1182</v>
      </c>
      <c r="Q137" s="96"/>
      <c r="R137" s="96"/>
      <c r="S137" s="96" t="s">
        <v>1211</v>
      </c>
      <c r="T137" s="96" t="s">
        <v>1198</v>
      </c>
      <c r="U137" s="96" t="s">
        <v>1271</v>
      </c>
      <c r="V137" s="61" t="str">
        <f t="shared" si="15"/>
        <v>A4_A4-1</v>
      </c>
      <c r="W137" s="61">
        <f>IF(P137="","",IF(ISERROR(MATCH(V137,V$5:V136,0)),MAX(W$5:W136)+1,VLOOKUP(V137,V$5:W136,2,FALSE)) )</f>
        <v>5</v>
      </c>
      <c r="X137" s="102"/>
      <c r="Y137" s="58" t="s">
        <v>16</v>
      </c>
      <c r="Z137" s="58"/>
      <c r="AA137" s="58"/>
      <c r="AB137" s="58" t="s">
        <v>16</v>
      </c>
      <c r="AC137" s="58" t="s">
        <v>16</v>
      </c>
      <c r="AD137" s="58" t="s">
        <v>16</v>
      </c>
      <c r="AE137" s="61" t="str">
        <f t="shared" si="16"/>
        <v/>
      </c>
      <c r="AF137" s="61" t="str">
        <f>IF(Y137="","",IF(ISERROR(MATCH(AE137,AE$5:AE136,0)),MAX(AF$5:AF136)+1,VLOOKUP(AE137,AE$5:AF136,2,FALSE)) )</f>
        <v/>
      </c>
      <c r="AG137" s="102"/>
      <c r="AH137" s="54" t="str">
        <f t="shared" si="17"/>
        <v>15*</v>
      </c>
      <c r="AI137" s="61">
        <f>IF(AH137="","",IF(ISERROR(MATCH(AH137,AH$5:AH136,0)),MAX(AI$5:AI136)+1,VLOOKUP(AH137,AH$5:AI136,2,FALSE)) )</f>
        <v>12</v>
      </c>
      <c r="AJ137" s="61" t="str">
        <f t="shared" si="18"/>
        <v/>
      </c>
      <c r="AK137" s="58" t="s">
        <v>1185</v>
      </c>
      <c r="AL137" s="61"/>
      <c r="AM137" s="98"/>
      <c r="AN137" s="98"/>
      <c r="AO137" s="90" t="s">
        <v>1419</v>
      </c>
      <c r="AP137" s="58" t="s">
        <v>1420</v>
      </c>
      <c r="AQ137" s="91">
        <v>42285</v>
      </c>
      <c r="AR137" s="56" t="s">
        <v>1421</v>
      </c>
      <c r="AS137" s="58" t="s">
        <v>1422</v>
      </c>
      <c r="AT137" s="92">
        <v>103105.4</v>
      </c>
      <c r="AU137" s="92">
        <v>514522.1</v>
      </c>
      <c r="AV137" s="93">
        <f t="shared" si="19"/>
        <v>10.518166666666666</v>
      </c>
      <c r="AW137" s="93">
        <f t="shared" si="19"/>
        <v>51.756138888888884</v>
      </c>
      <c r="AX137" s="90"/>
      <c r="AY137" s="90" t="s">
        <v>1423</v>
      </c>
      <c r="AZ137" s="90" t="s">
        <v>1242</v>
      </c>
      <c r="BB137" s="58" t="s">
        <v>1376</v>
      </c>
      <c r="BC137" s="58" t="s">
        <v>1191</v>
      </c>
      <c r="BD137" s="58">
        <v>1000</v>
      </c>
      <c r="BE137" s="58">
        <v>1000</v>
      </c>
      <c r="BF137" s="58" t="s">
        <v>1192</v>
      </c>
      <c r="BG137" s="58">
        <v>50</v>
      </c>
      <c r="BH137" s="58">
        <v>20</v>
      </c>
      <c r="BI137" s="58">
        <f t="shared" si="14"/>
        <v>960</v>
      </c>
      <c r="BJ137" s="58">
        <f t="shared" si="20"/>
        <v>460</v>
      </c>
      <c r="BK137" s="91">
        <v>42430</v>
      </c>
      <c r="BL137" s="59" t="s">
        <v>1424</v>
      </c>
      <c r="BM137" s="100">
        <v>42320</v>
      </c>
      <c r="BN137" s="59" t="s">
        <v>1399</v>
      </c>
      <c r="BO137" s="59" t="s">
        <v>1425</v>
      </c>
    </row>
    <row r="138" spans="1:67" ht="15" customHeight="1" x14ac:dyDescent="0.25">
      <c r="A138" s="158" t="s">
        <v>1419</v>
      </c>
      <c r="B138" s="54" t="str">
        <f ca="1">IF(AO138="","",IF(ISERROR(MATCH(AO138,AO$5:AO137,0)),MAX(B$5:B137)+1,INDIRECT(ADDRESS(MATCH(AO138,AO$5:AO137,0)+4,1)) ) )</f>
        <v>DIPalpH15/14</v>
      </c>
      <c r="C138" s="55">
        <v>240</v>
      </c>
      <c r="D138" s="56">
        <v>239</v>
      </c>
      <c r="E138" s="57" t="s">
        <v>1194</v>
      </c>
      <c r="F138" s="56" t="s">
        <v>1194</v>
      </c>
      <c r="G138" s="58" t="s">
        <v>1261</v>
      </c>
      <c r="H138" s="58" t="s">
        <v>1418</v>
      </c>
      <c r="I138" s="89"/>
      <c r="J138" s="96"/>
      <c r="K138" s="96"/>
      <c r="L138" s="96"/>
      <c r="M138" s="96" t="s">
        <v>16</v>
      </c>
      <c r="N138" s="61" t="str">
        <f>IF(J138="","",IF(ISERROR(MATCH(M138,M$5:M137,0)),MAX(N$5:N137)+1,VLOOKUP(M138,M$5:N137,2,FALSE)) )</f>
        <v/>
      </c>
      <c r="O138" s="97"/>
      <c r="P138" s="96" t="s">
        <v>1426</v>
      </c>
      <c r="Q138" s="96"/>
      <c r="R138" s="96"/>
      <c r="S138" s="96" t="s">
        <v>1211</v>
      </c>
      <c r="T138" s="96" t="s">
        <v>1198</v>
      </c>
      <c r="U138" s="96" t="s">
        <v>1271</v>
      </c>
      <c r="V138" s="61" t="str">
        <f t="shared" si="15"/>
        <v>A4_A4-1</v>
      </c>
      <c r="W138" s="61">
        <f>IF(P138="","",IF(ISERROR(MATCH(V138,V$5:V137,0)),MAX(W$5:W137)+1,VLOOKUP(V138,V$5:W137,2,FALSE)) )</f>
        <v>5</v>
      </c>
      <c r="X138" s="97"/>
      <c r="Y138" s="58" t="s">
        <v>16</v>
      </c>
      <c r="Z138" s="58"/>
      <c r="AA138" s="58"/>
      <c r="AB138" s="58" t="s">
        <v>16</v>
      </c>
      <c r="AC138" s="58" t="s">
        <v>16</v>
      </c>
      <c r="AD138" s="58" t="s">
        <v>16</v>
      </c>
      <c r="AE138" s="61" t="str">
        <f t="shared" si="16"/>
        <v/>
      </c>
      <c r="AF138" s="61" t="str">
        <f>IF(Y138="","",IF(ISERROR(MATCH(AE138,AE$5:AE137,0)),MAX(AF$5:AF137)+1,VLOOKUP(AE138,AE$5:AF137,2,FALSE)) )</f>
        <v/>
      </c>
      <c r="AG138" s="97"/>
      <c r="AH138" s="54" t="str">
        <f t="shared" si="17"/>
        <v/>
      </c>
      <c r="AI138" s="61" t="str">
        <f>IF(AH138="","",IF(ISERROR(MATCH(AH138,AH$5:AH137,0)),MAX(AI$5:AI137)+1,VLOOKUP(AH138,AH$5:AI137,2,FALSE)) )</f>
        <v/>
      </c>
      <c r="AJ138" s="61" t="str">
        <f t="shared" si="18"/>
        <v/>
      </c>
      <c r="AK138" s="58" t="s">
        <v>1185</v>
      </c>
      <c r="AL138" s="61"/>
      <c r="AM138" s="98"/>
      <c r="AN138" s="98"/>
      <c r="AO138" s="90" t="s">
        <v>1419</v>
      </c>
      <c r="AP138" s="58" t="s">
        <v>1420</v>
      </c>
      <c r="AQ138" s="91">
        <v>42285</v>
      </c>
      <c r="AR138" s="56" t="s">
        <v>1421</v>
      </c>
      <c r="AS138" s="58" t="s">
        <v>1422</v>
      </c>
      <c r="AT138" s="92">
        <v>103105.4</v>
      </c>
      <c r="AU138" s="92">
        <v>514522.1</v>
      </c>
      <c r="AV138" s="93">
        <f t="shared" si="19"/>
        <v>10.518166666666666</v>
      </c>
      <c r="AW138" s="93">
        <f t="shared" si="19"/>
        <v>51.756138888888884</v>
      </c>
      <c r="AX138" s="90"/>
      <c r="AY138" s="90" t="s">
        <v>1423</v>
      </c>
      <c r="AZ138" s="90" t="s">
        <v>1242</v>
      </c>
      <c r="BB138" s="58" t="s">
        <v>1376</v>
      </c>
      <c r="BC138" s="58" t="s">
        <v>1191</v>
      </c>
      <c r="BD138" s="58">
        <v>1000</v>
      </c>
      <c r="BE138" s="58">
        <v>1000</v>
      </c>
      <c r="BF138" s="58" t="s">
        <v>1209</v>
      </c>
      <c r="BG138" s="58">
        <v>40</v>
      </c>
      <c r="BH138" s="58">
        <v>25</v>
      </c>
      <c r="BI138" s="58">
        <f t="shared" si="14"/>
        <v>950</v>
      </c>
      <c r="BJ138" s="58">
        <f t="shared" si="20"/>
        <v>450</v>
      </c>
      <c r="BK138" s="91">
        <v>42430</v>
      </c>
      <c r="BL138" s="59" t="s">
        <v>1291</v>
      </c>
      <c r="BM138" s="100">
        <v>42320</v>
      </c>
      <c r="BN138" s="59" t="s">
        <v>1270</v>
      </c>
      <c r="BO138" s="59" t="s">
        <v>1425</v>
      </c>
    </row>
    <row r="139" spans="1:67" ht="15" customHeight="1" x14ac:dyDescent="0.25">
      <c r="A139" s="158" t="s">
        <v>1428</v>
      </c>
      <c r="B139" s="54">
        <f ca="1">IF(AO139="","",IF(ISERROR(MATCH(AO139,AO$5:AO138,0)),MAX(B$5:B138)+1,INDIRECT(ADDRESS(MATCH(AO139,AO$5:AO138,0)+4,1)) ) )</f>
        <v>103</v>
      </c>
      <c r="C139" s="55">
        <v>241</v>
      </c>
      <c r="D139" s="56" t="s">
        <v>16</v>
      </c>
      <c r="E139" s="57" t="s">
        <v>1194</v>
      </c>
      <c r="F139" s="56" t="s">
        <v>1194</v>
      </c>
      <c r="G139" s="58" t="s">
        <v>1182</v>
      </c>
      <c r="H139" s="58" t="s">
        <v>1427</v>
      </c>
      <c r="I139" s="89"/>
      <c r="J139" s="96" t="s">
        <v>1182</v>
      </c>
      <c r="K139" s="96"/>
      <c r="L139" s="96"/>
      <c r="M139" s="96" t="s">
        <v>1184</v>
      </c>
      <c r="N139" s="61">
        <f>IF(J139="","",IF(ISERROR(MATCH(M139,M$5:M138,0)),MAX(N$5:N138)+1,VLOOKUP(M139,M$5:N138,2,FALSE)) )</f>
        <v>1</v>
      </c>
      <c r="O139" s="97"/>
      <c r="P139" s="96" t="s">
        <v>1182</v>
      </c>
      <c r="Q139" s="96"/>
      <c r="R139" s="96"/>
      <c r="S139" s="96" t="s">
        <v>1211</v>
      </c>
      <c r="T139" s="96" t="s">
        <v>1198</v>
      </c>
      <c r="U139" s="96" t="s">
        <v>1271</v>
      </c>
      <c r="V139" s="61" t="str">
        <f t="shared" si="15"/>
        <v>A4_A4-1</v>
      </c>
      <c r="W139" s="61">
        <f>IF(P139="","",IF(ISERROR(MATCH(V139,V$5:V138,0)),MAX(W$5:W138)+1,VLOOKUP(V139,V$5:W138,2,FALSE)) )</f>
        <v>5</v>
      </c>
      <c r="X139" s="97"/>
      <c r="Y139" s="58" t="s">
        <v>16</v>
      </c>
      <c r="Z139" s="58"/>
      <c r="AA139" s="58"/>
      <c r="AB139" s="58" t="s">
        <v>16</v>
      </c>
      <c r="AC139" s="58" t="s">
        <v>16</v>
      </c>
      <c r="AD139" s="58" t="s">
        <v>16</v>
      </c>
      <c r="AE139" s="61" t="str">
        <f t="shared" si="16"/>
        <v/>
      </c>
      <c r="AF139" s="61" t="str">
        <f>IF(Y139="","",IF(ISERROR(MATCH(AE139,AE$5:AE138,0)),MAX(AF$5:AF138)+1,VLOOKUP(AE139,AE$5:AF138,2,FALSE)) )</f>
        <v/>
      </c>
      <c r="AG139" s="97"/>
      <c r="AH139" s="54" t="str">
        <f t="shared" si="17"/>
        <v>15*</v>
      </c>
      <c r="AI139" s="61">
        <f>IF(AH139="","",IF(ISERROR(MATCH(AH139,AH$5:AH138,0)),MAX(AI$5:AI138)+1,VLOOKUP(AH139,AH$5:AI138,2,FALSE)) )</f>
        <v>12</v>
      </c>
      <c r="AJ139" s="61" t="str">
        <f t="shared" si="18"/>
        <v/>
      </c>
      <c r="AK139" s="58" t="s">
        <v>1185</v>
      </c>
      <c r="AL139" s="61"/>
      <c r="AM139" s="98"/>
      <c r="AN139" s="98"/>
      <c r="AO139" s="90" t="s">
        <v>1428</v>
      </c>
      <c r="AP139" s="58" t="s">
        <v>1420</v>
      </c>
      <c r="AQ139" s="91">
        <v>42285</v>
      </c>
      <c r="AR139" s="56" t="s">
        <v>1429</v>
      </c>
      <c r="AS139" s="58" t="s">
        <v>1430</v>
      </c>
      <c r="AT139" s="92">
        <v>103043.5</v>
      </c>
      <c r="AU139" s="92">
        <v>514522.9</v>
      </c>
      <c r="AV139" s="93">
        <f t="shared" si="19"/>
        <v>10.512083333333333</v>
      </c>
      <c r="AW139" s="93">
        <f t="shared" si="19"/>
        <v>51.756361111111119</v>
      </c>
      <c r="AX139" s="90"/>
      <c r="AY139" s="90" t="s">
        <v>1431</v>
      </c>
      <c r="AZ139" s="90" t="s">
        <v>1242</v>
      </c>
      <c r="BB139" s="58" t="s">
        <v>1376</v>
      </c>
      <c r="BC139" s="58" t="s">
        <v>1191</v>
      </c>
      <c r="BD139" s="58">
        <v>1000</v>
      </c>
      <c r="BE139" s="58">
        <v>950</v>
      </c>
      <c r="BF139" s="58" t="s">
        <v>1192</v>
      </c>
      <c r="BG139" s="58">
        <v>50</v>
      </c>
      <c r="BH139" s="58">
        <v>35</v>
      </c>
      <c r="BI139" s="58">
        <f t="shared" si="14"/>
        <v>1680</v>
      </c>
      <c r="BJ139" s="58">
        <f t="shared" si="20"/>
        <v>1180</v>
      </c>
      <c r="BK139" s="91">
        <v>42430</v>
      </c>
      <c r="BL139" s="59" t="s">
        <v>1432</v>
      </c>
      <c r="BM139" s="100">
        <v>42320</v>
      </c>
      <c r="BN139" s="59" t="s">
        <v>1409</v>
      </c>
      <c r="BO139" s="59" t="s">
        <v>1425</v>
      </c>
    </row>
    <row r="140" spans="1:67" ht="15" customHeight="1" x14ac:dyDescent="0.25">
      <c r="A140" s="158" t="s">
        <v>1428</v>
      </c>
      <c r="B140" s="54" t="str">
        <f ca="1">IF(AO140="","",IF(ISERROR(MATCH(AO140,AO$5:AO139,0)),MAX(B$5:B139)+1,INDIRECT(ADDRESS(MATCH(AO140,AO$5:AO139,0)+4,1)) ) )</f>
        <v>DIPalpH15/10</v>
      </c>
      <c r="C140" s="55">
        <v>242</v>
      </c>
      <c r="D140" s="56">
        <v>241</v>
      </c>
      <c r="E140" s="57" t="s">
        <v>1194</v>
      </c>
      <c r="F140" s="56" t="s">
        <v>1194</v>
      </c>
      <c r="G140" s="58" t="s">
        <v>1261</v>
      </c>
      <c r="H140" s="58" t="s">
        <v>1427</v>
      </c>
      <c r="I140" s="89"/>
      <c r="J140" s="96"/>
      <c r="K140" s="96"/>
      <c r="L140" s="96"/>
      <c r="M140" s="96" t="s">
        <v>16</v>
      </c>
      <c r="N140" s="61" t="str">
        <f>IF(J140="","",IF(ISERROR(MATCH(M140,M$5:M139,0)),MAX(N$5:N139)+1,VLOOKUP(M140,M$5:N139,2,FALSE)) )</f>
        <v/>
      </c>
      <c r="O140" s="97"/>
      <c r="P140" s="96" t="s">
        <v>16</v>
      </c>
      <c r="Q140" s="96"/>
      <c r="R140" s="96"/>
      <c r="S140" s="96"/>
      <c r="T140" s="96"/>
      <c r="U140" s="96"/>
      <c r="V140" s="61" t="str">
        <f t="shared" si="15"/>
        <v/>
      </c>
      <c r="W140" s="61" t="str">
        <f>IF(P140="","",IF(ISERROR(MATCH(V140,V$5:V139,0)),MAX(W$5:W139)+1,VLOOKUP(V140,V$5:W139,2,FALSE)) )</f>
        <v/>
      </c>
      <c r="X140" s="97"/>
      <c r="Y140" s="58" t="s">
        <v>16</v>
      </c>
      <c r="Z140" s="58"/>
      <c r="AA140" s="58"/>
      <c r="AB140" s="58" t="s">
        <v>16</v>
      </c>
      <c r="AC140" s="58" t="s">
        <v>16</v>
      </c>
      <c r="AD140" s="58" t="s">
        <v>16</v>
      </c>
      <c r="AE140" s="61" t="str">
        <f t="shared" si="16"/>
        <v/>
      </c>
      <c r="AF140" s="61" t="str">
        <f>IF(Y140="","",IF(ISERROR(MATCH(AE140,AE$5:AE139,0)),MAX(AF$5:AF139)+1,VLOOKUP(AE140,AE$5:AF139,2,FALSE)) )</f>
        <v/>
      </c>
      <c r="AG140" s="97"/>
      <c r="AH140" s="54" t="str">
        <f t="shared" si="17"/>
        <v/>
      </c>
      <c r="AI140" s="61" t="str">
        <f>IF(AH140="","",IF(ISERROR(MATCH(AH140,AH$5:AH139,0)),MAX(AI$5:AI139)+1,VLOOKUP(AH140,AH$5:AI139,2,FALSE)) )</f>
        <v/>
      </c>
      <c r="AJ140" s="61" t="str">
        <f t="shared" si="18"/>
        <v/>
      </c>
      <c r="AK140" s="58" t="s">
        <v>1185</v>
      </c>
      <c r="AL140" s="61"/>
      <c r="AM140" s="98"/>
      <c r="AN140" s="98"/>
      <c r="AO140" s="90" t="s">
        <v>1428</v>
      </c>
      <c r="AP140" s="58" t="s">
        <v>1420</v>
      </c>
      <c r="AQ140" s="91">
        <v>42285</v>
      </c>
      <c r="AR140" s="56" t="s">
        <v>1429</v>
      </c>
      <c r="AS140" s="58" t="s">
        <v>1430</v>
      </c>
      <c r="AT140" s="92">
        <v>103043.5</v>
      </c>
      <c r="AU140" s="92">
        <v>514522.9</v>
      </c>
      <c r="AV140" s="93">
        <f t="shared" si="19"/>
        <v>10.512083333333333</v>
      </c>
      <c r="AW140" s="93">
        <f t="shared" si="19"/>
        <v>51.756361111111119</v>
      </c>
      <c r="AX140" s="90"/>
      <c r="AY140" s="90" t="s">
        <v>1431</v>
      </c>
      <c r="AZ140" s="90" t="s">
        <v>1242</v>
      </c>
      <c r="BB140" s="58" t="s">
        <v>1376</v>
      </c>
      <c r="BC140" s="58" t="s">
        <v>1191</v>
      </c>
      <c r="BD140" s="58">
        <v>1050</v>
      </c>
      <c r="BE140" s="58">
        <v>1000</v>
      </c>
      <c r="BF140" s="58" t="s">
        <v>1192</v>
      </c>
      <c r="BG140" s="58">
        <v>40</v>
      </c>
      <c r="BH140" s="58">
        <v>20</v>
      </c>
      <c r="BI140" s="58">
        <f t="shared" si="14"/>
        <v>760</v>
      </c>
      <c r="BJ140" s="58">
        <f t="shared" si="20"/>
        <v>260</v>
      </c>
      <c r="BK140" s="91">
        <v>42430</v>
      </c>
      <c r="BL140" s="59" t="s">
        <v>1433</v>
      </c>
      <c r="BM140" s="100">
        <v>42320</v>
      </c>
      <c r="BN140" s="59" t="s">
        <v>1410</v>
      </c>
      <c r="BO140" s="59" t="s">
        <v>1425</v>
      </c>
    </row>
    <row r="141" spans="1:67" ht="15" customHeight="1" x14ac:dyDescent="0.25">
      <c r="A141" s="158" t="s">
        <v>1434</v>
      </c>
      <c r="B141" s="54">
        <f ca="1">IF(AO141="","",IF(ISERROR(MATCH(AO141,AO$5:AO140,0)),MAX(B$5:B140)+1,INDIRECT(ADDRESS(MATCH(AO141,AO$5:AO140,0)+4,1)) ) )</f>
        <v>104</v>
      </c>
      <c r="C141" s="55">
        <v>243</v>
      </c>
      <c r="D141" s="56" t="s">
        <v>16</v>
      </c>
      <c r="E141" s="57" t="s">
        <v>1194</v>
      </c>
      <c r="F141" s="56" t="s">
        <v>1194</v>
      </c>
      <c r="G141" s="58" t="s">
        <v>1182</v>
      </c>
      <c r="H141" s="58"/>
      <c r="I141" s="89"/>
      <c r="J141" s="96" t="s">
        <v>1182</v>
      </c>
      <c r="K141" s="96"/>
      <c r="L141" s="96"/>
      <c r="M141" s="96" t="s">
        <v>1184</v>
      </c>
      <c r="N141" s="61">
        <f>IF(J141="","",IF(ISERROR(MATCH(M141,M$5:M140,0)),MAX(N$5:N140)+1,VLOOKUP(M141,M$5:N140,2,FALSE)) )</f>
        <v>1</v>
      </c>
      <c r="O141" s="97"/>
      <c r="P141" s="96" t="s">
        <v>1182</v>
      </c>
      <c r="Q141" s="96"/>
      <c r="R141" s="96"/>
      <c r="S141" s="96" t="s">
        <v>1211</v>
      </c>
      <c r="T141" s="96" t="s">
        <v>1198</v>
      </c>
      <c r="U141" s="96" t="s">
        <v>1271</v>
      </c>
      <c r="V141" s="61" t="str">
        <f t="shared" si="15"/>
        <v>A4_A4-1</v>
      </c>
      <c r="W141" s="61">
        <f>IF(P141="","",IF(ISERROR(MATCH(V141,V$5:V140,0)),MAX(W$5:W140)+1,VLOOKUP(V141,V$5:W140,2,FALSE)) )</f>
        <v>5</v>
      </c>
      <c r="X141" s="97"/>
      <c r="Y141" s="58" t="s">
        <v>16</v>
      </c>
      <c r="Z141" s="58"/>
      <c r="AA141" s="58"/>
      <c r="AB141" s="58" t="s">
        <v>16</v>
      </c>
      <c r="AC141" s="58" t="s">
        <v>16</v>
      </c>
      <c r="AD141" s="58" t="s">
        <v>16</v>
      </c>
      <c r="AE141" s="61" t="str">
        <f t="shared" si="16"/>
        <v/>
      </c>
      <c r="AF141" s="61" t="str">
        <f>IF(Y141="","",IF(ISERROR(MATCH(AE141,AE$5:AE140,0)),MAX(AF$5:AF140)+1,VLOOKUP(AE141,AE$5:AF140,2,FALSE)) )</f>
        <v/>
      </c>
      <c r="AG141" s="97"/>
      <c r="AH141" s="54" t="str">
        <f t="shared" si="17"/>
        <v>15*</v>
      </c>
      <c r="AI141" s="61">
        <f>IF(AH141="","",IF(ISERROR(MATCH(AH141,AH$5:AH140,0)),MAX(AI$5:AI140)+1,VLOOKUP(AH141,AH$5:AI140,2,FALSE)) )</f>
        <v>12</v>
      </c>
      <c r="AJ141" s="61" t="str">
        <f t="shared" si="18"/>
        <v/>
      </c>
      <c r="AK141" s="58" t="s">
        <v>1185</v>
      </c>
      <c r="AL141" s="61"/>
      <c r="AM141" s="98"/>
      <c r="AN141" s="98"/>
      <c r="AO141" s="90" t="s">
        <v>1434</v>
      </c>
      <c r="AP141" s="58" t="s">
        <v>1420</v>
      </c>
      <c r="AQ141" s="91">
        <v>42287</v>
      </c>
      <c r="AR141" s="56" t="s">
        <v>1435</v>
      </c>
      <c r="AS141" s="58" t="s">
        <v>1436</v>
      </c>
      <c r="AT141" s="92">
        <v>103702.39999999999</v>
      </c>
      <c r="AU141" s="92">
        <v>514758.8</v>
      </c>
      <c r="AV141" s="93">
        <f t="shared" si="19"/>
        <v>10.617333333333331</v>
      </c>
      <c r="AW141" s="93">
        <f t="shared" si="19"/>
        <v>51.799666666666667</v>
      </c>
      <c r="AX141" s="90"/>
      <c r="AY141" s="90" t="s">
        <v>1437</v>
      </c>
      <c r="AZ141" s="90"/>
      <c r="BB141" s="58" t="s">
        <v>1376</v>
      </c>
      <c r="BC141" s="58" t="s">
        <v>1237</v>
      </c>
      <c r="BD141" s="58">
        <v>1050</v>
      </c>
      <c r="BE141" s="58">
        <v>1000</v>
      </c>
      <c r="BF141" s="58" t="s">
        <v>1209</v>
      </c>
      <c r="BG141" s="58">
        <v>60</v>
      </c>
      <c r="BH141" s="58">
        <v>20</v>
      </c>
      <c r="BI141" s="58">
        <f t="shared" si="14"/>
        <v>1160</v>
      </c>
      <c r="BJ141" s="58">
        <f t="shared" si="20"/>
        <v>660</v>
      </c>
      <c r="BK141" s="91">
        <v>42430</v>
      </c>
      <c r="BL141" s="59" t="s">
        <v>1438</v>
      </c>
      <c r="BM141" s="100">
        <v>42320</v>
      </c>
      <c r="BN141" s="59" t="s">
        <v>1413</v>
      </c>
    </row>
    <row r="142" spans="1:67" ht="15" customHeight="1" x14ac:dyDescent="0.25">
      <c r="A142" s="158" t="s">
        <v>1439</v>
      </c>
      <c r="B142" s="54">
        <f ca="1">IF(AO142="","",IF(ISERROR(MATCH(AO142,AO$5:AO141,0)),MAX(B$5:B141)+1,INDIRECT(ADDRESS(MATCH(AO142,AO$5:AO141,0)+4,1)) ) )</f>
        <v>105</v>
      </c>
      <c r="C142" s="55">
        <v>244</v>
      </c>
      <c r="D142" s="56" t="s">
        <v>16</v>
      </c>
      <c r="E142" s="57" t="s">
        <v>1194</v>
      </c>
      <c r="F142" s="56" t="s">
        <v>1194</v>
      </c>
      <c r="G142" s="58" t="s">
        <v>1182</v>
      </c>
      <c r="H142" s="58"/>
      <c r="I142" s="89"/>
      <c r="J142" s="96" t="s">
        <v>1182</v>
      </c>
      <c r="K142" s="96"/>
      <c r="L142" s="96"/>
      <c r="M142" s="96" t="s">
        <v>1184</v>
      </c>
      <c r="N142" s="61">
        <f>IF(J142="","",IF(ISERROR(MATCH(M142,M$5:M141,0)),MAX(N$5:N141)+1,VLOOKUP(M142,M$5:N141,2,FALSE)) )</f>
        <v>1</v>
      </c>
      <c r="O142" s="97"/>
      <c r="P142" s="96" t="s">
        <v>1182</v>
      </c>
      <c r="Q142" s="96"/>
      <c r="R142" s="96"/>
      <c r="S142" s="96" t="s">
        <v>1211</v>
      </c>
      <c r="T142" s="96" t="s">
        <v>1198</v>
      </c>
      <c r="U142" s="96" t="s">
        <v>1271</v>
      </c>
      <c r="V142" s="61" t="str">
        <f t="shared" si="15"/>
        <v>A4_A4-1</v>
      </c>
      <c r="W142" s="61">
        <f>IF(P142="","",IF(ISERROR(MATCH(V142,V$5:V141,0)),MAX(W$5:W141)+1,VLOOKUP(V142,V$5:W141,2,FALSE)) )</f>
        <v>5</v>
      </c>
      <c r="X142" s="97"/>
      <c r="Y142" s="58" t="s">
        <v>16</v>
      </c>
      <c r="Z142" s="58"/>
      <c r="AA142" s="58"/>
      <c r="AB142" s="58" t="s">
        <v>16</v>
      </c>
      <c r="AC142" s="58" t="s">
        <v>16</v>
      </c>
      <c r="AD142" s="58" t="s">
        <v>16</v>
      </c>
      <c r="AE142" s="61" t="str">
        <f t="shared" si="16"/>
        <v/>
      </c>
      <c r="AF142" s="61" t="str">
        <f>IF(Y142="","",IF(ISERROR(MATCH(AE142,AE$5:AE141,0)),MAX(AF$5:AF141)+1,VLOOKUP(AE142,AE$5:AF141,2,FALSE)) )</f>
        <v/>
      </c>
      <c r="AG142" s="97"/>
      <c r="AH142" s="54" t="str">
        <f t="shared" si="17"/>
        <v>15*</v>
      </c>
      <c r="AI142" s="61">
        <f>IF(AH142="","",IF(ISERROR(MATCH(AH142,AH$5:AH141,0)),MAX(AI$5:AI141)+1,VLOOKUP(AH142,AH$5:AI141,2,FALSE)) )</f>
        <v>12</v>
      </c>
      <c r="AJ142" s="61" t="str">
        <f t="shared" si="18"/>
        <v/>
      </c>
      <c r="AK142" s="58" t="s">
        <v>1185</v>
      </c>
      <c r="AL142" s="61"/>
      <c r="AM142" s="98"/>
      <c r="AN142" s="98"/>
      <c r="AO142" s="90" t="s">
        <v>1439</v>
      </c>
      <c r="AP142" s="58" t="s">
        <v>1420</v>
      </c>
      <c r="AQ142" s="91">
        <v>42285</v>
      </c>
      <c r="AR142" s="56" t="s">
        <v>1440</v>
      </c>
      <c r="AS142" s="58" t="s">
        <v>1441</v>
      </c>
      <c r="AT142" s="92">
        <v>103623.2</v>
      </c>
      <c r="AU142" s="92">
        <v>514830.6</v>
      </c>
      <c r="AV142" s="93">
        <f t="shared" si="19"/>
        <v>10.606444444444444</v>
      </c>
      <c r="AW142" s="93">
        <f t="shared" si="19"/>
        <v>51.808499999999995</v>
      </c>
      <c r="AX142" s="90"/>
      <c r="AY142" s="58">
        <v>1017</v>
      </c>
      <c r="AZ142" s="90"/>
      <c r="BB142" s="58" t="s">
        <v>1376</v>
      </c>
      <c r="BC142" s="58" t="s">
        <v>1191</v>
      </c>
      <c r="BD142" s="58">
        <v>1000</v>
      </c>
      <c r="BE142" s="58">
        <v>1000</v>
      </c>
      <c r="BF142" s="58" t="s">
        <v>1209</v>
      </c>
      <c r="BG142" s="58">
        <v>50</v>
      </c>
      <c r="BH142" s="58">
        <v>20</v>
      </c>
      <c r="BI142" s="58">
        <f t="shared" si="14"/>
        <v>960</v>
      </c>
      <c r="BJ142" s="58">
        <f t="shared" si="20"/>
        <v>460</v>
      </c>
      <c r="BK142" s="91">
        <v>42430</v>
      </c>
      <c r="BL142" s="59" t="s">
        <v>1442</v>
      </c>
      <c r="BM142" s="100">
        <v>42320</v>
      </c>
      <c r="BN142" s="59" t="s">
        <v>1414</v>
      </c>
    </row>
    <row r="143" spans="1:67" ht="15" customHeight="1" x14ac:dyDescent="0.25">
      <c r="A143" s="158" t="s">
        <v>1443</v>
      </c>
      <c r="B143" s="54">
        <f ca="1">IF(AO143="","",IF(ISERROR(MATCH(AO143,AO$5:AO142,0)),MAX(B$5:B142)+1,INDIRECT(ADDRESS(MATCH(AO143,AO$5:AO142,0)+4,1)) ) )</f>
        <v>106</v>
      </c>
      <c r="C143" s="55">
        <v>245</v>
      </c>
      <c r="D143" s="56" t="s">
        <v>16</v>
      </c>
      <c r="E143" s="57" t="s">
        <v>1194</v>
      </c>
      <c r="F143" s="56" t="s">
        <v>1194</v>
      </c>
      <c r="G143" s="58" t="s">
        <v>1182</v>
      </c>
      <c r="H143" s="58"/>
      <c r="I143" s="89"/>
      <c r="J143" s="96" t="s">
        <v>1182</v>
      </c>
      <c r="K143" s="96"/>
      <c r="L143" s="96"/>
      <c r="M143" s="96" t="s">
        <v>1184</v>
      </c>
      <c r="N143" s="61">
        <f>IF(J143="","",IF(ISERROR(MATCH(M143,M$5:M142,0)),MAX(N$5:N142)+1,VLOOKUP(M143,M$5:N142,2,FALSE)) )</f>
        <v>1</v>
      </c>
      <c r="O143" s="97"/>
      <c r="P143" s="96" t="s">
        <v>1182</v>
      </c>
      <c r="Q143" s="96"/>
      <c r="R143" s="96"/>
      <c r="S143" s="96" t="s">
        <v>1211</v>
      </c>
      <c r="T143" s="96" t="s">
        <v>1198</v>
      </c>
      <c r="U143" s="96" t="s">
        <v>1271</v>
      </c>
      <c r="V143" s="61" t="str">
        <f t="shared" si="15"/>
        <v>A4_A4-1</v>
      </c>
      <c r="W143" s="61">
        <f>IF(P143="","",IF(ISERROR(MATCH(V143,V$5:V142,0)),MAX(W$5:W142)+1,VLOOKUP(V143,V$5:W142,2,FALSE)) )</f>
        <v>5</v>
      </c>
      <c r="X143" s="97"/>
      <c r="Y143" s="58" t="s">
        <v>16</v>
      </c>
      <c r="Z143" s="58"/>
      <c r="AA143" s="58"/>
      <c r="AB143" s="58" t="s">
        <v>16</v>
      </c>
      <c r="AC143" s="58" t="s">
        <v>16</v>
      </c>
      <c r="AD143" s="58" t="s">
        <v>16</v>
      </c>
      <c r="AE143" s="61" t="str">
        <f t="shared" si="16"/>
        <v/>
      </c>
      <c r="AF143" s="61" t="str">
        <f>IF(Y143="","",IF(ISERROR(MATCH(AE143,AE$5:AE142,0)),MAX(AF$5:AF142)+1,VLOOKUP(AE143,AE$5:AF142,2,FALSE)) )</f>
        <v/>
      </c>
      <c r="AG143" s="97"/>
      <c r="AH143" s="54" t="str">
        <f t="shared" si="17"/>
        <v>15*</v>
      </c>
      <c r="AI143" s="61">
        <f>IF(AH143="","",IF(ISERROR(MATCH(AH143,AH$5:AH142,0)),MAX(AI$5:AI142)+1,VLOOKUP(AH143,AH$5:AI142,2,FALSE)) )</f>
        <v>12</v>
      </c>
      <c r="AJ143" s="61" t="str">
        <f t="shared" si="18"/>
        <v/>
      </c>
      <c r="AK143" s="58" t="s">
        <v>1185</v>
      </c>
      <c r="AL143" s="61"/>
      <c r="AM143" s="98"/>
      <c r="AN143" s="98"/>
      <c r="AO143" s="90" t="s">
        <v>1443</v>
      </c>
      <c r="AP143" s="58" t="s">
        <v>1420</v>
      </c>
      <c r="AQ143" s="91">
        <v>42285</v>
      </c>
      <c r="AR143" s="56" t="s">
        <v>1444</v>
      </c>
      <c r="AS143" s="58" t="s">
        <v>1445</v>
      </c>
      <c r="AT143" s="92">
        <v>103625.8</v>
      </c>
      <c r="AU143" s="92">
        <v>514827.3</v>
      </c>
      <c r="AV143" s="93">
        <f t="shared" si="19"/>
        <v>10.607166666666668</v>
      </c>
      <c r="AW143" s="93">
        <f t="shared" si="19"/>
        <v>51.807583333333334</v>
      </c>
      <c r="AX143" s="90"/>
      <c r="AY143" s="58">
        <v>1039</v>
      </c>
      <c r="AZ143" s="90"/>
      <c r="BB143" s="58" t="s">
        <v>1376</v>
      </c>
      <c r="BC143" s="58" t="s">
        <v>1191</v>
      </c>
      <c r="BD143" s="58">
        <v>1000</v>
      </c>
      <c r="BE143" s="58">
        <v>950</v>
      </c>
      <c r="BF143" s="58" t="s">
        <v>1231</v>
      </c>
      <c r="BG143" s="58">
        <v>50</v>
      </c>
      <c r="BH143" s="58">
        <v>15</v>
      </c>
      <c r="BI143" s="58">
        <f t="shared" si="14"/>
        <v>720</v>
      </c>
      <c r="BJ143" s="58">
        <f t="shared" si="20"/>
        <v>220</v>
      </c>
      <c r="BK143" s="91">
        <v>42430</v>
      </c>
      <c r="BL143" s="59" t="s">
        <v>1446</v>
      </c>
      <c r="BM143" s="100">
        <v>42320</v>
      </c>
      <c r="BN143" s="59" t="s">
        <v>1416</v>
      </c>
    </row>
    <row r="144" spans="1:67" ht="15" customHeight="1" x14ac:dyDescent="0.25">
      <c r="A144" s="158" t="s">
        <v>1447</v>
      </c>
      <c r="B144" s="54">
        <f ca="1">IF(AO144="","",IF(ISERROR(MATCH(AO144,AO$5:AO143,0)),MAX(B$5:B143)+1,INDIRECT(ADDRESS(MATCH(AO144,AO$5:AO143,0)+4,1)) ) )</f>
        <v>107</v>
      </c>
      <c r="C144" s="55">
        <v>246</v>
      </c>
      <c r="D144" s="56" t="s">
        <v>16</v>
      </c>
      <c r="E144" s="57" t="s">
        <v>1194</v>
      </c>
      <c r="F144" s="56" t="s">
        <v>1194</v>
      </c>
      <c r="G144" s="58" t="s">
        <v>1182</v>
      </c>
      <c r="H144" s="58"/>
      <c r="I144" s="89"/>
      <c r="J144" s="96" t="s">
        <v>1182</v>
      </c>
      <c r="K144" s="96"/>
      <c r="L144" s="96"/>
      <c r="M144" s="96" t="s">
        <v>1184</v>
      </c>
      <c r="N144" s="61">
        <f>IF(J144="","",IF(ISERROR(MATCH(M144,M$5:M143,0)),MAX(N$5:N143)+1,VLOOKUP(M144,M$5:N143,2,FALSE)) )</f>
        <v>1</v>
      </c>
      <c r="O144" s="97"/>
      <c r="P144" s="96" t="s">
        <v>1182</v>
      </c>
      <c r="Q144" s="96"/>
      <c r="R144" s="96"/>
      <c r="S144" s="96" t="s">
        <v>1197</v>
      </c>
      <c r="T144" s="96" t="s">
        <v>1271</v>
      </c>
      <c r="U144" s="96"/>
      <c r="V144" s="61" t="str">
        <f t="shared" si="15"/>
        <v>A4-1_A4-1</v>
      </c>
      <c r="W144" s="61">
        <f>IF(P144="","",IF(ISERROR(MATCH(V144,V$5:V143,0)),MAX(W$5:W143)+1,VLOOKUP(V144,V$5:W143,2,FALSE)) )</f>
        <v>16</v>
      </c>
      <c r="X144" s="97"/>
      <c r="Y144" s="58" t="s">
        <v>16</v>
      </c>
      <c r="Z144" s="58"/>
      <c r="AA144" s="58"/>
      <c r="AB144" s="58" t="s">
        <v>16</v>
      </c>
      <c r="AC144" s="58" t="s">
        <v>16</v>
      </c>
      <c r="AD144" s="58" t="s">
        <v>16</v>
      </c>
      <c r="AE144" s="61" t="str">
        <f t="shared" si="16"/>
        <v/>
      </c>
      <c r="AF144" s="61" t="str">
        <f>IF(Y144="","",IF(ISERROR(MATCH(AE144,AE$5:AE143,0)),MAX(AF$5:AF143)+1,VLOOKUP(AE144,AE$5:AF143,2,FALSE)) )</f>
        <v/>
      </c>
      <c r="AG144" s="97"/>
      <c r="AH144" s="54" t="str">
        <f t="shared" si="17"/>
        <v>1g*</v>
      </c>
      <c r="AI144" s="61">
        <f>IF(AH144="","",IF(ISERROR(MATCH(AH144,AH$5:AH143,0)),MAX(AI$5:AI143)+1,VLOOKUP(AH144,AH$5:AI143,2,FALSE)) )</f>
        <v>32</v>
      </c>
      <c r="AJ144" s="61" t="str">
        <f t="shared" si="18"/>
        <v/>
      </c>
      <c r="AK144" s="58" t="s">
        <v>1185</v>
      </c>
      <c r="AL144" s="61"/>
      <c r="AM144" s="98"/>
      <c r="AN144" s="98"/>
      <c r="AO144" s="90" t="s">
        <v>1447</v>
      </c>
      <c r="AP144" s="58" t="s">
        <v>1420</v>
      </c>
      <c r="AQ144" s="91">
        <v>42287</v>
      </c>
      <c r="AR144" s="56" t="s">
        <v>1448</v>
      </c>
      <c r="AS144" s="58" t="s">
        <v>1449</v>
      </c>
      <c r="AT144" s="92">
        <v>103454</v>
      </c>
      <c r="AU144" s="92">
        <v>514648.4</v>
      </c>
      <c r="AV144" s="93">
        <f t="shared" si="19"/>
        <v>10.581666666666667</v>
      </c>
      <c r="AW144" s="93">
        <f t="shared" si="19"/>
        <v>51.780111111111118</v>
      </c>
      <c r="AX144" s="90"/>
      <c r="AY144" s="58">
        <v>872</v>
      </c>
      <c r="AZ144" s="90"/>
      <c r="BB144" s="58" t="s">
        <v>1376</v>
      </c>
      <c r="BC144" s="58" t="s">
        <v>1191</v>
      </c>
      <c r="BD144" s="58">
        <v>1000</v>
      </c>
      <c r="BE144" s="58">
        <v>1000</v>
      </c>
      <c r="BF144" s="58" t="s">
        <v>1192</v>
      </c>
      <c r="BG144" s="58">
        <v>50</v>
      </c>
      <c r="BH144" s="58">
        <v>30</v>
      </c>
      <c r="BI144" s="58">
        <f t="shared" si="14"/>
        <v>1440</v>
      </c>
      <c r="BJ144" s="58">
        <f t="shared" si="20"/>
        <v>940</v>
      </c>
      <c r="BK144" s="91">
        <v>42430</v>
      </c>
      <c r="BL144" s="59" t="s">
        <v>1450</v>
      </c>
      <c r="BM144" s="100">
        <v>42320</v>
      </c>
      <c r="BN144" s="59" t="s">
        <v>1417</v>
      </c>
    </row>
    <row r="145" spans="1:67" ht="15" customHeight="1" x14ac:dyDescent="0.25">
      <c r="A145" s="158" t="s">
        <v>1451</v>
      </c>
      <c r="B145" s="54">
        <f ca="1">IF(AO145="","",IF(ISERROR(MATCH(AO145,AO$5:AO144,0)),MAX(B$5:B144)+1,INDIRECT(ADDRESS(MATCH(AO145,AO$5:AO144,0)+4,1)) ) )</f>
        <v>108</v>
      </c>
      <c r="C145" s="55">
        <v>247</v>
      </c>
      <c r="D145" s="56" t="s">
        <v>16</v>
      </c>
      <c r="E145" s="57" t="s">
        <v>1194</v>
      </c>
      <c r="F145" s="56" t="s">
        <v>1194</v>
      </c>
      <c r="G145" s="58" t="s">
        <v>1182</v>
      </c>
      <c r="H145" s="58"/>
      <c r="I145" s="89"/>
      <c r="J145" s="96" t="s">
        <v>1182</v>
      </c>
      <c r="K145" s="96"/>
      <c r="L145" s="96"/>
      <c r="M145" s="96" t="s">
        <v>1184</v>
      </c>
      <c r="N145" s="61">
        <f>IF(J145="","",IF(ISERROR(MATCH(M145,M$5:M144,0)),MAX(N$5:N144)+1,VLOOKUP(M145,M$5:N144,2,FALSE)) )</f>
        <v>1</v>
      </c>
      <c r="O145" s="97"/>
      <c r="P145" s="96" t="s">
        <v>1182</v>
      </c>
      <c r="Q145" s="96"/>
      <c r="R145" s="96"/>
      <c r="S145" s="96" t="s">
        <v>1197</v>
      </c>
      <c r="T145" s="96" t="s">
        <v>1198</v>
      </c>
      <c r="U145" s="96"/>
      <c r="V145" s="61" t="str">
        <f t="shared" si="15"/>
        <v>A4_A4</v>
      </c>
      <c r="W145" s="61">
        <f>IF(P145="","",IF(ISERROR(MATCH(V145,V$5:V144,0)),MAX(W$5:W144)+1,VLOOKUP(V145,V$5:W144,2,FALSE)) )</f>
        <v>1</v>
      </c>
      <c r="X145" s="97"/>
      <c r="Y145" s="58" t="s">
        <v>16</v>
      </c>
      <c r="Z145" s="58"/>
      <c r="AA145" s="58"/>
      <c r="AB145" s="58" t="s">
        <v>16</v>
      </c>
      <c r="AC145" s="58" t="s">
        <v>16</v>
      </c>
      <c r="AD145" s="58" t="s">
        <v>16</v>
      </c>
      <c r="AE145" s="61" t="str">
        <f t="shared" si="16"/>
        <v/>
      </c>
      <c r="AF145" s="61" t="str">
        <f>IF(Y145="","",IF(ISERROR(MATCH(AE145,AE$5:AE144,0)),MAX(AF$5:AF144)+1,VLOOKUP(AE145,AE$5:AF144,2,FALSE)) )</f>
        <v/>
      </c>
      <c r="AG145" s="97"/>
      <c r="AH145" s="54" t="str">
        <f t="shared" si="17"/>
        <v>11*</v>
      </c>
      <c r="AI145" s="61">
        <f>IF(AH145="","",IF(ISERROR(MATCH(AH145,AH$5:AH144,0)),MAX(AI$5:AI144)+1,VLOOKUP(AH145,AH$5:AI144,2,FALSE)) )</f>
        <v>2</v>
      </c>
      <c r="AJ145" s="61" t="str">
        <f t="shared" si="18"/>
        <v/>
      </c>
      <c r="AK145" s="58" t="s">
        <v>1185</v>
      </c>
      <c r="AL145" s="61"/>
      <c r="AM145" s="98"/>
      <c r="AN145" s="98"/>
      <c r="AO145" s="90" t="s">
        <v>1451</v>
      </c>
      <c r="AP145" s="58" t="s">
        <v>1420</v>
      </c>
      <c r="AQ145" s="91">
        <v>42287</v>
      </c>
      <c r="AR145" s="56" t="s">
        <v>1452</v>
      </c>
      <c r="AS145" s="58" t="s">
        <v>1453</v>
      </c>
      <c r="AT145" s="92">
        <v>103453.7</v>
      </c>
      <c r="AU145" s="92">
        <v>514657.8</v>
      </c>
      <c r="AV145" s="93">
        <f t="shared" si="19"/>
        <v>10.581583333333333</v>
      </c>
      <c r="AW145" s="93">
        <f t="shared" si="19"/>
        <v>51.782722222222219</v>
      </c>
      <c r="AX145" s="90"/>
      <c r="AY145" s="58">
        <v>888</v>
      </c>
      <c r="AZ145" s="90"/>
      <c r="BB145" s="58" t="s">
        <v>1376</v>
      </c>
      <c r="BC145" s="58" t="s">
        <v>1191</v>
      </c>
      <c r="BD145" s="58">
        <v>1050</v>
      </c>
      <c r="BE145" s="58">
        <v>1000</v>
      </c>
      <c r="BF145" s="58" t="s">
        <v>1192</v>
      </c>
      <c r="BG145" s="58">
        <v>40</v>
      </c>
      <c r="BH145" s="58">
        <v>30</v>
      </c>
      <c r="BI145" s="58">
        <f t="shared" si="14"/>
        <v>1140</v>
      </c>
      <c r="BJ145" s="58">
        <f t="shared" si="20"/>
        <v>640</v>
      </c>
      <c r="BK145" s="91">
        <v>42430</v>
      </c>
      <c r="BL145" s="59" t="s">
        <v>1454</v>
      </c>
      <c r="BM145" s="100">
        <v>42320</v>
      </c>
      <c r="BN145" s="59" t="s">
        <v>1424</v>
      </c>
    </row>
    <row r="146" spans="1:67" ht="15" customHeight="1" x14ac:dyDescent="0.25">
      <c r="A146" s="157" t="s">
        <v>1455</v>
      </c>
      <c r="B146" s="54">
        <f ca="1">IF(AO146="","",IF(ISERROR(MATCH(AO146,AO$5:AO145,0)),MAX(B$5:B145)+1,INDIRECT(ADDRESS(MATCH(AO146,AO$5:AO145,0)+4,1)) ) )</f>
        <v>109</v>
      </c>
      <c r="C146" s="55">
        <v>248</v>
      </c>
      <c r="D146" s="56" t="s">
        <v>16</v>
      </c>
      <c r="E146" s="57" t="s">
        <v>1194</v>
      </c>
      <c r="F146" s="56" t="s">
        <v>1194</v>
      </c>
      <c r="G146" s="58" t="s">
        <v>1182</v>
      </c>
      <c r="H146" s="58"/>
      <c r="I146" s="89"/>
      <c r="J146" s="96" t="s">
        <v>1182</v>
      </c>
      <c r="K146" s="96"/>
      <c r="L146" s="96"/>
      <c r="M146" s="96" t="s">
        <v>1184</v>
      </c>
      <c r="N146" s="61">
        <f>IF(J146="","",IF(ISERROR(MATCH(M146,M$5:M145,0)),MAX(N$5:N145)+1,VLOOKUP(M146,M$5:N145,2,FALSE)) )</f>
        <v>1</v>
      </c>
      <c r="O146" s="97"/>
      <c r="P146" s="96" t="s">
        <v>1182</v>
      </c>
      <c r="Q146" s="96"/>
      <c r="R146" s="96"/>
      <c r="S146" s="96" t="s">
        <v>1197</v>
      </c>
      <c r="T146" s="96" t="s">
        <v>1198</v>
      </c>
      <c r="U146" s="96"/>
      <c r="V146" s="61" t="str">
        <f t="shared" si="15"/>
        <v>A4_A4</v>
      </c>
      <c r="W146" s="61">
        <f>IF(P146="","",IF(ISERROR(MATCH(V146,V$5:V145,0)),MAX(W$5:W145)+1,VLOOKUP(V146,V$5:W145,2,FALSE)) )</f>
        <v>1</v>
      </c>
      <c r="X146" s="97"/>
      <c r="Y146" s="58" t="s">
        <v>16</v>
      </c>
      <c r="Z146" s="58"/>
      <c r="AA146" s="58"/>
      <c r="AB146" s="58" t="s">
        <v>16</v>
      </c>
      <c r="AC146" s="58" t="s">
        <v>16</v>
      </c>
      <c r="AD146" s="58" t="s">
        <v>16</v>
      </c>
      <c r="AE146" s="61" t="str">
        <f t="shared" si="16"/>
        <v/>
      </c>
      <c r="AF146" s="61" t="str">
        <f>IF(Y146="","",IF(ISERROR(MATCH(AE146,AE$5:AE145,0)),MAX(AF$5:AF145)+1,VLOOKUP(AE146,AE$5:AF145,2,FALSE)) )</f>
        <v/>
      </c>
      <c r="AG146" s="97"/>
      <c r="AH146" s="54" t="str">
        <f t="shared" si="17"/>
        <v>11*</v>
      </c>
      <c r="AI146" s="61">
        <f>IF(AH146="","",IF(ISERROR(MATCH(AH146,AH$5:AH145,0)),MAX(AI$5:AI145)+1,VLOOKUP(AH146,AH$5:AI145,2,FALSE)) )</f>
        <v>2</v>
      </c>
      <c r="AJ146" s="61" t="str">
        <f t="shared" si="18"/>
        <v/>
      </c>
      <c r="AK146" s="58" t="s">
        <v>1185</v>
      </c>
      <c r="AL146" s="61"/>
      <c r="AM146" s="98"/>
      <c r="AN146" s="98"/>
      <c r="AO146" s="58" t="s">
        <v>1455</v>
      </c>
      <c r="AP146" s="58" t="s">
        <v>1187</v>
      </c>
      <c r="AQ146" s="91">
        <v>42288</v>
      </c>
      <c r="AR146" s="56" t="s">
        <v>1395</v>
      </c>
      <c r="AS146" s="90" t="s">
        <v>1405</v>
      </c>
      <c r="AT146" s="92">
        <v>112738.9</v>
      </c>
      <c r="AU146" s="92">
        <v>502546.1</v>
      </c>
      <c r="AV146" s="93">
        <f t="shared" si="19"/>
        <v>11.460805555555554</v>
      </c>
      <c r="AW146" s="93">
        <f t="shared" si="19"/>
        <v>50.429472222222216</v>
      </c>
      <c r="AX146" s="58">
        <v>5</v>
      </c>
      <c r="AY146" s="58">
        <v>705</v>
      </c>
      <c r="AZ146" s="58">
        <v>5</v>
      </c>
      <c r="BB146" s="58" t="s">
        <v>1456</v>
      </c>
      <c r="BC146" s="58" t="s">
        <v>1191</v>
      </c>
      <c r="BD146" s="58">
        <v>1000</v>
      </c>
      <c r="BE146" s="58">
        <v>950</v>
      </c>
      <c r="BF146" s="58" t="s">
        <v>1209</v>
      </c>
      <c r="BG146" s="58">
        <v>60</v>
      </c>
      <c r="BH146" s="58">
        <v>35</v>
      </c>
      <c r="BI146" s="58">
        <f t="shared" si="14"/>
        <v>2030</v>
      </c>
      <c r="BJ146" s="58">
        <f t="shared" si="20"/>
        <v>1530</v>
      </c>
      <c r="BK146" s="91">
        <v>42445</v>
      </c>
      <c r="BL146" s="59" t="s">
        <v>1196</v>
      </c>
      <c r="BM146" s="100">
        <v>42458</v>
      </c>
      <c r="BN146" s="59" t="s">
        <v>1198</v>
      </c>
    </row>
    <row r="147" spans="1:67" ht="15" customHeight="1" x14ac:dyDescent="0.25">
      <c r="A147" s="157" t="s">
        <v>1457</v>
      </c>
      <c r="B147" s="54">
        <f ca="1">IF(AO147="","",IF(ISERROR(MATCH(AO147,AO$5:AO146,0)),MAX(B$5:B146)+1,INDIRECT(ADDRESS(MATCH(AO147,AO$5:AO146,0)+4,1)) ) )</f>
        <v>110</v>
      </c>
      <c r="C147" s="55">
        <v>249</v>
      </c>
      <c r="D147" s="56" t="s">
        <v>16</v>
      </c>
      <c r="E147" s="57" t="s">
        <v>1194</v>
      </c>
      <c r="F147" s="56" t="s">
        <v>1194</v>
      </c>
      <c r="G147" s="58" t="s">
        <v>1182</v>
      </c>
      <c r="H147" s="58"/>
      <c r="I147" s="89"/>
      <c r="J147" s="96" t="s">
        <v>1182</v>
      </c>
      <c r="K147" s="96"/>
      <c r="L147" s="96"/>
      <c r="M147" s="96" t="s">
        <v>1184</v>
      </c>
      <c r="N147" s="61">
        <f>IF(J147="","",IF(ISERROR(MATCH(M147,M$5:M146,0)),MAX(N$5:N146)+1,VLOOKUP(M147,M$5:N146,2,FALSE)) )</f>
        <v>1</v>
      </c>
      <c r="O147" s="97"/>
      <c r="P147" s="96" t="s">
        <v>1182</v>
      </c>
      <c r="Q147" s="96"/>
      <c r="R147" s="96"/>
      <c r="S147" s="96" t="s">
        <v>1197</v>
      </c>
      <c r="T147" s="96" t="s">
        <v>1198</v>
      </c>
      <c r="U147" s="96"/>
      <c r="V147" s="61" t="str">
        <f t="shared" si="15"/>
        <v>A4_A4</v>
      </c>
      <c r="W147" s="61">
        <f>IF(P147="","",IF(ISERROR(MATCH(V147,V$5:V146,0)),MAX(W$5:W146)+1,VLOOKUP(V147,V$5:W146,2,FALSE)) )</f>
        <v>1</v>
      </c>
      <c r="X147" s="97"/>
      <c r="Y147" s="58" t="s">
        <v>16</v>
      </c>
      <c r="Z147" s="58"/>
      <c r="AA147" s="58"/>
      <c r="AB147" s="58" t="s">
        <v>16</v>
      </c>
      <c r="AC147" s="58" t="s">
        <v>16</v>
      </c>
      <c r="AD147" s="58" t="s">
        <v>16</v>
      </c>
      <c r="AE147" s="61" t="str">
        <f t="shared" si="16"/>
        <v/>
      </c>
      <c r="AF147" s="61" t="str">
        <f>IF(Y147="","",IF(ISERROR(MATCH(AE147,AE$5:AE146,0)),MAX(AF$5:AF146)+1,VLOOKUP(AE147,AE$5:AF146,2,FALSE)) )</f>
        <v/>
      </c>
      <c r="AG147" s="97"/>
      <c r="AH147" s="54" t="str">
        <f t="shared" si="17"/>
        <v>11*</v>
      </c>
      <c r="AI147" s="61">
        <f>IF(AH147="","",IF(ISERROR(MATCH(AH147,AH$5:AH146,0)),MAX(AI$5:AI146)+1,VLOOKUP(AH147,AH$5:AI146,2,FALSE)) )</f>
        <v>2</v>
      </c>
      <c r="AJ147" s="61" t="str">
        <f t="shared" si="18"/>
        <v/>
      </c>
      <c r="AK147" s="58" t="s">
        <v>1185</v>
      </c>
      <c r="AL147" s="61"/>
      <c r="AM147" s="98"/>
      <c r="AN147" s="98"/>
      <c r="AO147" s="58" t="s">
        <v>1457</v>
      </c>
      <c r="AP147" s="58" t="s">
        <v>1187</v>
      </c>
      <c r="AQ147" s="91">
        <v>42288</v>
      </c>
      <c r="AR147" s="56" t="s">
        <v>1387</v>
      </c>
      <c r="AS147" s="90" t="s">
        <v>1405</v>
      </c>
      <c r="AT147" s="92">
        <v>112738.8</v>
      </c>
      <c r="AU147" s="92">
        <v>502545.9</v>
      </c>
      <c r="AV147" s="93">
        <f t="shared" si="19"/>
        <v>11.460777777777778</v>
      </c>
      <c r="AW147" s="93">
        <f t="shared" si="19"/>
        <v>50.429416666666675</v>
      </c>
      <c r="AX147" s="58">
        <v>5</v>
      </c>
      <c r="AY147" s="58">
        <v>705</v>
      </c>
      <c r="AZ147" s="58">
        <v>5</v>
      </c>
      <c r="BB147" s="58" t="s">
        <v>1456</v>
      </c>
      <c r="BC147" s="58" t="s">
        <v>1191</v>
      </c>
      <c r="BD147" s="58">
        <v>1000</v>
      </c>
      <c r="BE147" s="58">
        <v>950</v>
      </c>
      <c r="BF147" s="58" t="s">
        <v>1209</v>
      </c>
      <c r="BG147" s="58">
        <v>50</v>
      </c>
      <c r="BH147" s="58">
        <v>35</v>
      </c>
      <c r="BI147" s="58">
        <f t="shared" si="14"/>
        <v>1680</v>
      </c>
      <c r="BJ147" s="58">
        <f t="shared" si="20"/>
        <v>1180</v>
      </c>
      <c r="BK147" s="91">
        <v>42445</v>
      </c>
      <c r="BL147" s="59" t="s">
        <v>1336</v>
      </c>
      <c r="BM147" s="100">
        <v>42458</v>
      </c>
      <c r="BN147" s="59" t="s">
        <v>1362</v>
      </c>
    </row>
    <row r="148" spans="1:67" ht="15" customHeight="1" x14ac:dyDescent="0.25">
      <c r="A148" s="157" t="s">
        <v>1458</v>
      </c>
      <c r="B148" s="54">
        <f ca="1">IF(AO148="","",IF(ISERROR(MATCH(AO148,AO$5:AO147,0)),MAX(B$5:B147)+1,INDIRECT(ADDRESS(MATCH(AO148,AO$5:AO147,0)+4,1)) ) )</f>
        <v>111</v>
      </c>
      <c r="C148" s="55">
        <v>250</v>
      </c>
      <c r="D148" s="56" t="s">
        <v>16</v>
      </c>
      <c r="E148" s="57" t="s">
        <v>1308</v>
      </c>
      <c r="F148" s="56" t="s">
        <v>1308</v>
      </c>
      <c r="G148" s="58" t="s">
        <v>1182</v>
      </c>
      <c r="H148" s="58" t="s">
        <v>1353</v>
      </c>
      <c r="I148" s="89"/>
      <c r="J148" s="96" t="s">
        <v>1182</v>
      </c>
      <c r="K148" s="96"/>
      <c r="L148" s="96"/>
      <c r="M148" s="96" t="s">
        <v>1210</v>
      </c>
      <c r="N148" s="61">
        <f>IF(J148="","",IF(ISERROR(MATCH(M148,M$5:M147,0)),MAX(N$5:N147)+1,VLOOKUP(M148,M$5:N147,2,FALSE)) )</f>
        <v>2</v>
      </c>
      <c r="O148" s="97"/>
      <c r="P148" s="96" t="s">
        <v>1182</v>
      </c>
      <c r="Q148" s="96"/>
      <c r="R148" s="96"/>
      <c r="S148" s="96" t="s">
        <v>1211</v>
      </c>
      <c r="T148" s="96" t="s">
        <v>1196</v>
      </c>
      <c r="U148" s="96" t="s">
        <v>1212</v>
      </c>
      <c r="V148" s="61" t="str">
        <f t="shared" si="15"/>
        <v>A1_A2</v>
      </c>
      <c r="W148" s="61">
        <f>IF(P148="","",IF(ISERROR(MATCH(V148,V$5:V147,0)),MAX(W$5:W147)+1,VLOOKUP(V148,V$5:W147,2,FALSE)) )</f>
        <v>11</v>
      </c>
      <c r="X148" s="97"/>
      <c r="Y148" s="58" t="s">
        <v>1182</v>
      </c>
      <c r="Z148" s="58"/>
      <c r="AA148" s="58"/>
      <c r="AB148" s="58" t="s">
        <v>1211</v>
      </c>
      <c r="AC148" s="58" t="s">
        <v>1334</v>
      </c>
      <c r="AD148" s="58" t="s">
        <v>1228</v>
      </c>
      <c r="AE148" s="61" t="str">
        <f t="shared" si="16"/>
        <v>L1-4_L1-2</v>
      </c>
      <c r="AF148" s="61">
        <f>IF(Y148="","",IF(ISERROR(MATCH(AE148,AE$5:AE147,0)),MAX(AF$5:AF147)+1,VLOOKUP(AE148,AE$5:AF147,2,FALSE)) )</f>
        <v>16</v>
      </c>
      <c r="AG148" s="97"/>
      <c r="AH148" s="54" t="str">
        <f t="shared" si="17"/>
        <v>2bg</v>
      </c>
      <c r="AI148" s="61">
        <f>IF(AH148="","",IF(ISERROR(MATCH(AH148,AH$5:AH147,0)),MAX(AI$5:AI147)+1,VLOOKUP(AH148,AH$5:AI147,2,FALSE)) )</f>
        <v>33</v>
      </c>
      <c r="AJ148" s="61" t="str">
        <f t="shared" si="18"/>
        <v>x</v>
      </c>
      <c r="AK148" s="58" t="s">
        <v>1185</v>
      </c>
      <c r="AL148" s="61"/>
      <c r="AM148" s="98"/>
      <c r="AN148" s="98"/>
      <c r="AO148" s="58" t="s">
        <v>1458</v>
      </c>
      <c r="AP148" s="58" t="s">
        <v>1187</v>
      </c>
      <c r="AQ148" s="91">
        <v>42286</v>
      </c>
      <c r="AR148" s="56" t="s">
        <v>1459</v>
      </c>
      <c r="AS148" s="58" t="s">
        <v>1460</v>
      </c>
      <c r="AT148" s="92">
        <v>120514.4</v>
      </c>
      <c r="AU148" s="92">
        <v>503808</v>
      </c>
      <c r="AV148" s="93">
        <f t="shared" si="19"/>
        <v>12.087333333333332</v>
      </c>
      <c r="AW148" s="93">
        <f t="shared" si="19"/>
        <v>50.635555555555555</v>
      </c>
      <c r="AX148" s="58">
        <v>5</v>
      </c>
      <c r="AY148" s="58">
        <v>440</v>
      </c>
      <c r="AZ148" s="58">
        <v>5</v>
      </c>
      <c r="BB148" s="58" t="s">
        <v>1456</v>
      </c>
      <c r="BC148" s="58" t="s">
        <v>1191</v>
      </c>
      <c r="BD148" s="58">
        <v>1000</v>
      </c>
      <c r="BE148" s="58">
        <v>950</v>
      </c>
      <c r="BF148" s="58" t="s">
        <v>1209</v>
      </c>
      <c r="BG148" s="58">
        <v>40</v>
      </c>
      <c r="BH148" s="58">
        <v>30</v>
      </c>
      <c r="BI148" s="58">
        <f t="shared" si="14"/>
        <v>1140</v>
      </c>
      <c r="BJ148" s="58">
        <f t="shared" si="20"/>
        <v>640</v>
      </c>
      <c r="BK148" s="91">
        <v>42445</v>
      </c>
      <c r="BL148" s="59" t="s">
        <v>1332</v>
      </c>
      <c r="BM148" s="100">
        <v>42458</v>
      </c>
      <c r="BN148" s="59" t="s">
        <v>1364</v>
      </c>
    </row>
    <row r="149" spans="1:67" ht="15" customHeight="1" x14ac:dyDescent="0.25">
      <c r="A149" s="157" t="s">
        <v>1458</v>
      </c>
      <c r="B149" s="54" t="str">
        <f ca="1">IF(AO149="","",IF(ISERROR(MATCH(AO149,AO$5:AO148,0)),MAX(B$5:B148)+1,INDIRECT(ADDRESS(MATCH(AO149,AO$5:AO148,0)+4,1)) ) )</f>
        <v>DIPcomWel1O</v>
      </c>
      <c r="C149" s="55">
        <v>251</v>
      </c>
      <c r="D149" s="56">
        <v>25</v>
      </c>
      <c r="E149" s="57" t="s">
        <v>1308</v>
      </c>
      <c r="F149" s="56" t="s">
        <v>1308</v>
      </c>
      <c r="G149" s="58" t="s">
        <v>1261</v>
      </c>
      <c r="H149" s="58" t="s">
        <v>1353</v>
      </c>
      <c r="I149" s="89"/>
      <c r="J149" s="96"/>
      <c r="K149" s="96"/>
      <c r="L149" s="96"/>
      <c r="M149" s="96" t="s">
        <v>16</v>
      </c>
      <c r="N149" s="61" t="str">
        <f>IF(J149="","",IF(ISERROR(MATCH(M149,M$5:M148,0)),MAX(N$5:N148)+1,VLOOKUP(M149,M$5:N148,2,FALSE)) )</f>
        <v/>
      </c>
      <c r="O149" s="97"/>
      <c r="P149" s="96" t="s">
        <v>16</v>
      </c>
      <c r="Q149" s="96"/>
      <c r="R149" s="96"/>
      <c r="S149" s="96"/>
      <c r="T149" s="96"/>
      <c r="U149" s="96"/>
      <c r="V149" s="61" t="str">
        <f t="shared" si="15"/>
        <v/>
      </c>
      <c r="W149" s="61" t="str">
        <f>IF(P149="","",IF(ISERROR(MATCH(V149,V$5:V148,0)),MAX(W$5:W148)+1,VLOOKUP(V149,V$5:W148,2,FALSE)) )</f>
        <v/>
      </c>
      <c r="X149" s="97"/>
      <c r="Y149" s="58" t="s">
        <v>16</v>
      </c>
      <c r="Z149" s="58"/>
      <c r="AA149" s="58"/>
      <c r="AB149" s="58" t="s">
        <v>16</v>
      </c>
      <c r="AC149" s="58" t="s">
        <v>16</v>
      </c>
      <c r="AD149" s="58" t="s">
        <v>16</v>
      </c>
      <c r="AE149" s="61" t="str">
        <f t="shared" si="16"/>
        <v/>
      </c>
      <c r="AF149" s="61" t="str">
        <f>IF(Y149="","",IF(ISERROR(MATCH(AE149,AE$5:AE148,0)),MAX(AF$5:AF148)+1,VLOOKUP(AE149,AE$5:AF148,2,FALSE)) )</f>
        <v/>
      </c>
      <c r="AG149" s="97"/>
      <c r="AH149" s="54" t="str">
        <f t="shared" si="17"/>
        <v/>
      </c>
      <c r="AI149" s="61" t="str">
        <f>IF(AH149="","",IF(ISERROR(MATCH(AH149,AH$5:AH148,0)),MAX(AI$5:AI148)+1,VLOOKUP(AH149,AH$5:AI148,2,FALSE)) )</f>
        <v/>
      </c>
      <c r="AJ149" s="61" t="str">
        <f t="shared" si="18"/>
        <v/>
      </c>
      <c r="AK149" s="58" t="s">
        <v>1185</v>
      </c>
      <c r="AL149" s="61"/>
      <c r="AM149" s="98"/>
      <c r="AN149" s="98"/>
      <c r="AO149" s="58" t="s">
        <v>1458</v>
      </c>
      <c r="AP149" s="58" t="s">
        <v>1187</v>
      </c>
      <c r="AQ149" s="91">
        <v>42286</v>
      </c>
      <c r="AR149" s="56" t="s">
        <v>1459</v>
      </c>
      <c r="AS149" s="58" t="s">
        <v>1460</v>
      </c>
      <c r="AT149" s="92">
        <v>120514.4</v>
      </c>
      <c r="AU149" s="92">
        <v>503808</v>
      </c>
      <c r="AV149" s="93">
        <f t="shared" si="19"/>
        <v>12.087333333333332</v>
      </c>
      <c r="AW149" s="93">
        <f t="shared" si="19"/>
        <v>50.635555555555555</v>
      </c>
      <c r="AX149" s="58">
        <v>5</v>
      </c>
      <c r="AY149" s="58">
        <v>440</v>
      </c>
      <c r="AZ149" s="58">
        <v>5</v>
      </c>
      <c r="BB149" s="58" t="s">
        <v>1456</v>
      </c>
      <c r="BC149" s="58" t="s">
        <v>1191</v>
      </c>
      <c r="BD149" s="58">
        <v>1050</v>
      </c>
      <c r="BE149" s="58">
        <v>1000</v>
      </c>
      <c r="BF149" s="58" t="s">
        <v>1209</v>
      </c>
      <c r="BG149" s="58">
        <v>50</v>
      </c>
      <c r="BH149" s="58">
        <v>30</v>
      </c>
      <c r="BI149" s="58">
        <f t="shared" si="14"/>
        <v>1440</v>
      </c>
      <c r="BJ149" s="58">
        <f t="shared" si="20"/>
        <v>940</v>
      </c>
      <c r="BK149" s="91">
        <v>42445</v>
      </c>
      <c r="BL149" s="59" t="s">
        <v>1341</v>
      </c>
      <c r="BM149" s="100">
        <v>42458</v>
      </c>
      <c r="BN149" s="59" t="s">
        <v>1365</v>
      </c>
    </row>
    <row r="150" spans="1:67" ht="15" customHeight="1" x14ac:dyDescent="0.25">
      <c r="A150" s="157" t="s">
        <v>1461</v>
      </c>
      <c r="B150" s="54">
        <f ca="1">IF(AO150="","",IF(ISERROR(MATCH(AO150,AO$5:AO149,0)),MAX(B$5:B149)+1,INDIRECT(ADDRESS(MATCH(AO150,AO$5:AO149,0)+4,1)) ) )</f>
        <v>112</v>
      </c>
      <c r="C150" s="55">
        <v>252</v>
      </c>
      <c r="D150" s="56" t="s">
        <v>16</v>
      </c>
      <c r="E150" s="57" t="s">
        <v>1308</v>
      </c>
      <c r="F150" s="56" t="s">
        <v>1308</v>
      </c>
      <c r="G150" s="58" t="s">
        <v>1182</v>
      </c>
      <c r="H150" s="58" t="s">
        <v>1364</v>
      </c>
      <c r="I150" s="89"/>
      <c r="J150" s="96" t="s">
        <v>1182</v>
      </c>
      <c r="K150" s="96"/>
      <c r="L150" s="96"/>
      <c r="M150" s="96" t="s">
        <v>1210</v>
      </c>
      <c r="N150" s="61">
        <f>IF(J150="","",IF(ISERROR(MATCH(M150,M$5:M149,0)),MAX(N$5:N149)+1,VLOOKUP(M150,M$5:N149,2,FALSE)) )</f>
        <v>2</v>
      </c>
      <c r="O150" s="97"/>
      <c r="P150" s="96" t="s">
        <v>1182</v>
      </c>
      <c r="Q150" s="96"/>
      <c r="R150" s="96"/>
      <c r="S150" s="96" t="s">
        <v>1197</v>
      </c>
      <c r="T150" s="96" t="s">
        <v>1196</v>
      </c>
      <c r="U150" s="96"/>
      <c r="V150" s="61" t="str">
        <f t="shared" si="15"/>
        <v>A1_A1</v>
      </c>
      <c r="W150" s="61">
        <f>IF(P150="","",IF(ISERROR(MATCH(V150,V$5:V149,0)),MAX(W$5:W149)+1,VLOOKUP(V150,V$5:W149,2,FALSE)) )</f>
        <v>10</v>
      </c>
      <c r="X150" s="97"/>
      <c r="Y150" s="58" t="s">
        <v>16</v>
      </c>
      <c r="Z150" s="58"/>
      <c r="AA150" s="58"/>
      <c r="AB150" s="58" t="s">
        <v>16</v>
      </c>
      <c r="AC150" s="58" t="s">
        <v>16</v>
      </c>
      <c r="AD150" s="58" t="s">
        <v>16</v>
      </c>
      <c r="AE150" s="61" t="str">
        <f t="shared" si="16"/>
        <v/>
      </c>
      <c r="AF150" s="61" t="str">
        <f>IF(Y150="","",IF(ISERROR(MATCH(AE150,AE$5:AE149,0)),MAX(AF$5:AF149)+1,VLOOKUP(AE150,AE$5:AF149,2,FALSE)) )</f>
        <v/>
      </c>
      <c r="AG150" s="97"/>
      <c r="AH150" s="54" t="str">
        <f t="shared" si="17"/>
        <v>2a*</v>
      </c>
      <c r="AI150" s="61">
        <f>IF(AH150="","",IF(ISERROR(MATCH(AH150,AH$5:AH149,0)),MAX(AI$5:AI149)+1,VLOOKUP(AH150,AH$5:AI149,2,FALSE)) )</f>
        <v>20</v>
      </c>
      <c r="AJ150" s="61" t="str">
        <f t="shared" si="18"/>
        <v/>
      </c>
      <c r="AK150" s="58" t="s">
        <v>1185</v>
      </c>
      <c r="AL150" s="61"/>
      <c r="AM150" s="98"/>
      <c r="AN150" s="98"/>
      <c r="AO150" s="58" t="s">
        <v>1461</v>
      </c>
      <c r="AP150" s="58" t="s">
        <v>1187</v>
      </c>
      <c r="AQ150" s="91">
        <v>42286</v>
      </c>
      <c r="AR150" s="56" t="s">
        <v>1462</v>
      </c>
      <c r="AS150" s="58" t="s">
        <v>1460</v>
      </c>
      <c r="AT150" s="92">
        <v>120514.1</v>
      </c>
      <c r="AU150" s="92">
        <v>503808.3</v>
      </c>
      <c r="AV150" s="93">
        <f t="shared" si="19"/>
        <v>12.087250000000001</v>
      </c>
      <c r="AW150" s="93">
        <f t="shared" si="19"/>
        <v>50.635638888888884</v>
      </c>
      <c r="AX150" s="58">
        <v>5</v>
      </c>
      <c r="AY150" s="58">
        <v>440</v>
      </c>
      <c r="AZ150" s="58">
        <v>5</v>
      </c>
      <c r="BB150" s="58" t="s">
        <v>1456</v>
      </c>
      <c r="BC150" s="58" t="s">
        <v>1191</v>
      </c>
      <c r="BD150" s="58">
        <v>950</v>
      </c>
      <c r="BE150" s="58">
        <v>850</v>
      </c>
      <c r="BF150" s="58" t="s">
        <v>1192</v>
      </c>
      <c r="BG150" s="58">
        <v>40</v>
      </c>
      <c r="BH150" s="58">
        <v>35</v>
      </c>
      <c r="BI150" s="58">
        <f t="shared" si="14"/>
        <v>1330</v>
      </c>
      <c r="BJ150" s="58">
        <f t="shared" si="20"/>
        <v>830</v>
      </c>
      <c r="BK150" s="91">
        <v>42445</v>
      </c>
      <c r="BL150" s="59" t="s">
        <v>1343</v>
      </c>
      <c r="BM150" s="100">
        <v>42458</v>
      </c>
      <c r="BN150" s="59" t="s">
        <v>1366</v>
      </c>
    </row>
    <row r="151" spans="1:67" ht="15" customHeight="1" x14ac:dyDescent="0.25">
      <c r="A151" s="157" t="s">
        <v>1461</v>
      </c>
      <c r="B151" s="54" t="str">
        <f ca="1">IF(AO151="","",IF(ISERROR(MATCH(AO151,AO$5:AO150,0)),MAX(B$5:B150)+1,INDIRECT(ADDRESS(MATCH(AO151,AO$5:AO150,0)+4,1)) ) )</f>
        <v>DIPcomWel1W</v>
      </c>
      <c r="C151" s="55">
        <v>253</v>
      </c>
      <c r="D151" s="56">
        <v>252</v>
      </c>
      <c r="E151" s="57" t="s">
        <v>1308</v>
      </c>
      <c r="F151" s="56" t="s">
        <v>1308</v>
      </c>
      <c r="G151" s="58" t="s">
        <v>1261</v>
      </c>
      <c r="H151" s="58" t="s">
        <v>1364</v>
      </c>
      <c r="I151" s="89"/>
      <c r="J151" s="96"/>
      <c r="K151" s="96"/>
      <c r="L151" s="96"/>
      <c r="M151" s="96" t="s">
        <v>16</v>
      </c>
      <c r="N151" s="61" t="str">
        <f>IF(J151="","",IF(ISERROR(MATCH(M151,M$5:M150,0)),MAX(N$5:N150)+1,VLOOKUP(M151,M$5:N150,2,FALSE)) )</f>
        <v/>
      </c>
      <c r="O151" s="97"/>
      <c r="P151" s="96" t="s">
        <v>16</v>
      </c>
      <c r="Q151" s="96"/>
      <c r="R151" s="96"/>
      <c r="S151" s="96"/>
      <c r="T151" s="96"/>
      <c r="U151" s="96"/>
      <c r="V151" s="61" t="str">
        <f t="shared" si="15"/>
        <v/>
      </c>
      <c r="W151" s="61" t="str">
        <f>IF(P151="","",IF(ISERROR(MATCH(V151,V$5:V150,0)),MAX(W$5:W150)+1,VLOOKUP(V151,V$5:W150,2,FALSE)) )</f>
        <v/>
      </c>
      <c r="X151" s="97"/>
      <c r="Y151" s="58" t="s">
        <v>16</v>
      </c>
      <c r="Z151" s="58"/>
      <c r="AA151" s="58"/>
      <c r="AB151" s="58" t="s">
        <v>16</v>
      </c>
      <c r="AC151" s="58" t="s">
        <v>16</v>
      </c>
      <c r="AD151" s="58" t="s">
        <v>16</v>
      </c>
      <c r="AE151" s="61" t="str">
        <f t="shared" si="16"/>
        <v/>
      </c>
      <c r="AF151" s="61" t="str">
        <f>IF(Y151="","",IF(ISERROR(MATCH(AE151,AE$5:AE150,0)),MAX(AF$5:AF150)+1,VLOOKUP(AE151,AE$5:AF150,2,FALSE)) )</f>
        <v/>
      </c>
      <c r="AG151" s="97"/>
      <c r="AH151" s="54" t="str">
        <f t="shared" si="17"/>
        <v/>
      </c>
      <c r="AI151" s="61" t="str">
        <f>IF(AH151="","",IF(ISERROR(MATCH(AH151,AH$5:AH150,0)),MAX(AI$5:AI150)+1,VLOOKUP(AH151,AH$5:AI150,2,FALSE)) )</f>
        <v/>
      </c>
      <c r="AJ151" s="61" t="str">
        <f t="shared" si="18"/>
        <v/>
      </c>
      <c r="AK151" s="58" t="s">
        <v>1185</v>
      </c>
      <c r="AL151" s="61"/>
      <c r="AM151" s="98"/>
      <c r="AN151" s="98"/>
      <c r="AO151" s="58" t="s">
        <v>1461</v>
      </c>
      <c r="AP151" s="58" t="s">
        <v>1187</v>
      </c>
      <c r="AQ151" s="91">
        <v>42286</v>
      </c>
      <c r="AR151" s="56" t="s">
        <v>1462</v>
      </c>
      <c r="AS151" s="58" t="s">
        <v>1460</v>
      </c>
      <c r="AT151" s="92">
        <v>120514.1</v>
      </c>
      <c r="AU151" s="92">
        <v>503808.3</v>
      </c>
      <c r="AV151" s="93">
        <f t="shared" si="19"/>
        <v>12.087250000000001</v>
      </c>
      <c r="AW151" s="93">
        <f t="shared" si="19"/>
        <v>50.635638888888884</v>
      </c>
      <c r="AX151" s="58">
        <v>5</v>
      </c>
      <c r="AY151" s="58">
        <v>440</v>
      </c>
      <c r="AZ151" s="58">
        <v>5</v>
      </c>
      <c r="BB151" s="58" t="s">
        <v>1456</v>
      </c>
      <c r="BC151" s="58" t="s">
        <v>1191</v>
      </c>
      <c r="BD151" s="58">
        <v>1000</v>
      </c>
      <c r="BE151" s="58">
        <v>950</v>
      </c>
      <c r="BF151" s="58" t="s">
        <v>1294</v>
      </c>
      <c r="BG151" s="58">
        <v>40</v>
      </c>
      <c r="BH151" s="58">
        <v>30</v>
      </c>
      <c r="BI151" s="58">
        <f t="shared" si="14"/>
        <v>1140</v>
      </c>
      <c r="BJ151" s="58">
        <f t="shared" si="20"/>
        <v>640</v>
      </c>
      <c r="BK151" s="91">
        <v>42445</v>
      </c>
      <c r="BL151" s="59" t="s">
        <v>1345</v>
      </c>
      <c r="BM151" s="100">
        <v>42458</v>
      </c>
      <c r="BN151" s="59" t="s">
        <v>1367</v>
      </c>
    </row>
    <row r="152" spans="1:67" ht="15" customHeight="1" x14ac:dyDescent="0.25">
      <c r="A152" s="157" t="s">
        <v>1464</v>
      </c>
      <c r="B152" s="54">
        <f ca="1">IF(AO152="","",IF(ISERROR(MATCH(AO152,AO$5:AO151,0)),MAX(B$5:B151)+1,INDIRECT(ADDRESS(MATCH(AO152,AO$5:AO151,0)+4,1)) ) )</f>
        <v>113</v>
      </c>
      <c r="C152" s="55">
        <v>254</v>
      </c>
      <c r="D152" s="56" t="s">
        <v>16</v>
      </c>
      <c r="E152" s="57" t="s">
        <v>1308</v>
      </c>
      <c r="F152" s="56" t="s">
        <v>1308</v>
      </c>
      <c r="G152" s="58" t="s">
        <v>1182</v>
      </c>
      <c r="H152" s="58"/>
      <c r="I152" s="89"/>
      <c r="J152" s="96" t="s">
        <v>1182</v>
      </c>
      <c r="K152" s="96"/>
      <c r="L152" s="96"/>
      <c r="M152" s="96" t="s">
        <v>1463</v>
      </c>
      <c r="N152" s="61">
        <f>IF(J152="","",IF(ISERROR(MATCH(M152,M$5:M151,0)),MAX(N$5:N151)+1,VLOOKUP(M152,M$5:N151,2,FALSE)) )</f>
        <v>6</v>
      </c>
      <c r="O152" s="97"/>
      <c r="P152" s="96" t="s">
        <v>1182</v>
      </c>
      <c r="Q152" s="96"/>
      <c r="R152" s="96"/>
      <c r="S152" s="96" t="s">
        <v>1197</v>
      </c>
      <c r="T152" s="96" t="s">
        <v>1196</v>
      </c>
      <c r="U152" s="96"/>
      <c r="V152" s="61" t="str">
        <f t="shared" si="15"/>
        <v>A1_A1</v>
      </c>
      <c r="W152" s="61">
        <f>IF(P152="","",IF(ISERROR(MATCH(V152,V$5:V151,0)),MAX(W$5:W151)+1,VLOOKUP(V152,V$5:W151,2,FALSE)) )</f>
        <v>10</v>
      </c>
      <c r="X152" s="97"/>
      <c r="Y152" s="58" t="s">
        <v>1182</v>
      </c>
      <c r="Z152" s="58"/>
      <c r="AA152" s="58"/>
      <c r="AB152" s="58" t="s">
        <v>1211</v>
      </c>
      <c r="AC152" s="58" t="s">
        <v>1334</v>
      </c>
      <c r="AD152" s="58" t="s">
        <v>1218</v>
      </c>
      <c r="AE152" s="61" t="str">
        <f t="shared" si="16"/>
        <v>L1-4_L1-3</v>
      </c>
      <c r="AF152" s="61">
        <f>IF(Y152="","",IF(ISERROR(MATCH(AE152,AE$5:AE151,0)),MAX(AF$5:AF151)+1,VLOOKUP(AE152,AE$5:AF151,2,FALSE)) )</f>
        <v>9</v>
      </c>
      <c r="AG152" s="97"/>
      <c r="AH152" s="54" t="str">
        <f t="shared" si="17"/>
        <v>6a9</v>
      </c>
      <c r="AI152" s="61">
        <f>IF(AH152="","",IF(ISERROR(MATCH(AH152,AH$5:AH151,0)),MAX(AI$5:AI151)+1,VLOOKUP(AH152,AH$5:AI151,2,FALSE)) )</f>
        <v>34</v>
      </c>
      <c r="AJ152" s="61" t="str">
        <f t="shared" si="18"/>
        <v>x</v>
      </c>
      <c r="AK152" s="58" t="s">
        <v>1185</v>
      </c>
      <c r="AL152" s="61"/>
      <c r="AM152" s="98"/>
      <c r="AN152" s="98"/>
      <c r="AO152" s="58" t="s">
        <v>1464</v>
      </c>
      <c r="AP152" s="58" t="s">
        <v>1187</v>
      </c>
      <c r="AQ152" s="91">
        <v>42286</v>
      </c>
      <c r="AR152" s="56" t="s">
        <v>1465</v>
      </c>
      <c r="AS152" s="58" t="s">
        <v>1460</v>
      </c>
      <c r="AT152" s="92">
        <v>120513.9</v>
      </c>
      <c r="AU152" s="92">
        <v>503809.7</v>
      </c>
      <c r="AV152" s="93">
        <f t="shared" si="19"/>
        <v>12.087194444444442</v>
      </c>
      <c r="AW152" s="93">
        <f t="shared" si="19"/>
        <v>50.636027777777784</v>
      </c>
      <c r="AX152" s="58">
        <v>5</v>
      </c>
      <c r="AY152" s="58">
        <v>440</v>
      </c>
      <c r="AZ152" s="58">
        <v>5</v>
      </c>
      <c r="BB152" s="58" t="s">
        <v>1456</v>
      </c>
      <c r="BC152" s="58" t="s">
        <v>1191</v>
      </c>
      <c r="BD152" s="58">
        <v>1050</v>
      </c>
      <c r="BE152" s="58">
        <v>1000</v>
      </c>
      <c r="BF152" s="58" t="s">
        <v>1209</v>
      </c>
      <c r="BG152" s="58">
        <v>50</v>
      </c>
      <c r="BH152" s="58">
        <v>25</v>
      </c>
      <c r="BI152" s="58">
        <f t="shared" si="14"/>
        <v>1200</v>
      </c>
      <c r="BJ152" s="58">
        <f t="shared" si="20"/>
        <v>700</v>
      </c>
      <c r="BK152" s="91">
        <v>42445</v>
      </c>
      <c r="BL152" s="59" t="s">
        <v>1348</v>
      </c>
      <c r="BM152" s="100">
        <v>42458</v>
      </c>
      <c r="BN152" s="59" t="s">
        <v>1368</v>
      </c>
    </row>
    <row r="153" spans="1:67" ht="15" customHeight="1" x14ac:dyDescent="0.25">
      <c r="A153" s="157" t="s">
        <v>1466</v>
      </c>
      <c r="B153" s="54">
        <f ca="1">IF(AO153="","",IF(ISERROR(MATCH(AO153,AO$5:AO152,0)),MAX(B$5:B152)+1,INDIRECT(ADDRESS(MATCH(AO153,AO$5:AO152,0)+4,1)) ) )</f>
        <v>114</v>
      </c>
      <c r="C153" s="55">
        <v>255</v>
      </c>
      <c r="D153" s="56" t="s">
        <v>16</v>
      </c>
      <c r="E153" s="57" t="s">
        <v>1308</v>
      </c>
      <c r="F153" s="56" t="s">
        <v>1308</v>
      </c>
      <c r="G153" s="58" t="s">
        <v>1182</v>
      </c>
      <c r="H153" s="58"/>
      <c r="I153" s="89"/>
      <c r="J153" s="96" t="s">
        <v>1182</v>
      </c>
      <c r="K153" s="96"/>
      <c r="L153" s="96"/>
      <c r="M153" s="96" t="s">
        <v>1210</v>
      </c>
      <c r="N153" s="61">
        <f>IF(J153="","",IF(ISERROR(MATCH(M153,M$5:M152,0)),MAX(N$5:N152)+1,VLOOKUP(M153,M$5:N152,2,FALSE)) )</f>
        <v>2</v>
      </c>
      <c r="O153" s="97"/>
      <c r="P153" s="96" t="s">
        <v>1182</v>
      </c>
      <c r="Q153" s="96"/>
      <c r="R153" s="96"/>
      <c r="S153" s="96" t="s">
        <v>1211</v>
      </c>
      <c r="T153" s="96" t="s">
        <v>1196</v>
      </c>
      <c r="U153" s="96" t="s">
        <v>1212</v>
      </c>
      <c r="V153" s="61" t="str">
        <f t="shared" si="15"/>
        <v>A1_A2</v>
      </c>
      <c r="W153" s="61">
        <f>IF(P153="","",IF(ISERROR(MATCH(V153,V$5:V152,0)),MAX(W$5:W152)+1,VLOOKUP(V153,V$5:W152,2,FALSE)) )</f>
        <v>11</v>
      </c>
      <c r="X153" s="97"/>
      <c r="Y153" s="58" t="s">
        <v>1182</v>
      </c>
      <c r="Z153" s="58"/>
      <c r="AA153" s="58"/>
      <c r="AB153" s="58" t="s">
        <v>1197</v>
      </c>
      <c r="AC153" s="58" t="s">
        <v>1228</v>
      </c>
      <c r="AD153" s="58" t="s">
        <v>16</v>
      </c>
      <c r="AE153" s="61" t="str">
        <f t="shared" si="16"/>
        <v>L1-2_L1-2</v>
      </c>
      <c r="AF153" s="61">
        <f>IF(Y153="","",IF(ISERROR(MATCH(AE153,AE$5:AE152,0)),MAX(AF$5:AF152)+1,VLOOKUP(AE153,AE$5:AF152,2,FALSE)) )</f>
        <v>15</v>
      </c>
      <c r="AG153" s="97"/>
      <c r="AH153" s="54" t="str">
        <f t="shared" si="17"/>
        <v>2bf</v>
      </c>
      <c r="AI153" s="61">
        <f>IF(AH153="","",IF(ISERROR(MATCH(AH153,AH$5:AH152,0)),MAX(AI$5:AI152)+1,VLOOKUP(AH153,AH$5:AI152,2,FALSE)) )</f>
        <v>35</v>
      </c>
      <c r="AJ153" s="61" t="str">
        <f t="shared" si="18"/>
        <v>x</v>
      </c>
      <c r="AK153" s="58" t="s">
        <v>1185</v>
      </c>
      <c r="AL153" s="61"/>
      <c r="AM153" s="98"/>
      <c r="AN153" s="98"/>
      <c r="AO153" s="58" t="s">
        <v>1466</v>
      </c>
      <c r="AP153" s="58" t="s">
        <v>1187</v>
      </c>
      <c r="AQ153" s="91">
        <v>42286</v>
      </c>
      <c r="AR153" s="56" t="s">
        <v>1467</v>
      </c>
      <c r="AS153" s="58" t="s">
        <v>1460</v>
      </c>
      <c r="AT153" s="92">
        <v>120512.9</v>
      </c>
      <c r="AU153" s="92">
        <v>503805.2</v>
      </c>
      <c r="AV153" s="93">
        <f t="shared" si="19"/>
        <v>12.086916666666665</v>
      </c>
      <c r="AW153" s="93">
        <f t="shared" si="19"/>
        <v>50.634777777777778</v>
      </c>
      <c r="AX153" s="58">
        <v>5</v>
      </c>
      <c r="AY153" s="58">
        <v>445</v>
      </c>
      <c r="AZ153" s="58">
        <v>5</v>
      </c>
      <c r="BB153" s="58" t="s">
        <v>1456</v>
      </c>
      <c r="BC153" s="58" t="s">
        <v>1191</v>
      </c>
      <c r="BD153" s="58">
        <v>1050</v>
      </c>
      <c r="BE153" s="58">
        <v>1000</v>
      </c>
      <c r="BF153" s="58" t="s">
        <v>1209</v>
      </c>
      <c r="BG153" s="58">
        <v>40</v>
      </c>
      <c r="BH153" s="58">
        <v>35</v>
      </c>
      <c r="BI153" s="58">
        <f t="shared" si="14"/>
        <v>1330</v>
      </c>
      <c r="BJ153" s="58">
        <f t="shared" si="20"/>
        <v>830</v>
      </c>
      <c r="BK153" s="91">
        <v>42445</v>
      </c>
      <c r="BL153" s="59" t="s">
        <v>1350</v>
      </c>
      <c r="BM153" s="100">
        <v>42458</v>
      </c>
      <c r="BN153" s="59" t="s">
        <v>1369</v>
      </c>
    </row>
    <row r="154" spans="1:67" ht="15" customHeight="1" x14ac:dyDescent="0.25">
      <c r="A154" s="157" t="s">
        <v>1468</v>
      </c>
      <c r="B154" s="54">
        <f ca="1">IF(AO154="","",IF(ISERROR(MATCH(AO154,AO$5:AO153,0)),MAX(B$5:B153)+1,INDIRECT(ADDRESS(MATCH(AO154,AO$5:AO153,0)+4,1)) ) )</f>
        <v>115</v>
      </c>
      <c r="C154" s="55">
        <v>256</v>
      </c>
      <c r="D154" s="56" t="s">
        <v>16</v>
      </c>
      <c r="E154" s="57" t="s">
        <v>1308</v>
      </c>
      <c r="F154" s="56" t="s">
        <v>1308</v>
      </c>
      <c r="G154" s="58" t="s">
        <v>1182</v>
      </c>
      <c r="H154" s="58"/>
      <c r="I154" s="89"/>
      <c r="J154" s="96" t="s">
        <v>1182</v>
      </c>
      <c r="K154" s="96"/>
      <c r="L154" s="96"/>
      <c r="M154" s="96" t="s">
        <v>1210</v>
      </c>
      <c r="N154" s="61">
        <f>IF(J154="","",IF(ISERROR(MATCH(M154,M$5:M153,0)),MAX(N$5:N153)+1,VLOOKUP(M154,M$5:N153,2,FALSE)) )</f>
        <v>2</v>
      </c>
      <c r="O154" s="97"/>
      <c r="P154" s="96" t="s">
        <v>1182</v>
      </c>
      <c r="Q154" s="96"/>
      <c r="R154" s="96"/>
      <c r="S154" s="96" t="s">
        <v>1211</v>
      </c>
      <c r="T154" s="96" t="s">
        <v>1196</v>
      </c>
      <c r="U154" s="96" t="s">
        <v>1212</v>
      </c>
      <c r="V154" s="61" t="str">
        <f t="shared" si="15"/>
        <v>A1_A2</v>
      </c>
      <c r="W154" s="61">
        <f>IF(P154="","",IF(ISERROR(MATCH(V154,V$5:V153,0)),MAX(W$5:W153)+1,VLOOKUP(V154,V$5:W153,2,FALSE)) )</f>
        <v>11</v>
      </c>
      <c r="X154" s="97"/>
      <c r="Y154" s="58" t="s">
        <v>1182</v>
      </c>
      <c r="Z154" s="58"/>
      <c r="AA154" s="58"/>
      <c r="AB154" s="58" t="s">
        <v>1211</v>
      </c>
      <c r="AC154" s="58" t="s">
        <v>1213</v>
      </c>
      <c r="AD154" s="58" t="s">
        <v>1228</v>
      </c>
      <c r="AE154" s="61" t="str">
        <f t="shared" si="16"/>
        <v>L1-5_L1-2</v>
      </c>
      <c r="AF154" s="61">
        <f>IF(Y154="","",IF(ISERROR(MATCH(AE154,AE$5:AE153,0)),MAX(AF$5:AF153)+1,VLOOKUP(AE154,AE$5:AF153,2,FALSE)) )</f>
        <v>17</v>
      </c>
      <c r="AG154" s="97"/>
      <c r="AH154" s="54" t="str">
        <f t="shared" si="17"/>
        <v>2bh</v>
      </c>
      <c r="AI154" s="61">
        <f>IF(AH154="","",IF(ISERROR(MATCH(AH154,AH$5:AH153,0)),MAX(AI$5:AI153)+1,VLOOKUP(AH154,AH$5:AI153,2,FALSE)) )</f>
        <v>36</v>
      </c>
      <c r="AJ154" s="61" t="str">
        <f t="shared" si="18"/>
        <v>x</v>
      </c>
      <c r="AK154" s="58" t="s">
        <v>1185</v>
      </c>
      <c r="AL154" s="61"/>
      <c r="AM154" s="98"/>
      <c r="AN154" s="98"/>
      <c r="AO154" s="58" t="s">
        <v>1468</v>
      </c>
      <c r="AP154" s="58" t="s">
        <v>1187</v>
      </c>
      <c r="AQ154" s="91">
        <v>42286</v>
      </c>
      <c r="AR154" s="56" t="s">
        <v>1469</v>
      </c>
      <c r="AS154" s="58" t="s">
        <v>1460</v>
      </c>
      <c r="AT154" s="92">
        <v>120513.1</v>
      </c>
      <c r="AU154" s="92">
        <v>503808.5</v>
      </c>
      <c r="AV154" s="93">
        <f t="shared" si="19"/>
        <v>12.086972222222224</v>
      </c>
      <c r="AW154" s="93">
        <f t="shared" si="19"/>
        <v>50.635694444444447</v>
      </c>
      <c r="AX154" s="58">
        <v>5</v>
      </c>
      <c r="AY154" s="58">
        <v>440</v>
      </c>
      <c r="AZ154" s="58">
        <v>5</v>
      </c>
      <c r="BB154" s="58" t="s">
        <v>1456</v>
      </c>
      <c r="BC154" s="58" t="s">
        <v>1191</v>
      </c>
      <c r="BD154" s="58">
        <v>1000</v>
      </c>
      <c r="BE154" s="58">
        <v>950</v>
      </c>
      <c r="BF154" s="58" t="s">
        <v>1192</v>
      </c>
      <c r="BG154" s="58">
        <v>40</v>
      </c>
      <c r="BH154" s="58">
        <v>35</v>
      </c>
      <c r="BI154" s="58">
        <f t="shared" si="14"/>
        <v>1330</v>
      </c>
      <c r="BJ154" s="58">
        <f t="shared" si="20"/>
        <v>830</v>
      </c>
      <c r="BK154" s="91">
        <v>42445</v>
      </c>
      <c r="BL154" s="59" t="s">
        <v>1212</v>
      </c>
      <c r="BM154" s="100">
        <v>42458</v>
      </c>
      <c r="BN154" s="59" t="s">
        <v>1268</v>
      </c>
    </row>
    <row r="155" spans="1:67" ht="15" customHeight="1" x14ac:dyDescent="0.25">
      <c r="A155" s="157" t="s">
        <v>1470</v>
      </c>
      <c r="B155" s="54">
        <f ca="1">IF(AO155="","",IF(ISERROR(MATCH(AO155,AO$5:AO154,0)),MAX(B$5:B154)+1,INDIRECT(ADDRESS(MATCH(AO155,AO$5:AO154,0)+4,1)) ) )</f>
        <v>116</v>
      </c>
      <c r="C155" s="55">
        <v>257</v>
      </c>
      <c r="D155" s="56" t="s">
        <v>16</v>
      </c>
      <c r="E155" s="57" t="s">
        <v>1308</v>
      </c>
      <c r="F155" s="56" t="s">
        <v>1308</v>
      </c>
      <c r="G155" s="58" t="s">
        <v>1182</v>
      </c>
      <c r="H155" s="58" t="s">
        <v>1381</v>
      </c>
      <c r="I155" s="89"/>
      <c r="J155" s="96" t="s">
        <v>1182</v>
      </c>
      <c r="K155" s="96"/>
      <c r="L155" s="96"/>
      <c r="M155" s="96" t="s">
        <v>1210</v>
      </c>
      <c r="N155" s="61">
        <f>IF(J155="","",IF(ISERROR(MATCH(M155,M$5:M154,0)),MAX(N$5:N154)+1,VLOOKUP(M155,M$5:N154,2,FALSE)) )</f>
        <v>2</v>
      </c>
      <c r="O155" s="97"/>
      <c r="P155" s="96" t="s">
        <v>1182</v>
      </c>
      <c r="Q155" s="96"/>
      <c r="R155" s="96"/>
      <c r="S155" s="96" t="s">
        <v>1211</v>
      </c>
      <c r="T155" s="96" t="s">
        <v>1196</v>
      </c>
      <c r="U155" s="96" t="s">
        <v>1212</v>
      </c>
      <c r="V155" s="61" t="str">
        <f t="shared" si="15"/>
        <v>A1_A2</v>
      </c>
      <c r="W155" s="61">
        <f>IF(P155="","",IF(ISERROR(MATCH(V155,V$5:V154,0)),MAX(W$5:W154)+1,VLOOKUP(V155,V$5:W154,2,FALSE)) )</f>
        <v>11</v>
      </c>
      <c r="X155" s="97"/>
      <c r="Y155" s="58" t="s">
        <v>1182</v>
      </c>
      <c r="Z155" s="58"/>
      <c r="AA155" s="58"/>
      <c r="AB155" s="58" t="s">
        <v>1211</v>
      </c>
      <c r="AC155" s="58" t="s">
        <v>1218</v>
      </c>
      <c r="AD155" s="58" t="s">
        <v>1228</v>
      </c>
      <c r="AE155" s="61" t="str">
        <f t="shared" si="16"/>
        <v>L1-3_L1-2</v>
      </c>
      <c r="AF155" s="61">
        <f>IF(Y155="","",IF(ISERROR(MATCH(AE155,AE$5:AE154,0)),MAX(AF$5:AF154)+1,VLOOKUP(AE155,AE$5:AF154,2,FALSE)) )</f>
        <v>18</v>
      </c>
      <c r="AG155" s="97"/>
      <c r="AH155" s="54" t="str">
        <f t="shared" si="17"/>
        <v>2bi</v>
      </c>
      <c r="AI155" s="61">
        <f>IF(AH155="","",IF(ISERROR(MATCH(AH155,AH$5:AH154,0)),MAX(AI$5:AI154)+1,VLOOKUP(AH155,AH$5:AI154,2,FALSE)) )</f>
        <v>37</v>
      </c>
      <c r="AJ155" s="61" t="str">
        <f t="shared" si="18"/>
        <v>x</v>
      </c>
      <c r="AK155" s="58" t="s">
        <v>1185</v>
      </c>
      <c r="AL155" s="61"/>
      <c r="AM155" s="98"/>
      <c r="AN155" s="98"/>
      <c r="AO155" s="58" t="s">
        <v>1470</v>
      </c>
      <c r="AP155" s="58" t="s">
        <v>1187</v>
      </c>
      <c r="AQ155" s="91">
        <v>42286</v>
      </c>
      <c r="AR155" s="56" t="s">
        <v>1471</v>
      </c>
      <c r="AS155" s="58" t="s">
        <v>1460</v>
      </c>
      <c r="AT155" s="92">
        <v>120514.1</v>
      </c>
      <c r="AU155" s="92">
        <v>503808.6</v>
      </c>
      <c r="AV155" s="93">
        <f t="shared" si="19"/>
        <v>12.087250000000001</v>
      </c>
      <c r="AW155" s="93">
        <f t="shared" si="19"/>
        <v>50.635722222222213</v>
      </c>
      <c r="AX155" s="58">
        <v>5</v>
      </c>
      <c r="AY155" s="58">
        <v>440</v>
      </c>
      <c r="AZ155" s="58">
        <v>5</v>
      </c>
      <c r="BB155" s="58" t="s">
        <v>1456</v>
      </c>
      <c r="BC155" s="58" t="s">
        <v>1191</v>
      </c>
      <c r="BD155" s="58">
        <v>1000</v>
      </c>
      <c r="BE155" s="58">
        <v>950</v>
      </c>
      <c r="BF155" s="58" t="s">
        <v>1209</v>
      </c>
      <c r="BG155" s="58">
        <v>50</v>
      </c>
      <c r="BH155" s="58">
        <v>30</v>
      </c>
      <c r="BI155" s="58">
        <f t="shared" si="14"/>
        <v>1440</v>
      </c>
      <c r="BJ155" s="58">
        <f t="shared" si="20"/>
        <v>940</v>
      </c>
      <c r="BK155" s="91">
        <v>42445</v>
      </c>
      <c r="BL155" s="59" t="s">
        <v>1335</v>
      </c>
      <c r="BM155" s="100">
        <v>42458</v>
      </c>
      <c r="BN155" s="59" t="s">
        <v>1377</v>
      </c>
    </row>
    <row r="156" spans="1:67" ht="15" customHeight="1" x14ac:dyDescent="0.25">
      <c r="A156" s="157" t="s">
        <v>1470</v>
      </c>
      <c r="B156" s="54" t="str">
        <f ca="1">IF(AO156="","",IF(ISERROR(MATCH(AO156,AO$5:AO155,0)),MAX(B$5:B155)+1,INDIRECT(ADDRESS(MATCH(AO156,AO$5:AO155,0)+4,1)) ) )</f>
        <v>DIPcomWel5</v>
      </c>
      <c r="C156" s="55">
        <v>258</v>
      </c>
      <c r="D156" s="56">
        <v>259</v>
      </c>
      <c r="E156" s="57" t="s">
        <v>1308</v>
      </c>
      <c r="F156" s="56" t="s">
        <v>1308</v>
      </c>
      <c r="G156" s="58" t="s">
        <v>1261</v>
      </c>
      <c r="H156" s="58" t="s">
        <v>1381</v>
      </c>
      <c r="I156" s="89"/>
      <c r="J156" s="96"/>
      <c r="K156" s="96"/>
      <c r="L156" s="96"/>
      <c r="M156" s="96" t="s">
        <v>16</v>
      </c>
      <c r="N156" s="61" t="str">
        <f>IF(J156="","",IF(ISERROR(MATCH(M156,M$5:M155,0)),MAX(N$5:N155)+1,VLOOKUP(M156,M$5:N155,2,FALSE)) )</f>
        <v/>
      </c>
      <c r="O156" s="97"/>
      <c r="P156" s="96" t="s">
        <v>16</v>
      </c>
      <c r="Q156" s="96"/>
      <c r="R156" s="96"/>
      <c r="S156" s="96"/>
      <c r="T156" s="96"/>
      <c r="U156" s="96"/>
      <c r="V156" s="61" t="str">
        <f t="shared" si="15"/>
        <v/>
      </c>
      <c r="W156" s="61" t="str">
        <f>IF(P156="","",IF(ISERROR(MATCH(V156,V$5:V155,0)),MAX(W$5:W155)+1,VLOOKUP(V156,V$5:W155,2,FALSE)) )</f>
        <v/>
      </c>
      <c r="X156" s="97"/>
      <c r="Y156" s="58" t="s">
        <v>16</v>
      </c>
      <c r="Z156" s="58"/>
      <c r="AA156" s="58"/>
      <c r="AB156" s="58" t="s">
        <v>16</v>
      </c>
      <c r="AC156" s="58" t="s">
        <v>16</v>
      </c>
      <c r="AD156" s="58" t="s">
        <v>16</v>
      </c>
      <c r="AE156" s="61" t="str">
        <f t="shared" si="16"/>
        <v/>
      </c>
      <c r="AF156" s="61" t="str">
        <f>IF(Y156="","",IF(ISERROR(MATCH(AE156,AE$5:AE155,0)),MAX(AF$5:AF155)+1,VLOOKUP(AE156,AE$5:AF155,2,FALSE)) )</f>
        <v/>
      </c>
      <c r="AG156" s="97"/>
      <c r="AH156" s="54" t="str">
        <f t="shared" si="17"/>
        <v/>
      </c>
      <c r="AI156" s="61" t="str">
        <f>IF(AH156="","",IF(ISERROR(MATCH(AH156,AH$5:AH155,0)),MAX(AI$5:AI155)+1,VLOOKUP(AH156,AH$5:AI155,2,FALSE)) )</f>
        <v/>
      </c>
      <c r="AJ156" s="61" t="str">
        <f t="shared" si="18"/>
        <v/>
      </c>
      <c r="AK156" s="58" t="s">
        <v>1185</v>
      </c>
      <c r="AL156" s="61"/>
      <c r="AM156" s="98"/>
      <c r="AN156" s="98"/>
      <c r="AO156" s="58" t="s">
        <v>1470</v>
      </c>
      <c r="AP156" s="58" t="s">
        <v>1187</v>
      </c>
      <c r="AQ156" s="91">
        <v>42286</v>
      </c>
      <c r="AR156" s="56" t="s">
        <v>1471</v>
      </c>
      <c r="AS156" s="58" t="s">
        <v>1460</v>
      </c>
      <c r="AT156" s="92">
        <v>120514.1</v>
      </c>
      <c r="AU156" s="92">
        <v>503808.6</v>
      </c>
      <c r="AV156" s="93">
        <f t="shared" si="19"/>
        <v>12.087250000000001</v>
      </c>
      <c r="AW156" s="93">
        <f t="shared" si="19"/>
        <v>50.635722222222213</v>
      </c>
      <c r="AX156" s="58">
        <v>5</v>
      </c>
      <c r="AY156" s="58">
        <v>440</v>
      </c>
      <c r="AZ156" s="58">
        <v>5</v>
      </c>
      <c r="BB156" s="58" t="s">
        <v>1456</v>
      </c>
      <c r="BC156" s="58" t="s">
        <v>1191</v>
      </c>
      <c r="BD156" s="58">
        <v>1050</v>
      </c>
      <c r="BE156" s="58">
        <v>1000</v>
      </c>
      <c r="BF156" s="58" t="s">
        <v>1209</v>
      </c>
      <c r="BG156" s="58">
        <v>50</v>
      </c>
      <c r="BH156" s="58">
        <v>30</v>
      </c>
      <c r="BI156" s="58">
        <f t="shared" si="14"/>
        <v>1440</v>
      </c>
      <c r="BJ156" s="58">
        <f t="shared" si="20"/>
        <v>940</v>
      </c>
      <c r="BK156" s="91">
        <v>42445</v>
      </c>
      <c r="BL156" s="59" t="s">
        <v>1339</v>
      </c>
      <c r="BM156" s="100">
        <v>42458</v>
      </c>
      <c r="BN156" s="59" t="s">
        <v>1381</v>
      </c>
    </row>
    <row r="157" spans="1:67" ht="15" customHeight="1" x14ac:dyDescent="0.25">
      <c r="A157" s="157" t="s">
        <v>1472</v>
      </c>
      <c r="B157" s="54">
        <f ca="1">IF(AO157="","",IF(ISERROR(MATCH(AO157,AO$5:AO156,0)),MAX(B$5:B156)+1,INDIRECT(ADDRESS(MATCH(AO157,AO$5:AO156,0)+4,1)) ) )</f>
        <v>117</v>
      </c>
      <c r="C157" s="55">
        <v>259</v>
      </c>
      <c r="D157" s="56" t="s">
        <v>16</v>
      </c>
      <c r="E157" s="57" t="s">
        <v>1194</v>
      </c>
      <c r="F157" s="56" t="s">
        <v>1194</v>
      </c>
      <c r="G157" s="58" t="s">
        <v>1182</v>
      </c>
      <c r="H157" s="58" t="s">
        <v>1427</v>
      </c>
      <c r="I157" s="89"/>
      <c r="J157" s="96" t="s">
        <v>1182</v>
      </c>
      <c r="K157" s="96"/>
      <c r="L157" s="96"/>
      <c r="M157" s="96" t="s">
        <v>1184</v>
      </c>
      <c r="N157" s="61">
        <f>IF(J157="","",IF(ISERROR(MATCH(M157,M$5:M156,0)),MAX(N$5:N156)+1,VLOOKUP(M157,M$5:N156,2,FALSE)) )</f>
        <v>1</v>
      </c>
      <c r="O157" s="97"/>
      <c r="P157" s="96" t="s">
        <v>1182</v>
      </c>
      <c r="Q157" s="96"/>
      <c r="R157" s="96"/>
      <c r="S157" s="96" t="s">
        <v>1197</v>
      </c>
      <c r="T157" s="96" t="s">
        <v>1198</v>
      </c>
      <c r="U157" s="96"/>
      <c r="V157" s="61" t="str">
        <f t="shared" si="15"/>
        <v>A4_A4</v>
      </c>
      <c r="W157" s="61">
        <f>IF(P157="","",IF(ISERROR(MATCH(V157,V$5:V156,0)),MAX(W$5:W156)+1,VLOOKUP(V157,V$5:W156,2,FALSE)) )</f>
        <v>1</v>
      </c>
      <c r="X157" s="97"/>
      <c r="Y157" s="58" t="s">
        <v>16</v>
      </c>
      <c r="Z157" s="58"/>
      <c r="AA157" s="58"/>
      <c r="AB157" s="58" t="s">
        <v>16</v>
      </c>
      <c r="AC157" s="58" t="s">
        <v>16</v>
      </c>
      <c r="AD157" s="58" t="s">
        <v>16</v>
      </c>
      <c r="AE157" s="61" t="str">
        <f t="shared" si="16"/>
        <v/>
      </c>
      <c r="AF157" s="61" t="str">
        <f>IF(Y157="","",IF(ISERROR(MATCH(AE157,AE$5:AE156,0)),MAX(AF$5:AF156)+1,VLOOKUP(AE157,AE$5:AF156,2,FALSE)) )</f>
        <v/>
      </c>
      <c r="AG157" s="97"/>
      <c r="AH157" s="54" t="str">
        <f t="shared" si="17"/>
        <v>11*</v>
      </c>
      <c r="AI157" s="61">
        <f>IF(AH157="","",IF(ISERROR(MATCH(AH157,AH$5:AH156,0)),MAX(AI$5:AI156)+1,VLOOKUP(AH157,AH$5:AI156,2,FALSE)) )</f>
        <v>2</v>
      </c>
      <c r="AJ157" s="61" t="str">
        <f t="shared" si="18"/>
        <v/>
      </c>
      <c r="AK157" s="58" t="s">
        <v>1185</v>
      </c>
      <c r="AL157" s="61"/>
      <c r="AM157" s="98"/>
      <c r="AN157" s="98"/>
      <c r="AO157" s="58" t="s">
        <v>1472</v>
      </c>
      <c r="AP157" s="58" t="s">
        <v>1420</v>
      </c>
      <c r="AQ157" s="91">
        <v>42287</v>
      </c>
      <c r="AR157" s="56" t="s">
        <v>1473</v>
      </c>
      <c r="AS157" s="58" t="s">
        <v>1474</v>
      </c>
      <c r="AT157" s="92">
        <v>103640.2</v>
      </c>
      <c r="AU157" s="92">
        <v>514756.8</v>
      </c>
      <c r="AV157" s="93">
        <f t="shared" si="19"/>
        <v>10.611166666666666</v>
      </c>
      <c r="AW157" s="93">
        <f t="shared" si="19"/>
        <v>51.79911111111111</v>
      </c>
      <c r="AY157" s="58">
        <v>1099</v>
      </c>
      <c r="BB157" s="58" t="s">
        <v>1456</v>
      </c>
      <c r="BC157" s="58" t="s">
        <v>1191</v>
      </c>
      <c r="BD157" s="58" t="s">
        <v>1230</v>
      </c>
      <c r="BE157" s="58">
        <v>950</v>
      </c>
      <c r="BF157" s="58" t="s">
        <v>1209</v>
      </c>
      <c r="BG157" s="58">
        <v>50</v>
      </c>
      <c r="BH157" s="58">
        <v>35</v>
      </c>
      <c r="BI157" s="58">
        <f t="shared" si="14"/>
        <v>1680</v>
      </c>
      <c r="BJ157" s="58">
        <f t="shared" si="20"/>
        <v>1180</v>
      </c>
      <c r="BK157" s="91">
        <v>42445</v>
      </c>
      <c r="BL157" s="59" t="s">
        <v>1340</v>
      </c>
      <c r="BM157" s="100">
        <v>42458</v>
      </c>
      <c r="BN157" s="59" t="s">
        <v>1382</v>
      </c>
    </row>
    <row r="158" spans="1:67" ht="15" customHeight="1" x14ac:dyDescent="0.25">
      <c r="A158" s="157" t="s">
        <v>1472</v>
      </c>
      <c r="B158" s="54" t="str">
        <f ca="1">IF(AO158="","",IF(ISERROR(MATCH(AO158,AO$5:AO157,0)),MAX(B$5:B157)+1,INDIRECT(ADDRESS(MATCH(AO158,AO$5:AO157,0)+4,1)) ) )</f>
        <v>DIPalpH15/30</v>
      </c>
      <c r="C158" s="55">
        <v>260</v>
      </c>
      <c r="D158" s="56">
        <v>261</v>
      </c>
      <c r="E158" s="57" t="s">
        <v>1194</v>
      </c>
      <c r="F158" s="56" t="s">
        <v>1194</v>
      </c>
      <c r="G158" s="58" t="s">
        <v>1193</v>
      </c>
      <c r="H158" s="58" t="s">
        <v>1427</v>
      </c>
      <c r="I158" s="89"/>
      <c r="J158" s="96"/>
      <c r="K158" s="96"/>
      <c r="L158" s="96"/>
      <c r="M158" s="96" t="s">
        <v>16</v>
      </c>
      <c r="N158" s="61" t="str">
        <f>IF(J158="","",IF(ISERROR(MATCH(M158,M$5:M157,0)),MAX(N$5:N157)+1,VLOOKUP(M158,M$5:N157,2,FALSE)) )</f>
        <v/>
      </c>
      <c r="O158" s="97"/>
      <c r="P158" s="96" t="s">
        <v>16</v>
      </c>
      <c r="Q158" s="96"/>
      <c r="R158" s="96"/>
      <c r="S158" s="96"/>
      <c r="T158" s="96"/>
      <c r="U158" s="96"/>
      <c r="V158" s="61" t="str">
        <f t="shared" si="15"/>
        <v/>
      </c>
      <c r="W158" s="61" t="str">
        <f>IF(P158="","",IF(ISERROR(MATCH(V158,V$5:V157,0)),MAX(W$5:W157)+1,VLOOKUP(V158,V$5:W157,2,FALSE)) )</f>
        <v/>
      </c>
      <c r="X158" s="97"/>
      <c r="Y158" s="58" t="s">
        <v>16</v>
      </c>
      <c r="Z158" s="58"/>
      <c r="AA158" s="58"/>
      <c r="AB158" s="58" t="s">
        <v>16</v>
      </c>
      <c r="AC158" s="58" t="s">
        <v>16</v>
      </c>
      <c r="AD158" s="58" t="s">
        <v>16</v>
      </c>
      <c r="AE158" s="61" t="str">
        <f t="shared" si="16"/>
        <v/>
      </c>
      <c r="AF158" s="61" t="str">
        <f>IF(Y158="","",IF(ISERROR(MATCH(AE158,AE$5:AE157,0)),MAX(AF$5:AF157)+1,VLOOKUP(AE158,AE$5:AF157,2,FALSE)) )</f>
        <v/>
      </c>
      <c r="AG158" s="97"/>
      <c r="AH158" s="54" t="str">
        <f t="shared" si="17"/>
        <v/>
      </c>
      <c r="AI158" s="61" t="str">
        <f>IF(AH158="","",IF(ISERROR(MATCH(AH158,AH$5:AH157,0)),MAX(AI$5:AI157)+1,VLOOKUP(AH158,AH$5:AI157,2,FALSE)) )</f>
        <v/>
      </c>
      <c r="AJ158" s="61" t="str">
        <f t="shared" si="18"/>
        <v/>
      </c>
      <c r="AK158" s="58" t="s">
        <v>1185</v>
      </c>
      <c r="AL158" s="61"/>
      <c r="AM158" s="98"/>
      <c r="AN158" s="98"/>
      <c r="AO158" s="58" t="s">
        <v>1472</v>
      </c>
      <c r="AP158" s="58" t="s">
        <v>1420</v>
      </c>
      <c r="AQ158" s="91">
        <v>42287</v>
      </c>
      <c r="AR158" s="56" t="s">
        <v>1473</v>
      </c>
      <c r="AS158" s="58" t="s">
        <v>1474</v>
      </c>
      <c r="AT158" s="92">
        <v>103640.2</v>
      </c>
      <c r="AU158" s="92">
        <v>514756.8</v>
      </c>
      <c r="AV158" s="93">
        <f t="shared" si="19"/>
        <v>10.611166666666666</v>
      </c>
      <c r="AW158" s="93">
        <f t="shared" si="19"/>
        <v>51.79911111111111</v>
      </c>
      <c r="AY158" s="58">
        <v>1099</v>
      </c>
      <c r="BB158" s="58" t="s">
        <v>1456</v>
      </c>
      <c r="BC158" s="58" t="s">
        <v>1191</v>
      </c>
      <c r="BD158" s="58" t="s">
        <v>1230</v>
      </c>
      <c r="BE158" s="58">
        <v>950</v>
      </c>
      <c r="BF158" s="58" t="s">
        <v>1209</v>
      </c>
      <c r="BG158" s="58">
        <v>60</v>
      </c>
      <c r="BH158" s="58">
        <v>30</v>
      </c>
      <c r="BI158" s="58">
        <f t="shared" si="14"/>
        <v>1740</v>
      </c>
      <c r="BJ158" s="58">
        <f t="shared" si="20"/>
        <v>1240</v>
      </c>
      <c r="BK158" s="91">
        <v>42445</v>
      </c>
      <c r="BL158" s="59" t="s">
        <v>1342</v>
      </c>
      <c r="BM158" s="100">
        <v>42458</v>
      </c>
      <c r="BN158" s="59" t="s">
        <v>1385</v>
      </c>
    </row>
    <row r="159" spans="1:67" ht="15" customHeight="1" x14ac:dyDescent="0.25">
      <c r="A159" s="157" t="s">
        <v>1475</v>
      </c>
      <c r="B159" s="54">
        <f ca="1">IF(AO159="","",IF(ISERROR(MATCH(AO159,AO$5:AO158,0)),MAX(B$5:B158)+1,INDIRECT(ADDRESS(MATCH(AO159,AO$5:AO158,0)+4,1)) ) )</f>
        <v>118</v>
      </c>
      <c r="C159" s="55">
        <v>261</v>
      </c>
      <c r="D159" s="56" t="s">
        <v>16</v>
      </c>
      <c r="E159" s="57" t="s">
        <v>1194</v>
      </c>
      <c r="F159" s="56" t="s">
        <v>1194</v>
      </c>
      <c r="G159" s="58" t="s">
        <v>1182</v>
      </c>
      <c r="H159" s="58"/>
      <c r="I159" s="89"/>
      <c r="J159" s="96" t="s">
        <v>1182</v>
      </c>
      <c r="K159" s="96"/>
      <c r="L159" s="96"/>
      <c r="M159" s="96" t="s">
        <v>1184</v>
      </c>
      <c r="N159" s="61">
        <f>IF(J159="","",IF(ISERROR(MATCH(M159,M$5:M158,0)),MAX(N$5:N158)+1,VLOOKUP(M159,M$5:N158,2,FALSE)) )</f>
        <v>1</v>
      </c>
      <c r="O159" s="97"/>
      <c r="P159" s="96" t="s">
        <v>1182</v>
      </c>
      <c r="Q159" s="96"/>
      <c r="R159" s="96"/>
      <c r="S159" s="96" t="s">
        <v>1197</v>
      </c>
      <c r="T159" s="96" t="s">
        <v>1198</v>
      </c>
      <c r="U159" s="96"/>
      <c r="V159" s="61" t="str">
        <f t="shared" si="15"/>
        <v>A4_A4</v>
      </c>
      <c r="W159" s="61">
        <f>IF(P159="","",IF(ISERROR(MATCH(V159,V$5:V158,0)),MAX(W$5:W158)+1,VLOOKUP(V159,V$5:W158,2,FALSE)) )</f>
        <v>1</v>
      </c>
      <c r="X159" s="97"/>
      <c r="Y159" s="58" t="s">
        <v>16</v>
      </c>
      <c r="Z159" s="58"/>
      <c r="AA159" s="58"/>
      <c r="AB159" s="58" t="s">
        <v>16</v>
      </c>
      <c r="AC159" s="58" t="s">
        <v>16</v>
      </c>
      <c r="AD159" s="58" t="s">
        <v>16</v>
      </c>
      <c r="AE159" s="61" t="str">
        <f t="shared" si="16"/>
        <v/>
      </c>
      <c r="AF159" s="61" t="str">
        <f>IF(Y159="","",IF(ISERROR(MATCH(AE159,AE$5:AE158,0)),MAX(AF$5:AF158)+1,VLOOKUP(AE159,AE$5:AF158,2,FALSE)) )</f>
        <v/>
      </c>
      <c r="AG159" s="97"/>
      <c r="AH159" s="54" t="str">
        <f t="shared" si="17"/>
        <v>11*</v>
      </c>
      <c r="AI159" s="61">
        <f>IF(AH159="","",IF(ISERROR(MATCH(AH159,AH$5:AH158,0)),MAX(AI$5:AI158)+1,VLOOKUP(AH159,AH$5:AI158,2,FALSE)) )</f>
        <v>2</v>
      </c>
      <c r="AJ159" s="61" t="str">
        <f t="shared" si="18"/>
        <v/>
      </c>
      <c r="AK159" s="58" t="s">
        <v>1185</v>
      </c>
      <c r="AL159" s="61"/>
      <c r="AM159" s="98"/>
      <c r="AN159" s="98"/>
      <c r="AO159" s="58" t="s">
        <v>1475</v>
      </c>
      <c r="AP159" s="58" t="s">
        <v>1420</v>
      </c>
      <c r="AQ159" s="91">
        <v>42287</v>
      </c>
      <c r="AR159" s="56" t="s">
        <v>1476</v>
      </c>
      <c r="AS159" s="58" t="s">
        <v>1477</v>
      </c>
      <c r="AT159" s="92">
        <v>103727.2</v>
      </c>
      <c r="AU159" s="92">
        <v>514533.7</v>
      </c>
      <c r="AV159" s="93">
        <f t="shared" si="19"/>
        <v>10.624222222222221</v>
      </c>
      <c r="AW159" s="93">
        <f t="shared" si="19"/>
        <v>51.759361111111112</v>
      </c>
      <c r="AY159" s="58">
        <v>878</v>
      </c>
      <c r="BB159" s="58" t="s">
        <v>1456</v>
      </c>
      <c r="BC159" s="58" t="s">
        <v>1191</v>
      </c>
      <c r="BD159" s="58" t="s">
        <v>1230</v>
      </c>
      <c r="BE159" s="58">
        <v>900</v>
      </c>
      <c r="BF159" s="58" t="s">
        <v>1209</v>
      </c>
      <c r="BG159" s="58">
        <v>40</v>
      </c>
      <c r="BH159" s="58">
        <v>40</v>
      </c>
      <c r="BI159" s="58">
        <f t="shared" si="14"/>
        <v>1520</v>
      </c>
      <c r="BJ159" s="58">
        <f t="shared" si="20"/>
        <v>1020</v>
      </c>
      <c r="BK159" s="91">
        <v>42445</v>
      </c>
      <c r="BL159" s="59" t="s">
        <v>1344</v>
      </c>
      <c r="BM159" s="100">
        <v>42458</v>
      </c>
      <c r="BN159" s="59" t="s">
        <v>1392</v>
      </c>
      <c r="BO159" s="59" t="s">
        <v>1478</v>
      </c>
    </row>
    <row r="160" spans="1:67" ht="15" customHeight="1" x14ac:dyDescent="0.25">
      <c r="A160" s="157" t="s">
        <v>1480</v>
      </c>
      <c r="B160" s="54">
        <f ca="1">IF(AO160="","",IF(ISERROR(MATCH(AO160,AO$5:AO159,0)),MAX(B$5:B159)+1,INDIRECT(ADDRESS(MATCH(AO160,AO$5:AO159,0)+4,1)) ) )</f>
        <v>119</v>
      </c>
      <c r="C160" s="55">
        <v>262</v>
      </c>
      <c r="D160" s="56" t="s">
        <v>16</v>
      </c>
      <c r="E160" s="57" t="s">
        <v>1308</v>
      </c>
      <c r="F160" s="56" t="s">
        <v>1308</v>
      </c>
      <c r="G160" s="58" t="s">
        <v>1182</v>
      </c>
      <c r="H160" s="58"/>
      <c r="I160" s="89"/>
      <c r="J160" s="96" t="s">
        <v>1182</v>
      </c>
      <c r="K160" s="96"/>
      <c r="L160" s="96"/>
      <c r="M160" s="96" t="s">
        <v>1479</v>
      </c>
      <c r="N160" s="61">
        <f>IF(J160="","",IF(ISERROR(MATCH(M160,M$5:M159,0)),MAX(N$5:N159)+1,VLOOKUP(M160,M$5:N159,2,FALSE)) )</f>
        <v>7</v>
      </c>
      <c r="O160" s="97"/>
      <c r="P160" s="96" t="s">
        <v>1182</v>
      </c>
      <c r="Q160" s="96"/>
      <c r="R160" s="96"/>
      <c r="S160" s="96" t="s">
        <v>1197</v>
      </c>
      <c r="T160" s="96" t="s">
        <v>1196</v>
      </c>
      <c r="U160" s="96"/>
      <c r="V160" s="61" t="str">
        <f t="shared" si="15"/>
        <v>A1_A1</v>
      </c>
      <c r="W160" s="61">
        <f>IF(P160="","",IF(ISERROR(MATCH(V160,V$5:V159,0)),MAX(W$5:W159)+1,VLOOKUP(V160,V$5:W159,2,FALSE)) )</f>
        <v>10</v>
      </c>
      <c r="X160" s="97"/>
      <c r="Y160" s="58" t="s">
        <v>1182</v>
      </c>
      <c r="Z160" s="58"/>
      <c r="AA160" s="58"/>
      <c r="AB160" s="58" t="s">
        <v>1197</v>
      </c>
      <c r="AC160" s="58" t="s">
        <v>1213</v>
      </c>
      <c r="AD160" s="58" t="s">
        <v>16</v>
      </c>
      <c r="AE160" s="61" t="str">
        <f t="shared" si="16"/>
        <v>L1-5_L1-5</v>
      </c>
      <c r="AF160" s="61">
        <f>IF(Y160="","",IF(ISERROR(MATCH(AE160,AE$5:AE159,0)),MAX(AF$5:AF159)+1,VLOOKUP(AE160,AE$5:AF159,2,FALSE)) )</f>
        <v>19</v>
      </c>
      <c r="AG160" s="97"/>
      <c r="AH160" s="54" t="str">
        <f t="shared" si="17"/>
        <v>7aj</v>
      </c>
      <c r="AI160" s="61">
        <f>IF(AH160="","",IF(ISERROR(MATCH(AH160,AH$5:AH159,0)),MAX(AI$5:AI159)+1,VLOOKUP(AH160,AH$5:AI159,2,FALSE)) )</f>
        <v>38</v>
      </c>
      <c r="AJ160" s="61" t="str">
        <f t="shared" si="18"/>
        <v>x</v>
      </c>
      <c r="AK160" s="58" t="s">
        <v>1185</v>
      </c>
      <c r="AL160" s="61"/>
      <c r="AM160" s="98"/>
      <c r="AN160" s="98"/>
      <c r="AO160" s="58" t="s">
        <v>1480</v>
      </c>
      <c r="AP160" s="58" t="s">
        <v>1420</v>
      </c>
      <c r="AQ160" s="91">
        <v>42285</v>
      </c>
      <c r="AR160" s="56" t="s">
        <v>1481</v>
      </c>
      <c r="AS160" s="58" t="s">
        <v>1422</v>
      </c>
      <c r="AT160" s="92">
        <v>103105.4</v>
      </c>
      <c r="AU160" s="92">
        <v>514522.1</v>
      </c>
      <c r="AV160" s="93">
        <f t="shared" si="19"/>
        <v>10.518166666666666</v>
      </c>
      <c r="AW160" s="93">
        <f t="shared" si="19"/>
        <v>51.756138888888884</v>
      </c>
      <c r="AY160" s="90" t="s">
        <v>1423</v>
      </c>
      <c r="AZ160" s="90" t="s">
        <v>1242</v>
      </c>
      <c r="BB160" s="58" t="s">
        <v>1456</v>
      </c>
      <c r="BC160" s="58" t="s">
        <v>1191</v>
      </c>
      <c r="BD160" s="58" t="s">
        <v>1230</v>
      </c>
      <c r="BE160" s="58">
        <v>950</v>
      </c>
      <c r="BF160" s="58" t="s">
        <v>1192</v>
      </c>
      <c r="BG160" s="58">
        <v>50</v>
      </c>
      <c r="BH160" s="58">
        <v>30</v>
      </c>
      <c r="BI160" s="58">
        <f t="shared" si="14"/>
        <v>1440</v>
      </c>
      <c r="BJ160" s="58">
        <f t="shared" si="20"/>
        <v>940</v>
      </c>
      <c r="BK160" s="91">
        <v>42445</v>
      </c>
      <c r="BL160" s="59" t="s">
        <v>1347</v>
      </c>
      <c r="BM160" s="100">
        <v>42458</v>
      </c>
      <c r="BN160" s="59" t="s">
        <v>1398</v>
      </c>
      <c r="BO160" s="59" t="s">
        <v>1425</v>
      </c>
    </row>
    <row r="161" spans="1:67" ht="15" customHeight="1" x14ac:dyDescent="0.25">
      <c r="A161" s="157" t="s">
        <v>1482</v>
      </c>
      <c r="B161" s="54">
        <f ca="1">IF(AO161="","",IF(ISERROR(MATCH(AO161,AO$5:AO160,0)),MAX(B$5:B160)+1,INDIRECT(ADDRESS(MATCH(AO161,AO$5:AO160,0)+4,1)) ) )</f>
        <v>120</v>
      </c>
      <c r="C161" s="55">
        <v>263</v>
      </c>
      <c r="D161" s="56" t="s">
        <v>16</v>
      </c>
      <c r="E161" s="57" t="s">
        <v>1308</v>
      </c>
      <c r="F161" s="56" t="s">
        <v>1308</v>
      </c>
      <c r="G161" s="58" t="s">
        <v>1182</v>
      </c>
      <c r="H161" s="58"/>
      <c r="I161" s="89"/>
      <c r="J161" s="96" t="s">
        <v>1182</v>
      </c>
      <c r="K161" s="96"/>
      <c r="L161" s="96"/>
      <c r="M161" s="96" t="s">
        <v>1210</v>
      </c>
      <c r="N161" s="61">
        <f>IF(J161="","",IF(ISERROR(MATCH(M161,M$5:M160,0)),MAX(N$5:N160)+1,VLOOKUP(M161,M$5:N160,2,FALSE)) )</f>
        <v>2</v>
      </c>
      <c r="O161" s="97"/>
      <c r="P161" s="96" t="s">
        <v>1182</v>
      </c>
      <c r="Q161" s="96"/>
      <c r="R161" s="96"/>
      <c r="S161" s="96" t="s">
        <v>1197</v>
      </c>
      <c r="T161" s="96" t="s">
        <v>1212</v>
      </c>
      <c r="U161" s="96"/>
      <c r="V161" s="61" t="str">
        <f t="shared" si="15"/>
        <v>A2_A2</v>
      </c>
      <c r="W161" s="61">
        <f>IF(P161="","",IF(ISERROR(MATCH(V161,V$5:V160,0)),MAX(W$5:W160)+1,VLOOKUP(V161,V$5:W160,2,FALSE)) )</f>
        <v>7</v>
      </c>
      <c r="X161" s="97"/>
      <c r="Y161" s="58" t="s">
        <v>1182</v>
      </c>
      <c r="Z161" s="58"/>
      <c r="AA161" s="58"/>
      <c r="AB161" s="58" t="s">
        <v>1211</v>
      </c>
      <c r="AC161" s="58" t="s">
        <v>1334</v>
      </c>
      <c r="AD161" s="58" t="s">
        <v>1228</v>
      </c>
      <c r="AE161" s="61" t="str">
        <f t="shared" si="16"/>
        <v>L1-4_L1-2</v>
      </c>
      <c r="AF161" s="61">
        <f>IF(Y161="","",IF(ISERROR(MATCH(AE161,AE$5:AE160,0)),MAX(AF$5:AF160)+1,VLOOKUP(AE161,AE$5:AF160,2,FALSE)) )</f>
        <v>16</v>
      </c>
      <c r="AG161" s="97"/>
      <c r="AH161" s="54" t="str">
        <f t="shared" si="17"/>
        <v>27g</v>
      </c>
      <c r="AI161" s="61">
        <f>IF(AH161="","",IF(ISERROR(MATCH(AH161,AH$5:AH160,0)),MAX(AI$5:AI160)+1,VLOOKUP(AH161,AH$5:AI160,2,FALSE)) )</f>
        <v>39</v>
      </c>
      <c r="AJ161" s="61" t="str">
        <f t="shared" si="18"/>
        <v>x</v>
      </c>
      <c r="AK161" s="58" t="s">
        <v>1185</v>
      </c>
      <c r="AL161" s="61"/>
      <c r="AM161" s="98"/>
      <c r="AN161" s="98"/>
      <c r="AO161" s="58" t="s">
        <v>1482</v>
      </c>
      <c r="AP161" s="58" t="s">
        <v>1420</v>
      </c>
      <c r="AQ161" s="91">
        <v>42285</v>
      </c>
      <c r="AR161" s="56" t="s">
        <v>1483</v>
      </c>
      <c r="AS161" s="58" t="s">
        <v>1484</v>
      </c>
      <c r="AT161" s="92">
        <v>103839.6</v>
      </c>
      <c r="AU161" s="92">
        <v>514513.5</v>
      </c>
      <c r="AV161" s="93">
        <f t="shared" si="19"/>
        <v>10.644333333333336</v>
      </c>
      <c r="AW161" s="93">
        <f t="shared" si="19"/>
        <v>51.753749999999997</v>
      </c>
      <c r="AY161" s="58">
        <v>697</v>
      </c>
      <c r="BB161" s="58" t="s">
        <v>1456</v>
      </c>
      <c r="BC161" s="58" t="s">
        <v>1191</v>
      </c>
      <c r="BD161" s="58" t="s">
        <v>1230</v>
      </c>
      <c r="BE161" s="58">
        <v>950</v>
      </c>
      <c r="BF161" s="58" t="s">
        <v>1192</v>
      </c>
      <c r="BG161" s="58">
        <v>50</v>
      </c>
      <c r="BH161" s="58">
        <v>25</v>
      </c>
      <c r="BI161" s="58">
        <f t="shared" si="14"/>
        <v>1200</v>
      </c>
      <c r="BJ161" s="58">
        <f t="shared" si="20"/>
        <v>700</v>
      </c>
      <c r="BK161" s="91">
        <v>42445</v>
      </c>
      <c r="BL161" s="59" t="s">
        <v>1349</v>
      </c>
      <c r="BM161" s="100">
        <v>42458</v>
      </c>
      <c r="BN161" s="59" t="s">
        <v>1399</v>
      </c>
    </row>
    <row r="162" spans="1:67" ht="15" customHeight="1" x14ac:dyDescent="0.25">
      <c r="A162" s="157" t="s">
        <v>1485</v>
      </c>
      <c r="B162" s="54">
        <f ca="1">IF(AO162="","",IF(ISERROR(MATCH(AO162,AO$5:AO161,0)),MAX(B$5:B161)+1,INDIRECT(ADDRESS(MATCH(AO162,AO$5:AO161,0)+4,1)) ) )</f>
        <v>121</v>
      </c>
      <c r="C162" s="55">
        <v>264</v>
      </c>
      <c r="D162" s="56" t="s">
        <v>16</v>
      </c>
      <c r="E162" s="57" t="s">
        <v>1308</v>
      </c>
      <c r="F162" s="56" t="s">
        <v>1308</v>
      </c>
      <c r="G162" s="58" t="s">
        <v>1182</v>
      </c>
      <c r="H162" s="58"/>
      <c r="I162" s="89"/>
      <c r="J162" s="96"/>
      <c r="K162" s="96"/>
      <c r="L162" s="96"/>
      <c r="M162" s="96" t="s">
        <v>16</v>
      </c>
      <c r="N162" s="61" t="str">
        <f>IF(J162="","",IF(ISERROR(MATCH(M162,M$5:M161,0)),MAX(N$5:N161)+1,VLOOKUP(M162,M$5:N161,2,FALSE)) )</f>
        <v/>
      </c>
      <c r="O162" s="97"/>
      <c r="P162" s="96" t="s">
        <v>1182</v>
      </c>
      <c r="Q162" s="96"/>
      <c r="R162" s="96"/>
      <c r="S162" s="96" t="s">
        <v>1197</v>
      </c>
      <c r="T162" s="96" t="s">
        <v>1196</v>
      </c>
      <c r="U162" s="96"/>
      <c r="V162" s="61" t="str">
        <f t="shared" si="15"/>
        <v>A1_A1</v>
      </c>
      <c r="W162" s="61">
        <f>IF(P162="","",IF(ISERROR(MATCH(V162,V$5:V161,0)),MAX(W$5:W161)+1,VLOOKUP(V162,V$5:W161,2,FALSE)) )</f>
        <v>10</v>
      </c>
      <c r="X162" s="97"/>
      <c r="Y162" s="58" t="s">
        <v>1182</v>
      </c>
      <c r="Z162" s="58"/>
      <c r="AA162" s="58"/>
      <c r="AB162" s="58" t="s">
        <v>1211</v>
      </c>
      <c r="AC162" s="58" t="s">
        <v>1218</v>
      </c>
      <c r="AD162" s="58" t="s">
        <v>1228</v>
      </c>
      <c r="AE162" s="61" t="str">
        <f t="shared" si="16"/>
        <v>L1-3_L1-2</v>
      </c>
      <c r="AF162" s="61">
        <f>IF(Y162="","",IF(ISERROR(MATCH(AE162,AE$5:AE161,0)),MAX(AF$5:AF161)+1,VLOOKUP(AE162,AE$5:AF161,2,FALSE)) )</f>
        <v>18</v>
      </c>
      <c r="AG162" s="97"/>
      <c r="AH162" s="54" t="str">
        <f t="shared" si="17"/>
        <v>*ai</v>
      </c>
      <c r="AI162" s="61">
        <f>IF(AH162="","",IF(ISERROR(MATCH(AH162,AH$5:AH161,0)),MAX(AI$5:AI161)+1,VLOOKUP(AH162,AH$5:AI161,2,FALSE)) )</f>
        <v>40</v>
      </c>
      <c r="AJ162" s="61" t="str">
        <f t="shared" si="18"/>
        <v/>
      </c>
      <c r="AK162" s="58" t="s">
        <v>1185</v>
      </c>
      <c r="AL162" s="61"/>
      <c r="AM162" s="98"/>
      <c r="AN162" s="98"/>
      <c r="AO162" s="58" t="s">
        <v>1485</v>
      </c>
      <c r="AP162" s="58" t="s">
        <v>1420</v>
      </c>
      <c r="AQ162" s="91">
        <v>42287</v>
      </c>
      <c r="AR162" s="56" t="s">
        <v>1486</v>
      </c>
      <c r="AS162" s="58" t="s">
        <v>1487</v>
      </c>
      <c r="AT162" s="92">
        <v>103848.9</v>
      </c>
      <c r="AU162" s="92">
        <v>514753.5</v>
      </c>
      <c r="AV162" s="93">
        <f t="shared" si="19"/>
        <v>10.646916666666666</v>
      </c>
      <c r="AW162" s="93">
        <f t="shared" si="19"/>
        <v>51.798194444444448</v>
      </c>
      <c r="AY162" s="58">
        <v>886</v>
      </c>
      <c r="BB162" s="58" t="s">
        <v>1456</v>
      </c>
      <c r="BC162" s="58" t="s">
        <v>1191</v>
      </c>
      <c r="BD162" s="58" t="s">
        <v>1230</v>
      </c>
      <c r="BE162" s="58">
        <v>950</v>
      </c>
      <c r="BF162" s="58" t="s">
        <v>1209</v>
      </c>
      <c r="BG162" s="58">
        <v>50</v>
      </c>
      <c r="BH162" s="58">
        <v>35</v>
      </c>
      <c r="BI162" s="58">
        <f t="shared" si="14"/>
        <v>1680</v>
      </c>
      <c r="BJ162" s="58">
        <f t="shared" si="20"/>
        <v>1180</v>
      </c>
      <c r="BK162" s="91">
        <v>42445</v>
      </c>
      <c r="BL162" s="59" t="s">
        <v>1265</v>
      </c>
      <c r="BM162" s="100">
        <v>42458</v>
      </c>
      <c r="BN162" s="59" t="s">
        <v>1270</v>
      </c>
    </row>
    <row r="163" spans="1:67" ht="15" customHeight="1" x14ac:dyDescent="0.25">
      <c r="A163" s="157" t="s">
        <v>1488</v>
      </c>
      <c r="B163" s="54">
        <f ca="1">IF(AO163="","",IF(ISERROR(MATCH(AO163,AO$5:AO162,0)),MAX(B$5:B162)+1,INDIRECT(ADDRESS(MATCH(AO163,AO$5:AO162,0)+4,1)) ) )</f>
        <v>122</v>
      </c>
      <c r="C163" s="55">
        <v>265</v>
      </c>
      <c r="D163" s="56" t="s">
        <v>16</v>
      </c>
      <c r="E163" s="57" t="s">
        <v>1308</v>
      </c>
      <c r="F163" s="56" t="s">
        <v>1308</v>
      </c>
      <c r="G163" s="58" t="s">
        <v>1182</v>
      </c>
      <c r="H163" s="58" t="s">
        <v>1410</v>
      </c>
      <c r="I163" s="89"/>
      <c r="J163" s="96" t="s">
        <v>1182</v>
      </c>
      <c r="K163" s="96"/>
      <c r="L163" s="96"/>
      <c r="M163" s="96" t="s">
        <v>1210</v>
      </c>
      <c r="N163" s="61">
        <f>IF(J163="","",IF(ISERROR(MATCH(M163,M$5:M162,0)),MAX(N$5:N162)+1,VLOOKUP(M163,M$5:N162,2,FALSE)) )</f>
        <v>2</v>
      </c>
      <c r="O163" s="97"/>
      <c r="P163" s="96" t="s">
        <v>1182</v>
      </c>
      <c r="Q163" s="96"/>
      <c r="R163" s="96"/>
      <c r="S163" s="96" t="s">
        <v>1197</v>
      </c>
      <c r="T163" s="96" t="s">
        <v>1212</v>
      </c>
      <c r="U163" s="96"/>
      <c r="V163" s="61" t="str">
        <f t="shared" si="15"/>
        <v>A2_A2</v>
      </c>
      <c r="W163" s="61">
        <f>IF(P163="","",IF(ISERROR(MATCH(V163,V$5:V162,0)),MAX(W$5:W162)+1,VLOOKUP(V163,V$5:W162,2,FALSE)) )</f>
        <v>7</v>
      </c>
      <c r="X163" s="97"/>
      <c r="Y163" s="58" t="s">
        <v>1182</v>
      </c>
      <c r="Z163" s="58"/>
      <c r="AA163" s="58"/>
      <c r="AB163" s="58" t="s">
        <v>1211</v>
      </c>
      <c r="AC163" s="58" t="s">
        <v>1228</v>
      </c>
      <c r="AD163" s="58" t="s">
        <v>1338</v>
      </c>
      <c r="AE163" s="61" t="str">
        <f t="shared" si="16"/>
        <v>L1-2_L1-1</v>
      </c>
      <c r="AF163" s="61">
        <f>IF(Y163="","",IF(ISERROR(MATCH(AE163,AE$5:AE162,0)),MAX(AF$5:AF162)+1,VLOOKUP(AE163,AE$5:AF162,2,FALSE)) )</f>
        <v>8</v>
      </c>
      <c r="AG163" s="97"/>
      <c r="AH163" s="54" t="str">
        <f t="shared" si="17"/>
        <v>278</v>
      </c>
      <c r="AI163" s="61">
        <f>IF(AH163="","",IF(ISERROR(MATCH(AH163,AH$5:AH162,0)),MAX(AI$5:AI162)+1,VLOOKUP(AH163,AH$5:AI162,2,FALSE)) )</f>
        <v>41</v>
      </c>
      <c r="AJ163" s="61" t="str">
        <f t="shared" si="18"/>
        <v>x</v>
      </c>
      <c r="AK163" s="58" t="s">
        <v>1185</v>
      </c>
      <c r="AL163" s="61"/>
      <c r="AM163" s="98"/>
      <c r="AN163" s="98"/>
      <c r="AO163" s="58" t="s">
        <v>1488</v>
      </c>
      <c r="AP163" s="58" t="s">
        <v>1420</v>
      </c>
      <c r="AQ163" s="91">
        <v>42287</v>
      </c>
      <c r="AR163" s="56" t="s">
        <v>1489</v>
      </c>
      <c r="AS163" s="58" t="s">
        <v>1490</v>
      </c>
      <c r="AT163" s="92">
        <v>103528.7</v>
      </c>
      <c r="AU163" s="92">
        <v>514604.6</v>
      </c>
      <c r="AV163" s="93">
        <f t="shared" si="19"/>
        <v>10.591305555555556</v>
      </c>
      <c r="AW163" s="93">
        <f t="shared" si="19"/>
        <v>51.767944444444439</v>
      </c>
      <c r="AY163" s="58">
        <v>787</v>
      </c>
      <c r="BB163" s="58" t="s">
        <v>1456</v>
      </c>
      <c r="BC163" s="58" t="s">
        <v>1191</v>
      </c>
      <c r="BD163" s="58">
        <v>1000</v>
      </c>
      <c r="BE163" s="58">
        <v>950</v>
      </c>
      <c r="BF163" s="58" t="s">
        <v>1209</v>
      </c>
      <c r="BG163" s="58">
        <v>60</v>
      </c>
      <c r="BH163" s="58">
        <v>25</v>
      </c>
      <c r="BI163" s="58">
        <f t="shared" si="14"/>
        <v>1450</v>
      </c>
      <c r="BJ163" s="58">
        <f t="shared" si="20"/>
        <v>950</v>
      </c>
      <c r="BK163" s="91">
        <v>42445</v>
      </c>
      <c r="BL163" s="59" t="s">
        <v>1352</v>
      </c>
      <c r="BM163" s="100">
        <v>42458</v>
      </c>
      <c r="BN163" s="59" t="s">
        <v>1409</v>
      </c>
    </row>
    <row r="164" spans="1:67" ht="15" customHeight="1" x14ac:dyDescent="0.25">
      <c r="A164" s="157" t="s">
        <v>1488</v>
      </c>
      <c r="B164" s="54" t="str">
        <f ca="1">IF(AO164="","",IF(ISERROR(MATCH(AO164,AO$5:AO163,0)),MAX(B$5:B163)+1,INDIRECT(ADDRESS(MATCH(AO164,AO$5:AO163,0)+4,1)) ) )</f>
        <v>DIPcomH15/43</v>
      </c>
      <c r="C164" s="55">
        <v>266</v>
      </c>
      <c r="D164" s="56">
        <v>265</v>
      </c>
      <c r="E164" s="57" t="s">
        <v>1308</v>
      </c>
      <c r="F164" s="56" t="s">
        <v>1308</v>
      </c>
      <c r="G164" s="58" t="s">
        <v>1261</v>
      </c>
      <c r="H164" s="58" t="s">
        <v>1410</v>
      </c>
      <c r="I164" s="89"/>
      <c r="J164" s="96"/>
      <c r="K164" s="96"/>
      <c r="L164" s="96"/>
      <c r="M164" s="96" t="s">
        <v>16</v>
      </c>
      <c r="N164" s="61" t="str">
        <f>IF(J164="","",IF(ISERROR(MATCH(M164,M$5:M163,0)),MAX(N$5:N163)+1,VLOOKUP(M164,M$5:N163,2,FALSE)) )</f>
        <v/>
      </c>
      <c r="O164" s="97"/>
      <c r="P164" s="96" t="s">
        <v>16</v>
      </c>
      <c r="Q164" s="96"/>
      <c r="R164" s="96"/>
      <c r="S164" s="96"/>
      <c r="T164" s="96"/>
      <c r="U164" s="96"/>
      <c r="V164" s="61" t="str">
        <f t="shared" si="15"/>
        <v/>
      </c>
      <c r="W164" s="61" t="str">
        <f>IF(P164="","",IF(ISERROR(MATCH(V164,V$5:V163,0)),MAX(W$5:W163)+1,VLOOKUP(V164,V$5:W163,2,FALSE)) )</f>
        <v/>
      </c>
      <c r="X164" s="97"/>
      <c r="Y164" s="58" t="s">
        <v>16</v>
      </c>
      <c r="Z164" s="58"/>
      <c r="AA164" s="58"/>
      <c r="AB164" s="58" t="s">
        <v>16</v>
      </c>
      <c r="AC164" s="58" t="s">
        <v>16</v>
      </c>
      <c r="AD164" s="58" t="s">
        <v>16</v>
      </c>
      <c r="AE164" s="61" t="str">
        <f t="shared" si="16"/>
        <v/>
      </c>
      <c r="AF164" s="61" t="str">
        <f>IF(Y164="","",IF(ISERROR(MATCH(AE164,AE$5:AE163,0)),MAX(AF$5:AF163)+1,VLOOKUP(AE164,AE$5:AF163,2,FALSE)) )</f>
        <v/>
      </c>
      <c r="AG164" s="97"/>
      <c r="AH164" s="54" t="str">
        <f t="shared" si="17"/>
        <v/>
      </c>
      <c r="AI164" s="61" t="str">
        <f>IF(AH164="","",IF(ISERROR(MATCH(AH164,AH$5:AH163,0)),MAX(AI$5:AI163)+1,VLOOKUP(AH164,AH$5:AI163,2,FALSE)) )</f>
        <v/>
      </c>
      <c r="AJ164" s="61" t="str">
        <f t="shared" si="18"/>
        <v/>
      </c>
      <c r="AK164" s="58" t="s">
        <v>1185</v>
      </c>
      <c r="AL164" s="61"/>
      <c r="AM164" s="98"/>
      <c r="AN164" s="98"/>
      <c r="AO164" s="58" t="s">
        <v>1488</v>
      </c>
      <c r="AP164" s="58" t="s">
        <v>1420</v>
      </c>
      <c r="AQ164" s="91">
        <v>42287</v>
      </c>
      <c r="AR164" s="56" t="s">
        <v>1489</v>
      </c>
      <c r="AS164" s="58" t="s">
        <v>1490</v>
      </c>
      <c r="AT164" s="92">
        <v>103528.7</v>
      </c>
      <c r="AU164" s="92">
        <v>514604.6</v>
      </c>
      <c r="AV164" s="93">
        <f t="shared" si="19"/>
        <v>10.591305555555556</v>
      </c>
      <c r="AW164" s="93">
        <f t="shared" si="19"/>
        <v>51.767944444444439</v>
      </c>
      <c r="AY164" s="58">
        <v>787</v>
      </c>
      <c r="BB164" s="58" t="s">
        <v>1456</v>
      </c>
      <c r="BC164" s="58" t="s">
        <v>1191</v>
      </c>
      <c r="BD164" s="58">
        <v>1000</v>
      </c>
      <c r="BE164" s="58">
        <v>950</v>
      </c>
      <c r="BF164" s="58" t="s">
        <v>1209</v>
      </c>
      <c r="BG164" s="58">
        <v>60</v>
      </c>
      <c r="BH164" s="58">
        <v>25</v>
      </c>
      <c r="BI164" s="58">
        <f t="shared" si="14"/>
        <v>1450</v>
      </c>
      <c r="BJ164" s="58">
        <f t="shared" si="20"/>
        <v>950</v>
      </c>
      <c r="BK164" s="91">
        <v>42445</v>
      </c>
      <c r="BL164" s="59" t="s">
        <v>1353</v>
      </c>
      <c r="BM164" s="100">
        <v>42458</v>
      </c>
      <c r="BN164" s="59" t="s">
        <v>1410</v>
      </c>
    </row>
    <row r="165" spans="1:67" ht="15" customHeight="1" x14ac:dyDescent="0.25">
      <c r="A165" s="157" t="s">
        <v>1492</v>
      </c>
      <c r="B165" s="54">
        <f ca="1">IF(AO165="","",IF(ISERROR(MATCH(AO165,AO$5:AO164,0)),MAX(B$5:B164)+1,INDIRECT(ADDRESS(MATCH(AO165,AO$5:AO164,0)+4,1)) ) )</f>
        <v>123</v>
      </c>
      <c r="C165" s="55">
        <v>267</v>
      </c>
      <c r="D165" s="56" t="s">
        <v>16</v>
      </c>
      <c r="E165" s="57" t="s">
        <v>1308</v>
      </c>
      <c r="F165" s="56" t="s">
        <v>1308</v>
      </c>
      <c r="G165" s="58" t="s">
        <v>1182</v>
      </c>
      <c r="H165" s="58"/>
      <c r="I165" s="89"/>
      <c r="J165" s="96" t="s">
        <v>1182</v>
      </c>
      <c r="K165" s="96"/>
      <c r="L165" s="96"/>
      <c r="M165" s="96" t="s">
        <v>1491</v>
      </c>
      <c r="N165" s="61">
        <f>IF(J165="","",IF(ISERROR(MATCH(M165,M$5:M164,0)),MAX(N$5:N164)+1,VLOOKUP(M165,M$5:N164,2,FALSE)) )</f>
        <v>8</v>
      </c>
      <c r="O165" s="97"/>
      <c r="P165" s="96" t="s">
        <v>1182</v>
      </c>
      <c r="Q165" s="96"/>
      <c r="R165" s="96"/>
      <c r="S165" s="96" t="s">
        <v>1197</v>
      </c>
      <c r="T165" s="96" t="s">
        <v>1196</v>
      </c>
      <c r="U165" s="96"/>
      <c r="V165" s="61" t="str">
        <f t="shared" si="15"/>
        <v>A1_A1</v>
      </c>
      <c r="W165" s="61">
        <f>IF(P165="","",IF(ISERROR(MATCH(V165,V$5:V164,0)),MAX(W$5:W164)+1,VLOOKUP(V165,V$5:W164,2,FALSE)) )</f>
        <v>10</v>
      </c>
      <c r="X165" s="97"/>
      <c r="Y165" s="58" t="s">
        <v>1182</v>
      </c>
      <c r="Z165" s="58"/>
      <c r="AA165" s="58"/>
      <c r="AB165" s="58" t="s">
        <v>1211</v>
      </c>
      <c r="AC165" s="58" t="s">
        <v>1218</v>
      </c>
      <c r="AD165" s="58" t="s">
        <v>1228</v>
      </c>
      <c r="AE165" s="61" t="str">
        <f t="shared" si="16"/>
        <v>L1-3_L1-2</v>
      </c>
      <c r="AF165" s="61">
        <f>IF(Y165="","",IF(ISERROR(MATCH(AE165,AE$5:AE164,0)),MAX(AF$5:AF164)+1,VLOOKUP(AE165,AE$5:AF164,2,FALSE)) )</f>
        <v>18</v>
      </c>
      <c r="AG165" s="97"/>
      <c r="AH165" s="54" t="str">
        <f t="shared" si="17"/>
        <v>8ai</v>
      </c>
      <c r="AI165" s="61">
        <f>IF(AH165="","",IF(ISERROR(MATCH(AH165,AH$5:AH164,0)),MAX(AI$5:AI164)+1,VLOOKUP(AH165,AH$5:AI164,2,FALSE)) )</f>
        <v>42</v>
      </c>
      <c r="AJ165" s="61" t="str">
        <f t="shared" si="18"/>
        <v>x</v>
      </c>
      <c r="AK165" s="58" t="s">
        <v>1185</v>
      </c>
      <c r="AL165" s="61"/>
      <c r="AM165" s="98"/>
      <c r="AN165" s="98"/>
      <c r="AO165" s="58" t="s">
        <v>1492</v>
      </c>
      <c r="AP165" s="58" t="s">
        <v>1420</v>
      </c>
      <c r="AQ165" s="91">
        <v>42284</v>
      </c>
      <c r="AR165" s="56" t="s">
        <v>1493</v>
      </c>
      <c r="AS165" s="58" t="s">
        <v>1494</v>
      </c>
      <c r="AT165" s="92">
        <v>103525</v>
      </c>
      <c r="AU165" s="92">
        <v>514819.5</v>
      </c>
      <c r="AV165" s="93">
        <f t="shared" si="19"/>
        <v>10.590277777777779</v>
      </c>
      <c r="AW165" s="93">
        <f t="shared" si="19"/>
        <v>51.805416666666666</v>
      </c>
      <c r="AY165" s="58">
        <v>838</v>
      </c>
      <c r="BB165" s="58" t="s">
        <v>1456</v>
      </c>
      <c r="BC165" s="58" t="s">
        <v>1191</v>
      </c>
      <c r="BD165" s="58">
        <v>1000</v>
      </c>
      <c r="BE165" s="58">
        <v>950</v>
      </c>
      <c r="BF165" s="58" t="s">
        <v>1209</v>
      </c>
      <c r="BG165" s="58">
        <v>50</v>
      </c>
      <c r="BH165" s="58">
        <v>30</v>
      </c>
      <c r="BI165" s="58">
        <f t="shared" si="14"/>
        <v>1440</v>
      </c>
      <c r="BJ165" s="58">
        <f t="shared" si="20"/>
        <v>940</v>
      </c>
      <c r="BK165" s="91">
        <v>42445</v>
      </c>
      <c r="BL165" s="59" t="s">
        <v>1354</v>
      </c>
      <c r="BM165" s="100">
        <v>42458</v>
      </c>
      <c r="BN165" s="59" t="s">
        <v>1413</v>
      </c>
      <c r="BO165" s="59" t="s">
        <v>1495</v>
      </c>
    </row>
    <row r="166" spans="1:67" ht="15" customHeight="1" x14ac:dyDescent="0.25">
      <c r="A166" s="157" t="s">
        <v>1496</v>
      </c>
      <c r="B166" s="54">
        <f ca="1">IF(AO166="","",IF(ISERROR(MATCH(AO166,AO$5:AO165,0)),MAX(B$5:B165)+1,INDIRECT(ADDRESS(MATCH(AO166,AO$5:AO165,0)+4,1)) ) )</f>
        <v>124</v>
      </c>
      <c r="C166" s="55">
        <v>268</v>
      </c>
      <c r="D166" s="56" t="s">
        <v>16</v>
      </c>
      <c r="E166" s="57" t="s">
        <v>1308</v>
      </c>
      <c r="F166" s="56" t="s">
        <v>1308</v>
      </c>
      <c r="G166" s="58" t="s">
        <v>1182</v>
      </c>
      <c r="H166" s="58"/>
      <c r="I166" s="89"/>
      <c r="J166" s="96" t="s">
        <v>1182</v>
      </c>
      <c r="K166" s="96"/>
      <c r="L166" s="96"/>
      <c r="M166" s="96" t="s">
        <v>1210</v>
      </c>
      <c r="N166" s="61">
        <f>IF(J166="","",IF(ISERROR(MATCH(M166,M$5:M165,0)),MAX(N$5:N165)+1,VLOOKUP(M166,M$5:N165,2,FALSE)) )</f>
        <v>2</v>
      </c>
      <c r="O166" s="97"/>
      <c r="P166" s="96" t="s">
        <v>1182</v>
      </c>
      <c r="Q166" s="96"/>
      <c r="R166" s="96"/>
      <c r="S166" s="96" t="s">
        <v>1211</v>
      </c>
      <c r="T166" s="96" t="s">
        <v>1196</v>
      </c>
      <c r="U166" s="96" t="s">
        <v>1212</v>
      </c>
      <c r="V166" s="61" t="str">
        <f t="shared" si="15"/>
        <v>A1_A2</v>
      </c>
      <c r="W166" s="61">
        <f>IF(P166="","",IF(ISERROR(MATCH(V166,V$5:V165,0)),MAX(W$5:W165)+1,VLOOKUP(V166,V$5:W165,2,FALSE)) )</f>
        <v>11</v>
      </c>
      <c r="X166" s="97"/>
      <c r="Y166" s="58" t="s">
        <v>1182</v>
      </c>
      <c r="Z166" s="58"/>
      <c r="AA166" s="58"/>
      <c r="AB166" s="58" t="s">
        <v>1211</v>
      </c>
      <c r="AC166" s="58" t="s">
        <v>1218</v>
      </c>
      <c r="AD166" s="58" t="s">
        <v>1228</v>
      </c>
      <c r="AE166" s="61" t="str">
        <f t="shared" si="16"/>
        <v>L1-3_L1-2</v>
      </c>
      <c r="AF166" s="61">
        <f>IF(Y166="","",IF(ISERROR(MATCH(AE166,AE$5:AE165,0)),MAX(AF$5:AF165)+1,VLOOKUP(AE166,AE$5:AF165,2,FALSE)) )</f>
        <v>18</v>
      </c>
      <c r="AG166" s="97"/>
      <c r="AH166" s="54" t="str">
        <f t="shared" si="17"/>
        <v>2bi</v>
      </c>
      <c r="AI166" s="61">
        <f>IF(AH166="","",IF(ISERROR(MATCH(AH166,AH$5:AH165,0)),MAX(AI$5:AI165)+1,VLOOKUP(AH166,AH$5:AI165,2,FALSE)) )</f>
        <v>37</v>
      </c>
      <c r="AJ166" s="61" t="str">
        <f t="shared" si="18"/>
        <v>x</v>
      </c>
      <c r="AK166" s="58" t="s">
        <v>1185</v>
      </c>
      <c r="AL166" s="61"/>
      <c r="AM166" s="98"/>
      <c r="AN166" s="98"/>
      <c r="AO166" s="58" t="s">
        <v>1496</v>
      </c>
      <c r="AP166" s="58" t="s">
        <v>1420</v>
      </c>
      <c r="AQ166" s="91">
        <v>42287</v>
      </c>
      <c r="AR166" s="56" t="s">
        <v>1497</v>
      </c>
      <c r="AS166" s="58" t="s">
        <v>1498</v>
      </c>
      <c r="AT166" s="92">
        <v>103837</v>
      </c>
      <c r="AU166" s="92">
        <v>514809.5</v>
      </c>
      <c r="AV166" s="93">
        <f t="shared" si="19"/>
        <v>10.643611111111111</v>
      </c>
      <c r="AW166" s="93">
        <f t="shared" si="19"/>
        <v>51.802638888888886</v>
      </c>
      <c r="AY166" s="58">
        <v>918</v>
      </c>
      <c r="BB166" s="58" t="s">
        <v>1456</v>
      </c>
      <c r="BC166" s="58" t="s">
        <v>1191</v>
      </c>
      <c r="BD166" s="58">
        <v>1000</v>
      </c>
      <c r="BE166" s="58">
        <v>950</v>
      </c>
      <c r="BF166" s="58" t="s">
        <v>1209</v>
      </c>
      <c r="BG166" s="58">
        <v>50</v>
      </c>
      <c r="BH166" s="58">
        <v>30</v>
      </c>
      <c r="BI166" s="58">
        <f t="shared" si="14"/>
        <v>1440</v>
      </c>
      <c r="BJ166" s="58">
        <f t="shared" si="20"/>
        <v>940</v>
      </c>
      <c r="BK166" s="91">
        <v>42445</v>
      </c>
      <c r="BL166" s="59" t="s">
        <v>1357</v>
      </c>
      <c r="BM166" s="100">
        <v>42458</v>
      </c>
      <c r="BN166" s="59" t="s">
        <v>1414</v>
      </c>
    </row>
    <row r="167" spans="1:67" ht="15" customHeight="1" x14ac:dyDescent="0.25">
      <c r="A167" s="157" t="s">
        <v>1499</v>
      </c>
      <c r="B167" s="54">
        <f ca="1">IF(AO167="","",IF(ISERROR(MATCH(AO167,AO$5:AO166,0)),MAX(B$5:B166)+1,INDIRECT(ADDRESS(MATCH(AO167,AO$5:AO166,0)+4,1)) ) )</f>
        <v>125</v>
      </c>
      <c r="C167" s="55">
        <v>269</v>
      </c>
      <c r="D167" s="56" t="s">
        <v>16</v>
      </c>
      <c r="E167" s="57" t="s">
        <v>1308</v>
      </c>
      <c r="F167" s="56" t="s">
        <v>1308</v>
      </c>
      <c r="G167" s="58" t="s">
        <v>1182</v>
      </c>
      <c r="H167" s="58"/>
      <c r="I167" s="89"/>
      <c r="J167" s="96" t="s">
        <v>1182</v>
      </c>
      <c r="K167" s="96"/>
      <c r="L167" s="96"/>
      <c r="M167" s="96" t="s">
        <v>1210</v>
      </c>
      <c r="N167" s="61">
        <f>IF(J167="","",IF(ISERROR(MATCH(M167,M$5:M166,0)),MAX(N$5:N166)+1,VLOOKUP(M167,M$5:N166,2,FALSE)) )</f>
        <v>2</v>
      </c>
      <c r="O167" s="97"/>
      <c r="P167" s="96" t="s">
        <v>1182</v>
      </c>
      <c r="Q167" s="96"/>
      <c r="R167" s="96"/>
      <c r="S167" s="96" t="s">
        <v>1211</v>
      </c>
      <c r="T167" s="96" t="s">
        <v>1196</v>
      </c>
      <c r="U167" s="96" t="s">
        <v>1212</v>
      </c>
      <c r="V167" s="61" t="str">
        <f t="shared" si="15"/>
        <v>A1_A2</v>
      </c>
      <c r="W167" s="61">
        <f>IF(P167="","",IF(ISERROR(MATCH(V167,V$5:V166,0)),MAX(W$5:W166)+1,VLOOKUP(V167,V$5:W166,2,FALSE)) )</f>
        <v>11</v>
      </c>
      <c r="X167" s="97"/>
      <c r="Y167" s="58" t="s">
        <v>1182</v>
      </c>
      <c r="Z167" s="58"/>
      <c r="AA167" s="58"/>
      <c r="AB167" s="58" t="s">
        <v>1197</v>
      </c>
      <c r="AC167" s="58" t="s">
        <v>1213</v>
      </c>
      <c r="AD167" s="58" t="s">
        <v>16</v>
      </c>
      <c r="AE167" s="61" t="str">
        <f t="shared" si="16"/>
        <v>L1-5_L1-5</v>
      </c>
      <c r="AF167" s="61">
        <f>IF(Y167="","",IF(ISERROR(MATCH(AE167,AE$5:AE166,0)),MAX(AF$5:AF166)+1,VLOOKUP(AE167,AE$5:AF166,2,FALSE)) )</f>
        <v>19</v>
      </c>
      <c r="AG167" s="97"/>
      <c r="AH167" s="54" t="str">
        <f t="shared" si="17"/>
        <v>2bj</v>
      </c>
      <c r="AI167" s="61">
        <f>IF(AH167="","",IF(ISERROR(MATCH(AH167,AH$5:AH166,0)),MAX(AI$5:AI166)+1,VLOOKUP(AH167,AH$5:AI166,2,FALSE)) )</f>
        <v>43</v>
      </c>
      <c r="AJ167" s="61" t="str">
        <f t="shared" si="18"/>
        <v>x</v>
      </c>
      <c r="AK167" s="58" t="s">
        <v>1185</v>
      </c>
      <c r="AL167" s="61"/>
      <c r="AM167" s="98"/>
      <c r="AN167" s="98"/>
      <c r="AO167" s="58" t="s">
        <v>1499</v>
      </c>
      <c r="AP167" s="58" t="s">
        <v>1420</v>
      </c>
      <c r="AQ167" s="91">
        <v>42285</v>
      </c>
      <c r="AR167" s="56" t="s">
        <v>1500</v>
      </c>
      <c r="AS167" s="58" t="s">
        <v>1430</v>
      </c>
      <c r="AT167" s="92">
        <v>103043.5</v>
      </c>
      <c r="AU167" s="92">
        <v>514522.9</v>
      </c>
      <c r="AV167" s="93">
        <f t="shared" si="19"/>
        <v>10.512083333333333</v>
      </c>
      <c r="AW167" s="93">
        <f t="shared" si="19"/>
        <v>51.756361111111119</v>
      </c>
      <c r="AY167" s="90" t="s">
        <v>1431</v>
      </c>
      <c r="AZ167" s="90" t="s">
        <v>1242</v>
      </c>
      <c r="BB167" s="58" t="s">
        <v>1456</v>
      </c>
      <c r="BC167" s="58" t="s">
        <v>1191</v>
      </c>
      <c r="BD167" s="58" t="s">
        <v>1325</v>
      </c>
      <c r="BE167" s="58">
        <v>1050</v>
      </c>
      <c r="BF167" s="58" t="s">
        <v>1192</v>
      </c>
      <c r="BG167" s="58">
        <v>50</v>
      </c>
      <c r="BH167" s="58">
        <v>30</v>
      </c>
      <c r="BI167" s="58">
        <f t="shared" si="14"/>
        <v>1440</v>
      </c>
      <c r="BJ167" s="58">
        <f t="shared" si="20"/>
        <v>940</v>
      </c>
      <c r="BK167" s="91">
        <v>42445</v>
      </c>
      <c r="BL167" s="59" t="s">
        <v>1358</v>
      </c>
      <c r="BM167" s="100">
        <v>42458</v>
      </c>
      <c r="BN167" s="59" t="s">
        <v>1416</v>
      </c>
      <c r="BO167" s="59" t="s">
        <v>1425</v>
      </c>
    </row>
    <row r="168" spans="1:67" ht="15" customHeight="1" x14ac:dyDescent="0.25">
      <c r="A168" s="157" t="s">
        <v>1502</v>
      </c>
      <c r="B168" s="54">
        <f ca="1">IF(AO168="","",IF(ISERROR(MATCH(AO168,AO$5:AO167,0)),MAX(B$5:B167)+1,INDIRECT(ADDRESS(MATCH(AO168,AO$5:AO167,0)+4,1)) ) )</f>
        <v>126</v>
      </c>
      <c r="C168" s="55">
        <v>270</v>
      </c>
      <c r="D168" s="56" t="s">
        <v>16</v>
      </c>
      <c r="E168" s="57" t="s">
        <v>1308</v>
      </c>
      <c r="F168" s="56" t="s">
        <v>1308</v>
      </c>
      <c r="G168" s="58" t="s">
        <v>1182</v>
      </c>
      <c r="H168" s="58"/>
      <c r="I168" s="89"/>
      <c r="J168" s="96" t="s">
        <v>1182</v>
      </c>
      <c r="K168" s="96"/>
      <c r="L168" s="96"/>
      <c r="M168" s="96" t="s">
        <v>1210</v>
      </c>
      <c r="N168" s="61">
        <f>IF(J168="","",IF(ISERROR(MATCH(M168,M$5:M167,0)),MAX(N$5:N167)+1,VLOOKUP(M168,M$5:N167,2,FALSE)) )</f>
        <v>2</v>
      </c>
      <c r="O168" s="97"/>
      <c r="P168" s="96" t="s">
        <v>1182</v>
      </c>
      <c r="Q168" s="96"/>
      <c r="R168" s="96"/>
      <c r="S168" s="96" t="s">
        <v>1197</v>
      </c>
      <c r="T168" s="96" t="s">
        <v>1196</v>
      </c>
      <c r="U168" s="96"/>
      <c r="V168" s="61" t="str">
        <f t="shared" si="15"/>
        <v>A1_A1</v>
      </c>
      <c r="W168" s="61">
        <f>IF(P168="","",IF(ISERROR(MATCH(V168,V$5:V167,0)),MAX(W$5:W167)+1,VLOOKUP(V168,V$5:W167,2,FALSE)) )</f>
        <v>10</v>
      </c>
      <c r="X168" s="97"/>
      <c r="Y168" s="58" t="s">
        <v>1182</v>
      </c>
      <c r="Z168" s="58"/>
      <c r="AA168" s="58"/>
      <c r="AB168" s="58" t="s">
        <v>1211</v>
      </c>
      <c r="AC168" s="58" t="s">
        <v>1213</v>
      </c>
      <c r="AD168" s="58" t="s">
        <v>1501</v>
      </c>
      <c r="AE168" s="61" t="str">
        <f t="shared" si="16"/>
        <v>L1-5_L1-7</v>
      </c>
      <c r="AF168" s="61">
        <f>IF(Y168="","",IF(ISERROR(MATCH(AE168,AE$5:AE167,0)),MAX(AF$5:AF167)+1,VLOOKUP(AE168,AE$5:AF167,2,FALSE)) )</f>
        <v>20</v>
      </c>
      <c r="AG168" s="97"/>
      <c r="AH168" s="54" t="str">
        <f t="shared" si="17"/>
        <v>2ak</v>
      </c>
      <c r="AI168" s="61">
        <f>IF(AH168="","",IF(ISERROR(MATCH(AH168,AH$5:AH167,0)),MAX(AI$5:AI167)+1,VLOOKUP(AH168,AH$5:AI167,2,FALSE)) )</f>
        <v>44</v>
      </c>
      <c r="AJ168" s="61" t="str">
        <f t="shared" si="18"/>
        <v>x</v>
      </c>
      <c r="AK168" s="58" t="s">
        <v>1185</v>
      </c>
      <c r="AL168" s="61"/>
      <c r="AM168" s="98"/>
      <c r="AN168" s="98"/>
      <c r="AO168" s="58" t="s">
        <v>1502</v>
      </c>
      <c r="AP168" s="58" t="s">
        <v>1420</v>
      </c>
      <c r="AQ168" s="91">
        <v>42285</v>
      </c>
      <c r="AR168" s="56" t="s">
        <v>1503</v>
      </c>
      <c r="AS168" s="58" t="s">
        <v>1504</v>
      </c>
      <c r="AT168" s="92">
        <v>103534.8</v>
      </c>
      <c r="AU168" s="92">
        <v>515012.9</v>
      </c>
      <c r="AV168" s="93">
        <f t="shared" si="19"/>
        <v>10.593</v>
      </c>
      <c r="AW168" s="93">
        <f t="shared" si="19"/>
        <v>51.836916666666674</v>
      </c>
      <c r="AY168" s="58">
        <v>555</v>
      </c>
      <c r="BB168" s="58" t="s">
        <v>1456</v>
      </c>
      <c r="BC168" s="58" t="s">
        <v>1191</v>
      </c>
      <c r="BD168" s="58">
        <v>1050</v>
      </c>
      <c r="BE168" s="58">
        <v>1000</v>
      </c>
      <c r="BF168" s="58" t="s">
        <v>1192</v>
      </c>
      <c r="BG168" s="58">
        <v>60</v>
      </c>
      <c r="BH168" s="58">
        <v>25</v>
      </c>
      <c r="BI168" s="58">
        <f t="shared" si="14"/>
        <v>1450</v>
      </c>
      <c r="BJ168" s="58">
        <f t="shared" si="20"/>
        <v>950</v>
      </c>
      <c r="BK168" s="91">
        <v>42445</v>
      </c>
      <c r="BL168" s="59" t="s">
        <v>1359</v>
      </c>
      <c r="BM168" s="100">
        <v>42458</v>
      </c>
      <c r="BN168" s="59" t="s">
        <v>1417</v>
      </c>
      <c r="BO168" s="59" t="s">
        <v>1478</v>
      </c>
    </row>
    <row r="169" spans="1:67" ht="15" customHeight="1" x14ac:dyDescent="0.25">
      <c r="A169" s="157" t="s">
        <v>1505</v>
      </c>
      <c r="B169" s="54">
        <f ca="1">IF(AO169="","",IF(ISERROR(MATCH(AO169,AO$5:AO168,0)),MAX(B$5:B168)+1,INDIRECT(ADDRESS(MATCH(AO169,AO$5:AO168,0)+4,1)) ) )</f>
        <v>127</v>
      </c>
      <c r="C169" s="55">
        <v>271</v>
      </c>
      <c r="D169" s="56" t="s">
        <v>16</v>
      </c>
      <c r="E169" s="57" t="s">
        <v>1308</v>
      </c>
      <c r="F169" s="56" t="s">
        <v>1308</v>
      </c>
      <c r="G169" s="58" t="s">
        <v>1182</v>
      </c>
      <c r="H169" s="58"/>
      <c r="I169" s="89"/>
      <c r="J169" s="96" t="s">
        <v>1182</v>
      </c>
      <c r="K169" s="96"/>
      <c r="L169" s="96"/>
      <c r="M169" s="96" t="s">
        <v>1210</v>
      </c>
      <c r="N169" s="61">
        <f>IF(J169="","",IF(ISERROR(MATCH(M169,M$5:M168,0)),MAX(N$5:N168)+1,VLOOKUP(M169,M$5:N168,2,FALSE)) )</f>
        <v>2</v>
      </c>
      <c r="O169" s="97"/>
      <c r="P169" s="96" t="s">
        <v>1182</v>
      </c>
      <c r="Q169" s="96"/>
      <c r="R169" s="96"/>
      <c r="S169" s="96" t="s">
        <v>1211</v>
      </c>
      <c r="T169" s="96" t="s">
        <v>1196</v>
      </c>
      <c r="U169" s="96" t="s">
        <v>1212</v>
      </c>
      <c r="V169" s="61" t="str">
        <f t="shared" si="15"/>
        <v>A1_A2</v>
      </c>
      <c r="W169" s="61">
        <f>IF(P169="","",IF(ISERROR(MATCH(V169,V$5:V168,0)),MAX(W$5:W168)+1,VLOOKUP(V169,V$5:W168,2,FALSE)) )</f>
        <v>11</v>
      </c>
      <c r="X169" s="97"/>
      <c r="Y169" s="58" t="s">
        <v>1182</v>
      </c>
      <c r="Z169" s="58"/>
      <c r="AA169" s="58"/>
      <c r="AB169" s="58" t="s">
        <v>1211</v>
      </c>
      <c r="AC169" s="58" t="s">
        <v>1334</v>
      </c>
      <c r="AD169" s="58" t="s">
        <v>1228</v>
      </c>
      <c r="AE169" s="61" t="str">
        <f t="shared" si="16"/>
        <v>L1-4_L1-2</v>
      </c>
      <c r="AF169" s="61">
        <f>IF(Y169="","",IF(ISERROR(MATCH(AE169,AE$5:AE168,0)),MAX(AF$5:AF168)+1,VLOOKUP(AE169,AE$5:AF168,2,FALSE)) )</f>
        <v>16</v>
      </c>
      <c r="AG169" s="97"/>
      <c r="AH169" s="54" t="str">
        <f t="shared" si="17"/>
        <v>2bg</v>
      </c>
      <c r="AI169" s="61">
        <f>IF(AH169="","",IF(ISERROR(MATCH(AH169,AH$5:AH168,0)),MAX(AI$5:AI168)+1,VLOOKUP(AH169,AH$5:AI168,2,FALSE)) )</f>
        <v>33</v>
      </c>
      <c r="AJ169" s="61" t="str">
        <f t="shared" si="18"/>
        <v>x</v>
      </c>
      <c r="AK169" s="58" t="s">
        <v>1185</v>
      </c>
      <c r="AL169" s="61"/>
      <c r="AM169" s="98"/>
      <c r="AN169" s="98"/>
      <c r="AO169" s="58" t="s">
        <v>1505</v>
      </c>
      <c r="AP169" s="58" t="s">
        <v>1420</v>
      </c>
      <c r="AQ169" s="91">
        <v>42284</v>
      </c>
      <c r="AR169" s="56" t="s">
        <v>1506</v>
      </c>
      <c r="AS169" s="58" t="s">
        <v>1507</v>
      </c>
      <c r="AT169" s="92">
        <v>104432.5</v>
      </c>
      <c r="AU169" s="92">
        <v>514147.8</v>
      </c>
      <c r="AV169" s="93">
        <f t="shared" si="19"/>
        <v>10.74236111111111</v>
      </c>
      <c r="AW169" s="93">
        <f t="shared" si="19"/>
        <v>51.69661111111111</v>
      </c>
      <c r="AY169" s="58">
        <v>511</v>
      </c>
      <c r="BB169" s="58" t="s">
        <v>1456</v>
      </c>
      <c r="BC169" s="58" t="s">
        <v>1191</v>
      </c>
      <c r="BD169" s="58">
        <v>1400</v>
      </c>
      <c r="BE169" s="58">
        <v>1250</v>
      </c>
      <c r="BF169" s="58" t="s">
        <v>1209</v>
      </c>
      <c r="BG169" s="58">
        <v>60</v>
      </c>
      <c r="BH169" s="58">
        <v>20</v>
      </c>
      <c r="BI169" s="58">
        <f t="shared" si="14"/>
        <v>1160</v>
      </c>
      <c r="BJ169" s="58">
        <f t="shared" si="20"/>
        <v>660</v>
      </c>
      <c r="BK169" s="91">
        <v>42445</v>
      </c>
      <c r="BL169" s="59" t="s">
        <v>1360</v>
      </c>
      <c r="BM169" s="100">
        <v>42458</v>
      </c>
      <c r="BN169" s="59" t="s">
        <v>1424</v>
      </c>
      <c r="BO169" s="59" t="s">
        <v>1495</v>
      </c>
    </row>
    <row r="170" spans="1:67" ht="15" customHeight="1" x14ac:dyDescent="0.25">
      <c r="A170" s="157" t="s">
        <v>136</v>
      </c>
      <c r="B170" s="54">
        <f ca="1">IF(AO170="","",IF(ISERROR(MATCH(AO170,AO$5:AO169,0)),MAX(B$5:B169)+1,INDIRECT(ADDRESS(MATCH(AO170,AO$5:AO169,0)+4,1)) ) )</f>
        <v>128</v>
      </c>
      <c r="C170" s="55">
        <v>272</v>
      </c>
      <c r="D170" s="56" t="s">
        <v>16</v>
      </c>
      <c r="E170" s="57" t="s">
        <v>1308</v>
      </c>
      <c r="F170" s="56" t="s">
        <v>1308</v>
      </c>
      <c r="G170" s="58" t="s">
        <v>1182</v>
      </c>
      <c r="H170" s="58" t="s">
        <v>1433</v>
      </c>
      <c r="I170" s="89"/>
      <c r="J170" s="58" t="s">
        <v>1182</v>
      </c>
      <c r="K170" s="58"/>
      <c r="L170" s="58"/>
      <c r="M170" s="58" t="s">
        <v>1210</v>
      </c>
      <c r="N170" s="61">
        <f>IF(J170="","",IF(ISERROR(MATCH(M170,M$5:M169,0)),MAX(N$5:N169)+1,VLOOKUP(M170,M$5:N169,2,FALSE)) )</f>
        <v>2</v>
      </c>
      <c r="O170" s="89"/>
      <c r="P170" s="58" t="s">
        <v>1182</v>
      </c>
      <c r="S170" s="58" t="s">
        <v>1197</v>
      </c>
      <c r="T170" s="58" t="s">
        <v>1196</v>
      </c>
      <c r="V170" s="61" t="str">
        <f t="shared" si="15"/>
        <v>A1_A1</v>
      </c>
      <c r="W170" s="61">
        <f>IF(P170="","",IF(ISERROR(MATCH(V170,V$5:V169,0)),MAX(W$5:W169)+1,VLOOKUP(V170,V$5:W169,2,FALSE)) )</f>
        <v>10</v>
      </c>
      <c r="X170" s="89"/>
      <c r="Y170" s="58" t="s">
        <v>1182</v>
      </c>
      <c r="Z170" s="58"/>
      <c r="AA170" s="58"/>
      <c r="AB170" s="58" t="s">
        <v>1211</v>
      </c>
      <c r="AC170" s="58" t="s">
        <v>1334</v>
      </c>
      <c r="AD170" s="58" t="s">
        <v>1218</v>
      </c>
      <c r="AE170" s="61" t="str">
        <f t="shared" si="16"/>
        <v>L1-4_L1-3</v>
      </c>
      <c r="AF170" s="61">
        <f>IF(Y170="","",IF(ISERROR(MATCH(AE170,AE$5:AE169,0)),MAX(AF$5:AF169)+1,VLOOKUP(AE170,AE$5:AF169,2,FALSE)) )</f>
        <v>9</v>
      </c>
      <c r="AG170" s="89"/>
      <c r="AH170" s="54" t="str">
        <f t="shared" si="17"/>
        <v>2a9</v>
      </c>
      <c r="AI170" s="61">
        <f>IF(AH170="","",IF(ISERROR(MATCH(AH170,AH$5:AH169,0)),MAX(AI$5:AI169)+1,VLOOKUP(AH170,AH$5:AI169,2,FALSE)) )</f>
        <v>45</v>
      </c>
      <c r="AJ170" s="61" t="str">
        <f t="shared" si="18"/>
        <v>x</v>
      </c>
      <c r="AK170" s="58" t="s">
        <v>1185</v>
      </c>
      <c r="AL170" s="61"/>
      <c r="AO170" s="58" t="s">
        <v>136</v>
      </c>
      <c r="AP170" s="58" t="s">
        <v>18</v>
      </c>
      <c r="AQ170" s="58" t="s">
        <v>40</v>
      </c>
      <c r="AR170" s="56">
        <v>5</v>
      </c>
      <c r="AS170" s="58" t="s">
        <v>77</v>
      </c>
      <c r="AT170" s="92">
        <v>131804.68</v>
      </c>
      <c r="AU170" s="92">
        <v>485638.58</v>
      </c>
      <c r="AV170" s="93">
        <f t="shared" si="19"/>
        <v>13.301299999999998</v>
      </c>
      <c r="AW170" s="93">
        <f t="shared" si="19"/>
        <v>48.944050000000004</v>
      </c>
      <c r="AX170" s="58">
        <v>10</v>
      </c>
      <c r="AY170" s="58">
        <v>776</v>
      </c>
      <c r="AZ170" s="58">
        <v>15</v>
      </c>
      <c r="BB170" s="58" t="s">
        <v>1508</v>
      </c>
      <c r="BC170" s="58" t="s">
        <v>1191</v>
      </c>
      <c r="BD170" s="58">
        <v>950</v>
      </c>
      <c r="BE170" s="58">
        <v>900</v>
      </c>
      <c r="BF170" s="58" t="s">
        <v>1192</v>
      </c>
      <c r="BG170" s="58">
        <v>40</v>
      </c>
      <c r="BH170" s="58">
        <v>35</v>
      </c>
      <c r="BI170" s="58">
        <f t="shared" si="14"/>
        <v>1330</v>
      </c>
      <c r="BJ170" s="58">
        <f t="shared" si="20"/>
        <v>830</v>
      </c>
      <c r="BK170" s="91">
        <v>42445</v>
      </c>
      <c r="BL170" s="59" t="s">
        <v>1198</v>
      </c>
      <c r="BM170" s="100">
        <v>42458</v>
      </c>
      <c r="BN170" s="59" t="s">
        <v>1291</v>
      </c>
    </row>
    <row r="171" spans="1:67" ht="15" customHeight="1" x14ac:dyDescent="0.25">
      <c r="A171" s="157" t="s">
        <v>136</v>
      </c>
      <c r="B171" s="54" t="str">
        <f ca="1">IF(AO171="","",IF(ISERROR(MATCH(AO171,AO$5:AO170,0)),MAX(B$5:B170)+1,INDIRECT(ADDRESS(MATCH(AO171,AO$5:AO170,0)+4,1)) ) )</f>
        <v>DIPcom5</v>
      </c>
      <c r="C171" s="55">
        <v>273</v>
      </c>
      <c r="D171" s="56">
        <v>272</v>
      </c>
      <c r="E171" s="57" t="s">
        <v>1308</v>
      </c>
      <c r="F171" s="56" t="s">
        <v>1308</v>
      </c>
      <c r="G171" s="58" t="s">
        <v>1261</v>
      </c>
      <c r="H171" s="58" t="s">
        <v>1433</v>
      </c>
      <c r="I171" s="89"/>
      <c r="J171" s="58"/>
      <c r="K171" s="58"/>
      <c r="L171" s="58"/>
      <c r="M171" s="58" t="s">
        <v>16</v>
      </c>
      <c r="N171" s="61" t="str">
        <f>IF(J171="","",IF(ISERROR(MATCH(M171,M$5:M170,0)),MAX(N$5:N170)+1,VLOOKUP(M171,M$5:N170,2,FALSE)) )</f>
        <v/>
      </c>
      <c r="O171" s="89"/>
      <c r="P171" s="58" t="s">
        <v>16</v>
      </c>
      <c r="V171" s="61" t="str">
        <f t="shared" si="15"/>
        <v/>
      </c>
      <c r="W171" s="61" t="str">
        <f>IF(P171="","",IF(ISERROR(MATCH(V171,V$5:V170,0)),MAX(W$5:W170)+1,VLOOKUP(V171,V$5:W170,2,FALSE)) )</f>
        <v/>
      </c>
      <c r="X171" s="89"/>
      <c r="Y171" s="58" t="s">
        <v>16</v>
      </c>
      <c r="Z171" s="58"/>
      <c r="AA171" s="58"/>
      <c r="AB171" s="58" t="s">
        <v>16</v>
      </c>
      <c r="AC171" s="58" t="s">
        <v>16</v>
      </c>
      <c r="AD171" s="58" t="s">
        <v>16</v>
      </c>
      <c r="AE171" s="61" t="str">
        <f t="shared" si="16"/>
        <v/>
      </c>
      <c r="AF171" s="61" t="str">
        <f>IF(Y171="","",IF(ISERROR(MATCH(AE171,AE$5:AE170,0)),MAX(AF$5:AF170)+1,VLOOKUP(AE171,AE$5:AF170,2,FALSE)) )</f>
        <v/>
      </c>
      <c r="AG171" s="89"/>
      <c r="AH171" s="54" t="str">
        <f t="shared" si="17"/>
        <v/>
      </c>
      <c r="AI171" s="61" t="str">
        <f>IF(AH171="","",IF(ISERROR(MATCH(AH171,AH$5:AH170,0)),MAX(AI$5:AI170)+1,VLOOKUP(AH171,AH$5:AI170,2,FALSE)) )</f>
        <v/>
      </c>
      <c r="AJ171" s="61" t="str">
        <f t="shared" si="18"/>
        <v/>
      </c>
      <c r="AK171" s="58" t="s">
        <v>1185</v>
      </c>
      <c r="AL171" s="61"/>
      <c r="AO171" s="58" t="s">
        <v>136</v>
      </c>
      <c r="AP171" s="58" t="s">
        <v>18</v>
      </c>
      <c r="AQ171" s="58" t="s">
        <v>40</v>
      </c>
      <c r="AR171" s="56">
        <v>5</v>
      </c>
      <c r="AS171" s="58" t="s">
        <v>77</v>
      </c>
      <c r="AT171" s="92">
        <v>131804.68</v>
      </c>
      <c r="AU171" s="92">
        <v>485638.58</v>
      </c>
      <c r="AV171" s="93">
        <f t="shared" si="19"/>
        <v>13.301299999999998</v>
      </c>
      <c r="AW171" s="93">
        <f t="shared" si="19"/>
        <v>48.944050000000004</v>
      </c>
      <c r="AX171" s="58">
        <v>10</v>
      </c>
      <c r="AY171" s="58">
        <v>776</v>
      </c>
      <c r="AZ171" s="58">
        <v>15</v>
      </c>
      <c r="BB171" s="58" t="s">
        <v>1508</v>
      </c>
      <c r="BC171" s="58" t="s">
        <v>1191</v>
      </c>
      <c r="BD171" s="58">
        <v>950</v>
      </c>
      <c r="BE171" s="58">
        <v>900</v>
      </c>
      <c r="BF171" s="58" t="s">
        <v>1192</v>
      </c>
      <c r="BG171" s="58">
        <v>40</v>
      </c>
      <c r="BH171" s="58">
        <v>35</v>
      </c>
      <c r="BI171" s="58">
        <f t="shared" si="14"/>
        <v>1330</v>
      </c>
      <c r="BJ171" s="58">
        <f t="shared" si="20"/>
        <v>830</v>
      </c>
      <c r="BK171" s="91">
        <v>42445</v>
      </c>
      <c r="BL171" s="59" t="s">
        <v>1362</v>
      </c>
      <c r="BM171" s="100">
        <v>42458</v>
      </c>
      <c r="BN171" s="59" t="s">
        <v>1432</v>
      </c>
    </row>
    <row r="172" spans="1:67" ht="15" customHeight="1" x14ac:dyDescent="0.25">
      <c r="A172" s="157" t="s">
        <v>137</v>
      </c>
      <c r="B172" s="54">
        <f ca="1">IF(AO172="","",IF(ISERROR(MATCH(AO172,AO$5:AO171,0)),MAX(B$5:B171)+1,INDIRECT(ADDRESS(MATCH(AO172,AO$5:AO171,0)+4,1)) ) )</f>
        <v>129</v>
      </c>
      <c r="C172" s="55">
        <v>274</v>
      </c>
      <c r="D172" s="56" t="s">
        <v>16</v>
      </c>
      <c r="E172" s="88" t="s">
        <v>1181</v>
      </c>
      <c r="F172" s="56" t="s">
        <v>1509</v>
      </c>
      <c r="G172" s="58" t="s">
        <v>1182</v>
      </c>
      <c r="H172" s="58"/>
      <c r="I172" s="89"/>
      <c r="J172" s="58" t="s">
        <v>1182</v>
      </c>
      <c r="K172" s="58"/>
      <c r="L172" s="58"/>
      <c r="M172" s="58" t="s">
        <v>1184</v>
      </c>
      <c r="N172" s="61">
        <f>IF(J172="","",IF(ISERROR(MATCH(M172,M$5:M171,0)),MAX(N$5:N171)+1,VLOOKUP(M172,M$5:N171,2,FALSE)) )</f>
        <v>1</v>
      </c>
      <c r="O172" s="89"/>
      <c r="P172" s="58" t="s">
        <v>1182</v>
      </c>
      <c r="S172" s="58" t="s">
        <v>1211</v>
      </c>
      <c r="T172" s="58" t="s">
        <v>1196</v>
      </c>
      <c r="U172" s="58" t="s">
        <v>1198</v>
      </c>
      <c r="V172" s="61" t="str">
        <f t="shared" si="15"/>
        <v>A1_A4</v>
      </c>
      <c r="W172" s="61">
        <f>IF(P172="","",IF(ISERROR(MATCH(V172,V$5:V171,0)),MAX(W$5:W171)+1,VLOOKUP(V172,V$5:W171,2,FALSE)) )</f>
        <v>4</v>
      </c>
      <c r="X172" s="89"/>
      <c r="Y172" s="58" t="s">
        <v>16</v>
      </c>
      <c r="Z172" s="58"/>
      <c r="AA172" s="58"/>
      <c r="AB172" s="58" t="s">
        <v>16</v>
      </c>
      <c r="AC172" s="58" t="s">
        <v>16</v>
      </c>
      <c r="AD172" s="58" t="s">
        <v>16</v>
      </c>
      <c r="AE172" s="61" t="str">
        <f t="shared" si="16"/>
        <v/>
      </c>
      <c r="AF172" s="61" t="str">
        <f>IF(Y172="","",IF(ISERROR(MATCH(AE172,AE$5:AE171,0)),MAX(AF$5:AF171)+1,VLOOKUP(AE172,AE$5:AF171,2,FALSE)) )</f>
        <v/>
      </c>
      <c r="AG172" s="89"/>
      <c r="AH172" s="54" t="str">
        <f t="shared" si="17"/>
        <v>14*</v>
      </c>
      <c r="AI172" s="61">
        <f>IF(AH172="","",IF(ISERROR(MATCH(AH172,AH$5:AH171,0)),MAX(AI$5:AI171)+1,VLOOKUP(AH172,AH$5:AI171,2,FALSE)) )</f>
        <v>5</v>
      </c>
      <c r="AJ172" s="61" t="str">
        <f t="shared" si="18"/>
        <v/>
      </c>
      <c r="AK172" s="58" t="s">
        <v>1185</v>
      </c>
      <c r="AL172" s="61"/>
      <c r="AO172" s="58" t="s">
        <v>137</v>
      </c>
      <c r="AP172" s="58" t="s">
        <v>18</v>
      </c>
      <c r="AQ172" s="58" t="s">
        <v>43</v>
      </c>
      <c r="AR172" s="56">
        <v>1</v>
      </c>
      <c r="AS172" s="58" t="s">
        <v>108</v>
      </c>
      <c r="AT172" s="92">
        <v>132440.68</v>
      </c>
      <c r="AU172" s="92">
        <v>485520.67599999998</v>
      </c>
      <c r="AV172" s="93">
        <f t="shared" si="19"/>
        <v>13.411299999999999</v>
      </c>
      <c r="AW172" s="93">
        <f t="shared" si="19"/>
        <v>48.922409999999992</v>
      </c>
      <c r="AX172" s="58">
        <v>15</v>
      </c>
      <c r="AY172" s="58">
        <v>769</v>
      </c>
      <c r="AZ172" s="58">
        <v>15</v>
      </c>
      <c r="BB172" s="58" t="s">
        <v>1508</v>
      </c>
      <c r="BC172" s="58" t="s">
        <v>1191</v>
      </c>
      <c r="BD172" s="58">
        <v>950</v>
      </c>
      <c r="BE172" s="58">
        <v>900</v>
      </c>
      <c r="BF172" s="58" t="s">
        <v>1209</v>
      </c>
      <c r="BG172" s="58">
        <v>70</v>
      </c>
      <c r="BH172" s="58">
        <v>30</v>
      </c>
      <c r="BI172" s="58">
        <f t="shared" si="14"/>
        <v>2040</v>
      </c>
      <c r="BJ172" s="58">
        <f t="shared" si="20"/>
        <v>1540</v>
      </c>
      <c r="BK172" s="91">
        <v>42445</v>
      </c>
      <c r="BL172" s="59" t="s">
        <v>1364</v>
      </c>
      <c r="BM172" s="100">
        <v>42458</v>
      </c>
      <c r="BN172" s="59" t="s">
        <v>1433</v>
      </c>
    </row>
    <row r="173" spans="1:67" ht="15" customHeight="1" x14ac:dyDescent="0.25">
      <c r="A173" s="157" t="s">
        <v>138</v>
      </c>
      <c r="B173" s="54">
        <f ca="1">IF(AO173="","",IF(ISERROR(MATCH(AO173,AO$5:AO172,0)),MAX(B$5:B172)+1,INDIRECT(ADDRESS(MATCH(AO173,AO$5:AO172,0)+4,1)) ) )</f>
        <v>130</v>
      </c>
      <c r="C173" s="55">
        <v>275</v>
      </c>
      <c r="D173" s="56" t="s">
        <v>16</v>
      </c>
      <c r="E173" s="57" t="s">
        <v>1315</v>
      </c>
      <c r="F173" s="56" t="s">
        <v>1315</v>
      </c>
      <c r="G173" s="58" t="s">
        <v>1182</v>
      </c>
      <c r="H173" s="58" t="s">
        <v>1510</v>
      </c>
      <c r="I173" s="89"/>
      <c r="J173" s="58" t="s">
        <v>1182</v>
      </c>
      <c r="K173" s="58"/>
      <c r="L173" s="58"/>
      <c r="M173" s="58" t="s">
        <v>1351</v>
      </c>
      <c r="N173" s="61">
        <f>IF(J173="","",IF(ISERROR(MATCH(M173,M$5:M172,0)),MAX(N$5:N172)+1,VLOOKUP(M173,M$5:N172,2,FALSE)) )</f>
        <v>5</v>
      </c>
      <c r="O173" s="89"/>
      <c r="P173" s="58" t="s">
        <v>1182</v>
      </c>
      <c r="S173" s="58" t="s">
        <v>1211</v>
      </c>
      <c r="T173" s="58" t="s">
        <v>1265</v>
      </c>
      <c r="U173" s="58" t="s">
        <v>1198</v>
      </c>
      <c r="V173" s="61" t="str">
        <f t="shared" si="15"/>
        <v>A3_A4</v>
      </c>
      <c r="W173" s="61">
        <f>IF(P173="","",IF(ISERROR(MATCH(V173,V$5:V172,0)),MAX(W$5:W172)+1,VLOOKUP(V173,V$5:W172,2,FALSE)) )</f>
        <v>8</v>
      </c>
      <c r="X173" s="89"/>
      <c r="Y173" s="58" t="s">
        <v>1182</v>
      </c>
      <c r="Z173" s="58"/>
      <c r="AA173" s="58"/>
      <c r="AB173" s="58" t="s">
        <v>1211</v>
      </c>
      <c r="AC173" s="58" t="s">
        <v>1199</v>
      </c>
      <c r="AD173" s="58" t="s">
        <v>1316</v>
      </c>
      <c r="AE173" s="61" t="str">
        <f t="shared" si="16"/>
        <v>L4_L3</v>
      </c>
      <c r="AF173" s="61">
        <f>IF(Y173="","",IF(ISERROR(MATCH(AE173,AE$5:AE172,0)),MAX(AF$5:AF172)+1,VLOOKUP(AE173,AE$5:AF172,2,FALSE)) )</f>
        <v>6</v>
      </c>
      <c r="AG173" s="89"/>
      <c r="AH173" s="54" t="str">
        <f t="shared" si="17"/>
        <v>586</v>
      </c>
      <c r="AI173" s="61">
        <f>IF(AH173="","",IF(ISERROR(MATCH(AH173,AH$5:AH172,0)),MAX(AI$5:AI172)+1,VLOOKUP(AH173,AH$5:AI172,2,FALSE)) )</f>
        <v>24</v>
      </c>
      <c r="AJ173" s="61" t="str">
        <f t="shared" si="18"/>
        <v>x</v>
      </c>
      <c r="AK173" s="58" t="s">
        <v>1185</v>
      </c>
      <c r="AL173" s="61"/>
      <c r="AO173" s="58" t="s">
        <v>138</v>
      </c>
      <c r="AP173" s="58" t="s">
        <v>18</v>
      </c>
      <c r="AQ173" s="58" t="s">
        <v>43</v>
      </c>
      <c r="AR173" s="56">
        <v>3</v>
      </c>
      <c r="AS173" s="58" t="s">
        <v>1246</v>
      </c>
      <c r="AT173" s="92">
        <v>133311.23199999999</v>
      </c>
      <c r="AU173" s="92">
        <v>485546.66800000001</v>
      </c>
      <c r="AV173" s="93">
        <f t="shared" si="19"/>
        <v>13.553119999999996</v>
      </c>
      <c r="AW173" s="93">
        <f t="shared" si="19"/>
        <v>48.929630000000003</v>
      </c>
      <c r="AX173" s="58">
        <v>20</v>
      </c>
      <c r="AY173" s="58">
        <v>857</v>
      </c>
      <c r="AZ173" s="58">
        <v>25</v>
      </c>
      <c r="BB173" s="58" t="s">
        <v>1508</v>
      </c>
      <c r="BC173" s="58" t="s">
        <v>1191</v>
      </c>
      <c r="BD173" s="58">
        <v>1000</v>
      </c>
      <c r="BE173" s="58">
        <v>950</v>
      </c>
      <c r="BF173" s="58" t="s">
        <v>1192</v>
      </c>
      <c r="BG173" s="58">
        <v>50</v>
      </c>
      <c r="BH173" s="58">
        <v>35</v>
      </c>
      <c r="BI173" s="58">
        <f t="shared" si="14"/>
        <v>1680</v>
      </c>
      <c r="BJ173" s="58">
        <f t="shared" si="20"/>
        <v>1180</v>
      </c>
      <c r="BK173" s="91">
        <v>42445</v>
      </c>
      <c r="BL173" s="59" t="s">
        <v>1365</v>
      </c>
      <c r="BM173" s="100">
        <v>42458</v>
      </c>
      <c r="BN173" s="59" t="s">
        <v>1438</v>
      </c>
    </row>
    <row r="174" spans="1:67" ht="15" customHeight="1" x14ac:dyDescent="0.25">
      <c r="A174" s="157" t="s">
        <v>138</v>
      </c>
      <c r="B174" s="54" t="str">
        <f ca="1">IF(AO174="","",IF(ISERROR(MATCH(AO174,AO$5:AO173,0)),MAX(B$5:B173)+1,INDIRECT(ADDRESS(MATCH(AO174,AO$5:AO173,0)+4,1)) ) )</f>
        <v>DIPoel3</v>
      </c>
      <c r="C174" s="55">
        <v>276</v>
      </c>
      <c r="D174" s="56">
        <v>173</v>
      </c>
      <c r="E174" s="57" t="s">
        <v>1315</v>
      </c>
      <c r="F174" s="56" t="s">
        <v>1315</v>
      </c>
      <c r="G174" s="58" t="s">
        <v>1261</v>
      </c>
      <c r="H174" s="58" t="s">
        <v>1510</v>
      </c>
      <c r="I174" s="89"/>
      <c r="J174" s="58"/>
      <c r="K174" s="58"/>
      <c r="L174" s="58"/>
      <c r="M174" s="58" t="s">
        <v>16</v>
      </c>
      <c r="N174" s="61" t="str">
        <f>IF(J174="","",IF(ISERROR(MATCH(M174,M$5:M173,0)),MAX(N$5:N173)+1,VLOOKUP(M174,M$5:N173,2,FALSE)) )</f>
        <v/>
      </c>
      <c r="O174" s="89"/>
      <c r="P174" s="58" t="s">
        <v>16</v>
      </c>
      <c r="V174" s="61" t="str">
        <f t="shared" si="15"/>
        <v/>
      </c>
      <c r="W174" s="61" t="str">
        <f>IF(P174="","",IF(ISERROR(MATCH(V174,V$5:V173,0)),MAX(W$5:W173)+1,VLOOKUP(V174,V$5:W173,2,FALSE)) )</f>
        <v/>
      </c>
      <c r="X174" s="89"/>
      <c r="Y174" s="73" t="s">
        <v>1426</v>
      </c>
      <c r="Z174" s="73"/>
      <c r="AA174" s="73"/>
      <c r="AB174" s="73" t="s">
        <v>1211</v>
      </c>
      <c r="AC174" s="73" t="s">
        <v>1199</v>
      </c>
      <c r="AD174" s="73" t="s">
        <v>1316</v>
      </c>
      <c r="AE174" s="73" t="str">
        <f t="shared" si="16"/>
        <v>L4_L3</v>
      </c>
      <c r="AF174" s="61">
        <f>IF(Y174="","",IF(ISERROR(MATCH(AE174,AE$5:AE173,0)),MAX(AF$5:AF173)+1,VLOOKUP(AE174,AE$5:AF173,2,FALSE)) )</f>
        <v>6</v>
      </c>
      <c r="AG174" s="89"/>
      <c r="AH174" s="54" t="str">
        <f t="shared" si="17"/>
        <v/>
      </c>
      <c r="AI174" s="61" t="str">
        <f>IF(AH174="","",IF(ISERROR(MATCH(AH174,AH$5:AH173,0)),MAX(AI$5:AI173)+1,VLOOKUP(AH174,AH$5:AI173,2,FALSE)) )</f>
        <v/>
      </c>
      <c r="AJ174" s="61" t="str">
        <f t="shared" si="18"/>
        <v/>
      </c>
      <c r="AK174" s="58" t="s">
        <v>1185</v>
      </c>
      <c r="AL174" s="61"/>
      <c r="AO174" s="58" t="s">
        <v>138</v>
      </c>
      <c r="AP174" s="58" t="s">
        <v>18</v>
      </c>
      <c r="AQ174" s="58" t="s">
        <v>43</v>
      </c>
      <c r="AR174" s="56">
        <v>3</v>
      </c>
      <c r="AS174" s="58" t="s">
        <v>1246</v>
      </c>
      <c r="AT174" s="92">
        <v>133311.23199999999</v>
      </c>
      <c r="AU174" s="92">
        <v>485546.66800000001</v>
      </c>
      <c r="AV174" s="93">
        <f t="shared" si="19"/>
        <v>13.553119999999996</v>
      </c>
      <c r="AW174" s="93">
        <f t="shared" si="19"/>
        <v>48.929630000000003</v>
      </c>
      <c r="AX174" s="58">
        <v>20</v>
      </c>
      <c r="AY174" s="58">
        <v>857</v>
      </c>
      <c r="AZ174" s="58">
        <v>25</v>
      </c>
      <c r="BB174" s="58" t="s">
        <v>1508</v>
      </c>
      <c r="BC174" s="58" t="s">
        <v>1191</v>
      </c>
      <c r="BD174" s="58">
        <v>1000</v>
      </c>
      <c r="BE174" s="58">
        <v>950</v>
      </c>
      <c r="BF174" s="58" t="s">
        <v>1192</v>
      </c>
      <c r="BG174" s="58">
        <v>50</v>
      </c>
      <c r="BH174" s="58">
        <v>30</v>
      </c>
      <c r="BI174" s="58">
        <f t="shared" si="14"/>
        <v>1440</v>
      </c>
      <c r="BJ174" s="58">
        <f t="shared" si="20"/>
        <v>940</v>
      </c>
      <c r="BK174" s="91">
        <v>42445</v>
      </c>
      <c r="BL174" s="59" t="s">
        <v>1366</v>
      </c>
      <c r="BM174" s="100">
        <v>42458</v>
      </c>
      <c r="BN174" s="59" t="s">
        <v>1442</v>
      </c>
    </row>
    <row r="175" spans="1:67" ht="15" customHeight="1" x14ac:dyDescent="0.25">
      <c r="A175" s="157" t="s">
        <v>139</v>
      </c>
      <c r="B175" s="54">
        <f ca="1">IF(AO175="","",IF(ISERROR(MATCH(AO175,AO$5:AO174,0)),MAX(B$5:B174)+1,INDIRECT(ADDRESS(MATCH(AO175,AO$5:AO174,0)+4,1)) ) )</f>
        <v>131</v>
      </c>
      <c r="C175" s="55">
        <v>277</v>
      </c>
      <c r="D175" s="56" t="s">
        <v>16</v>
      </c>
      <c r="E175" s="57" t="s">
        <v>1331</v>
      </c>
      <c r="F175" s="56" t="s">
        <v>1331</v>
      </c>
      <c r="G175" s="58" t="s">
        <v>1182</v>
      </c>
      <c r="H175" s="58" t="s">
        <v>1511</v>
      </c>
      <c r="I175" s="89"/>
      <c r="J175" s="58" t="s">
        <v>1182</v>
      </c>
      <c r="K175" s="58"/>
      <c r="L175" s="58"/>
      <c r="M175" s="58" t="s">
        <v>1351</v>
      </c>
      <c r="N175" s="61">
        <f>IF(J175="","",IF(ISERROR(MATCH(M175,M$5:M174,0)),MAX(N$5:N174)+1,VLOOKUP(M175,M$5:N174,2,FALSE)) )</f>
        <v>5</v>
      </c>
      <c r="O175" s="89"/>
      <c r="P175" s="58" t="s">
        <v>1182</v>
      </c>
      <c r="S175" s="58" t="s">
        <v>1211</v>
      </c>
      <c r="T175" s="58" t="s">
        <v>1212</v>
      </c>
      <c r="U175" s="58" t="s">
        <v>1265</v>
      </c>
      <c r="V175" s="61" t="str">
        <f t="shared" si="15"/>
        <v>A2_A3</v>
      </c>
      <c r="W175" s="61">
        <f>IF(P175="","",IF(ISERROR(MATCH(V175,V$5:V174,0)),MAX(W$5:W174)+1,VLOOKUP(V175,V$5:W174,2,FALSE)) )</f>
        <v>15</v>
      </c>
      <c r="X175" s="89"/>
      <c r="Y175" s="58" t="s">
        <v>1182</v>
      </c>
      <c r="Z175" s="58"/>
      <c r="AA175" s="58"/>
      <c r="AB175" s="58" t="s">
        <v>1211</v>
      </c>
      <c r="AC175" s="58" t="s">
        <v>1334</v>
      </c>
      <c r="AD175" s="58" t="s">
        <v>1316</v>
      </c>
      <c r="AE175" s="61" t="str">
        <f t="shared" si="16"/>
        <v>L1-4_L3</v>
      </c>
      <c r="AF175" s="61">
        <f>IF(Y175="","",IF(ISERROR(MATCH(AE175,AE$5:AE174,0)),MAX(AF$5:AF174)+1,VLOOKUP(AE175,AE$5:AF174,2,FALSE)) )</f>
        <v>7</v>
      </c>
      <c r="AG175" s="89"/>
      <c r="AH175" s="54" t="str">
        <f t="shared" si="17"/>
        <v>5f7</v>
      </c>
      <c r="AI175" s="61">
        <f>IF(AH175="","",IF(ISERROR(MATCH(AH175,AH$5:AH174,0)),MAX(AI$5:AI174)+1,VLOOKUP(AH175,AH$5:AI174,2,FALSE)) )</f>
        <v>29</v>
      </c>
      <c r="AJ175" s="61" t="str">
        <f t="shared" si="18"/>
        <v>x</v>
      </c>
      <c r="AK175" s="58" t="s">
        <v>1185</v>
      </c>
      <c r="AL175" s="61"/>
      <c r="AO175" s="58" t="s">
        <v>139</v>
      </c>
      <c r="AP175" s="58" t="s">
        <v>18</v>
      </c>
      <c r="AQ175" s="58" t="s">
        <v>43</v>
      </c>
      <c r="AR175" s="56">
        <v>7</v>
      </c>
      <c r="AS175" s="58" t="s">
        <v>55</v>
      </c>
      <c r="AT175" s="92">
        <v>132518.516</v>
      </c>
      <c r="AU175" s="92">
        <v>485516.24800000002</v>
      </c>
      <c r="AV175" s="93">
        <f t="shared" si="19"/>
        <v>13.421810000000001</v>
      </c>
      <c r="AW175" s="93">
        <f t="shared" si="19"/>
        <v>48.921180000000007</v>
      </c>
      <c r="AX175" s="58">
        <v>15</v>
      </c>
      <c r="AY175" s="58">
        <v>802</v>
      </c>
      <c r="AZ175" s="58">
        <v>15</v>
      </c>
      <c r="BB175" s="58" t="s">
        <v>1508</v>
      </c>
      <c r="BC175" s="58" t="s">
        <v>1191</v>
      </c>
      <c r="BD175" s="58">
        <v>1000</v>
      </c>
      <c r="BE175" s="58">
        <v>950</v>
      </c>
      <c r="BF175" s="58" t="s">
        <v>1209</v>
      </c>
      <c r="BG175" s="58">
        <v>50</v>
      </c>
      <c r="BH175" s="58">
        <v>30</v>
      </c>
      <c r="BI175" s="58">
        <f t="shared" si="14"/>
        <v>1440</v>
      </c>
      <c r="BJ175" s="58">
        <f t="shared" si="20"/>
        <v>940</v>
      </c>
      <c r="BK175" s="91">
        <v>42445</v>
      </c>
      <c r="BL175" s="59" t="s">
        <v>1367</v>
      </c>
      <c r="BM175" s="100">
        <v>42458</v>
      </c>
      <c r="BN175" s="59" t="s">
        <v>1446</v>
      </c>
    </row>
    <row r="176" spans="1:67" ht="15" customHeight="1" x14ac:dyDescent="0.25">
      <c r="A176" s="157" t="s">
        <v>139</v>
      </c>
      <c r="B176" s="54" t="str">
        <f ca="1">IF(AO176="","",IF(ISERROR(MATCH(AO176,AO$5:AO175,0)),MAX(B$5:B175)+1,INDIRECT(ADDRESS(MATCH(AO176,AO$5:AO175,0)+4,1)) ) )</f>
        <v>DIPzei7</v>
      </c>
      <c r="C176" s="55">
        <v>278</v>
      </c>
      <c r="D176" s="56">
        <v>277</v>
      </c>
      <c r="E176" s="57" t="s">
        <v>1331</v>
      </c>
      <c r="F176" s="56" t="s">
        <v>1331</v>
      </c>
      <c r="G176" s="58" t="s">
        <v>1261</v>
      </c>
      <c r="H176" s="58" t="s">
        <v>1511</v>
      </c>
      <c r="I176" s="89"/>
      <c r="J176" s="58"/>
      <c r="K176" s="58"/>
      <c r="L176" s="58"/>
      <c r="M176" s="58" t="s">
        <v>16</v>
      </c>
      <c r="N176" s="61" t="str">
        <f>IF(J176="","",IF(ISERROR(MATCH(M176,M$5:M175,0)),MAX(N$5:N175)+1,VLOOKUP(M176,M$5:N175,2,FALSE)) )</f>
        <v/>
      </c>
      <c r="O176" s="89"/>
      <c r="P176" s="58" t="s">
        <v>16</v>
      </c>
      <c r="V176" s="61" t="str">
        <f t="shared" si="15"/>
        <v/>
      </c>
      <c r="W176" s="61" t="str">
        <f>IF(P176="","",IF(ISERROR(MATCH(V176,V$5:V175,0)),MAX(W$5:W175)+1,VLOOKUP(V176,V$5:W175,2,FALSE)) )</f>
        <v/>
      </c>
      <c r="X176" s="89"/>
      <c r="Y176" s="58" t="s">
        <v>16</v>
      </c>
      <c r="Z176" s="58"/>
      <c r="AA176" s="58"/>
      <c r="AB176" s="58" t="s">
        <v>16</v>
      </c>
      <c r="AC176" s="58" t="s">
        <v>16</v>
      </c>
      <c r="AD176" s="58" t="s">
        <v>16</v>
      </c>
      <c r="AE176" s="61" t="str">
        <f t="shared" si="16"/>
        <v/>
      </c>
      <c r="AF176" s="61" t="str">
        <f>IF(Y176="","",IF(ISERROR(MATCH(AE176,AE$5:AE175,0)),MAX(AF$5:AF175)+1,VLOOKUP(AE176,AE$5:AF175,2,FALSE)) )</f>
        <v/>
      </c>
      <c r="AG176" s="89"/>
      <c r="AH176" s="54" t="str">
        <f t="shared" si="17"/>
        <v/>
      </c>
      <c r="AI176" s="61" t="str">
        <f>IF(AH176="","",IF(ISERROR(MATCH(AH176,AH$5:AH175,0)),MAX(AI$5:AI175)+1,VLOOKUP(AH176,AH$5:AI175,2,FALSE)) )</f>
        <v/>
      </c>
      <c r="AJ176" s="61" t="str">
        <f t="shared" si="18"/>
        <v/>
      </c>
      <c r="AK176" s="58" t="s">
        <v>1185</v>
      </c>
      <c r="AL176" s="61"/>
      <c r="AO176" s="58" t="s">
        <v>139</v>
      </c>
      <c r="AP176" s="58" t="s">
        <v>18</v>
      </c>
      <c r="AQ176" s="58" t="s">
        <v>43</v>
      </c>
      <c r="AR176" s="56">
        <v>7</v>
      </c>
      <c r="AS176" s="58" t="s">
        <v>55</v>
      </c>
      <c r="AT176" s="92">
        <v>132518.516</v>
      </c>
      <c r="AU176" s="92">
        <v>485516.24800000002</v>
      </c>
      <c r="AV176" s="93">
        <f t="shared" si="19"/>
        <v>13.421810000000001</v>
      </c>
      <c r="AW176" s="93">
        <f t="shared" si="19"/>
        <v>48.921180000000007</v>
      </c>
      <c r="AX176" s="58">
        <v>15</v>
      </c>
      <c r="AY176" s="58">
        <v>802</v>
      </c>
      <c r="AZ176" s="58">
        <v>15</v>
      </c>
      <c r="BB176" s="58" t="s">
        <v>1508</v>
      </c>
      <c r="BC176" s="58" t="s">
        <v>1191</v>
      </c>
      <c r="BD176" s="58">
        <v>1000</v>
      </c>
      <c r="BE176" s="58">
        <v>900</v>
      </c>
      <c r="BF176" s="58" t="s">
        <v>1192</v>
      </c>
      <c r="BG176" s="58">
        <v>50</v>
      </c>
      <c r="BH176" s="58">
        <v>30</v>
      </c>
      <c r="BI176" s="58">
        <f t="shared" si="14"/>
        <v>1440</v>
      </c>
      <c r="BJ176" s="58">
        <f t="shared" si="20"/>
        <v>940</v>
      </c>
      <c r="BK176" s="91">
        <v>42445</v>
      </c>
      <c r="BL176" s="59" t="s">
        <v>1368</v>
      </c>
      <c r="BM176" s="100">
        <v>42458</v>
      </c>
      <c r="BN176" s="59" t="s">
        <v>1450</v>
      </c>
    </row>
    <row r="177" spans="1:69" ht="15" customHeight="1" x14ac:dyDescent="0.25">
      <c r="A177" s="157" t="s">
        <v>140</v>
      </c>
      <c r="B177" s="54">
        <f ca="1">IF(AO177="","",IF(ISERROR(MATCH(AO177,AO$5:AO176,0)),MAX(B$5:B176)+1,INDIRECT(ADDRESS(MATCH(AO177,AO$5:AO176,0)+4,1)) ) )</f>
        <v>132</v>
      </c>
      <c r="C177" s="55">
        <v>279</v>
      </c>
      <c r="D177" s="56" t="s">
        <v>16</v>
      </c>
      <c r="E177" s="57" t="s">
        <v>1308</v>
      </c>
      <c r="F177" s="56" t="s">
        <v>1308</v>
      </c>
      <c r="G177" s="58" t="s">
        <v>1182</v>
      </c>
      <c r="H177" s="58"/>
      <c r="I177" s="89"/>
      <c r="J177" s="58" t="s">
        <v>1182</v>
      </c>
      <c r="K177" s="58"/>
      <c r="L177" s="58"/>
      <c r="M177" s="58" t="s">
        <v>1210</v>
      </c>
      <c r="N177" s="61">
        <f>IF(J177="","",IF(ISERROR(MATCH(M177,M$5:M176,0)),MAX(N$5:N176)+1,VLOOKUP(M177,M$5:N176,2,FALSE)) )</f>
        <v>2</v>
      </c>
      <c r="O177" s="89"/>
      <c r="P177" s="58" t="s">
        <v>1182</v>
      </c>
      <c r="S177" s="58" t="s">
        <v>1211</v>
      </c>
      <c r="T177" s="58" t="s">
        <v>1217</v>
      </c>
      <c r="U177" s="58" t="s">
        <v>1212</v>
      </c>
      <c r="V177" s="61" t="str">
        <f t="shared" si="15"/>
        <v>A1-1_A2</v>
      </c>
      <c r="W177" s="61">
        <f>IF(P177="","",IF(ISERROR(MATCH(V177,V$5:V176,0)),MAX(W$5:W176)+1,VLOOKUP(V177,V$5:W176,2,FALSE)) )</f>
        <v>17</v>
      </c>
      <c r="X177" s="89"/>
      <c r="Y177" s="58" t="s">
        <v>1182</v>
      </c>
      <c r="Z177" s="58"/>
      <c r="AA177" s="58"/>
      <c r="AB177" s="58" t="s">
        <v>1211</v>
      </c>
      <c r="AC177" s="58" t="s">
        <v>1228</v>
      </c>
      <c r="AD177" s="58" t="s">
        <v>1501</v>
      </c>
      <c r="AE177" s="61" t="str">
        <f t="shared" si="16"/>
        <v>L1-2_L1-7</v>
      </c>
      <c r="AF177" s="61">
        <f>IF(Y177="","",IF(ISERROR(MATCH(AE177,AE$5:AE176,0)),MAX(AF$5:AF176)+1,VLOOKUP(AE177,AE$5:AF176,2,FALSE)) )</f>
        <v>21</v>
      </c>
      <c r="AG177" s="89"/>
      <c r="AH177" s="54" t="str">
        <f t="shared" si="17"/>
        <v>2hl</v>
      </c>
      <c r="AI177" s="61">
        <f>IF(AH177="","",IF(ISERROR(MATCH(AH177,AH$5:AH176,0)),MAX(AI$5:AI176)+1,VLOOKUP(AH177,AH$5:AI176,2,FALSE)) )</f>
        <v>46</v>
      </c>
      <c r="AJ177" s="61" t="str">
        <f t="shared" si="18"/>
        <v>x</v>
      </c>
      <c r="AK177" s="58" t="s">
        <v>1185</v>
      </c>
      <c r="AL177" s="61"/>
      <c r="AO177" s="58" t="s">
        <v>140</v>
      </c>
      <c r="AP177" s="58" t="s">
        <v>18</v>
      </c>
      <c r="AQ177" s="58" t="s">
        <v>43</v>
      </c>
      <c r="AR177" s="56">
        <v>6</v>
      </c>
      <c r="AS177" s="58" t="s">
        <v>1246</v>
      </c>
      <c r="AT177" s="92">
        <v>133311.23199999999</v>
      </c>
      <c r="AU177" s="92">
        <v>485546.66800000001</v>
      </c>
      <c r="AV177" s="93">
        <f t="shared" si="19"/>
        <v>13.553119999999996</v>
      </c>
      <c r="AW177" s="93">
        <f t="shared" si="19"/>
        <v>48.929630000000003</v>
      </c>
      <c r="AX177" s="58">
        <v>20</v>
      </c>
      <c r="AY177" s="58">
        <v>857</v>
      </c>
      <c r="AZ177" s="58">
        <v>25</v>
      </c>
      <c r="BB177" s="58" t="s">
        <v>1508</v>
      </c>
      <c r="BC177" s="58" t="s">
        <v>1191</v>
      </c>
      <c r="BD177" s="58">
        <v>1000</v>
      </c>
      <c r="BE177" s="58">
        <v>950</v>
      </c>
      <c r="BF177" s="58" t="s">
        <v>1192</v>
      </c>
      <c r="BG177" s="58">
        <v>60</v>
      </c>
      <c r="BH177" s="58">
        <v>30</v>
      </c>
      <c r="BI177" s="58">
        <f t="shared" si="14"/>
        <v>1740</v>
      </c>
      <c r="BJ177" s="58">
        <f t="shared" si="20"/>
        <v>1240</v>
      </c>
      <c r="BK177" s="91">
        <v>42445</v>
      </c>
      <c r="BL177" s="59" t="s">
        <v>1369</v>
      </c>
      <c r="BM177" s="100">
        <v>42458</v>
      </c>
      <c r="BN177" s="59" t="s">
        <v>1454</v>
      </c>
    </row>
    <row r="178" spans="1:69" ht="15" customHeight="1" x14ac:dyDescent="0.25">
      <c r="A178" s="157" t="s">
        <v>141</v>
      </c>
      <c r="B178" s="54">
        <f ca="1">IF(AO178="","",IF(ISERROR(MATCH(AO178,AO$5:AO177,0)),MAX(B$5:B177)+1,INDIRECT(ADDRESS(MATCH(AO178,AO$5:AO177,0)+4,1)) ) )</f>
        <v>133</v>
      </c>
      <c r="C178" s="55">
        <v>280</v>
      </c>
      <c r="D178" s="56" t="s">
        <v>16</v>
      </c>
      <c r="E178" s="88" t="s">
        <v>1331</v>
      </c>
      <c r="F178" s="56" t="s">
        <v>1512</v>
      </c>
      <c r="G178" s="58" t="s">
        <v>1182</v>
      </c>
      <c r="H178" s="58"/>
      <c r="I178" s="89"/>
      <c r="J178" s="58" t="s">
        <v>1182</v>
      </c>
      <c r="K178" s="58"/>
      <c r="L178" s="58"/>
      <c r="M178" s="58" t="s">
        <v>1351</v>
      </c>
      <c r="N178" s="61">
        <f>IF(J178="","",IF(ISERROR(MATCH(M178,M$5:M177,0)),MAX(N$5:N177)+1,VLOOKUP(M178,M$5:N177,2,FALSE)) )</f>
        <v>5</v>
      </c>
      <c r="O178" s="89"/>
      <c r="P178" s="58" t="s">
        <v>1182</v>
      </c>
      <c r="S178" s="58" t="s">
        <v>1211</v>
      </c>
      <c r="T178" s="58" t="s">
        <v>1196</v>
      </c>
      <c r="U178" s="58" t="s">
        <v>1265</v>
      </c>
      <c r="V178" s="61" t="str">
        <f t="shared" si="15"/>
        <v>A1_A3</v>
      </c>
      <c r="W178" s="61">
        <f>IF(P178="","",IF(ISERROR(MATCH(V178,V$5:V177,0)),MAX(W$5:W177)+1,VLOOKUP(V178,V$5:W177,2,FALSE)) )</f>
        <v>9</v>
      </c>
      <c r="X178" s="89"/>
      <c r="Y178" s="58" t="s">
        <v>1182</v>
      </c>
      <c r="Z178" s="58"/>
      <c r="AA178" s="58"/>
      <c r="AB178" s="58" t="s">
        <v>1211</v>
      </c>
      <c r="AC178" s="58" t="s">
        <v>1218</v>
      </c>
      <c r="AD178" s="58" t="s">
        <v>1316</v>
      </c>
      <c r="AE178" s="61" t="str">
        <f t="shared" si="16"/>
        <v>L1-3_L3</v>
      </c>
      <c r="AF178" s="61">
        <f>IF(Y178="","",IF(ISERROR(MATCH(AE178,AE$5:AE177,0)),MAX(AF$5:AF177)+1,VLOOKUP(AE178,AE$5:AF177,2,FALSE)) )</f>
        <v>13</v>
      </c>
      <c r="AG178" s="89"/>
      <c r="AH178" s="54" t="str">
        <f t="shared" si="17"/>
        <v>59d</v>
      </c>
      <c r="AI178" s="61">
        <f>IF(AH178="","",IF(ISERROR(MATCH(AH178,AH$5:AH177,0)),MAX(AI$5:AI177)+1,VLOOKUP(AH178,AH$5:AI177,2,FALSE)) )</f>
        <v>47</v>
      </c>
      <c r="AJ178" s="61" t="str">
        <f t="shared" si="18"/>
        <v>x</v>
      </c>
      <c r="AK178" s="58" t="s">
        <v>1185</v>
      </c>
      <c r="AL178" s="61"/>
      <c r="AO178" s="58" t="s">
        <v>141</v>
      </c>
      <c r="AP178" s="58" t="s">
        <v>18</v>
      </c>
      <c r="AQ178" s="58" t="s">
        <v>43</v>
      </c>
      <c r="AR178" s="56">
        <v>8</v>
      </c>
      <c r="AS178" s="58" t="s">
        <v>108</v>
      </c>
      <c r="AT178" s="92">
        <v>132440.68</v>
      </c>
      <c r="AU178" s="92">
        <v>485520.67599999998</v>
      </c>
      <c r="AV178" s="93">
        <f t="shared" si="19"/>
        <v>13.411299999999999</v>
      </c>
      <c r="AW178" s="93">
        <f t="shared" si="19"/>
        <v>48.922409999999992</v>
      </c>
      <c r="AX178" s="58">
        <v>15</v>
      </c>
      <c r="AY178" s="58">
        <v>769</v>
      </c>
      <c r="AZ178" s="58">
        <v>15</v>
      </c>
      <c r="BB178" s="58" t="s">
        <v>1508</v>
      </c>
      <c r="BC178" s="58" t="s">
        <v>1191</v>
      </c>
      <c r="BD178" s="58" t="s">
        <v>1513</v>
      </c>
      <c r="BE178" s="58">
        <v>900</v>
      </c>
      <c r="BF178" s="58" t="s">
        <v>1209</v>
      </c>
      <c r="BG178" s="58">
        <v>40</v>
      </c>
      <c r="BH178" s="58">
        <v>35</v>
      </c>
      <c r="BI178" s="58">
        <f t="shared" si="14"/>
        <v>1330</v>
      </c>
      <c r="BJ178" s="58">
        <f t="shared" si="20"/>
        <v>830</v>
      </c>
      <c r="BK178" s="91">
        <v>42445</v>
      </c>
      <c r="BL178" s="59" t="s">
        <v>1268</v>
      </c>
      <c r="BM178" s="100">
        <v>42458</v>
      </c>
      <c r="BN178" s="59" t="s">
        <v>1296</v>
      </c>
      <c r="BQ178" s="59" t="s">
        <v>1337</v>
      </c>
    </row>
    <row r="179" spans="1:69" ht="15" customHeight="1" x14ac:dyDescent="0.25">
      <c r="A179" s="157" t="s">
        <v>142</v>
      </c>
      <c r="B179" s="54">
        <f ca="1">IF(AO179="","",IF(ISERROR(MATCH(AO179,AO$5:AO178,0)),MAX(B$5:B178)+1,INDIRECT(ADDRESS(MATCH(AO179,AO$5:AO178,0)+4,1)) ) )</f>
        <v>134</v>
      </c>
      <c r="C179" s="55">
        <v>281</v>
      </c>
      <c r="D179" s="56" t="s">
        <v>16</v>
      </c>
      <c r="E179" s="57" t="s">
        <v>1331</v>
      </c>
      <c r="F179" s="56" t="s">
        <v>1331</v>
      </c>
      <c r="G179" s="58" t="s">
        <v>1182</v>
      </c>
      <c r="H179" s="58" t="s">
        <v>1514</v>
      </c>
      <c r="I179" s="89"/>
      <c r="J179" s="96" t="s">
        <v>1182</v>
      </c>
      <c r="K179" s="96"/>
      <c r="L179" s="96"/>
      <c r="M179" s="96" t="s">
        <v>1351</v>
      </c>
      <c r="N179" s="61">
        <f>IF(J179="","",IF(ISERROR(MATCH(M179,M$5:M178,0)),MAX(N$5:N178)+1,VLOOKUP(M179,M$5:N178,2,FALSE)) )</f>
        <v>5</v>
      </c>
      <c r="O179" s="97"/>
      <c r="P179" s="96" t="s">
        <v>1182</v>
      </c>
      <c r="Q179" s="96"/>
      <c r="R179" s="96"/>
      <c r="S179" s="96" t="s">
        <v>1211</v>
      </c>
      <c r="T179" s="96" t="s">
        <v>1196</v>
      </c>
      <c r="U179" s="96" t="s">
        <v>1265</v>
      </c>
      <c r="V179" s="61" t="str">
        <f t="shared" si="15"/>
        <v>A1_A3</v>
      </c>
      <c r="W179" s="61">
        <f>IF(P179="","",IF(ISERROR(MATCH(V179,V$5:V178,0)),MAX(W$5:W178)+1,VLOOKUP(V179,V$5:W178,2,FALSE)) )</f>
        <v>9</v>
      </c>
      <c r="X179" s="97"/>
      <c r="Y179" s="58" t="s">
        <v>1182</v>
      </c>
      <c r="Z179" s="58"/>
      <c r="AA179" s="58"/>
      <c r="AB179" s="58" t="s">
        <v>1211</v>
      </c>
      <c r="AC179" s="58" t="s">
        <v>1228</v>
      </c>
      <c r="AD179" s="58" t="s">
        <v>1316</v>
      </c>
      <c r="AE179" s="61" t="str">
        <f t="shared" si="16"/>
        <v>L1-2_L3</v>
      </c>
      <c r="AF179" s="61">
        <f>IF(Y179="","",IF(ISERROR(MATCH(AE179,AE$5:AE178,0)),MAX(AF$5:AF178)+1,VLOOKUP(AE179,AE$5:AF178,2,FALSE)) )</f>
        <v>22</v>
      </c>
      <c r="AG179" s="97"/>
      <c r="AH179" s="54" t="str">
        <f t="shared" si="17"/>
        <v>59m</v>
      </c>
      <c r="AI179" s="61">
        <f>IF(AH179="","",IF(ISERROR(MATCH(AH179,AH$5:AH178,0)),MAX(AI$5:AI178)+1,VLOOKUP(AH179,AH$5:AI178,2,FALSE)) )</f>
        <v>48</v>
      </c>
      <c r="AJ179" s="61" t="str">
        <f t="shared" si="18"/>
        <v>x</v>
      </c>
      <c r="AK179" s="58" t="s">
        <v>1185</v>
      </c>
      <c r="AL179" s="61"/>
      <c r="AM179" s="98"/>
      <c r="AN179" s="98"/>
      <c r="AO179" s="58" t="s">
        <v>142</v>
      </c>
      <c r="AP179" s="58" t="s">
        <v>18</v>
      </c>
      <c r="AQ179" s="58" t="s">
        <v>43</v>
      </c>
      <c r="AR179" s="56">
        <v>9</v>
      </c>
      <c r="AS179" s="58" t="s">
        <v>108</v>
      </c>
      <c r="AT179" s="92">
        <v>132440.68</v>
      </c>
      <c r="AU179" s="92">
        <v>485520.67599999998</v>
      </c>
      <c r="AV179" s="93">
        <f t="shared" si="19"/>
        <v>13.411299999999999</v>
      </c>
      <c r="AW179" s="93">
        <f t="shared" si="19"/>
        <v>48.922409999999992</v>
      </c>
      <c r="AX179" s="58">
        <v>15</v>
      </c>
      <c r="AY179" s="58">
        <v>769</v>
      </c>
      <c r="AZ179" s="58">
        <v>15</v>
      </c>
      <c r="BB179" s="58" t="s">
        <v>1508</v>
      </c>
      <c r="BC179" s="58" t="s">
        <v>1191</v>
      </c>
      <c r="BD179" s="58">
        <v>1000</v>
      </c>
      <c r="BE179" s="58">
        <v>1000</v>
      </c>
      <c r="BF179" s="58" t="s">
        <v>1192</v>
      </c>
      <c r="BG179" s="58">
        <v>50</v>
      </c>
      <c r="BH179" s="58">
        <v>30</v>
      </c>
      <c r="BI179" s="58">
        <f t="shared" si="14"/>
        <v>1440</v>
      </c>
      <c r="BJ179" s="58">
        <f t="shared" si="20"/>
        <v>940</v>
      </c>
      <c r="BK179" s="91">
        <v>42445</v>
      </c>
      <c r="BL179" s="59" t="s">
        <v>1377</v>
      </c>
      <c r="BM179" s="100">
        <v>42458</v>
      </c>
      <c r="BN179" s="59" t="s">
        <v>1515</v>
      </c>
    </row>
    <row r="180" spans="1:69" ht="15" customHeight="1" x14ac:dyDescent="0.25">
      <c r="A180" s="157" t="s">
        <v>142</v>
      </c>
      <c r="B180" s="54" t="str">
        <f ca="1">IF(AO180="","",IF(ISERROR(MATCH(AO180,AO$5:AO179,0)),MAX(B$5:B179)+1,INDIRECT(ADDRESS(MATCH(AO180,AO$5:AO179,0)+4,1)) ) )</f>
        <v>DIPzei9</v>
      </c>
      <c r="C180" s="55">
        <v>282</v>
      </c>
      <c r="D180" s="56">
        <v>281</v>
      </c>
      <c r="E180" s="57" t="s">
        <v>1331</v>
      </c>
      <c r="F180" s="56" t="s">
        <v>1331</v>
      </c>
      <c r="G180" s="58" t="s">
        <v>1261</v>
      </c>
      <c r="H180" s="58" t="s">
        <v>1514</v>
      </c>
      <c r="I180" s="89"/>
      <c r="J180" s="58"/>
      <c r="K180" s="58"/>
      <c r="L180" s="58"/>
      <c r="M180" s="58" t="s">
        <v>16</v>
      </c>
      <c r="N180" s="61" t="str">
        <f>IF(J180="","",IF(ISERROR(MATCH(M180,M$5:M179,0)),MAX(N$5:N179)+1,VLOOKUP(M180,M$5:N179,2,FALSE)) )</f>
        <v/>
      </c>
      <c r="O180" s="89"/>
      <c r="P180" s="58" t="s">
        <v>16</v>
      </c>
      <c r="V180" s="61" t="str">
        <f t="shared" si="15"/>
        <v/>
      </c>
      <c r="W180" s="61" t="str">
        <f>IF(P180="","",IF(ISERROR(MATCH(V180,V$5:V179,0)),MAX(W$5:W179)+1,VLOOKUP(V180,V$5:W179,2,FALSE)) )</f>
        <v/>
      </c>
      <c r="X180" s="89"/>
      <c r="Y180" s="58" t="s">
        <v>16</v>
      </c>
      <c r="Z180" s="58"/>
      <c r="AA180" s="58"/>
      <c r="AB180" s="58" t="s">
        <v>16</v>
      </c>
      <c r="AC180" s="58" t="s">
        <v>16</v>
      </c>
      <c r="AD180" s="58" t="s">
        <v>16</v>
      </c>
      <c r="AE180" s="61" t="str">
        <f t="shared" si="16"/>
        <v/>
      </c>
      <c r="AF180" s="61" t="str">
        <f>IF(Y180="","",IF(ISERROR(MATCH(AE180,AE$5:AE179,0)),MAX(AF$5:AF179)+1,VLOOKUP(AE180,AE$5:AF179,2,FALSE)) )</f>
        <v/>
      </c>
      <c r="AG180" s="89"/>
      <c r="AH180" s="54" t="str">
        <f t="shared" si="17"/>
        <v/>
      </c>
      <c r="AI180" s="61" t="str">
        <f>IF(AH180="","",IF(ISERROR(MATCH(AH180,AH$5:AH179,0)),MAX(AI$5:AI179)+1,VLOOKUP(AH180,AH$5:AI179,2,FALSE)) )</f>
        <v/>
      </c>
      <c r="AJ180" s="61" t="str">
        <f t="shared" si="18"/>
        <v/>
      </c>
      <c r="AK180" s="58" t="s">
        <v>1185</v>
      </c>
      <c r="AL180" s="61"/>
      <c r="AO180" s="58" t="s">
        <v>142</v>
      </c>
      <c r="AP180" s="58" t="s">
        <v>18</v>
      </c>
      <c r="AQ180" s="58" t="s">
        <v>43</v>
      </c>
      <c r="AR180" s="56">
        <v>9</v>
      </c>
      <c r="AS180" s="58" t="s">
        <v>108</v>
      </c>
      <c r="AT180" s="92">
        <v>132440.68</v>
      </c>
      <c r="AU180" s="92">
        <v>485520.67599999998</v>
      </c>
      <c r="AV180" s="93">
        <f t="shared" si="19"/>
        <v>13.411299999999999</v>
      </c>
      <c r="AW180" s="93">
        <f t="shared" si="19"/>
        <v>48.922409999999992</v>
      </c>
      <c r="AX180" s="58">
        <v>15</v>
      </c>
      <c r="AY180" s="58">
        <v>769</v>
      </c>
      <c r="AZ180" s="58">
        <v>15</v>
      </c>
      <c r="BB180" s="58" t="s">
        <v>1508</v>
      </c>
      <c r="BC180" s="58" t="s">
        <v>1191</v>
      </c>
      <c r="BD180" s="58">
        <v>1000</v>
      </c>
      <c r="BE180" s="58">
        <v>900</v>
      </c>
      <c r="BF180" s="58" t="s">
        <v>1192</v>
      </c>
      <c r="BG180" s="58">
        <v>50</v>
      </c>
      <c r="BH180" s="58">
        <v>25</v>
      </c>
      <c r="BI180" s="58">
        <f t="shared" si="14"/>
        <v>1200</v>
      </c>
      <c r="BJ180" s="58">
        <f t="shared" si="20"/>
        <v>700</v>
      </c>
      <c r="BK180" s="91">
        <v>42445</v>
      </c>
      <c r="BL180" s="59" t="s">
        <v>1381</v>
      </c>
      <c r="BM180" s="100">
        <v>42458</v>
      </c>
      <c r="BN180" s="59" t="s">
        <v>1516</v>
      </c>
    </row>
    <row r="181" spans="1:69" ht="15" customHeight="1" x14ac:dyDescent="0.25">
      <c r="A181" s="157" t="s">
        <v>143</v>
      </c>
      <c r="B181" s="54">
        <f ca="1">IF(AO181="","",IF(ISERROR(MATCH(AO181,AO$5:AO180,0)),MAX(B$5:B180)+1,INDIRECT(ADDRESS(MATCH(AO181,AO$5:AO180,0)+4,1)) ) )</f>
        <v>135</v>
      </c>
      <c r="C181" s="55">
        <v>283</v>
      </c>
      <c r="D181" s="56" t="s">
        <v>16</v>
      </c>
      <c r="E181" s="57" t="s">
        <v>1331</v>
      </c>
      <c r="F181" s="56" t="s">
        <v>1331</v>
      </c>
      <c r="G181" s="58" t="s">
        <v>1182</v>
      </c>
      <c r="H181" s="58"/>
      <c r="I181" s="89"/>
      <c r="J181" s="58" t="s">
        <v>1182</v>
      </c>
      <c r="K181" s="58"/>
      <c r="L181" s="58"/>
      <c r="M181" s="58" t="s">
        <v>1210</v>
      </c>
      <c r="N181" s="61">
        <f>IF(J181="","",IF(ISERROR(MATCH(M181,M$5:M180,0)),MAX(N$5:N180)+1,VLOOKUP(M181,M$5:N180,2,FALSE)) )</f>
        <v>2</v>
      </c>
      <c r="O181" s="89"/>
      <c r="P181" s="58" t="s">
        <v>1182</v>
      </c>
      <c r="S181" s="58" t="s">
        <v>1211</v>
      </c>
      <c r="T181" s="58" t="s">
        <v>1212</v>
      </c>
      <c r="U181" s="58" t="s">
        <v>1265</v>
      </c>
      <c r="V181" s="61" t="str">
        <f t="shared" si="15"/>
        <v>A2_A3</v>
      </c>
      <c r="W181" s="61">
        <f>IF(P181="","",IF(ISERROR(MATCH(V181,V$5:V180,0)),MAX(W$5:W180)+1,VLOOKUP(V181,V$5:W180,2,FALSE)) )</f>
        <v>15</v>
      </c>
      <c r="X181" s="89"/>
      <c r="Y181" s="58" t="s">
        <v>1182</v>
      </c>
      <c r="Z181" s="58"/>
      <c r="AA181" s="58"/>
      <c r="AB181" s="58" t="s">
        <v>1211</v>
      </c>
      <c r="AC181" s="58" t="s">
        <v>1338</v>
      </c>
      <c r="AD181" s="58" t="s">
        <v>1316</v>
      </c>
      <c r="AE181" s="61" t="str">
        <f t="shared" si="16"/>
        <v>L1-1_L3</v>
      </c>
      <c r="AF181" s="61">
        <f>IF(Y181="","",IF(ISERROR(MATCH(AE181,AE$5:AE180,0)),MAX(AF$5:AF180)+1,VLOOKUP(AE181,AE$5:AF180,2,FALSE)) )</f>
        <v>23</v>
      </c>
      <c r="AG181" s="89"/>
      <c r="AH181" s="54" t="str">
        <f t="shared" si="17"/>
        <v>2fn</v>
      </c>
      <c r="AI181" s="61">
        <f>IF(AH181="","",IF(ISERROR(MATCH(AH181,AH$5:AH180,0)),MAX(AI$5:AI180)+1,VLOOKUP(AH181,AH$5:AI180,2,FALSE)) )</f>
        <v>49</v>
      </c>
      <c r="AJ181" s="61" t="str">
        <f t="shared" si="18"/>
        <v>x</v>
      </c>
      <c r="AK181" s="58" t="s">
        <v>1185</v>
      </c>
      <c r="AL181" s="61"/>
      <c r="AO181" s="58" t="s">
        <v>143</v>
      </c>
      <c r="AP181" s="58" t="s">
        <v>18</v>
      </c>
      <c r="AQ181" s="58" t="s">
        <v>30</v>
      </c>
      <c r="AR181" s="56">
        <v>3</v>
      </c>
      <c r="AS181" s="58" t="s">
        <v>31</v>
      </c>
      <c r="AT181" s="92">
        <v>132026.016</v>
      </c>
      <c r="AU181" s="92">
        <v>490031.60800000001</v>
      </c>
      <c r="AV181" s="93">
        <f t="shared" si="19"/>
        <v>13.34056</v>
      </c>
      <c r="AW181" s="93">
        <f t="shared" si="19"/>
        <v>49.008780000000002</v>
      </c>
      <c r="AX181" s="58">
        <v>45</v>
      </c>
      <c r="AY181" s="58">
        <v>761</v>
      </c>
      <c r="AZ181" s="58">
        <v>15</v>
      </c>
      <c r="BB181" s="58" t="s">
        <v>1508</v>
      </c>
      <c r="BC181" s="58" t="s">
        <v>1191</v>
      </c>
      <c r="BD181" s="58">
        <v>1050</v>
      </c>
      <c r="BE181" s="58">
        <v>950</v>
      </c>
      <c r="BF181" s="58" t="s">
        <v>1209</v>
      </c>
      <c r="BG181" s="58">
        <v>50</v>
      </c>
      <c r="BH181" s="58">
        <v>35</v>
      </c>
      <c r="BI181" s="58">
        <f t="shared" si="14"/>
        <v>1680</v>
      </c>
      <c r="BJ181" s="58">
        <f t="shared" si="20"/>
        <v>1180</v>
      </c>
      <c r="BK181" s="91">
        <v>42445</v>
      </c>
      <c r="BL181" s="59" t="s">
        <v>1382</v>
      </c>
      <c r="BM181" s="100">
        <v>42458</v>
      </c>
      <c r="BN181" s="59" t="s">
        <v>1517</v>
      </c>
    </row>
    <row r="182" spans="1:69" ht="15" customHeight="1" x14ac:dyDescent="0.25">
      <c r="A182" s="157" t="s">
        <v>144</v>
      </c>
      <c r="B182" s="54">
        <f ca="1">IF(AO182="","",IF(ISERROR(MATCH(AO182,AO$5:AO181,0)),MAX(B$5:B181)+1,INDIRECT(ADDRESS(MATCH(AO182,AO$5:AO181,0)+4,1)) ) )</f>
        <v>136</v>
      </c>
      <c r="C182" s="55">
        <v>284</v>
      </c>
      <c r="D182" s="56" t="s">
        <v>16</v>
      </c>
      <c r="E182" s="57" t="s">
        <v>1331</v>
      </c>
      <c r="F182" s="56" t="s">
        <v>1331</v>
      </c>
      <c r="G182" s="58" t="s">
        <v>1182</v>
      </c>
      <c r="H182" s="58"/>
      <c r="I182" s="89"/>
      <c r="J182" s="96" t="s">
        <v>1182</v>
      </c>
      <c r="K182" s="96"/>
      <c r="L182" s="96"/>
      <c r="M182" s="96" t="s">
        <v>1210</v>
      </c>
      <c r="N182" s="61">
        <f>IF(J182="","",IF(ISERROR(MATCH(M182,M$5:M181,0)),MAX(N$5:N181)+1,VLOOKUP(M182,M$5:N181,2,FALSE)) )</f>
        <v>2</v>
      </c>
      <c r="O182" s="97"/>
      <c r="P182" s="96" t="s">
        <v>1182</v>
      </c>
      <c r="Q182" s="96"/>
      <c r="R182" s="96"/>
      <c r="S182" s="96" t="s">
        <v>1211</v>
      </c>
      <c r="T182" s="96" t="s">
        <v>1196</v>
      </c>
      <c r="U182" s="96" t="s">
        <v>1265</v>
      </c>
      <c r="V182" s="61" t="str">
        <f t="shared" si="15"/>
        <v>A1_A3</v>
      </c>
      <c r="W182" s="61">
        <f>IF(P182="","",IF(ISERROR(MATCH(V182,V$5:V181,0)),MAX(W$5:W181)+1,VLOOKUP(V182,V$5:W181,2,FALSE)) )</f>
        <v>9</v>
      </c>
      <c r="X182" s="97"/>
      <c r="Y182" s="58" t="s">
        <v>1182</v>
      </c>
      <c r="Z182" s="58"/>
      <c r="AA182" s="58"/>
      <c r="AB182" s="58" t="s">
        <v>1211</v>
      </c>
      <c r="AC182" s="58" t="s">
        <v>1334</v>
      </c>
      <c r="AD182" s="58" t="s">
        <v>1316</v>
      </c>
      <c r="AE182" s="61" t="str">
        <f t="shared" si="16"/>
        <v>L1-4_L3</v>
      </c>
      <c r="AF182" s="61">
        <f>IF(Y182="","",IF(ISERROR(MATCH(AE182,AE$5:AE181,0)),MAX(AF$5:AF181)+1,VLOOKUP(AE182,AE$5:AF181,2,FALSE)) )</f>
        <v>7</v>
      </c>
      <c r="AG182" s="97"/>
      <c r="AH182" s="54" t="str">
        <f t="shared" si="17"/>
        <v>297</v>
      </c>
      <c r="AI182" s="61">
        <f>IF(AH182="","",IF(ISERROR(MATCH(AH182,AH$5:AH181,0)),MAX(AI$5:AI181)+1,VLOOKUP(AH182,AH$5:AI181,2,FALSE)) )</f>
        <v>19</v>
      </c>
      <c r="AJ182" s="61" t="str">
        <f t="shared" si="18"/>
        <v>x</v>
      </c>
      <c r="AK182" s="58" t="s">
        <v>1185</v>
      </c>
      <c r="AL182" s="61"/>
      <c r="AM182" s="98"/>
      <c r="AN182" s="98"/>
      <c r="AO182" s="58" t="s">
        <v>144</v>
      </c>
      <c r="AP182" s="58" t="s">
        <v>18</v>
      </c>
      <c r="AQ182" s="58" t="s">
        <v>30</v>
      </c>
      <c r="AR182" s="56">
        <v>4</v>
      </c>
      <c r="AS182" s="58" t="s">
        <v>33</v>
      </c>
      <c r="AT182" s="92">
        <v>132009.636</v>
      </c>
      <c r="AU182" s="92">
        <v>490036.50400000002</v>
      </c>
      <c r="AV182" s="93">
        <f t="shared" si="19"/>
        <v>13.33601</v>
      </c>
      <c r="AW182" s="93">
        <f t="shared" si="19"/>
        <v>49.010140000000007</v>
      </c>
      <c r="AX182" s="58">
        <v>20</v>
      </c>
      <c r="AY182" s="58">
        <v>777</v>
      </c>
      <c r="AZ182" s="58">
        <v>15</v>
      </c>
      <c r="BB182" s="58" t="s">
        <v>1508</v>
      </c>
      <c r="BC182" s="58" t="s">
        <v>1191</v>
      </c>
      <c r="BD182" s="58">
        <v>950</v>
      </c>
      <c r="BE182" s="58">
        <v>850</v>
      </c>
      <c r="BF182" s="58" t="s">
        <v>1192</v>
      </c>
      <c r="BG182" s="58">
        <v>60</v>
      </c>
      <c r="BH182" s="58">
        <v>30</v>
      </c>
      <c r="BI182" s="58">
        <f t="shared" si="14"/>
        <v>1740</v>
      </c>
      <c r="BJ182" s="58">
        <f t="shared" si="20"/>
        <v>1240</v>
      </c>
      <c r="BK182" s="91">
        <v>42445</v>
      </c>
      <c r="BL182" s="59" t="s">
        <v>1385</v>
      </c>
      <c r="BM182" s="100">
        <v>42458</v>
      </c>
      <c r="BN182" s="59" t="s">
        <v>1518</v>
      </c>
    </row>
    <row r="183" spans="1:69" ht="15" customHeight="1" x14ac:dyDescent="0.25">
      <c r="A183" s="157" t="s">
        <v>145</v>
      </c>
      <c r="B183" s="54">
        <f ca="1">IF(AO183="","",IF(ISERROR(MATCH(AO183,AO$5:AO182,0)),MAX(B$5:B182)+1,INDIRECT(ADDRESS(MATCH(AO183,AO$5:AO182,0)+4,1)) ) )</f>
        <v>137</v>
      </c>
      <c r="C183" s="55">
        <v>285</v>
      </c>
      <c r="D183" s="56" t="s">
        <v>16</v>
      </c>
      <c r="E183" s="57" t="s">
        <v>1355</v>
      </c>
      <c r="F183" s="56" t="s">
        <v>1355</v>
      </c>
      <c r="G183" s="58" t="s">
        <v>1182</v>
      </c>
      <c r="H183" s="58"/>
      <c r="I183" s="89"/>
      <c r="J183" s="96" t="s">
        <v>1182</v>
      </c>
      <c r="K183" s="96"/>
      <c r="L183" s="96"/>
      <c r="M183" s="96" t="s">
        <v>1351</v>
      </c>
      <c r="N183" s="61">
        <f>IF(J183="","",IF(ISERROR(MATCH(M183,M$5:M182,0)),MAX(N$5:N182)+1,VLOOKUP(M183,M$5:N182,2,FALSE)) )</f>
        <v>5</v>
      </c>
      <c r="O183" s="97"/>
      <c r="P183" s="96" t="s">
        <v>1182</v>
      </c>
      <c r="Q183" s="96"/>
      <c r="R183" s="96"/>
      <c r="S183" s="96" t="s">
        <v>1197</v>
      </c>
      <c r="T183" s="96" t="s">
        <v>1265</v>
      </c>
      <c r="U183" s="96"/>
      <c r="V183" s="61" t="str">
        <f t="shared" si="15"/>
        <v>A3_A3</v>
      </c>
      <c r="W183" s="61">
        <f>IF(P183="","",IF(ISERROR(MATCH(V183,V$5:V182,0)),MAX(W$5:W182)+1,VLOOKUP(V183,V$5:W182,2,FALSE)) )</f>
        <v>13</v>
      </c>
      <c r="X183" s="97"/>
      <c r="Y183" s="58" t="s">
        <v>1182</v>
      </c>
      <c r="Z183" s="58"/>
      <c r="AA183" s="58"/>
      <c r="AB183" s="58" t="s">
        <v>1197</v>
      </c>
      <c r="AC183" s="58" t="s">
        <v>1316</v>
      </c>
      <c r="AD183" s="58" t="s">
        <v>16</v>
      </c>
      <c r="AE183" s="61" t="str">
        <f t="shared" si="16"/>
        <v>L3_L3</v>
      </c>
      <c r="AF183" s="61">
        <f>IF(Y183="","",IF(ISERROR(MATCH(AE183,AE$5:AE182,0)),MAX(AF$5:AF182)+1,VLOOKUP(AE183,AE$5:AF182,2,FALSE)) )</f>
        <v>12</v>
      </c>
      <c r="AG183" s="97"/>
      <c r="AH183" s="54" t="str">
        <f t="shared" si="17"/>
        <v>5dc</v>
      </c>
      <c r="AI183" s="61">
        <f>IF(AH183="","",IF(ISERROR(MATCH(AH183,AH$5:AH182,0)),MAX(AI$5:AI182)+1,VLOOKUP(AH183,AH$5:AI182,2,FALSE)) )</f>
        <v>25</v>
      </c>
      <c r="AJ183" s="61" t="str">
        <f t="shared" si="18"/>
        <v>x</v>
      </c>
      <c r="AK183" s="58" t="s">
        <v>1185</v>
      </c>
      <c r="AL183" s="61"/>
      <c r="AM183" s="98"/>
      <c r="AN183" s="98"/>
      <c r="AO183" s="58" t="s">
        <v>145</v>
      </c>
      <c r="AP183" s="58" t="s">
        <v>18</v>
      </c>
      <c r="AQ183" s="58" t="s">
        <v>30</v>
      </c>
      <c r="AR183" s="56">
        <v>2</v>
      </c>
      <c r="AS183" s="58" t="s">
        <v>31</v>
      </c>
      <c r="AT183" s="92">
        <v>132026.016</v>
      </c>
      <c r="AU183" s="92">
        <v>490031.60800000001</v>
      </c>
      <c r="AV183" s="93">
        <f t="shared" si="19"/>
        <v>13.34056</v>
      </c>
      <c r="AW183" s="93">
        <f t="shared" si="19"/>
        <v>49.008780000000002</v>
      </c>
      <c r="AX183" s="58">
        <v>45</v>
      </c>
      <c r="AY183" s="58">
        <v>761</v>
      </c>
      <c r="AZ183" s="58">
        <v>15</v>
      </c>
      <c r="BB183" s="58" t="s">
        <v>1508</v>
      </c>
      <c r="BC183" s="58" t="s">
        <v>1191</v>
      </c>
      <c r="BD183" s="58">
        <v>950</v>
      </c>
      <c r="BE183" s="58">
        <v>900</v>
      </c>
      <c r="BF183" s="58" t="s">
        <v>1192</v>
      </c>
      <c r="BG183" s="58">
        <v>60</v>
      </c>
      <c r="BH183" s="58">
        <v>25</v>
      </c>
      <c r="BI183" s="58">
        <f t="shared" si="14"/>
        <v>1450</v>
      </c>
      <c r="BJ183" s="58">
        <f t="shared" si="20"/>
        <v>950</v>
      </c>
      <c r="BK183" s="91">
        <v>42445</v>
      </c>
      <c r="BL183" s="59" t="s">
        <v>1392</v>
      </c>
      <c r="BM183" s="100">
        <v>42458</v>
      </c>
      <c r="BN183" s="59" t="s">
        <v>1519</v>
      </c>
      <c r="BO183" s="59" t="s">
        <v>1478</v>
      </c>
    </row>
    <row r="184" spans="1:69" ht="15" customHeight="1" x14ac:dyDescent="0.25">
      <c r="A184" s="157" t="s">
        <v>146</v>
      </c>
      <c r="B184" s="54">
        <f ca="1">IF(AO184="","",IF(ISERROR(MATCH(AO184,AO$5:AO183,0)),MAX(B$5:B183)+1,INDIRECT(ADDRESS(MATCH(AO184,AO$5:AO183,0)+4,1)) ) )</f>
        <v>138</v>
      </c>
      <c r="C184" s="55">
        <v>286</v>
      </c>
      <c r="D184" s="56" t="s">
        <v>16</v>
      </c>
      <c r="E184" s="57" t="s">
        <v>1331</v>
      </c>
      <c r="F184" s="56" t="s">
        <v>1331</v>
      </c>
      <c r="G184" s="58" t="s">
        <v>1182</v>
      </c>
      <c r="H184" s="58" t="s">
        <v>1520</v>
      </c>
      <c r="I184" s="89"/>
      <c r="J184" s="58" t="s">
        <v>1182</v>
      </c>
      <c r="K184" s="58"/>
      <c r="L184" s="58"/>
      <c r="M184" s="58" t="s">
        <v>1210</v>
      </c>
      <c r="N184" s="61">
        <f>IF(J184="","",IF(ISERROR(MATCH(M184,M$5:M183,0)),MAX(N$5:N183)+1,VLOOKUP(M184,M$5:N183,2,FALSE)) )</f>
        <v>2</v>
      </c>
      <c r="O184" s="89"/>
      <c r="P184" s="58" t="s">
        <v>1182</v>
      </c>
      <c r="S184" s="58" t="s">
        <v>1211</v>
      </c>
      <c r="T184" s="58" t="s">
        <v>1196</v>
      </c>
      <c r="U184" s="58" t="s">
        <v>1265</v>
      </c>
      <c r="V184" s="61" t="str">
        <f t="shared" si="15"/>
        <v>A1_A3</v>
      </c>
      <c r="W184" s="61">
        <f>IF(P184="","",IF(ISERROR(MATCH(V184,V$5:V183,0)),MAX(W$5:W183)+1,VLOOKUP(V184,V$5:W183,2,FALSE)) )</f>
        <v>9</v>
      </c>
      <c r="X184" s="89"/>
      <c r="Y184" s="58" t="s">
        <v>1182</v>
      </c>
      <c r="Z184" s="58"/>
      <c r="AA184" s="58"/>
      <c r="AB184" s="58" t="s">
        <v>1211</v>
      </c>
      <c r="AC184" s="58" t="s">
        <v>1334</v>
      </c>
      <c r="AD184" s="58" t="s">
        <v>1316</v>
      </c>
      <c r="AE184" s="61" t="str">
        <f t="shared" si="16"/>
        <v>L1-4_L3</v>
      </c>
      <c r="AF184" s="61">
        <f>IF(Y184="","",IF(ISERROR(MATCH(AE184,AE$5:AE183,0)),MAX(AF$5:AF183)+1,VLOOKUP(AE184,AE$5:AF183,2,FALSE)) )</f>
        <v>7</v>
      </c>
      <c r="AG184" s="89"/>
      <c r="AH184" s="54" t="str">
        <f t="shared" si="17"/>
        <v>297</v>
      </c>
      <c r="AI184" s="61">
        <f>IF(AH184="","",IF(ISERROR(MATCH(AH184,AH$5:AH183,0)),MAX(AI$5:AI183)+1,VLOOKUP(AH184,AH$5:AI183,2,FALSE)) )</f>
        <v>19</v>
      </c>
      <c r="AJ184" s="61" t="str">
        <f t="shared" si="18"/>
        <v>x</v>
      </c>
      <c r="AK184" s="58" t="s">
        <v>1185</v>
      </c>
      <c r="AL184" s="61"/>
      <c r="AO184" s="58" t="s">
        <v>146</v>
      </c>
      <c r="AP184" s="58" t="s">
        <v>18</v>
      </c>
      <c r="AQ184" s="58" t="s">
        <v>23</v>
      </c>
      <c r="AR184" s="56">
        <v>2</v>
      </c>
      <c r="AS184" s="58" t="s">
        <v>26</v>
      </c>
      <c r="AT184" s="92">
        <v>132044.80799999999</v>
      </c>
      <c r="AU184" s="92">
        <v>490250.49599999998</v>
      </c>
      <c r="AV184" s="93">
        <f t="shared" si="19"/>
        <v>13.345779999999998</v>
      </c>
      <c r="AW184" s="93">
        <f t="shared" si="19"/>
        <v>49.047359999999998</v>
      </c>
      <c r="AX184" s="58">
        <v>10</v>
      </c>
      <c r="AY184" s="58">
        <v>1138</v>
      </c>
      <c r="AZ184" s="58">
        <v>25</v>
      </c>
      <c r="BB184" s="58" t="s">
        <v>1508</v>
      </c>
      <c r="BC184" s="58" t="s">
        <v>1191</v>
      </c>
      <c r="BD184" s="58" t="s">
        <v>1230</v>
      </c>
      <c r="BE184" s="58">
        <v>950</v>
      </c>
      <c r="BF184" s="58" t="s">
        <v>1192</v>
      </c>
      <c r="BG184" s="58">
        <v>40</v>
      </c>
      <c r="BH184" s="58">
        <v>35</v>
      </c>
      <c r="BI184" s="58">
        <f t="shared" si="14"/>
        <v>1330</v>
      </c>
      <c r="BJ184" s="58">
        <f t="shared" si="20"/>
        <v>830</v>
      </c>
      <c r="BK184" s="91">
        <v>42445</v>
      </c>
      <c r="BL184" s="59" t="s">
        <v>1398</v>
      </c>
      <c r="BM184" s="100">
        <v>42458</v>
      </c>
      <c r="BN184" s="59" t="s">
        <v>1521</v>
      </c>
    </row>
    <row r="185" spans="1:69" ht="15" customHeight="1" x14ac:dyDescent="0.25">
      <c r="A185" s="157" t="s">
        <v>146</v>
      </c>
      <c r="B185" s="54" t="str">
        <f ca="1">IF(AO185="","",IF(ISERROR(MATCH(AO185,AO$5:AO184,0)),MAX(B$5:B184)+1,INDIRECT(ADDRESS(MATCH(AO185,AO$5:AO184,0)+4,1)) ) )</f>
        <v>DIPzei2</v>
      </c>
      <c r="C185" s="55">
        <v>287</v>
      </c>
      <c r="D185" s="56">
        <v>286</v>
      </c>
      <c r="E185" s="57" t="s">
        <v>1331</v>
      </c>
      <c r="F185" s="56" t="s">
        <v>1331</v>
      </c>
      <c r="G185" s="58" t="s">
        <v>1261</v>
      </c>
      <c r="H185" s="58" t="s">
        <v>1520</v>
      </c>
      <c r="I185" s="89"/>
      <c r="J185" s="96"/>
      <c r="K185" s="96"/>
      <c r="L185" s="96"/>
      <c r="M185" s="96" t="s">
        <v>16</v>
      </c>
      <c r="N185" s="61" t="str">
        <f>IF(J185="","",IF(ISERROR(MATCH(M185,M$5:M184,0)),MAX(N$5:N184)+1,VLOOKUP(M185,M$5:N184,2,FALSE)) )</f>
        <v/>
      </c>
      <c r="O185" s="97"/>
      <c r="P185" s="96" t="s">
        <v>16</v>
      </c>
      <c r="Q185" s="96"/>
      <c r="R185" s="96"/>
      <c r="S185" s="96"/>
      <c r="T185" s="96"/>
      <c r="U185" s="96"/>
      <c r="V185" s="61" t="str">
        <f t="shared" si="15"/>
        <v/>
      </c>
      <c r="W185" s="61" t="str">
        <f>IF(P185="","",IF(ISERROR(MATCH(V185,V$5:V184,0)),MAX(W$5:W184)+1,VLOOKUP(V185,V$5:W184,2,FALSE)) )</f>
        <v/>
      </c>
      <c r="X185" s="97"/>
      <c r="Y185" s="58" t="s">
        <v>16</v>
      </c>
      <c r="Z185" s="58"/>
      <c r="AA185" s="58"/>
      <c r="AB185" s="58" t="s">
        <v>16</v>
      </c>
      <c r="AC185" s="58" t="s">
        <v>16</v>
      </c>
      <c r="AD185" s="58" t="s">
        <v>16</v>
      </c>
      <c r="AE185" s="61" t="str">
        <f t="shared" si="16"/>
        <v/>
      </c>
      <c r="AF185" s="61" t="str">
        <f>IF(Y185="","",IF(ISERROR(MATCH(AE185,AE$5:AE184,0)),MAX(AF$5:AF184)+1,VLOOKUP(AE185,AE$5:AF184,2,FALSE)) )</f>
        <v/>
      </c>
      <c r="AG185" s="97"/>
      <c r="AH185" s="54" t="str">
        <f t="shared" si="17"/>
        <v/>
      </c>
      <c r="AI185" s="61" t="str">
        <f>IF(AH185="","",IF(ISERROR(MATCH(AH185,AH$5:AH184,0)),MAX(AI$5:AI184)+1,VLOOKUP(AH185,AH$5:AI184,2,FALSE)) )</f>
        <v/>
      </c>
      <c r="AJ185" s="61" t="str">
        <f t="shared" si="18"/>
        <v/>
      </c>
      <c r="AK185" s="58" t="s">
        <v>1185</v>
      </c>
      <c r="AL185" s="61"/>
      <c r="AM185" s="98"/>
      <c r="AN185" s="98"/>
      <c r="AO185" s="58" t="s">
        <v>146</v>
      </c>
      <c r="AP185" s="58" t="s">
        <v>18</v>
      </c>
      <c r="AQ185" s="58" t="s">
        <v>23</v>
      </c>
      <c r="AR185" s="56">
        <v>2</v>
      </c>
      <c r="AS185" s="58" t="s">
        <v>26</v>
      </c>
      <c r="AT185" s="92">
        <v>132044.80799999999</v>
      </c>
      <c r="AU185" s="92">
        <v>490250.49599999998</v>
      </c>
      <c r="AV185" s="93">
        <f t="shared" si="19"/>
        <v>13.345779999999998</v>
      </c>
      <c r="AW185" s="93">
        <f t="shared" si="19"/>
        <v>49.047359999999998</v>
      </c>
      <c r="AX185" s="58">
        <v>10</v>
      </c>
      <c r="AY185" s="58">
        <v>1138</v>
      </c>
      <c r="AZ185" s="58">
        <v>25</v>
      </c>
      <c r="BB185" s="58" t="s">
        <v>1508</v>
      </c>
      <c r="BC185" s="58" t="s">
        <v>1191</v>
      </c>
      <c r="BD185" s="58" t="s">
        <v>1230</v>
      </c>
      <c r="BE185" s="58">
        <v>950</v>
      </c>
      <c r="BF185" s="58" t="s">
        <v>1192</v>
      </c>
      <c r="BG185" s="58">
        <v>50</v>
      </c>
      <c r="BH185" s="58">
        <v>35</v>
      </c>
      <c r="BI185" s="58">
        <f t="shared" si="14"/>
        <v>1680</v>
      </c>
      <c r="BJ185" s="58">
        <f t="shared" si="20"/>
        <v>1180</v>
      </c>
      <c r="BK185" s="91">
        <v>42445</v>
      </c>
      <c r="BL185" s="59" t="s">
        <v>1399</v>
      </c>
      <c r="BM185" s="100">
        <v>42458</v>
      </c>
      <c r="BN185" s="59" t="s">
        <v>1522</v>
      </c>
    </row>
    <row r="186" spans="1:69" ht="15" customHeight="1" x14ac:dyDescent="0.25">
      <c r="A186" s="157" t="s">
        <v>147</v>
      </c>
      <c r="B186" s="54">
        <f ca="1">IF(AO186="","",IF(ISERROR(MATCH(AO186,AO$5:AO185,0)),MAX(B$5:B185)+1,INDIRECT(ADDRESS(MATCH(AO186,AO$5:AO185,0)+4,1)) ) )</f>
        <v>139</v>
      </c>
      <c r="C186" s="55">
        <v>288</v>
      </c>
      <c r="D186" s="56" t="s">
        <v>16</v>
      </c>
      <c r="E186" s="57" t="s">
        <v>1331</v>
      </c>
      <c r="F186" s="56" t="s">
        <v>1331</v>
      </c>
      <c r="G186" s="58" t="s">
        <v>1182</v>
      </c>
      <c r="H186" s="58"/>
      <c r="I186" s="89"/>
      <c r="J186" s="58" t="s">
        <v>1182</v>
      </c>
      <c r="K186" s="58"/>
      <c r="L186" s="58"/>
      <c r="M186" s="58" t="s">
        <v>1210</v>
      </c>
      <c r="N186" s="61">
        <f>IF(J186="","",IF(ISERROR(MATCH(M186,M$5:M185,0)),MAX(N$5:N185)+1,VLOOKUP(M186,M$5:N185,2,FALSE)) )</f>
        <v>2</v>
      </c>
      <c r="O186" s="89"/>
      <c r="P186" s="58" t="s">
        <v>1182</v>
      </c>
      <c r="S186" s="58" t="s">
        <v>1211</v>
      </c>
      <c r="T186" s="58" t="s">
        <v>1212</v>
      </c>
      <c r="U186" s="58" t="s">
        <v>1265</v>
      </c>
      <c r="V186" s="61" t="str">
        <f t="shared" si="15"/>
        <v>A2_A3</v>
      </c>
      <c r="W186" s="61">
        <f>IF(P186="","",IF(ISERROR(MATCH(V186,V$5:V185,0)),MAX(W$5:W185)+1,VLOOKUP(V186,V$5:W185,2,FALSE)) )</f>
        <v>15</v>
      </c>
      <c r="X186" s="89"/>
      <c r="Y186" s="58" t="s">
        <v>1182</v>
      </c>
      <c r="Z186" s="58"/>
      <c r="AA186" s="58"/>
      <c r="AB186" s="58" t="s">
        <v>1211</v>
      </c>
      <c r="AC186" s="58" t="s">
        <v>1334</v>
      </c>
      <c r="AD186" s="58" t="s">
        <v>1316</v>
      </c>
      <c r="AE186" s="61" t="str">
        <f t="shared" si="16"/>
        <v>L1-4_L3</v>
      </c>
      <c r="AF186" s="61">
        <f>IF(Y186="","",IF(ISERROR(MATCH(AE186,AE$5:AE185,0)),MAX(AF$5:AF185)+1,VLOOKUP(AE186,AE$5:AF185,2,FALSE)) )</f>
        <v>7</v>
      </c>
      <c r="AG186" s="89"/>
      <c r="AH186" s="54" t="str">
        <f t="shared" si="17"/>
        <v>2f7</v>
      </c>
      <c r="AI186" s="61">
        <f>IF(AH186="","",IF(ISERROR(MATCH(AH186,AH$5:AH185,0)),MAX(AI$5:AI185)+1,VLOOKUP(AH186,AH$5:AI185,2,FALSE)) )</f>
        <v>50</v>
      </c>
      <c r="AJ186" s="61" t="str">
        <f t="shared" si="18"/>
        <v>x</v>
      </c>
      <c r="AK186" s="58" t="s">
        <v>1185</v>
      </c>
      <c r="AL186" s="61"/>
      <c r="AO186" s="58" t="s">
        <v>147</v>
      </c>
      <c r="AP186" s="58" t="s">
        <v>18</v>
      </c>
      <c r="AQ186" s="58" t="s">
        <v>19</v>
      </c>
      <c r="AR186" s="56">
        <v>1</v>
      </c>
      <c r="AS186" s="58" t="s">
        <v>148</v>
      </c>
      <c r="AT186" s="92">
        <v>131250.29999999999</v>
      </c>
      <c r="AU186" s="92">
        <v>484247.5</v>
      </c>
      <c r="AV186" s="93">
        <f t="shared" si="19"/>
        <v>13.213972222222219</v>
      </c>
      <c r="AW186" s="93">
        <f t="shared" si="19"/>
        <v>48.713194444444447</v>
      </c>
      <c r="AX186" s="58">
        <v>50</v>
      </c>
      <c r="AY186" s="58">
        <v>408</v>
      </c>
      <c r="AZ186" s="58">
        <v>20</v>
      </c>
      <c r="BB186" s="58" t="s">
        <v>1508</v>
      </c>
      <c r="BC186" s="58" t="s">
        <v>1191</v>
      </c>
      <c r="BD186" s="58">
        <v>1000</v>
      </c>
      <c r="BE186" s="58">
        <v>950</v>
      </c>
      <c r="BF186" s="58" t="s">
        <v>1209</v>
      </c>
      <c r="BG186" s="58">
        <v>40</v>
      </c>
      <c r="BH186" s="58">
        <v>35</v>
      </c>
      <c r="BI186" s="58">
        <f t="shared" ref="BI186:BI217" si="21">((BG186-2)*BH186)</f>
        <v>1330</v>
      </c>
      <c r="BJ186" s="58">
        <f t="shared" si="20"/>
        <v>830</v>
      </c>
      <c r="BK186" s="91">
        <v>42445</v>
      </c>
      <c r="BL186" s="59" t="s">
        <v>1270</v>
      </c>
      <c r="BM186" s="100">
        <v>42458</v>
      </c>
      <c r="BN186" s="59" t="s">
        <v>1299</v>
      </c>
    </row>
    <row r="187" spans="1:69" ht="15" customHeight="1" x14ac:dyDescent="0.25">
      <c r="A187" s="157" t="s">
        <v>149</v>
      </c>
      <c r="B187" s="54">
        <f ca="1">IF(AO187="","",IF(ISERROR(MATCH(AO187,AO$5:AO186,0)),MAX(B$5:B186)+1,INDIRECT(ADDRESS(MATCH(AO187,AO$5:AO186,0)+4,1)) ) )</f>
        <v>140</v>
      </c>
      <c r="C187" s="55">
        <v>289</v>
      </c>
      <c r="D187" s="56" t="s">
        <v>16</v>
      </c>
      <c r="E187" s="57" t="s">
        <v>1355</v>
      </c>
      <c r="F187" s="56" t="s">
        <v>1355</v>
      </c>
      <c r="G187" s="58" t="s">
        <v>1182</v>
      </c>
      <c r="H187" s="58" t="s">
        <v>1523</v>
      </c>
      <c r="I187" s="89"/>
      <c r="J187" s="96" t="s">
        <v>1182</v>
      </c>
      <c r="K187" s="96"/>
      <c r="L187" s="96"/>
      <c r="M187" s="96" t="s">
        <v>1351</v>
      </c>
      <c r="N187" s="61">
        <f>IF(J187="","",IF(ISERROR(MATCH(M187,M$5:M186,0)),MAX(N$5:N186)+1,VLOOKUP(M187,M$5:N186,2,FALSE)) )</f>
        <v>5</v>
      </c>
      <c r="O187" s="97"/>
      <c r="P187" s="96" t="s">
        <v>1182</v>
      </c>
      <c r="Q187" s="96"/>
      <c r="R187" s="96"/>
      <c r="S187" s="96" t="s">
        <v>1197</v>
      </c>
      <c r="T187" s="96" t="s">
        <v>1265</v>
      </c>
      <c r="U187" s="96"/>
      <c r="V187" s="61" t="str">
        <f t="shared" si="15"/>
        <v>A3_A3</v>
      </c>
      <c r="W187" s="61">
        <f>IF(P187="","",IF(ISERROR(MATCH(V187,V$5:V186,0)),MAX(W$5:W186)+1,VLOOKUP(V187,V$5:W186,2,FALSE)) )</f>
        <v>13</v>
      </c>
      <c r="X187" s="97"/>
      <c r="Y187" s="58" t="s">
        <v>1182</v>
      </c>
      <c r="Z187" s="58"/>
      <c r="AA187" s="58"/>
      <c r="AB187" s="58" t="s">
        <v>1197</v>
      </c>
      <c r="AC187" s="58" t="s">
        <v>1316</v>
      </c>
      <c r="AD187" s="58" t="s">
        <v>16</v>
      </c>
      <c r="AE187" s="61" t="str">
        <f t="shared" si="16"/>
        <v>L3_L3</v>
      </c>
      <c r="AF187" s="61">
        <f>IF(Y187="","",IF(ISERROR(MATCH(AE187,AE$5:AE186,0)),MAX(AF$5:AF186)+1,VLOOKUP(AE187,AE$5:AF186,2,FALSE)) )</f>
        <v>12</v>
      </c>
      <c r="AG187" s="97"/>
      <c r="AH187" s="54" t="str">
        <f t="shared" si="17"/>
        <v>5dc</v>
      </c>
      <c r="AI187" s="61">
        <f>IF(AH187="","",IF(ISERROR(MATCH(AH187,AH$5:AH186,0)),MAX(AI$5:AI186)+1,VLOOKUP(AH187,AH$5:AI186,2,FALSE)) )</f>
        <v>25</v>
      </c>
      <c r="AJ187" s="61" t="str">
        <f t="shared" si="18"/>
        <v>x</v>
      </c>
      <c r="AK187" s="58" t="s">
        <v>1185</v>
      </c>
      <c r="AL187" s="61"/>
      <c r="AM187" s="98"/>
      <c r="AN187" s="98"/>
      <c r="AO187" s="58" t="s">
        <v>149</v>
      </c>
      <c r="AP187" s="58" t="s">
        <v>18</v>
      </c>
      <c r="AQ187" s="58" t="s">
        <v>23</v>
      </c>
      <c r="AR187" s="56">
        <v>1</v>
      </c>
      <c r="AS187" s="58" t="s">
        <v>26</v>
      </c>
      <c r="AT187" s="92">
        <v>132044.80799999999</v>
      </c>
      <c r="AU187" s="92">
        <v>490250.49599999998</v>
      </c>
      <c r="AV187" s="93">
        <f t="shared" si="19"/>
        <v>13.345779999999998</v>
      </c>
      <c r="AW187" s="93">
        <f t="shared" si="19"/>
        <v>49.047359999999998</v>
      </c>
      <c r="AX187" s="58">
        <v>10</v>
      </c>
      <c r="AY187" s="58">
        <v>1138</v>
      </c>
      <c r="AZ187" s="58">
        <v>25</v>
      </c>
      <c r="BB187" s="58" t="s">
        <v>1508</v>
      </c>
      <c r="BC187" s="58" t="s">
        <v>1191</v>
      </c>
      <c r="BD187" s="58" t="s">
        <v>1230</v>
      </c>
      <c r="BE187" s="58">
        <v>900</v>
      </c>
      <c r="BF187" s="58" t="s">
        <v>1192</v>
      </c>
      <c r="BG187" s="58">
        <v>50</v>
      </c>
      <c r="BH187" s="58">
        <v>25</v>
      </c>
      <c r="BI187" s="58">
        <f t="shared" si="21"/>
        <v>1200</v>
      </c>
      <c r="BJ187" s="58">
        <f t="shared" si="20"/>
        <v>700</v>
      </c>
      <c r="BK187" s="91">
        <v>42445</v>
      </c>
      <c r="BL187" s="59" t="s">
        <v>1409</v>
      </c>
      <c r="BM187" s="100">
        <v>42458</v>
      </c>
      <c r="BN187" s="59" t="s">
        <v>1524</v>
      </c>
    </row>
    <row r="188" spans="1:69" ht="15" customHeight="1" x14ac:dyDescent="0.25">
      <c r="A188" s="157" t="s">
        <v>149</v>
      </c>
      <c r="B188" s="54" t="str">
        <f ca="1">IF(AO188="","",IF(ISERROR(MATCH(AO188,AO$5:AO187,0)),MAX(B$5:B187)+1,INDIRECT(ADDRESS(MATCH(AO188,AO$5:AO187,0)+4,1)) ) )</f>
        <v>DIPtri1</v>
      </c>
      <c r="C188" s="55">
        <v>290</v>
      </c>
      <c r="D188" s="56">
        <v>289</v>
      </c>
      <c r="E188" s="57" t="s">
        <v>1355</v>
      </c>
      <c r="F188" s="56" t="s">
        <v>1355</v>
      </c>
      <c r="G188" s="58" t="s">
        <v>1261</v>
      </c>
      <c r="H188" s="58" t="s">
        <v>1523</v>
      </c>
      <c r="I188" s="89"/>
      <c r="J188" s="96"/>
      <c r="K188" s="96"/>
      <c r="L188" s="96"/>
      <c r="M188" s="96" t="s">
        <v>16</v>
      </c>
      <c r="N188" s="61" t="str">
        <f>IF(J188="","",IF(ISERROR(MATCH(M188,M$5:M187,0)),MAX(N$5:N187)+1,VLOOKUP(M188,M$5:N187,2,FALSE)) )</f>
        <v/>
      </c>
      <c r="O188" s="97"/>
      <c r="P188" s="96" t="s">
        <v>16</v>
      </c>
      <c r="Q188" s="96"/>
      <c r="R188" s="96"/>
      <c r="S188" s="96"/>
      <c r="T188" s="96"/>
      <c r="U188" s="96"/>
      <c r="V188" s="61" t="str">
        <f t="shared" si="15"/>
        <v/>
      </c>
      <c r="W188" s="61" t="str">
        <f>IF(P188="","",IF(ISERROR(MATCH(V188,V$5:V187,0)),MAX(W$5:W187)+1,VLOOKUP(V188,V$5:W187,2,FALSE)) )</f>
        <v/>
      </c>
      <c r="X188" s="97"/>
      <c r="Y188" s="58" t="s">
        <v>16</v>
      </c>
      <c r="Z188" s="58"/>
      <c r="AA188" s="58"/>
      <c r="AB188" s="58" t="s">
        <v>16</v>
      </c>
      <c r="AC188" s="58" t="s">
        <v>16</v>
      </c>
      <c r="AD188" s="58" t="s">
        <v>16</v>
      </c>
      <c r="AE188" s="61" t="str">
        <f t="shared" si="16"/>
        <v/>
      </c>
      <c r="AF188" s="61" t="str">
        <f>IF(Y188="","",IF(ISERROR(MATCH(AE188,AE$5:AE187,0)),MAX(AF$5:AF187)+1,VLOOKUP(AE188,AE$5:AF187,2,FALSE)) )</f>
        <v/>
      </c>
      <c r="AG188" s="97"/>
      <c r="AH188" s="54" t="str">
        <f t="shared" si="17"/>
        <v/>
      </c>
      <c r="AI188" s="61" t="str">
        <f>IF(AH188="","",IF(ISERROR(MATCH(AH188,AH$5:AH187,0)),MAX(AI$5:AI187)+1,VLOOKUP(AH188,AH$5:AI187,2,FALSE)) )</f>
        <v/>
      </c>
      <c r="AJ188" s="61" t="str">
        <f t="shared" si="18"/>
        <v/>
      </c>
      <c r="AK188" s="58" t="s">
        <v>1185</v>
      </c>
      <c r="AL188" s="61"/>
      <c r="AM188" s="98"/>
      <c r="AN188" s="98"/>
      <c r="AO188" s="58" t="s">
        <v>149</v>
      </c>
      <c r="AP188" s="58" t="s">
        <v>18</v>
      </c>
      <c r="AQ188" s="58" t="s">
        <v>23</v>
      </c>
      <c r="AR188" s="56">
        <v>1</v>
      </c>
      <c r="AS188" s="58" t="s">
        <v>26</v>
      </c>
      <c r="AT188" s="92">
        <v>132044.80799999999</v>
      </c>
      <c r="AU188" s="92">
        <v>490250.49599999998</v>
      </c>
      <c r="AV188" s="93">
        <f t="shared" si="19"/>
        <v>13.345779999999998</v>
      </c>
      <c r="AW188" s="93">
        <f t="shared" si="19"/>
        <v>49.047359999999998</v>
      </c>
      <c r="AX188" s="58">
        <v>10</v>
      </c>
      <c r="AY188" s="58">
        <v>1138</v>
      </c>
      <c r="AZ188" s="58">
        <v>25</v>
      </c>
      <c r="BB188" s="58" t="s">
        <v>1508</v>
      </c>
      <c r="BC188" s="58" t="s">
        <v>1191</v>
      </c>
      <c r="BD188" s="58" t="s">
        <v>1233</v>
      </c>
      <c r="BE188" s="58">
        <v>850</v>
      </c>
      <c r="BF188" s="58" t="s">
        <v>1192</v>
      </c>
      <c r="BG188" s="58">
        <v>50</v>
      </c>
      <c r="BH188" s="58">
        <v>25</v>
      </c>
      <c r="BI188" s="58">
        <f t="shared" si="21"/>
        <v>1200</v>
      </c>
      <c r="BJ188" s="58">
        <f t="shared" si="20"/>
        <v>700</v>
      </c>
      <c r="BK188" s="91">
        <v>42445</v>
      </c>
      <c r="BL188" s="59" t="s">
        <v>1410</v>
      </c>
      <c r="BM188" s="100">
        <v>42458</v>
      </c>
      <c r="BN188" s="59" t="s">
        <v>1525</v>
      </c>
    </row>
    <row r="189" spans="1:69" ht="15" customHeight="1" x14ac:dyDescent="0.25">
      <c r="A189" s="157" t="s">
        <v>1527</v>
      </c>
      <c r="B189" s="54">
        <f ca="1">IF(AO189="","",IF(ISERROR(MATCH(AO189,AO$5:AO188,0)),MAX(B$5:B188)+1,INDIRECT(ADDRESS(MATCH(AO189,AO$5:AO188,0)+4,1)) ) )</f>
        <v>141</v>
      </c>
      <c r="C189" s="55">
        <v>291</v>
      </c>
      <c r="D189" s="56" t="s">
        <v>16</v>
      </c>
      <c r="E189" s="57" t="s">
        <v>1194</v>
      </c>
      <c r="F189" s="56" t="s">
        <v>1194</v>
      </c>
      <c r="G189" s="58"/>
      <c r="H189" s="58" t="s">
        <v>1526</v>
      </c>
      <c r="I189" s="89"/>
      <c r="J189" s="96" t="s">
        <v>1182</v>
      </c>
      <c r="K189" s="96"/>
      <c r="L189" s="96"/>
      <c r="M189" s="96" t="s">
        <v>1184</v>
      </c>
      <c r="N189" s="61">
        <f>IF(J189="","",IF(ISERROR(MATCH(M189,M$5:M188,0)),MAX(N$5:N188)+1,VLOOKUP(M189,M$5:N188,2,FALSE)) )</f>
        <v>1</v>
      </c>
      <c r="O189" s="97"/>
      <c r="P189" s="96" t="s">
        <v>1182</v>
      </c>
      <c r="Q189" s="96"/>
      <c r="R189" s="96"/>
      <c r="S189" s="96" t="s">
        <v>1197</v>
      </c>
      <c r="T189" s="96" t="s">
        <v>1198</v>
      </c>
      <c r="U189" s="96"/>
      <c r="V189" s="61" t="str">
        <f t="shared" si="15"/>
        <v>A4_A4</v>
      </c>
      <c r="W189" s="61">
        <f>IF(P189="","",IF(ISERROR(MATCH(V189,V$5:V188,0)),MAX(W$5:W188)+1,VLOOKUP(V189,V$5:W188,2,FALSE)) )</f>
        <v>1</v>
      </c>
      <c r="X189" s="97"/>
      <c r="Y189" s="58" t="s">
        <v>16</v>
      </c>
      <c r="Z189" s="58"/>
      <c r="AA189" s="58"/>
      <c r="AB189" s="58" t="s">
        <v>16</v>
      </c>
      <c r="AC189" s="58" t="s">
        <v>16</v>
      </c>
      <c r="AD189" s="58" t="s">
        <v>16</v>
      </c>
      <c r="AE189" s="61" t="str">
        <f t="shared" si="16"/>
        <v/>
      </c>
      <c r="AF189" s="61" t="str">
        <f>IF(Y189="","",IF(ISERROR(MATCH(AE189,AE$5:AE188,0)),MAX(AF$5:AF188)+1,VLOOKUP(AE189,AE$5:AF188,2,FALSE)) )</f>
        <v/>
      </c>
      <c r="AG189" s="97"/>
      <c r="AH189" s="54" t="str">
        <f t="shared" si="17"/>
        <v>11*</v>
      </c>
      <c r="AI189" s="61">
        <f>IF(AH189="","",IF(ISERROR(MATCH(AH189,AH$5:AH188,0)),MAX(AI$5:AI188)+1,VLOOKUP(AH189,AH$5:AI188,2,FALSE)) )</f>
        <v>2</v>
      </c>
      <c r="AJ189" s="61" t="str">
        <f t="shared" si="18"/>
        <v/>
      </c>
      <c r="AK189" s="58" t="s">
        <v>1185</v>
      </c>
      <c r="AL189" s="61"/>
      <c r="AM189" s="98"/>
      <c r="AN189" s="98"/>
      <c r="AO189" s="58" t="s">
        <v>1527</v>
      </c>
      <c r="AP189" s="58" t="s">
        <v>1528</v>
      </c>
      <c r="AQ189" s="91">
        <v>41825</v>
      </c>
      <c r="AR189" s="56" t="s">
        <v>1529</v>
      </c>
      <c r="AS189" s="58" t="s">
        <v>1530</v>
      </c>
      <c r="AT189" s="92">
        <v>101309.3</v>
      </c>
      <c r="AU189" s="92">
        <v>472114</v>
      </c>
      <c r="AV189" s="93">
        <f t="shared" si="19"/>
        <v>10.219250000000001</v>
      </c>
      <c r="AW189" s="93">
        <f t="shared" si="19"/>
        <v>47.353888888888889</v>
      </c>
      <c r="AX189" s="58">
        <v>10</v>
      </c>
      <c r="AY189" s="58">
        <v>1870</v>
      </c>
      <c r="AZ189" s="58">
        <v>50</v>
      </c>
      <c r="BB189" s="58" t="s">
        <v>1508</v>
      </c>
      <c r="BC189" s="58" t="s">
        <v>1237</v>
      </c>
      <c r="BD189" s="58" t="s">
        <v>1230</v>
      </c>
      <c r="BE189" s="58">
        <v>950</v>
      </c>
      <c r="BF189" s="58" t="s">
        <v>1209</v>
      </c>
      <c r="BG189" s="58">
        <v>50</v>
      </c>
      <c r="BH189" s="58">
        <v>40</v>
      </c>
      <c r="BI189" s="58">
        <f t="shared" si="21"/>
        <v>1920</v>
      </c>
      <c r="BJ189" s="58">
        <f t="shared" si="20"/>
        <v>1420</v>
      </c>
      <c r="BK189" s="91">
        <v>42445</v>
      </c>
      <c r="BL189" s="59" t="s">
        <v>1413</v>
      </c>
      <c r="BM189" s="100">
        <v>42458</v>
      </c>
      <c r="BN189" s="59" t="s">
        <v>1531</v>
      </c>
      <c r="BO189" s="59" t="s">
        <v>1532</v>
      </c>
    </row>
    <row r="190" spans="1:69" ht="15" customHeight="1" x14ac:dyDescent="0.25">
      <c r="A190" s="157" t="s">
        <v>1527</v>
      </c>
      <c r="B190" s="54" t="str">
        <f ca="1">IF(AO190="","",IF(ISERROR(MATCH(AO190,AO$5:AO189,0)),MAX(B$5:B189)+1,INDIRECT(ADDRESS(MATCH(AO190,AO$5:AO189,0)+4,1)) ) )</f>
        <v>DIPalpFel</v>
      </c>
      <c r="C190" s="55">
        <v>292</v>
      </c>
      <c r="D190" s="56">
        <v>291</v>
      </c>
      <c r="E190" s="57" t="s">
        <v>1194</v>
      </c>
      <c r="F190" s="56" t="s">
        <v>1194</v>
      </c>
      <c r="G190" s="58" t="s">
        <v>1182</v>
      </c>
      <c r="H190" s="58" t="s">
        <v>1526</v>
      </c>
      <c r="I190" s="89"/>
      <c r="J190" s="58"/>
      <c r="K190" s="58"/>
      <c r="L190" s="58"/>
      <c r="M190" s="58" t="s">
        <v>16</v>
      </c>
      <c r="N190" s="61" t="str">
        <f>IF(J190="","",IF(ISERROR(MATCH(M190,M$5:M189,0)),MAX(N$5:N189)+1,VLOOKUP(M190,M$5:N189,2,FALSE)) )</f>
        <v/>
      </c>
      <c r="O190" s="89"/>
      <c r="P190" s="58" t="s">
        <v>16</v>
      </c>
      <c r="V190" s="61" t="str">
        <f t="shared" si="15"/>
        <v/>
      </c>
      <c r="W190" s="61" t="str">
        <f>IF(P190="","",IF(ISERROR(MATCH(V190,V$5:V189,0)),MAX(W$5:W189)+1,VLOOKUP(V190,V$5:W189,2,FALSE)) )</f>
        <v/>
      </c>
      <c r="X190" s="89"/>
      <c r="Y190" s="58" t="s">
        <v>16</v>
      </c>
      <c r="Z190" s="58"/>
      <c r="AA190" s="58"/>
      <c r="AB190" s="58" t="s">
        <v>16</v>
      </c>
      <c r="AC190" s="58" t="s">
        <v>16</v>
      </c>
      <c r="AD190" s="58" t="s">
        <v>16</v>
      </c>
      <c r="AE190" s="61" t="str">
        <f t="shared" si="16"/>
        <v/>
      </c>
      <c r="AF190" s="61" t="str">
        <f>IF(Y190="","",IF(ISERROR(MATCH(AE190,AE$5:AE189,0)),MAX(AF$5:AF189)+1,VLOOKUP(AE190,AE$5:AF189,2,FALSE)) )</f>
        <v/>
      </c>
      <c r="AG190" s="89"/>
      <c r="AH190" s="54" t="str">
        <f t="shared" si="17"/>
        <v/>
      </c>
      <c r="AI190" s="61" t="str">
        <f>IF(AH190="","",IF(ISERROR(MATCH(AH190,AH$5:AH189,0)),MAX(AI$5:AI189)+1,VLOOKUP(AH190,AH$5:AI189,2,FALSE)) )</f>
        <v/>
      </c>
      <c r="AJ190" s="61" t="str">
        <f t="shared" si="18"/>
        <v/>
      </c>
      <c r="AK190" s="58" t="s">
        <v>1185</v>
      </c>
      <c r="AL190" s="61"/>
      <c r="AO190" s="58" t="s">
        <v>1527</v>
      </c>
      <c r="AP190" s="58" t="s">
        <v>1528</v>
      </c>
      <c r="AQ190" s="91">
        <v>41825</v>
      </c>
      <c r="AR190" s="56" t="s">
        <v>1529</v>
      </c>
      <c r="AS190" s="58" t="s">
        <v>1530</v>
      </c>
      <c r="AT190" s="92">
        <v>101309.3</v>
      </c>
      <c r="AU190" s="92">
        <v>472114</v>
      </c>
      <c r="AV190" s="93">
        <f t="shared" si="19"/>
        <v>10.219250000000001</v>
      </c>
      <c r="AW190" s="93">
        <f t="shared" si="19"/>
        <v>47.353888888888889</v>
      </c>
      <c r="AX190" s="58">
        <v>10</v>
      </c>
      <c r="AY190" s="58">
        <v>1870</v>
      </c>
      <c r="AZ190" s="58">
        <v>50</v>
      </c>
      <c r="BB190" s="58" t="s">
        <v>1508</v>
      </c>
      <c r="BC190" s="58" t="s">
        <v>1237</v>
      </c>
      <c r="BD190" s="58" t="s">
        <v>1533</v>
      </c>
      <c r="BE190" s="58">
        <v>850</v>
      </c>
      <c r="BF190" s="58" t="s">
        <v>1209</v>
      </c>
      <c r="BG190" s="58">
        <v>50</v>
      </c>
      <c r="BH190" s="58">
        <v>40</v>
      </c>
      <c r="BI190" s="58">
        <f t="shared" si="21"/>
        <v>1920</v>
      </c>
      <c r="BJ190" s="58">
        <f t="shared" si="20"/>
        <v>1420</v>
      </c>
      <c r="BK190" s="91">
        <v>42445</v>
      </c>
      <c r="BL190" s="59" t="s">
        <v>1414</v>
      </c>
      <c r="BM190" s="100">
        <v>42458</v>
      </c>
      <c r="BN190" s="59" t="s">
        <v>1534</v>
      </c>
      <c r="BO190" s="59" t="s">
        <v>1425</v>
      </c>
    </row>
    <row r="191" spans="1:69" ht="15" customHeight="1" x14ac:dyDescent="0.25">
      <c r="A191" s="157" t="s">
        <v>1535</v>
      </c>
      <c r="B191" s="54">
        <f ca="1">IF(AO191="","",IF(ISERROR(MATCH(AO191,AO$5:AO190,0)),MAX(B$5:B190)+1,INDIRECT(ADDRESS(MATCH(AO191,AO$5:AO190,0)+4,1)) ) )</f>
        <v>142</v>
      </c>
      <c r="C191" s="55">
        <v>293</v>
      </c>
      <c r="D191" s="56" t="s">
        <v>16</v>
      </c>
      <c r="E191" s="57" t="s">
        <v>1194</v>
      </c>
      <c r="F191" s="56" t="s">
        <v>1194</v>
      </c>
      <c r="G191" s="58" t="s">
        <v>1182</v>
      </c>
      <c r="H191" s="58"/>
      <c r="I191" s="89"/>
      <c r="J191" s="58" t="s">
        <v>1182</v>
      </c>
      <c r="K191" s="58"/>
      <c r="L191" s="58"/>
      <c r="M191" s="58" t="s">
        <v>1184</v>
      </c>
      <c r="N191" s="61">
        <f>IF(J191="","",IF(ISERROR(MATCH(M191,M$5:M190,0)),MAX(N$5:N190)+1,VLOOKUP(M191,M$5:N190,2,FALSE)) )</f>
        <v>1</v>
      </c>
      <c r="O191" s="89"/>
      <c r="P191" s="58" t="s">
        <v>1182</v>
      </c>
      <c r="S191" s="58" t="s">
        <v>1197</v>
      </c>
      <c r="T191" s="58" t="s">
        <v>1198</v>
      </c>
      <c r="V191" s="61" t="str">
        <f t="shared" si="15"/>
        <v>A4_A4</v>
      </c>
      <c r="W191" s="61">
        <f>IF(P191="","",IF(ISERROR(MATCH(V191,V$5:V190,0)),MAX(W$5:W190)+1,VLOOKUP(V191,V$5:W190,2,FALSE)) )</f>
        <v>1</v>
      </c>
      <c r="X191" s="89"/>
      <c r="Y191" s="58" t="s">
        <v>16</v>
      </c>
      <c r="Z191" s="58"/>
      <c r="AA191" s="58"/>
      <c r="AB191" s="58" t="s">
        <v>16</v>
      </c>
      <c r="AC191" s="58" t="s">
        <v>16</v>
      </c>
      <c r="AD191" s="58" t="s">
        <v>16</v>
      </c>
      <c r="AE191" s="61" t="str">
        <f t="shared" si="16"/>
        <v/>
      </c>
      <c r="AF191" s="61" t="str">
        <f>IF(Y191="","",IF(ISERROR(MATCH(AE191,AE$5:AE190,0)),MAX(AF$5:AF190)+1,VLOOKUP(AE191,AE$5:AF190,2,FALSE)) )</f>
        <v/>
      </c>
      <c r="AG191" s="89"/>
      <c r="AH191" s="54" t="str">
        <f t="shared" si="17"/>
        <v>11*</v>
      </c>
      <c r="AI191" s="61">
        <f>IF(AH191="","",IF(ISERROR(MATCH(AH191,AH$5:AH190,0)),MAX(AI$5:AI190)+1,VLOOKUP(AH191,AH$5:AI190,2,FALSE)) )</f>
        <v>2</v>
      </c>
      <c r="AJ191" s="61" t="str">
        <f t="shared" si="18"/>
        <v/>
      </c>
      <c r="AK191" s="58" t="s">
        <v>1185</v>
      </c>
      <c r="AL191" s="61"/>
      <c r="AO191" s="58" t="s">
        <v>1535</v>
      </c>
      <c r="AP191" s="58" t="s">
        <v>1528</v>
      </c>
      <c r="AQ191" s="91">
        <v>41826</v>
      </c>
      <c r="AR191" s="56" t="s">
        <v>1536</v>
      </c>
      <c r="AS191" s="58" t="s">
        <v>1537</v>
      </c>
      <c r="AT191" s="92">
        <v>100503.1</v>
      </c>
      <c r="AU191" s="92">
        <v>471849.7</v>
      </c>
      <c r="AV191" s="93">
        <f t="shared" si="19"/>
        <v>10.084194444444446</v>
      </c>
      <c r="AW191" s="93">
        <f t="shared" si="19"/>
        <v>47.313805555555561</v>
      </c>
      <c r="AX191" s="58">
        <v>25</v>
      </c>
      <c r="AY191" s="58">
        <v>1893</v>
      </c>
      <c r="AZ191" s="58">
        <v>35</v>
      </c>
      <c r="BB191" s="58" t="s">
        <v>1508</v>
      </c>
      <c r="BC191" s="58" t="s">
        <v>1237</v>
      </c>
      <c r="BD191" s="58" t="s">
        <v>1230</v>
      </c>
      <c r="BE191" s="58">
        <v>900</v>
      </c>
      <c r="BF191" s="58" t="s">
        <v>1209</v>
      </c>
      <c r="BG191" s="58">
        <v>50</v>
      </c>
      <c r="BH191" s="58">
        <v>40</v>
      </c>
      <c r="BI191" s="58">
        <f t="shared" si="21"/>
        <v>1920</v>
      </c>
      <c r="BJ191" s="58">
        <f t="shared" si="20"/>
        <v>1420</v>
      </c>
      <c r="BK191" s="91">
        <v>42445</v>
      </c>
      <c r="BL191" s="59" t="s">
        <v>1416</v>
      </c>
      <c r="BM191" s="100">
        <v>42458</v>
      </c>
      <c r="BN191" s="59" t="s">
        <v>1538</v>
      </c>
      <c r="BO191" s="59" t="s">
        <v>1539</v>
      </c>
    </row>
    <row r="192" spans="1:69" ht="15" customHeight="1" x14ac:dyDescent="0.25">
      <c r="A192" s="157" t="s">
        <v>1540</v>
      </c>
      <c r="B192" s="54">
        <f ca="1">IF(AO192="","",IF(ISERROR(MATCH(AO192,AO$5:AO191,0)),MAX(B$5:B191)+1,INDIRECT(ADDRESS(MATCH(AO192,AO$5:AO191,0)+4,1)) ) )</f>
        <v>143</v>
      </c>
      <c r="C192" s="103">
        <v>294</v>
      </c>
      <c r="D192" s="56" t="s">
        <v>16</v>
      </c>
      <c r="E192" s="104" t="s">
        <v>1308</v>
      </c>
      <c r="F192" s="105" t="s">
        <v>1308</v>
      </c>
      <c r="G192" s="75" t="s">
        <v>1411</v>
      </c>
      <c r="H192" s="58"/>
      <c r="I192" s="89"/>
      <c r="J192" s="96" t="s">
        <v>1182</v>
      </c>
      <c r="K192" s="96"/>
      <c r="L192" s="96"/>
      <c r="M192" s="96" t="s">
        <v>1491</v>
      </c>
      <c r="N192" s="61">
        <f>IF(J192="","",IF(ISERROR(MATCH(M192,M$5:M191,0)),MAX(N$5:N191)+1,VLOOKUP(M192,M$5:N191,2,FALSE)) )</f>
        <v>8</v>
      </c>
      <c r="O192" s="97"/>
      <c r="P192" s="96" t="s">
        <v>1182</v>
      </c>
      <c r="Q192" s="96"/>
      <c r="R192" s="96"/>
      <c r="S192" s="96" t="s">
        <v>1211</v>
      </c>
      <c r="T192" s="96" t="s">
        <v>1196</v>
      </c>
      <c r="U192" s="96" t="s">
        <v>1212</v>
      </c>
      <c r="V192" s="61" t="str">
        <f t="shared" si="15"/>
        <v>A1_A2</v>
      </c>
      <c r="W192" s="61">
        <f>IF(P192="","",IF(ISERROR(MATCH(V192,V$5:V191,0)),MAX(W$5:W191)+1,VLOOKUP(V192,V$5:W191,2,FALSE)) )</f>
        <v>11</v>
      </c>
      <c r="X192" s="97"/>
      <c r="Y192" s="58" t="s">
        <v>1182</v>
      </c>
      <c r="Z192" s="58"/>
      <c r="AA192" s="58"/>
      <c r="AB192" s="58" t="s">
        <v>1197</v>
      </c>
      <c r="AC192" s="58" t="s">
        <v>1218</v>
      </c>
      <c r="AD192" s="58" t="s">
        <v>16</v>
      </c>
      <c r="AE192" s="61" t="str">
        <f t="shared" si="16"/>
        <v>L1-3_L1-3</v>
      </c>
      <c r="AF192" s="61">
        <f>IF(Y192="","",IF(ISERROR(MATCH(AE192,AE$5:AE191,0)),MAX(AF$5:AF191)+1,VLOOKUP(AE192,AE$5:AF191,2,FALSE)) )</f>
        <v>11</v>
      </c>
      <c r="AG192" s="97"/>
      <c r="AH192" s="54" t="str">
        <f t="shared" si="17"/>
        <v>8bb</v>
      </c>
      <c r="AI192" s="61">
        <f>IF(AH192="","",IF(ISERROR(MATCH(AH192,AH$5:AH191,0)),MAX(AI$5:AI191)+1,VLOOKUP(AH192,AH$5:AI191,2,FALSE)) )</f>
        <v>51</v>
      </c>
      <c r="AJ192" s="61" t="str">
        <f t="shared" si="18"/>
        <v>x</v>
      </c>
      <c r="AK192" s="58" t="s">
        <v>1185</v>
      </c>
      <c r="AL192" s="61"/>
      <c r="AM192" s="98"/>
      <c r="AN192" s="98"/>
      <c r="AO192" s="58" t="s">
        <v>1540</v>
      </c>
      <c r="AP192" s="58" t="s">
        <v>1420</v>
      </c>
      <c r="AQ192" s="58" t="s">
        <v>1541</v>
      </c>
      <c r="AR192" s="56" t="s">
        <v>1542</v>
      </c>
      <c r="AS192" s="58" t="s">
        <v>1543</v>
      </c>
      <c r="AT192" s="92">
        <v>103956.5</v>
      </c>
      <c r="AU192" s="92">
        <v>514820.2</v>
      </c>
      <c r="AV192" s="93">
        <f t="shared" si="19"/>
        <v>10.665694444444444</v>
      </c>
      <c r="AW192" s="93">
        <f t="shared" si="19"/>
        <v>51.805611111111112</v>
      </c>
      <c r="AY192" s="58">
        <v>720</v>
      </c>
      <c r="BB192" s="58" t="s">
        <v>1508</v>
      </c>
      <c r="BC192" s="58" t="s">
        <v>1191</v>
      </c>
      <c r="BD192" s="58">
        <v>1000</v>
      </c>
      <c r="BE192" s="58">
        <v>950</v>
      </c>
      <c r="BF192" s="58" t="s">
        <v>1192</v>
      </c>
      <c r="BG192" s="58">
        <v>50</v>
      </c>
      <c r="BH192" s="58">
        <v>25</v>
      </c>
      <c r="BI192" s="58">
        <f t="shared" si="21"/>
        <v>1200</v>
      </c>
      <c r="BJ192" s="58">
        <f t="shared" si="20"/>
        <v>700</v>
      </c>
      <c r="BK192" s="91">
        <v>42445</v>
      </c>
      <c r="BL192" s="59" t="s">
        <v>1417</v>
      </c>
      <c r="BM192" s="100">
        <v>42458</v>
      </c>
      <c r="BN192" s="59" t="s">
        <v>1544</v>
      </c>
    </row>
    <row r="193" spans="1:67" ht="15" customHeight="1" x14ac:dyDescent="0.25">
      <c r="A193" s="157" t="s">
        <v>1546</v>
      </c>
      <c r="B193" s="54">
        <f ca="1">IF(AO193="","",IF(ISERROR(MATCH(AO193,AO$5:AO192,0)),MAX(B$5:B192)+1,INDIRECT(ADDRESS(MATCH(AO193,AO$5:AO192,0)+4,1)) ) )</f>
        <v>144</v>
      </c>
      <c r="C193" s="103">
        <v>295</v>
      </c>
      <c r="E193" s="104" t="s">
        <v>1308</v>
      </c>
      <c r="F193" s="105" t="s">
        <v>1308</v>
      </c>
      <c r="G193" s="75" t="s">
        <v>1411</v>
      </c>
      <c r="H193" s="58"/>
      <c r="I193" s="89"/>
      <c r="J193" s="96" t="s">
        <v>1261</v>
      </c>
      <c r="K193" s="96"/>
      <c r="L193" s="96"/>
      <c r="M193" s="96" t="s">
        <v>1479</v>
      </c>
      <c r="N193" s="61">
        <f>IF(J193="","",IF(ISERROR(MATCH(M193,M$5:M192,0)),MAX(N$5:N192)+1,VLOOKUP(M193,M$5:N192,2,FALSE)) )</f>
        <v>7</v>
      </c>
      <c r="O193" s="97"/>
      <c r="P193" s="96" t="s">
        <v>1182</v>
      </c>
      <c r="Q193" s="96"/>
      <c r="R193" s="96"/>
      <c r="S193" s="96" t="s">
        <v>1211</v>
      </c>
      <c r="T193" s="96" t="s">
        <v>1545</v>
      </c>
      <c r="U193" s="96" t="s">
        <v>1212</v>
      </c>
      <c r="V193" s="61" t="str">
        <f t="shared" si="15"/>
        <v>A1-2_A2</v>
      </c>
      <c r="W193" s="61">
        <f>IF(P193="","",IF(ISERROR(MATCH(V193,V$5:V192,0)),MAX(W$5:W192)+1,VLOOKUP(V193,V$5:W192,2,FALSE)) )</f>
        <v>18</v>
      </c>
      <c r="X193" s="97"/>
      <c r="Y193" s="58" t="s">
        <v>16</v>
      </c>
      <c r="Z193" s="58"/>
      <c r="AA193" s="58"/>
      <c r="AB193" s="58" t="s">
        <v>16</v>
      </c>
      <c r="AC193" s="58" t="s">
        <v>16</v>
      </c>
      <c r="AD193" s="58" t="s">
        <v>16</v>
      </c>
      <c r="AE193" s="61" t="str">
        <f t="shared" si="16"/>
        <v/>
      </c>
      <c r="AF193" s="61" t="str">
        <f>IF(Y193="","",IF(ISERROR(MATCH(AE193,AE$5:AE192,0)),MAX(AF$5:AF192)+1,VLOOKUP(AE193,AE$5:AF192,2,FALSE)) )</f>
        <v/>
      </c>
      <c r="AG193" s="97"/>
      <c r="AH193" s="54" t="str">
        <f t="shared" si="17"/>
        <v>7i*</v>
      </c>
      <c r="AI193" s="61">
        <f>IF(AH193="","",IF(ISERROR(MATCH(AH193,AH$5:AH192,0)),MAX(AI$5:AI192)+1,VLOOKUP(AH193,AH$5:AI192,2,FALSE)) )</f>
        <v>52</v>
      </c>
      <c r="AJ193" s="61" t="str">
        <f t="shared" si="18"/>
        <v/>
      </c>
      <c r="AK193" s="58" t="s">
        <v>1185</v>
      </c>
      <c r="AL193" s="61"/>
      <c r="AM193" s="98"/>
      <c r="AN193" s="98"/>
      <c r="AO193" s="58" t="s">
        <v>1546</v>
      </c>
      <c r="AP193" s="58" t="s">
        <v>1420</v>
      </c>
      <c r="AQ193" s="91">
        <v>42284</v>
      </c>
      <c r="AR193" s="56" t="s">
        <v>1547</v>
      </c>
      <c r="AS193" s="58" t="s">
        <v>1548</v>
      </c>
      <c r="AT193" s="92">
        <v>103541.8</v>
      </c>
      <c r="AU193" s="92">
        <v>514858.9</v>
      </c>
      <c r="AV193" s="93">
        <f t="shared" si="19"/>
        <v>10.594944444444446</v>
      </c>
      <c r="AW193" s="93">
        <f t="shared" si="19"/>
        <v>51.816361111111121</v>
      </c>
      <c r="AY193" s="58">
        <v>800</v>
      </c>
      <c r="BB193" s="58" t="s">
        <v>1508</v>
      </c>
      <c r="BC193" s="58" t="s">
        <v>1191</v>
      </c>
      <c r="BD193" s="58">
        <v>1000</v>
      </c>
      <c r="BE193" s="58">
        <v>950</v>
      </c>
      <c r="BF193" s="58" t="s">
        <v>1192</v>
      </c>
      <c r="BG193" s="58">
        <v>50</v>
      </c>
      <c r="BH193" s="58">
        <v>20</v>
      </c>
      <c r="BI193" s="58">
        <f t="shared" si="21"/>
        <v>960</v>
      </c>
      <c r="BJ193" s="58">
        <f t="shared" si="20"/>
        <v>460</v>
      </c>
      <c r="BK193" s="91">
        <v>42445</v>
      </c>
      <c r="BL193" s="59" t="s">
        <v>1424</v>
      </c>
      <c r="BM193" s="100">
        <v>42458</v>
      </c>
      <c r="BN193" s="59" t="s">
        <v>1549</v>
      </c>
    </row>
    <row r="194" spans="1:67" ht="15" customHeight="1" x14ac:dyDescent="0.25">
      <c r="A194" s="157" t="s">
        <v>1551</v>
      </c>
      <c r="B194" s="54">
        <f ca="1">IF(AO194="","",IF(ISERROR(MATCH(AO194,AO$5:AO193,0)),MAX(B$5:B193)+1,INDIRECT(ADDRESS(MATCH(AO194,AO$5:AO193,0)+4,1)) ) )</f>
        <v>145</v>
      </c>
      <c r="C194" s="55">
        <v>296</v>
      </c>
      <c r="D194" s="56" t="s">
        <v>16</v>
      </c>
      <c r="E194" s="57" t="s">
        <v>1181</v>
      </c>
      <c r="F194" s="56" t="s">
        <v>1181</v>
      </c>
      <c r="G194" s="58" t="s">
        <v>1182</v>
      </c>
      <c r="H194" s="58" t="s">
        <v>1550</v>
      </c>
      <c r="I194" s="89"/>
      <c r="J194" s="96" t="s">
        <v>1182</v>
      </c>
      <c r="K194" s="96"/>
      <c r="L194" s="96"/>
      <c r="M194" s="96" t="s">
        <v>1184</v>
      </c>
      <c r="N194" s="61">
        <f>IF(J194="","",IF(ISERROR(MATCH(M194,M$5:M193,0)),MAX(N$5:N193)+1,VLOOKUP(M194,M$5:N193,2,FALSE)) )</f>
        <v>1</v>
      </c>
      <c r="O194" s="97"/>
      <c r="P194" s="96" t="s">
        <v>16</v>
      </c>
      <c r="Q194" s="96"/>
      <c r="R194" s="96"/>
      <c r="S194" s="96"/>
      <c r="T194" s="96"/>
      <c r="U194" s="96"/>
      <c r="V194" s="61" t="str">
        <f t="shared" si="15"/>
        <v/>
      </c>
      <c r="W194" s="61" t="str">
        <f>IF(P194="","",IF(ISERROR(MATCH(V194,V$5:V193,0)),MAX(W$5:W193)+1,VLOOKUP(V194,V$5:W193,2,FALSE)) )</f>
        <v/>
      </c>
      <c r="X194" s="97"/>
      <c r="Y194" s="58" t="s">
        <v>16</v>
      </c>
      <c r="Z194" s="58"/>
      <c r="AA194" s="58"/>
      <c r="AB194" s="58" t="s">
        <v>16</v>
      </c>
      <c r="AC194" s="58" t="s">
        <v>16</v>
      </c>
      <c r="AD194" s="58" t="s">
        <v>16</v>
      </c>
      <c r="AE194" s="61" t="str">
        <f t="shared" si="16"/>
        <v/>
      </c>
      <c r="AF194" s="61" t="str">
        <f>IF(Y194="","",IF(ISERROR(MATCH(AE194,AE$5:AE193,0)),MAX(AF$5:AF193)+1,VLOOKUP(AE194,AE$5:AF193,2,FALSE)) )</f>
        <v/>
      </c>
      <c r="AG194" s="97"/>
      <c r="AH194" s="54" t="str">
        <f t="shared" si="17"/>
        <v>1**</v>
      </c>
      <c r="AI194" s="61">
        <f>IF(AH194="","",IF(ISERROR(MATCH(AH194,AH$5:AH193,0)),MAX(AI$5:AI193)+1,VLOOKUP(AH194,AH$5:AI193,2,FALSE)) )</f>
        <v>1</v>
      </c>
      <c r="AJ194" s="61" t="str">
        <f t="shared" si="18"/>
        <v/>
      </c>
      <c r="AK194" s="58" t="s">
        <v>1185</v>
      </c>
      <c r="AL194" s="61"/>
      <c r="AM194" s="98"/>
      <c r="AN194" s="98"/>
      <c r="AO194" s="58" t="s">
        <v>1551</v>
      </c>
      <c r="AP194" s="58" t="s">
        <v>1420</v>
      </c>
      <c r="AQ194" s="91">
        <v>42285</v>
      </c>
      <c r="AR194" s="56" t="s">
        <v>1552</v>
      </c>
      <c r="AS194" s="58" t="s">
        <v>1430</v>
      </c>
      <c r="AT194" s="92">
        <v>103043.5</v>
      </c>
      <c r="AU194" s="92">
        <v>514522.9</v>
      </c>
      <c r="AV194" s="93">
        <f t="shared" si="19"/>
        <v>10.512083333333333</v>
      </c>
      <c r="AW194" s="93">
        <f t="shared" si="19"/>
        <v>51.756361111111119</v>
      </c>
      <c r="AY194" s="90" t="s">
        <v>1431</v>
      </c>
      <c r="AZ194" s="90" t="s">
        <v>1242</v>
      </c>
      <c r="BB194" s="58" t="s">
        <v>1553</v>
      </c>
      <c r="BC194" s="58" t="s">
        <v>1191</v>
      </c>
      <c r="BD194" s="58">
        <v>1000</v>
      </c>
      <c r="BE194" s="58">
        <v>1000</v>
      </c>
      <c r="BF194" s="58" t="s">
        <v>1231</v>
      </c>
      <c r="BG194" s="58">
        <v>50</v>
      </c>
      <c r="BH194" s="58">
        <v>25</v>
      </c>
      <c r="BI194" s="58">
        <f t="shared" si="21"/>
        <v>1200</v>
      </c>
      <c r="BJ194" s="58">
        <f t="shared" si="20"/>
        <v>700</v>
      </c>
      <c r="BK194" s="91">
        <v>42450</v>
      </c>
      <c r="BL194" s="59" t="s">
        <v>1196</v>
      </c>
      <c r="BM194" s="100">
        <v>42458</v>
      </c>
      <c r="BN194" s="59" t="s">
        <v>1304</v>
      </c>
      <c r="BO194" s="59" t="s">
        <v>1425</v>
      </c>
    </row>
    <row r="195" spans="1:67" ht="15" customHeight="1" x14ac:dyDescent="0.25">
      <c r="A195" s="157" t="s">
        <v>1551</v>
      </c>
      <c r="B195" s="54" t="str">
        <f ca="1">IF(AO195="","",IF(ISERROR(MATCH(AO195,AO$5:AO194,0)),MAX(B$5:B194)+1,INDIRECT(ADDRESS(MATCH(AO195,AO$5:AO194,0)+4,1)) ) )</f>
        <v>DIPissH15/12</v>
      </c>
      <c r="C195" s="55">
        <v>297</v>
      </c>
      <c r="D195" s="56">
        <v>296</v>
      </c>
      <c r="E195" s="57" t="s">
        <v>1181</v>
      </c>
      <c r="F195" s="56" t="s">
        <v>1181</v>
      </c>
      <c r="G195" s="58" t="s">
        <v>1261</v>
      </c>
      <c r="H195" s="58" t="s">
        <v>1550</v>
      </c>
      <c r="I195" s="89"/>
      <c r="J195" s="96" t="s">
        <v>1261</v>
      </c>
      <c r="K195" s="96"/>
      <c r="L195" s="96"/>
      <c r="M195" s="96" t="s">
        <v>1184</v>
      </c>
      <c r="N195" s="61">
        <f>IF(J195="","",IF(ISERROR(MATCH(M195,M$5:M194,0)),MAX(N$5:N194)+1,VLOOKUP(M195,M$5:N194,2,FALSE)) )</f>
        <v>1</v>
      </c>
      <c r="O195" s="97"/>
      <c r="P195" s="96" t="s">
        <v>16</v>
      </c>
      <c r="Q195" s="96"/>
      <c r="R195" s="96"/>
      <c r="S195" s="96"/>
      <c r="T195" s="96"/>
      <c r="U195" s="96"/>
      <c r="V195" s="61" t="str">
        <f t="shared" si="15"/>
        <v/>
      </c>
      <c r="W195" s="61" t="str">
        <f>IF(P195="","",IF(ISERROR(MATCH(V195,V$5:V194,0)),MAX(W$5:W194)+1,VLOOKUP(V195,V$5:W194,2,FALSE)) )</f>
        <v/>
      </c>
      <c r="X195" s="97"/>
      <c r="Y195" s="58" t="s">
        <v>16</v>
      </c>
      <c r="Z195" s="58"/>
      <c r="AA195" s="58"/>
      <c r="AB195" s="58" t="s">
        <v>16</v>
      </c>
      <c r="AC195" s="58" t="s">
        <v>16</v>
      </c>
      <c r="AD195" s="58" t="s">
        <v>16</v>
      </c>
      <c r="AE195" s="61" t="str">
        <f t="shared" si="16"/>
        <v/>
      </c>
      <c r="AF195" s="61" t="str">
        <f>IF(Y195="","",IF(ISERROR(MATCH(AE195,AE$5:AE194,0)),MAX(AF$5:AF194)+1,VLOOKUP(AE195,AE$5:AF194,2,FALSE)) )</f>
        <v/>
      </c>
      <c r="AG195" s="97"/>
      <c r="AH195" s="54" t="str">
        <f t="shared" si="17"/>
        <v/>
      </c>
      <c r="AI195" s="61" t="str">
        <f>IF(AH195="","",IF(ISERROR(MATCH(AH195,AH$5:AH194,0)),MAX(AI$5:AI194)+1,VLOOKUP(AH195,AH$5:AI194,2,FALSE)) )</f>
        <v/>
      </c>
      <c r="AJ195" s="61" t="str">
        <f t="shared" si="18"/>
        <v/>
      </c>
      <c r="AK195" s="58" t="s">
        <v>1185</v>
      </c>
      <c r="AL195" s="61"/>
      <c r="AM195" s="98"/>
      <c r="AN195" s="98"/>
      <c r="AO195" s="58" t="s">
        <v>1551</v>
      </c>
      <c r="AP195" s="58" t="s">
        <v>1420</v>
      </c>
      <c r="AQ195" s="91">
        <v>42285</v>
      </c>
      <c r="AR195" s="56" t="s">
        <v>1552</v>
      </c>
      <c r="AS195" s="58" t="s">
        <v>1430</v>
      </c>
      <c r="AT195" s="92">
        <v>103043.5</v>
      </c>
      <c r="AU195" s="92">
        <v>514522.9</v>
      </c>
      <c r="AV195" s="93">
        <f t="shared" si="19"/>
        <v>10.512083333333333</v>
      </c>
      <c r="AW195" s="93">
        <f t="shared" si="19"/>
        <v>51.756361111111119</v>
      </c>
      <c r="AY195" s="90" t="s">
        <v>1431</v>
      </c>
      <c r="AZ195" s="90" t="s">
        <v>1242</v>
      </c>
      <c r="BB195" s="58" t="s">
        <v>1553</v>
      </c>
      <c r="BC195" s="58" t="s">
        <v>1191</v>
      </c>
      <c r="BD195" s="58">
        <v>1000</v>
      </c>
      <c r="BE195" s="58">
        <v>1000</v>
      </c>
      <c r="BF195" s="58" t="s">
        <v>1231</v>
      </c>
      <c r="BG195" s="58">
        <v>50</v>
      </c>
      <c r="BH195" s="58">
        <v>30</v>
      </c>
      <c r="BI195" s="58">
        <f t="shared" si="21"/>
        <v>1440</v>
      </c>
      <c r="BJ195" s="58">
        <f t="shared" si="20"/>
        <v>940</v>
      </c>
      <c r="BK195" s="91">
        <v>42450</v>
      </c>
      <c r="BL195" s="59" t="s">
        <v>1336</v>
      </c>
      <c r="BM195" s="100">
        <v>42458</v>
      </c>
      <c r="BN195" s="59" t="s">
        <v>1554</v>
      </c>
      <c r="BO195" s="59" t="s">
        <v>1425</v>
      </c>
    </row>
    <row r="196" spans="1:67" ht="15" customHeight="1" x14ac:dyDescent="0.25">
      <c r="A196" s="157" t="s">
        <v>1555</v>
      </c>
      <c r="B196" s="54">
        <f ca="1">IF(AO196="","",IF(ISERROR(MATCH(AO196,AO$5:AO195,0)),MAX(B$5:B195)+1,INDIRECT(ADDRESS(MATCH(AO196,AO$5:AO195,0)+4,1)) ) )</f>
        <v>146</v>
      </c>
      <c r="C196" s="55">
        <v>298</v>
      </c>
      <c r="D196" s="56" t="s">
        <v>16</v>
      </c>
      <c r="E196" s="57" t="s">
        <v>1181</v>
      </c>
      <c r="F196" s="56" t="s">
        <v>1181</v>
      </c>
      <c r="G196" s="58" t="s">
        <v>1182</v>
      </c>
      <c r="H196" s="58"/>
      <c r="I196" s="89"/>
      <c r="J196" s="96" t="s">
        <v>1182</v>
      </c>
      <c r="K196" s="96"/>
      <c r="L196" s="96"/>
      <c r="M196" s="58" t="s">
        <v>1184</v>
      </c>
      <c r="N196" s="61">
        <f>IF(J196="","",IF(ISERROR(MATCH(M196,M$5:M195,0)),MAX(N$5:N195)+1,VLOOKUP(M196,M$5:N195,2,FALSE)) )</f>
        <v>1</v>
      </c>
      <c r="O196" s="89"/>
      <c r="P196" s="58" t="s">
        <v>1182</v>
      </c>
      <c r="S196" s="58" t="s">
        <v>1211</v>
      </c>
      <c r="T196" s="58" t="s">
        <v>1212</v>
      </c>
      <c r="U196" s="58" t="s">
        <v>1198</v>
      </c>
      <c r="V196" s="61" t="str">
        <f t="shared" si="15"/>
        <v>A2_A4</v>
      </c>
      <c r="W196" s="61">
        <f>IF(P196="","",IF(ISERROR(MATCH(V196,V$5:V195,0)),MAX(W$5:W195)+1,VLOOKUP(V196,V$5:W195,2,FALSE)) )</f>
        <v>2</v>
      </c>
      <c r="X196" s="89"/>
      <c r="Y196" s="58" t="s">
        <v>1182</v>
      </c>
      <c r="Z196" s="58"/>
      <c r="AA196" s="58"/>
      <c r="AB196" s="58" t="s">
        <v>1211</v>
      </c>
      <c r="AC196" s="58" t="s">
        <v>1213</v>
      </c>
      <c r="AD196" s="58" t="s">
        <v>1199</v>
      </c>
      <c r="AE196" s="61" t="str">
        <f t="shared" si="16"/>
        <v>L1-5_L4</v>
      </c>
      <c r="AF196" s="61">
        <f>IF(Y196="","",IF(ISERROR(MATCH(AE196,AE$5:AE195,0)),MAX(AF$5:AF195)+1,VLOOKUP(AE196,AE$5:AF195,2,FALSE)) )</f>
        <v>2</v>
      </c>
      <c r="AG196" s="89"/>
      <c r="AH196" s="54" t="str">
        <f t="shared" si="17"/>
        <v>122</v>
      </c>
      <c r="AI196" s="61">
        <f>IF(AH196="","",IF(ISERROR(MATCH(AH196,AH$5:AH195,0)),MAX(AI$5:AI195)+1,VLOOKUP(AH196,AH$5:AI195,2,FALSE)) )</f>
        <v>14</v>
      </c>
      <c r="AJ196" s="61" t="str">
        <f t="shared" si="18"/>
        <v>x</v>
      </c>
      <c r="AK196" s="58" t="s">
        <v>1185</v>
      </c>
      <c r="AL196" s="61"/>
      <c r="AO196" s="58" t="s">
        <v>1555</v>
      </c>
      <c r="AP196" s="58" t="s">
        <v>1420</v>
      </c>
      <c r="AQ196" s="91">
        <v>42285</v>
      </c>
      <c r="AR196" s="56" t="s">
        <v>1556</v>
      </c>
      <c r="AS196" s="58" t="s">
        <v>1422</v>
      </c>
      <c r="AT196" s="92">
        <v>103105.4</v>
      </c>
      <c r="AU196" s="92">
        <v>514522.1</v>
      </c>
      <c r="AV196" s="93">
        <f t="shared" si="19"/>
        <v>10.518166666666666</v>
      </c>
      <c r="AW196" s="93">
        <f t="shared" si="19"/>
        <v>51.756138888888884</v>
      </c>
      <c r="AY196" s="58">
        <v>825</v>
      </c>
      <c r="AZ196" s="58">
        <v>10</v>
      </c>
      <c r="BB196" s="58" t="s">
        <v>1553</v>
      </c>
      <c r="BC196" s="58" t="s">
        <v>1191</v>
      </c>
      <c r="BD196" s="58">
        <v>1000</v>
      </c>
      <c r="BE196" s="58">
        <v>1000</v>
      </c>
      <c r="BF196" s="58" t="s">
        <v>1231</v>
      </c>
      <c r="BG196" s="58">
        <v>40</v>
      </c>
      <c r="BH196" s="58">
        <v>30</v>
      </c>
      <c r="BI196" s="58">
        <f t="shared" si="21"/>
        <v>1140</v>
      </c>
      <c r="BJ196" s="58">
        <f t="shared" si="20"/>
        <v>640</v>
      </c>
      <c r="BK196" s="91">
        <v>42450</v>
      </c>
      <c r="BL196" s="59" t="s">
        <v>1332</v>
      </c>
      <c r="BM196" s="100">
        <v>42458</v>
      </c>
      <c r="BN196" s="59" t="s">
        <v>1557</v>
      </c>
      <c r="BO196" s="59" t="s">
        <v>1425</v>
      </c>
    </row>
    <row r="197" spans="1:67" ht="15" customHeight="1" x14ac:dyDescent="0.25">
      <c r="A197" s="157" t="s">
        <v>1559</v>
      </c>
      <c r="B197" s="54">
        <f ca="1">IF(AO197="","",IF(ISERROR(MATCH(AO197,AO$5:AO196,0)),MAX(B$5:B196)+1,INDIRECT(ADDRESS(MATCH(AO197,AO$5:AO196,0)+4,1)) ) )</f>
        <v>147</v>
      </c>
      <c r="C197" s="55">
        <v>299</v>
      </c>
      <c r="D197" s="56" t="s">
        <v>16</v>
      </c>
      <c r="E197" s="57" t="s">
        <v>1181</v>
      </c>
      <c r="F197" s="56" t="s">
        <v>1181</v>
      </c>
      <c r="G197" s="58" t="s">
        <v>1182</v>
      </c>
      <c r="H197" s="58"/>
      <c r="I197" s="89"/>
      <c r="J197" s="96" t="s">
        <v>1182</v>
      </c>
      <c r="K197" s="96"/>
      <c r="L197" s="96"/>
      <c r="M197" s="96" t="s">
        <v>1184</v>
      </c>
      <c r="N197" s="61">
        <f>IF(J197="","",IF(ISERROR(MATCH(M197,M$5:M196,0)),MAX(N$5:N196)+1,VLOOKUP(M197,M$5:N196,2,FALSE)) )</f>
        <v>1</v>
      </c>
      <c r="O197" s="97"/>
      <c r="P197" s="96" t="s">
        <v>1182</v>
      </c>
      <c r="Q197" s="96"/>
      <c r="R197" s="96"/>
      <c r="S197" s="96" t="s">
        <v>1211</v>
      </c>
      <c r="T197" s="96" t="s">
        <v>1196</v>
      </c>
      <c r="U197" s="96" t="s">
        <v>1198</v>
      </c>
      <c r="V197" s="61" t="str">
        <f t="shared" si="15"/>
        <v>A1_A4</v>
      </c>
      <c r="W197" s="61">
        <f>IF(P197="","",IF(ISERROR(MATCH(V197,V$5:V196,0)),MAX(W$5:W196)+1,VLOOKUP(V197,V$5:W196,2,FALSE)) )</f>
        <v>4</v>
      </c>
      <c r="X197" s="97"/>
      <c r="Y197" s="58" t="s">
        <v>1182</v>
      </c>
      <c r="Z197" s="58"/>
      <c r="AA197" s="58"/>
      <c r="AB197" s="58" t="s">
        <v>1211</v>
      </c>
      <c r="AC197" s="58" t="s">
        <v>1558</v>
      </c>
      <c r="AD197" s="58" t="s">
        <v>1199</v>
      </c>
      <c r="AE197" s="61" t="str">
        <f t="shared" si="16"/>
        <v>L1-6_L4</v>
      </c>
      <c r="AF197" s="61">
        <f>IF(Y197="","",IF(ISERROR(MATCH(AE197,AE$5:AE196,0)),MAX(AF$5:AF196)+1,VLOOKUP(AE197,AE$5:AF196,2,FALSE)) )</f>
        <v>24</v>
      </c>
      <c r="AG197" s="97"/>
      <c r="AH197" s="54" t="str">
        <f t="shared" si="17"/>
        <v>14o</v>
      </c>
      <c r="AI197" s="61">
        <f>IF(AH197="","",IF(ISERROR(MATCH(AH197,AH$5:AH196,0)),MAX(AI$5:AI196)+1,VLOOKUP(AH197,AH$5:AI196,2,FALSE)) )</f>
        <v>53</v>
      </c>
      <c r="AJ197" s="61" t="str">
        <f t="shared" si="18"/>
        <v>x</v>
      </c>
      <c r="AK197" s="58" t="s">
        <v>1185</v>
      </c>
      <c r="AL197" s="61"/>
      <c r="AM197" s="98"/>
      <c r="AN197" s="98"/>
      <c r="AO197" s="58" t="s">
        <v>1559</v>
      </c>
      <c r="AP197" s="58" t="s">
        <v>1420</v>
      </c>
      <c r="AQ197" s="91">
        <v>42287</v>
      </c>
      <c r="AR197" s="56" t="s">
        <v>1560</v>
      </c>
      <c r="AS197" s="58" t="s">
        <v>1449</v>
      </c>
      <c r="AT197" s="92">
        <v>103456.5</v>
      </c>
      <c r="AU197" s="92">
        <v>514646.6</v>
      </c>
      <c r="AV197" s="93">
        <f t="shared" si="19"/>
        <v>10.582361111111112</v>
      </c>
      <c r="AW197" s="93">
        <f t="shared" si="19"/>
        <v>51.779611111111102</v>
      </c>
      <c r="AY197" s="58">
        <v>871</v>
      </c>
      <c r="BB197" s="58" t="s">
        <v>1553</v>
      </c>
      <c r="BC197" s="58" t="s">
        <v>1191</v>
      </c>
      <c r="BD197" s="58">
        <v>1000</v>
      </c>
      <c r="BE197" s="58">
        <v>950</v>
      </c>
      <c r="BF197" s="58" t="s">
        <v>1231</v>
      </c>
      <c r="BG197" s="58">
        <v>40</v>
      </c>
      <c r="BH197" s="58">
        <v>25</v>
      </c>
      <c r="BI197" s="58">
        <f t="shared" si="21"/>
        <v>950</v>
      </c>
      <c r="BJ197" s="58">
        <f t="shared" si="20"/>
        <v>450</v>
      </c>
      <c r="BK197" s="91">
        <v>42450</v>
      </c>
      <c r="BL197" s="59" t="s">
        <v>1341</v>
      </c>
      <c r="BM197" s="100">
        <v>42458</v>
      </c>
      <c r="BN197" s="59" t="s">
        <v>1561</v>
      </c>
    </row>
    <row r="198" spans="1:67" ht="15" customHeight="1" x14ac:dyDescent="0.25">
      <c r="A198" s="157" t="s">
        <v>1562</v>
      </c>
      <c r="B198" s="54">
        <f ca="1">IF(AO198="","",IF(ISERROR(MATCH(AO198,AO$5:AO197,0)),MAX(B$5:B197)+1,INDIRECT(ADDRESS(MATCH(AO198,AO$5:AO197,0)+4,1)) ) )</f>
        <v>148</v>
      </c>
      <c r="C198" s="55">
        <v>300</v>
      </c>
      <c r="D198" s="56" t="s">
        <v>16</v>
      </c>
      <c r="E198" s="57" t="s">
        <v>1181</v>
      </c>
      <c r="F198" s="56" t="s">
        <v>1181</v>
      </c>
      <c r="G198" s="58" t="s">
        <v>1182</v>
      </c>
      <c r="H198" s="58"/>
      <c r="I198" s="89"/>
      <c r="J198" s="96" t="s">
        <v>1182</v>
      </c>
      <c r="K198" s="96"/>
      <c r="L198" s="96"/>
      <c r="M198" s="96" t="s">
        <v>1210</v>
      </c>
      <c r="N198" s="61">
        <f>IF(J198="","",IF(ISERROR(MATCH(M198,M$5:M197,0)),MAX(N$5:N197)+1,VLOOKUP(M198,M$5:N197,2,FALSE)) )</f>
        <v>2</v>
      </c>
      <c r="O198" s="97"/>
      <c r="P198" s="96" t="s">
        <v>16</v>
      </c>
      <c r="Q198" s="96"/>
      <c r="R198" s="96"/>
      <c r="S198" s="96"/>
      <c r="T198" s="96"/>
      <c r="U198" s="96"/>
      <c r="V198" s="61" t="str">
        <f t="shared" ref="V198:V261" si="22">IF(P198="","",IF(S198="ho",T198&amp;"_"&amp;T198,T198&amp;"_"&amp;U198) )</f>
        <v/>
      </c>
      <c r="W198" s="61" t="str">
        <f>IF(P198="","",IF(ISERROR(MATCH(V198,V$5:V197,0)),MAX(W$5:W197)+1,VLOOKUP(V198,V$5:W197,2,FALSE)) )</f>
        <v/>
      </c>
      <c r="X198" s="97"/>
      <c r="Y198" s="58" t="s">
        <v>16</v>
      </c>
      <c r="Z198" s="58"/>
      <c r="AA198" s="58"/>
      <c r="AB198" s="58" t="s">
        <v>16</v>
      </c>
      <c r="AC198" s="58" t="s">
        <v>16</v>
      </c>
      <c r="AD198" s="58" t="s">
        <v>16</v>
      </c>
      <c r="AE198" s="61" t="str">
        <f t="shared" ref="AE198:AE261" si="23">IF(Y198="","",IF(AB198="ho",AC198&amp;"_"&amp;AC198,AC198&amp;"_"&amp;AD198) )</f>
        <v/>
      </c>
      <c r="AF198" s="61" t="str">
        <f>IF(Y198="","",IF(ISERROR(MATCH(AE198,AE$5:AE197,0)),MAX(AF$5:AF197)+1,VLOOKUP(AE198,AE$5:AF197,2,FALSE)) )</f>
        <v/>
      </c>
      <c r="AG198" s="97"/>
      <c r="AH198" s="54" t="str">
        <f t="shared" ref="AH198:AH261" si="24">IF(D198&lt;&gt;"","",IF(N198="","*",IF(N198&lt;10,N198,CHAR(N198+87)))&amp;IF(W198="","*",IF(W198&lt;10,W198,CHAR(W198+87)))&amp;IF(AF198="","*",IF(AF198&lt;10,AF198,CHAR(AF198+87))) )</f>
        <v>2**</v>
      </c>
      <c r="AI198" s="61">
        <f>IF(AH198="","",IF(ISERROR(MATCH(AH198,AH$5:AH197,0)),MAX(AI$5:AI197)+1,VLOOKUP(AH198,AH$5:AI197,2,FALSE)) )</f>
        <v>3</v>
      </c>
      <c r="AJ198" s="61" t="str">
        <f t="shared" ref="AJ198:AJ261" si="25">IF(AH198="","",IF(ISERROR(FIND("*",AH198)),"x",""))</f>
        <v/>
      </c>
      <c r="AK198" s="58" t="s">
        <v>1185</v>
      </c>
      <c r="AL198" s="61"/>
      <c r="AM198" s="98"/>
      <c r="AN198" s="98"/>
      <c r="AO198" s="58" t="s">
        <v>1562</v>
      </c>
      <c r="AP198" s="58" t="s">
        <v>1420</v>
      </c>
      <c r="AQ198" s="91">
        <v>42287</v>
      </c>
      <c r="AR198" s="56" t="s">
        <v>1563</v>
      </c>
      <c r="AS198" s="58" t="s">
        <v>1564</v>
      </c>
      <c r="AT198" s="92">
        <v>103543.6</v>
      </c>
      <c r="AU198" s="92">
        <v>514600.8</v>
      </c>
      <c r="AV198" s="93">
        <f t="shared" ref="AV198:AW261" si="26">(AT198-TRUNC(AT198/100)*100)/3600+(TRUNC(AT198/100)-TRUNC(AT198/10000)*100)/60+TRUNC(AT198/10000)</f>
        <v>10.595444444444446</v>
      </c>
      <c r="AW198" s="93">
        <f t="shared" si="26"/>
        <v>51.766888888888886</v>
      </c>
      <c r="AY198" s="58">
        <v>786</v>
      </c>
      <c r="BB198" s="58" t="s">
        <v>1553</v>
      </c>
      <c r="BC198" s="58" t="s">
        <v>1191</v>
      </c>
      <c r="BD198" s="58">
        <v>1000</v>
      </c>
      <c r="BE198" s="58">
        <v>950</v>
      </c>
      <c r="BF198" s="58" t="s">
        <v>1231</v>
      </c>
      <c r="BG198" s="58">
        <v>50</v>
      </c>
      <c r="BH198" s="58">
        <v>25</v>
      </c>
      <c r="BI198" s="58">
        <f t="shared" si="21"/>
        <v>1200</v>
      </c>
      <c r="BJ198" s="58">
        <f t="shared" ref="BJ198:BJ261" si="27">(BI198-500)</f>
        <v>700</v>
      </c>
      <c r="BK198" s="91">
        <v>42450</v>
      </c>
      <c r="BL198" s="59" t="s">
        <v>1343</v>
      </c>
      <c r="BM198" s="100">
        <v>42458</v>
      </c>
      <c r="BN198" s="59" t="s">
        <v>1565</v>
      </c>
    </row>
    <row r="199" spans="1:67" ht="15" customHeight="1" x14ac:dyDescent="0.25">
      <c r="A199" s="157" t="s">
        <v>1566</v>
      </c>
      <c r="B199" s="54">
        <f ca="1">IF(AO199="","",IF(ISERROR(MATCH(AO199,AO$5:AO198,0)),MAX(B$5:B198)+1,INDIRECT(ADDRESS(MATCH(AO199,AO$5:AO198,0)+4,1)) ) )</f>
        <v>149</v>
      </c>
      <c r="C199" s="55">
        <v>301</v>
      </c>
      <c r="D199" s="56" t="s">
        <v>16</v>
      </c>
      <c r="E199" s="57" t="s">
        <v>1315</v>
      </c>
      <c r="F199" s="56" t="s">
        <v>1315</v>
      </c>
      <c r="G199" s="58" t="s">
        <v>1182</v>
      </c>
      <c r="H199" s="58"/>
      <c r="I199" s="89"/>
      <c r="J199" s="96" t="s">
        <v>1182</v>
      </c>
      <c r="K199" s="96"/>
      <c r="L199" s="96"/>
      <c r="M199" s="96" t="s">
        <v>1184</v>
      </c>
      <c r="N199" s="61">
        <f>IF(J199="","",IF(ISERROR(MATCH(M199,M$5:M198,0)),MAX(N$5:N198)+1,VLOOKUP(M199,M$5:N198,2,FALSE)) )</f>
        <v>1</v>
      </c>
      <c r="O199" s="97"/>
      <c r="P199" s="96" t="s">
        <v>1182</v>
      </c>
      <c r="Q199" s="96"/>
      <c r="R199" s="96"/>
      <c r="S199" s="96" t="s">
        <v>1211</v>
      </c>
      <c r="T199" s="96" t="s">
        <v>1265</v>
      </c>
      <c r="U199" s="96" t="s">
        <v>1198</v>
      </c>
      <c r="V199" s="61" t="str">
        <f t="shared" si="22"/>
        <v>A3_A4</v>
      </c>
      <c r="W199" s="61">
        <f>IF(P199="","",IF(ISERROR(MATCH(V199,V$5:V198,0)),MAX(W$5:W198)+1,VLOOKUP(V199,V$5:W198,2,FALSE)) )</f>
        <v>8</v>
      </c>
      <c r="X199" s="97"/>
      <c r="Y199" s="58" t="s">
        <v>1182</v>
      </c>
      <c r="Z199" s="58"/>
      <c r="AA199" s="58"/>
      <c r="AB199" s="58" t="s">
        <v>1211</v>
      </c>
      <c r="AC199" s="58" t="s">
        <v>1199</v>
      </c>
      <c r="AD199" s="58" t="s">
        <v>1316</v>
      </c>
      <c r="AE199" s="61" t="str">
        <f t="shared" si="23"/>
        <v>L4_L3</v>
      </c>
      <c r="AF199" s="61">
        <f>IF(Y199="","",IF(ISERROR(MATCH(AE199,AE$5:AE198,0)),MAX(AF$5:AF198)+1,VLOOKUP(AE199,AE$5:AF198,2,FALSE)) )</f>
        <v>6</v>
      </c>
      <c r="AG199" s="97"/>
      <c r="AH199" s="54" t="str">
        <f t="shared" si="24"/>
        <v>186</v>
      </c>
      <c r="AI199" s="61">
        <f>IF(AH199="","",IF(ISERROR(MATCH(AH199,AH$5:AH198,0)),MAX(AI$5:AI198)+1,VLOOKUP(AH199,AH$5:AI198,2,FALSE)) )</f>
        <v>18</v>
      </c>
      <c r="AJ199" s="61" t="str">
        <f t="shared" si="25"/>
        <v>x</v>
      </c>
      <c r="AK199" s="58" t="s">
        <v>1185</v>
      </c>
      <c r="AL199" s="61"/>
      <c r="AM199" s="98"/>
      <c r="AN199" s="98"/>
      <c r="AO199" s="58" t="s">
        <v>1566</v>
      </c>
      <c r="AP199" s="58" t="s">
        <v>1420</v>
      </c>
      <c r="AQ199" s="91">
        <v>42287</v>
      </c>
      <c r="AR199" s="56" t="s">
        <v>1567</v>
      </c>
      <c r="AS199" s="58" t="s">
        <v>1449</v>
      </c>
      <c r="AT199" s="92">
        <v>103451.9</v>
      </c>
      <c r="AU199" s="92">
        <v>514650.3</v>
      </c>
      <c r="AV199" s="93">
        <f t="shared" si="26"/>
        <v>10.581083333333332</v>
      </c>
      <c r="AW199" s="93">
        <f t="shared" si="26"/>
        <v>51.780638888888888</v>
      </c>
      <c r="AY199" s="58">
        <v>873</v>
      </c>
      <c r="BB199" s="58" t="s">
        <v>1553</v>
      </c>
      <c r="BC199" s="58" t="s">
        <v>1191</v>
      </c>
      <c r="BD199" s="58">
        <v>1000</v>
      </c>
      <c r="BE199" s="58">
        <v>1000</v>
      </c>
      <c r="BF199" s="58" t="s">
        <v>1231</v>
      </c>
      <c r="BG199" s="58">
        <v>40</v>
      </c>
      <c r="BH199" s="58">
        <v>30</v>
      </c>
      <c r="BI199" s="58">
        <f t="shared" si="21"/>
        <v>1140</v>
      </c>
      <c r="BJ199" s="58">
        <f t="shared" si="27"/>
        <v>640</v>
      </c>
      <c r="BK199" s="91">
        <v>42450</v>
      </c>
      <c r="BL199" s="59" t="s">
        <v>1345</v>
      </c>
      <c r="BM199" s="100">
        <v>42458</v>
      </c>
      <c r="BN199" s="59" t="s">
        <v>1568</v>
      </c>
      <c r="BO199" s="59" t="s">
        <v>1478</v>
      </c>
    </row>
    <row r="200" spans="1:67" ht="15" customHeight="1" x14ac:dyDescent="0.25">
      <c r="A200" s="157" t="s">
        <v>1569</v>
      </c>
      <c r="B200" s="54">
        <f ca="1">IF(AO200="","",IF(ISERROR(MATCH(AO200,AO$5:AO199,0)),MAX(B$5:B199)+1,INDIRECT(ADDRESS(MATCH(AO200,AO$5:AO199,0)+4,1)) ) )</f>
        <v>150</v>
      </c>
      <c r="C200" s="55">
        <v>302</v>
      </c>
      <c r="D200" s="56" t="s">
        <v>16</v>
      </c>
      <c r="E200" s="57" t="s">
        <v>1194</v>
      </c>
      <c r="F200" s="56" t="s">
        <v>1194</v>
      </c>
      <c r="G200" s="58" t="s">
        <v>1182</v>
      </c>
      <c r="H200" s="58"/>
      <c r="I200" s="89"/>
      <c r="J200" s="96" t="s">
        <v>1182</v>
      </c>
      <c r="K200" s="96"/>
      <c r="L200" s="96"/>
      <c r="M200" s="96" t="s">
        <v>1184</v>
      </c>
      <c r="N200" s="61">
        <f>IF(J200="","",IF(ISERROR(MATCH(M200,M$5:M199,0)),MAX(N$5:N199)+1,VLOOKUP(M200,M$5:N199,2,FALSE)) )</f>
        <v>1</v>
      </c>
      <c r="O200" s="97"/>
      <c r="P200" s="96" t="s">
        <v>16</v>
      </c>
      <c r="Q200" s="96"/>
      <c r="R200" s="96"/>
      <c r="S200" s="96"/>
      <c r="T200" s="96"/>
      <c r="U200" s="96"/>
      <c r="V200" s="61" t="str">
        <f t="shared" si="22"/>
        <v/>
      </c>
      <c r="W200" s="61" t="str">
        <f>IF(P200="","",IF(ISERROR(MATCH(V200,V$5:V199,0)),MAX(W$5:W199)+1,VLOOKUP(V200,V$5:W199,2,FALSE)) )</f>
        <v/>
      </c>
      <c r="X200" s="97"/>
      <c r="Y200" s="58" t="s">
        <v>16</v>
      </c>
      <c r="Z200" s="58"/>
      <c r="AA200" s="58"/>
      <c r="AB200" s="58" t="s">
        <v>16</v>
      </c>
      <c r="AC200" s="58" t="s">
        <v>16</v>
      </c>
      <c r="AD200" s="58" t="s">
        <v>16</v>
      </c>
      <c r="AE200" s="61" t="str">
        <f t="shared" si="23"/>
        <v/>
      </c>
      <c r="AF200" s="61" t="str">
        <f>IF(Y200="","",IF(ISERROR(MATCH(AE200,AE$5:AE199,0)),MAX(AF$5:AF199)+1,VLOOKUP(AE200,AE$5:AF199,2,FALSE)) )</f>
        <v/>
      </c>
      <c r="AG200" s="97"/>
      <c r="AH200" s="54" t="str">
        <f t="shared" si="24"/>
        <v>1**</v>
      </c>
      <c r="AI200" s="61">
        <f>IF(AH200="","",IF(ISERROR(MATCH(AH200,AH$5:AH199,0)),MAX(AI$5:AI199)+1,VLOOKUP(AH200,AH$5:AI199,2,FALSE)) )</f>
        <v>1</v>
      </c>
      <c r="AJ200" s="61" t="str">
        <f t="shared" si="25"/>
        <v/>
      </c>
      <c r="AK200" s="58" t="s">
        <v>1185</v>
      </c>
      <c r="AL200" s="61"/>
      <c r="AM200" s="98"/>
      <c r="AN200" s="98"/>
      <c r="AO200" s="58" t="s">
        <v>1569</v>
      </c>
      <c r="AP200" s="58" t="s">
        <v>1420</v>
      </c>
      <c r="AQ200" s="91">
        <v>42284</v>
      </c>
      <c r="AR200" s="56" t="s">
        <v>1570</v>
      </c>
      <c r="AS200" s="58" t="s">
        <v>1571</v>
      </c>
      <c r="AT200" s="92">
        <v>103532.8</v>
      </c>
      <c r="AU200" s="92">
        <v>514832.7</v>
      </c>
      <c r="AV200" s="93">
        <f t="shared" si="26"/>
        <v>10.592444444444446</v>
      </c>
      <c r="AW200" s="93">
        <f t="shared" si="26"/>
        <v>51.809083333333334</v>
      </c>
      <c r="AY200" s="58">
        <v>833</v>
      </c>
      <c r="BB200" s="58" t="s">
        <v>1553</v>
      </c>
      <c r="BC200" s="58" t="s">
        <v>1191</v>
      </c>
      <c r="BD200" s="58">
        <v>1000</v>
      </c>
      <c r="BE200" s="58">
        <v>950</v>
      </c>
      <c r="BF200" s="58" t="s">
        <v>1231</v>
      </c>
      <c r="BG200" s="58">
        <v>50</v>
      </c>
      <c r="BH200" s="58">
        <v>25</v>
      </c>
      <c r="BI200" s="58">
        <f t="shared" si="21"/>
        <v>1200</v>
      </c>
      <c r="BJ200" s="58">
        <f t="shared" si="27"/>
        <v>700</v>
      </c>
      <c r="BK200" s="91">
        <v>42450</v>
      </c>
      <c r="BL200" s="59" t="s">
        <v>1348</v>
      </c>
      <c r="BM200" s="100">
        <v>42458</v>
      </c>
      <c r="BN200" s="59" t="s">
        <v>1572</v>
      </c>
    </row>
    <row r="201" spans="1:67" ht="15" customHeight="1" x14ac:dyDescent="0.25">
      <c r="A201" s="157" t="s">
        <v>1573</v>
      </c>
      <c r="B201" s="54">
        <f ca="1">IF(AO201="","",IF(ISERROR(MATCH(AO201,AO$5:AO200,0)),MAX(B$5:B200)+1,INDIRECT(ADDRESS(MATCH(AO201,AO$5:AO200,0)+4,1)) ) )</f>
        <v>151</v>
      </c>
      <c r="C201" s="55">
        <v>303</v>
      </c>
      <c r="D201" s="56" t="s">
        <v>16</v>
      </c>
      <c r="E201" s="57" t="s">
        <v>1194</v>
      </c>
      <c r="F201" s="56" t="s">
        <v>1194</v>
      </c>
      <c r="G201" s="58" t="s">
        <v>1182</v>
      </c>
      <c r="H201" s="58"/>
      <c r="I201" s="89"/>
      <c r="J201" s="96" t="s">
        <v>1182</v>
      </c>
      <c r="K201" s="96"/>
      <c r="L201" s="96"/>
      <c r="M201" s="96" t="s">
        <v>1184</v>
      </c>
      <c r="N201" s="61">
        <f>IF(J201="","",IF(ISERROR(MATCH(M201,M$5:M200,0)),MAX(N$5:N200)+1,VLOOKUP(M201,M$5:N200,2,FALSE)) )</f>
        <v>1</v>
      </c>
      <c r="O201" s="97"/>
      <c r="P201" s="96" t="s">
        <v>1182</v>
      </c>
      <c r="Q201" s="96"/>
      <c r="R201" s="96"/>
      <c r="S201" s="96" t="s">
        <v>1197</v>
      </c>
      <c r="T201" s="96" t="s">
        <v>1198</v>
      </c>
      <c r="U201" s="96"/>
      <c r="V201" s="61" t="str">
        <f t="shared" si="22"/>
        <v>A4_A4</v>
      </c>
      <c r="W201" s="61">
        <f>IF(P201="","",IF(ISERROR(MATCH(V201,V$5:V200,0)),MAX(W$5:W200)+1,VLOOKUP(V201,V$5:W200,2,FALSE)) )</f>
        <v>1</v>
      </c>
      <c r="X201" s="97"/>
      <c r="Y201" s="58" t="s">
        <v>16</v>
      </c>
      <c r="Z201" s="58"/>
      <c r="AA201" s="58"/>
      <c r="AB201" s="58" t="s">
        <v>16</v>
      </c>
      <c r="AC201" s="58" t="s">
        <v>16</v>
      </c>
      <c r="AD201" s="58" t="s">
        <v>16</v>
      </c>
      <c r="AE201" s="61" t="str">
        <f t="shared" si="23"/>
        <v/>
      </c>
      <c r="AF201" s="61" t="str">
        <f>IF(Y201="","",IF(ISERROR(MATCH(AE201,AE$5:AE200,0)),MAX(AF$5:AF200)+1,VLOOKUP(AE201,AE$5:AF200,2,FALSE)) )</f>
        <v/>
      </c>
      <c r="AG201" s="97"/>
      <c r="AH201" s="54" t="str">
        <f t="shared" si="24"/>
        <v>11*</v>
      </c>
      <c r="AI201" s="61">
        <f>IF(AH201="","",IF(ISERROR(MATCH(AH201,AH$5:AH200,0)),MAX(AI$5:AI200)+1,VLOOKUP(AH201,AH$5:AI200,2,FALSE)) )</f>
        <v>2</v>
      </c>
      <c r="AJ201" s="61" t="str">
        <f t="shared" si="25"/>
        <v/>
      </c>
      <c r="AK201" s="58" t="s">
        <v>1185</v>
      </c>
      <c r="AL201" s="61"/>
      <c r="AM201" s="98"/>
      <c r="AN201" s="98"/>
      <c r="AO201" s="58" t="s">
        <v>1573</v>
      </c>
      <c r="AP201" s="58" t="s">
        <v>1420</v>
      </c>
      <c r="AQ201" s="91">
        <v>42284</v>
      </c>
      <c r="AR201" s="56" t="s">
        <v>1574</v>
      </c>
      <c r="AS201" s="58" t="s">
        <v>1571</v>
      </c>
      <c r="AT201" s="92">
        <v>103534.3</v>
      </c>
      <c r="AU201" s="92">
        <v>514834.1</v>
      </c>
      <c r="AV201" s="93">
        <f t="shared" si="26"/>
        <v>10.592861111111112</v>
      </c>
      <c r="AW201" s="93">
        <f t="shared" si="26"/>
        <v>51.809472222222219</v>
      </c>
      <c r="AY201" s="58">
        <v>831</v>
      </c>
      <c r="BB201" s="58" t="s">
        <v>1553</v>
      </c>
      <c r="BC201" s="58" t="s">
        <v>1191</v>
      </c>
      <c r="BD201" s="58">
        <v>1050</v>
      </c>
      <c r="BE201" s="58">
        <v>1000</v>
      </c>
      <c r="BF201" s="58" t="s">
        <v>1231</v>
      </c>
      <c r="BG201" s="58">
        <v>50</v>
      </c>
      <c r="BH201" s="58">
        <v>20</v>
      </c>
      <c r="BI201" s="58">
        <f t="shared" si="21"/>
        <v>960</v>
      </c>
      <c r="BJ201" s="58">
        <f t="shared" si="27"/>
        <v>460</v>
      </c>
      <c r="BK201" s="91">
        <v>42450</v>
      </c>
      <c r="BL201" s="59" t="s">
        <v>1350</v>
      </c>
      <c r="BM201" s="100">
        <v>42458</v>
      </c>
      <c r="BN201" s="59" t="s">
        <v>1575</v>
      </c>
      <c r="BO201" s="59" t="s">
        <v>1478</v>
      </c>
    </row>
    <row r="202" spans="1:67" ht="15" customHeight="1" x14ac:dyDescent="0.25">
      <c r="A202" s="157" t="s">
        <v>1577</v>
      </c>
      <c r="B202" s="54">
        <f ca="1">IF(AO202="","",IF(ISERROR(MATCH(AO202,AO$5:AO201,0)),MAX(B$5:B201)+1,INDIRECT(ADDRESS(MATCH(AO202,AO$5:AO201,0)+4,1)) ) )</f>
        <v>152</v>
      </c>
      <c r="C202" s="55">
        <v>304</v>
      </c>
      <c r="D202" s="56" t="s">
        <v>16</v>
      </c>
      <c r="E202" s="57" t="s">
        <v>1194</v>
      </c>
      <c r="F202" s="56" t="s">
        <v>1194</v>
      </c>
      <c r="G202" s="58" t="s">
        <v>1182</v>
      </c>
      <c r="H202" s="58"/>
      <c r="I202" s="89"/>
      <c r="J202" s="96" t="s">
        <v>1182</v>
      </c>
      <c r="K202" s="96"/>
      <c r="L202" s="96"/>
      <c r="M202" s="96" t="s">
        <v>1576</v>
      </c>
      <c r="N202" s="61">
        <f>IF(J202="","",IF(ISERROR(MATCH(M202,M$5:M201,0)),MAX(N$5:N201)+1,VLOOKUP(M202,M$5:N201,2,FALSE)) )</f>
        <v>9</v>
      </c>
      <c r="O202" s="97"/>
      <c r="P202" s="96" t="s">
        <v>1182</v>
      </c>
      <c r="Q202" s="96"/>
      <c r="R202" s="96"/>
      <c r="S202" s="96" t="s">
        <v>1197</v>
      </c>
      <c r="T202" s="96" t="s">
        <v>1198</v>
      </c>
      <c r="U202" s="96"/>
      <c r="V202" s="61" t="str">
        <f t="shared" si="22"/>
        <v>A4_A4</v>
      </c>
      <c r="W202" s="61">
        <f>IF(P202="","",IF(ISERROR(MATCH(V202,V$5:V201,0)),MAX(W$5:W201)+1,VLOOKUP(V202,V$5:W201,2,FALSE)) )</f>
        <v>1</v>
      </c>
      <c r="X202" s="97"/>
      <c r="Y202" s="58" t="s">
        <v>16</v>
      </c>
      <c r="Z202" s="58"/>
      <c r="AA202" s="58"/>
      <c r="AB202" s="58" t="s">
        <v>16</v>
      </c>
      <c r="AC202" s="58" t="s">
        <v>16</v>
      </c>
      <c r="AD202" s="58" t="s">
        <v>16</v>
      </c>
      <c r="AE202" s="61" t="str">
        <f t="shared" si="23"/>
        <v/>
      </c>
      <c r="AF202" s="61" t="str">
        <f>IF(Y202="","",IF(ISERROR(MATCH(AE202,AE$5:AE201,0)),MAX(AF$5:AF201)+1,VLOOKUP(AE202,AE$5:AF201,2,FALSE)) )</f>
        <v/>
      </c>
      <c r="AG202" s="97"/>
      <c r="AH202" s="54" t="str">
        <f t="shared" si="24"/>
        <v>91*</v>
      </c>
      <c r="AI202" s="61">
        <f>IF(AH202="","",IF(ISERROR(MATCH(AH202,AH$5:AH201,0)),MAX(AI$5:AI201)+1,VLOOKUP(AH202,AH$5:AI201,2,FALSE)) )</f>
        <v>54</v>
      </c>
      <c r="AJ202" s="61" t="str">
        <f t="shared" si="25"/>
        <v/>
      </c>
      <c r="AK202" s="58" t="s">
        <v>1185</v>
      </c>
      <c r="AL202" s="61"/>
      <c r="AM202" s="98"/>
      <c r="AN202" s="98"/>
      <c r="AO202" s="58" t="s">
        <v>1577</v>
      </c>
      <c r="AP202" s="58" t="s">
        <v>1420</v>
      </c>
      <c r="AQ202" s="91">
        <v>42284</v>
      </c>
      <c r="AR202" s="56" t="s">
        <v>1578</v>
      </c>
      <c r="AS202" s="58" t="s">
        <v>1571</v>
      </c>
      <c r="AT202" s="92">
        <v>103531.9</v>
      </c>
      <c r="AU202" s="92">
        <v>514832</v>
      </c>
      <c r="AV202" s="93">
        <f t="shared" si="26"/>
        <v>10.592194444444443</v>
      </c>
      <c r="AW202" s="93">
        <f t="shared" si="26"/>
        <v>51.808888888888887</v>
      </c>
      <c r="AY202" s="58">
        <v>827</v>
      </c>
      <c r="BB202" s="58" t="s">
        <v>1553</v>
      </c>
      <c r="BC202" s="58" t="s">
        <v>1191</v>
      </c>
      <c r="BD202" s="58">
        <v>1000</v>
      </c>
      <c r="BE202" s="58">
        <v>1000</v>
      </c>
      <c r="BF202" s="58" t="s">
        <v>1231</v>
      </c>
      <c r="BG202" s="58">
        <v>50</v>
      </c>
      <c r="BH202" s="58">
        <v>30</v>
      </c>
      <c r="BI202" s="58">
        <f t="shared" si="21"/>
        <v>1440</v>
      </c>
      <c r="BJ202" s="58">
        <f t="shared" si="27"/>
        <v>940</v>
      </c>
      <c r="BK202" s="91">
        <v>42450</v>
      </c>
      <c r="BL202" s="59" t="s">
        <v>1212</v>
      </c>
      <c r="BM202" s="100">
        <v>42458</v>
      </c>
      <c r="BN202" s="59" t="s">
        <v>1403</v>
      </c>
      <c r="BO202" s="59" t="s">
        <v>1495</v>
      </c>
    </row>
    <row r="203" spans="1:67" ht="15" customHeight="1" x14ac:dyDescent="0.25">
      <c r="A203" s="157" t="s">
        <v>1579</v>
      </c>
      <c r="B203" s="54">
        <f ca="1">IF(AO203="","",IF(ISERROR(MATCH(AO203,AO$5:AO202,0)),MAX(B$5:B202)+1,INDIRECT(ADDRESS(MATCH(AO203,AO$5:AO202,0)+4,1)) ) )</f>
        <v>153</v>
      </c>
      <c r="C203" s="55">
        <v>305</v>
      </c>
      <c r="D203" s="56" t="s">
        <v>16</v>
      </c>
      <c r="E203" s="57" t="s">
        <v>1194</v>
      </c>
      <c r="F203" s="56" t="s">
        <v>1194</v>
      </c>
      <c r="G203" s="58" t="s">
        <v>1182</v>
      </c>
      <c r="H203" s="58"/>
      <c r="I203" s="89"/>
      <c r="J203" s="96" t="s">
        <v>1182</v>
      </c>
      <c r="K203" s="96"/>
      <c r="L203" s="96"/>
      <c r="M203" s="96" t="s">
        <v>1184</v>
      </c>
      <c r="N203" s="61">
        <f>IF(J203="","",IF(ISERROR(MATCH(M203,M$5:M202,0)),MAX(N$5:N202)+1,VLOOKUP(M203,M$5:N202,2,FALSE)) )</f>
        <v>1</v>
      </c>
      <c r="O203" s="97"/>
      <c r="P203" s="96" t="s">
        <v>1182</v>
      </c>
      <c r="Q203" s="96"/>
      <c r="R203" s="96"/>
      <c r="S203" s="96" t="s">
        <v>1197</v>
      </c>
      <c r="T203" s="96" t="s">
        <v>1198</v>
      </c>
      <c r="U203" s="96"/>
      <c r="V203" s="61" t="str">
        <f t="shared" si="22"/>
        <v>A4_A4</v>
      </c>
      <c r="W203" s="61">
        <f>IF(P203="","",IF(ISERROR(MATCH(V203,V$5:V202,0)),MAX(W$5:W202)+1,VLOOKUP(V203,V$5:W202,2,FALSE)) )</f>
        <v>1</v>
      </c>
      <c r="X203" s="97"/>
      <c r="Y203" s="58" t="s">
        <v>16</v>
      </c>
      <c r="Z203" s="58"/>
      <c r="AA203" s="58"/>
      <c r="AB203" s="58" t="s">
        <v>16</v>
      </c>
      <c r="AC203" s="58" t="s">
        <v>16</v>
      </c>
      <c r="AD203" s="58" t="s">
        <v>16</v>
      </c>
      <c r="AE203" s="61" t="str">
        <f t="shared" si="23"/>
        <v/>
      </c>
      <c r="AF203" s="61" t="str">
        <f>IF(Y203="","",IF(ISERROR(MATCH(AE203,AE$5:AE202,0)),MAX(AF$5:AF202)+1,VLOOKUP(AE203,AE$5:AF202,2,FALSE)) )</f>
        <v/>
      </c>
      <c r="AG203" s="97"/>
      <c r="AH203" s="54" t="str">
        <f t="shared" si="24"/>
        <v>11*</v>
      </c>
      <c r="AI203" s="61">
        <f>IF(AH203="","",IF(ISERROR(MATCH(AH203,AH$5:AH202,0)),MAX(AI$5:AI202)+1,VLOOKUP(AH203,AH$5:AI202,2,FALSE)) )</f>
        <v>2</v>
      </c>
      <c r="AJ203" s="61" t="str">
        <f t="shared" si="25"/>
        <v/>
      </c>
      <c r="AK203" s="58" t="s">
        <v>1185</v>
      </c>
      <c r="AL203" s="61"/>
      <c r="AM203" s="98"/>
      <c r="AN203" s="98"/>
      <c r="AO203" s="58" t="s">
        <v>1579</v>
      </c>
      <c r="AP203" s="58" t="s">
        <v>1420</v>
      </c>
      <c r="AQ203" s="91">
        <v>42284</v>
      </c>
      <c r="AR203" s="56" t="s">
        <v>1580</v>
      </c>
      <c r="AS203" s="58" t="s">
        <v>1571</v>
      </c>
      <c r="AT203" s="92">
        <v>103533.5</v>
      </c>
      <c r="AU203" s="92">
        <v>514833.3</v>
      </c>
      <c r="AV203" s="93">
        <f t="shared" si="26"/>
        <v>10.592638888888889</v>
      </c>
      <c r="AW203" s="93">
        <f t="shared" si="26"/>
        <v>51.809249999999999</v>
      </c>
      <c r="AY203" s="58">
        <v>835</v>
      </c>
      <c r="BB203" s="58" t="s">
        <v>1553</v>
      </c>
      <c r="BC203" s="58" t="s">
        <v>1191</v>
      </c>
      <c r="BD203" s="58">
        <v>1000</v>
      </c>
      <c r="BE203" s="58">
        <v>1000</v>
      </c>
      <c r="BF203" s="58" t="s">
        <v>1231</v>
      </c>
      <c r="BG203" s="58">
        <v>40</v>
      </c>
      <c r="BH203" s="58">
        <v>25</v>
      </c>
      <c r="BI203" s="58">
        <f t="shared" si="21"/>
        <v>950</v>
      </c>
      <c r="BJ203" s="58">
        <f t="shared" si="27"/>
        <v>450</v>
      </c>
      <c r="BK203" s="91">
        <v>42450</v>
      </c>
      <c r="BL203" s="59" t="s">
        <v>1335</v>
      </c>
      <c r="BM203" s="100">
        <v>42458</v>
      </c>
      <c r="BN203" s="59" t="s">
        <v>1581</v>
      </c>
      <c r="BO203" s="59" t="s">
        <v>1495</v>
      </c>
    </row>
    <row r="204" spans="1:67" ht="15" customHeight="1" x14ac:dyDescent="0.25">
      <c r="A204" s="157" t="s">
        <v>1582</v>
      </c>
      <c r="B204" s="54">
        <f ca="1">IF(AO204="","",IF(ISERROR(MATCH(AO204,AO$5:AO203,0)),MAX(B$5:B203)+1,INDIRECT(ADDRESS(MATCH(AO204,AO$5:AO203,0)+4,1)) ) )</f>
        <v>154</v>
      </c>
      <c r="C204" s="55">
        <v>306</v>
      </c>
      <c r="D204" s="56" t="s">
        <v>16</v>
      </c>
      <c r="E204" s="57" t="s">
        <v>1194</v>
      </c>
      <c r="F204" s="56" t="s">
        <v>1194</v>
      </c>
      <c r="G204" s="58" t="s">
        <v>1182</v>
      </c>
      <c r="H204" s="58"/>
      <c r="I204" s="89"/>
      <c r="J204" s="96" t="s">
        <v>1182</v>
      </c>
      <c r="K204" s="96"/>
      <c r="L204" s="96"/>
      <c r="M204" s="96" t="s">
        <v>1184</v>
      </c>
      <c r="N204" s="61">
        <f>IF(J204="","",IF(ISERROR(MATCH(M204,M$5:M203,0)),MAX(N$5:N203)+1,VLOOKUP(M204,M$5:N203,2,FALSE)) )</f>
        <v>1</v>
      </c>
      <c r="O204" s="97"/>
      <c r="P204" s="96" t="s">
        <v>1182</v>
      </c>
      <c r="Q204" s="96"/>
      <c r="R204" s="96"/>
      <c r="S204" s="96" t="s">
        <v>1197</v>
      </c>
      <c r="T204" s="96" t="s">
        <v>1198</v>
      </c>
      <c r="U204" s="96"/>
      <c r="V204" s="61" t="str">
        <f t="shared" si="22"/>
        <v>A4_A4</v>
      </c>
      <c r="W204" s="61">
        <f>IF(P204="","",IF(ISERROR(MATCH(V204,V$5:V203,0)),MAX(W$5:W203)+1,VLOOKUP(V204,V$5:W203,2,FALSE)) )</f>
        <v>1</v>
      </c>
      <c r="X204" s="97"/>
      <c r="Y204" s="58" t="s">
        <v>16</v>
      </c>
      <c r="Z204" s="58"/>
      <c r="AA204" s="58"/>
      <c r="AB204" s="58" t="s">
        <v>16</v>
      </c>
      <c r="AC204" s="58" t="s">
        <v>16</v>
      </c>
      <c r="AD204" s="58" t="s">
        <v>16</v>
      </c>
      <c r="AE204" s="61" t="str">
        <f t="shared" si="23"/>
        <v/>
      </c>
      <c r="AF204" s="61" t="str">
        <f>IF(Y204="","",IF(ISERROR(MATCH(AE204,AE$5:AE203,0)),MAX(AF$5:AF203)+1,VLOOKUP(AE204,AE$5:AF203,2,FALSE)) )</f>
        <v/>
      </c>
      <c r="AG204" s="97"/>
      <c r="AH204" s="54" t="str">
        <f t="shared" si="24"/>
        <v>11*</v>
      </c>
      <c r="AI204" s="61">
        <f>IF(AH204="","",IF(ISERROR(MATCH(AH204,AH$5:AH203,0)),MAX(AI$5:AI203)+1,VLOOKUP(AH204,AH$5:AI203,2,FALSE)) )</f>
        <v>2</v>
      </c>
      <c r="AJ204" s="61" t="str">
        <f t="shared" si="25"/>
        <v/>
      </c>
      <c r="AK204" s="58" t="s">
        <v>1185</v>
      </c>
      <c r="AL204" s="61"/>
      <c r="AM204" s="98"/>
      <c r="AN204" s="98"/>
      <c r="AO204" s="58" t="s">
        <v>1582</v>
      </c>
      <c r="AP204" s="58" t="s">
        <v>1420</v>
      </c>
      <c r="AQ204" s="91">
        <v>42287</v>
      </c>
      <c r="AR204" s="56" t="s">
        <v>1583</v>
      </c>
      <c r="AS204" s="58" t="s">
        <v>1584</v>
      </c>
      <c r="AT204" s="92">
        <v>103505.5</v>
      </c>
      <c r="AU204" s="92">
        <v>514638.6</v>
      </c>
      <c r="AV204" s="93">
        <f t="shared" si="26"/>
        <v>10.584861111111111</v>
      </c>
      <c r="AW204" s="93">
        <f t="shared" si="26"/>
        <v>51.777388888888879</v>
      </c>
      <c r="AY204" s="58">
        <v>855</v>
      </c>
      <c r="BB204" s="58" t="s">
        <v>1553</v>
      </c>
      <c r="BC204" s="58" t="s">
        <v>1191</v>
      </c>
      <c r="BD204" s="58">
        <v>1000</v>
      </c>
      <c r="BE204" s="58">
        <v>1000</v>
      </c>
      <c r="BF204" s="58" t="s">
        <v>1231</v>
      </c>
      <c r="BG204" s="58">
        <v>50</v>
      </c>
      <c r="BH204" s="58">
        <v>25</v>
      </c>
      <c r="BI204" s="58">
        <f t="shared" si="21"/>
        <v>1200</v>
      </c>
      <c r="BJ204" s="58">
        <f t="shared" si="27"/>
        <v>700</v>
      </c>
      <c r="BK204" s="91">
        <v>42450</v>
      </c>
      <c r="BL204" s="59" t="s">
        <v>1339</v>
      </c>
      <c r="BM204" s="100">
        <v>42458</v>
      </c>
      <c r="BN204" s="59" t="s">
        <v>1585</v>
      </c>
      <c r="BO204" s="59" t="s">
        <v>1478</v>
      </c>
    </row>
    <row r="205" spans="1:67" ht="15" customHeight="1" x14ac:dyDescent="0.25">
      <c r="A205" s="157" t="s">
        <v>1586</v>
      </c>
      <c r="B205" s="54">
        <f ca="1">IF(AO205="","",IF(ISERROR(MATCH(AO205,AO$5:AO204,0)),MAX(B$5:B204)+1,INDIRECT(ADDRESS(MATCH(AO205,AO$5:AO204,0)+4,1)) ) )</f>
        <v>155</v>
      </c>
      <c r="C205" s="55">
        <v>307</v>
      </c>
      <c r="D205" s="56" t="s">
        <v>16</v>
      </c>
      <c r="E205" s="57" t="s">
        <v>1194</v>
      </c>
      <c r="F205" s="56" t="s">
        <v>1194</v>
      </c>
      <c r="G205" s="58" t="s">
        <v>1182</v>
      </c>
      <c r="H205" s="58"/>
      <c r="I205" s="89"/>
      <c r="J205" s="96" t="s">
        <v>1182</v>
      </c>
      <c r="K205" s="96"/>
      <c r="L205" s="96"/>
      <c r="M205" s="96" t="s">
        <v>1184</v>
      </c>
      <c r="N205" s="61">
        <f>IF(J205="","",IF(ISERROR(MATCH(M205,M$5:M204,0)),MAX(N$5:N204)+1,VLOOKUP(M205,M$5:N204,2,FALSE)) )</f>
        <v>1</v>
      </c>
      <c r="O205" s="97"/>
      <c r="P205" s="96" t="s">
        <v>1182</v>
      </c>
      <c r="Q205" s="96"/>
      <c r="R205" s="96"/>
      <c r="S205" s="96" t="s">
        <v>1197</v>
      </c>
      <c r="T205" s="96" t="s">
        <v>1198</v>
      </c>
      <c r="U205" s="96"/>
      <c r="V205" s="61" t="str">
        <f t="shared" si="22"/>
        <v>A4_A4</v>
      </c>
      <c r="W205" s="61">
        <f>IF(P205="","",IF(ISERROR(MATCH(V205,V$5:V204,0)),MAX(W$5:W204)+1,VLOOKUP(V205,V$5:W204,2,FALSE)) )</f>
        <v>1</v>
      </c>
      <c r="X205" s="97"/>
      <c r="Y205" s="58" t="s">
        <v>16</v>
      </c>
      <c r="Z205" s="58"/>
      <c r="AA205" s="58"/>
      <c r="AB205" s="58" t="s">
        <v>16</v>
      </c>
      <c r="AC205" s="58" t="s">
        <v>16</v>
      </c>
      <c r="AD205" s="58" t="s">
        <v>16</v>
      </c>
      <c r="AE205" s="61" t="str">
        <f t="shared" si="23"/>
        <v/>
      </c>
      <c r="AF205" s="61" t="str">
        <f>IF(Y205="","",IF(ISERROR(MATCH(AE205,AE$5:AE204,0)),MAX(AF$5:AF204)+1,VLOOKUP(AE205,AE$5:AF204,2,FALSE)) )</f>
        <v/>
      </c>
      <c r="AG205" s="97"/>
      <c r="AH205" s="54" t="str">
        <f t="shared" si="24"/>
        <v>11*</v>
      </c>
      <c r="AI205" s="61">
        <f>IF(AH205="","",IF(ISERROR(MATCH(AH205,AH$5:AH204,0)),MAX(AI$5:AI204)+1,VLOOKUP(AH205,AH$5:AI204,2,FALSE)) )</f>
        <v>2</v>
      </c>
      <c r="AJ205" s="61" t="str">
        <f t="shared" si="25"/>
        <v/>
      </c>
      <c r="AK205" s="58" t="s">
        <v>1185</v>
      </c>
      <c r="AL205" s="61"/>
      <c r="AM205" s="98"/>
      <c r="AN205" s="98"/>
      <c r="AO205" s="58" t="s">
        <v>1586</v>
      </c>
      <c r="AP205" s="58" t="s">
        <v>1420</v>
      </c>
      <c r="AQ205" s="91">
        <v>42286</v>
      </c>
      <c r="AR205" s="56" t="s">
        <v>1587</v>
      </c>
      <c r="AS205" s="58" t="s">
        <v>1588</v>
      </c>
      <c r="AT205" s="92">
        <v>104213.8</v>
      </c>
      <c r="AU205" s="92">
        <v>514641.8</v>
      </c>
      <c r="AV205" s="93">
        <f t="shared" si="26"/>
        <v>10.703833333333334</v>
      </c>
      <c r="AW205" s="93">
        <f t="shared" si="26"/>
        <v>51.778277777777774</v>
      </c>
      <c r="AY205" s="58">
        <v>778</v>
      </c>
      <c r="BB205" s="58" t="s">
        <v>1553</v>
      </c>
      <c r="BC205" s="58" t="s">
        <v>1191</v>
      </c>
      <c r="BD205" s="58">
        <v>1000</v>
      </c>
      <c r="BE205" s="58">
        <v>1000</v>
      </c>
      <c r="BF205" s="58" t="s">
        <v>1231</v>
      </c>
      <c r="BG205" s="58">
        <v>50</v>
      </c>
      <c r="BH205" s="58">
        <v>20</v>
      </c>
      <c r="BI205" s="58">
        <f t="shared" si="21"/>
        <v>960</v>
      </c>
      <c r="BJ205" s="58">
        <f t="shared" si="27"/>
        <v>460</v>
      </c>
      <c r="BK205" s="91">
        <v>42450</v>
      </c>
      <c r="BL205" s="59" t="s">
        <v>1340</v>
      </c>
      <c r="BM205" s="100">
        <v>42458</v>
      </c>
      <c r="BN205" s="59" t="s">
        <v>1589</v>
      </c>
      <c r="BO205" s="59" t="s">
        <v>1478</v>
      </c>
    </row>
    <row r="206" spans="1:67" ht="15" customHeight="1" x14ac:dyDescent="0.25">
      <c r="A206" s="157" t="s">
        <v>1590</v>
      </c>
      <c r="B206" s="54">
        <f ca="1">IF(AO206="","",IF(ISERROR(MATCH(AO206,AO$5:AO205,0)),MAX(B$5:B205)+1,INDIRECT(ADDRESS(MATCH(AO206,AO$5:AO205,0)+4,1)) ) )</f>
        <v>156</v>
      </c>
      <c r="C206" s="55">
        <v>308</v>
      </c>
      <c r="D206" s="56" t="s">
        <v>16</v>
      </c>
      <c r="E206" s="57" t="s">
        <v>1194</v>
      </c>
      <c r="F206" s="56" t="s">
        <v>1194</v>
      </c>
      <c r="G206" s="58" t="s">
        <v>1182</v>
      </c>
      <c r="H206" s="58"/>
      <c r="I206" s="89"/>
      <c r="J206" s="96" t="s">
        <v>1182</v>
      </c>
      <c r="K206" s="96"/>
      <c r="L206" s="96"/>
      <c r="M206" s="96" t="s">
        <v>1184</v>
      </c>
      <c r="N206" s="61">
        <f>IF(J206="","",IF(ISERROR(MATCH(M206,M$5:M205,0)),MAX(N$5:N205)+1,VLOOKUP(M206,M$5:N205,2,FALSE)) )</f>
        <v>1</v>
      </c>
      <c r="O206" s="97"/>
      <c r="P206" s="96" t="s">
        <v>1182</v>
      </c>
      <c r="Q206" s="96"/>
      <c r="R206" s="96"/>
      <c r="S206" s="96" t="s">
        <v>1197</v>
      </c>
      <c r="T206" s="96" t="s">
        <v>1198</v>
      </c>
      <c r="U206" s="96"/>
      <c r="V206" s="61" t="str">
        <f t="shared" si="22"/>
        <v>A4_A4</v>
      </c>
      <c r="W206" s="61">
        <f>IF(P206="","",IF(ISERROR(MATCH(V206,V$5:V205,0)),MAX(W$5:W205)+1,VLOOKUP(V206,V$5:W205,2,FALSE)) )</f>
        <v>1</v>
      </c>
      <c r="X206" s="97"/>
      <c r="Y206" s="58" t="s">
        <v>16</v>
      </c>
      <c r="Z206" s="58"/>
      <c r="AA206" s="58"/>
      <c r="AB206" s="58" t="s">
        <v>16</v>
      </c>
      <c r="AC206" s="58" t="s">
        <v>16</v>
      </c>
      <c r="AD206" s="58" t="s">
        <v>16</v>
      </c>
      <c r="AE206" s="61" t="str">
        <f t="shared" si="23"/>
        <v/>
      </c>
      <c r="AF206" s="61" t="str">
        <f>IF(Y206="","",IF(ISERROR(MATCH(AE206,AE$5:AE205,0)),MAX(AF$5:AF205)+1,VLOOKUP(AE206,AE$5:AF205,2,FALSE)) )</f>
        <v/>
      </c>
      <c r="AG206" s="97"/>
      <c r="AH206" s="54" t="str">
        <f t="shared" si="24"/>
        <v>11*</v>
      </c>
      <c r="AI206" s="61">
        <f>IF(AH206="","",IF(ISERROR(MATCH(AH206,AH$5:AH205,0)),MAX(AI$5:AI205)+1,VLOOKUP(AH206,AH$5:AI205,2,FALSE)) )</f>
        <v>2</v>
      </c>
      <c r="AJ206" s="61" t="str">
        <f t="shared" si="25"/>
        <v/>
      </c>
      <c r="AK206" s="58" t="s">
        <v>1185</v>
      </c>
      <c r="AL206" s="61"/>
      <c r="AM206" s="98"/>
      <c r="AN206" s="98"/>
      <c r="AO206" s="58" t="s">
        <v>1590</v>
      </c>
      <c r="AP206" s="58" t="s">
        <v>1528</v>
      </c>
      <c r="AQ206" s="91">
        <v>42251</v>
      </c>
      <c r="AR206" s="56" t="s">
        <v>1591</v>
      </c>
      <c r="AS206" s="58" t="s">
        <v>1592</v>
      </c>
      <c r="AT206" s="92">
        <v>105109.7</v>
      </c>
      <c r="AU206" s="92">
        <v>465012</v>
      </c>
      <c r="AV206" s="93">
        <f t="shared" si="26"/>
        <v>10.852694444444444</v>
      </c>
      <c r="AW206" s="93">
        <f t="shared" si="26"/>
        <v>46.836666666666666</v>
      </c>
      <c r="AY206" s="58">
        <v>2142</v>
      </c>
      <c r="BB206" s="58" t="s">
        <v>1553</v>
      </c>
      <c r="BC206" s="58" t="s">
        <v>1191</v>
      </c>
      <c r="BD206" s="58">
        <v>1000</v>
      </c>
      <c r="BE206" s="58">
        <v>900</v>
      </c>
      <c r="BF206" s="58" t="s">
        <v>1192</v>
      </c>
      <c r="BG206" s="58">
        <v>50</v>
      </c>
      <c r="BH206" s="58">
        <v>35</v>
      </c>
      <c r="BI206" s="58">
        <f t="shared" si="21"/>
        <v>1680</v>
      </c>
      <c r="BJ206" s="58">
        <f t="shared" si="27"/>
        <v>1180</v>
      </c>
      <c r="BK206" s="91">
        <v>42450</v>
      </c>
      <c r="BL206" s="59" t="s">
        <v>1342</v>
      </c>
      <c r="BM206" s="100">
        <v>42458</v>
      </c>
      <c r="BN206" s="59" t="s">
        <v>1593</v>
      </c>
    </row>
    <row r="207" spans="1:67" ht="15" customHeight="1" x14ac:dyDescent="0.25">
      <c r="A207" s="157" t="s">
        <v>1594</v>
      </c>
      <c r="B207" s="54">
        <f ca="1">IF(AO207="","",IF(ISERROR(MATCH(AO207,AO$5:AO206,0)),MAX(B$5:B206)+1,INDIRECT(ADDRESS(MATCH(AO207,AO$5:AO206,0)+4,1)) ) )</f>
        <v>157</v>
      </c>
      <c r="C207" s="55">
        <v>309</v>
      </c>
      <c r="D207" s="56" t="s">
        <v>16</v>
      </c>
      <c r="E207" s="57" t="s">
        <v>1194</v>
      </c>
      <c r="F207" s="56" t="s">
        <v>1194</v>
      </c>
      <c r="G207" s="58" t="s">
        <v>1182</v>
      </c>
      <c r="H207" s="58"/>
      <c r="I207" s="89"/>
      <c r="J207" s="96" t="s">
        <v>1182</v>
      </c>
      <c r="K207" s="96"/>
      <c r="L207" s="96"/>
      <c r="M207" s="96" t="s">
        <v>1184</v>
      </c>
      <c r="N207" s="61">
        <f>IF(J207="","",IF(ISERROR(MATCH(M207,M$5:M206,0)),MAX(N$5:N206)+1,VLOOKUP(M207,M$5:N206,2,FALSE)) )</f>
        <v>1</v>
      </c>
      <c r="O207" s="97"/>
      <c r="P207" s="96" t="s">
        <v>1182</v>
      </c>
      <c r="Q207" s="96"/>
      <c r="R207" s="96"/>
      <c r="S207" s="96" t="s">
        <v>1197</v>
      </c>
      <c r="T207" s="96" t="s">
        <v>1198</v>
      </c>
      <c r="U207" s="96"/>
      <c r="V207" s="61" t="str">
        <f t="shared" si="22"/>
        <v>A4_A4</v>
      </c>
      <c r="W207" s="61">
        <f>IF(P207="","",IF(ISERROR(MATCH(V207,V$5:V206,0)),MAX(W$5:W206)+1,VLOOKUP(V207,V$5:W206,2,FALSE)) )</f>
        <v>1</v>
      </c>
      <c r="X207" s="97"/>
      <c r="Y207" s="58" t="s">
        <v>16</v>
      </c>
      <c r="Z207" s="58"/>
      <c r="AA207" s="58"/>
      <c r="AB207" s="58" t="s">
        <v>16</v>
      </c>
      <c r="AC207" s="58" t="s">
        <v>16</v>
      </c>
      <c r="AD207" s="58" t="s">
        <v>16</v>
      </c>
      <c r="AE207" s="61" t="str">
        <f t="shared" si="23"/>
        <v/>
      </c>
      <c r="AF207" s="61" t="str">
        <f>IF(Y207="","",IF(ISERROR(MATCH(AE207,AE$5:AE206,0)),MAX(AF$5:AF206)+1,VLOOKUP(AE207,AE$5:AF206,2,FALSE)) )</f>
        <v/>
      </c>
      <c r="AG207" s="97"/>
      <c r="AH207" s="54" t="str">
        <f t="shared" si="24"/>
        <v>11*</v>
      </c>
      <c r="AI207" s="61">
        <f>IF(AH207="","",IF(ISERROR(MATCH(AH207,AH$5:AH206,0)),MAX(AI$5:AI206)+1,VLOOKUP(AH207,AH$5:AI206,2,FALSE)) )</f>
        <v>2</v>
      </c>
      <c r="AJ207" s="61" t="str">
        <f t="shared" si="25"/>
        <v/>
      </c>
      <c r="AK207" s="58" t="s">
        <v>1185</v>
      </c>
      <c r="AL207" s="61"/>
      <c r="AM207" s="98"/>
      <c r="AN207" s="98"/>
      <c r="AO207" s="58" t="s">
        <v>1594</v>
      </c>
      <c r="AP207" s="58" t="s">
        <v>1420</v>
      </c>
      <c r="AQ207" s="91">
        <v>42287</v>
      </c>
      <c r="AR207" s="56" t="s">
        <v>1595</v>
      </c>
      <c r="AS207" s="58" t="s">
        <v>1584</v>
      </c>
      <c r="AT207" s="92">
        <v>103503.5</v>
      </c>
      <c r="AU207" s="92">
        <v>514642.2</v>
      </c>
      <c r="AV207" s="93">
        <f t="shared" si="26"/>
        <v>10.584305555555556</v>
      </c>
      <c r="AW207" s="93">
        <f t="shared" si="26"/>
        <v>51.778388888888891</v>
      </c>
      <c r="AY207" s="58">
        <v>860</v>
      </c>
      <c r="BB207" s="58" t="s">
        <v>1553</v>
      </c>
      <c r="BC207" s="58" t="s">
        <v>1191</v>
      </c>
      <c r="BD207" s="58">
        <v>1000</v>
      </c>
      <c r="BE207" s="58">
        <v>950</v>
      </c>
      <c r="BF207" s="58" t="s">
        <v>1231</v>
      </c>
      <c r="BG207" s="58">
        <v>50</v>
      </c>
      <c r="BH207" s="58">
        <v>35</v>
      </c>
      <c r="BI207" s="58">
        <f t="shared" si="21"/>
        <v>1680</v>
      </c>
      <c r="BJ207" s="58">
        <f t="shared" si="27"/>
        <v>1180</v>
      </c>
      <c r="BK207" s="91">
        <v>42450</v>
      </c>
      <c r="BL207" s="59" t="s">
        <v>1344</v>
      </c>
      <c r="BM207" s="100">
        <v>42458</v>
      </c>
      <c r="BN207" s="59" t="s">
        <v>1596</v>
      </c>
    </row>
    <row r="208" spans="1:67" ht="15" customHeight="1" x14ac:dyDescent="0.25">
      <c r="A208" s="157" t="s">
        <v>1597</v>
      </c>
      <c r="B208" s="54">
        <f ca="1">IF(AO208="","",IF(ISERROR(MATCH(AO208,AO$5:AO207,0)),MAX(B$5:B207)+1,INDIRECT(ADDRESS(MATCH(AO208,AO$5:AO207,0)+4,1)) ) )</f>
        <v>158</v>
      </c>
      <c r="C208" s="55">
        <v>310</v>
      </c>
      <c r="D208" s="56" t="s">
        <v>16</v>
      </c>
      <c r="E208" s="57" t="s">
        <v>1194</v>
      </c>
      <c r="F208" s="56" t="s">
        <v>1194</v>
      </c>
      <c r="G208" s="58" t="s">
        <v>1182</v>
      </c>
      <c r="H208" s="58"/>
      <c r="I208" s="89"/>
      <c r="J208" s="96" t="s">
        <v>1182</v>
      </c>
      <c r="K208" s="96"/>
      <c r="L208" s="96"/>
      <c r="M208" s="58" t="s">
        <v>1184</v>
      </c>
      <c r="N208" s="61">
        <f>IF(J208="","",IF(ISERROR(MATCH(M208,M$5:M207,0)),MAX(N$5:N207)+1,VLOOKUP(M208,M$5:N207,2,FALSE)) )</f>
        <v>1</v>
      </c>
      <c r="O208" s="89"/>
      <c r="P208" s="58" t="s">
        <v>1182</v>
      </c>
      <c r="S208" s="58" t="s">
        <v>1197</v>
      </c>
      <c r="T208" s="58" t="s">
        <v>1198</v>
      </c>
      <c r="V208" s="61" t="str">
        <f t="shared" si="22"/>
        <v>A4_A4</v>
      </c>
      <c r="W208" s="61">
        <f>IF(P208="","",IF(ISERROR(MATCH(V208,V$5:V207,0)),MAX(W$5:W207)+1,VLOOKUP(V208,V$5:W207,2,FALSE)) )</f>
        <v>1</v>
      </c>
      <c r="X208" s="89"/>
      <c r="Y208" s="58" t="s">
        <v>16</v>
      </c>
      <c r="Z208" s="58"/>
      <c r="AA208" s="58"/>
      <c r="AB208" s="58" t="s">
        <v>16</v>
      </c>
      <c r="AC208" s="58" t="s">
        <v>16</v>
      </c>
      <c r="AD208" s="58" t="s">
        <v>16</v>
      </c>
      <c r="AE208" s="61" t="str">
        <f t="shared" si="23"/>
        <v/>
      </c>
      <c r="AF208" s="61" t="str">
        <f>IF(Y208="","",IF(ISERROR(MATCH(AE208,AE$5:AE207,0)),MAX(AF$5:AF207)+1,VLOOKUP(AE208,AE$5:AF207,2,FALSE)) )</f>
        <v/>
      </c>
      <c r="AG208" s="89"/>
      <c r="AH208" s="54" t="str">
        <f t="shared" si="24"/>
        <v>11*</v>
      </c>
      <c r="AI208" s="61">
        <f>IF(AH208="","",IF(ISERROR(MATCH(AH208,AH$5:AH207,0)),MAX(AI$5:AI207)+1,VLOOKUP(AH208,AH$5:AI207,2,FALSE)) )</f>
        <v>2</v>
      </c>
      <c r="AJ208" s="61" t="str">
        <f t="shared" si="25"/>
        <v/>
      </c>
      <c r="AK208" s="58" t="s">
        <v>1185</v>
      </c>
      <c r="AL208" s="61"/>
      <c r="AO208" s="58" t="s">
        <v>1597</v>
      </c>
      <c r="AP208" s="58" t="s">
        <v>1420</v>
      </c>
      <c r="AQ208" s="91">
        <v>42286</v>
      </c>
      <c r="AR208" s="56" t="s">
        <v>1598</v>
      </c>
      <c r="AS208" s="58" t="s">
        <v>1588</v>
      </c>
      <c r="AT208" s="92">
        <v>104209.1</v>
      </c>
      <c r="AU208" s="92">
        <v>514639.7</v>
      </c>
      <c r="AV208" s="93">
        <f t="shared" si="26"/>
        <v>10.70252777777778</v>
      </c>
      <c r="AW208" s="93">
        <f t="shared" si="26"/>
        <v>51.77769444444445</v>
      </c>
      <c r="AY208" s="58">
        <v>792</v>
      </c>
      <c r="BB208" s="58" t="s">
        <v>1553</v>
      </c>
      <c r="BC208" s="58" t="s">
        <v>1191</v>
      </c>
      <c r="BD208" s="58">
        <v>1000</v>
      </c>
      <c r="BE208" s="58">
        <v>950</v>
      </c>
      <c r="BF208" s="58" t="s">
        <v>1231</v>
      </c>
      <c r="BG208" s="58">
        <v>50</v>
      </c>
      <c r="BH208" s="58">
        <v>35</v>
      </c>
      <c r="BI208" s="58">
        <f t="shared" si="21"/>
        <v>1680</v>
      </c>
      <c r="BJ208" s="58">
        <f t="shared" si="27"/>
        <v>1180</v>
      </c>
      <c r="BK208" s="91">
        <v>42450</v>
      </c>
      <c r="BL208" s="59" t="s">
        <v>1347</v>
      </c>
      <c r="BM208" s="100">
        <v>42458</v>
      </c>
      <c r="BN208" s="59" t="s">
        <v>1599</v>
      </c>
      <c r="BO208" s="59" t="s">
        <v>1478</v>
      </c>
    </row>
    <row r="209" spans="1:67" ht="15" customHeight="1" x14ac:dyDescent="0.25">
      <c r="A209" s="157" t="s">
        <v>1600</v>
      </c>
      <c r="B209" s="54">
        <f ca="1">IF(AO209="","",IF(ISERROR(MATCH(AO209,AO$5:AO208,0)),MAX(B$5:B208)+1,INDIRECT(ADDRESS(MATCH(AO209,AO$5:AO208,0)+4,1)) ) )</f>
        <v>159</v>
      </c>
      <c r="C209" s="55">
        <v>311</v>
      </c>
      <c r="D209" s="56" t="s">
        <v>16</v>
      </c>
      <c r="E209" s="57" t="s">
        <v>1194</v>
      </c>
      <c r="F209" s="56" t="s">
        <v>1194</v>
      </c>
      <c r="G209" s="58" t="s">
        <v>1193</v>
      </c>
      <c r="H209" s="58"/>
      <c r="I209" s="89"/>
      <c r="J209" s="96" t="s">
        <v>1182</v>
      </c>
      <c r="K209" s="96"/>
      <c r="L209" s="96"/>
      <c r="M209" s="58" t="s">
        <v>1184</v>
      </c>
      <c r="N209" s="61">
        <f>IF(J209="","",IF(ISERROR(MATCH(M209,M$5:M208,0)),MAX(N$5:N208)+1,VLOOKUP(M209,M$5:N208,2,FALSE)) )</f>
        <v>1</v>
      </c>
      <c r="O209" s="89"/>
      <c r="P209" s="58" t="s">
        <v>1182</v>
      </c>
      <c r="S209" s="58" t="s">
        <v>1211</v>
      </c>
      <c r="T209" s="58" t="s">
        <v>1198</v>
      </c>
      <c r="U209" s="58" t="s">
        <v>1271</v>
      </c>
      <c r="V209" s="61" t="str">
        <f t="shared" si="22"/>
        <v>A4_A4-1</v>
      </c>
      <c r="W209" s="61">
        <f>IF(P209="","",IF(ISERROR(MATCH(V209,V$5:V208,0)),MAX(W$5:W208)+1,VLOOKUP(V209,V$5:W208,2,FALSE)) )</f>
        <v>5</v>
      </c>
      <c r="X209" s="89"/>
      <c r="Y209" s="58" t="s">
        <v>16</v>
      </c>
      <c r="Z209" s="58"/>
      <c r="AA209" s="58"/>
      <c r="AB209" s="58" t="s">
        <v>16</v>
      </c>
      <c r="AC209" s="58" t="s">
        <v>16</v>
      </c>
      <c r="AD209" s="58" t="s">
        <v>16</v>
      </c>
      <c r="AE209" s="61" t="str">
        <f t="shared" si="23"/>
        <v/>
      </c>
      <c r="AF209" s="61" t="str">
        <f>IF(Y209="","",IF(ISERROR(MATCH(AE209,AE$5:AE208,0)),MAX(AF$5:AF208)+1,VLOOKUP(AE209,AE$5:AF208,2,FALSE)) )</f>
        <v/>
      </c>
      <c r="AG209" s="89"/>
      <c r="AH209" s="54" t="str">
        <f t="shared" si="24"/>
        <v>15*</v>
      </c>
      <c r="AI209" s="61">
        <f>IF(AH209="","",IF(ISERROR(MATCH(AH209,AH$5:AH208,0)),MAX(AI$5:AI208)+1,VLOOKUP(AH209,AH$5:AI208,2,FALSE)) )</f>
        <v>12</v>
      </c>
      <c r="AJ209" s="61" t="str">
        <f t="shared" si="25"/>
        <v/>
      </c>
      <c r="AK209" s="58" t="s">
        <v>1185</v>
      </c>
      <c r="AL209" s="61"/>
      <c r="AO209" s="58" t="s">
        <v>1600</v>
      </c>
      <c r="AP209" s="58" t="s">
        <v>1420</v>
      </c>
      <c r="AQ209" s="91">
        <v>42286</v>
      </c>
      <c r="AR209" s="56" t="s">
        <v>1601</v>
      </c>
      <c r="AS209" s="58" t="s">
        <v>1588</v>
      </c>
      <c r="AT209" s="92">
        <v>104214.6</v>
      </c>
      <c r="AU209" s="92">
        <v>514642.1</v>
      </c>
      <c r="AV209" s="93">
        <f t="shared" si="26"/>
        <v>10.704055555555557</v>
      </c>
      <c r="AW209" s="93">
        <f t="shared" si="26"/>
        <v>51.778361111111103</v>
      </c>
      <c r="AY209" s="58">
        <v>772</v>
      </c>
      <c r="BB209" s="58" t="s">
        <v>1553</v>
      </c>
      <c r="BC209" s="58" t="s">
        <v>1191</v>
      </c>
      <c r="BD209" s="58">
        <v>1000</v>
      </c>
      <c r="BE209" s="58">
        <v>950</v>
      </c>
      <c r="BF209" s="58" t="s">
        <v>1231</v>
      </c>
      <c r="BG209" s="58">
        <v>50</v>
      </c>
      <c r="BH209" s="58">
        <v>30</v>
      </c>
      <c r="BI209" s="58">
        <f t="shared" si="21"/>
        <v>1440</v>
      </c>
      <c r="BJ209" s="58">
        <f t="shared" si="27"/>
        <v>940</v>
      </c>
      <c r="BK209" s="91">
        <v>42450</v>
      </c>
      <c r="BL209" s="59" t="s">
        <v>1349</v>
      </c>
      <c r="BM209" s="100">
        <v>42458</v>
      </c>
      <c r="BN209" s="59" t="s">
        <v>1602</v>
      </c>
      <c r="BO209" s="59" t="s">
        <v>1495</v>
      </c>
    </row>
    <row r="210" spans="1:67" ht="15" customHeight="1" x14ac:dyDescent="0.25">
      <c r="A210" s="157" t="s">
        <v>1603</v>
      </c>
      <c r="B210" s="54">
        <f ca="1">IF(AO210="","",IF(ISERROR(MATCH(AO210,AO$5:AO209,0)),MAX(B$5:B209)+1,INDIRECT(ADDRESS(MATCH(AO210,AO$5:AO209,0)+4,1)) ) )</f>
        <v>160</v>
      </c>
      <c r="C210" s="55">
        <v>312</v>
      </c>
      <c r="D210" s="56">
        <v>313</v>
      </c>
      <c r="E210" s="57" t="s">
        <v>1308</v>
      </c>
      <c r="F210" s="56" t="s">
        <v>1308</v>
      </c>
      <c r="G210" s="58" t="s">
        <v>1182</v>
      </c>
      <c r="H210" s="58" t="s">
        <v>1516</v>
      </c>
      <c r="I210" s="89"/>
      <c r="J210" s="96"/>
      <c r="K210" s="96"/>
      <c r="L210" s="96"/>
      <c r="M210" s="58" t="s">
        <v>16</v>
      </c>
      <c r="N210" s="61" t="str">
        <f>IF(J210="","",IF(ISERROR(MATCH(M210,M$5:M209,0)),MAX(N$5:N209)+1,VLOOKUP(M210,M$5:N209,2,FALSE)) )</f>
        <v/>
      </c>
      <c r="O210" s="89"/>
      <c r="P210" s="58" t="s">
        <v>16</v>
      </c>
      <c r="V210" s="61" t="str">
        <f t="shared" si="22"/>
        <v/>
      </c>
      <c r="W210" s="61" t="str">
        <f>IF(P210="","",IF(ISERROR(MATCH(V210,V$5:V209,0)),MAX(W$5:W209)+1,VLOOKUP(V210,V$5:W209,2,FALSE)) )</f>
        <v/>
      </c>
      <c r="X210" s="89"/>
      <c r="Y210" s="58" t="s">
        <v>16</v>
      </c>
      <c r="Z210" s="58"/>
      <c r="AA210" s="58"/>
      <c r="AB210" s="58" t="s">
        <v>16</v>
      </c>
      <c r="AC210" s="58" t="s">
        <v>16</v>
      </c>
      <c r="AD210" s="58" t="s">
        <v>16</v>
      </c>
      <c r="AE210" s="61" t="str">
        <f t="shared" si="23"/>
        <v/>
      </c>
      <c r="AF210" s="61" t="str">
        <f>IF(Y210="","",IF(ISERROR(MATCH(AE210,AE$5:AE209,0)),MAX(AF$5:AF209)+1,VLOOKUP(AE210,AE$5:AF209,2,FALSE)) )</f>
        <v/>
      </c>
      <c r="AG210" s="89"/>
      <c r="AH210" s="54" t="str">
        <f t="shared" si="24"/>
        <v/>
      </c>
      <c r="AI210" s="61" t="str">
        <f>IF(AH210="","",IF(ISERROR(MATCH(AH210,AH$5:AH209,0)),MAX(AI$5:AI209)+1,VLOOKUP(AH210,AH$5:AI209,2,FALSE)) )</f>
        <v/>
      </c>
      <c r="AJ210" s="61" t="str">
        <f t="shared" si="25"/>
        <v/>
      </c>
      <c r="AK210" s="58" t="s">
        <v>1185</v>
      </c>
      <c r="AL210" s="61"/>
      <c r="AO210" s="58" t="s">
        <v>1603</v>
      </c>
      <c r="AP210" s="58" t="s">
        <v>1420</v>
      </c>
      <c r="AQ210" s="91">
        <v>42287</v>
      </c>
      <c r="AR210" s="56" t="s">
        <v>1604</v>
      </c>
      <c r="AS210" s="58" t="s">
        <v>1564</v>
      </c>
      <c r="AT210" s="92">
        <v>103540.7</v>
      </c>
      <c r="AU210" s="92">
        <v>514601.9</v>
      </c>
      <c r="AV210" s="93">
        <f t="shared" si="26"/>
        <v>10.594638888888888</v>
      </c>
      <c r="AW210" s="93">
        <f t="shared" si="26"/>
        <v>51.767194444444449</v>
      </c>
      <c r="AY210" s="58">
        <v>785</v>
      </c>
      <c r="BB210" s="58" t="s">
        <v>1553</v>
      </c>
      <c r="BC210" s="58" t="s">
        <v>1191</v>
      </c>
      <c r="BD210" s="58">
        <v>1000</v>
      </c>
      <c r="BE210" s="58">
        <v>950</v>
      </c>
      <c r="BF210" s="58" t="s">
        <v>1231</v>
      </c>
      <c r="BG210" s="58">
        <v>60</v>
      </c>
      <c r="BH210" s="58">
        <v>30</v>
      </c>
      <c r="BI210" s="58">
        <f t="shared" si="21"/>
        <v>1740</v>
      </c>
      <c r="BJ210" s="58">
        <f t="shared" si="27"/>
        <v>1240</v>
      </c>
      <c r="BK210" s="91">
        <v>42450</v>
      </c>
      <c r="BL210" s="59" t="s">
        <v>1265</v>
      </c>
      <c r="BM210" s="100">
        <v>42458</v>
      </c>
      <c r="BN210" s="59" t="s">
        <v>1412</v>
      </c>
      <c r="BO210" s="59" t="s">
        <v>1478</v>
      </c>
    </row>
    <row r="211" spans="1:67" ht="15" customHeight="1" x14ac:dyDescent="0.25">
      <c r="A211" s="157" t="s">
        <v>1603</v>
      </c>
      <c r="B211" s="54" t="str">
        <f ca="1">IF(AO211="","",IF(ISERROR(MATCH(AO211,AO$5:AO210,0)),MAX(B$5:B210)+1,INDIRECT(ADDRESS(MATCH(AO211,AO$5:AO210,0)+4,1)) ) )</f>
        <v>DIPcomH15/44.1</v>
      </c>
      <c r="C211" s="55">
        <v>313</v>
      </c>
      <c r="E211" s="57" t="s">
        <v>1308</v>
      </c>
      <c r="F211" s="56" t="s">
        <v>1308</v>
      </c>
      <c r="G211" s="58" t="s">
        <v>1261</v>
      </c>
      <c r="H211" s="58" t="s">
        <v>1516</v>
      </c>
      <c r="I211" s="89"/>
      <c r="J211" s="96" t="s">
        <v>1182</v>
      </c>
      <c r="K211" s="96"/>
      <c r="L211" s="96"/>
      <c r="M211" s="58" t="s">
        <v>1210</v>
      </c>
      <c r="N211" s="61">
        <f>IF(J211="","",IF(ISERROR(MATCH(M211,M$5:M210,0)),MAX(N$5:N210)+1,VLOOKUP(M211,M$5:N210,2,FALSE)) )</f>
        <v>2</v>
      </c>
      <c r="O211" s="89"/>
      <c r="P211" s="96" t="s">
        <v>1182</v>
      </c>
      <c r="Q211" s="96"/>
      <c r="R211" s="96"/>
      <c r="S211" s="96" t="s">
        <v>1197</v>
      </c>
      <c r="T211" s="96" t="s">
        <v>1196</v>
      </c>
      <c r="U211" s="96"/>
      <c r="V211" s="61" t="str">
        <f t="shared" si="22"/>
        <v>A1_A1</v>
      </c>
      <c r="W211" s="61">
        <f>IF(P211="","",IF(ISERROR(MATCH(V211,V$5:V210,0)),MAX(W$5:W210)+1,VLOOKUP(V211,V$5:W210,2,FALSE)) )</f>
        <v>10</v>
      </c>
      <c r="X211" s="97"/>
      <c r="Y211" s="58" t="s">
        <v>16</v>
      </c>
      <c r="Z211" s="58"/>
      <c r="AA211" s="58"/>
      <c r="AB211" s="58" t="s">
        <v>16</v>
      </c>
      <c r="AC211" s="58" t="s">
        <v>16</v>
      </c>
      <c r="AD211" s="58" t="s">
        <v>16</v>
      </c>
      <c r="AE211" s="61" t="str">
        <f t="shared" si="23"/>
        <v/>
      </c>
      <c r="AF211" s="61" t="str">
        <f>IF(Y211="","",IF(ISERROR(MATCH(AE211,AE$5:AE210,0)),MAX(AF$5:AF210)+1,VLOOKUP(AE211,AE$5:AF210,2,FALSE)) )</f>
        <v/>
      </c>
      <c r="AG211" s="97"/>
      <c r="AH211" s="54" t="str">
        <f t="shared" si="24"/>
        <v>2a*</v>
      </c>
      <c r="AI211" s="61">
        <f>IF(AH211="","",IF(ISERROR(MATCH(AH211,AH$5:AH210,0)),MAX(AI$5:AI210)+1,VLOOKUP(AH211,AH$5:AI210,2,FALSE)) )</f>
        <v>20</v>
      </c>
      <c r="AJ211" s="61" t="str">
        <f t="shared" si="25"/>
        <v/>
      </c>
      <c r="AK211" s="58" t="s">
        <v>1185</v>
      </c>
      <c r="AL211" s="61"/>
      <c r="AO211" s="58" t="s">
        <v>1603</v>
      </c>
      <c r="AP211" s="58" t="s">
        <v>1420</v>
      </c>
      <c r="AQ211" s="91">
        <v>42287</v>
      </c>
      <c r="AR211" s="56" t="s">
        <v>1604</v>
      </c>
      <c r="AS211" s="58" t="s">
        <v>1564</v>
      </c>
      <c r="AT211" s="92">
        <v>103540.7</v>
      </c>
      <c r="AU211" s="92">
        <v>514601.9</v>
      </c>
      <c r="AV211" s="93">
        <f t="shared" si="26"/>
        <v>10.594638888888888</v>
      </c>
      <c r="AW211" s="93">
        <f t="shared" si="26"/>
        <v>51.767194444444449</v>
      </c>
      <c r="AY211" s="58">
        <v>785</v>
      </c>
      <c r="BB211" s="58" t="s">
        <v>1553</v>
      </c>
      <c r="BC211" s="58" t="s">
        <v>1191</v>
      </c>
      <c r="BD211" s="58">
        <v>1000</v>
      </c>
      <c r="BE211" s="58">
        <v>1000</v>
      </c>
      <c r="BF211" s="58" t="s">
        <v>1231</v>
      </c>
      <c r="BG211" s="58">
        <v>50</v>
      </c>
      <c r="BH211" s="58">
        <v>40</v>
      </c>
      <c r="BI211" s="58">
        <f t="shared" si="21"/>
        <v>1920</v>
      </c>
      <c r="BJ211" s="58">
        <f t="shared" si="27"/>
        <v>1420</v>
      </c>
      <c r="BK211" s="91">
        <v>42450</v>
      </c>
      <c r="BL211" s="59" t="s">
        <v>1352</v>
      </c>
      <c r="BM211" s="100">
        <v>42458</v>
      </c>
      <c r="BN211" s="59" t="s">
        <v>1605</v>
      </c>
      <c r="BO211" s="59" t="s">
        <v>1478</v>
      </c>
    </row>
    <row r="212" spans="1:67" ht="15" customHeight="1" x14ac:dyDescent="0.25">
      <c r="A212" s="157" t="s">
        <v>1606</v>
      </c>
      <c r="B212" s="54">
        <f ca="1">IF(AO212="","",IF(ISERROR(MATCH(AO212,AO$5:AO211,0)),MAX(B$5:B211)+1,INDIRECT(ADDRESS(MATCH(AO212,AO$5:AO211,0)+4,1)) ) )</f>
        <v>161</v>
      </c>
      <c r="C212" s="55">
        <v>314</v>
      </c>
      <c r="D212" s="56">
        <v>315</v>
      </c>
      <c r="E212" s="57" t="s">
        <v>1308</v>
      </c>
      <c r="F212" s="56" t="s">
        <v>1308</v>
      </c>
      <c r="G212" s="58" t="s">
        <v>1182</v>
      </c>
      <c r="H212" s="58" t="s">
        <v>1525</v>
      </c>
      <c r="I212" s="89"/>
      <c r="J212" s="96"/>
      <c r="K212" s="96"/>
      <c r="L212" s="96"/>
      <c r="M212" s="58" t="s">
        <v>16</v>
      </c>
      <c r="N212" s="61" t="str">
        <f>IF(J212="","",IF(ISERROR(MATCH(M212,M$5:M211,0)),MAX(N$5:N211)+1,VLOOKUP(M212,M$5:N211,2,FALSE)) )</f>
        <v/>
      </c>
      <c r="O212" s="89"/>
      <c r="P212" s="58" t="s">
        <v>16</v>
      </c>
      <c r="V212" s="61" t="str">
        <f t="shared" si="22"/>
        <v/>
      </c>
      <c r="W212" s="61" t="str">
        <f>IF(P212="","",IF(ISERROR(MATCH(V212,V$5:V211,0)),MAX(W$5:W211)+1,VLOOKUP(V212,V$5:W211,2,FALSE)) )</f>
        <v/>
      </c>
      <c r="X212" s="89"/>
      <c r="Y212" s="58" t="s">
        <v>16</v>
      </c>
      <c r="Z212" s="58"/>
      <c r="AA212" s="58"/>
      <c r="AB212" s="58" t="s">
        <v>16</v>
      </c>
      <c r="AC212" s="58" t="s">
        <v>16</v>
      </c>
      <c r="AD212" s="58" t="s">
        <v>16</v>
      </c>
      <c r="AE212" s="61" t="str">
        <f t="shared" si="23"/>
        <v/>
      </c>
      <c r="AF212" s="61" t="str">
        <f>IF(Y212="","",IF(ISERROR(MATCH(AE212,AE$5:AE211,0)),MAX(AF$5:AF211)+1,VLOOKUP(AE212,AE$5:AF211,2,FALSE)) )</f>
        <v/>
      </c>
      <c r="AG212" s="89"/>
      <c r="AH212" s="54" t="str">
        <f t="shared" si="24"/>
        <v/>
      </c>
      <c r="AI212" s="61" t="str">
        <f>IF(AH212="","",IF(ISERROR(MATCH(AH212,AH$5:AH211,0)),MAX(AI$5:AI211)+1,VLOOKUP(AH212,AH$5:AI211,2,FALSE)) )</f>
        <v/>
      </c>
      <c r="AJ212" s="61" t="str">
        <f t="shared" si="25"/>
        <v/>
      </c>
      <c r="AK212" s="58" t="s">
        <v>1185</v>
      </c>
      <c r="AL212" s="61"/>
      <c r="AO212" s="58" t="s">
        <v>1606</v>
      </c>
      <c r="AP212" s="58" t="s">
        <v>1420</v>
      </c>
      <c r="AQ212" s="91">
        <v>42287</v>
      </c>
      <c r="AR212" s="56" t="s">
        <v>1607</v>
      </c>
      <c r="AS212" s="58" t="s">
        <v>1564</v>
      </c>
      <c r="AT212" s="92">
        <v>103544.6</v>
      </c>
      <c r="AU212" s="92">
        <v>514600.5</v>
      </c>
      <c r="AV212" s="93">
        <f t="shared" si="26"/>
        <v>10.595722222222223</v>
      </c>
      <c r="AW212" s="93">
        <f t="shared" si="26"/>
        <v>51.766805555555557</v>
      </c>
      <c r="AY212" s="58">
        <v>787</v>
      </c>
      <c r="BB212" s="58" t="s">
        <v>1553</v>
      </c>
      <c r="BC212" s="58" t="s">
        <v>1191</v>
      </c>
      <c r="BD212" s="58">
        <v>950</v>
      </c>
      <c r="BE212" s="58">
        <v>900</v>
      </c>
      <c r="BF212" s="58" t="s">
        <v>1231</v>
      </c>
      <c r="BG212" s="58">
        <v>50</v>
      </c>
      <c r="BH212" s="58">
        <v>30</v>
      </c>
      <c r="BI212" s="58">
        <f t="shared" si="21"/>
        <v>1440</v>
      </c>
      <c r="BJ212" s="58">
        <f t="shared" si="27"/>
        <v>940</v>
      </c>
      <c r="BK212" s="91">
        <v>42450</v>
      </c>
      <c r="BL212" s="59" t="s">
        <v>1353</v>
      </c>
      <c r="BM212" s="100">
        <v>42458</v>
      </c>
      <c r="BN212" s="59" t="s">
        <v>1608</v>
      </c>
      <c r="BO212" s="59" t="s">
        <v>1495</v>
      </c>
    </row>
    <row r="213" spans="1:67" ht="15" customHeight="1" x14ac:dyDescent="0.25">
      <c r="A213" s="157" t="s">
        <v>1606</v>
      </c>
      <c r="B213" s="54" t="str">
        <f ca="1">IF(AO213="","",IF(ISERROR(MATCH(AO213,AO$5:AO212,0)),MAX(B$5:B212)+1,INDIRECT(ADDRESS(MATCH(AO213,AO$5:AO212,0)+4,1)) ) )</f>
        <v>DIPcomH15/44.5</v>
      </c>
      <c r="C213" s="55">
        <v>315</v>
      </c>
      <c r="E213" s="57" t="s">
        <v>1308</v>
      </c>
      <c r="F213" s="56" t="s">
        <v>1308</v>
      </c>
      <c r="G213" s="58" t="s">
        <v>1261</v>
      </c>
      <c r="H213" s="58" t="s">
        <v>1525</v>
      </c>
      <c r="I213" s="89"/>
      <c r="J213" s="96" t="s">
        <v>1182</v>
      </c>
      <c r="K213" s="96"/>
      <c r="L213" s="96"/>
      <c r="M213" s="58" t="s">
        <v>1609</v>
      </c>
      <c r="N213" s="61">
        <f>IF(J213="","",IF(ISERROR(MATCH(M213,M$5:M212,0)),MAX(N$5:N212)+1,VLOOKUP(M213,M$5:N212,2,FALSE)) )</f>
        <v>10</v>
      </c>
      <c r="O213" s="89"/>
      <c r="P213" s="58" t="s">
        <v>1182</v>
      </c>
      <c r="S213" s="58" t="s">
        <v>1197</v>
      </c>
      <c r="T213" s="58" t="s">
        <v>1196</v>
      </c>
      <c r="V213" s="61" t="str">
        <f t="shared" si="22"/>
        <v>A1_A1</v>
      </c>
      <c r="W213" s="61">
        <f>IF(P213="","",IF(ISERROR(MATCH(V213,V$5:V212,0)),MAX(W$5:W212)+1,VLOOKUP(V213,V$5:W212,2,FALSE)) )</f>
        <v>10</v>
      </c>
      <c r="X213" s="89"/>
      <c r="Y213" s="58" t="s">
        <v>1182</v>
      </c>
      <c r="Z213" s="58"/>
      <c r="AA213" s="58"/>
      <c r="AB213" s="58" t="s">
        <v>1211</v>
      </c>
      <c r="AC213" s="58" t="s">
        <v>1334</v>
      </c>
      <c r="AD213" s="58" t="s">
        <v>1218</v>
      </c>
      <c r="AE213" s="61" t="str">
        <f t="shared" si="23"/>
        <v>L1-4_L1-3</v>
      </c>
      <c r="AF213" s="61">
        <f>IF(Y213="","",IF(ISERROR(MATCH(AE213,AE$5:AE212,0)),MAX(AF$5:AF212)+1,VLOOKUP(AE213,AE$5:AF212,2,FALSE)) )</f>
        <v>9</v>
      </c>
      <c r="AG213" s="89"/>
      <c r="AH213" s="54" t="str">
        <f t="shared" si="24"/>
        <v>aa9</v>
      </c>
      <c r="AI213" s="61">
        <f>IF(AH213="","",IF(ISERROR(MATCH(AH213,AH$5:AH212,0)),MAX(AI$5:AI212)+1,VLOOKUP(AH213,AH$5:AI212,2,FALSE)) )</f>
        <v>55</v>
      </c>
      <c r="AJ213" s="61" t="str">
        <f t="shared" si="25"/>
        <v>x</v>
      </c>
      <c r="AK213" s="58" t="s">
        <v>1185</v>
      </c>
      <c r="AL213" s="61"/>
      <c r="AO213" s="58" t="s">
        <v>1606</v>
      </c>
      <c r="AP213" s="58" t="s">
        <v>1420</v>
      </c>
      <c r="AQ213" s="91">
        <v>42287</v>
      </c>
      <c r="AR213" s="56" t="s">
        <v>1607</v>
      </c>
      <c r="AS213" s="58" t="s">
        <v>1564</v>
      </c>
      <c r="AT213" s="92">
        <v>103544.6</v>
      </c>
      <c r="AU213" s="92">
        <v>514600.5</v>
      </c>
      <c r="AV213" s="93">
        <f t="shared" si="26"/>
        <v>10.595722222222223</v>
      </c>
      <c r="AW213" s="93">
        <f t="shared" si="26"/>
        <v>51.766805555555557</v>
      </c>
      <c r="AY213" s="58">
        <v>787</v>
      </c>
      <c r="BB213" s="58" t="s">
        <v>1553</v>
      </c>
      <c r="BC213" s="58" t="s">
        <v>1191</v>
      </c>
      <c r="BD213" s="58">
        <v>1000</v>
      </c>
      <c r="BE213" s="58">
        <v>950</v>
      </c>
      <c r="BF213" s="58" t="s">
        <v>1192</v>
      </c>
      <c r="BG213" s="58">
        <v>40</v>
      </c>
      <c r="BH213" s="58">
        <v>30</v>
      </c>
      <c r="BI213" s="58">
        <f t="shared" si="21"/>
        <v>1140</v>
      </c>
      <c r="BJ213" s="58">
        <f t="shared" si="27"/>
        <v>640</v>
      </c>
      <c r="BK213" s="91">
        <v>42450</v>
      </c>
      <c r="BL213" s="59" t="s">
        <v>1354</v>
      </c>
      <c r="BM213" s="100">
        <v>42458</v>
      </c>
      <c r="BN213" s="59" t="s">
        <v>1610</v>
      </c>
      <c r="BO213" s="59" t="s">
        <v>1495</v>
      </c>
    </row>
    <row r="214" spans="1:67" ht="15" customHeight="1" x14ac:dyDescent="0.25">
      <c r="A214" s="157" t="s">
        <v>1611</v>
      </c>
      <c r="B214" s="54">
        <f ca="1">IF(AO214="","",IF(ISERROR(MATCH(AO214,AO$5:AO213,0)),MAX(B$5:B213)+1,INDIRECT(ADDRESS(MATCH(AO214,AO$5:AO213,0)+4,1)) ) )</f>
        <v>162</v>
      </c>
      <c r="C214" s="55">
        <v>316</v>
      </c>
      <c r="D214" s="56" t="s">
        <v>16</v>
      </c>
      <c r="E214" s="57" t="s">
        <v>1308</v>
      </c>
      <c r="F214" s="56" t="s">
        <v>1308</v>
      </c>
      <c r="G214" s="58" t="s">
        <v>1182</v>
      </c>
      <c r="H214" s="58" t="s">
        <v>1557</v>
      </c>
      <c r="I214" s="89"/>
      <c r="J214" s="96" t="s">
        <v>1182</v>
      </c>
      <c r="K214" s="96"/>
      <c r="L214" s="96"/>
      <c r="M214" s="58" t="s">
        <v>1479</v>
      </c>
      <c r="N214" s="61">
        <f>IF(J214="","",IF(ISERROR(MATCH(M214,M$5:M213,0)),MAX(N$5:N213)+1,VLOOKUP(M214,M$5:N213,2,FALSE)) )</f>
        <v>7</v>
      </c>
      <c r="O214" s="89"/>
      <c r="P214" s="58" t="s">
        <v>1182</v>
      </c>
      <c r="S214" s="58" t="s">
        <v>1211</v>
      </c>
      <c r="T214" s="58" t="s">
        <v>1196</v>
      </c>
      <c r="U214" s="58" t="s">
        <v>1212</v>
      </c>
      <c r="V214" s="61" t="str">
        <f t="shared" si="22"/>
        <v>A1_A2</v>
      </c>
      <c r="W214" s="61">
        <f>IF(P214="","",IF(ISERROR(MATCH(V214,V$5:V213,0)),MAX(W$5:W213)+1,VLOOKUP(V214,V$5:W213,2,FALSE)) )</f>
        <v>11</v>
      </c>
      <c r="X214" s="89"/>
      <c r="Y214" s="58" t="s">
        <v>1182</v>
      </c>
      <c r="Z214" s="58"/>
      <c r="AA214" s="58"/>
      <c r="AB214" s="58" t="s">
        <v>1211</v>
      </c>
      <c r="AC214" s="58" t="s">
        <v>1334</v>
      </c>
      <c r="AD214" s="58" t="s">
        <v>1228</v>
      </c>
      <c r="AE214" s="61" t="str">
        <f t="shared" si="23"/>
        <v>L1-4_L1-2</v>
      </c>
      <c r="AF214" s="61">
        <f>IF(Y214="","",IF(ISERROR(MATCH(AE214,AE$5:AE213,0)),MAX(AF$5:AF213)+1,VLOOKUP(AE214,AE$5:AF213,2,FALSE)) )</f>
        <v>16</v>
      </c>
      <c r="AG214" s="89"/>
      <c r="AH214" s="54" t="str">
        <f t="shared" si="24"/>
        <v>7bg</v>
      </c>
      <c r="AI214" s="61">
        <f>IF(AH214="","",IF(ISERROR(MATCH(AH214,AH$5:AH213,0)),MAX(AI$5:AI213)+1,VLOOKUP(AH214,AH$5:AI213,2,FALSE)) )</f>
        <v>56</v>
      </c>
      <c r="AJ214" s="61" t="str">
        <f t="shared" si="25"/>
        <v>x</v>
      </c>
      <c r="AK214" s="58" t="s">
        <v>1185</v>
      </c>
      <c r="AL214" s="61"/>
      <c r="AO214" s="58" t="s">
        <v>1611</v>
      </c>
      <c r="AP214" s="58" t="s">
        <v>1420</v>
      </c>
      <c r="AQ214" s="91">
        <v>42287</v>
      </c>
      <c r="AR214" s="56" t="s">
        <v>1612</v>
      </c>
      <c r="AS214" s="58" t="s">
        <v>1564</v>
      </c>
      <c r="AT214" s="92">
        <v>103547.1</v>
      </c>
      <c r="AU214" s="92">
        <v>514600.1</v>
      </c>
      <c r="AV214" s="93">
        <f t="shared" si="26"/>
        <v>10.596416666666668</v>
      </c>
      <c r="AW214" s="93">
        <f t="shared" si="26"/>
        <v>51.76669444444444</v>
      </c>
      <c r="AY214" s="58">
        <v>791</v>
      </c>
      <c r="BB214" s="58" t="s">
        <v>1553</v>
      </c>
      <c r="BC214" s="58" t="s">
        <v>1191</v>
      </c>
      <c r="BD214" s="58">
        <v>1000</v>
      </c>
      <c r="BE214" s="58">
        <v>900</v>
      </c>
      <c r="BF214" s="58" t="s">
        <v>1231</v>
      </c>
      <c r="BG214" s="58">
        <v>50</v>
      </c>
      <c r="BH214" s="58">
        <v>30</v>
      </c>
      <c r="BI214" s="58">
        <f t="shared" si="21"/>
        <v>1440</v>
      </c>
      <c r="BJ214" s="58">
        <f t="shared" si="27"/>
        <v>940</v>
      </c>
      <c r="BK214" s="91">
        <v>42450</v>
      </c>
      <c r="BL214" s="59" t="s">
        <v>1357</v>
      </c>
      <c r="BM214" s="100">
        <v>42458</v>
      </c>
      <c r="BN214" s="59" t="s">
        <v>1613</v>
      </c>
      <c r="BO214" s="59" t="s">
        <v>1478</v>
      </c>
    </row>
    <row r="215" spans="1:67" ht="15" customHeight="1" x14ac:dyDescent="0.25">
      <c r="A215" s="157" t="s">
        <v>1611</v>
      </c>
      <c r="B215" s="54" t="str">
        <f ca="1">IF(AO215="","",IF(ISERROR(MATCH(AO215,AO$5:AO214,0)),MAX(B$5:B214)+1,INDIRECT(ADDRESS(MATCH(AO215,AO$5:AO214,0)+4,1)) ) )</f>
        <v>DIPcomH15/44.7</v>
      </c>
      <c r="C215" s="55">
        <v>317</v>
      </c>
      <c r="D215" s="56">
        <v>316</v>
      </c>
      <c r="E215" s="57" t="s">
        <v>1308</v>
      </c>
      <c r="F215" s="56" t="s">
        <v>1308</v>
      </c>
      <c r="G215" s="58" t="s">
        <v>1261</v>
      </c>
      <c r="H215" s="58" t="s">
        <v>1557</v>
      </c>
      <c r="I215" s="89"/>
      <c r="J215" s="96"/>
      <c r="K215" s="96"/>
      <c r="L215" s="96"/>
      <c r="M215" s="58" t="s">
        <v>16</v>
      </c>
      <c r="N215" s="61" t="str">
        <f>IF(J215="","",IF(ISERROR(MATCH(M215,M$5:M214,0)),MAX(N$5:N214)+1,VLOOKUP(M215,M$5:N214,2,FALSE)) )</f>
        <v/>
      </c>
      <c r="O215" s="89"/>
      <c r="P215" s="58" t="s">
        <v>16</v>
      </c>
      <c r="V215" s="61" t="str">
        <f t="shared" si="22"/>
        <v/>
      </c>
      <c r="W215" s="61" t="str">
        <f>IF(P215="","",IF(ISERROR(MATCH(V215,V$5:V214,0)),MAX(W$5:W214)+1,VLOOKUP(V215,V$5:W214,2,FALSE)) )</f>
        <v/>
      </c>
      <c r="X215" s="89"/>
      <c r="Y215" s="58" t="s">
        <v>16</v>
      </c>
      <c r="Z215" s="58"/>
      <c r="AA215" s="58"/>
      <c r="AB215" s="58" t="s">
        <v>16</v>
      </c>
      <c r="AC215" s="58" t="s">
        <v>16</v>
      </c>
      <c r="AD215" s="58" t="s">
        <v>16</v>
      </c>
      <c r="AE215" s="61" t="str">
        <f t="shared" si="23"/>
        <v/>
      </c>
      <c r="AF215" s="61" t="str">
        <f>IF(Y215="","",IF(ISERROR(MATCH(AE215,AE$5:AE214,0)),MAX(AF$5:AF214)+1,VLOOKUP(AE215,AE$5:AF214,2,FALSE)) )</f>
        <v/>
      </c>
      <c r="AG215" s="89"/>
      <c r="AH215" s="54" t="str">
        <f t="shared" si="24"/>
        <v/>
      </c>
      <c r="AI215" s="61" t="str">
        <f>IF(AH215="","",IF(ISERROR(MATCH(AH215,AH$5:AH214,0)),MAX(AI$5:AI214)+1,VLOOKUP(AH215,AH$5:AI214,2,FALSE)) )</f>
        <v/>
      </c>
      <c r="AJ215" s="61" t="str">
        <f t="shared" si="25"/>
        <v/>
      </c>
      <c r="AK215" s="58" t="s">
        <v>1185</v>
      </c>
      <c r="AL215" s="61"/>
      <c r="AO215" s="58" t="s">
        <v>1611</v>
      </c>
      <c r="AP215" s="58" t="s">
        <v>1420</v>
      </c>
      <c r="AQ215" s="91">
        <v>42287</v>
      </c>
      <c r="AR215" s="56" t="s">
        <v>1612</v>
      </c>
      <c r="AS215" s="58" t="s">
        <v>1564</v>
      </c>
      <c r="AT215" s="92">
        <v>103547.1</v>
      </c>
      <c r="AU215" s="92">
        <v>514600.1</v>
      </c>
      <c r="AV215" s="93">
        <f t="shared" si="26"/>
        <v>10.596416666666668</v>
      </c>
      <c r="AW215" s="93">
        <f t="shared" si="26"/>
        <v>51.76669444444444</v>
      </c>
      <c r="AY215" s="58">
        <v>791</v>
      </c>
      <c r="BB215" s="58" t="s">
        <v>1553</v>
      </c>
      <c r="BC215" s="58" t="s">
        <v>1191</v>
      </c>
      <c r="BD215" s="58">
        <v>1000</v>
      </c>
      <c r="BE215" s="58">
        <v>900</v>
      </c>
      <c r="BF215" s="58" t="s">
        <v>1231</v>
      </c>
      <c r="BG215" s="58">
        <v>50</v>
      </c>
      <c r="BH215" s="58">
        <v>25</v>
      </c>
      <c r="BI215" s="58">
        <f t="shared" si="21"/>
        <v>1200</v>
      </c>
      <c r="BJ215" s="58">
        <f t="shared" si="27"/>
        <v>700</v>
      </c>
      <c r="BK215" s="91">
        <v>42450</v>
      </c>
      <c r="BL215" s="59" t="s">
        <v>1358</v>
      </c>
      <c r="BM215" s="100">
        <v>42458</v>
      </c>
      <c r="BN215" s="59" t="s">
        <v>1614</v>
      </c>
      <c r="BO215" s="59" t="s">
        <v>1478</v>
      </c>
    </row>
    <row r="216" spans="1:67" ht="15" customHeight="1" x14ac:dyDescent="0.25">
      <c r="A216" s="157" t="s">
        <v>1615</v>
      </c>
      <c r="B216" s="54">
        <f ca="1">IF(AO216="","",IF(ISERROR(MATCH(AO216,AO$5:AO215,0)),MAX(B$5:B215)+1,INDIRECT(ADDRESS(MATCH(AO216,AO$5:AO215,0)+4,1)) ) )</f>
        <v>163</v>
      </c>
      <c r="C216" s="55">
        <v>318</v>
      </c>
      <c r="D216" s="56" t="s">
        <v>16</v>
      </c>
      <c r="E216" s="57" t="s">
        <v>1308</v>
      </c>
      <c r="F216" s="56" t="s">
        <v>1308</v>
      </c>
      <c r="G216" s="58" t="s">
        <v>1182</v>
      </c>
      <c r="H216" s="58"/>
      <c r="I216" s="89"/>
      <c r="J216" s="96" t="s">
        <v>1182</v>
      </c>
      <c r="K216" s="96"/>
      <c r="L216" s="96"/>
      <c r="M216" s="58" t="s">
        <v>1210</v>
      </c>
      <c r="N216" s="61">
        <f>IF(J216="","",IF(ISERROR(MATCH(M216,M$5:M215,0)),MAX(N$5:N215)+1,VLOOKUP(M216,M$5:N215,2,FALSE)) )</f>
        <v>2</v>
      </c>
      <c r="O216" s="89"/>
      <c r="P216" s="58" t="s">
        <v>1182</v>
      </c>
      <c r="S216" s="58" t="s">
        <v>1211</v>
      </c>
      <c r="T216" s="58" t="s">
        <v>1196</v>
      </c>
      <c r="U216" s="58" t="s">
        <v>1212</v>
      </c>
      <c r="V216" s="61" t="str">
        <f t="shared" si="22"/>
        <v>A1_A2</v>
      </c>
      <c r="W216" s="61">
        <f>IF(P216="","",IF(ISERROR(MATCH(V216,V$5:V215,0)),MAX(W$5:W215)+1,VLOOKUP(V216,V$5:W215,2,FALSE)) )</f>
        <v>11</v>
      </c>
      <c r="X216" s="89"/>
      <c r="Y216" s="58" t="s">
        <v>1182</v>
      </c>
      <c r="Z216" s="58"/>
      <c r="AA216" s="58"/>
      <c r="AB216" s="58" t="s">
        <v>1211</v>
      </c>
      <c r="AC216" s="58" t="s">
        <v>1334</v>
      </c>
      <c r="AD216" s="58" t="s">
        <v>1228</v>
      </c>
      <c r="AE216" s="61" t="str">
        <f t="shared" si="23"/>
        <v>L1-4_L1-2</v>
      </c>
      <c r="AF216" s="61">
        <f>IF(Y216="","",IF(ISERROR(MATCH(AE216,AE$5:AE215,0)),MAX(AF$5:AF215)+1,VLOOKUP(AE216,AE$5:AF215,2,FALSE)) )</f>
        <v>16</v>
      </c>
      <c r="AG216" s="89"/>
      <c r="AH216" s="54" t="str">
        <f t="shared" si="24"/>
        <v>2bg</v>
      </c>
      <c r="AI216" s="61">
        <f>IF(AH216="","",IF(ISERROR(MATCH(AH216,AH$5:AH215,0)),MAX(AI$5:AI215)+1,VLOOKUP(AH216,AH$5:AI215,2,FALSE)) )</f>
        <v>33</v>
      </c>
      <c r="AJ216" s="61" t="str">
        <f t="shared" si="25"/>
        <v>x</v>
      </c>
      <c r="AK216" s="58" t="s">
        <v>1185</v>
      </c>
      <c r="AL216" s="61"/>
      <c r="AO216" s="58" t="s">
        <v>1615</v>
      </c>
      <c r="AP216" s="58" t="s">
        <v>1420</v>
      </c>
      <c r="AQ216" s="91">
        <v>42287</v>
      </c>
      <c r="AR216" s="56" t="s">
        <v>1616</v>
      </c>
      <c r="AS216" s="58" t="s">
        <v>1564</v>
      </c>
      <c r="AT216" s="92">
        <v>103546.7</v>
      </c>
      <c r="AU216" s="92">
        <v>514600.2</v>
      </c>
      <c r="AV216" s="93">
        <f t="shared" si="26"/>
        <v>10.596305555555555</v>
      </c>
      <c r="AW216" s="93">
        <f t="shared" si="26"/>
        <v>51.766722222222228</v>
      </c>
      <c r="AY216" s="58">
        <v>796</v>
      </c>
      <c r="BB216" s="58" t="s">
        <v>1553</v>
      </c>
      <c r="BC216" s="58" t="s">
        <v>1191</v>
      </c>
      <c r="BD216" s="58">
        <v>1000</v>
      </c>
      <c r="BE216" s="58">
        <v>1000</v>
      </c>
      <c r="BF216" s="58" t="s">
        <v>1231</v>
      </c>
      <c r="BG216" s="58">
        <v>40</v>
      </c>
      <c r="BH216" s="58">
        <v>25</v>
      </c>
      <c r="BI216" s="58">
        <f t="shared" si="21"/>
        <v>950</v>
      </c>
      <c r="BJ216" s="58">
        <f t="shared" si="27"/>
        <v>450</v>
      </c>
      <c r="BK216" s="91">
        <v>42450</v>
      </c>
      <c r="BL216" s="59" t="s">
        <v>1359</v>
      </c>
      <c r="BM216" s="100">
        <v>42458</v>
      </c>
      <c r="BN216" s="59" t="s">
        <v>1617</v>
      </c>
      <c r="BO216" s="59" t="s">
        <v>1478</v>
      </c>
    </row>
    <row r="217" spans="1:67" ht="15" customHeight="1" x14ac:dyDescent="0.25">
      <c r="A217" s="157" t="s">
        <v>1621</v>
      </c>
      <c r="B217" s="54">
        <f ca="1">IF(AO217="","",IF(ISERROR(MATCH(AO217,AO$5:AO216,0)),MAX(B$5:B216)+1,INDIRECT(ADDRESS(MATCH(AO217,AO$5:AO216,0)+4,1)) ) )</f>
        <v>164</v>
      </c>
      <c r="C217" s="106">
        <v>319</v>
      </c>
      <c r="D217" s="56" t="s">
        <v>16</v>
      </c>
      <c r="E217" s="57" t="s">
        <v>1308</v>
      </c>
      <c r="F217" s="56" t="s">
        <v>1308</v>
      </c>
      <c r="G217" s="58" t="s">
        <v>1182</v>
      </c>
      <c r="H217" s="58"/>
      <c r="I217" s="89"/>
      <c r="J217" s="96" t="s">
        <v>1182</v>
      </c>
      <c r="K217" s="96"/>
      <c r="L217" s="96"/>
      <c r="M217" s="58" t="s">
        <v>1618</v>
      </c>
      <c r="N217" s="61">
        <f>IF(J217="","",IF(ISERROR(MATCH(M217,M$5:M216,0)),MAX(N$5:N216)+1,VLOOKUP(M217,M$5:N216,2,FALSE)) )</f>
        <v>11</v>
      </c>
      <c r="O217" s="89"/>
      <c r="P217" s="107" t="s">
        <v>1619</v>
      </c>
      <c r="Q217" s="58" t="s">
        <v>1620</v>
      </c>
      <c r="V217" s="61" t="str">
        <f t="shared" si="22"/>
        <v>_</v>
      </c>
      <c r="W217" s="61">
        <f>IF(P217="","",IF(ISERROR(MATCH(V217,V$5:V216,0)),MAX(W$5:W216)+1,VLOOKUP(V217,V$5:W216,2,FALSE)) )</f>
        <v>19</v>
      </c>
      <c r="X217" s="89"/>
      <c r="Y217" s="58" t="s">
        <v>1182</v>
      </c>
      <c r="Z217" s="58"/>
      <c r="AA217" s="58"/>
      <c r="AB217" s="58" t="s">
        <v>1211</v>
      </c>
      <c r="AC217" s="58" t="s">
        <v>1558</v>
      </c>
      <c r="AD217" s="58" t="s">
        <v>1213</v>
      </c>
      <c r="AE217" s="61" t="str">
        <f t="shared" si="23"/>
        <v>L1-6_L1-5</v>
      </c>
      <c r="AF217" s="61">
        <f>IF(Y217="","",IF(ISERROR(MATCH(AE217,AE$5:AE216,0)),MAX(AF$5:AF216)+1,VLOOKUP(AE217,AE$5:AF216,2,FALSE)) )</f>
        <v>25</v>
      </c>
      <c r="AG217" s="89"/>
      <c r="AH217" s="54" t="str">
        <f t="shared" si="24"/>
        <v>bjp</v>
      </c>
      <c r="AI217" s="61">
        <f>IF(AH217="","",IF(ISERROR(MATCH(AH217,AH$5:AH216,0)),MAX(AI$5:AI216)+1,VLOOKUP(AH217,AH$5:AI216,2,FALSE)) )</f>
        <v>57</v>
      </c>
      <c r="AJ217" s="61" t="str">
        <f t="shared" si="25"/>
        <v>x</v>
      </c>
      <c r="AK217" s="58" t="s">
        <v>1185</v>
      </c>
      <c r="AL217" s="61"/>
      <c r="AO217" s="58" t="s">
        <v>1621</v>
      </c>
      <c r="AP217" s="58" t="s">
        <v>1420</v>
      </c>
      <c r="AQ217" s="91">
        <v>42287</v>
      </c>
      <c r="AR217" s="56" t="s">
        <v>1622</v>
      </c>
      <c r="AS217" s="58" t="s">
        <v>1564</v>
      </c>
      <c r="AT217" s="92">
        <v>103542.5</v>
      </c>
      <c r="AU217" s="92">
        <v>514601.3</v>
      </c>
      <c r="AV217" s="93">
        <f t="shared" si="26"/>
        <v>10.595138888888888</v>
      </c>
      <c r="AW217" s="93">
        <f t="shared" si="26"/>
        <v>51.767027777777777</v>
      </c>
      <c r="AY217" s="58">
        <v>784</v>
      </c>
      <c r="BB217" s="58" t="s">
        <v>1553</v>
      </c>
      <c r="BC217" s="58" t="s">
        <v>1191</v>
      </c>
      <c r="BD217" s="58">
        <v>1000</v>
      </c>
      <c r="BE217" s="58">
        <v>900</v>
      </c>
      <c r="BF217" s="58" t="s">
        <v>1231</v>
      </c>
      <c r="BG217" s="58">
        <v>50</v>
      </c>
      <c r="BH217" s="58">
        <v>25</v>
      </c>
      <c r="BI217" s="58">
        <f t="shared" si="21"/>
        <v>1200</v>
      </c>
      <c r="BJ217" s="58">
        <f t="shared" si="27"/>
        <v>700</v>
      </c>
      <c r="BK217" s="91">
        <v>42450</v>
      </c>
      <c r="BL217" s="59" t="s">
        <v>1360</v>
      </c>
      <c r="BM217" s="100">
        <v>42458</v>
      </c>
      <c r="BN217" s="59" t="s">
        <v>1623</v>
      </c>
      <c r="BO217" s="59" t="s">
        <v>1478</v>
      </c>
    </row>
    <row r="218" spans="1:67" ht="15" customHeight="1" x14ac:dyDescent="0.25">
      <c r="A218" s="157" t="s">
        <v>1586</v>
      </c>
      <c r="B218" s="54" t="str">
        <f ca="1">IF(AO218="","",IF(ISERROR(MATCH(AO218,AO$5:AO217,0)),MAX(B$5:B217)+1,INDIRECT(ADDRESS(MATCH(AO218,AO$5:AO217,0)+4,1)) ) )</f>
        <v>DIPalpH15/25.2</v>
      </c>
      <c r="C218" s="88">
        <v>320</v>
      </c>
      <c r="D218" s="56">
        <v>307</v>
      </c>
      <c r="E218" s="57" t="s">
        <v>1194</v>
      </c>
      <c r="F218" s="56" t="s">
        <v>1194</v>
      </c>
      <c r="G218" s="58" t="s">
        <v>1193</v>
      </c>
      <c r="H218" s="58"/>
      <c r="I218" s="89"/>
      <c r="J218" s="96" t="s">
        <v>1261</v>
      </c>
      <c r="K218" s="96"/>
      <c r="L218" s="96"/>
      <c r="M218" s="58" t="s">
        <v>1184</v>
      </c>
      <c r="N218" s="61">
        <f>IF(J218="","",IF(ISERROR(MATCH(M218,M$5:M217,0)),MAX(N$5:N217)+1,VLOOKUP(M218,M$5:N217,2,FALSE)) )</f>
        <v>1</v>
      </c>
      <c r="O218" s="89"/>
      <c r="P218" s="58" t="s">
        <v>1261</v>
      </c>
      <c r="S218" s="58" t="s">
        <v>1197</v>
      </c>
      <c r="T218" s="58" t="s">
        <v>1198</v>
      </c>
      <c r="V218" s="61" t="str">
        <f t="shared" si="22"/>
        <v>A4_A4</v>
      </c>
      <c r="W218" s="61">
        <f>IF(P218="","",IF(ISERROR(MATCH(V218,V$5:V217,0)),MAX(W$5:W217)+1,VLOOKUP(V218,V$5:W217,2,FALSE)) )</f>
        <v>1</v>
      </c>
      <c r="X218" s="89"/>
      <c r="Y218" s="58" t="s">
        <v>16</v>
      </c>
      <c r="Z218" s="58"/>
      <c r="AA218" s="58"/>
      <c r="AB218" s="58" t="s">
        <v>16</v>
      </c>
      <c r="AC218" s="58" t="s">
        <v>16</v>
      </c>
      <c r="AD218" s="58" t="s">
        <v>16</v>
      </c>
      <c r="AE218" s="61" t="str">
        <f t="shared" si="23"/>
        <v/>
      </c>
      <c r="AF218" s="61" t="str">
        <f>IF(Y218="","",IF(ISERROR(MATCH(AE218,AE$5:AE217,0)),MAX(AF$5:AF217)+1,VLOOKUP(AE218,AE$5:AF217,2,FALSE)) )</f>
        <v/>
      </c>
      <c r="AG218" s="89"/>
      <c r="AH218" s="54" t="str">
        <f t="shared" si="24"/>
        <v/>
      </c>
      <c r="AI218" s="61" t="str">
        <f>IF(AH218="","",IF(ISERROR(MATCH(AH218,AH$5:AH217,0)),MAX(AI$5:AI217)+1,VLOOKUP(AH218,AH$5:AI217,2,FALSE)) )</f>
        <v/>
      </c>
      <c r="AJ218" s="61" t="str">
        <f t="shared" si="25"/>
        <v/>
      </c>
      <c r="AK218" s="58" t="s">
        <v>1185</v>
      </c>
      <c r="AL218" s="61"/>
      <c r="AO218" s="58" t="s">
        <v>1586</v>
      </c>
      <c r="AP218" s="58" t="s">
        <v>1420</v>
      </c>
      <c r="AQ218" s="91">
        <v>42286</v>
      </c>
      <c r="AR218" s="56" t="s">
        <v>1587</v>
      </c>
      <c r="AS218" s="58" t="s">
        <v>1588</v>
      </c>
      <c r="AT218" s="92">
        <v>104213.8</v>
      </c>
      <c r="AU218" s="92">
        <v>514641.8</v>
      </c>
      <c r="AV218" s="93">
        <f t="shared" si="26"/>
        <v>10.703833333333334</v>
      </c>
      <c r="AW218" s="93">
        <f t="shared" si="26"/>
        <v>51.778277777777774</v>
      </c>
      <c r="AY218" s="58">
        <v>778</v>
      </c>
      <c r="BB218" s="58" t="s">
        <v>1624</v>
      </c>
      <c r="BC218" s="58" t="s">
        <v>1191</v>
      </c>
      <c r="BD218" s="58">
        <v>1000</v>
      </c>
      <c r="BE218" s="58">
        <v>900</v>
      </c>
      <c r="BF218" s="58" t="s">
        <v>1192</v>
      </c>
      <c r="BG218" s="58">
        <v>60</v>
      </c>
      <c r="BH218" s="58">
        <v>25</v>
      </c>
      <c r="BI218" s="58">
        <f t="shared" ref="BI218:BI241" si="28">((BG218-4)*BH218)</f>
        <v>1400</v>
      </c>
      <c r="BJ218" s="58">
        <f t="shared" si="27"/>
        <v>900</v>
      </c>
      <c r="BK218" s="91">
        <v>42450</v>
      </c>
      <c r="BL218" s="59" t="s">
        <v>1198</v>
      </c>
      <c r="BM218" s="100">
        <v>42464</v>
      </c>
      <c r="BN218" s="59" t="s">
        <v>1196</v>
      </c>
    </row>
    <row r="219" spans="1:67" ht="15" customHeight="1" x14ac:dyDescent="0.25">
      <c r="A219" s="157" t="s">
        <v>1590</v>
      </c>
      <c r="B219" s="54" t="str">
        <f ca="1">IF(AO219="","",IF(ISERROR(MATCH(AO219,AO$5:AO218,0)),MAX(B$5:B218)+1,INDIRECT(ADDRESS(MATCH(AO219,AO$5:AO218,0)+4,1)) ) )</f>
        <v>DIPalpH15/01</v>
      </c>
      <c r="C219" s="88">
        <v>321</v>
      </c>
      <c r="D219" s="56">
        <v>308</v>
      </c>
      <c r="E219" s="57" t="s">
        <v>1194</v>
      </c>
      <c r="F219" s="56" t="s">
        <v>1194</v>
      </c>
      <c r="G219" s="75" t="s">
        <v>1625</v>
      </c>
      <c r="H219" s="58"/>
      <c r="I219" s="89"/>
      <c r="J219" s="96" t="s">
        <v>1261</v>
      </c>
      <c r="K219" s="96"/>
      <c r="L219" s="96"/>
      <c r="M219" s="96" t="s">
        <v>1184</v>
      </c>
      <c r="N219" s="61">
        <f>IF(J219="","",IF(ISERROR(MATCH(M219,M$5:M218,0)),MAX(N$5:N218)+1,VLOOKUP(M219,M$5:N218,2,FALSE)) )</f>
        <v>1</v>
      </c>
      <c r="O219" s="97"/>
      <c r="P219" s="96" t="s">
        <v>1261</v>
      </c>
      <c r="Q219" s="96"/>
      <c r="R219" s="96"/>
      <c r="S219" s="96" t="s">
        <v>1197</v>
      </c>
      <c r="T219" s="96" t="s">
        <v>1198</v>
      </c>
      <c r="U219" s="96"/>
      <c r="V219" s="61" t="str">
        <f t="shared" si="22"/>
        <v>A4_A4</v>
      </c>
      <c r="W219" s="61">
        <f>IF(P219="","",IF(ISERROR(MATCH(V219,V$5:V218,0)),MAX(W$5:W218)+1,VLOOKUP(V219,V$5:W218,2,FALSE)) )</f>
        <v>1</v>
      </c>
      <c r="X219" s="97"/>
      <c r="Y219" s="58" t="s">
        <v>16</v>
      </c>
      <c r="Z219" s="58"/>
      <c r="AA219" s="58"/>
      <c r="AB219" s="58" t="s">
        <v>16</v>
      </c>
      <c r="AC219" s="58" t="s">
        <v>16</v>
      </c>
      <c r="AD219" s="58" t="s">
        <v>16</v>
      </c>
      <c r="AE219" s="61" t="str">
        <f t="shared" si="23"/>
        <v/>
      </c>
      <c r="AF219" s="61" t="str">
        <f>IF(Y219="","",IF(ISERROR(MATCH(AE219,AE$5:AE218,0)),MAX(AF$5:AF218)+1,VLOOKUP(AE219,AE$5:AF218,2,FALSE)) )</f>
        <v/>
      </c>
      <c r="AG219" s="97"/>
      <c r="AH219" s="54" t="str">
        <f t="shared" si="24"/>
        <v/>
      </c>
      <c r="AI219" s="61" t="str">
        <f>IF(AH219="","",IF(ISERROR(MATCH(AH219,AH$5:AH218,0)),MAX(AI$5:AI218)+1,VLOOKUP(AH219,AH$5:AI218,2,FALSE)) )</f>
        <v/>
      </c>
      <c r="AJ219" s="61" t="str">
        <f t="shared" si="25"/>
        <v/>
      </c>
      <c r="AK219" s="58" t="s">
        <v>1185</v>
      </c>
      <c r="AL219" s="61"/>
      <c r="AM219" s="98"/>
      <c r="AN219" s="98"/>
      <c r="AO219" s="58" t="s">
        <v>1590</v>
      </c>
      <c r="AP219" s="58" t="s">
        <v>1528</v>
      </c>
      <c r="AQ219" s="91">
        <v>42251</v>
      </c>
      <c r="AR219" s="56" t="s">
        <v>1591</v>
      </c>
      <c r="AS219" s="58" t="s">
        <v>1592</v>
      </c>
      <c r="AT219" s="92">
        <v>105109.7</v>
      </c>
      <c r="AU219" s="92">
        <v>465012</v>
      </c>
      <c r="AV219" s="93">
        <f t="shared" si="26"/>
        <v>10.852694444444444</v>
      </c>
      <c r="AW219" s="93">
        <f t="shared" si="26"/>
        <v>46.836666666666666</v>
      </c>
      <c r="AY219" s="58">
        <v>2142</v>
      </c>
      <c r="BB219" s="58" t="s">
        <v>1624</v>
      </c>
      <c r="BC219" s="58" t="s">
        <v>1191</v>
      </c>
      <c r="BD219" s="58">
        <v>1000</v>
      </c>
      <c r="BE219" s="58">
        <v>950</v>
      </c>
      <c r="BF219" s="58" t="s">
        <v>1209</v>
      </c>
      <c r="BG219" s="58">
        <v>50</v>
      </c>
      <c r="BH219" s="58">
        <v>40</v>
      </c>
      <c r="BI219" s="58">
        <f t="shared" si="28"/>
        <v>1840</v>
      </c>
      <c r="BJ219" s="58">
        <f t="shared" si="27"/>
        <v>1340</v>
      </c>
      <c r="BK219" s="91">
        <v>42450</v>
      </c>
      <c r="BL219" s="59" t="s">
        <v>1362</v>
      </c>
      <c r="BM219" s="100">
        <v>42464</v>
      </c>
      <c r="BN219" s="59" t="s">
        <v>1336</v>
      </c>
    </row>
    <row r="220" spans="1:67" ht="15" customHeight="1" x14ac:dyDescent="0.25">
      <c r="A220" s="157" t="s">
        <v>1540</v>
      </c>
      <c r="B220" s="54" t="str">
        <f ca="1">IF(AO220="","",IF(ISERROR(MATCH(AO220,AO$5:AO219,0)),MAX(B$5:B219)+1,INDIRECT(ADDRESS(MATCH(AO220,AO$5:AO219,0)+4,1)) ) )</f>
        <v>DIPcomH15/02</v>
      </c>
      <c r="C220" s="55">
        <v>322</v>
      </c>
      <c r="D220" s="56">
        <v>294</v>
      </c>
      <c r="E220" s="57" t="s">
        <v>1308</v>
      </c>
      <c r="F220" s="56" t="s">
        <v>1308</v>
      </c>
      <c r="G220" s="58" t="s">
        <v>1182</v>
      </c>
      <c r="H220" s="58" t="s">
        <v>1585</v>
      </c>
      <c r="I220" s="89"/>
      <c r="J220" s="96"/>
      <c r="K220" s="96"/>
      <c r="L220" s="96"/>
      <c r="M220" s="96" t="s">
        <v>16</v>
      </c>
      <c r="N220" s="61" t="str">
        <f>IF(J220="","",IF(ISERROR(MATCH(M220,M$5:M219,0)),MAX(N$5:N219)+1,VLOOKUP(M220,M$5:N219,2,FALSE)) )</f>
        <v/>
      </c>
      <c r="O220" s="97"/>
      <c r="P220" s="96" t="s">
        <v>16</v>
      </c>
      <c r="Q220" s="96"/>
      <c r="R220" s="96"/>
      <c r="S220" s="96"/>
      <c r="T220" s="96"/>
      <c r="U220" s="96"/>
      <c r="V220" s="61" t="str">
        <f t="shared" si="22"/>
        <v/>
      </c>
      <c r="W220" s="61" t="str">
        <f>IF(P220="","",IF(ISERROR(MATCH(V220,V$5:V219,0)),MAX(W$5:W219)+1,VLOOKUP(V220,V$5:W219,2,FALSE)) )</f>
        <v/>
      </c>
      <c r="X220" s="97"/>
      <c r="Y220" s="58" t="s">
        <v>16</v>
      </c>
      <c r="Z220" s="58"/>
      <c r="AA220" s="58"/>
      <c r="AB220" s="58" t="s">
        <v>16</v>
      </c>
      <c r="AC220" s="58" t="s">
        <v>16</v>
      </c>
      <c r="AD220" s="58" t="s">
        <v>16</v>
      </c>
      <c r="AE220" s="61" t="str">
        <f t="shared" si="23"/>
        <v/>
      </c>
      <c r="AF220" s="61" t="str">
        <f>IF(Y220="","",IF(ISERROR(MATCH(AE220,AE$5:AE219,0)),MAX(AF$5:AF219)+1,VLOOKUP(AE220,AE$5:AF219,2,FALSE)) )</f>
        <v/>
      </c>
      <c r="AG220" s="97"/>
      <c r="AH220" s="54" t="str">
        <f t="shared" si="24"/>
        <v/>
      </c>
      <c r="AI220" s="61" t="str">
        <f>IF(AH220="","",IF(ISERROR(MATCH(AH220,AH$5:AH219,0)),MAX(AI$5:AI219)+1,VLOOKUP(AH220,AH$5:AI219,2,FALSE)) )</f>
        <v/>
      </c>
      <c r="AJ220" s="61" t="str">
        <f t="shared" si="25"/>
        <v/>
      </c>
      <c r="AK220" s="58" t="s">
        <v>1185</v>
      </c>
      <c r="AL220" s="61"/>
      <c r="AM220" s="98"/>
      <c r="AN220" s="98"/>
      <c r="AO220" s="58" t="s">
        <v>1540</v>
      </c>
      <c r="AP220" s="58" t="s">
        <v>1420</v>
      </c>
      <c r="AQ220" s="58" t="s">
        <v>1541</v>
      </c>
      <c r="AR220" s="56" t="s">
        <v>1542</v>
      </c>
      <c r="AS220" s="58" t="s">
        <v>1543</v>
      </c>
      <c r="AT220" s="92">
        <v>103956.5</v>
      </c>
      <c r="AU220" s="92">
        <v>514820.2</v>
      </c>
      <c r="AV220" s="93">
        <f t="shared" si="26"/>
        <v>10.665694444444444</v>
      </c>
      <c r="AW220" s="93">
        <f t="shared" si="26"/>
        <v>51.805611111111112</v>
      </c>
      <c r="AY220" s="58">
        <v>720</v>
      </c>
      <c r="BB220" s="58" t="s">
        <v>1624</v>
      </c>
      <c r="BC220" s="58" t="s">
        <v>1191</v>
      </c>
      <c r="BD220" s="58">
        <v>1000</v>
      </c>
      <c r="BE220" s="58">
        <v>950</v>
      </c>
      <c r="BF220" s="58" t="s">
        <v>1192</v>
      </c>
      <c r="BG220" s="58">
        <v>50</v>
      </c>
      <c r="BH220" s="58">
        <v>30</v>
      </c>
      <c r="BI220" s="58">
        <f t="shared" si="28"/>
        <v>1380</v>
      </c>
      <c r="BJ220" s="58">
        <f t="shared" si="27"/>
        <v>880</v>
      </c>
      <c r="BK220" s="91">
        <v>42450</v>
      </c>
      <c r="BL220" s="59" t="s">
        <v>1364</v>
      </c>
      <c r="BM220" s="100">
        <v>42464</v>
      </c>
      <c r="BN220" s="59" t="s">
        <v>1332</v>
      </c>
    </row>
    <row r="221" spans="1:67" ht="15" customHeight="1" x14ac:dyDescent="0.25">
      <c r="A221" s="157" t="s">
        <v>1540</v>
      </c>
      <c r="B221" s="54" t="str">
        <f ca="1">IF(AO221="","",IF(ISERROR(MATCH(AO221,AO$5:AO220,0)),MAX(B$5:B220)+1,INDIRECT(ADDRESS(MATCH(AO221,AO$5:AO220,0)+4,1)) ) )</f>
        <v>DIPcomH15/02</v>
      </c>
      <c r="C221" s="55">
        <v>323</v>
      </c>
      <c r="D221" s="56">
        <v>294</v>
      </c>
      <c r="E221" s="57" t="s">
        <v>1308</v>
      </c>
      <c r="F221" s="56" t="s">
        <v>1308</v>
      </c>
      <c r="G221" s="58" t="s">
        <v>1261</v>
      </c>
      <c r="H221" s="58" t="s">
        <v>1585</v>
      </c>
      <c r="I221" s="89"/>
      <c r="J221" s="96" t="s">
        <v>1182</v>
      </c>
      <c r="K221" s="96"/>
      <c r="L221" s="96"/>
      <c r="M221" s="96" t="s">
        <v>1491</v>
      </c>
      <c r="N221" s="61">
        <f>IF(J221="","",IF(ISERROR(MATCH(M221,M$5:M220,0)),MAX(N$5:N220)+1,VLOOKUP(M221,M$5:N220,2,FALSE)) )</f>
        <v>8</v>
      </c>
      <c r="O221" s="97"/>
      <c r="P221" s="96" t="s">
        <v>1261</v>
      </c>
      <c r="Q221" s="96"/>
      <c r="R221" s="96"/>
      <c r="S221" s="96" t="s">
        <v>1211</v>
      </c>
      <c r="T221" s="96" t="s">
        <v>1196</v>
      </c>
      <c r="U221" s="96" t="s">
        <v>1212</v>
      </c>
      <c r="V221" s="61" t="str">
        <f t="shared" si="22"/>
        <v>A1_A2</v>
      </c>
      <c r="W221" s="61">
        <f>IF(P221="","",IF(ISERROR(MATCH(V221,V$5:V220,0)),MAX(W$5:W220)+1,VLOOKUP(V221,V$5:W220,2,FALSE)) )</f>
        <v>11</v>
      </c>
      <c r="X221" s="97"/>
      <c r="Y221" s="73" t="s">
        <v>1426</v>
      </c>
      <c r="Z221" s="73"/>
      <c r="AA221" s="73"/>
      <c r="AB221" s="73" t="s">
        <v>1197</v>
      </c>
      <c r="AC221" s="73" t="s">
        <v>1218</v>
      </c>
      <c r="AD221" s="73" t="s">
        <v>16</v>
      </c>
      <c r="AE221" s="73" t="str">
        <f t="shared" si="23"/>
        <v>L1-3_L1-3</v>
      </c>
      <c r="AF221" s="61">
        <f>IF(Y221="","",IF(ISERROR(MATCH(AE221,AE$5:AE220,0)),MAX(AF$5:AF220)+1,VLOOKUP(AE221,AE$5:AF220,2,FALSE)) )</f>
        <v>11</v>
      </c>
      <c r="AG221" s="97"/>
      <c r="AH221" s="54" t="str">
        <f t="shared" si="24"/>
        <v/>
      </c>
      <c r="AI221" s="61" t="str">
        <f>IF(AH221="","",IF(ISERROR(MATCH(AH221,AH$5:AH220,0)),MAX(AI$5:AI220)+1,VLOOKUP(AH221,AH$5:AI220,2,FALSE)) )</f>
        <v/>
      </c>
      <c r="AJ221" s="61" t="str">
        <f t="shared" si="25"/>
        <v/>
      </c>
      <c r="AK221" s="58" t="s">
        <v>1185</v>
      </c>
      <c r="AL221" s="61"/>
      <c r="AM221" s="98"/>
      <c r="AN221" s="98"/>
      <c r="AO221" s="58" t="s">
        <v>1540</v>
      </c>
      <c r="AP221" s="58" t="s">
        <v>1420</v>
      </c>
      <c r="AQ221" s="58" t="s">
        <v>1541</v>
      </c>
      <c r="AR221" s="56" t="s">
        <v>1542</v>
      </c>
      <c r="AS221" s="58" t="s">
        <v>1543</v>
      </c>
      <c r="AT221" s="92">
        <v>103956.5</v>
      </c>
      <c r="AU221" s="92">
        <v>514820.2</v>
      </c>
      <c r="AV221" s="93">
        <f t="shared" si="26"/>
        <v>10.665694444444444</v>
      </c>
      <c r="AW221" s="93">
        <f t="shared" si="26"/>
        <v>51.805611111111112</v>
      </c>
      <c r="AY221" s="58">
        <v>720</v>
      </c>
      <c r="BB221" s="58" t="s">
        <v>1624</v>
      </c>
      <c r="BC221" s="58" t="s">
        <v>1191</v>
      </c>
      <c r="BD221" s="58">
        <v>1000</v>
      </c>
      <c r="BE221" s="58">
        <v>950</v>
      </c>
      <c r="BF221" s="58" t="s">
        <v>1192</v>
      </c>
      <c r="BG221" s="58">
        <v>50</v>
      </c>
      <c r="BH221" s="58">
        <v>35</v>
      </c>
      <c r="BI221" s="58">
        <f t="shared" si="28"/>
        <v>1610</v>
      </c>
      <c r="BJ221" s="58">
        <f t="shared" si="27"/>
        <v>1110</v>
      </c>
      <c r="BK221" s="91">
        <v>42450</v>
      </c>
      <c r="BL221" s="59" t="s">
        <v>1365</v>
      </c>
      <c r="BM221" s="100">
        <v>42464</v>
      </c>
      <c r="BN221" s="59" t="s">
        <v>1341</v>
      </c>
    </row>
    <row r="222" spans="1:67" ht="15" customHeight="1" x14ac:dyDescent="0.25">
      <c r="A222" s="157" t="s">
        <v>1546</v>
      </c>
      <c r="B222" s="54" t="str">
        <f ca="1">IF(AO222="","",IF(ISERROR(MATCH(AO222,AO$5:AO221,0)),MAX(B$5:B221)+1,INDIRECT(ADDRESS(MATCH(AO222,AO$5:AO221,0)+4,1)) ) )</f>
        <v>DIPcomH15/03</v>
      </c>
      <c r="C222" s="55">
        <v>324</v>
      </c>
      <c r="E222" s="57" t="s">
        <v>1308</v>
      </c>
      <c r="F222" s="56" t="s">
        <v>1308</v>
      </c>
      <c r="G222" s="58" t="s">
        <v>1182</v>
      </c>
      <c r="H222" s="58"/>
      <c r="I222" s="89"/>
      <c r="J222" s="96" t="s">
        <v>1182</v>
      </c>
      <c r="K222" s="96"/>
      <c r="L222" s="96"/>
      <c r="M222" s="96" t="s">
        <v>1479</v>
      </c>
      <c r="N222" s="61">
        <f>IF(J222="","",IF(ISERROR(MATCH(M222,M$5:M221,0)),MAX(N$5:N221)+1,VLOOKUP(M222,M$5:N221,2,FALSE)) )</f>
        <v>7</v>
      </c>
      <c r="O222" s="97"/>
      <c r="P222" s="96" t="s">
        <v>1182</v>
      </c>
      <c r="Q222" s="96"/>
      <c r="R222" s="96"/>
      <c r="S222" s="96" t="s">
        <v>1211</v>
      </c>
      <c r="T222" s="96" t="s">
        <v>1545</v>
      </c>
      <c r="U222" s="96" t="s">
        <v>1212</v>
      </c>
      <c r="V222" s="61" t="str">
        <f t="shared" si="22"/>
        <v>A1-2_A2</v>
      </c>
      <c r="W222" s="61">
        <f>IF(P222="","",IF(ISERROR(MATCH(V222,V$5:V221,0)),MAX(W$5:W221)+1,VLOOKUP(V222,V$5:W221,2,FALSE)) )</f>
        <v>18</v>
      </c>
      <c r="X222" s="97"/>
      <c r="Y222" s="58" t="s">
        <v>1182</v>
      </c>
      <c r="Z222" s="58"/>
      <c r="AA222" s="58"/>
      <c r="AB222" s="58" t="s">
        <v>1197</v>
      </c>
      <c r="AC222" s="58" t="s">
        <v>1218</v>
      </c>
      <c r="AD222" s="58" t="s">
        <v>16</v>
      </c>
      <c r="AE222" s="61" t="str">
        <f t="shared" si="23"/>
        <v>L1-3_L1-3</v>
      </c>
      <c r="AF222" s="61">
        <f>IF(Y222="","",IF(ISERROR(MATCH(AE222,AE$5:AE221,0)),MAX(AF$5:AF221)+1,VLOOKUP(AE222,AE$5:AF221,2,FALSE)) )</f>
        <v>11</v>
      </c>
      <c r="AG222" s="97"/>
      <c r="AH222" s="54" t="str">
        <f t="shared" si="24"/>
        <v>7ib</v>
      </c>
      <c r="AI222" s="61">
        <f>IF(AH222="","",IF(ISERROR(MATCH(AH222,AH$5:AH221,0)),MAX(AI$5:AI221)+1,VLOOKUP(AH222,AH$5:AI221,2,FALSE)) )</f>
        <v>58</v>
      </c>
      <c r="AJ222" s="61" t="str">
        <f t="shared" si="25"/>
        <v>x</v>
      </c>
      <c r="AK222" s="58" t="s">
        <v>1185</v>
      </c>
      <c r="AL222" s="61"/>
      <c r="AM222" s="98"/>
      <c r="AN222" s="98"/>
      <c r="AO222" s="58" t="s">
        <v>1546</v>
      </c>
      <c r="AP222" s="58" t="s">
        <v>1420</v>
      </c>
      <c r="AQ222" s="91">
        <v>42284</v>
      </c>
      <c r="AR222" s="56" t="s">
        <v>1547</v>
      </c>
      <c r="AS222" s="58" t="s">
        <v>1548</v>
      </c>
      <c r="AT222" s="92">
        <v>103541.8</v>
      </c>
      <c r="AU222" s="92">
        <v>514858.9</v>
      </c>
      <c r="AV222" s="93">
        <f t="shared" si="26"/>
        <v>10.594944444444446</v>
      </c>
      <c r="AW222" s="93">
        <f t="shared" si="26"/>
        <v>51.816361111111121</v>
      </c>
      <c r="AY222" s="58">
        <v>800</v>
      </c>
      <c r="BB222" s="58" t="s">
        <v>1624</v>
      </c>
      <c r="BC222" s="58" t="s">
        <v>1191</v>
      </c>
      <c r="BD222" s="58">
        <v>1000</v>
      </c>
      <c r="BE222" s="58">
        <v>950</v>
      </c>
      <c r="BF222" s="58" t="s">
        <v>1192</v>
      </c>
      <c r="BG222" s="58">
        <v>50</v>
      </c>
      <c r="BH222" s="58">
        <v>35</v>
      </c>
      <c r="BI222" s="58">
        <f t="shared" si="28"/>
        <v>1610</v>
      </c>
      <c r="BJ222" s="58">
        <f t="shared" si="27"/>
        <v>1110</v>
      </c>
      <c r="BK222" s="91">
        <v>42450</v>
      </c>
      <c r="BL222" s="59" t="s">
        <v>1366</v>
      </c>
      <c r="BM222" s="100">
        <v>42464</v>
      </c>
      <c r="BN222" s="59" t="s">
        <v>1343</v>
      </c>
      <c r="BO222" s="59" t="s">
        <v>1478</v>
      </c>
    </row>
    <row r="223" spans="1:67" ht="15" customHeight="1" x14ac:dyDescent="0.25">
      <c r="A223" s="157" t="s">
        <v>1626</v>
      </c>
      <c r="B223" s="54">
        <f ca="1">IF(AO223="","",IF(ISERROR(MATCH(AO223,AO$5:AO222,0)),MAX(B$5:B222)+1,INDIRECT(ADDRESS(MATCH(AO223,AO$5:AO222,0)+4,1)) ) )</f>
        <v>165</v>
      </c>
      <c r="C223" s="55">
        <v>325</v>
      </c>
      <c r="E223" s="57" t="s">
        <v>1308</v>
      </c>
      <c r="F223" s="56" t="s">
        <v>1308</v>
      </c>
      <c r="G223" s="58" t="s">
        <v>1182</v>
      </c>
      <c r="H223" s="58"/>
      <c r="I223" s="89"/>
      <c r="J223" s="96" t="s">
        <v>1182</v>
      </c>
      <c r="K223" s="96"/>
      <c r="L223" s="96"/>
      <c r="M223" s="96" t="s">
        <v>1609</v>
      </c>
      <c r="N223" s="61">
        <f>IF(J223="","",IF(ISERROR(MATCH(M223,M$5:M222,0)),MAX(N$5:N222)+1,VLOOKUP(M223,M$5:N222,2,FALSE)) )</f>
        <v>10</v>
      </c>
      <c r="O223" s="97"/>
      <c r="P223" s="96" t="s">
        <v>1182</v>
      </c>
      <c r="Q223" s="96"/>
      <c r="R223" s="96"/>
      <c r="S223" s="96" t="s">
        <v>1197</v>
      </c>
      <c r="T223" s="96" t="s">
        <v>1196</v>
      </c>
      <c r="U223" s="96"/>
      <c r="V223" s="61" t="str">
        <f t="shared" si="22"/>
        <v>A1_A1</v>
      </c>
      <c r="W223" s="61">
        <f>IF(P223="","",IF(ISERROR(MATCH(V223,V$5:V222,0)),MAX(W$5:W222)+1,VLOOKUP(V223,V$5:W222,2,FALSE)) )</f>
        <v>10</v>
      </c>
      <c r="X223" s="97"/>
      <c r="Y223" s="58" t="s">
        <v>1182</v>
      </c>
      <c r="Z223" s="58"/>
      <c r="AA223" s="58"/>
      <c r="AB223" s="58" t="s">
        <v>1211</v>
      </c>
      <c r="AC223" s="58" t="s">
        <v>1334</v>
      </c>
      <c r="AD223" s="58" t="s">
        <v>1218</v>
      </c>
      <c r="AE223" s="61" t="str">
        <f t="shared" si="23"/>
        <v>L1-4_L1-3</v>
      </c>
      <c r="AF223" s="61">
        <f>IF(Y223="","",IF(ISERROR(MATCH(AE223,AE$5:AE222,0)),MAX(AF$5:AF222)+1,VLOOKUP(AE223,AE$5:AF222,2,FALSE)) )</f>
        <v>9</v>
      </c>
      <c r="AG223" s="97"/>
      <c r="AH223" s="54" t="str">
        <f t="shared" si="24"/>
        <v>aa9</v>
      </c>
      <c r="AI223" s="61">
        <f>IF(AH223="","",IF(ISERROR(MATCH(AH223,AH$5:AH222,0)),MAX(AI$5:AI222)+1,VLOOKUP(AH223,AH$5:AI222,2,FALSE)) )</f>
        <v>55</v>
      </c>
      <c r="AJ223" s="61" t="str">
        <f t="shared" si="25"/>
        <v>x</v>
      </c>
      <c r="AK223" s="58" t="s">
        <v>1185</v>
      </c>
      <c r="AL223" s="61"/>
      <c r="AM223" s="98"/>
      <c r="AN223" s="98"/>
      <c r="AO223" s="58" t="s">
        <v>1626</v>
      </c>
      <c r="AP223" s="58" t="s">
        <v>1420</v>
      </c>
      <c r="AQ223" s="91">
        <v>42284</v>
      </c>
      <c r="AR223" s="56" t="s">
        <v>1627</v>
      </c>
      <c r="AS223" s="58" t="s">
        <v>1628</v>
      </c>
      <c r="AT223" s="92">
        <v>103542.5</v>
      </c>
      <c r="AU223" s="92">
        <v>514859.8</v>
      </c>
      <c r="AV223" s="93">
        <f t="shared" si="26"/>
        <v>10.595138888888888</v>
      </c>
      <c r="AW223" s="93">
        <f t="shared" si="26"/>
        <v>51.816611111111108</v>
      </c>
      <c r="AY223" s="58">
        <v>788</v>
      </c>
      <c r="BB223" s="58" t="s">
        <v>1624</v>
      </c>
      <c r="BC223" s="58" t="s">
        <v>1191</v>
      </c>
      <c r="BD223" s="58">
        <v>1000</v>
      </c>
      <c r="BE223" s="58">
        <v>950</v>
      </c>
      <c r="BF223" s="58" t="s">
        <v>1209</v>
      </c>
      <c r="BG223" s="58">
        <v>50</v>
      </c>
      <c r="BH223" s="58">
        <v>25</v>
      </c>
      <c r="BI223" s="58">
        <f t="shared" si="28"/>
        <v>1150</v>
      </c>
      <c r="BJ223" s="58">
        <f t="shared" si="27"/>
        <v>650</v>
      </c>
      <c r="BK223" s="91">
        <v>42450</v>
      </c>
      <c r="BL223" s="59" t="s">
        <v>1367</v>
      </c>
      <c r="BM223" s="100">
        <v>42464</v>
      </c>
      <c r="BN223" s="59" t="s">
        <v>1345</v>
      </c>
      <c r="BO223" s="59" t="s">
        <v>1495</v>
      </c>
    </row>
    <row r="224" spans="1:67" ht="15" customHeight="1" x14ac:dyDescent="0.25">
      <c r="A224" s="157" t="s">
        <v>150</v>
      </c>
      <c r="B224" s="54">
        <f ca="1">IF(AO224="","",IF(ISERROR(MATCH(AO224,AO$5:AO223,0)),MAX(B$5:B223)+1,INDIRECT(ADDRESS(MATCH(AO224,AO$5:AO223,0)+4,1)) ) )</f>
        <v>166</v>
      </c>
      <c r="C224" s="55">
        <v>326</v>
      </c>
      <c r="D224" s="56">
        <v>327</v>
      </c>
      <c r="E224" s="57" t="s">
        <v>1194</v>
      </c>
      <c r="F224" s="56" t="s">
        <v>1194</v>
      </c>
      <c r="G224" s="58" t="s">
        <v>1182</v>
      </c>
      <c r="H224" s="58" t="s">
        <v>1629</v>
      </c>
      <c r="I224" s="89"/>
      <c r="J224" s="96"/>
      <c r="K224" s="96"/>
      <c r="L224" s="96"/>
      <c r="M224" s="58" t="s">
        <v>16</v>
      </c>
      <c r="N224" s="61" t="str">
        <f>IF(J224="","",IF(ISERROR(MATCH(M224,M$5:M223,0)),MAX(N$5:N223)+1,VLOOKUP(M224,M$5:N223,2,FALSE)) )</f>
        <v/>
      </c>
      <c r="O224" s="89"/>
      <c r="P224" s="58" t="s">
        <v>16</v>
      </c>
      <c r="V224" s="61" t="str">
        <f t="shared" si="22"/>
        <v/>
      </c>
      <c r="W224" s="61" t="str">
        <f>IF(P224="","",IF(ISERROR(MATCH(V224,V$5:V223,0)),MAX(W$5:W223)+1,VLOOKUP(V224,V$5:W223,2,FALSE)) )</f>
        <v/>
      </c>
      <c r="X224" s="89"/>
      <c r="Y224" s="58" t="s">
        <v>16</v>
      </c>
      <c r="Z224" s="58"/>
      <c r="AA224" s="58"/>
      <c r="AB224" s="58" t="s">
        <v>16</v>
      </c>
      <c r="AC224" s="58" t="s">
        <v>16</v>
      </c>
      <c r="AD224" s="58" t="s">
        <v>16</v>
      </c>
      <c r="AE224" s="61" t="str">
        <f t="shared" si="23"/>
        <v/>
      </c>
      <c r="AF224" s="61" t="str">
        <f>IF(Y224="","",IF(ISERROR(MATCH(AE224,AE$5:AE223,0)),MAX(AF$5:AF223)+1,VLOOKUP(AE224,AE$5:AF223,2,FALSE)) )</f>
        <v/>
      </c>
      <c r="AG224" s="89"/>
      <c r="AH224" s="54" t="str">
        <f t="shared" si="24"/>
        <v/>
      </c>
      <c r="AI224" s="61" t="str">
        <f>IF(AH224="","",IF(ISERROR(MATCH(AH224,AH$5:AH223,0)),MAX(AI$5:AI223)+1,VLOOKUP(AH224,AH$5:AI223,2,FALSE)) )</f>
        <v/>
      </c>
      <c r="AJ224" s="61" t="str">
        <f t="shared" si="25"/>
        <v/>
      </c>
      <c r="AK224" s="58" t="s">
        <v>1185</v>
      </c>
      <c r="AL224" s="61"/>
      <c r="AO224" s="58" t="s">
        <v>150</v>
      </c>
      <c r="AP224" s="58" t="s">
        <v>18</v>
      </c>
      <c r="AQ224" s="91">
        <v>42316</v>
      </c>
      <c r="AR224" s="56" t="s">
        <v>1630</v>
      </c>
      <c r="AS224" s="58" t="s">
        <v>151</v>
      </c>
      <c r="AT224" s="92">
        <v>133114.1</v>
      </c>
      <c r="AU224" s="92">
        <v>485432.8</v>
      </c>
      <c r="AV224" s="93">
        <f t="shared" si="26"/>
        <v>13.520583333333335</v>
      </c>
      <c r="AW224" s="93">
        <f t="shared" si="26"/>
        <v>48.909111111111109</v>
      </c>
      <c r="AY224" s="58">
        <v>999</v>
      </c>
      <c r="BB224" s="58" t="s">
        <v>1624</v>
      </c>
      <c r="BC224" s="58" t="s">
        <v>1191</v>
      </c>
      <c r="BD224" s="58" t="s">
        <v>1230</v>
      </c>
      <c r="BE224" s="58">
        <v>950</v>
      </c>
      <c r="BF224" s="58" t="s">
        <v>1209</v>
      </c>
      <c r="BG224" s="58">
        <v>50</v>
      </c>
      <c r="BH224" s="58">
        <v>30</v>
      </c>
      <c r="BI224" s="58">
        <f t="shared" si="28"/>
        <v>1380</v>
      </c>
      <c r="BJ224" s="58">
        <f t="shared" si="27"/>
        <v>880</v>
      </c>
      <c r="BK224" s="91">
        <v>42450</v>
      </c>
      <c r="BL224" s="59" t="s">
        <v>1368</v>
      </c>
      <c r="BM224" s="100">
        <v>42464</v>
      </c>
      <c r="BN224" s="59" t="s">
        <v>1348</v>
      </c>
      <c r="BO224" s="94"/>
    </row>
    <row r="225" spans="1:67" ht="15" customHeight="1" x14ac:dyDescent="0.25">
      <c r="A225" s="157" t="s">
        <v>150</v>
      </c>
      <c r="B225" s="54" t="str">
        <f ca="1">IF(AO225="","",IF(ISERROR(MATCH(AO225,AO$5:AO224,0)),MAX(B$5:B224)+1,INDIRECT(ADDRESS(MATCH(AO225,AO$5:AO224,0)+4,1)) ) )</f>
        <v>DIPalpH15/49</v>
      </c>
      <c r="C225" s="55">
        <v>327</v>
      </c>
      <c r="E225" s="57" t="s">
        <v>1194</v>
      </c>
      <c r="F225" s="56" t="s">
        <v>1194</v>
      </c>
      <c r="G225" s="58" t="s">
        <v>1261</v>
      </c>
      <c r="H225" s="58" t="s">
        <v>1629</v>
      </c>
      <c r="I225" s="89"/>
      <c r="J225" s="96" t="s">
        <v>1182</v>
      </c>
      <c r="K225" s="96"/>
      <c r="L225" s="96"/>
      <c r="M225" s="58" t="s">
        <v>1184</v>
      </c>
      <c r="N225" s="61">
        <f>IF(J225="","",IF(ISERROR(MATCH(M225,M$5:M224,0)),MAX(N$5:N224)+1,VLOOKUP(M225,M$5:N224,2,FALSE)) )</f>
        <v>1</v>
      </c>
      <c r="O225" s="89"/>
      <c r="P225" s="58" t="s">
        <v>1182</v>
      </c>
      <c r="S225" s="58" t="s">
        <v>1197</v>
      </c>
      <c r="T225" s="58" t="s">
        <v>1198</v>
      </c>
      <c r="V225" s="61" t="str">
        <f t="shared" si="22"/>
        <v>A4_A4</v>
      </c>
      <c r="W225" s="61">
        <f>IF(P225="","",IF(ISERROR(MATCH(V225,V$5:V224,0)),MAX(W$5:W224)+1,VLOOKUP(V225,V$5:W224,2,FALSE)) )</f>
        <v>1</v>
      </c>
      <c r="X225" s="89"/>
      <c r="Y225" s="58" t="s">
        <v>16</v>
      </c>
      <c r="Z225" s="58"/>
      <c r="AA225" s="58"/>
      <c r="AB225" s="58" t="s">
        <v>16</v>
      </c>
      <c r="AC225" s="58" t="s">
        <v>16</v>
      </c>
      <c r="AD225" s="58" t="s">
        <v>16</v>
      </c>
      <c r="AE225" s="61" t="str">
        <f t="shared" si="23"/>
        <v/>
      </c>
      <c r="AF225" s="61" t="str">
        <f>IF(Y225="","",IF(ISERROR(MATCH(AE225,AE$5:AE224,0)),MAX(AF$5:AF224)+1,VLOOKUP(AE225,AE$5:AF224,2,FALSE)) )</f>
        <v/>
      </c>
      <c r="AG225" s="89"/>
      <c r="AH225" s="54" t="str">
        <f t="shared" si="24"/>
        <v>11*</v>
      </c>
      <c r="AI225" s="61">
        <f>IF(AH225="","",IF(ISERROR(MATCH(AH225,AH$5:AH224,0)),MAX(AI$5:AI224)+1,VLOOKUP(AH225,AH$5:AI224,2,FALSE)) )</f>
        <v>2</v>
      </c>
      <c r="AJ225" s="61" t="str">
        <f t="shared" si="25"/>
        <v/>
      </c>
      <c r="AK225" s="58" t="s">
        <v>1185</v>
      </c>
      <c r="AL225" s="61"/>
      <c r="AO225" s="58" t="s">
        <v>150</v>
      </c>
      <c r="AP225" s="58" t="s">
        <v>18</v>
      </c>
      <c r="AQ225" s="91">
        <v>42316</v>
      </c>
      <c r="AR225" s="56" t="s">
        <v>1630</v>
      </c>
      <c r="AS225" s="58" t="s">
        <v>151</v>
      </c>
      <c r="AT225" s="92">
        <v>133114.1</v>
      </c>
      <c r="AU225" s="92">
        <v>485432.8</v>
      </c>
      <c r="AV225" s="93">
        <f t="shared" si="26"/>
        <v>13.520583333333335</v>
      </c>
      <c r="AW225" s="93">
        <f t="shared" si="26"/>
        <v>48.909111111111109</v>
      </c>
      <c r="AY225" s="58">
        <v>999</v>
      </c>
      <c r="BB225" s="58" t="s">
        <v>1624</v>
      </c>
      <c r="BC225" s="58" t="s">
        <v>1191</v>
      </c>
      <c r="BD225" s="58" t="s">
        <v>1230</v>
      </c>
      <c r="BE225" s="58">
        <v>900</v>
      </c>
      <c r="BF225" s="58" t="s">
        <v>1209</v>
      </c>
      <c r="BG225" s="58">
        <v>50</v>
      </c>
      <c r="BH225" s="58">
        <v>30</v>
      </c>
      <c r="BI225" s="58">
        <f t="shared" si="28"/>
        <v>1380</v>
      </c>
      <c r="BJ225" s="58">
        <f t="shared" si="27"/>
        <v>880</v>
      </c>
      <c r="BK225" s="91">
        <v>42450</v>
      </c>
      <c r="BL225" s="59" t="s">
        <v>1369</v>
      </c>
      <c r="BM225" s="100">
        <v>42464</v>
      </c>
      <c r="BN225" s="59" t="s">
        <v>1350</v>
      </c>
      <c r="BO225" s="94"/>
    </row>
    <row r="226" spans="1:67" ht="15" customHeight="1" x14ac:dyDescent="0.25">
      <c r="A226" s="157" t="s">
        <v>152</v>
      </c>
      <c r="B226" s="54">
        <f ca="1">IF(AO226="","",IF(ISERROR(MATCH(AO226,AO$5:AO225,0)),MAX(B$5:B225)+1,INDIRECT(ADDRESS(MATCH(AO226,AO$5:AO225,0)+4,1)) ) )</f>
        <v>167</v>
      </c>
      <c r="C226" s="55">
        <v>328</v>
      </c>
      <c r="D226" s="56" t="s">
        <v>16</v>
      </c>
      <c r="E226" s="57" t="s">
        <v>1181</v>
      </c>
      <c r="F226" s="56" t="s">
        <v>1181</v>
      </c>
      <c r="G226" s="58" t="s">
        <v>1182</v>
      </c>
      <c r="H226" s="58"/>
      <c r="I226" s="89"/>
      <c r="J226" s="96" t="s">
        <v>1182</v>
      </c>
      <c r="K226" s="96"/>
      <c r="L226" s="96"/>
      <c r="M226" s="58" t="s">
        <v>1210</v>
      </c>
      <c r="N226" s="61">
        <f>IF(J226="","",IF(ISERROR(MATCH(M226,M$5:M225,0)),MAX(N$5:N225)+1,VLOOKUP(M226,M$5:N225,2,FALSE)) )</f>
        <v>2</v>
      </c>
      <c r="O226" s="89"/>
      <c r="P226" s="58" t="s">
        <v>1182</v>
      </c>
      <c r="S226" s="58" t="s">
        <v>1211</v>
      </c>
      <c r="T226" s="58" t="s">
        <v>1196</v>
      </c>
      <c r="U226" s="58" t="s">
        <v>1198</v>
      </c>
      <c r="V226" s="61" t="str">
        <f t="shared" si="22"/>
        <v>A1_A4</v>
      </c>
      <c r="W226" s="61">
        <f>IF(P226="","",IF(ISERROR(MATCH(V226,V$5:V225,0)),MAX(W$5:W225)+1,VLOOKUP(V226,V$5:W225,2,FALSE)) )</f>
        <v>4</v>
      </c>
      <c r="X226" s="89"/>
      <c r="Y226" s="58" t="s">
        <v>1182</v>
      </c>
      <c r="Z226" s="58"/>
      <c r="AA226" s="58"/>
      <c r="AB226" s="58" t="s">
        <v>1211</v>
      </c>
      <c r="AC226" s="58" t="s">
        <v>1213</v>
      </c>
      <c r="AD226" s="58" t="s">
        <v>1199</v>
      </c>
      <c r="AE226" s="61" t="str">
        <f t="shared" si="23"/>
        <v>L1-5_L4</v>
      </c>
      <c r="AF226" s="61">
        <f>IF(Y226="","",IF(ISERROR(MATCH(AE226,AE$5:AE225,0)),MAX(AF$5:AF225)+1,VLOOKUP(AE226,AE$5:AF225,2,FALSE)) )</f>
        <v>2</v>
      </c>
      <c r="AG226" s="89"/>
      <c r="AH226" s="54" t="str">
        <f t="shared" si="24"/>
        <v>242</v>
      </c>
      <c r="AI226" s="61">
        <f>IF(AH226="","",IF(ISERROR(MATCH(AH226,AH$5:AH225,0)),MAX(AI$5:AI225)+1,VLOOKUP(AH226,AH$5:AI225,2,FALSE)) )</f>
        <v>10</v>
      </c>
      <c r="AJ226" s="61" t="str">
        <f t="shared" si="25"/>
        <v>x</v>
      </c>
      <c r="AK226" s="58" t="s">
        <v>1185</v>
      </c>
      <c r="AL226" s="61"/>
      <c r="AO226" s="58" t="s">
        <v>152</v>
      </c>
      <c r="AP226" s="58" t="s">
        <v>18</v>
      </c>
      <c r="AQ226" s="91">
        <v>42316</v>
      </c>
      <c r="AR226" s="56" t="s">
        <v>1631</v>
      </c>
      <c r="AS226" s="58" t="s">
        <v>153</v>
      </c>
      <c r="AT226" s="92">
        <v>132940.20000000001</v>
      </c>
      <c r="AU226" s="92">
        <v>485337.4</v>
      </c>
      <c r="AV226" s="93">
        <f t="shared" si="26"/>
        <v>13.494500000000004</v>
      </c>
      <c r="AW226" s="93">
        <f t="shared" si="26"/>
        <v>48.89372222222223</v>
      </c>
      <c r="AY226" s="58">
        <v>820</v>
      </c>
      <c r="BB226" s="58" t="s">
        <v>1624</v>
      </c>
      <c r="BC226" s="58" t="s">
        <v>1191</v>
      </c>
      <c r="BD226" s="58">
        <v>1000</v>
      </c>
      <c r="BE226" s="58">
        <v>900</v>
      </c>
      <c r="BF226" s="58" t="s">
        <v>1192</v>
      </c>
      <c r="BG226" s="58">
        <v>60</v>
      </c>
      <c r="BH226" s="58">
        <v>30</v>
      </c>
      <c r="BI226" s="58">
        <f t="shared" si="28"/>
        <v>1680</v>
      </c>
      <c r="BJ226" s="58">
        <f t="shared" si="27"/>
        <v>1180</v>
      </c>
      <c r="BK226" s="91">
        <v>42450</v>
      </c>
      <c r="BL226" s="59" t="s">
        <v>1268</v>
      </c>
      <c r="BM226" s="100">
        <v>42464</v>
      </c>
      <c r="BN226" s="59" t="s">
        <v>1212</v>
      </c>
      <c r="BO226" s="59" t="s">
        <v>1495</v>
      </c>
    </row>
    <row r="227" spans="1:67" ht="15" customHeight="1" x14ac:dyDescent="0.25">
      <c r="A227" s="157" t="s">
        <v>1632</v>
      </c>
      <c r="B227" s="54">
        <f ca="1">IF(AO227="","",IF(ISERROR(MATCH(AO227,AO$5:AO226,0)),MAX(B$5:B226)+1,INDIRECT(ADDRESS(MATCH(AO227,AO$5:AO226,0)+4,1)) ) )</f>
        <v>168</v>
      </c>
      <c r="C227" s="55">
        <v>329</v>
      </c>
      <c r="D227" s="56">
        <v>330</v>
      </c>
      <c r="E227" s="57" t="s">
        <v>1308</v>
      </c>
      <c r="F227" s="56" t="s">
        <v>1308</v>
      </c>
      <c r="G227" s="58" t="s">
        <v>1182</v>
      </c>
      <c r="H227" s="58" t="s">
        <v>1608</v>
      </c>
      <c r="I227" s="89"/>
      <c r="J227" s="96" t="s">
        <v>1261</v>
      </c>
      <c r="K227" s="96"/>
      <c r="L227" s="96"/>
      <c r="M227" s="58" t="s">
        <v>1210</v>
      </c>
      <c r="N227" s="61">
        <f>IF(J227="","",IF(ISERROR(MATCH(M227,M$5:M226,0)),MAX(N$5:N226)+1,VLOOKUP(M227,M$5:N226,2,FALSE)) )</f>
        <v>2</v>
      </c>
      <c r="O227" s="89"/>
      <c r="P227" s="58" t="s">
        <v>1261</v>
      </c>
      <c r="S227" s="58" t="s">
        <v>1211</v>
      </c>
      <c r="T227" s="58" t="s">
        <v>1196</v>
      </c>
      <c r="U227" s="58" t="s">
        <v>1212</v>
      </c>
      <c r="V227" s="61" t="str">
        <f t="shared" si="22"/>
        <v>A1_A2</v>
      </c>
      <c r="W227" s="61">
        <f>IF(P227="","",IF(ISERROR(MATCH(V227,V$5:V226,0)),MAX(W$5:W226)+1,VLOOKUP(V227,V$5:W226,2,FALSE)) )</f>
        <v>11</v>
      </c>
      <c r="X227" s="89"/>
      <c r="Y227" s="58" t="s">
        <v>16</v>
      </c>
      <c r="Z227" s="58"/>
      <c r="AA227" s="58"/>
      <c r="AB227" s="58" t="s">
        <v>16</v>
      </c>
      <c r="AC227" s="58" t="s">
        <v>16</v>
      </c>
      <c r="AD227" s="58" t="s">
        <v>16</v>
      </c>
      <c r="AE227" s="61" t="str">
        <f t="shared" si="23"/>
        <v/>
      </c>
      <c r="AF227" s="61" t="str">
        <f>IF(Y227="","",IF(ISERROR(MATCH(AE227,AE$5:AE226,0)),MAX(AF$5:AF226)+1,VLOOKUP(AE227,AE$5:AF226,2,FALSE)) )</f>
        <v/>
      </c>
      <c r="AG227" s="89"/>
      <c r="AH227" s="54" t="str">
        <f t="shared" si="24"/>
        <v/>
      </c>
      <c r="AI227" s="61" t="str">
        <f>IF(AH227="","",IF(ISERROR(MATCH(AH227,AH$5:AH226,0)),MAX(AI$5:AI226)+1,VLOOKUP(AH227,AH$5:AI226,2,FALSE)) )</f>
        <v/>
      </c>
      <c r="AJ227" s="61" t="str">
        <f t="shared" si="25"/>
        <v/>
      </c>
      <c r="AK227" s="58" t="s">
        <v>1185</v>
      </c>
      <c r="AL227" s="61"/>
      <c r="AO227" s="58" t="s">
        <v>1632</v>
      </c>
      <c r="AP227" s="58" t="s">
        <v>1420</v>
      </c>
      <c r="AQ227" s="91">
        <v>42285</v>
      </c>
      <c r="AR227" s="56" t="s">
        <v>1633</v>
      </c>
      <c r="AS227" s="58" t="s">
        <v>1441</v>
      </c>
      <c r="AT227" s="92">
        <v>103623.2</v>
      </c>
      <c r="AU227" s="92">
        <v>514830.6</v>
      </c>
      <c r="AV227" s="93">
        <f t="shared" si="26"/>
        <v>10.606444444444444</v>
      </c>
      <c r="AW227" s="93">
        <f t="shared" si="26"/>
        <v>51.808499999999995</v>
      </c>
      <c r="AY227" s="58">
        <v>1017</v>
      </c>
      <c r="BB227" s="58" t="s">
        <v>1624</v>
      </c>
      <c r="BC227" s="58" t="s">
        <v>1191</v>
      </c>
      <c r="BD227" s="58" t="s">
        <v>1230</v>
      </c>
      <c r="BE227" s="58">
        <v>950</v>
      </c>
      <c r="BF227" s="58" t="s">
        <v>1209</v>
      </c>
      <c r="BG227" s="58">
        <v>50</v>
      </c>
      <c r="BH227" s="58">
        <v>35</v>
      </c>
      <c r="BI227" s="58">
        <f t="shared" si="28"/>
        <v>1610</v>
      </c>
      <c r="BJ227" s="58">
        <f t="shared" si="27"/>
        <v>1110</v>
      </c>
      <c r="BK227" s="91">
        <v>42450</v>
      </c>
      <c r="BL227" s="59" t="s">
        <v>1377</v>
      </c>
      <c r="BM227" s="100">
        <v>42464</v>
      </c>
      <c r="BN227" s="59" t="s">
        <v>1335</v>
      </c>
    </row>
    <row r="228" spans="1:67" ht="15" customHeight="1" x14ac:dyDescent="0.25">
      <c r="A228" s="157" t="s">
        <v>1632</v>
      </c>
      <c r="B228" s="54" t="str">
        <f ca="1">IF(AO228="","",IF(ISERROR(MATCH(AO228,AO$5:AO227,0)),MAX(B$5:B227)+1,INDIRECT(ADDRESS(MATCH(AO228,AO$5:AO227,0)+4,1)) ) )</f>
        <v>DIPcomH15/23</v>
      </c>
      <c r="C228" s="55">
        <v>330</v>
      </c>
      <c r="E228" s="57" t="s">
        <v>1308</v>
      </c>
      <c r="F228" s="56" t="s">
        <v>1308</v>
      </c>
      <c r="G228" s="58" t="s">
        <v>1261</v>
      </c>
      <c r="H228" s="58" t="s">
        <v>1608</v>
      </c>
      <c r="I228" s="89"/>
      <c r="J228" s="96" t="s">
        <v>1182</v>
      </c>
      <c r="K228" s="96"/>
      <c r="L228" s="96"/>
      <c r="M228" s="58" t="s">
        <v>1210</v>
      </c>
      <c r="N228" s="61">
        <f>IF(J228="","",IF(ISERROR(MATCH(M228,M$5:M227,0)),MAX(N$5:N227)+1,VLOOKUP(M228,M$5:N227,2,FALSE)) )</f>
        <v>2</v>
      </c>
      <c r="O228" s="89"/>
      <c r="P228" s="58" t="s">
        <v>1182</v>
      </c>
      <c r="S228" s="58" t="s">
        <v>1211</v>
      </c>
      <c r="T228" s="58" t="s">
        <v>1196</v>
      </c>
      <c r="U228" s="58" t="s">
        <v>1212</v>
      </c>
      <c r="V228" s="61" t="str">
        <f t="shared" si="22"/>
        <v>A1_A2</v>
      </c>
      <c r="W228" s="61">
        <f>IF(P228="","",IF(ISERROR(MATCH(V228,V$5:V227,0)),MAX(W$5:W227)+1,VLOOKUP(V228,V$5:W227,2,FALSE)) )</f>
        <v>11</v>
      </c>
      <c r="X228" s="89"/>
      <c r="Y228" s="58" t="s">
        <v>1182</v>
      </c>
      <c r="Z228" s="58"/>
      <c r="AA228" s="58"/>
      <c r="AB228" s="58" t="s">
        <v>1211</v>
      </c>
      <c r="AC228" s="58" t="s">
        <v>1334</v>
      </c>
      <c r="AD228" s="58" t="s">
        <v>1218</v>
      </c>
      <c r="AE228" s="61" t="str">
        <f t="shared" si="23"/>
        <v>L1-4_L1-3</v>
      </c>
      <c r="AF228" s="61">
        <f>IF(Y228="","",IF(ISERROR(MATCH(AE228,AE$5:AE227,0)),MAX(AF$5:AF227)+1,VLOOKUP(AE228,AE$5:AF227,2,FALSE)) )</f>
        <v>9</v>
      </c>
      <c r="AG228" s="89"/>
      <c r="AH228" s="54" t="str">
        <f t="shared" si="24"/>
        <v>2b9</v>
      </c>
      <c r="AI228" s="61">
        <f>IF(AH228="","",IF(ISERROR(MATCH(AH228,AH$5:AH227,0)),MAX(AI$5:AI227)+1,VLOOKUP(AH228,AH$5:AI227,2,FALSE)) )</f>
        <v>21</v>
      </c>
      <c r="AJ228" s="61" t="str">
        <f t="shared" si="25"/>
        <v>x</v>
      </c>
      <c r="AK228" s="58" t="s">
        <v>1185</v>
      </c>
      <c r="AL228" s="61"/>
      <c r="AO228" s="58" t="s">
        <v>1632</v>
      </c>
      <c r="AP228" s="58" t="s">
        <v>1420</v>
      </c>
      <c r="AQ228" s="91">
        <v>42285</v>
      </c>
      <c r="AR228" s="56" t="s">
        <v>1633</v>
      </c>
      <c r="AS228" s="58" t="s">
        <v>1441</v>
      </c>
      <c r="AT228" s="92">
        <v>103623.2</v>
      </c>
      <c r="AU228" s="92">
        <v>514830.6</v>
      </c>
      <c r="AV228" s="93">
        <f t="shared" si="26"/>
        <v>10.606444444444444</v>
      </c>
      <c r="AW228" s="93">
        <f t="shared" si="26"/>
        <v>51.808499999999995</v>
      </c>
      <c r="AY228" s="58">
        <v>1017</v>
      </c>
      <c r="BB228" s="58" t="s">
        <v>1624</v>
      </c>
      <c r="BC228" s="58" t="s">
        <v>1191</v>
      </c>
      <c r="BD228" s="58" t="s">
        <v>1230</v>
      </c>
      <c r="BE228" s="58">
        <v>950</v>
      </c>
      <c r="BF228" s="58" t="s">
        <v>1192</v>
      </c>
      <c r="BG228" s="58">
        <v>60</v>
      </c>
      <c r="BH228" s="58">
        <v>35</v>
      </c>
      <c r="BI228" s="58">
        <f t="shared" si="28"/>
        <v>1960</v>
      </c>
      <c r="BJ228" s="58">
        <f t="shared" si="27"/>
        <v>1460</v>
      </c>
      <c r="BK228" s="91">
        <v>42450</v>
      </c>
      <c r="BL228" s="59" t="s">
        <v>1381</v>
      </c>
      <c r="BM228" s="100">
        <v>42464</v>
      </c>
      <c r="BN228" s="59" t="s">
        <v>1339</v>
      </c>
    </row>
    <row r="229" spans="1:67" ht="15" customHeight="1" x14ac:dyDescent="0.25">
      <c r="A229" s="157" t="s">
        <v>1634</v>
      </c>
      <c r="B229" s="54">
        <f ca="1">IF(AO229="","",IF(ISERROR(MATCH(AO229,AO$5:AO228,0)),MAX(B$5:B228)+1,INDIRECT(ADDRESS(MATCH(AO229,AO$5:AO228,0)+4,1)) ) )</f>
        <v>169</v>
      </c>
      <c r="C229" s="55">
        <v>331</v>
      </c>
      <c r="D229" s="56" t="s">
        <v>16</v>
      </c>
      <c r="E229" s="57" t="s">
        <v>1308</v>
      </c>
      <c r="F229" s="56" t="s">
        <v>1308</v>
      </c>
      <c r="G229" s="58" t="s">
        <v>1182</v>
      </c>
      <c r="H229" s="58"/>
      <c r="I229" s="89"/>
      <c r="J229" s="96" t="s">
        <v>1182</v>
      </c>
      <c r="K229" s="96"/>
      <c r="L229" s="96"/>
      <c r="M229" s="58" t="s">
        <v>1210</v>
      </c>
      <c r="N229" s="61">
        <f>IF(J229="","",IF(ISERROR(MATCH(M229,M$5:M228,0)),MAX(N$5:N228)+1,VLOOKUP(M229,M$5:N228,2,FALSE)) )</f>
        <v>2</v>
      </c>
      <c r="O229" s="89"/>
      <c r="P229" s="58" t="s">
        <v>1182</v>
      </c>
      <c r="S229" s="58" t="s">
        <v>1197</v>
      </c>
      <c r="T229" s="58" t="s">
        <v>1212</v>
      </c>
      <c r="V229" s="61" t="str">
        <f t="shared" si="22"/>
        <v>A2_A2</v>
      </c>
      <c r="W229" s="61">
        <f>IF(P229="","",IF(ISERROR(MATCH(V229,V$5:V228,0)),MAX(W$5:W228)+1,VLOOKUP(V229,V$5:W228,2,FALSE)) )</f>
        <v>7</v>
      </c>
      <c r="X229" s="89"/>
      <c r="Y229" s="58" t="s">
        <v>1182</v>
      </c>
      <c r="Z229" s="58"/>
      <c r="AA229" s="58"/>
      <c r="AB229" s="58" t="s">
        <v>1211</v>
      </c>
      <c r="AC229" s="58" t="s">
        <v>1334</v>
      </c>
      <c r="AD229" s="58" t="s">
        <v>1218</v>
      </c>
      <c r="AE229" s="61" t="str">
        <f t="shared" si="23"/>
        <v>L1-4_L1-3</v>
      </c>
      <c r="AF229" s="61">
        <f>IF(Y229="","",IF(ISERROR(MATCH(AE229,AE$5:AE228,0)),MAX(AF$5:AF228)+1,VLOOKUP(AE229,AE$5:AF228,2,FALSE)) )</f>
        <v>9</v>
      </c>
      <c r="AG229" s="89"/>
      <c r="AH229" s="54" t="str">
        <f t="shared" si="24"/>
        <v>279</v>
      </c>
      <c r="AI229" s="61">
        <f>IF(AH229="","",IF(ISERROR(MATCH(AH229,AH$5:AH228,0)),MAX(AI$5:AI228)+1,VLOOKUP(AH229,AH$5:AI228,2,FALSE)) )</f>
        <v>59</v>
      </c>
      <c r="AJ229" s="61" t="str">
        <f t="shared" si="25"/>
        <v>x</v>
      </c>
      <c r="AK229" s="58" t="s">
        <v>1185</v>
      </c>
      <c r="AL229" s="61"/>
      <c r="AO229" s="58" t="s">
        <v>1634</v>
      </c>
      <c r="AP229" s="58" t="s">
        <v>1420</v>
      </c>
      <c r="AQ229" s="91">
        <v>42287</v>
      </c>
      <c r="AR229" s="56" t="s">
        <v>1635</v>
      </c>
      <c r="AS229" s="58" t="s">
        <v>1636</v>
      </c>
      <c r="AT229" s="92">
        <v>103848.2</v>
      </c>
      <c r="AU229" s="92">
        <v>514755.6</v>
      </c>
      <c r="AV229" s="93">
        <f t="shared" si="26"/>
        <v>10.646722222222222</v>
      </c>
      <c r="AW229" s="93">
        <f t="shared" si="26"/>
        <v>51.798777777777772</v>
      </c>
      <c r="AY229" s="58">
        <v>890</v>
      </c>
      <c r="BB229" s="58" t="s">
        <v>1624</v>
      </c>
      <c r="BC229" s="58" t="s">
        <v>1191</v>
      </c>
      <c r="BD229" s="58">
        <v>1000</v>
      </c>
      <c r="BE229" s="58">
        <v>900</v>
      </c>
      <c r="BF229" s="58" t="s">
        <v>1192</v>
      </c>
      <c r="BG229" s="58">
        <v>50</v>
      </c>
      <c r="BH229" s="58">
        <v>35</v>
      </c>
      <c r="BI229" s="58">
        <f t="shared" si="28"/>
        <v>1610</v>
      </c>
      <c r="BJ229" s="58">
        <f t="shared" si="27"/>
        <v>1110</v>
      </c>
      <c r="BK229" s="91">
        <v>42450</v>
      </c>
      <c r="BL229" s="59" t="s">
        <v>1382</v>
      </c>
      <c r="BM229" s="100">
        <v>42464</v>
      </c>
      <c r="BN229" s="59" t="s">
        <v>1340</v>
      </c>
      <c r="BO229" s="59" t="s">
        <v>1495</v>
      </c>
    </row>
    <row r="230" spans="1:67" ht="15" customHeight="1" x14ac:dyDescent="0.25">
      <c r="A230" s="157" t="s">
        <v>1637</v>
      </c>
      <c r="B230" s="54">
        <f ca="1">IF(AO230="","",IF(ISERROR(MATCH(AO230,AO$5:AO229,0)),MAX(B$5:B229)+1,INDIRECT(ADDRESS(MATCH(AO230,AO$5:AO229,0)+4,1)) ) )</f>
        <v>170</v>
      </c>
      <c r="C230" s="55">
        <v>332</v>
      </c>
      <c r="D230" s="56" t="s">
        <v>16</v>
      </c>
      <c r="E230" s="57" t="s">
        <v>1308</v>
      </c>
      <c r="F230" s="56" t="s">
        <v>1308</v>
      </c>
      <c r="G230" s="58" t="s">
        <v>1182</v>
      </c>
      <c r="H230" s="58"/>
      <c r="I230" s="89"/>
      <c r="J230" s="96" t="s">
        <v>1182</v>
      </c>
      <c r="K230" s="96"/>
      <c r="L230" s="96"/>
      <c r="M230" s="58" t="s">
        <v>1479</v>
      </c>
      <c r="N230" s="61">
        <f>IF(J230="","",IF(ISERROR(MATCH(M230,M$5:M229,0)),MAX(N$5:N229)+1,VLOOKUP(M230,M$5:N229,2,FALSE)) )</f>
        <v>7</v>
      </c>
      <c r="O230" s="89"/>
      <c r="P230" s="58" t="s">
        <v>1182</v>
      </c>
      <c r="S230" s="58" t="s">
        <v>1211</v>
      </c>
      <c r="T230" s="58" t="s">
        <v>1196</v>
      </c>
      <c r="U230" s="58" t="s">
        <v>1212</v>
      </c>
      <c r="V230" s="61" t="str">
        <f t="shared" si="22"/>
        <v>A1_A2</v>
      </c>
      <c r="W230" s="61">
        <f>IF(P230="","",IF(ISERROR(MATCH(V230,V$5:V229,0)),MAX(W$5:W229)+1,VLOOKUP(V230,V$5:W229,2,FALSE)) )</f>
        <v>11</v>
      </c>
      <c r="X230" s="89"/>
      <c r="Y230" s="58" t="s">
        <v>1182</v>
      </c>
      <c r="Z230" s="58"/>
      <c r="AA230" s="58"/>
      <c r="AB230" s="58" t="s">
        <v>1197</v>
      </c>
      <c r="AC230" s="58" t="s">
        <v>1213</v>
      </c>
      <c r="AD230" s="58" t="s">
        <v>16</v>
      </c>
      <c r="AE230" s="61" t="str">
        <f t="shared" si="23"/>
        <v>L1-5_L1-5</v>
      </c>
      <c r="AF230" s="61">
        <f>IF(Y230="","",IF(ISERROR(MATCH(AE230,AE$5:AE229,0)),MAX(AF$5:AF229)+1,VLOOKUP(AE230,AE$5:AF229,2,FALSE)) )</f>
        <v>19</v>
      </c>
      <c r="AG230" s="89"/>
      <c r="AH230" s="54" t="str">
        <f t="shared" si="24"/>
        <v>7bj</v>
      </c>
      <c r="AI230" s="61">
        <f>IF(AH230="","",IF(ISERROR(MATCH(AH230,AH$5:AH229,0)),MAX(AI$5:AI229)+1,VLOOKUP(AH230,AH$5:AI229,2,FALSE)) )</f>
        <v>60</v>
      </c>
      <c r="AJ230" s="61" t="str">
        <f t="shared" si="25"/>
        <v>x</v>
      </c>
      <c r="AK230" s="58" t="s">
        <v>1185</v>
      </c>
      <c r="AL230" s="61"/>
      <c r="AO230" s="58" t="s">
        <v>1637</v>
      </c>
      <c r="AP230" s="58" t="s">
        <v>1420</v>
      </c>
      <c r="AQ230" s="91">
        <v>42287</v>
      </c>
      <c r="AR230" s="56" t="s">
        <v>1638</v>
      </c>
      <c r="AS230" s="58" t="s">
        <v>1449</v>
      </c>
      <c r="AT230" s="92">
        <v>103451.9</v>
      </c>
      <c r="AU230" s="92">
        <v>514650.3</v>
      </c>
      <c r="AV230" s="93">
        <f t="shared" si="26"/>
        <v>10.581083333333332</v>
      </c>
      <c r="AW230" s="93">
        <f t="shared" si="26"/>
        <v>51.780638888888888</v>
      </c>
      <c r="AY230" s="58">
        <v>873</v>
      </c>
      <c r="BB230" s="58" t="s">
        <v>1624</v>
      </c>
      <c r="BC230" s="58" t="s">
        <v>1191</v>
      </c>
      <c r="BD230" s="58">
        <v>1000</v>
      </c>
      <c r="BE230" s="58">
        <v>950</v>
      </c>
      <c r="BF230" s="58" t="s">
        <v>1209</v>
      </c>
      <c r="BG230" s="58">
        <v>40</v>
      </c>
      <c r="BH230" s="58">
        <v>35</v>
      </c>
      <c r="BI230" s="58">
        <f t="shared" si="28"/>
        <v>1260</v>
      </c>
      <c r="BJ230" s="58">
        <f t="shared" si="27"/>
        <v>760</v>
      </c>
      <c r="BK230" s="91">
        <v>42450</v>
      </c>
      <c r="BL230" s="59" t="s">
        <v>1385</v>
      </c>
      <c r="BM230" s="100">
        <v>42464</v>
      </c>
      <c r="BN230" s="59" t="s">
        <v>1342</v>
      </c>
      <c r="BO230" s="59" t="s">
        <v>1495</v>
      </c>
    </row>
    <row r="231" spans="1:67" ht="15" customHeight="1" x14ac:dyDescent="0.25">
      <c r="A231" s="157" t="s">
        <v>1639</v>
      </c>
      <c r="B231" s="54">
        <f ca="1">IF(AO231="","",IF(ISERROR(MATCH(AO231,AO$5:AO230,0)),MAX(B$5:B230)+1,INDIRECT(ADDRESS(MATCH(AO231,AO$5:AO230,0)+4,1)) ) )</f>
        <v>171</v>
      </c>
      <c r="C231" s="55">
        <v>333</v>
      </c>
      <c r="D231" s="56" t="s">
        <v>16</v>
      </c>
      <c r="E231" s="57" t="s">
        <v>1308</v>
      </c>
      <c r="F231" s="56" t="s">
        <v>1308</v>
      </c>
      <c r="G231" s="58" t="s">
        <v>1182</v>
      </c>
      <c r="H231" s="58"/>
      <c r="I231" s="89"/>
      <c r="J231" s="96" t="s">
        <v>1182</v>
      </c>
      <c r="K231" s="96"/>
      <c r="L231" s="96"/>
      <c r="M231" s="58" t="s">
        <v>1609</v>
      </c>
      <c r="N231" s="61">
        <f>IF(J231="","",IF(ISERROR(MATCH(M231,M$5:M230,0)),MAX(N$5:N230)+1,VLOOKUP(M231,M$5:N230,2,FALSE)) )</f>
        <v>10</v>
      </c>
      <c r="O231" s="89"/>
      <c r="P231" s="58" t="s">
        <v>1182</v>
      </c>
      <c r="S231" s="58" t="s">
        <v>1197</v>
      </c>
      <c r="T231" s="58" t="s">
        <v>1212</v>
      </c>
      <c r="V231" s="61" t="str">
        <f t="shared" si="22"/>
        <v>A2_A2</v>
      </c>
      <c r="W231" s="61">
        <f>IF(P231="","",IF(ISERROR(MATCH(V231,V$5:V230,0)),MAX(W$5:W230)+1,VLOOKUP(V231,V$5:W230,2,FALSE)) )</f>
        <v>7</v>
      </c>
      <c r="X231" s="89"/>
      <c r="Y231" s="58" t="s">
        <v>1182</v>
      </c>
      <c r="Z231" s="58"/>
      <c r="AA231" s="58"/>
      <c r="AB231" s="58" t="s">
        <v>1211</v>
      </c>
      <c r="AC231" s="58" t="s">
        <v>1213</v>
      </c>
      <c r="AD231" s="58" t="s">
        <v>1501</v>
      </c>
      <c r="AE231" s="61" t="str">
        <f t="shared" si="23"/>
        <v>L1-5_L1-7</v>
      </c>
      <c r="AF231" s="61">
        <f>IF(Y231="","",IF(ISERROR(MATCH(AE231,AE$5:AE230,0)),MAX(AF$5:AF230)+1,VLOOKUP(AE231,AE$5:AF230,2,FALSE)) )</f>
        <v>20</v>
      </c>
      <c r="AG231" s="89"/>
      <c r="AH231" s="54" t="str">
        <f t="shared" si="24"/>
        <v>a7k</v>
      </c>
      <c r="AI231" s="61">
        <f>IF(AH231="","",IF(ISERROR(MATCH(AH231,AH$5:AH230,0)),MAX(AI$5:AI230)+1,VLOOKUP(AH231,AH$5:AI230,2,FALSE)) )</f>
        <v>61</v>
      </c>
      <c r="AJ231" s="61" t="str">
        <f t="shared" si="25"/>
        <v>x</v>
      </c>
      <c r="AK231" s="58" t="s">
        <v>1185</v>
      </c>
      <c r="AL231" s="61"/>
      <c r="AO231" s="58" t="s">
        <v>1639</v>
      </c>
      <c r="AP231" s="58" t="s">
        <v>1420</v>
      </c>
      <c r="AQ231" s="91">
        <v>42287</v>
      </c>
      <c r="AR231" s="56" t="s">
        <v>1640</v>
      </c>
      <c r="AS231" s="58" t="s">
        <v>1453</v>
      </c>
      <c r="AT231" s="92">
        <v>103454.39999999999</v>
      </c>
      <c r="AU231" s="92">
        <v>514658.5</v>
      </c>
      <c r="AV231" s="93">
        <f t="shared" si="26"/>
        <v>10.581777777777777</v>
      </c>
      <c r="AW231" s="93">
        <f t="shared" si="26"/>
        <v>51.782916666666665</v>
      </c>
      <c r="AY231" s="58">
        <v>890</v>
      </c>
      <c r="BB231" s="58" t="s">
        <v>1624</v>
      </c>
      <c r="BC231" s="58" t="s">
        <v>1191</v>
      </c>
      <c r="BD231" s="58">
        <v>1000</v>
      </c>
      <c r="BE231" s="58">
        <v>950</v>
      </c>
      <c r="BF231" s="58" t="s">
        <v>1192</v>
      </c>
      <c r="BG231" s="58">
        <v>50</v>
      </c>
      <c r="BH231" s="58">
        <v>35</v>
      </c>
      <c r="BI231" s="58">
        <f t="shared" si="28"/>
        <v>1610</v>
      </c>
      <c r="BJ231" s="58">
        <f t="shared" si="27"/>
        <v>1110</v>
      </c>
      <c r="BK231" s="91">
        <v>42450</v>
      </c>
      <c r="BL231" s="59" t="s">
        <v>1392</v>
      </c>
      <c r="BM231" s="100">
        <v>42464</v>
      </c>
      <c r="BN231" s="59" t="s">
        <v>1344</v>
      </c>
    </row>
    <row r="232" spans="1:67" ht="15" customHeight="1" x14ac:dyDescent="0.25">
      <c r="A232" s="157" t="s">
        <v>1641</v>
      </c>
      <c r="B232" s="54">
        <f ca="1">IF(AO232="","",IF(ISERROR(MATCH(AO232,AO$5:AO231,0)),MAX(B$5:B231)+1,INDIRECT(ADDRESS(MATCH(AO232,AO$5:AO231,0)+4,1)) ) )</f>
        <v>172</v>
      </c>
      <c r="C232" s="55">
        <v>334</v>
      </c>
      <c r="D232" s="56" t="s">
        <v>16</v>
      </c>
      <c r="E232" s="57" t="s">
        <v>1308</v>
      </c>
      <c r="F232" s="56" t="s">
        <v>1308</v>
      </c>
      <c r="G232" s="58" t="s">
        <v>1182</v>
      </c>
      <c r="H232" s="58"/>
      <c r="I232" s="89"/>
      <c r="J232" s="96" t="s">
        <v>1182</v>
      </c>
      <c r="K232" s="96"/>
      <c r="L232" s="96"/>
      <c r="M232" s="58" t="s">
        <v>1210</v>
      </c>
      <c r="N232" s="61">
        <f>IF(J232="","",IF(ISERROR(MATCH(M232,M$5:M231,0)),MAX(N$5:N231)+1,VLOOKUP(M232,M$5:N231,2,FALSE)) )</f>
        <v>2</v>
      </c>
      <c r="O232" s="89"/>
      <c r="P232" s="58" t="s">
        <v>1182</v>
      </c>
      <c r="S232" s="58" t="s">
        <v>1211</v>
      </c>
      <c r="T232" s="58" t="s">
        <v>1196</v>
      </c>
      <c r="U232" s="58" t="s">
        <v>1212</v>
      </c>
      <c r="V232" s="61" t="str">
        <f t="shared" si="22"/>
        <v>A1_A2</v>
      </c>
      <c r="W232" s="61">
        <f>IF(P232="","",IF(ISERROR(MATCH(V232,V$5:V231,0)),MAX(W$5:W231)+1,VLOOKUP(V232,V$5:W231,2,FALSE)) )</f>
        <v>11</v>
      </c>
      <c r="X232" s="89"/>
      <c r="Y232" s="58" t="s">
        <v>1182</v>
      </c>
      <c r="Z232" s="58"/>
      <c r="AA232" s="58"/>
      <c r="AB232" s="58" t="s">
        <v>1211</v>
      </c>
      <c r="AC232" s="58" t="s">
        <v>1334</v>
      </c>
      <c r="AD232" s="58" t="s">
        <v>1218</v>
      </c>
      <c r="AE232" s="61" t="str">
        <f t="shared" si="23"/>
        <v>L1-4_L1-3</v>
      </c>
      <c r="AF232" s="61">
        <f>IF(Y232="","",IF(ISERROR(MATCH(AE232,AE$5:AE231,0)),MAX(AF$5:AF231)+1,VLOOKUP(AE232,AE$5:AF231,2,FALSE)) )</f>
        <v>9</v>
      </c>
      <c r="AG232" s="89"/>
      <c r="AH232" s="54" t="str">
        <f t="shared" si="24"/>
        <v>2b9</v>
      </c>
      <c r="AI232" s="61">
        <f>IF(AH232="","",IF(ISERROR(MATCH(AH232,AH$5:AH231,0)),MAX(AI$5:AI231)+1,VLOOKUP(AH232,AH$5:AI231,2,FALSE)) )</f>
        <v>21</v>
      </c>
      <c r="AJ232" s="61" t="str">
        <f t="shared" si="25"/>
        <v>x</v>
      </c>
      <c r="AK232" s="58" t="s">
        <v>1185</v>
      </c>
      <c r="AL232" s="61"/>
      <c r="AO232" s="58" t="s">
        <v>1641</v>
      </c>
      <c r="AP232" s="58" t="s">
        <v>1420</v>
      </c>
      <c r="AQ232" s="91">
        <v>42287</v>
      </c>
      <c r="AR232" s="56" t="s">
        <v>1642</v>
      </c>
      <c r="AS232" s="58" t="s">
        <v>1477</v>
      </c>
      <c r="AT232" s="92">
        <v>103730.2</v>
      </c>
      <c r="AU232" s="92">
        <v>514532.8</v>
      </c>
      <c r="AV232" s="93">
        <f t="shared" si="26"/>
        <v>10.625055555555555</v>
      </c>
      <c r="AW232" s="93">
        <f t="shared" si="26"/>
        <v>51.75911111111111</v>
      </c>
      <c r="AY232" s="58">
        <v>880</v>
      </c>
      <c r="AZ232" s="58">
        <v>10</v>
      </c>
      <c r="BB232" s="58" t="s">
        <v>1624</v>
      </c>
      <c r="BC232" s="58" t="s">
        <v>1191</v>
      </c>
      <c r="BD232" s="58">
        <v>1000</v>
      </c>
      <c r="BE232" s="58">
        <v>950</v>
      </c>
      <c r="BF232" s="58" t="s">
        <v>1209</v>
      </c>
      <c r="BG232" s="58">
        <v>40</v>
      </c>
      <c r="BH232" s="58">
        <v>35</v>
      </c>
      <c r="BI232" s="58">
        <f t="shared" si="28"/>
        <v>1260</v>
      </c>
      <c r="BJ232" s="58">
        <f t="shared" si="27"/>
        <v>760</v>
      </c>
      <c r="BK232" s="91">
        <v>42450</v>
      </c>
      <c r="BL232" s="59" t="s">
        <v>1398</v>
      </c>
      <c r="BM232" s="100">
        <v>42464</v>
      </c>
      <c r="BN232" s="59" t="s">
        <v>1347</v>
      </c>
      <c r="BO232" s="59" t="s">
        <v>1425</v>
      </c>
    </row>
    <row r="233" spans="1:67" ht="15" customHeight="1" x14ac:dyDescent="0.25">
      <c r="A233" s="157" t="s">
        <v>1644</v>
      </c>
      <c r="B233" s="54">
        <f ca="1">IF(AO233="","",IF(ISERROR(MATCH(AO233,AO$5:AO232,0)),MAX(B$5:B232)+1,INDIRECT(ADDRESS(MATCH(AO233,AO$5:AO232,0)+4,1)) ) )</f>
        <v>173</v>
      </c>
      <c r="C233" s="55">
        <v>335</v>
      </c>
      <c r="D233" s="56">
        <v>336</v>
      </c>
      <c r="E233" s="57" t="s">
        <v>1308</v>
      </c>
      <c r="F233" s="56" t="s">
        <v>1308</v>
      </c>
      <c r="G233" s="58" t="s">
        <v>1182</v>
      </c>
      <c r="H233" s="58" t="s">
        <v>1643</v>
      </c>
      <c r="I233" s="89"/>
      <c r="J233" s="96"/>
      <c r="K233" s="96"/>
      <c r="L233" s="96"/>
      <c r="M233" s="58" t="s">
        <v>16</v>
      </c>
      <c r="N233" s="61" t="str">
        <f>IF(J233="","",IF(ISERROR(MATCH(M233,M$5:M232,0)),MAX(N$5:N232)+1,VLOOKUP(M233,M$5:N232,2,FALSE)) )</f>
        <v/>
      </c>
      <c r="O233" s="89"/>
      <c r="P233" s="58" t="s">
        <v>16</v>
      </c>
      <c r="V233" s="61" t="str">
        <f t="shared" si="22"/>
        <v/>
      </c>
      <c r="W233" s="61" t="str">
        <f>IF(P233="","",IF(ISERROR(MATCH(V233,V$5:V232,0)),MAX(W$5:W232)+1,VLOOKUP(V233,V$5:W232,2,FALSE)) )</f>
        <v/>
      </c>
      <c r="X233" s="89"/>
      <c r="Y233" s="58" t="s">
        <v>16</v>
      </c>
      <c r="Z233" s="58"/>
      <c r="AA233" s="58"/>
      <c r="AB233" s="58" t="s">
        <v>16</v>
      </c>
      <c r="AC233" s="58" t="s">
        <v>16</v>
      </c>
      <c r="AD233" s="58" t="s">
        <v>16</v>
      </c>
      <c r="AE233" s="61" t="str">
        <f t="shared" si="23"/>
        <v/>
      </c>
      <c r="AF233" s="61" t="str">
        <f>IF(Y233="","",IF(ISERROR(MATCH(AE233,AE$5:AE232,0)),MAX(AF$5:AF232)+1,VLOOKUP(AE233,AE$5:AF232,2,FALSE)) )</f>
        <v/>
      </c>
      <c r="AG233" s="89"/>
      <c r="AH233" s="54" t="str">
        <f t="shared" si="24"/>
        <v/>
      </c>
      <c r="AI233" s="61" t="str">
        <f>IF(AH233="","",IF(ISERROR(MATCH(AH233,AH$5:AH232,0)),MAX(AI$5:AI232)+1,VLOOKUP(AH233,AH$5:AI232,2,FALSE)) )</f>
        <v/>
      </c>
      <c r="AJ233" s="61" t="str">
        <f t="shared" si="25"/>
        <v/>
      </c>
      <c r="AK233" s="58" t="s">
        <v>1185</v>
      </c>
      <c r="AL233" s="61"/>
      <c r="AO233" s="58" t="s">
        <v>1644</v>
      </c>
      <c r="AP233" s="58" t="s">
        <v>1420</v>
      </c>
      <c r="AQ233" s="91">
        <v>42287</v>
      </c>
      <c r="AR233" s="56" t="s">
        <v>1645</v>
      </c>
      <c r="AS233" s="58" t="s">
        <v>1646</v>
      </c>
      <c r="AT233" s="92">
        <v>103621.2</v>
      </c>
      <c r="AU233" s="92">
        <v>514547</v>
      </c>
      <c r="AV233" s="93">
        <f t="shared" si="26"/>
        <v>10.605888888888888</v>
      </c>
      <c r="AW233" s="93">
        <f t="shared" si="26"/>
        <v>51.763055555555553</v>
      </c>
      <c r="AY233" s="58">
        <v>837</v>
      </c>
      <c r="BB233" s="58" t="s">
        <v>1624</v>
      </c>
      <c r="BC233" s="58" t="s">
        <v>1191</v>
      </c>
      <c r="BD233" s="58">
        <v>1000</v>
      </c>
      <c r="BE233" s="58">
        <v>900</v>
      </c>
      <c r="BF233" s="58" t="s">
        <v>1192</v>
      </c>
      <c r="BG233" s="58">
        <v>50</v>
      </c>
      <c r="BH233" s="58">
        <v>30</v>
      </c>
      <c r="BI233" s="58">
        <f t="shared" si="28"/>
        <v>1380</v>
      </c>
      <c r="BJ233" s="58">
        <f t="shared" si="27"/>
        <v>880</v>
      </c>
      <c r="BK233" s="91">
        <v>42450</v>
      </c>
      <c r="BL233" s="59" t="s">
        <v>1399</v>
      </c>
      <c r="BM233" s="100">
        <v>42464</v>
      </c>
      <c r="BN233" s="59" t="s">
        <v>1349</v>
      </c>
    </row>
    <row r="234" spans="1:67" ht="15" customHeight="1" x14ac:dyDescent="0.25">
      <c r="A234" s="157" t="s">
        <v>1644</v>
      </c>
      <c r="B234" s="54" t="str">
        <f ca="1">IF(AO234="","",IF(ISERROR(MATCH(AO234,AO$5:AO233,0)),MAX(B$5:B233)+1,INDIRECT(ADDRESS(MATCH(AO234,AO$5:AO233,0)+4,1)) ) )</f>
        <v>DIPcomH15/46</v>
      </c>
      <c r="C234" s="55">
        <v>336</v>
      </c>
      <c r="E234" s="57" t="s">
        <v>1308</v>
      </c>
      <c r="F234" s="56" t="s">
        <v>1308</v>
      </c>
      <c r="G234" s="58" t="s">
        <v>1261</v>
      </c>
      <c r="H234" s="58" t="s">
        <v>1643</v>
      </c>
      <c r="I234" s="89"/>
      <c r="J234" s="96" t="s">
        <v>1182</v>
      </c>
      <c r="K234" s="96"/>
      <c r="L234" s="96"/>
      <c r="M234" s="58" t="s">
        <v>1647</v>
      </c>
      <c r="N234" s="61">
        <f>IF(J234="","",IF(ISERROR(MATCH(M234,M$5:M233,0)),MAX(N$5:N233)+1,VLOOKUP(M234,M$5:N233,2,FALSE)) )</f>
        <v>12</v>
      </c>
      <c r="O234" s="89"/>
      <c r="P234" s="58" t="s">
        <v>1182</v>
      </c>
      <c r="S234" s="58" t="s">
        <v>1211</v>
      </c>
      <c r="T234" s="58" t="s">
        <v>1196</v>
      </c>
      <c r="U234" s="58" t="s">
        <v>1212</v>
      </c>
      <c r="V234" s="61" t="str">
        <f t="shared" si="22"/>
        <v>A1_A2</v>
      </c>
      <c r="W234" s="61">
        <f>IF(P234="","",IF(ISERROR(MATCH(V234,V$5:V233,0)),MAX(W$5:W233)+1,VLOOKUP(V234,V$5:W233,2,FALSE)) )</f>
        <v>11</v>
      </c>
      <c r="X234" s="89"/>
      <c r="Y234" s="58" t="s">
        <v>1182</v>
      </c>
      <c r="Z234" s="58"/>
      <c r="AA234" s="58"/>
      <c r="AB234" s="58" t="s">
        <v>1211</v>
      </c>
      <c r="AC234" s="58" t="s">
        <v>1334</v>
      </c>
      <c r="AD234" s="58" t="s">
        <v>1218</v>
      </c>
      <c r="AE234" s="61" t="str">
        <f t="shared" si="23"/>
        <v>L1-4_L1-3</v>
      </c>
      <c r="AF234" s="61">
        <f>IF(Y234="","",IF(ISERROR(MATCH(AE234,AE$5:AE233,0)),MAX(AF$5:AF233)+1,VLOOKUP(AE234,AE$5:AF233,2,FALSE)) )</f>
        <v>9</v>
      </c>
      <c r="AG234" s="89"/>
      <c r="AH234" s="54" t="str">
        <f t="shared" si="24"/>
        <v>cb9</v>
      </c>
      <c r="AI234" s="61">
        <f>IF(AH234="","",IF(ISERROR(MATCH(AH234,AH$5:AH233,0)),MAX(AI$5:AI233)+1,VLOOKUP(AH234,AH$5:AI233,2,FALSE)) )</f>
        <v>62</v>
      </c>
      <c r="AJ234" s="61" t="str">
        <f t="shared" si="25"/>
        <v>x</v>
      </c>
      <c r="AK234" s="58" t="s">
        <v>1185</v>
      </c>
      <c r="AL234" s="61"/>
      <c r="AO234" s="58" t="s">
        <v>1644</v>
      </c>
      <c r="AP234" s="58" t="s">
        <v>1420</v>
      </c>
      <c r="AQ234" s="91">
        <v>42287</v>
      </c>
      <c r="AR234" s="56" t="s">
        <v>1645</v>
      </c>
      <c r="AS234" s="58" t="s">
        <v>1646</v>
      </c>
      <c r="AT234" s="92">
        <v>103621.2</v>
      </c>
      <c r="AU234" s="92">
        <v>514547</v>
      </c>
      <c r="AV234" s="93">
        <f t="shared" si="26"/>
        <v>10.605888888888888</v>
      </c>
      <c r="AW234" s="93">
        <f t="shared" si="26"/>
        <v>51.763055555555553</v>
      </c>
      <c r="AY234" s="58">
        <v>837</v>
      </c>
      <c r="BB234" s="58" t="s">
        <v>1624</v>
      </c>
      <c r="BC234" s="58" t="s">
        <v>1191</v>
      </c>
      <c r="BD234" s="58">
        <v>1000</v>
      </c>
      <c r="BE234" s="58">
        <v>900</v>
      </c>
      <c r="BF234" s="58" t="s">
        <v>1192</v>
      </c>
      <c r="BG234" s="58">
        <v>50</v>
      </c>
      <c r="BH234" s="58">
        <v>30</v>
      </c>
      <c r="BI234" s="58">
        <f t="shared" si="28"/>
        <v>1380</v>
      </c>
      <c r="BJ234" s="58">
        <f t="shared" si="27"/>
        <v>880</v>
      </c>
      <c r="BK234" s="91">
        <v>42450</v>
      </c>
      <c r="BL234" s="59" t="s">
        <v>1270</v>
      </c>
      <c r="BM234" s="100">
        <v>42464</v>
      </c>
      <c r="BN234" s="59" t="s">
        <v>1265</v>
      </c>
      <c r="BO234" s="59" t="s">
        <v>1478</v>
      </c>
    </row>
    <row r="235" spans="1:67" ht="15" customHeight="1" x14ac:dyDescent="0.25">
      <c r="A235" s="157" t="s">
        <v>1648</v>
      </c>
      <c r="B235" s="54">
        <f ca="1">IF(AO235="","",IF(ISERROR(MATCH(AO235,AO$5:AO234,0)),MAX(B$5:B234)+1,INDIRECT(ADDRESS(MATCH(AO235,AO$5:AO234,0)+4,1)) ) )</f>
        <v>174</v>
      </c>
      <c r="C235" s="55">
        <v>337</v>
      </c>
      <c r="D235" s="56" t="s">
        <v>16</v>
      </c>
      <c r="E235" s="57" t="s">
        <v>1308</v>
      </c>
      <c r="F235" s="56" t="s">
        <v>1308</v>
      </c>
      <c r="G235" s="58" t="s">
        <v>1182</v>
      </c>
      <c r="H235" s="58"/>
      <c r="I235" s="89"/>
      <c r="J235" s="96" t="s">
        <v>1182</v>
      </c>
      <c r="K235" s="96"/>
      <c r="L235" s="96"/>
      <c r="M235" s="58" t="s">
        <v>1609</v>
      </c>
      <c r="N235" s="61">
        <f>IF(J235="","",IF(ISERROR(MATCH(M235,M$5:M234,0)),MAX(N$5:N234)+1,VLOOKUP(M235,M$5:N234,2,FALSE)) )</f>
        <v>10</v>
      </c>
      <c r="O235" s="89"/>
      <c r="P235" s="58" t="s">
        <v>1182</v>
      </c>
      <c r="S235" s="58" t="s">
        <v>1197</v>
      </c>
      <c r="T235" s="58" t="s">
        <v>1196</v>
      </c>
      <c r="V235" s="61" t="str">
        <f t="shared" si="22"/>
        <v>A1_A1</v>
      </c>
      <c r="W235" s="61">
        <f>IF(P235="","",IF(ISERROR(MATCH(V235,V$5:V234,0)),MAX(W$5:W234)+1,VLOOKUP(V235,V$5:W234,2,FALSE)) )</f>
        <v>10</v>
      </c>
      <c r="X235" s="89"/>
      <c r="Y235" s="58" t="s">
        <v>1182</v>
      </c>
      <c r="Z235" s="58"/>
      <c r="AA235" s="58"/>
      <c r="AB235" s="58" t="s">
        <v>1197</v>
      </c>
      <c r="AC235" s="58" t="s">
        <v>1213</v>
      </c>
      <c r="AD235" s="58" t="s">
        <v>16</v>
      </c>
      <c r="AE235" s="61" t="str">
        <f t="shared" si="23"/>
        <v>L1-5_L1-5</v>
      </c>
      <c r="AF235" s="61">
        <f>IF(Y235="","",IF(ISERROR(MATCH(AE235,AE$5:AE234,0)),MAX(AF$5:AF234)+1,VLOOKUP(AE235,AE$5:AF234,2,FALSE)) )</f>
        <v>19</v>
      </c>
      <c r="AG235" s="89"/>
      <c r="AH235" s="54" t="str">
        <f t="shared" si="24"/>
        <v>aaj</v>
      </c>
      <c r="AI235" s="61">
        <f>IF(AH235="","",IF(ISERROR(MATCH(AH235,AH$5:AH234,0)),MAX(AI$5:AI234)+1,VLOOKUP(AH235,AH$5:AI234,2,FALSE)) )</f>
        <v>63</v>
      </c>
      <c r="AJ235" s="61" t="str">
        <f t="shared" si="25"/>
        <v>x</v>
      </c>
      <c r="AK235" s="58" t="s">
        <v>1185</v>
      </c>
      <c r="AL235" s="61"/>
      <c r="AO235" s="58" t="s">
        <v>1648</v>
      </c>
      <c r="AP235" s="58" t="s">
        <v>1420</v>
      </c>
      <c r="AQ235" s="91">
        <v>42286</v>
      </c>
      <c r="AR235" s="56" t="s">
        <v>1649</v>
      </c>
      <c r="AS235" s="58" t="s">
        <v>1588</v>
      </c>
      <c r="AT235" s="92">
        <v>104209.1</v>
      </c>
      <c r="AU235" s="92">
        <v>514639.8</v>
      </c>
      <c r="AV235" s="93">
        <f t="shared" si="26"/>
        <v>10.70252777777778</v>
      </c>
      <c r="AW235" s="93">
        <f t="shared" si="26"/>
        <v>51.777722222222216</v>
      </c>
      <c r="AY235" s="58">
        <v>791</v>
      </c>
      <c r="BB235" s="58" t="s">
        <v>1624</v>
      </c>
      <c r="BC235" s="58" t="s">
        <v>1191</v>
      </c>
      <c r="BD235" s="58">
        <v>1000</v>
      </c>
      <c r="BE235" s="58">
        <v>900</v>
      </c>
      <c r="BF235" s="58" t="s">
        <v>1192</v>
      </c>
      <c r="BG235" s="58">
        <v>40</v>
      </c>
      <c r="BH235" s="58">
        <v>30</v>
      </c>
      <c r="BI235" s="58">
        <f t="shared" si="28"/>
        <v>1080</v>
      </c>
      <c r="BJ235" s="58">
        <f t="shared" si="27"/>
        <v>580</v>
      </c>
      <c r="BK235" s="91">
        <v>42450</v>
      </c>
      <c r="BL235" s="59" t="s">
        <v>1409</v>
      </c>
      <c r="BM235" s="100">
        <v>42464</v>
      </c>
      <c r="BN235" s="59" t="s">
        <v>1352</v>
      </c>
    </row>
    <row r="236" spans="1:67" ht="15" customHeight="1" x14ac:dyDescent="0.25">
      <c r="A236" s="157" t="s">
        <v>1650</v>
      </c>
      <c r="B236" s="54">
        <f ca="1">IF(AO236="","",IF(ISERROR(MATCH(AO236,AO$5:AO235,0)),MAX(B$5:B235)+1,INDIRECT(ADDRESS(MATCH(AO236,AO$5:AO235,0)+4,1)) ) )</f>
        <v>175</v>
      </c>
      <c r="C236" s="55">
        <v>338</v>
      </c>
      <c r="D236" s="56" t="s">
        <v>16</v>
      </c>
      <c r="E236" s="57" t="s">
        <v>1308</v>
      </c>
      <c r="F236" s="56" t="s">
        <v>1308</v>
      </c>
      <c r="G236" s="58" t="s">
        <v>1193</v>
      </c>
      <c r="H236" s="58"/>
      <c r="I236" s="89"/>
      <c r="J236" s="96" t="s">
        <v>1182</v>
      </c>
      <c r="K236" s="96"/>
      <c r="L236" s="96"/>
      <c r="M236" s="58" t="s">
        <v>1210</v>
      </c>
      <c r="N236" s="61">
        <f>IF(J236="","",IF(ISERROR(MATCH(M236,M$5:M235,0)),MAX(N$5:N235)+1,VLOOKUP(M236,M$5:N235,2,FALSE)) )</f>
        <v>2</v>
      </c>
      <c r="O236" s="89"/>
      <c r="P236" s="58" t="s">
        <v>1182</v>
      </c>
      <c r="S236" s="58" t="s">
        <v>1211</v>
      </c>
      <c r="T236" s="58" t="s">
        <v>1196</v>
      </c>
      <c r="U236" s="58" t="s">
        <v>1212</v>
      </c>
      <c r="V236" s="61" t="str">
        <f t="shared" si="22"/>
        <v>A1_A2</v>
      </c>
      <c r="W236" s="61">
        <f>IF(P236="","",IF(ISERROR(MATCH(V236,V$5:V235,0)),MAX(W$5:W235)+1,VLOOKUP(V236,V$5:W235,2,FALSE)) )</f>
        <v>11</v>
      </c>
      <c r="X236" s="89"/>
      <c r="Y236" s="58" t="s">
        <v>1182</v>
      </c>
      <c r="Z236" s="58"/>
      <c r="AA236" s="58"/>
      <c r="AB236" s="58" t="s">
        <v>1197</v>
      </c>
      <c r="AC236" s="58" t="s">
        <v>1334</v>
      </c>
      <c r="AD236" s="58" t="s">
        <v>16</v>
      </c>
      <c r="AE236" s="61" t="str">
        <f t="shared" si="23"/>
        <v>L1-4_L1-4</v>
      </c>
      <c r="AF236" s="61">
        <f>IF(Y236="","",IF(ISERROR(MATCH(AE236,AE$5:AE235,0)),MAX(AF$5:AF235)+1,VLOOKUP(AE236,AE$5:AF235,2,FALSE)) )</f>
        <v>26</v>
      </c>
      <c r="AG236" s="89"/>
      <c r="AH236" s="54" t="str">
        <f t="shared" si="24"/>
        <v>2bq</v>
      </c>
      <c r="AI236" s="61">
        <f>IF(AH236="","",IF(ISERROR(MATCH(AH236,AH$5:AH235,0)),MAX(AI$5:AI235)+1,VLOOKUP(AH236,AH$5:AI235,2,FALSE)) )</f>
        <v>64</v>
      </c>
      <c r="AJ236" s="61" t="str">
        <f t="shared" si="25"/>
        <v>x</v>
      </c>
      <c r="AK236" s="58" t="s">
        <v>1185</v>
      </c>
      <c r="AL236" s="61"/>
      <c r="AO236" s="58" t="s">
        <v>1650</v>
      </c>
      <c r="AP236" s="58" t="s">
        <v>1420</v>
      </c>
      <c r="AQ236" s="91">
        <v>42286</v>
      </c>
      <c r="AR236" s="56" t="s">
        <v>1651</v>
      </c>
      <c r="AS236" s="58" t="s">
        <v>1588</v>
      </c>
      <c r="AT236" s="92">
        <v>104202.4</v>
      </c>
      <c r="AU236" s="92">
        <v>514636.9</v>
      </c>
      <c r="AV236" s="93">
        <f t="shared" si="26"/>
        <v>10.700666666666665</v>
      </c>
      <c r="AW236" s="93">
        <f t="shared" si="26"/>
        <v>51.776916666666672</v>
      </c>
      <c r="AY236" s="58">
        <v>828</v>
      </c>
      <c r="BB236" s="58" t="s">
        <v>1624</v>
      </c>
      <c r="BC236" s="58" t="s">
        <v>1191</v>
      </c>
      <c r="BD236" s="58">
        <v>1000</v>
      </c>
      <c r="BE236" s="58">
        <v>950</v>
      </c>
      <c r="BF236" s="58" t="s">
        <v>1192</v>
      </c>
      <c r="BG236" s="58">
        <v>40</v>
      </c>
      <c r="BH236" s="58">
        <v>30</v>
      </c>
      <c r="BI236" s="58">
        <f t="shared" si="28"/>
        <v>1080</v>
      </c>
      <c r="BJ236" s="58">
        <f t="shared" si="27"/>
        <v>580</v>
      </c>
      <c r="BK236" s="91">
        <v>42450</v>
      </c>
      <c r="BL236" s="59" t="s">
        <v>1410</v>
      </c>
      <c r="BM236" s="100">
        <v>42464</v>
      </c>
      <c r="BN236" s="59" t="s">
        <v>1353</v>
      </c>
      <c r="BO236" s="59" t="s">
        <v>1478</v>
      </c>
    </row>
    <row r="237" spans="1:67" ht="15" customHeight="1" x14ac:dyDescent="0.25">
      <c r="A237" s="157" t="s">
        <v>1652</v>
      </c>
      <c r="B237" s="54">
        <f ca="1">IF(AO237="","",IF(ISERROR(MATCH(AO237,AO$5:AO236,0)),MAX(B$5:B236)+1,INDIRECT(ADDRESS(MATCH(AO237,AO$5:AO236,0)+4,1)) ) )</f>
        <v>176</v>
      </c>
      <c r="C237" s="55">
        <v>339</v>
      </c>
      <c r="D237" s="56" t="s">
        <v>16</v>
      </c>
      <c r="E237" s="57" t="s">
        <v>1308</v>
      </c>
      <c r="F237" s="56" t="s">
        <v>1308</v>
      </c>
      <c r="G237" s="58" t="s">
        <v>1182</v>
      </c>
      <c r="H237" s="58"/>
      <c r="I237" s="89"/>
      <c r="J237" s="96" t="s">
        <v>1182</v>
      </c>
      <c r="K237" s="96"/>
      <c r="L237" s="96"/>
      <c r="M237" s="58" t="s">
        <v>1210</v>
      </c>
      <c r="N237" s="61">
        <f>IF(J237="","",IF(ISERROR(MATCH(M237,M$5:M236,0)),MAX(N$5:N236)+1,VLOOKUP(M237,M$5:N236,2,FALSE)) )</f>
        <v>2</v>
      </c>
      <c r="O237" s="89"/>
      <c r="P237" s="58" t="s">
        <v>1182</v>
      </c>
      <c r="S237" s="58" t="s">
        <v>1197</v>
      </c>
      <c r="T237" s="58" t="s">
        <v>1196</v>
      </c>
      <c r="V237" s="61" t="str">
        <f t="shared" si="22"/>
        <v>A1_A1</v>
      </c>
      <c r="W237" s="61">
        <f>IF(P237="","",IF(ISERROR(MATCH(V237,V$5:V236,0)),MAX(W$5:W236)+1,VLOOKUP(V237,V$5:W236,2,FALSE)) )</f>
        <v>10</v>
      </c>
      <c r="X237" s="89"/>
      <c r="Y237" s="58" t="s">
        <v>16</v>
      </c>
      <c r="Z237" s="58"/>
      <c r="AA237" s="58"/>
      <c r="AB237" s="58" t="s">
        <v>16</v>
      </c>
      <c r="AC237" s="58" t="s">
        <v>16</v>
      </c>
      <c r="AD237" s="58" t="s">
        <v>16</v>
      </c>
      <c r="AE237" s="61" t="str">
        <f t="shared" si="23"/>
        <v/>
      </c>
      <c r="AF237" s="61" t="str">
        <f>IF(Y237="","",IF(ISERROR(MATCH(AE237,AE$5:AE236,0)),MAX(AF$5:AF236)+1,VLOOKUP(AE237,AE$5:AF236,2,FALSE)) )</f>
        <v/>
      </c>
      <c r="AG237" s="89"/>
      <c r="AH237" s="54" t="str">
        <f t="shared" si="24"/>
        <v>2a*</v>
      </c>
      <c r="AI237" s="61">
        <f>IF(AH237="","",IF(ISERROR(MATCH(AH237,AH$5:AH236,0)),MAX(AI$5:AI236)+1,VLOOKUP(AH237,AH$5:AI236,2,FALSE)) )</f>
        <v>20</v>
      </c>
      <c r="AJ237" s="61" t="str">
        <f t="shared" si="25"/>
        <v/>
      </c>
      <c r="AK237" s="58" t="s">
        <v>1185</v>
      </c>
      <c r="AL237" s="61"/>
      <c r="AO237" s="58" t="s">
        <v>1652</v>
      </c>
      <c r="AP237" s="58" t="s">
        <v>1420</v>
      </c>
      <c r="AQ237" s="91">
        <v>42286</v>
      </c>
      <c r="AR237" s="56" t="s">
        <v>1653</v>
      </c>
      <c r="AS237" s="58" t="s">
        <v>1588</v>
      </c>
      <c r="AT237" s="92">
        <v>104204</v>
      </c>
      <c r="AU237" s="92">
        <v>514636.5</v>
      </c>
      <c r="AV237" s="93">
        <f t="shared" si="26"/>
        <v>10.701111111111111</v>
      </c>
      <c r="AW237" s="93">
        <f t="shared" si="26"/>
        <v>51.776805555555555</v>
      </c>
      <c r="AY237" s="58">
        <v>820</v>
      </c>
      <c r="BB237" s="58" t="s">
        <v>1624</v>
      </c>
      <c r="BC237" s="58" t="s">
        <v>1191</v>
      </c>
      <c r="BD237" s="58">
        <v>1000</v>
      </c>
      <c r="BE237" s="58">
        <v>950</v>
      </c>
      <c r="BF237" s="58" t="s">
        <v>1192</v>
      </c>
      <c r="BG237" s="58">
        <v>50</v>
      </c>
      <c r="BH237" s="58">
        <v>30</v>
      </c>
      <c r="BI237" s="58">
        <f t="shared" si="28"/>
        <v>1380</v>
      </c>
      <c r="BJ237" s="58">
        <f t="shared" si="27"/>
        <v>880</v>
      </c>
      <c r="BK237" s="91">
        <v>42450</v>
      </c>
      <c r="BL237" s="59" t="s">
        <v>1413</v>
      </c>
      <c r="BM237" s="100">
        <v>42464</v>
      </c>
      <c r="BN237" s="59" t="s">
        <v>1354</v>
      </c>
    </row>
    <row r="238" spans="1:67" ht="15" customHeight="1" x14ac:dyDescent="0.25">
      <c r="A238" s="157" t="s">
        <v>1654</v>
      </c>
      <c r="B238" s="54">
        <f ca="1">IF(AO238="","",IF(ISERROR(MATCH(AO238,AO$5:AO237,0)),MAX(B$5:B237)+1,INDIRECT(ADDRESS(MATCH(AO238,AO$5:AO237,0)+4,1)) ) )</f>
        <v>177</v>
      </c>
      <c r="C238" s="55">
        <v>340</v>
      </c>
      <c r="D238" s="56" t="s">
        <v>16</v>
      </c>
      <c r="E238" s="57" t="s">
        <v>1308</v>
      </c>
      <c r="F238" s="56" t="s">
        <v>1308</v>
      </c>
      <c r="G238" s="58" t="s">
        <v>1182</v>
      </c>
      <c r="H238" s="58"/>
      <c r="I238" s="89"/>
      <c r="J238" s="96" t="s">
        <v>1182</v>
      </c>
      <c r="K238" s="96"/>
      <c r="L238" s="96"/>
      <c r="M238" s="58" t="s">
        <v>1479</v>
      </c>
      <c r="N238" s="61">
        <f>IF(J238="","",IF(ISERROR(MATCH(M238,M$5:M237,0)),MAX(N$5:N237)+1,VLOOKUP(M238,M$5:N237,2,FALSE)) )</f>
        <v>7</v>
      </c>
      <c r="O238" s="89"/>
      <c r="P238" s="58" t="s">
        <v>1182</v>
      </c>
      <c r="S238" s="58" t="s">
        <v>1211</v>
      </c>
      <c r="T238" s="58" t="s">
        <v>1196</v>
      </c>
      <c r="U238" s="58" t="s">
        <v>1212</v>
      </c>
      <c r="V238" s="61" t="str">
        <f t="shared" si="22"/>
        <v>A1_A2</v>
      </c>
      <c r="W238" s="61">
        <f>IF(P238="","",IF(ISERROR(MATCH(V238,V$5:V237,0)),MAX(W$5:W237)+1,VLOOKUP(V238,V$5:W237,2,FALSE)) )</f>
        <v>11</v>
      </c>
      <c r="X238" s="89"/>
      <c r="Y238" s="58" t="s">
        <v>1182</v>
      </c>
      <c r="Z238" s="58"/>
      <c r="AA238" s="58"/>
      <c r="AB238" s="58" t="s">
        <v>1211</v>
      </c>
      <c r="AC238" s="58" t="s">
        <v>1334</v>
      </c>
      <c r="AD238" s="58" t="s">
        <v>1218</v>
      </c>
      <c r="AE238" s="61" t="str">
        <f t="shared" si="23"/>
        <v>L1-4_L1-3</v>
      </c>
      <c r="AF238" s="61">
        <f>IF(Y238="","",IF(ISERROR(MATCH(AE238,AE$5:AE237,0)),MAX(AF$5:AF237)+1,VLOOKUP(AE238,AE$5:AF237,2,FALSE)) )</f>
        <v>9</v>
      </c>
      <c r="AG238" s="89"/>
      <c r="AH238" s="54" t="str">
        <f t="shared" si="24"/>
        <v>7b9</v>
      </c>
      <c r="AI238" s="61">
        <f>IF(AH238="","",IF(ISERROR(MATCH(AH238,AH$5:AH237,0)),MAX(AI$5:AI237)+1,VLOOKUP(AH238,AH$5:AI237,2,FALSE)) )</f>
        <v>65</v>
      </c>
      <c r="AJ238" s="61" t="str">
        <f t="shared" si="25"/>
        <v>x</v>
      </c>
      <c r="AK238" s="58" t="s">
        <v>1185</v>
      </c>
      <c r="AL238" s="61"/>
      <c r="AO238" s="58" t="s">
        <v>1654</v>
      </c>
      <c r="AP238" s="58" t="s">
        <v>1420</v>
      </c>
      <c r="AQ238" s="91">
        <v>42286</v>
      </c>
      <c r="AR238" s="56" t="s">
        <v>1655</v>
      </c>
      <c r="AS238" s="58" t="s">
        <v>1588</v>
      </c>
      <c r="AT238" s="92">
        <v>104213.5</v>
      </c>
      <c r="AU238" s="92">
        <v>514641.6</v>
      </c>
      <c r="AV238" s="93">
        <f t="shared" si="26"/>
        <v>10.703749999999999</v>
      </c>
      <c r="AW238" s="93">
        <f t="shared" si="26"/>
        <v>51.778222222222219</v>
      </c>
      <c r="AY238" s="58">
        <v>774</v>
      </c>
      <c r="BB238" s="58" t="s">
        <v>1624</v>
      </c>
      <c r="BC238" s="58" t="s">
        <v>1191</v>
      </c>
      <c r="BD238" s="58">
        <v>1000</v>
      </c>
      <c r="BE238" s="58">
        <v>950</v>
      </c>
      <c r="BF238" s="58" t="s">
        <v>1192</v>
      </c>
      <c r="BG238" s="58">
        <v>50</v>
      </c>
      <c r="BH238" s="58">
        <v>30</v>
      </c>
      <c r="BI238" s="58">
        <f t="shared" si="28"/>
        <v>1380</v>
      </c>
      <c r="BJ238" s="58">
        <f t="shared" si="27"/>
        <v>880</v>
      </c>
      <c r="BK238" s="91">
        <v>42450</v>
      </c>
      <c r="BL238" s="59" t="s">
        <v>1414</v>
      </c>
      <c r="BM238" s="100">
        <v>42464</v>
      </c>
      <c r="BN238" s="59" t="s">
        <v>1357</v>
      </c>
    </row>
    <row r="239" spans="1:67" ht="15" customHeight="1" x14ac:dyDescent="0.25">
      <c r="A239" s="157" t="s">
        <v>1656</v>
      </c>
      <c r="B239" s="54">
        <f ca="1">IF(AO239="","",IF(ISERROR(MATCH(AO239,AO$5:AO238,0)),MAX(B$5:B238)+1,INDIRECT(ADDRESS(MATCH(AO239,AO$5:AO238,0)+4,1)) ) )</f>
        <v>178</v>
      </c>
      <c r="C239" s="55">
        <v>341</v>
      </c>
      <c r="D239" s="56" t="s">
        <v>16</v>
      </c>
      <c r="E239" s="57" t="s">
        <v>1308</v>
      </c>
      <c r="F239" s="56" t="s">
        <v>1308</v>
      </c>
      <c r="G239" s="58" t="s">
        <v>1182</v>
      </c>
      <c r="H239" s="58"/>
      <c r="I239" s="89"/>
      <c r="J239" s="96" t="s">
        <v>1182</v>
      </c>
      <c r="K239" s="96"/>
      <c r="L239" s="96"/>
      <c r="M239" s="58" t="s">
        <v>1479</v>
      </c>
      <c r="N239" s="61">
        <f>IF(J239="","",IF(ISERROR(MATCH(M239,M$5:M238,0)),MAX(N$5:N238)+1,VLOOKUP(M239,M$5:N238,2,FALSE)) )</f>
        <v>7</v>
      </c>
      <c r="O239" s="89"/>
      <c r="P239" s="58" t="s">
        <v>1182</v>
      </c>
      <c r="S239" s="58" t="s">
        <v>1197</v>
      </c>
      <c r="T239" s="58" t="s">
        <v>1196</v>
      </c>
      <c r="V239" s="61" t="str">
        <f t="shared" si="22"/>
        <v>A1_A1</v>
      </c>
      <c r="W239" s="61">
        <f>IF(P239="","",IF(ISERROR(MATCH(V239,V$5:V238,0)),MAX(W$5:W238)+1,VLOOKUP(V239,V$5:W238,2,FALSE)) )</f>
        <v>10</v>
      </c>
      <c r="X239" s="89"/>
      <c r="Y239" s="58" t="s">
        <v>1182</v>
      </c>
      <c r="Z239" s="58"/>
      <c r="AA239" s="58"/>
      <c r="AB239" s="58" t="s">
        <v>1197</v>
      </c>
      <c r="AC239" s="58" t="s">
        <v>1213</v>
      </c>
      <c r="AD239" s="58" t="s">
        <v>16</v>
      </c>
      <c r="AE239" s="61" t="str">
        <f t="shared" si="23"/>
        <v>L1-5_L1-5</v>
      </c>
      <c r="AF239" s="61">
        <f>IF(Y239="","",IF(ISERROR(MATCH(AE239,AE$5:AE238,0)),MAX(AF$5:AF238)+1,VLOOKUP(AE239,AE$5:AF238,2,FALSE)) )</f>
        <v>19</v>
      </c>
      <c r="AG239" s="89"/>
      <c r="AH239" s="54" t="str">
        <f t="shared" si="24"/>
        <v>7aj</v>
      </c>
      <c r="AI239" s="61">
        <f>IF(AH239="","",IF(ISERROR(MATCH(AH239,AH$5:AH238,0)),MAX(AI$5:AI238)+1,VLOOKUP(AH239,AH$5:AI238,2,FALSE)) )</f>
        <v>38</v>
      </c>
      <c r="AJ239" s="61" t="str">
        <f t="shared" si="25"/>
        <v>x</v>
      </c>
      <c r="AK239" s="58" t="s">
        <v>1185</v>
      </c>
      <c r="AL239" s="61"/>
      <c r="AO239" s="58" t="s">
        <v>1656</v>
      </c>
      <c r="AP239" s="58" t="s">
        <v>1420</v>
      </c>
      <c r="AQ239" s="91">
        <v>42286</v>
      </c>
      <c r="AR239" s="56" t="s">
        <v>1657</v>
      </c>
      <c r="AS239" s="58" t="s">
        <v>1588</v>
      </c>
      <c r="AT239" s="92">
        <v>104214.6</v>
      </c>
      <c r="AU239" s="92">
        <v>514642.1</v>
      </c>
      <c r="AV239" s="93">
        <f t="shared" si="26"/>
        <v>10.704055555555557</v>
      </c>
      <c r="AW239" s="93">
        <f t="shared" si="26"/>
        <v>51.778361111111103</v>
      </c>
      <c r="AY239" s="58">
        <v>772</v>
      </c>
      <c r="BB239" s="58" t="s">
        <v>1624</v>
      </c>
      <c r="BC239" s="58" t="s">
        <v>1191</v>
      </c>
      <c r="BD239" s="58">
        <v>1000</v>
      </c>
      <c r="BE239" s="58">
        <v>950</v>
      </c>
      <c r="BF239" s="58" t="s">
        <v>1192</v>
      </c>
      <c r="BG239" s="58">
        <v>40</v>
      </c>
      <c r="BH239" s="58">
        <v>30</v>
      </c>
      <c r="BI239" s="58">
        <f t="shared" si="28"/>
        <v>1080</v>
      </c>
      <c r="BJ239" s="58">
        <f t="shared" si="27"/>
        <v>580</v>
      </c>
      <c r="BK239" s="91">
        <v>42450</v>
      </c>
      <c r="BL239" s="59" t="s">
        <v>1416</v>
      </c>
      <c r="BM239" s="100">
        <v>42464</v>
      </c>
      <c r="BN239" s="59" t="s">
        <v>1358</v>
      </c>
      <c r="BO239" s="59" t="s">
        <v>1495</v>
      </c>
    </row>
    <row r="240" spans="1:67" ht="15" customHeight="1" x14ac:dyDescent="0.25">
      <c r="A240" s="157" t="s">
        <v>1658</v>
      </c>
      <c r="B240" s="54">
        <f ca="1">IF(AO240="","",IF(ISERROR(MATCH(AO240,AO$5:AO239,0)),MAX(B$5:B239)+1,INDIRECT(ADDRESS(MATCH(AO240,AO$5:AO239,0)+4,1)) ) )</f>
        <v>179</v>
      </c>
      <c r="C240" s="55">
        <v>342</v>
      </c>
      <c r="D240" s="56" t="s">
        <v>16</v>
      </c>
      <c r="E240" s="57" t="s">
        <v>1308</v>
      </c>
      <c r="F240" s="56" t="s">
        <v>1308</v>
      </c>
      <c r="G240" s="58" t="s">
        <v>1182</v>
      </c>
      <c r="H240" s="58"/>
      <c r="I240" s="89"/>
      <c r="J240" s="96" t="s">
        <v>1182</v>
      </c>
      <c r="K240" s="96"/>
      <c r="L240" s="96"/>
      <c r="M240" s="58" t="s">
        <v>1210</v>
      </c>
      <c r="N240" s="61">
        <f>IF(J240="","",IF(ISERROR(MATCH(M240,M$5:M239,0)),MAX(N$5:N239)+1,VLOOKUP(M240,M$5:N239,2,FALSE)) )</f>
        <v>2</v>
      </c>
      <c r="O240" s="89"/>
      <c r="P240" s="58" t="s">
        <v>1182</v>
      </c>
      <c r="S240" s="58" t="s">
        <v>1211</v>
      </c>
      <c r="T240" s="58" t="s">
        <v>1196</v>
      </c>
      <c r="U240" s="58" t="s">
        <v>1212</v>
      </c>
      <c r="V240" s="61" t="str">
        <f t="shared" si="22"/>
        <v>A1_A2</v>
      </c>
      <c r="W240" s="61">
        <f>IF(P240="","",IF(ISERROR(MATCH(V240,V$5:V239,0)),MAX(W$5:W239)+1,VLOOKUP(V240,V$5:W239,2,FALSE)) )</f>
        <v>11</v>
      </c>
      <c r="X240" s="89"/>
      <c r="Y240" s="58" t="s">
        <v>1182</v>
      </c>
      <c r="Z240" s="58"/>
      <c r="AA240" s="58"/>
      <c r="AB240" s="58" t="s">
        <v>1211</v>
      </c>
      <c r="AC240" s="58" t="s">
        <v>1218</v>
      </c>
      <c r="AD240" s="58" t="s">
        <v>1228</v>
      </c>
      <c r="AE240" s="61" t="str">
        <f t="shared" si="23"/>
        <v>L1-3_L1-2</v>
      </c>
      <c r="AF240" s="61">
        <f>IF(Y240="","",IF(ISERROR(MATCH(AE240,AE$5:AE239,0)),MAX(AF$5:AF239)+1,VLOOKUP(AE240,AE$5:AF239,2,FALSE)) )</f>
        <v>18</v>
      </c>
      <c r="AG240" s="89"/>
      <c r="AH240" s="54" t="str">
        <f t="shared" si="24"/>
        <v>2bi</v>
      </c>
      <c r="AI240" s="61">
        <f>IF(AH240="","",IF(ISERROR(MATCH(AH240,AH$5:AH239,0)),MAX(AI$5:AI239)+1,VLOOKUP(AH240,AH$5:AI239,2,FALSE)) )</f>
        <v>37</v>
      </c>
      <c r="AJ240" s="61" t="str">
        <f t="shared" si="25"/>
        <v>x</v>
      </c>
      <c r="AK240" s="58" t="s">
        <v>1185</v>
      </c>
      <c r="AL240" s="61"/>
      <c r="AO240" s="58" t="s">
        <v>1658</v>
      </c>
      <c r="AP240" s="58" t="s">
        <v>1420</v>
      </c>
      <c r="AQ240" s="91">
        <v>42286</v>
      </c>
      <c r="AR240" s="56" t="s">
        <v>1659</v>
      </c>
      <c r="AS240" s="58" t="s">
        <v>1588</v>
      </c>
      <c r="AT240" s="92">
        <v>104215.2</v>
      </c>
      <c r="AU240" s="92">
        <v>514642.5</v>
      </c>
      <c r="AV240" s="93">
        <f t="shared" si="26"/>
        <v>10.704222222222221</v>
      </c>
      <c r="AW240" s="93">
        <f t="shared" si="26"/>
        <v>51.77847222222222</v>
      </c>
      <c r="AY240" s="58">
        <v>779</v>
      </c>
      <c r="BB240" s="58" t="s">
        <v>1624</v>
      </c>
      <c r="BC240" s="58" t="s">
        <v>1191</v>
      </c>
      <c r="BD240" s="58">
        <v>1000</v>
      </c>
      <c r="BE240" s="58">
        <v>950</v>
      </c>
      <c r="BF240" s="58" t="s">
        <v>1192</v>
      </c>
      <c r="BG240" s="58">
        <v>50</v>
      </c>
      <c r="BH240" s="58">
        <v>25</v>
      </c>
      <c r="BI240" s="58">
        <f t="shared" si="28"/>
        <v>1150</v>
      </c>
      <c r="BJ240" s="58">
        <f t="shared" si="27"/>
        <v>650</v>
      </c>
      <c r="BK240" s="91">
        <v>42450</v>
      </c>
      <c r="BL240" s="59" t="s">
        <v>1417</v>
      </c>
      <c r="BM240" s="100">
        <v>42464</v>
      </c>
      <c r="BN240" s="59" t="s">
        <v>1359</v>
      </c>
      <c r="BO240" s="59" t="s">
        <v>1495</v>
      </c>
    </row>
    <row r="241" spans="1:67" ht="15" customHeight="1" x14ac:dyDescent="0.25">
      <c r="A241" s="157" t="s">
        <v>1660</v>
      </c>
      <c r="B241" s="54">
        <f ca="1">IF(AO241="","",IF(ISERROR(MATCH(AO241,AO$5:AO240,0)),MAX(B$5:B240)+1,INDIRECT(ADDRESS(MATCH(AO241,AO$5:AO240,0)+4,1)) ) )</f>
        <v>180</v>
      </c>
      <c r="C241" s="55">
        <v>343</v>
      </c>
      <c r="D241" s="56" t="s">
        <v>16</v>
      </c>
      <c r="E241" s="57" t="s">
        <v>1308</v>
      </c>
      <c r="F241" s="56" t="s">
        <v>1308</v>
      </c>
      <c r="G241" s="58" t="s">
        <v>1182</v>
      </c>
      <c r="H241" s="58"/>
      <c r="I241" s="89"/>
      <c r="J241" s="96" t="s">
        <v>1182</v>
      </c>
      <c r="K241" s="96"/>
      <c r="L241" s="96"/>
      <c r="M241" s="58" t="s">
        <v>1479</v>
      </c>
      <c r="N241" s="61">
        <f>IF(J241="","",IF(ISERROR(MATCH(M241,M$5:M240,0)),MAX(N$5:N240)+1,VLOOKUP(M241,M$5:N240,2,FALSE)) )</f>
        <v>7</v>
      </c>
      <c r="O241" s="89"/>
      <c r="P241" s="58" t="s">
        <v>1182</v>
      </c>
      <c r="S241" s="58" t="s">
        <v>1211</v>
      </c>
      <c r="T241" s="58" t="s">
        <v>1196</v>
      </c>
      <c r="U241" s="58" t="s">
        <v>1217</v>
      </c>
      <c r="V241" s="61" t="str">
        <f t="shared" si="22"/>
        <v>A1_A1-1</v>
      </c>
      <c r="W241" s="61">
        <f>IF(P241="","",IF(ISERROR(MATCH(V241,V$5:V240,0)),MAX(W$5:W240)+1,VLOOKUP(V241,V$5:W240,2,FALSE)) )</f>
        <v>12</v>
      </c>
      <c r="X241" s="89"/>
      <c r="Y241" s="58" t="s">
        <v>1182</v>
      </c>
      <c r="Z241" s="58"/>
      <c r="AA241" s="58"/>
      <c r="AB241" s="58" t="s">
        <v>1211</v>
      </c>
      <c r="AC241" s="58" t="s">
        <v>1558</v>
      </c>
      <c r="AD241" s="58" t="s">
        <v>1218</v>
      </c>
      <c r="AE241" s="61" t="str">
        <f t="shared" si="23"/>
        <v>L1-6_L1-3</v>
      </c>
      <c r="AF241" s="61">
        <f>IF(Y241="","",IF(ISERROR(MATCH(AE241,AE$5:AE240,0)),MAX(AF$5:AF240)+1,VLOOKUP(AE241,AE$5:AF240,2,FALSE)) )</f>
        <v>27</v>
      </c>
      <c r="AG241" s="89"/>
      <c r="AH241" s="54" t="str">
        <f t="shared" si="24"/>
        <v>7cr</v>
      </c>
      <c r="AI241" s="61">
        <f>IF(AH241="","",IF(ISERROR(MATCH(AH241,AH$5:AH240,0)),MAX(AI$5:AI240)+1,VLOOKUP(AH241,AH$5:AI240,2,FALSE)) )</f>
        <v>66</v>
      </c>
      <c r="AJ241" s="61" t="str">
        <f t="shared" si="25"/>
        <v>x</v>
      </c>
      <c r="AK241" s="58" t="s">
        <v>1185</v>
      </c>
      <c r="AL241" s="61"/>
      <c r="AO241" s="58" t="s">
        <v>1660</v>
      </c>
      <c r="AP241" s="58" t="s">
        <v>1420</v>
      </c>
      <c r="AQ241" s="91">
        <v>42287</v>
      </c>
      <c r="AR241" s="56" t="s">
        <v>1661</v>
      </c>
      <c r="AS241" s="58" t="s">
        <v>1564</v>
      </c>
      <c r="AT241" s="92">
        <v>103543.6</v>
      </c>
      <c r="AU241" s="92">
        <v>514600.8</v>
      </c>
      <c r="AV241" s="93">
        <f t="shared" si="26"/>
        <v>10.595444444444446</v>
      </c>
      <c r="AW241" s="93">
        <f t="shared" si="26"/>
        <v>51.766888888888886</v>
      </c>
      <c r="AY241" s="58">
        <v>786</v>
      </c>
      <c r="BB241" s="58" t="s">
        <v>1624</v>
      </c>
      <c r="BC241" s="58" t="s">
        <v>1191</v>
      </c>
      <c r="BD241" s="58">
        <v>1000</v>
      </c>
      <c r="BE241" s="58">
        <v>900</v>
      </c>
      <c r="BF241" s="58" t="s">
        <v>1192</v>
      </c>
      <c r="BG241" s="58">
        <v>60</v>
      </c>
      <c r="BH241" s="58">
        <v>25</v>
      </c>
      <c r="BI241" s="58">
        <f t="shared" si="28"/>
        <v>1400</v>
      </c>
      <c r="BJ241" s="58">
        <f t="shared" si="27"/>
        <v>900</v>
      </c>
      <c r="BK241" s="91">
        <v>42450</v>
      </c>
      <c r="BL241" s="59" t="s">
        <v>1424</v>
      </c>
      <c r="BM241" s="100">
        <v>42464</v>
      </c>
      <c r="BN241" s="59" t="s">
        <v>1360</v>
      </c>
    </row>
    <row r="242" spans="1:67" ht="15" customHeight="1" x14ac:dyDescent="0.25">
      <c r="A242" s="157" t="s">
        <v>1663</v>
      </c>
      <c r="B242" s="54">
        <f ca="1">IF(AO242="","",IF(ISERROR(MATCH(AO242,AO$5:AO241,0)),MAX(B$5:B241)+1,INDIRECT(ADDRESS(MATCH(AO242,AO$5:AO241,0)+4,1)) ) )</f>
        <v>181</v>
      </c>
      <c r="C242" s="55">
        <v>344</v>
      </c>
      <c r="D242" s="56" t="s">
        <v>16</v>
      </c>
      <c r="E242" s="57" t="s">
        <v>1308</v>
      </c>
      <c r="F242" s="56" t="s">
        <v>1308</v>
      </c>
      <c r="G242" s="58" t="s">
        <v>1182</v>
      </c>
      <c r="H242" s="58"/>
      <c r="I242" s="89"/>
      <c r="J242" s="96" t="s">
        <v>1182</v>
      </c>
      <c r="K242" s="96"/>
      <c r="L242" s="96"/>
      <c r="M242" s="58" t="s">
        <v>1662</v>
      </c>
      <c r="N242" s="61">
        <f>IF(J242="","",IF(ISERROR(MATCH(M242,M$5:M241,0)),MAX(N$5:N241)+1,VLOOKUP(M242,M$5:N241,2,FALSE)) )</f>
        <v>13</v>
      </c>
      <c r="O242" s="89"/>
      <c r="P242" s="58" t="s">
        <v>1182</v>
      </c>
      <c r="S242" s="58" t="s">
        <v>1211</v>
      </c>
      <c r="T242" s="58" t="s">
        <v>1196</v>
      </c>
      <c r="U242" s="58" t="s">
        <v>1217</v>
      </c>
      <c r="V242" s="61" t="str">
        <f t="shared" si="22"/>
        <v>A1_A1-1</v>
      </c>
      <c r="W242" s="61">
        <f>IF(P242="","",IF(ISERROR(MATCH(V242,V$5:V241,0)),MAX(W$5:W241)+1,VLOOKUP(V242,V$5:W241,2,FALSE)) )</f>
        <v>12</v>
      </c>
      <c r="X242" s="89"/>
      <c r="Y242" s="58" t="s">
        <v>1182</v>
      </c>
      <c r="Z242" s="58"/>
      <c r="AA242" s="58"/>
      <c r="AB242" s="58" t="s">
        <v>1211</v>
      </c>
      <c r="AC242" s="58" t="s">
        <v>1334</v>
      </c>
      <c r="AD242" s="58" t="s">
        <v>1218</v>
      </c>
      <c r="AE242" s="61" t="str">
        <f t="shared" si="23"/>
        <v>L1-4_L1-3</v>
      </c>
      <c r="AF242" s="61">
        <f>IF(Y242="","",IF(ISERROR(MATCH(AE242,AE$5:AE241,0)),MAX(AF$5:AF241)+1,VLOOKUP(AE242,AE$5:AF241,2,FALSE)) )</f>
        <v>9</v>
      </c>
      <c r="AG242" s="89"/>
      <c r="AH242" s="54" t="str">
        <f t="shared" si="24"/>
        <v>dc9</v>
      </c>
      <c r="AI242" s="61">
        <f>IF(AH242="","",IF(ISERROR(MATCH(AH242,AH$5:AH241,0)),MAX(AI$5:AI241)+1,VLOOKUP(AH242,AH$5:AI241,2,FALSE)) )</f>
        <v>67</v>
      </c>
      <c r="AJ242" s="61" t="str">
        <f t="shared" si="25"/>
        <v>x</v>
      </c>
      <c r="AK242" s="58" t="s">
        <v>1185</v>
      </c>
      <c r="AL242" s="61"/>
      <c r="AO242" s="58" t="s">
        <v>1663</v>
      </c>
      <c r="AP242" s="58" t="s">
        <v>1420</v>
      </c>
      <c r="AQ242" s="91">
        <v>42287</v>
      </c>
      <c r="AR242" s="56" t="s">
        <v>1664</v>
      </c>
      <c r="AS242" s="58" t="s">
        <v>1564</v>
      </c>
      <c r="AT242" s="92">
        <v>103544.3</v>
      </c>
      <c r="AU242" s="92">
        <v>514600.6</v>
      </c>
      <c r="AV242" s="93">
        <f t="shared" si="26"/>
        <v>10.595638888888889</v>
      </c>
      <c r="AW242" s="93">
        <f t="shared" si="26"/>
        <v>51.766833333333324</v>
      </c>
      <c r="AY242" s="58">
        <v>791</v>
      </c>
      <c r="BB242" s="58" t="s">
        <v>1665</v>
      </c>
      <c r="BC242" s="58" t="s">
        <v>1191</v>
      </c>
      <c r="BD242" s="58">
        <v>1000</v>
      </c>
      <c r="BE242" s="58">
        <v>950</v>
      </c>
      <c r="BF242" s="58" t="s">
        <v>1231</v>
      </c>
      <c r="BG242" s="58">
        <v>50</v>
      </c>
      <c r="BH242" s="58">
        <v>30</v>
      </c>
      <c r="BI242" s="58">
        <f t="shared" ref="BI242:BI265" si="29">((BG242-2)*BH242)</f>
        <v>1440</v>
      </c>
      <c r="BJ242" s="58">
        <f t="shared" si="27"/>
        <v>940</v>
      </c>
      <c r="BK242" s="91">
        <v>42450</v>
      </c>
      <c r="BL242" s="59" t="s">
        <v>1291</v>
      </c>
      <c r="BM242" s="100">
        <v>42464</v>
      </c>
      <c r="BN242" s="59" t="s">
        <v>1198</v>
      </c>
    </row>
    <row r="243" spans="1:67" ht="15" customHeight="1" x14ac:dyDescent="0.25">
      <c r="A243" s="157" t="s">
        <v>1667</v>
      </c>
      <c r="B243" s="54">
        <f ca="1">IF(AO243="","",IF(ISERROR(MATCH(AO243,AO$5:AO242,0)),MAX(B$5:B242)+1,INDIRECT(ADDRESS(MATCH(AO243,AO$5:AO242,0)+4,1)) ) )</f>
        <v>182</v>
      </c>
      <c r="C243" s="55">
        <v>345</v>
      </c>
      <c r="D243" s="56">
        <v>346</v>
      </c>
      <c r="E243" s="57" t="s">
        <v>1308</v>
      </c>
      <c r="F243" s="56" t="s">
        <v>1308</v>
      </c>
      <c r="G243" s="58" t="s">
        <v>1182</v>
      </c>
      <c r="H243" s="58" t="s">
        <v>1666</v>
      </c>
      <c r="I243" s="89"/>
      <c r="J243" s="96"/>
      <c r="K243" s="96"/>
      <c r="L243" s="96"/>
      <c r="M243" s="58" t="s">
        <v>16</v>
      </c>
      <c r="N243" s="61" t="str">
        <f>IF(J243="","",IF(ISERROR(MATCH(M243,M$5:M242,0)),MAX(N$5:N242)+1,VLOOKUP(M243,M$5:N242,2,FALSE)) )</f>
        <v/>
      </c>
      <c r="O243" s="89"/>
      <c r="P243" s="58" t="s">
        <v>16</v>
      </c>
      <c r="V243" s="61" t="str">
        <f t="shared" si="22"/>
        <v/>
      </c>
      <c r="W243" s="61" t="str">
        <f>IF(P243="","",IF(ISERROR(MATCH(V243,V$5:V242,0)),MAX(W$5:W242)+1,VLOOKUP(V243,V$5:W242,2,FALSE)) )</f>
        <v/>
      </c>
      <c r="X243" s="89"/>
      <c r="Y243" s="58" t="s">
        <v>16</v>
      </c>
      <c r="Z243" s="58"/>
      <c r="AA243" s="58"/>
      <c r="AB243" s="58" t="s">
        <v>16</v>
      </c>
      <c r="AC243" s="58" t="s">
        <v>16</v>
      </c>
      <c r="AD243" s="58" t="s">
        <v>16</v>
      </c>
      <c r="AE243" s="61" t="str">
        <f t="shared" si="23"/>
        <v/>
      </c>
      <c r="AF243" s="61" t="str">
        <f>IF(Y243="","",IF(ISERROR(MATCH(AE243,AE$5:AE242,0)),MAX(AF$5:AF242)+1,VLOOKUP(AE243,AE$5:AF242,2,FALSE)) )</f>
        <v/>
      </c>
      <c r="AG243" s="89"/>
      <c r="AH243" s="54" t="str">
        <f t="shared" si="24"/>
        <v/>
      </c>
      <c r="AI243" s="61" t="str">
        <f>IF(AH243="","",IF(ISERROR(MATCH(AH243,AH$5:AH242,0)),MAX(AI$5:AI242)+1,VLOOKUP(AH243,AH$5:AI242,2,FALSE)) )</f>
        <v/>
      </c>
      <c r="AJ243" s="61" t="str">
        <f t="shared" si="25"/>
        <v/>
      </c>
      <c r="AK243" s="58" t="s">
        <v>1185</v>
      </c>
      <c r="AL243" s="61"/>
      <c r="AO243" s="58" t="s">
        <v>1667</v>
      </c>
      <c r="AP243" s="58" t="s">
        <v>1420</v>
      </c>
      <c r="AQ243" s="91">
        <v>42287</v>
      </c>
      <c r="AR243" s="56" t="s">
        <v>1668</v>
      </c>
      <c r="AS243" s="58" t="s">
        <v>1564</v>
      </c>
      <c r="AT243" s="92">
        <v>103547.7</v>
      </c>
      <c r="AU243" s="92">
        <v>514600</v>
      </c>
      <c r="AV243" s="93">
        <f t="shared" si="26"/>
        <v>10.596583333333333</v>
      </c>
      <c r="AW243" s="93">
        <f t="shared" si="26"/>
        <v>51.766666666666666</v>
      </c>
      <c r="AY243" s="58">
        <v>798</v>
      </c>
      <c r="BB243" s="58" t="s">
        <v>1665</v>
      </c>
      <c r="BC243" s="58" t="s">
        <v>1191</v>
      </c>
      <c r="BD243" s="58">
        <v>1000</v>
      </c>
      <c r="BE243" s="58">
        <v>1000</v>
      </c>
      <c r="BF243" s="58" t="s">
        <v>1192</v>
      </c>
      <c r="BG243" s="58">
        <v>50</v>
      </c>
      <c r="BH243" s="58">
        <v>25</v>
      </c>
      <c r="BI243" s="58">
        <f t="shared" si="29"/>
        <v>1200</v>
      </c>
      <c r="BJ243" s="58">
        <f t="shared" si="27"/>
        <v>700</v>
      </c>
      <c r="BK243" s="91">
        <v>42450</v>
      </c>
      <c r="BL243" s="59" t="s">
        <v>1432</v>
      </c>
      <c r="BM243" s="100">
        <v>42464</v>
      </c>
      <c r="BN243" s="59" t="s">
        <v>1362</v>
      </c>
    </row>
    <row r="244" spans="1:67" ht="15" customHeight="1" x14ac:dyDescent="0.25">
      <c r="A244" s="157" t="s">
        <v>1667</v>
      </c>
      <c r="B244" s="54" t="str">
        <f ca="1">IF(AO244="","",IF(ISERROR(MATCH(AO244,AO$5:AO243,0)),MAX(B$5:B243)+1,INDIRECT(ADDRESS(MATCH(AO244,AO$5:AO243,0)+4,1)) ) )</f>
        <v>DIPcomH15/44.8</v>
      </c>
      <c r="C244" s="55">
        <v>346</v>
      </c>
      <c r="E244" s="57" t="s">
        <v>1308</v>
      </c>
      <c r="F244" s="56" t="s">
        <v>1308</v>
      </c>
      <c r="G244" s="58" t="s">
        <v>1261</v>
      </c>
      <c r="H244" s="58" t="s">
        <v>1666</v>
      </c>
      <c r="I244" s="89"/>
      <c r="J244" s="96" t="s">
        <v>1182</v>
      </c>
      <c r="K244" s="96"/>
      <c r="L244" s="96"/>
      <c r="M244" s="58" t="s">
        <v>1210</v>
      </c>
      <c r="N244" s="61">
        <f>IF(J244="","",IF(ISERROR(MATCH(M244,M$5:M243,0)),MAX(N$5:N243)+1,VLOOKUP(M244,M$5:N243,2,FALSE)) )</f>
        <v>2</v>
      </c>
      <c r="O244" s="89"/>
      <c r="P244" s="58" t="s">
        <v>1182</v>
      </c>
      <c r="S244" s="58" t="s">
        <v>1197</v>
      </c>
      <c r="T244" s="58" t="s">
        <v>1212</v>
      </c>
      <c r="V244" s="61" t="str">
        <f t="shared" si="22"/>
        <v>A2_A2</v>
      </c>
      <c r="W244" s="61">
        <f>IF(P244="","",IF(ISERROR(MATCH(V244,V$5:V243,0)),MAX(W$5:W243)+1,VLOOKUP(V244,V$5:W243,2,FALSE)) )</f>
        <v>7</v>
      </c>
      <c r="X244" s="89"/>
      <c r="Y244" s="58" t="s">
        <v>1182</v>
      </c>
      <c r="Z244" s="58"/>
      <c r="AA244" s="58"/>
      <c r="AB244" s="58" t="s">
        <v>1211</v>
      </c>
      <c r="AC244" s="58" t="s">
        <v>1334</v>
      </c>
      <c r="AD244" s="58" t="s">
        <v>1218</v>
      </c>
      <c r="AE244" s="61" t="str">
        <f t="shared" si="23"/>
        <v>L1-4_L1-3</v>
      </c>
      <c r="AF244" s="61">
        <f>IF(Y244="","",IF(ISERROR(MATCH(AE244,AE$5:AE243,0)),MAX(AF$5:AF243)+1,VLOOKUP(AE244,AE$5:AF243,2,FALSE)) )</f>
        <v>9</v>
      </c>
      <c r="AG244" s="89"/>
      <c r="AH244" s="54" t="str">
        <f t="shared" si="24"/>
        <v>279</v>
      </c>
      <c r="AI244" s="61">
        <f>IF(AH244="","",IF(ISERROR(MATCH(AH244,AH$5:AH243,0)),MAX(AI$5:AI243)+1,VLOOKUP(AH244,AH$5:AI243,2,FALSE)) )</f>
        <v>59</v>
      </c>
      <c r="AJ244" s="61" t="str">
        <f t="shared" si="25"/>
        <v>x</v>
      </c>
      <c r="AK244" s="58" t="s">
        <v>1185</v>
      </c>
      <c r="AL244" s="61"/>
      <c r="AO244" s="58" t="s">
        <v>1667</v>
      </c>
      <c r="AP244" s="58" t="s">
        <v>1420</v>
      </c>
      <c r="AQ244" s="91">
        <v>42287</v>
      </c>
      <c r="AR244" s="56" t="s">
        <v>1668</v>
      </c>
      <c r="AS244" s="58" t="s">
        <v>1564</v>
      </c>
      <c r="AT244" s="92">
        <v>103547.7</v>
      </c>
      <c r="AU244" s="92">
        <v>514600</v>
      </c>
      <c r="AV244" s="93">
        <f t="shared" si="26"/>
        <v>10.596583333333333</v>
      </c>
      <c r="AW244" s="93">
        <f t="shared" si="26"/>
        <v>51.766666666666666</v>
      </c>
      <c r="AY244" s="58">
        <v>798</v>
      </c>
      <c r="BB244" s="58" t="s">
        <v>1665</v>
      </c>
      <c r="BC244" s="58" t="s">
        <v>1191</v>
      </c>
      <c r="BD244" s="58">
        <v>1000</v>
      </c>
      <c r="BE244" s="58">
        <v>1000</v>
      </c>
      <c r="BF244" s="58" t="s">
        <v>1192</v>
      </c>
      <c r="BG244" s="58">
        <v>60</v>
      </c>
      <c r="BH244" s="58">
        <v>25</v>
      </c>
      <c r="BI244" s="58">
        <f t="shared" si="29"/>
        <v>1450</v>
      </c>
      <c r="BJ244" s="58">
        <f t="shared" si="27"/>
        <v>950</v>
      </c>
      <c r="BK244" s="91">
        <v>42450</v>
      </c>
      <c r="BL244" s="59" t="s">
        <v>1433</v>
      </c>
      <c r="BM244" s="100">
        <v>42464</v>
      </c>
      <c r="BN244" s="59" t="s">
        <v>1364</v>
      </c>
    </row>
    <row r="245" spans="1:67" ht="15" customHeight="1" x14ac:dyDescent="0.25">
      <c r="A245" s="157" t="s">
        <v>1669</v>
      </c>
      <c r="B245" s="54">
        <f ca="1">IF(AO245="","",IF(ISERROR(MATCH(AO245,AO$5:AO244,0)),MAX(B$5:B244)+1,INDIRECT(ADDRESS(MATCH(AO245,AO$5:AO244,0)+4,1)) ) )</f>
        <v>183</v>
      </c>
      <c r="C245" s="55">
        <v>347</v>
      </c>
      <c r="D245" s="56" t="s">
        <v>16</v>
      </c>
      <c r="E245" s="57" t="s">
        <v>1308</v>
      </c>
      <c r="F245" s="56" t="s">
        <v>1308</v>
      </c>
      <c r="G245" s="58" t="s">
        <v>1182</v>
      </c>
      <c r="H245" s="58"/>
      <c r="I245" s="89"/>
      <c r="J245" s="96" t="s">
        <v>1182</v>
      </c>
      <c r="K245" s="96"/>
      <c r="L245" s="96"/>
      <c r="M245" s="58" t="s">
        <v>1618</v>
      </c>
      <c r="N245" s="61">
        <f>IF(J245="","",IF(ISERROR(MATCH(M245,M$5:M244,0)),MAX(N$5:N244)+1,VLOOKUP(M245,M$5:N244,2,FALSE)) )</f>
        <v>11</v>
      </c>
      <c r="O245" s="89"/>
      <c r="P245" s="58" t="s">
        <v>1182</v>
      </c>
      <c r="S245" s="58" t="s">
        <v>1197</v>
      </c>
      <c r="T245" s="58" t="s">
        <v>1212</v>
      </c>
      <c r="V245" s="61" t="str">
        <f t="shared" si="22"/>
        <v>A2_A2</v>
      </c>
      <c r="W245" s="61">
        <f>IF(P245="","",IF(ISERROR(MATCH(V245,V$5:V244,0)),MAX(W$5:W244)+1,VLOOKUP(V245,V$5:W244,2,FALSE)) )</f>
        <v>7</v>
      </c>
      <c r="X245" s="89"/>
      <c r="Y245" s="58" t="s">
        <v>1182</v>
      </c>
      <c r="Z245" s="58"/>
      <c r="AA245" s="58"/>
      <c r="AB245" s="58" t="s">
        <v>1211</v>
      </c>
      <c r="AC245" s="58" t="s">
        <v>1218</v>
      </c>
      <c r="AD245" s="58" t="s">
        <v>1228</v>
      </c>
      <c r="AE245" s="61" t="str">
        <f t="shared" si="23"/>
        <v>L1-3_L1-2</v>
      </c>
      <c r="AF245" s="61">
        <f>IF(Y245="","",IF(ISERROR(MATCH(AE245,AE$5:AE244,0)),MAX(AF$5:AF244)+1,VLOOKUP(AE245,AE$5:AF244,2,FALSE)) )</f>
        <v>18</v>
      </c>
      <c r="AG245" s="89"/>
      <c r="AH245" s="54" t="str">
        <f t="shared" si="24"/>
        <v>b7i</v>
      </c>
      <c r="AI245" s="61">
        <f>IF(AH245="","",IF(ISERROR(MATCH(AH245,AH$5:AH244,0)),MAX(AI$5:AI244)+1,VLOOKUP(AH245,AH$5:AI244,2,FALSE)) )</f>
        <v>68</v>
      </c>
      <c r="AJ245" s="61" t="str">
        <f t="shared" si="25"/>
        <v>x</v>
      </c>
      <c r="AK245" s="58" t="s">
        <v>1185</v>
      </c>
      <c r="AL245" s="61"/>
      <c r="AO245" s="58" t="s">
        <v>1669</v>
      </c>
      <c r="AP245" s="58" t="s">
        <v>1420</v>
      </c>
      <c r="AQ245" s="91">
        <v>42287</v>
      </c>
      <c r="AR245" s="56" t="s">
        <v>1670</v>
      </c>
      <c r="AS245" s="58" t="s">
        <v>1564</v>
      </c>
      <c r="AT245" s="92">
        <v>103548.2</v>
      </c>
      <c r="AU245" s="92">
        <v>514559.8</v>
      </c>
      <c r="AV245" s="93">
        <f t="shared" si="26"/>
        <v>10.596722222222221</v>
      </c>
      <c r="AW245" s="93">
        <f t="shared" si="26"/>
        <v>51.766611111111111</v>
      </c>
      <c r="AY245" s="58">
        <v>797</v>
      </c>
      <c r="BB245" s="58" t="s">
        <v>1665</v>
      </c>
      <c r="BC245" s="58" t="s">
        <v>1191</v>
      </c>
      <c r="BD245" s="58">
        <v>1000</v>
      </c>
      <c r="BE245" s="58">
        <v>1000</v>
      </c>
      <c r="BF245" s="58" t="s">
        <v>1231</v>
      </c>
      <c r="BG245" s="58">
        <v>50</v>
      </c>
      <c r="BH245" s="58">
        <v>30</v>
      </c>
      <c r="BI245" s="58">
        <f t="shared" si="29"/>
        <v>1440</v>
      </c>
      <c r="BJ245" s="58">
        <f t="shared" si="27"/>
        <v>940</v>
      </c>
      <c r="BK245" s="91">
        <v>42450</v>
      </c>
      <c r="BL245" s="59" t="s">
        <v>1438</v>
      </c>
      <c r="BM245" s="100">
        <v>42464</v>
      </c>
      <c r="BN245" s="59" t="s">
        <v>1365</v>
      </c>
    </row>
    <row r="246" spans="1:67" ht="15" customHeight="1" x14ac:dyDescent="0.25">
      <c r="A246" s="157" t="s">
        <v>1672</v>
      </c>
      <c r="B246" s="54">
        <f ca="1">IF(AO246="","",IF(ISERROR(MATCH(AO246,AO$5:AO245,0)),MAX(B$5:B245)+1,INDIRECT(ADDRESS(MATCH(AO246,AO$5:AO245,0)+4,1)) ) )</f>
        <v>184</v>
      </c>
      <c r="C246" s="55">
        <v>348</v>
      </c>
      <c r="D246" s="56" t="s">
        <v>16</v>
      </c>
      <c r="E246" s="57" t="s">
        <v>1308</v>
      </c>
      <c r="F246" s="56" t="s">
        <v>1308</v>
      </c>
      <c r="G246" s="58"/>
      <c r="H246" s="58" t="s">
        <v>1671</v>
      </c>
      <c r="I246" s="89"/>
      <c r="J246" s="96" t="s">
        <v>1182</v>
      </c>
      <c r="K246" s="96"/>
      <c r="L246" s="96"/>
      <c r="M246" s="58" t="s">
        <v>1609</v>
      </c>
      <c r="N246" s="61">
        <f>IF(J246="","",IF(ISERROR(MATCH(M246,M$5:M245,0)),MAX(N$5:N245)+1,VLOOKUP(M246,M$5:N245,2,FALSE)) )</f>
        <v>10</v>
      </c>
      <c r="O246" s="89"/>
      <c r="P246" s="58" t="s">
        <v>1182</v>
      </c>
      <c r="S246" s="58" t="s">
        <v>1211</v>
      </c>
      <c r="T246" s="58" t="s">
        <v>1196</v>
      </c>
      <c r="U246" s="58" t="s">
        <v>1212</v>
      </c>
      <c r="V246" s="61" t="str">
        <f t="shared" si="22"/>
        <v>A1_A2</v>
      </c>
      <c r="W246" s="61">
        <f>IF(P246="","",IF(ISERROR(MATCH(V246,V$5:V245,0)),MAX(W$5:W245)+1,VLOOKUP(V246,V$5:W245,2,FALSE)) )</f>
        <v>11</v>
      </c>
      <c r="X246" s="89"/>
      <c r="Y246" s="58" t="s">
        <v>1182</v>
      </c>
      <c r="Z246" s="58"/>
      <c r="AA246" s="58"/>
      <c r="AB246" s="58" t="s">
        <v>1211</v>
      </c>
      <c r="AC246" s="58" t="s">
        <v>1213</v>
      </c>
      <c r="AD246" s="58" t="s">
        <v>1310</v>
      </c>
      <c r="AE246" s="61" t="str">
        <f t="shared" si="23"/>
        <v>L1-5_L1-8</v>
      </c>
      <c r="AF246" s="61">
        <f>IF(Y246="","",IF(ISERROR(MATCH(AE246,AE$5:AE245,0)),MAX(AF$5:AF245)+1,VLOOKUP(AE246,AE$5:AF245,2,FALSE)) )</f>
        <v>28</v>
      </c>
      <c r="AG246" s="89"/>
      <c r="AH246" s="54" t="str">
        <f t="shared" si="24"/>
        <v>abs</v>
      </c>
      <c r="AI246" s="61">
        <f>IF(AH246="","",IF(ISERROR(MATCH(AH246,AH$5:AH245,0)),MAX(AI$5:AI245)+1,VLOOKUP(AH246,AH$5:AI245,2,FALSE)) )</f>
        <v>69</v>
      </c>
      <c r="AJ246" s="61" t="str">
        <f t="shared" si="25"/>
        <v>x</v>
      </c>
      <c r="AK246" s="58" t="s">
        <v>1185</v>
      </c>
      <c r="AL246" s="61"/>
      <c r="AO246" s="58" t="s">
        <v>1672</v>
      </c>
      <c r="AP246" s="58" t="s">
        <v>1420</v>
      </c>
      <c r="AQ246" s="91">
        <v>42287</v>
      </c>
      <c r="AR246" s="56" t="s">
        <v>1673</v>
      </c>
      <c r="AS246" s="58" t="s">
        <v>1564</v>
      </c>
      <c r="AT246" s="92">
        <v>103556.8</v>
      </c>
      <c r="AU246" s="92">
        <v>514557.7</v>
      </c>
      <c r="AV246" s="93">
        <f t="shared" si="26"/>
        <v>10.599111111111112</v>
      </c>
      <c r="AW246" s="93">
        <f t="shared" si="26"/>
        <v>51.766027777777779</v>
      </c>
      <c r="AY246" s="58">
        <v>808</v>
      </c>
      <c r="BB246" s="58" t="s">
        <v>1665</v>
      </c>
      <c r="BC246" s="58" t="s">
        <v>1191</v>
      </c>
      <c r="BD246" s="58">
        <v>1000</v>
      </c>
      <c r="BE246" s="58" t="s">
        <v>1233</v>
      </c>
      <c r="BF246" s="58" t="s">
        <v>1209</v>
      </c>
      <c r="BG246" s="58">
        <v>50</v>
      </c>
      <c r="BH246" s="58">
        <v>30</v>
      </c>
      <c r="BI246" s="58">
        <f t="shared" si="29"/>
        <v>1440</v>
      </c>
      <c r="BJ246" s="58">
        <f t="shared" si="27"/>
        <v>940</v>
      </c>
      <c r="BK246" s="91">
        <v>42450</v>
      </c>
      <c r="BL246" s="59" t="s">
        <v>1442</v>
      </c>
      <c r="BM246" s="100">
        <v>42464</v>
      </c>
      <c r="BN246" s="59" t="s">
        <v>1366</v>
      </c>
    </row>
    <row r="247" spans="1:67" ht="15" customHeight="1" x14ac:dyDescent="0.25">
      <c r="A247" s="157" t="s">
        <v>1672</v>
      </c>
      <c r="B247" s="54" t="str">
        <f ca="1">IF(AO247="","",IF(ISERROR(MATCH(AO247,AO$5:AO246,0)),MAX(B$5:B246)+1,INDIRECT(ADDRESS(MATCH(AO247,AO$5:AO246,0)+4,1)) ) )</f>
        <v>DIPcomH15/44.10</v>
      </c>
      <c r="C247" s="55">
        <v>349</v>
      </c>
      <c r="D247" s="56">
        <v>348</v>
      </c>
      <c r="E247" s="57" t="s">
        <v>1308</v>
      </c>
      <c r="F247" s="56" t="s">
        <v>1308</v>
      </c>
      <c r="G247" s="58" t="s">
        <v>1182</v>
      </c>
      <c r="H247" s="58" t="s">
        <v>1671</v>
      </c>
      <c r="I247" s="89"/>
      <c r="J247" s="96"/>
      <c r="K247" s="96"/>
      <c r="L247" s="96"/>
      <c r="M247" s="58" t="s">
        <v>16</v>
      </c>
      <c r="N247" s="61" t="str">
        <f>IF(J247="","",IF(ISERROR(MATCH(M247,M$5:M246,0)),MAX(N$5:N246)+1,VLOOKUP(M247,M$5:N246,2,FALSE)) )</f>
        <v/>
      </c>
      <c r="O247" s="89"/>
      <c r="P247" s="58" t="s">
        <v>16</v>
      </c>
      <c r="V247" s="61" t="str">
        <f t="shared" si="22"/>
        <v/>
      </c>
      <c r="W247" s="61" t="str">
        <f>IF(P247="","",IF(ISERROR(MATCH(V247,V$5:V246,0)),MAX(W$5:W246)+1,VLOOKUP(V247,V$5:W246,2,FALSE)) )</f>
        <v/>
      </c>
      <c r="X247" s="89"/>
      <c r="Y247" s="58" t="s">
        <v>16</v>
      </c>
      <c r="Z247" s="58"/>
      <c r="AA247" s="58"/>
      <c r="AB247" s="58" t="s">
        <v>16</v>
      </c>
      <c r="AC247" s="58" t="s">
        <v>16</v>
      </c>
      <c r="AD247" s="58" t="s">
        <v>16</v>
      </c>
      <c r="AE247" s="61" t="str">
        <f t="shared" si="23"/>
        <v/>
      </c>
      <c r="AF247" s="61" t="str">
        <f>IF(Y247="","",IF(ISERROR(MATCH(AE247,AE$5:AE246,0)),MAX(AF$5:AF246)+1,VLOOKUP(AE247,AE$5:AF246,2,FALSE)) )</f>
        <v/>
      </c>
      <c r="AG247" s="89"/>
      <c r="AH247" s="54" t="str">
        <f t="shared" si="24"/>
        <v/>
      </c>
      <c r="AI247" s="61" t="str">
        <f>IF(AH247="","",IF(ISERROR(MATCH(AH247,AH$5:AH246,0)),MAX(AI$5:AI246)+1,VLOOKUP(AH247,AH$5:AI246,2,FALSE)) )</f>
        <v/>
      </c>
      <c r="AJ247" s="61" t="str">
        <f t="shared" si="25"/>
        <v/>
      </c>
      <c r="AK247" s="58" t="s">
        <v>1185</v>
      </c>
      <c r="AL247" s="61"/>
      <c r="AO247" s="58" t="s">
        <v>1672</v>
      </c>
      <c r="AP247" s="58" t="s">
        <v>1420</v>
      </c>
      <c r="AQ247" s="91">
        <v>42287</v>
      </c>
      <c r="AR247" s="56" t="s">
        <v>1673</v>
      </c>
      <c r="AS247" s="58" t="s">
        <v>1564</v>
      </c>
      <c r="AT247" s="92">
        <v>103556.8</v>
      </c>
      <c r="AU247" s="92">
        <v>514557.7</v>
      </c>
      <c r="AV247" s="93">
        <f t="shared" si="26"/>
        <v>10.599111111111112</v>
      </c>
      <c r="AW247" s="93">
        <f t="shared" si="26"/>
        <v>51.766027777777779</v>
      </c>
      <c r="AY247" s="58">
        <v>808</v>
      </c>
      <c r="BB247" s="58" t="s">
        <v>1665</v>
      </c>
      <c r="BC247" s="58" t="s">
        <v>1191</v>
      </c>
      <c r="BD247" s="58">
        <v>1000</v>
      </c>
      <c r="BE247" s="58" t="s">
        <v>1233</v>
      </c>
      <c r="BF247" s="58" t="s">
        <v>1209</v>
      </c>
      <c r="BG247" s="58">
        <v>60</v>
      </c>
      <c r="BH247" s="58">
        <v>25</v>
      </c>
      <c r="BI247" s="58">
        <f t="shared" si="29"/>
        <v>1450</v>
      </c>
      <c r="BJ247" s="58">
        <f t="shared" si="27"/>
        <v>950</v>
      </c>
      <c r="BK247" s="91">
        <v>42450</v>
      </c>
      <c r="BL247" s="59" t="s">
        <v>1446</v>
      </c>
      <c r="BM247" s="100">
        <v>42464</v>
      </c>
      <c r="BN247" s="59" t="s">
        <v>1367</v>
      </c>
    </row>
    <row r="248" spans="1:67" ht="15" customHeight="1" x14ac:dyDescent="0.25">
      <c r="A248" s="157" t="s">
        <v>1674</v>
      </c>
      <c r="B248" s="54">
        <f ca="1">IF(AO248="","",IF(ISERROR(MATCH(AO248,AO$5:AO247,0)),MAX(B$5:B247)+1,INDIRECT(ADDRESS(MATCH(AO248,AO$5:AO247,0)+4,1)) ) )</f>
        <v>185</v>
      </c>
      <c r="C248" s="55">
        <v>350</v>
      </c>
      <c r="D248" s="56" t="s">
        <v>16</v>
      </c>
      <c r="E248" s="57" t="s">
        <v>1331</v>
      </c>
      <c r="F248" s="56" t="s">
        <v>1331</v>
      </c>
      <c r="G248" s="58" t="s">
        <v>1182</v>
      </c>
      <c r="H248" s="58"/>
      <c r="I248" s="89"/>
      <c r="J248" s="96" t="s">
        <v>1182</v>
      </c>
      <c r="K248" s="96"/>
      <c r="L248" s="96"/>
      <c r="M248" s="58" t="s">
        <v>1351</v>
      </c>
      <c r="N248" s="61">
        <f>IF(J248="","",IF(ISERROR(MATCH(M248,M$5:M247,0)),MAX(N$5:N247)+1,VLOOKUP(M248,M$5:N247,2,FALSE)) )</f>
        <v>5</v>
      </c>
      <c r="O248" s="89"/>
      <c r="P248" s="58" t="s">
        <v>1182</v>
      </c>
      <c r="S248" s="58" t="s">
        <v>1211</v>
      </c>
      <c r="T248" s="58" t="s">
        <v>1196</v>
      </c>
      <c r="U248" s="58" t="s">
        <v>1265</v>
      </c>
      <c r="V248" s="61" t="str">
        <f t="shared" si="22"/>
        <v>A1_A3</v>
      </c>
      <c r="W248" s="61">
        <f>IF(P248="","",IF(ISERROR(MATCH(V248,V$5:V247,0)),MAX(W$5:W247)+1,VLOOKUP(V248,V$5:W247,2,FALSE)) )</f>
        <v>9</v>
      </c>
      <c r="X248" s="89"/>
      <c r="Y248" s="58" t="s">
        <v>1182</v>
      </c>
      <c r="Z248" s="58"/>
      <c r="AA248" s="58"/>
      <c r="AB248" s="58" t="s">
        <v>1211</v>
      </c>
      <c r="AC248" s="58" t="s">
        <v>1334</v>
      </c>
      <c r="AD248" s="58" t="s">
        <v>1316</v>
      </c>
      <c r="AE248" s="61" t="str">
        <f t="shared" si="23"/>
        <v>L1-4_L3</v>
      </c>
      <c r="AF248" s="61">
        <f>IF(Y248="","",IF(ISERROR(MATCH(AE248,AE$5:AE247,0)),MAX(AF$5:AF247)+1,VLOOKUP(AE248,AE$5:AF247,2,FALSE)) )</f>
        <v>7</v>
      </c>
      <c r="AG248" s="89"/>
      <c r="AH248" s="54" t="str">
        <f t="shared" si="24"/>
        <v>597</v>
      </c>
      <c r="AI248" s="61">
        <f>IF(AH248="","",IF(ISERROR(MATCH(AH248,AH$5:AH247,0)),MAX(AI$5:AI247)+1,VLOOKUP(AH248,AH$5:AI247,2,FALSE)) )</f>
        <v>70</v>
      </c>
      <c r="AJ248" s="61" t="str">
        <f t="shared" si="25"/>
        <v>x</v>
      </c>
      <c r="AK248" s="58" t="s">
        <v>1185</v>
      </c>
      <c r="AL248" s="61"/>
      <c r="AO248" s="58" t="s">
        <v>1674</v>
      </c>
      <c r="AP248" s="58" t="s">
        <v>1420</v>
      </c>
      <c r="AQ248" s="91">
        <v>42287</v>
      </c>
      <c r="AR248" s="56" t="s">
        <v>1675</v>
      </c>
      <c r="AS248" s="58" t="s">
        <v>1449</v>
      </c>
      <c r="AT248" s="92">
        <v>103456.1</v>
      </c>
      <c r="AU248" s="92">
        <v>514646.8</v>
      </c>
      <c r="AV248" s="93">
        <f t="shared" si="26"/>
        <v>10.582250000000002</v>
      </c>
      <c r="AW248" s="93">
        <f t="shared" si="26"/>
        <v>51.779666666666664</v>
      </c>
      <c r="AY248" s="58">
        <v>871</v>
      </c>
      <c r="BB248" s="58" t="s">
        <v>1665</v>
      </c>
      <c r="BC248" s="58" t="s">
        <v>1191</v>
      </c>
      <c r="BD248" s="58">
        <v>1000</v>
      </c>
      <c r="BE248" s="58" t="s">
        <v>1230</v>
      </c>
      <c r="BF248" s="58" t="s">
        <v>1209</v>
      </c>
      <c r="BG248" s="58">
        <v>50</v>
      </c>
      <c r="BH248" s="58">
        <v>30</v>
      </c>
      <c r="BI248" s="58">
        <f t="shared" si="29"/>
        <v>1440</v>
      </c>
      <c r="BJ248" s="58">
        <f t="shared" si="27"/>
        <v>940</v>
      </c>
      <c r="BK248" s="91">
        <v>42450</v>
      </c>
      <c r="BL248" s="59" t="s">
        <v>1450</v>
      </c>
      <c r="BM248" s="100">
        <v>42464</v>
      </c>
      <c r="BN248" s="59" t="s">
        <v>1368</v>
      </c>
    </row>
    <row r="249" spans="1:67" ht="15" customHeight="1" x14ac:dyDescent="0.25">
      <c r="A249" s="157" t="s">
        <v>1677</v>
      </c>
      <c r="B249" s="54">
        <f ca="1">IF(AO249="","",IF(ISERROR(MATCH(AO249,AO$5:AO248,0)),MAX(B$5:B248)+1,INDIRECT(ADDRESS(MATCH(AO249,AO$5:AO248,0)+4,1)) ) )</f>
        <v>186</v>
      </c>
      <c r="C249" s="55">
        <v>351</v>
      </c>
      <c r="D249" s="56">
        <v>352</v>
      </c>
      <c r="E249" s="57" t="s">
        <v>1331</v>
      </c>
      <c r="F249" s="56" t="s">
        <v>1331</v>
      </c>
      <c r="G249" s="58" t="s">
        <v>1182</v>
      </c>
      <c r="H249" s="58" t="s">
        <v>1676</v>
      </c>
      <c r="I249" s="89"/>
      <c r="J249" s="96"/>
      <c r="K249" s="96"/>
      <c r="L249" s="96"/>
      <c r="M249" s="58" t="s">
        <v>16</v>
      </c>
      <c r="N249" s="61" t="str">
        <f>IF(J249="","",IF(ISERROR(MATCH(M249,M$5:M248,0)),MAX(N$5:N248)+1,VLOOKUP(M249,M$5:N248,2,FALSE)) )</f>
        <v/>
      </c>
      <c r="O249" s="89"/>
      <c r="P249" s="58" t="s">
        <v>16</v>
      </c>
      <c r="V249" s="61" t="str">
        <f t="shared" si="22"/>
        <v/>
      </c>
      <c r="W249" s="61" t="str">
        <f>IF(P249="","",IF(ISERROR(MATCH(V249,V$5:V248,0)),MAX(W$5:W248)+1,VLOOKUP(V249,V$5:W248,2,FALSE)) )</f>
        <v/>
      </c>
      <c r="X249" s="89"/>
      <c r="Y249" s="58" t="s">
        <v>16</v>
      </c>
      <c r="Z249" s="58"/>
      <c r="AA249" s="58"/>
      <c r="AB249" s="58" t="s">
        <v>16</v>
      </c>
      <c r="AC249" s="58" t="s">
        <v>16</v>
      </c>
      <c r="AD249" s="58" t="s">
        <v>16</v>
      </c>
      <c r="AE249" s="61" t="str">
        <f t="shared" si="23"/>
        <v/>
      </c>
      <c r="AF249" s="61" t="str">
        <f>IF(Y249="","",IF(ISERROR(MATCH(AE249,AE$5:AE248,0)),MAX(AF$5:AF248)+1,VLOOKUP(AE249,AE$5:AF248,2,FALSE)) )</f>
        <v/>
      </c>
      <c r="AG249" s="89"/>
      <c r="AH249" s="54" t="str">
        <f t="shared" si="24"/>
        <v/>
      </c>
      <c r="AI249" s="61" t="str">
        <f>IF(AH249="","",IF(ISERROR(MATCH(AH249,AH$5:AH248,0)),MAX(AI$5:AI248)+1,VLOOKUP(AH249,AH$5:AI248,2,FALSE)) )</f>
        <v/>
      </c>
      <c r="AJ249" s="61" t="str">
        <f t="shared" si="25"/>
        <v/>
      </c>
      <c r="AK249" s="58" t="s">
        <v>1185</v>
      </c>
      <c r="AL249" s="61"/>
      <c r="AO249" s="58" t="s">
        <v>1677</v>
      </c>
      <c r="AP249" s="58" t="s">
        <v>1420</v>
      </c>
      <c r="AQ249" s="91">
        <v>42286</v>
      </c>
      <c r="AR249" s="56" t="s">
        <v>1678</v>
      </c>
      <c r="AS249" s="58" t="s">
        <v>1588</v>
      </c>
      <c r="AT249" s="92">
        <v>104215.2</v>
      </c>
      <c r="AU249" s="92">
        <v>514642.5</v>
      </c>
      <c r="AV249" s="93">
        <f t="shared" si="26"/>
        <v>10.704222222222221</v>
      </c>
      <c r="AW249" s="93">
        <f t="shared" si="26"/>
        <v>51.77847222222222</v>
      </c>
      <c r="AY249" s="58">
        <v>779</v>
      </c>
      <c r="BB249" s="58" t="s">
        <v>1665</v>
      </c>
      <c r="BC249" s="58" t="s">
        <v>1191</v>
      </c>
      <c r="BD249" s="58">
        <v>1000</v>
      </c>
      <c r="BE249" s="58">
        <v>950</v>
      </c>
      <c r="BF249" s="58" t="s">
        <v>1192</v>
      </c>
      <c r="BG249" s="58">
        <v>50</v>
      </c>
      <c r="BH249" s="58">
        <v>25</v>
      </c>
      <c r="BI249" s="58">
        <f t="shared" si="29"/>
        <v>1200</v>
      </c>
      <c r="BJ249" s="58">
        <f t="shared" si="27"/>
        <v>700</v>
      </c>
      <c r="BK249" s="91">
        <v>42450</v>
      </c>
      <c r="BL249" s="59" t="s">
        <v>1454</v>
      </c>
      <c r="BM249" s="100">
        <v>42464</v>
      </c>
      <c r="BN249" s="59" t="s">
        <v>1369</v>
      </c>
    </row>
    <row r="250" spans="1:67" ht="15" customHeight="1" x14ac:dyDescent="0.25">
      <c r="A250" s="157" t="s">
        <v>1677</v>
      </c>
      <c r="B250" s="54" t="str">
        <f ca="1">IF(AO250="","",IF(ISERROR(MATCH(AO250,AO$5:AO249,0)),MAX(B$5:B249)+1,INDIRECT(ADDRESS(MATCH(AO250,AO$5:AO249,0)+4,1)) ) )</f>
        <v>DIPzeiH15/29</v>
      </c>
      <c r="C250" s="55">
        <v>352</v>
      </c>
      <c r="E250" s="57" t="s">
        <v>1331</v>
      </c>
      <c r="F250" s="56" t="s">
        <v>1331</v>
      </c>
      <c r="G250" s="58" t="s">
        <v>1261</v>
      </c>
      <c r="H250" s="58" t="s">
        <v>1676</v>
      </c>
      <c r="I250" s="89"/>
      <c r="J250" s="96" t="s">
        <v>1182</v>
      </c>
      <c r="K250" s="96"/>
      <c r="L250" s="96"/>
      <c r="M250" s="58" t="s">
        <v>1210</v>
      </c>
      <c r="N250" s="61">
        <f>IF(J250="","",IF(ISERROR(MATCH(M250,M$5:M249,0)),MAX(N$5:N249)+1,VLOOKUP(M250,M$5:N249,2,FALSE)) )</f>
        <v>2</v>
      </c>
      <c r="O250" s="89"/>
      <c r="P250" s="58" t="s">
        <v>1182</v>
      </c>
      <c r="S250" s="58" t="s">
        <v>1211</v>
      </c>
      <c r="T250" s="58" t="s">
        <v>1196</v>
      </c>
      <c r="U250" s="58" t="s">
        <v>1265</v>
      </c>
      <c r="V250" s="61" t="str">
        <f t="shared" si="22"/>
        <v>A1_A3</v>
      </c>
      <c r="W250" s="61">
        <f>IF(P250="","",IF(ISERROR(MATCH(V250,V$5:V249,0)),MAX(W$5:W249)+1,VLOOKUP(V250,V$5:W249,2,FALSE)) )</f>
        <v>9</v>
      </c>
      <c r="X250" s="89"/>
      <c r="Y250" s="58" t="s">
        <v>1182</v>
      </c>
      <c r="Z250" s="58"/>
      <c r="AA250" s="58"/>
      <c r="AB250" s="58" t="s">
        <v>1211</v>
      </c>
      <c r="AC250" s="58" t="s">
        <v>1218</v>
      </c>
      <c r="AD250" s="58" t="s">
        <v>1316</v>
      </c>
      <c r="AE250" s="61" t="str">
        <f t="shared" si="23"/>
        <v>L1-3_L3</v>
      </c>
      <c r="AF250" s="61">
        <f>IF(Y250="","",IF(ISERROR(MATCH(AE250,AE$5:AE249,0)),MAX(AF$5:AF249)+1,VLOOKUP(AE250,AE$5:AF249,2,FALSE)) )</f>
        <v>13</v>
      </c>
      <c r="AG250" s="89"/>
      <c r="AH250" s="54" t="str">
        <f t="shared" si="24"/>
        <v>29d</v>
      </c>
      <c r="AI250" s="61">
        <f>IF(AH250="","",IF(ISERROR(MATCH(AH250,AH$5:AH249,0)),MAX(AI$5:AI249)+1,VLOOKUP(AH250,AH$5:AI249,2,FALSE)) )</f>
        <v>26</v>
      </c>
      <c r="AJ250" s="61" t="str">
        <f t="shared" si="25"/>
        <v>x</v>
      </c>
      <c r="AK250" s="58" t="s">
        <v>1185</v>
      </c>
      <c r="AL250" s="61"/>
      <c r="AO250" s="58" t="s">
        <v>1677</v>
      </c>
      <c r="AP250" s="58" t="s">
        <v>1420</v>
      </c>
      <c r="AQ250" s="91">
        <v>42286</v>
      </c>
      <c r="AR250" s="56" t="s">
        <v>1678</v>
      </c>
      <c r="AS250" s="58" t="s">
        <v>1588</v>
      </c>
      <c r="AT250" s="92">
        <v>104215.2</v>
      </c>
      <c r="AU250" s="92">
        <v>514642.5</v>
      </c>
      <c r="AV250" s="93">
        <f t="shared" si="26"/>
        <v>10.704222222222221</v>
      </c>
      <c r="AW250" s="93">
        <f t="shared" si="26"/>
        <v>51.77847222222222</v>
      </c>
      <c r="AY250" s="58">
        <v>779</v>
      </c>
      <c r="BB250" s="58" t="s">
        <v>1665</v>
      </c>
      <c r="BC250" s="58" t="s">
        <v>1191</v>
      </c>
      <c r="BD250" s="58">
        <v>1000</v>
      </c>
      <c r="BE250" s="58">
        <v>950</v>
      </c>
      <c r="BF250" s="58" t="s">
        <v>1192</v>
      </c>
      <c r="BG250" s="58">
        <v>50</v>
      </c>
      <c r="BH250" s="58">
        <v>25</v>
      </c>
      <c r="BI250" s="58">
        <f t="shared" si="29"/>
        <v>1200</v>
      </c>
      <c r="BJ250" s="58">
        <f t="shared" si="27"/>
        <v>700</v>
      </c>
      <c r="BK250" s="91">
        <v>42450</v>
      </c>
      <c r="BL250" s="59" t="s">
        <v>1296</v>
      </c>
      <c r="BM250" s="100">
        <v>42464</v>
      </c>
      <c r="BN250" s="59" t="s">
        <v>1268</v>
      </c>
    </row>
    <row r="251" spans="1:67" ht="15" customHeight="1" x14ac:dyDescent="0.25">
      <c r="A251" s="157" t="s">
        <v>1679</v>
      </c>
      <c r="B251" s="54">
        <f ca="1">IF(AO251="","",IF(ISERROR(MATCH(AO251,AO$5:AO250,0)),MAX(B$5:B250)+1,INDIRECT(ADDRESS(MATCH(AO251,AO$5:AO250,0)+4,1)) ) )</f>
        <v>187</v>
      </c>
      <c r="C251" s="55">
        <v>353</v>
      </c>
      <c r="D251" s="56" t="s">
        <v>16</v>
      </c>
      <c r="E251" s="57" t="s">
        <v>1331</v>
      </c>
      <c r="F251" s="56" t="s">
        <v>1331</v>
      </c>
      <c r="G251" s="58" t="s">
        <v>1182</v>
      </c>
      <c r="H251" s="58"/>
      <c r="I251" s="89"/>
      <c r="J251" s="96" t="s">
        <v>1182</v>
      </c>
      <c r="K251" s="96"/>
      <c r="L251" s="96"/>
      <c r="M251" s="58" t="s">
        <v>1210</v>
      </c>
      <c r="N251" s="61">
        <f>IF(J251="","",IF(ISERROR(MATCH(M251,M$5:M250,0)),MAX(N$5:N250)+1,VLOOKUP(M251,M$5:N250,2,FALSE)) )</f>
        <v>2</v>
      </c>
      <c r="O251" s="89"/>
      <c r="P251" s="58" t="s">
        <v>1182</v>
      </c>
      <c r="S251" s="58" t="s">
        <v>1211</v>
      </c>
      <c r="T251" s="58" t="s">
        <v>1196</v>
      </c>
      <c r="U251" s="58" t="s">
        <v>1265</v>
      </c>
      <c r="V251" s="61" t="str">
        <f t="shared" si="22"/>
        <v>A1_A3</v>
      </c>
      <c r="W251" s="61">
        <f>IF(P251="","",IF(ISERROR(MATCH(V251,V$5:V250,0)),MAX(W$5:W250)+1,VLOOKUP(V251,V$5:W250,2,FALSE)) )</f>
        <v>9</v>
      </c>
      <c r="X251" s="89"/>
      <c r="Y251" s="58" t="s">
        <v>1182</v>
      </c>
      <c r="Z251" s="58"/>
      <c r="AA251" s="58"/>
      <c r="AB251" s="58" t="s">
        <v>1211</v>
      </c>
      <c r="AC251" s="58" t="s">
        <v>1218</v>
      </c>
      <c r="AD251" s="58" t="s">
        <v>1316</v>
      </c>
      <c r="AE251" s="61" t="str">
        <f t="shared" si="23"/>
        <v>L1-3_L3</v>
      </c>
      <c r="AF251" s="61">
        <f>IF(Y251="","",IF(ISERROR(MATCH(AE251,AE$5:AE250,0)),MAX(AF$5:AF250)+1,VLOOKUP(AE251,AE$5:AF250,2,FALSE)) )</f>
        <v>13</v>
      </c>
      <c r="AG251" s="89"/>
      <c r="AH251" s="54" t="str">
        <f t="shared" si="24"/>
        <v>29d</v>
      </c>
      <c r="AI251" s="61">
        <f>IF(AH251="","",IF(ISERROR(MATCH(AH251,AH$5:AH250,0)),MAX(AI$5:AI250)+1,VLOOKUP(AH251,AH$5:AI250,2,FALSE)) )</f>
        <v>26</v>
      </c>
      <c r="AJ251" s="61" t="str">
        <f t="shared" si="25"/>
        <v>x</v>
      </c>
      <c r="AK251" s="58" t="s">
        <v>1185</v>
      </c>
      <c r="AL251" s="61"/>
      <c r="AO251" s="58" t="s">
        <v>1679</v>
      </c>
      <c r="AP251" s="58" t="s">
        <v>1420</v>
      </c>
      <c r="AQ251" s="91">
        <v>42285</v>
      </c>
      <c r="AR251" s="56" t="s">
        <v>1680</v>
      </c>
      <c r="AS251" s="58" t="s">
        <v>1422</v>
      </c>
      <c r="AT251" s="92">
        <v>103105.4</v>
      </c>
      <c r="AU251" s="92">
        <v>514522.1</v>
      </c>
      <c r="AV251" s="93">
        <f t="shared" si="26"/>
        <v>10.518166666666666</v>
      </c>
      <c r="AW251" s="93">
        <f t="shared" si="26"/>
        <v>51.756138888888884</v>
      </c>
      <c r="AY251" s="58">
        <v>825</v>
      </c>
      <c r="AZ251" s="58">
        <v>10</v>
      </c>
      <c r="BB251" s="58" t="s">
        <v>1665</v>
      </c>
      <c r="BC251" s="58" t="s">
        <v>1191</v>
      </c>
      <c r="BD251" s="58">
        <v>950</v>
      </c>
      <c r="BE251" s="58">
        <v>850</v>
      </c>
      <c r="BF251" s="58" t="s">
        <v>1192</v>
      </c>
      <c r="BG251" s="58">
        <v>40</v>
      </c>
      <c r="BH251" s="58">
        <v>30</v>
      </c>
      <c r="BI251" s="58">
        <f t="shared" si="29"/>
        <v>1140</v>
      </c>
      <c r="BJ251" s="58">
        <f t="shared" si="27"/>
        <v>640</v>
      </c>
      <c r="BK251" s="91">
        <v>42450</v>
      </c>
      <c r="BL251" s="59" t="s">
        <v>1515</v>
      </c>
      <c r="BM251" s="100">
        <v>42464</v>
      </c>
      <c r="BN251" s="59" t="s">
        <v>1377</v>
      </c>
      <c r="BO251" s="59" t="s">
        <v>1425</v>
      </c>
    </row>
    <row r="252" spans="1:67" ht="15" customHeight="1" x14ac:dyDescent="0.25">
      <c r="A252" s="157" t="s">
        <v>1682</v>
      </c>
      <c r="B252" s="54">
        <f ca="1">IF(AO252="","",IF(ISERROR(MATCH(AO252,AO$5:AO251,0)),MAX(B$5:B251)+1,INDIRECT(ADDRESS(MATCH(AO252,AO$5:AO251,0)+4,1)) ) )</f>
        <v>188</v>
      </c>
      <c r="C252" s="55">
        <v>354</v>
      </c>
      <c r="D252" s="56">
        <v>355</v>
      </c>
      <c r="E252" s="57" t="s">
        <v>1331</v>
      </c>
      <c r="F252" s="56" t="s">
        <v>1331</v>
      </c>
      <c r="G252" s="58" t="s">
        <v>1182</v>
      </c>
      <c r="H252" s="58" t="s">
        <v>1681</v>
      </c>
      <c r="I252" s="89"/>
      <c r="J252" s="96"/>
      <c r="K252" s="96"/>
      <c r="L252" s="96"/>
      <c r="M252" s="96" t="s">
        <v>16</v>
      </c>
      <c r="N252" s="61" t="str">
        <f>IF(J252="","",IF(ISERROR(MATCH(M252,M$5:M251,0)),MAX(N$5:N251)+1,VLOOKUP(M252,M$5:N251,2,FALSE)) )</f>
        <v/>
      </c>
      <c r="O252" s="97"/>
      <c r="P252" s="96" t="s">
        <v>16</v>
      </c>
      <c r="Q252" s="96"/>
      <c r="R252" s="96"/>
      <c r="S252" s="96"/>
      <c r="T252" s="96"/>
      <c r="U252" s="96"/>
      <c r="V252" s="61" t="str">
        <f t="shared" si="22"/>
        <v/>
      </c>
      <c r="W252" s="61" t="str">
        <f>IF(P252="","",IF(ISERROR(MATCH(V252,V$5:V251,0)),MAX(W$5:W251)+1,VLOOKUP(V252,V$5:W251,2,FALSE)) )</f>
        <v/>
      </c>
      <c r="X252" s="97"/>
      <c r="Y252" s="58" t="s">
        <v>16</v>
      </c>
      <c r="Z252" s="58"/>
      <c r="AA252" s="58"/>
      <c r="AB252" s="58" t="s">
        <v>16</v>
      </c>
      <c r="AC252" s="58" t="s">
        <v>16</v>
      </c>
      <c r="AD252" s="58" t="s">
        <v>16</v>
      </c>
      <c r="AE252" s="61" t="str">
        <f t="shared" si="23"/>
        <v/>
      </c>
      <c r="AF252" s="61" t="str">
        <f>IF(Y252="","",IF(ISERROR(MATCH(AE252,AE$5:AE251,0)),MAX(AF$5:AF251)+1,VLOOKUP(AE252,AE$5:AF251,2,FALSE)) )</f>
        <v/>
      </c>
      <c r="AG252" s="97"/>
      <c r="AH252" s="54" t="str">
        <f t="shared" si="24"/>
        <v/>
      </c>
      <c r="AI252" s="61" t="str">
        <f>IF(AH252="","",IF(ISERROR(MATCH(AH252,AH$5:AH251,0)),MAX(AI$5:AI251)+1,VLOOKUP(AH252,AH$5:AI251,2,FALSE)) )</f>
        <v/>
      </c>
      <c r="AJ252" s="61" t="str">
        <f t="shared" si="25"/>
        <v/>
      </c>
      <c r="AK252" s="58" t="s">
        <v>1185</v>
      </c>
      <c r="AL252" s="61"/>
      <c r="AM252" s="98"/>
      <c r="AN252" s="98"/>
      <c r="AO252" s="58" t="s">
        <v>1682</v>
      </c>
      <c r="AP252" s="58" t="s">
        <v>1420</v>
      </c>
      <c r="AQ252" s="91">
        <v>42285</v>
      </c>
      <c r="AR252" s="56" t="s">
        <v>1683</v>
      </c>
      <c r="AS252" s="58" t="s">
        <v>1430</v>
      </c>
      <c r="AT252" s="92">
        <v>103043.5</v>
      </c>
      <c r="AU252" s="92">
        <v>514522.9</v>
      </c>
      <c r="AV252" s="93">
        <f t="shared" si="26"/>
        <v>10.512083333333333</v>
      </c>
      <c r="AW252" s="93">
        <f t="shared" si="26"/>
        <v>51.756361111111119</v>
      </c>
      <c r="AY252" s="90" t="s">
        <v>1431</v>
      </c>
      <c r="AZ252" s="90" t="s">
        <v>1242</v>
      </c>
      <c r="BB252" s="58" t="s">
        <v>1665</v>
      </c>
      <c r="BC252" s="58" t="s">
        <v>1191</v>
      </c>
      <c r="BD252" s="58">
        <v>1000</v>
      </c>
      <c r="BE252" s="58">
        <v>1000</v>
      </c>
      <c r="BF252" s="58" t="s">
        <v>1192</v>
      </c>
      <c r="BG252" s="58">
        <v>60</v>
      </c>
      <c r="BH252" s="58">
        <v>25</v>
      </c>
      <c r="BI252" s="58">
        <f t="shared" si="29"/>
        <v>1450</v>
      </c>
      <c r="BJ252" s="58">
        <f t="shared" si="27"/>
        <v>950</v>
      </c>
      <c r="BK252" s="91">
        <v>42450</v>
      </c>
      <c r="BL252" s="59" t="s">
        <v>1516</v>
      </c>
      <c r="BM252" s="100">
        <v>42464</v>
      </c>
      <c r="BN252" s="59" t="s">
        <v>1381</v>
      </c>
      <c r="BO252" s="59" t="s">
        <v>1425</v>
      </c>
    </row>
    <row r="253" spans="1:67" ht="15" customHeight="1" x14ac:dyDescent="0.25">
      <c r="A253" s="157" t="s">
        <v>1682</v>
      </c>
      <c r="B253" s="54" t="str">
        <f ca="1">IF(AO253="","",IF(ISERROR(MATCH(AO253,AO$5:AO252,0)),MAX(B$5:B252)+1,INDIRECT(ADDRESS(MATCH(AO253,AO$5:AO252,0)+4,1)) ) )</f>
        <v>DIPzeiH15/13</v>
      </c>
      <c r="C253" s="55">
        <v>355</v>
      </c>
      <c r="E253" s="57" t="s">
        <v>1331</v>
      </c>
      <c r="F253" s="56" t="s">
        <v>1331</v>
      </c>
      <c r="G253" s="58" t="s">
        <v>1261</v>
      </c>
      <c r="H253" s="58" t="s">
        <v>1681</v>
      </c>
      <c r="I253" s="89"/>
      <c r="J253" s="96" t="s">
        <v>1182</v>
      </c>
      <c r="K253" s="96"/>
      <c r="L253" s="96"/>
      <c r="M253" s="96" t="s">
        <v>1351</v>
      </c>
      <c r="N253" s="61">
        <f>IF(J253="","",IF(ISERROR(MATCH(M253,M$5:M252,0)),MAX(N$5:N252)+1,VLOOKUP(M253,M$5:N252,2,FALSE)) )</f>
        <v>5</v>
      </c>
      <c r="O253" s="97"/>
      <c r="P253" s="96" t="s">
        <v>1182</v>
      </c>
      <c r="Q253" s="96"/>
      <c r="R253" s="96"/>
      <c r="S253" s="96" t="s">
        <v>1211</v>
      </c>
      <c r="T253" s="96" t="s">
        <v>1212</v>
      </c>
      <c r="U253" s="96" t="s">
        <v>1265</v>
      </c>
      <c r="V253" s="61" t="str">
        <f t="shared" si="22"/>
        <v>A2_A3</v>
      </c>
      <c r="W253" s="61">
        <f>IF(P253="","",IF(ISERROR(MATCH(V253,V$5:V252,0)),MAX(W$5:W252)+1,VLOOKUP(V253,V$5:W252,2,FALSE)) )</f>
        <v>15</v>
      </c>
      <c r="X253" s="97"/>
      <c r="Y253" s="58" t="s">
        <v>1182</v>
      </c>
      <c r="Z253" s="58"/>
      <c r="AA253" s="58"/>
      <c r="AB253" s="58" t="s">
        <v>1211</v>
      </c>
      <c r="AC253" s="58" t="s">
        <v>1228</v>
      </c>
      <c r="AD253" s="58" t="s">
        <v>1316</v>
      </c>
      <c r="AE253" s="61" t="str">
        <f t="shared" si="23"/>
        <v>L1-2_L3</v>
      </c>
      <c r="AF253" s="61">
        <f>IF(Y253="","",IF(ISERROR(MATCH(AE253,AE$5:AE252,0)),MAX(AF$5:AF252)+1,VLOOKUP(AE253,AE$5:AF252,2,FALSE)) )</f>
        <v>22</v>
      </c>
      <c r="AG253" s="97"/>
      <c r="AH253" s="54" t="str">
        <f t="shared" si="24"/>
        <v>5fm</v>
      </c>
      <c r="AI253" s="61">
        <f>IF(AH253="","",IF(ISERROR(MATCH(AH253,AH$5:AH252,0)),MAX(AI$5:AI252)+1,VLOOKUP(AH253,AH$5:AI252,2,FALSE)) )</f>
        <v>71</v>
      </c>
      <c r="AJ253" s="61" t="str">
        <f t="shared" si="25"/>
        <v>x</v>
      </c>
      <c r="AK253" s="58" t="s">
        <v>1185</v>
      </c>
      <c r="AL253" s="61"/>
      <c r="AM253" s="98"/>
      <c r="AN253" s="98"/>
      <c r="AO253" s="58" t="s">
        <v>1682</v>
      </c>
      <c r="AP253" s="58" t="s">
        <v>1420</v>
      </c>
      <c r="AQ253" s="91">
        <v>42285</v>
      </c>
      <c r="AR253" s="56" t="s">
        <v>1683</v>
      </c>
      <c r="AS253" s="58" t="s">
        <v>1430</v>
      </c>
      <c r="AT253" s="92">
        <v>103043.5</v>
      </c>
      <c r="AU253" s="92">
        <v>514522.9</v>
      </c>
      <c r="AV253" s="93">
        <f t="shared" si="26"/>
        <v>10.512083333333333</v>
      </c>
      <c r="AW253" s="93">
        <f t="shared" si="26"/>
        <v>51.756361111111119</v>
      </c>
      <c r="AY253" s="90" t="s">
        <v>1431</v>
      </c>
      <c r="AZ253" s="90" t="s">
        <v>1242</v>
      </c>
      <c r="BB253" s="58" t="s">
        <v>1665</v>
      </c>
      <c r="BC253" s="58" t="s">
        <v>1191</v>
      </c>
      <c r="BD253" s="58">
        <v>1000</v>
      </c>
      <c r="BE253" s="58">
        <v>1000</v>
      </c>
      <c r="BF253" s="58" t="s">
        <v>1192</v>
      </c>
      <c r="BG253" s="58">
        <v>60</v>
      </c>
      <c r="BH253" s="58">
        <v>30</v>
      </c>
      <c r="BI253" s="58">
        <f t="shared" si="29"/>
        <v>1740</v>
      </c>
      <c r="BJ253" s="58">
        <f t="shared" si="27"/>
        <v>1240</v>
      </c>
      <c r="BK253" s="91">
        <v>42450</v>
      </c>
      <c r="BL253" s="59" t="s">
        <v>1517</v>
      </c>
      <c r="BM253" s="100">
        <v>42464</v>
      </c>
      <c r="BN253" s="59" t="s">
        <v>1382</v>
      </c>
      <c r="BO253" s="59" t="s">
        <v>1684</v>
      </c>
    </row>
    <row r="254" spans="1:67" ht="15" customHeight="1" x14ac:dyDescent="0.25">
      <c r="A254" s="157" t="s">
        <v>1686</v>
      </c>
      <c r="B254" s="54">
        <f ca="1">IF(AO254="","",IF(ISERROR(MATCH(AO254,AO$5:AO253,0)),MAX(B$5:B253)+1,INDIRECT(ADDRESS(MATCH(AO254,AO$5:AO253,0)+4,1)) ) )</f>
        <v>189</v>
      </c>
      <c r="C254" s="55">
        <v>356</v>
      </c>
      <c r="D254" s="56">
        <v>357</v>
      </c>
      <c r="E254" s="57" t="s">
        <v>1355</v>
      </c>
      <c r="F254" s="56" t="s">
        <v>1355</v>
      </c>
      <c r="G254" s="58" t="s">
        <v>1182</v>
      </c>
      <c r="H254" s="58" t="s">
        <v>1685</v>
      </c>
      <c r="I254" s="89"/>
      <c r="J254" s="96"/>
      <c r="K254" s="96"/>
      <c r="L254" s="96"/>
      <c r="M254" s="58" t="s">
        <v>16</v>
      </c>
      <c r="N254" s="61" t="str">
        <f>IF(J254="","",IF(ISERROR(MATCH(M254,M$5:M253,0)),MAX(N$5:N253)+1,VLOOKUP(M254,M$5:N253,2,FALSE)) )</f>
        <v/>
      </c>
      <c r="O254" s="89"/>
      <c r="P254" s="58" t="s">
        <v>16</v>
      </c>
      <c r="V254" s="61" t="str">
        <f t="shared" si="22"/>
        <v/>
      </c>
      <c r="W254" s="61" t="str">
        <f>IF(P254="","",IF(ISERROR(MATCH(V254,V$5:V253,0)),MAX(W$5:W253)+1,VLOOKUP(V254,V$5:W253,2,FALSE)) )</f>
        <v/>
      </c>
      <c r="X254" s="89"/>
      <c r="Y254" s="58" t="s">
        <v>16</v>
      </c>
      <c r="Z254" s="58"/>
      <c r="AA254" s="58"/>
      <c r="AB254" s="58" t="s">
        <v>16</v>
      </c>
      <c r="AC254" s="58" t="s">
        <v>16</v>
      </c>
      <c r="AD254" s="58" t="s">
        <v>16</v>
      </c>
      <c r="AE254" s="61" t="str">
        <f t="shared" si="23"/>
        <v/>
      </c>
      <c r="AF254" s="61" t="str">
        <f>IF(Y254="","",IF(ISERROR(MATCH(AE254,AE$5:AE253,0)),MAX(AF$5:AF253)+1,VLOOKUP(AE254,AE$5:AF253,2,FALSE)) )</f>
        <v/>
      </c>
      <c r="AG254" s="89"/>
      <c r="AH254" s="54" t="str">
        <f t="shared" si="24"/>
        <v/>
      </c>
      <c r="AI254" s="61" t="str">
        <f>IF(AH254="","",IF(ISERROR(MATCH(AH254,AH$5:AH253,0)),MAX(AI$5:AI253)+1,VLOOKUP(AH254,AH$5:AI253,2,FALSE)) )</f>
        <v/>
      </c>
      <c r="AJ254" s="61" t="str">
        <f t="shared" si="25"/>
        <v/>
      </c>
      <c r="AK254" s="58" t="s">
        <v>1185</v>
      </c>
      <c r="AL254" s="61"/>
      <c r="AO254" s="58" t="s">
        <v>1686</v>
      </c>
      <c r="AP254" s="58" t="s">
        <v>1420</v>
      </c>
      <c r="AQ254" s="91">
        <v>42286</v>
      </c>
      <c r="AR254" s="56" t="s">
        <v>1687</v>
      </c>
      <c r="AS254" s="58" t="s">
        <v>1588</v>
      </c>
      <c r="AT254" s="92">
        <v>104200.6</v>
      </c>
      <c r="AU254" s="92">
        <v>514636.1</v>
      </c>
      <c r="AV254" s="93">
        <f t="shared" si="26"/>
        <v>10.700166666666668</v>
      </c>
      <c r="AW254" s="93">
        <f t="shared" si="26"/>
        <v>51.776694444444438</v>
      </c>
      <c r="AY254" s="58">
        <v>837</v>
      </c>
      <c r="BB254" s="58" t="s">
        <v>1665</v>
      </c>
      <c r="BC254" s="58" t="s">
        <v>1191</v>
      </c>
      <c r="BD254" s="58">
        <v>900</v>
      </c>
      <c r="BE254" s="58">
        <v>850</v>
      </c>
      <c r="BF254" s="58" t="s">
        <v>1192</v>
      </c>
      <c r="BG254" s="58">
        <v>50</v>
      </c>
      <c r="BH254" s="58">
        <v>30</v>
      </c>
      <c r="BI254" s="58">
        <f t="shared" si="29"/>
        <v>1440</v>
      </c>
      <c r="BJ254" s="58">
        <f t="shared" si="27"/>
        <v>940</v>
      </c>
      <c r="BK254" s="91">
        <v>42450</v>
      </c>
      <c r="BL254" s="59" t="s">
        <v>1518</v>
      </c>
      <c r="BM254" s="100">
        <v>42464</v>
      </c>
      <c r="BN254" s="59" t="s">
        <v>1385</v>
      </c>
    </row>
    <row r="255" spans="1:67" ht="15" customHeight="1" x14ac:dyDescent="0.25">
      <c r="A255" s="157" t="s">
        <v>1686</v>
      </c>
      <c r="B255" s="54" t="str">
        <f ca="1">IF(AO255="","",IF(ISERROR(MATCH(AO255,AO$5:AO254,0)),MAX(B$5:B254)+1,INDIRECT(ADDRESS(MATCH(AO255,AO$5:AO254,0)+4,1)) ) )</f>
        <v>DIPtriH15/28</v>
      </c>
      <c r="C255" s="55">
        <v>357</v>
      </c>
      <c r="E255" s="57" t="s">
        <v>1355</v>
      </c>
      <c r="F255" s="56" t="s">
        <v>1355</v>
      </c>
      <c r="G255" s="58" t="s">
        <v>1261</v>
      </c>
      <c r="H255" s="58" t="s">
        <v>1685</v>
      </c>
      <c r="I255" s="89"/>
      <c r="J255" s="96" t="s">
        <v>1182</v>
      </c>
      <c r="K255" s="96"/>
      <c r="L255" s="96"/>
      <c r="M255" s="58" t="s">
        <v>1351</v>
      </c>
      <c r="N255" s="61">
        <f>IF(J255="","",IF(ISERROR(MATCH(M255,M$5:M254,0)),MAX(N$5:N254)+1,VLOOKUP(M255,M$5:N254,2,FALSE)) )</f>
        <v>5</v>
      </c>
      <c r="O255" s="89"/>
      <c r="P255" s="58" t="s">
        <v>1182</v>
      </c>
      <c r="S255" s="58" t="s">
        <v>1197</v>
      </c>
      <c r="T255" s="58" t="s">
        <v>1265</v>
      </c>
      <c r="V255" s="61" t="str">
        <f t="shared" si="22"/>
        <v>A3_A3</v>
      </c>
      <c r="W255" s="61">
        <f>IF(P255="","",IF(ISERROR(MATCH(V255,V$5:V254,0)),MAX(W$5:W254)+1,VLOOKUP(V255,V$5:W254,2,FALSE)) )</f>
        <v>13</v>
      </c>
      <c r="X255" s="89"/>
      <c r="Y255" s="58" t="s">
        <v>1182</v>
      </c>
      <c r="Z255" s="58"/>
      <c r="AA255" s="58"/>
      <c r="AB255" s="58" t="s">
        <v>1197</v>
      </c>
      <c r="AC255" s="58" t="s">
        <v>1316</v>
      </c>
      <c r="AD255" s="58" t="s">
        <v>16</v>
      </c>
      <c r="AE255" s="61" t="str">
        <f t="shared" si="23"/>
        <v>L3_L3</v>
      </c>
      <c r="AF255" s="61">
        <f>IF(Y255="","",IF(ISERROR(MATCH(AE255,AE$5:AE254,0)),MAX(AF$5:AF254)+1,VLOOKUP(AE255,AE$5:AF254,2,FALSE)) )</f>
        <v>12</v>
      </c>
      <c r="AG255" s="89"/>
      <c r="AH255" s="54" t="str">
        <f t="shared" si="24"/>
        <v>5dc</v>
      </c>
      <c r="AI255" s="61">
        <f>IF(AH255="","",IF(ISERROR(MATCH(AH255,AH$5:AH254,0)),MAX(AI$5:AI254)+1,VLOOKUP(AH255,AH$5:AI254,2,FALSE)) )</f>
        <v>25</v>
      </c>
      <c r="AJ255" s="61" t="str">
        <f t="shared" si="25"/>
        <v>x</v>
      </c>
      <c r="AK255" s="58" t="s">
        <v>1185</v>
      </c>
      <c r="AL255" s="61"/>
      <c r="AO255" s="58" t="s">
        <v>1686</v>
      </c>
      <c r="AP255" s="58" t="s">
        <v>1420</v>
      </c>
      <c r="AQ255" s="91">
        <v>42286</v>
      </c>
      <c r="AR255" s="56" t="s">
        <v>1687</v>
      </c>
      <c r="AS255" s="58" t="s">
        <v>1588</v>
      </c>
      <c r="AT255" s="92">
        <v>104200.6</v>
      </c>
      <c r="AU255" s="92">
        <v>514636.1</v>
      </c>
      <c r="AV255" s="93">
        <f t="shared" si="26"/>
        <v>10.700166666666668</v>
      </c>
      <c r="AW255" s="93">
        <f t="shared" si="26"/>
        <v>51.776694444444438</v>
      </c>
      <c r="AY255" s="58">
        <v>837</v>
      </c>
      <c r="BB255" s="58" t="s">
        <v>1665</v>
      </c>
      <c r="BC255" s="58" t="s">
        <v>1191</v>
      </c>
      <c r="BD255" s="58">
        <v>950</v>
      </c>
      <c r="BE255" s="58">
        <v>900</v>
      </c>
      <c r="BF255" s="58" t="s">
        <v>1192</v>
      </c>
      <c r="BG255" s="58">
        <v>50</v>
      </c>
      <c r="BH255" s="58">
        <v>40</v>
      </c>
      <c r="BI255" s="58">
        <f t="shared" si="29"/>
        <v>1920</v>
      </c>
      <c r="BJ255" s="58">
        <f t="shared" si="27"/>
        <v>1420</v>
      </c>
      <c r="BK255" s="91">
        <v>42450</v>
      </c>
      <c r="BL255" s="59" t="s">
        <v>1519</v>
      </c>
      <c r="BM255" s="100">
        <v>42464</v>
      </c>
      <c r="BN255" s="59" t="s">
        <v>1392</v>
      </c>
    </row>
    <row r="256" spans="1:67" ht="15" customHeight="1" x14ac:dyDescent="0.25">
      <c r="A256" s="157" t="s">
        <v>1688</v>
      </c>
      <c r="B256" s="54">
        <f ca="1">IF(AO256="","",IF(ISERROR(MATCH(AO256,AO$5:AO255,0)),MAX(B$5:B255)+1,INDIRECT(ADDRESS(MATCH(AO256,AO$5:AO255,0)+4,1)) ) )</f>
        <v>190</v>
      </c>
      <c r="C256" s="55">
        <v>358</v>
      </c>
      <c r="D256" s="56" t="s">
        <v>16</v>
      </c>
      <c r="E256" s="57" t="s">
        <v>1355</v>
      </c>
      <c r="F256" s="56" t="s">
        <v>1355</v>
      </c>
      <c r="G256" s="58" t="s">
        <v>1182</v>
      </c>
      <c r="H256" s="58"/>
      <c r="I256" s="89"/>
      <c r="J256" s="96" t="s">
        <v>1182</v>
      </c>
      <c r="K256" s="96"/>
      <c r="L256" s="96"/>
      <c r="M256" s="58" t="s">
        <v>1351</v>
      </c>
      <c r="N256" s="61">
        <f>IF(J256="","",IF(ISERROR(MATCH(M256,M$5:M255,0)),MAX(N$5:N255)+1,VLOOKUP(M256,M$5:N255,2,FALSE)) )</f>
        <v>5</v>
      </c>
      <c r="O256" s="89"/>
      <c r="P256" s="58" t="s">
        <v>1182</v>
      </c>
      <c r="S256" s="58" t="s">
        <v>1197</v>
      </c>
      <c r="T256" s="58" t="s">
        <v>1265</v>
      </c>
      <c r="V256" s="61" t="str">
        <f t="shared" si="22"/>
        <v>A3_A3</v>
      </c>
      <c r="W256" s="61">
        <f>IF(P256="","",IF(ISERROR(MATCH(V256,V$5:V255,0)),MAX(W$5:W255)+1,VLOOKUP(V256,V$5:W255,2,FALSE)) )</f>
        <v>13</v>
      </c>
      <c r="X256" s="89"/>
      <c r="Y256" s="58" t="s">
        <v>1182</v>
      </c>
      <c r="Z256" s="58"/>
      <c r="AA256" s="58"/>
      <c r="AB256" s="58" t="s">
        <v>1197</v>
      </c>
      <c r="AC256" s="58" t="s">
        <v>1316</v>
      </c>
      <c r="AD256" s="58" t="s">
        <v>16</v>
      </c>
      <c r="AE256" s="61" t="str">
        <f t="shared" si="23"/>
        <v>L3_L3</v>
      </c>
      <c r="AF256" s="61">
        <f>IF(Y256="","",IF(ISERROR(MATCH(AE256,AE$5:AE255,0)),MAX(AF$5:AF255)+1,VLOOKUP(AE256,AE$5:AF255,2,FALSE)) )</f>
        <v>12</v>
      </c>
      <c r="AG256" s="89"/>
      <c r="AH256" s="54" t="str">
        <f t="shared" si="24"/>
        <v>5dc</v>
      </c>
      <c r="AI256" s="61">
        <f>IF(AH256="","",IF(ISERROR(MATCH(AH256,AH$5:AH255,0)),MAX(AI$5:AI255)+1,VLOOKUP(AH256,AH$5:AI255,2,FALSE)) )</f>
        <v>25</v>
      </c>
      <c r="AJ256" s="61" t="str">
        <f t="shared" si="25"/>
        <v>x</v>
      </c>
      <c r="AK256" s="58" t="s">
        <v>1185</v>
      </c>
      <c r="AL256" s="61"/>
      <c r="AO256" s="58" t="s">
        <v>1688</v>
      </c>
      <c r="AP256" s="58" t="s">
        <v>1420</v>
      </c>
      <c r="AQ256" s="91">
        <v>42285</v>
      </c>
      <c r="AR256" s="56" t="s">
        <v>1689</v>
      </c>
      <c r="AS256" s="58" t="s">
        <v>1484</v>
      </c>
      <c r="AT256" s="92">
        <v>103839.7</v>
      </c>
      <c r="AU256" s="92">
        <v>514513.1</v>
      </c>
      <c r="AV256" s="93">
        <f t="shared" si="26"/>
        <v>10.64436111111111</v>
      </c>
      <c r="AW256" s="93">
        <f t="shared" si="26"/>
        <v>51.753638888888879</v>
      </c>
      <c r="AY256" s="58">
        <v>692</v>
      </c>
      <c r="BB256" s="58" t="s">
        <v>1665</v>
      </c>
      <c r="BC256" s="58" t="s">
        <v>1191</v>
      </c>
      <c r="BD256" s="58">
        <v>1000</v>
      </c>
      <c r="BE256" s="58">
        <v>950</v>
      </c>
      <c r="BF256" s="58" t="s">
        <v>1192</v>
      </c>
      <c r="BG256" s="58">
        <v>40</v>
      </c>
      <c r="BH256" s="58">
        <v>40</v>
      </c>
      <c r="BI256" s="58">
        <f t="shared" si="29"/>
        <v>1520</v>
      </c>
      <c r="BJ256" s="58">
        <f t="shared" si="27"/>
        <v>1020</v>
      </c>
      <c r="BK256" s="91">
        <v>42450</v>
      </c>
      <c r="BL256" s="59" t="s">
        <v>1521</v>
      </c>
      <c r="BM256" s="100">
        <v>42464</v>
      </c>
      <c r="BN256" s="59" t="s">
        <v>1398</v>
      </c>
      <c r="BO256" s="59" t="s">
        <v>1495</v>
      </c>
    </row>
    <row r="257" spans="1:67" ht="15" customHeight="1" x14ac:dyDescent="0.25">
      <c r="A257" s="157" t="s">
        <v>1690</v>
      </c>
      <c r="B257" s="54">
        <f ca="1">IF(AO257="","",IF(ISERROR(MATCH(AO257,AO$5:AO256,0)),MAX(B$5:B256)+1,INDIRECT(ADDRESS(MATCH(AO257,AO$5:AO256,0)+4,1)) ) )</f>
        <v>191</v>
      </c>
      <c r="C257" s="55">
        <v>359</v>
      </c>
      <c r="D257" s="56" t="s">
        <v>16</v>
      </c>
      <c r="E257" s="57" t="s">
        <v>1355</v>
      </c>
      <c r="F257" s="56" t="s">
        <v>1355</v>
      </c>
      <c r="G257" s="58" t="s">
        <v>1182</v>
      </c>
      <c r="H257" s="58"/>
      <c r="I257" s="89"/>
      <c r="J257" s="96" t="s">
        <v>1182</v>
      </c>
      <c r="K257" s="96"/>
      <c r="L257" s="96"/>
      <c r="M257" s="96" t="s">
        <v>1351</v>
      </c>
      <c r="N257" s="61">
        <f>IF(J257="","",IF(ISERROR(MATCH(M257,M$5:M256,0)),MAX(N$5:N256)+1,VLOOKUP(M257,M$5:N256,2,FALSE)) )</f>
        <v>5</v>
      </c>
      <c r="O257" s="97"/>
      <c r="P257" s="96" t="s">
        <v>1182</v>
      </c>
      <c r="Q257" s="96"/>
      <c r="R257" s="96"/>
      <c r="S257" s="96" t="s">
        <v>1197</v>
      </c>
      <c r="T257" s="96" t="s">
        <v>1265</v>
      </c>
      <c r="U257" s="96"/>
      <c r="V257" s="61" t="str">
        <f t="shared" si="22"/>
        <v>A3_A3</v>
      </c>
      <c r="W257" s="61">
        <f>IF(P257="","",IF(ISERROR(MATCH(V257,V$5:V256,0)),MAX(W$5:W256)+1,VLOOKUP(V257,V$5:W256,2,FALSE)) )</f>
        <v>13</v>
      </c>
      <c r="X257" s="97"/>
      <c r="Y257" s="58" t="s">
        <v>1182</v>
      </c>
      <c r="Z257" s="58"/>
      <c r="AA257" s="58"/>
      <c r="AB257" s="58" t="s">
        <v>1197</v>
      </c>
      <c r="AC257" s="58" t="s">
        <v>1316</v>
      </c>
      <c r="AD257" s="58" t="s">
        <v>16</v>
      </c>
      <c r="AE257" s="61" t="str">
        <f t="shared" si="23"/>
        <v>L3_L3</v>
      </c>
      <c r="AF257" s="61">
        <f>IF(Y257="","",IF(ISERROR(MATCH(AE257,AE$5:AE256,0)),MAX(AF$5:AF256)+1,VLOOKUP(AE257,AE$5:AF256,2,FALSE)) )</f>
        <v>12</v>
      </c>
      <c r="AG257" s="97"/>
      <c r="AH257" s="54" t="str">
        <f t="shared" si="24"/>
        <v>5dc</v>
      </c>
      <c r="AI257" s="61">
        <f>IF(AH257="","",IF(ISERROR(MATCH(AH257,AH$5:AH256,0)),MAX(AI$5:AI256)+1,VLOOKUP(AH257,AH$5:AI256,2,FALSE)) )</f>
        <v>25</v>
      </c>
      <c r="AJ257" s="61" t="str">
        <f t="shared" si="25"/>
        <v>x</v>
      </c>
      <c r="AK257" s="58" t="s">
        <v>1185</v>
      </c>
      <c r="AL257" s="61"/>
      <c r="AM257" s="98"/>
      <c r="AN257" s="98"/>
      <c r="AO257" s="58" t="s">
        <v>1690</v>
      </c>
      <c r="AP257" s="58" t="s">
        <v>1420</v>
      </c>
      <c r="AQ257" s="91">
        <v>42284</v>
      </c>
      <c r="AR257" s="56" t="s">
        <v>1691</v>
      </c>
      <c r="AS257" s="58" t="s">
        <v>1571</v>
      </c>
      <c r="AT257" s="92">
        <v>103533.1</v>
      </c>
      <c r="AU257" s="92">
        <v>514833.2</v>
      </c>
      <c r="AV257" s="93">
        <f t="shared" si="26"/>
        <v>10.592527777777779</v>
      </c>
      <c r="AW257" s="93">
        <f t="shared" si="26"/>
        <v>51.809222222222225</v>
      </c>
      <c r="AY257" s="58">
        <v>840</v>
      </c>
      <c r="BB257" s="58" t="s">
        <v>1665</v>
      </c>
      <c r="BC257" s="58" t="s">
        <v>1191</v>
      </c>
      <c r="BD257" s="58">
        <v>1000</v>
      </c>
      <c r="BE257" s="58" t="s">
        <v>1233</v>
      </c>
      <c r="BF257" s="58" t="s">
        <v>1192</v>
      </c>
      <c r="BG257" s="58">
        <v>50</v>
      </c>
      <c r="BH257" s="58">
        <v>35</v>
      </c>
      <c r="BI257" s="58">
        <f t="shared" si="29"/>
        <v>1680</v>
      </c>
      <c r="BJ257" s="58">
        <f t="shared" si="27"/>
        <v>1180</v>
      </c>
      <c r="BK257" s="91">
        <v>42450</v>
      </c>
      <c r="BL257" s="59" t="s">
        <v>1522</v>
      </c>
      <c r="BM257" s="100">
        <v>42464</v>
      </c>
      <c r="BN257" s="59" t="s">
        <v>1399</v>
      </c>
      <c r="BO257" s="59" t="s">
        <v>1495</v>
      </c>
    </row>
    <row r="258" spans="1:67" ht="15" customHeight="1" x14ac:dyDescent="0.25">
      <c r="A258" s="157" t="s">
        <v>1692</v>
      </c>
      <c r="B258" s="54">
        <f ca="1">IF(AO258="","",IF(ISERROR(MATCH(AO258,AO$5:AO257,0)),MAX(B$5:B257)+1,INDIRECT(ADDRESS(MATCH(AO258,AO$5:AO257,0)+4,1)) ) )</f>
        <v>192</v>
      </c>
      <c r="C258" s="55">
        <v>360</v>
      </c>
      <c r="D258" s="56" t="s">
        <v>16</v>
      </c>
      <c r="E258" s="57" t="s">
        <v>1308</v>
      </c>
      <c r="F258" s="56" t="s">
        <v>1308</v>
      </c>
      <c r="G258" s="58" t="s">
        <v>1182</v>
      </c>
      <c r="H258" s="58"/>
      <c r="I258" s="89"/>
      <c r="J258" s="96" t="s">
        <v>1182</v>
      </c>
      <c r="K258" s="96"/>
      <c r="L258" s="96"/>
      <c r="M258" s="58" t="s">
        <v>1479</v>
      </c>
      <c r="N258" s="61">
        <f>IF(J258="","",IF(ISERROR(MATCH(M258,M$5:M257,0)),MAX(N$5:N257)+1,VLOOKUP(M258,M$5:N257,2,FALSE)) )</f>
        <v>7</v>
      </c>
      <c r="O258" s="89"/>
      <c r="P258" s="58" t="s">
        <v>1182</v>
      </c>
      <c r="S258" s="58" t="s">
        <v>1211</v>
      </c>
      <c r="T258" s="58" t="s">
        <v>1196</v>
      </c>
      <c r="U258" s="58" t="s">
        <v>1212</v>
      </c>
      <c r="V258" s="61" t="str">
        <f t="shared" si="22"/>
        <v>A1_A2</v>
      </c>
      <c r="W258" s="61">
        <f>IF(P258="","",IF(ISERROR(MATCH(V258,V$5:V257,0)),MAX(W$5:W257)+1,VLOOKUP(V258,V$5:W257,2,FALSE)) )</f>
        <v>11</v>
      </c>
      <c r="X258" s="89"/>
      <c r="Y258" s="58" t="s">
        <v>1182</v>
      </c>
      <c r="Z258" s="58"/>
      <c r="AA258" s="58"/>
      <c r="AB258" s="58" t="s">
        <v>1211</v>
      </c>
      <c r="AC258" s="58" t="s">
        <v>1213</v>
      </c>
      <c r="AD258" s="58" t="s">
        <v>1310</v>
      </c>
      <c r="AE258" s="61" t="str">
        <f t="shared" si="23"/>
        <v>L1-5_L1-8</v>
      </c>
      <c r="AF258" s="61">
        <f>IF(Y258="","",IF(ISERROR(MATCH(AE258,AE$5:AE257,0)),MAX(AF$5:AF257)+1,VLOOKUP(AE258,AE$5:AF257,2,FALSE)) )</f>
        <v>28</v>
      </c>
      <c r="AG258" s="89"/>
      <c r="AH258" s="54" t="str">
        <f t="shared" si="24"/>
        <v>7bs</v>
      </c>
      <c r="AI258" s="61">
        <f>IF(AH258="","",IF(ISERROR(MATCH(AH258,AH$5:AH257,0)),MAX(AI$5:AI257)+1,VLOOKUP(AH258,AH$5:AI257,2,FALSE)) )</f>
        <v>72</v>
      </c>
      <c r="AJ258" s="61" t="str">
        <f t="shared" si="25"/>
        <v>x</v>
      </c>
      <c r="AK258" s="58" t="s">
        <v>1185</v>
      </c>
      <c r="AL258" s="61"/>
      <c r="AO258" s="58" t="s">
        <v>1692</v>
      </c>
      <c r="AP258" s="58" t="s">
        <v>1420</v>
      </c>
      <c r="AQ258" s="91">
        <v>42287</v>
      </c>
      <c r="AR258" s="56" t="s">
        <v>1693</v>
      </c>
      <c r="AS258" s="58" t="s">
        <v>1564</v>
      </c>
      <c r="AT258" s="92">
        <v>103559.9</v>
      </c>
      <c r="AU258" s="92">
        <v>514556.3</v>
      </c>
      <c r="AV258" s="93">
        <f t="shared" si="26"/>
        <v>10.59997222222222</v>
      </c>
      <c r="AW258" s="93">
        <f t="shared" si="26"/>
        <v>51.765638888888887</v>
      </c>
      <c r="AY258" s="58">
        <v>814</v>
      </c>
      <c r="BB258" s="58" t="s">
        <v>1665</v>
      </c>
      <c r="BC258" s="58" t="s">
        <v>1191</v>
      </c>
      <c r="BD258" s="58">
        <v>1000</v>
      </c>
      <c r="BE258" s="58">
        <v>950</v>
      </c>
      <c r="BF258" s="58" t="s">
        <v>1192</v>
      </c>
      <c r="BG258" s="58">
        <v>50</v>
      </c>
      <c r="BH258" s="58">
        <v>35</v>
      </c>
      <c r="BI258" s="58">
        <f t="shared" si="29"/>
        <v>1680</v>
      </c>
      <c r="BJ258" s="58">
        <f t="shared" si="27"/>
        <v>1180</v>
      </c>
      <c r="BK258" s="91">
        <v>42450</v>
      </c>
      <c r="BL258" s="59" t="s">
        <v>1299</v>
      </c>
      <c r="BM258" s="100">
        <v>42464</v>
      </c>
      <c r="BN258" s="59" t="s">
        <v>1270</v>
      </c>
    </row>
    <row r="259" spans="1:67" ht="15" customHeight="1" x14ac:dyDescent="0.25">
      <c r="A259" s="157" t="s">
        <v>1694</v>
      </c>
      <c r="B259" s="54">
        <f ca="1">IF(AO259="","",IF(ISERROR(MATCH(AO259,AO$5:AO258,0)),MAX(B$5:B258)+1,INDIRECT(ADDRESS(MATCH(AO259,AO$5:AO258,0)+4,1)) ) )</f>
        <v>193</v>
      </c>
      <c r="C259" s="55">
        <v>361</v>
      </c>
      <c r="D259" s="56" t="s">
        <v>16</v>
      </c>
      <c r="E259" s="57" t="s">
        <v>1308</v>
      </c>
      <c r="F259" s="56" t="s">
        <v>1308</v>
      </c>
      <c r="G259" s="58" t="s">
        <v>1182</v>
      </c>
      <c r="H259" s="58"/>
      <c r="I259" s="89"/>
      <c r="J259" s="96" t="s">
        <v>1182</v>
      </c>
      <c r="K259" s="96"/>
      <c r="L259" s="96"/>
      <c r="M259" s="58" t="s">
        <v>1479</v>
      </c>
      <c r="N259" s="61">
        <f>IF(J259="","",IF(ISERROR(MATCH(M259,M$5:M258,0)),MAX(N$5:N258)+1,VLOOKUP(M259,M$5:N258,2,FALSE)) )</f>
        <v>7</v>
      </c>
      <c r="O259" s="89"/>
      <c r="P259" s="58" t="s">
        <v>1182</v>
      </c>
      <c r="S259" s="58" t="s">
        <v>1211</v>
      </c>
      <c r="T259" s="58" t="s">
        <v>1196</v>
      </c>
      <c r="U259" s="58" t="s">
        <v>1212</v>
      </c>
      <c r="V259" s="61" t="str">
        <f t="shared" si="22"/>
        <v>A1_A2</v>
      </c>
      <c r="W259" s="61">
        <f>IF(P259="","",IF(ISERROR(MATCH(V259,V$5:V258,0)),MAX(W$5:W258)+1,VLOOKUP(V259,V$5:W258,2,FALSE)) )</f>
        <v>11</v>
      </c>
      <c r="X259" s="89"/>
      <c r="Y259" s="58" t="s">
        <v>1182</v>
      </c>
      <c r="Z259" s="58"/>
      <c r="AA259" s="58"/>
      <c r="AB259" s="58" t="s">
        <v>1211</v>
      </c>
      <c r="AC259" s="58" t="s">
        <v>1228</v>
      </c>
      <c r="AD259" s="58" t="s">
        <v>1338</v>
      </c>
      <c r="AE259" s="61" t="str">
        <f t="shared" si="23"/>
        <v>L1-2_L1-1</v>
      </c>
      <c r="AF259" s="61">
        <f>IF(Y259="","",IF(ISERROR(MATCH(AE259,AE$5:AE258,0)),MAX(AF$5:AF258)+1,VLOOKUP(AE259,AE$5:AF258,2,FALSE)) )</f>
        <v>8</v>
      </c>
      <c r="AG259" s="89"/>
      <c r="AH259" s="54" t="str">
        <f t="shared" si="24"/>
        <v>7b8</v>
      </c>
      <c r="AI259" s="61">
        <f>IF(AH259="","",IF(ISERROR(MATCH(AH259,AH$5:AH258,0)),MAX(AI$5:AI258)+1,VLOOKUP(AH259,AH$5:AI258,2,FALSE)) )</f>
        <v>73</v>
      </c>
      <c r="AJ259" s="61" t="str">
        <f t="shared" si="25"/>
        <v>x</v>
      </c>
      <c r="AK259" s="58" t="s">
        <v>1185</v>
      </c>
      <c r="AL259" s="61"/>
      <c r="AO259" s="58" t="s">
        <v>1694</v>
      </c>
      <c r="AP259" s="58" t="s">
        <v>1420</v>
      </c>
      <c r="AQ259" s="91">
        <v>42287</v>
      </c>
      <c r="AR259" s="56" t="s">
        <v>1695</v>
      </c>
      <c r="AS259" s="58" t="s">
        <v>1564</v>
      </c>
      <c r="AT259" s="92">
        <v>103601</v>
      </c>
      <c r="AU259" s="92">
        <v>514555.9</v>
      </c>
      <c r="AV259" s="93">
        <f t="shared" si="26"/>
        <v>10.600277777777778</v>
      </c>
      <c r="AW259" s="93">
        <f t="shared" si="26"/>
        <v>51.765527777777784</v>
      </c>
      <c r="AY259" s="58">
        <v>817</v>
      </c>
      <c r="BB259" s="58" t="s">
        <v>1665</v>
      </c>
      <c r="BC259" s="58" t="s">
        <v>1191</v>
      </c>
      <c r="BD259" s="58">
        <v>1000</v>
      </c>
      <c r="BE259" s="58">
        <v>950</v>
      </c>
      <c r="BF259" s="58" t="s">
        <v>1231</v>
      </c>
      <c r="BG259" s="58">
        <v>50</v>
      </c>
      <c r="BH259" s="58">
        <v>35</v>
      </c>
      <c r="BI259" s="58">
        <f t="shared" si="29"/>
        <v>1680</v>
      </c>
      <c r="BJ259" s="58">
        <f t="shared" si="27"/>
        <v>1180</v>
      </c>
      <c r="BK259" s="91">
        <v>42450</v>
      </c>
      <c r="BL259" s="59" t="s">
        <v>1524</v>
      </c>
      <c r="BM259" s="100">
        <v>42464</v>
      </c>
      <c r="BN259" s="59" t="s">
        <v>1409</v>
      </c>
      <c r="BO259" s="59" t="s">
        <v>1478</v>
      </c>
    </row>
    <row r="260" spans="1:67" ht="15" customHeight="1" x14ac:dyDescent="0.25">
      <c r="A260" s="157" t="s">
        <v>1696</v>
      </c>
      <c r="B260" s="54">
        <f ca="1">IF(AO260="","",IF(ISERROR(MATCH(AO260,AO$5:AO259,0)),MAX(B$5:B259)+1,INDIRECT(ADDRESS(MATCH(AO260,AO$5:AO259,0)+4,1)) ) )</f>
        <v>194</v>
      </c>
      <c r="C260" s="55">
        <v>362</v>
      </c>
      <c r="D260" s="56" t="s">
        <v>16</v>
      </c>
      <c r="E260" s="57" t="s">
        <v>1308</v>
      </c>
      <c r="F260" s="56" t="s">
        <v>1308</v>
      </c>
      <c r="G260" s="58" t="s">
        <v>1182</v>
      </c>
      <c r="H260" s="58"/>
      <c r="I260" s="89"/>
      <c r="J260" s="96" t="s">
        <v>1182</v>
      </c>
      <c r="K260" s="96"/>
      <c r="L260" s="96"/>
      <c r="M260" s="58" t="s">
        <v>1479</v>
      </c>
      <c r="N260" s="61">
        <f>IF(J260="","",IF(ISERROR(MATCH(M260,M$5:M259,0)),MAX(N$5:N259)+1,VLOOKUP(M260,M$5:N259,2,FALSE)) )</f>
        <v>7</v>
      </c>
      <c r="O260" s="89"/>
      <c r="P260" s="58" t="s">
        <v>1182</v>
      </c>
      <c r="S260" s="58" t="s">
        <v>1197</v>
      </c>
      <c r="T260" s="58" t="s">
        <v>1196</v>
      </c>
      <c r="V260" s="61" t="str">
        <f t="shared" si="22"/>
        <v>A1_A1</v>
      </c>
      <c r="W260" s="61">
        <f>IF(P260="","",IF(ISERROR(MATCH(V260,V$5:V259,0)),MAX(W$5:W259)+1,VLOOKUP(V260,V$5:W259,2,FALSE)) )</f>
        <v>10</v>
      </c>
      <c r="X260" s="89"/>
      <c r="Y260" s="58" t="s">
        <v>1182</v>
      </c>
      <c r="Z260" s="58"/>
      <c r="AA260" s="58"/>
      <c r="AB260" s="58" t="s">
        <v>1197</v>
      </c>
      <c r="AC260" s="58" t="s">
        <v>1213</v>
      </c>
      <c r="AD260" s="58" t="s">
        <v>16</v>
      </c>
      <c r="AE260" s="61" t="str">
        <f t="shared" si="23"/>
        <v>L1-5_L1-5</v>
      </c>
      <c r="AF260" s="61">
        <f>IF(Y260="","",IF(ISERROR(MATCH(AE260,AE$5:AE259,0)),MAX(AF$5:AF259)+1,VLOOKUP(AE260,AE$5:AF259,2,FALSE)) )</f>
        <v>19</v>
      </c>
      <c r="AG260" s="89"/>
      <c r="AH260" s="54" t="str">
        <f t="shared" si="24"/>
        <v>7aj</v>
      </c>
      <c r="AI260" s="61">
        <f>IF(AH260="","",IF(ISERROR(MATCH(AH260,AH$5:AH259,0)),MAX(AI$5:AI259)+1,VLOOKUP(AH260,AH$5:AI259,2,FALSE)) )</f>
        <v>38</v>
      </c>
      <c r="AJ260" s="61" t="str">
        <f t="shared" si="25"/>
        <v>x</v>
      </c>
      <c r="AK260" s="58" t="s">
        <v>1185</v>
      </c>
      <c r="AL260" s="61"/>
      <c r="AO260" s="58" t="s">
        <v>1696</v>
      </c>
      <c r="AP260" s="58" t="s">
        <v>1420</v>
      </c>
      <c r="AQ260" s="91">
        <v>42287</v>
      </c>
      <c r="AR260" s="56" t="s">
        <v>1697</v>
      </c>
      <c r="AS260" s="58" t="s">
        <v>1564</v>
      </c>
      <c r="AT260" s="92">
        <v>103602.1</v>
      </c>
      <c r="AU260" s="92">
        <v>514555.5</v>
      </c>
      <c r="AV260" s="93">
        <f t="shared" si="26"/>
        <v>10.600583333333335</v>
      </c>
      <c r="AW260" s="93">
        <f t="shared" si="26"/>
        <v>51.765416666666667</v>
      </c>
      <c r="AY260" s="58">
        <v>818</v>
      </c>
      <c r="BB260" s="58" t="s">
        <v>1665</v>
      </c>
      <c r="BC260" s="58" t="s">
        <v>1191</v>
      </c>
      <c r="BD260" s="58">
        <v>1000</v>
      </c>
      <c r="BE260" s="58">
        <v>950</v>
      </c>
      <c r="BF260" s="58" t="s">
        <v>1231</v>
      </c>
      <c r="BG260" s="58">
        <v>50</v>
      </c>
      <c r="BH260" s="58">
        <v>25</v>
      </c>
      <c r="BI260" s="58">
        <f t="shared" si="29"/>
        <v>1200</v>
      </c>
      <c r="BJ260" s="58">
        <f t="shared" si="27"/>
        <v>700</v>
      </c>
      <c r="BK260" s="91">
        <v>42450</v>
      </c>
      <c r="BL260" s="59" t="s">
        <v>1525</v>
      </c>
      <c r="BM260" s="100">
        <v>42464</v>
      </c>
      <c r="BN260" s="59" t="s">
        <v>1410</v>
      </c>
      <c r="BO260" s="94" t="s">
        <v>1698</v>
      </c>
    </row>
    <row r="261" spans="1:67" ht="15" customHeight="1" x14ac:dyDescent="0.25">
      <c r="A261" s="157" t="s">
        <v>1699</v>
      </c>
      <c r="B261" s="54">
        <f ca="1">IF(AO261="","",IF(ISERROR(MATCH(AO261,AO$5:AO260,0)),MAX(B$5:B260)+1,INDIRECT(ADDRESS(MATCH(AO261,AO$5:AO260,0)+4,1)) ) )</f>
        <v>195</v>
      </c>
      <c r="C261" s="55">
        <v>363</v>
      </c>
      <c r="D261" s="56" t="s">
        <v>16</v>
      </c>
      <c r="E261" s="57" t="s">
        <v>1308</v>
      </c>
      <c r="F261" s="56" t="s">
        <v>1308</v>
      </c>
      <c r="G261" s="58" t="s">
        <v>1182</v>
      </c>
      <c r="H261" s="58"/>
      <c r="I261" s="89"/>
      <c r="J261" s="96" t="s">
        <v>1182</v>
      </c>
      <c r="K261" s="96"/>
      <c r="L261" s="96"/>
      <c r="M261" s="58" t="s">
        <v>1210</v>
      </c>
      <c r="N261" s="61">
        <f>IF(J261="","",IF(ISERROR(MATCH(M261,M$5:M260,0)),MAX(N$5:N260)+1,VLOOKUP(M261,M$5:N260,2,FALSE)) )</f>
        <v>2</v>
      </c>
      <c r="O261" s="89"/>
      <c r="P261" s="58" t="s">
        <v>1182</v>
      </c>
      <c r="S261" s="58" t="s">
        <v>1211</v>
      </c>
      <c r="T261" s="58" t="s">
        <v>1196</v>
      </c>
      <c r="U261" s="58" t="s">
        <v>1212</v>
      </c>
      <c r="V261" s="61" t="str">
        <f t="shared" si="22"/>
        <v>A1_A2</v>
      </c>
      <c r="W261" s="61">
        <f>IF(P261="","",IF(ISERROR(MATCH(V261,V$5:V260,0)),MAX(W$5:W260)+1,VLOOKUP(V261,V$5:W260,2,FALSE)) )</f>
        <v>11</v>
      </c>
      <c r="X261" s="89"/>
      <c r="Y261" s="58" t="s">
        <v>16</v>
      </c>
      <c r="Z261" s="58"/>
      <c r="AA261" s="58"/>
      <c r="AB261" s="58" t="s">
        <v>16</v>
      </c>
      <c r="AC261" s="58" t="s">
        <v>16</v>
      </c>
      <c r="AD261" s="58" t="s">
        <v>16</v>
      </c>
      <c r="AE261" s="61" t="str">
        <f t="shared" si="23"/>
        <v/>
      </c>
      <c r="AF261" s="61" t="str">
        <f>IF(Y261="","",IF(ISERROR(MATCH(AE261,AE$5:AE260,0)),MAX(AF$5:AF260)+1,VLOOKUP(AE261,AE$5:AF260,2,FALSE)) )</f>
        <v/>
      </c>
      <c r="AG261" s="89"/>
      <c r="AH261" s="54" t="str">
        <f t="shared" si="24"/>
        <v>2b*</v>
      </c>
      <c r="AI261" s="61">
        <f>IF(AH261="","",IF(ISERROR(MATCH(AH261,AH$5:AH260,0)),MAX(AI$5:AI260)+1,VLOOKUP(AH261,AH$5:AI260,2,FALSE)) )</f>
        <v>21</v>
      </c>
      <c r="AJ261" s="61" t="str">
        <f t="shared" si="25"/>
        <v/>
      </c>
      <c r="AK261" s="58" t="s">
        <v>1185</v>
      </c>
      <c r="AL261" s="61"/>
      <c r="AO261" s="58" t="s">
        <v>1699</v>
      </c>
      <c r="AP261" s="58" t="s">
        <v>1420</v>
      </c>
      <c r="AQ261" s="91">
        <v>42287</v>
      </c>
      <c r="AR261" s="56" t="s">
        <v>1700</v>
      </c>
      <c r="AS261" s="58" t="s">
        <v>1564</v>
      </c>
      <c r="AT261" s="92">
        <v>103603.9</v>
      </c>
      <c r="AU261" s="92">
        <v>514554.5</v>
      </c>
      <c r="AV261" s="93">
        <f t="shared" si="26"/>
        <v>10.601083333333332</v>
      </c>
      <c r="AW261" s="93">
        <f t="shared" si="26"/>
        <v>51.765138888888892</v>
      </c>
      <c r="AY261" s="58">
        <v>821</v>
      </c>
      <c r="BB261" s="58" t="s">
        <v>1665</v>
      </c>
      <c r="BC261" s="58" t="s">
        <v>1191</v>
      </c>
      <c r="BD261" s="58">
        <v>950</v>
      </c>
      <c r="BE261" s="58">
        <v>900</v>
      </c>
      <c r="BF261" s="58" t="s">
        <v>1231</v>
      </c>
      <c r="BG261" s="58">
        <v>50</v>
      </c>
      <c r="BH261" s="58">
        <v>30</v>
      </c>
      <c r="BI261" s="58">
        <f t="shared" si="29"/>
        <v>1440</v>
      </c>
      <c r="BJ261" s="58">
        <f t="shared" si="27"/>
        <v>940</v>
      </c>
      <c r="BK261" s="91">
        <v>42450</v>
      </c>
      <c r="BL261" s="59" t="s">
        <v>1531</v>
      </c>
      <c r="BM261" s="100">
        <v>42464</v>
      </c>
      <c r="BN261" s="59" t="s">
        <v>1413</v>
      </c>
      <c r="BO261" s="59" t="s">
        <v>1478</v>
      </c>
    </row>
    <row r="262" spans="1:67" ht="15" customHeight="1" x14ac:dyDescent="0.25">
      <c r="A262" s="157" t="s">
        <v>1701</v>
      </c>
      <c r="B262" s="54">
        <f ca="1">IF(AO262="","",IF(ISERROR(MATCH(AO262,AO$5:AO261,0)),MAX(B$5:B261)+1,INDIRECT(ADDRESS(MATCH(AO262,AO$5:AO261,0)+4,1)) ) )</f>
        <v>196</v>
      </c>
      <c r="C262" s="55">
        <v>364</v>
      </c>
      <c r="D262" s="56" t="s">
        <v>16</v>
      </c>
      <c r="E262" s="57" t="s">
        <v>1308</v>
      </c>
      <c r="F262" s="56" t="s">
        <v>1308</v>
      </c>
      <c r="G262" s="58" t="s">
        <v>1182</v>
      </c>
      <c r="H262" s="58"/>
      <c r="I262" s="89"/>
      <c r="J262" s="96" t="s">
        <v>1182</v>
      </c>
      <c r="K262" s="96"/>
      <c r="L262" s="96"/>
      <c r="M262" s="58" t="s">
        <v>1479</v>
      </c>
      <c r="N262" s="61">
        <f>IF(J262="","",IF(ISERROR(MATCH(M262,M$5:M261,0)),MAX(N$5:N261)+1,VLOOKUP(M262,M$5:N261,2,FALSE)) )</f>
        <v>7</v>
      </c>
      <c r="O262" s="89"/>
      <c r="P262" s="58" t="s">
        <v>1182</v>
      </c>
      <c r="S262" s="58" t="s">
        <v>1211</v>
      </c>
      <c r="T262" s="58" t="s">
        <v>1196</v>
      </c>
      <c r="U262" s="58" t="s">
        <v>1217</v>
      </c>
      <c r="V262" s="61" t="str">
        <f t="shared" ref="V262:V325" si="30">IF(P262="","",IF(S262="ho",T262&amp;"_"&amp;T262,T262&amp;"_"&amp;U262) )</f>
        <v>A1_A1-1</v>
      </c>
      <c r="W262" s="61">
        <f>IF(P262="","",IF(ISERROR(MATCH(V262,V$5:V261,0)),MAX(W$5:W261)+1,VLOOKUP(V262,V$5:W261,2,FALSE)) )</f>
        <v>12</v>
      </c>
      <c r="X262" s="89"/>
      <c r="Y262" s="58" t="s">
        <v>16</v>
      </c>
      <c r="Z262" s="58"/>
      <c r="AA262" s="58"/>
      <c r="AB262" s="58" t="s">
        <v>16</v>
      </c>
      <c r="AC262" s="58" t="s">
        <v>16</v>
      </c>
      <c r="AD262" s="58" t="s">
        <v>16</v>
      </c>
      <c r="AE262" s="61" t="str">
        <f t="shared" ref="AE262:AE277" si="31">IF(Y262="","",IF(AB262="ho",AC262&amp;"_"&amp;AC262,AC262&amp;"_"&amp;AD262) )</f>
        <v/>
      </c>
      <c r="AF262" s="61" t="str">
        <f>IF(Y262="","",IF(ISERROR(MATCH(AE262,AE$5:AE261,0)),MAX(AF$5:AF261)+1,VLOOKUP(AE262,AE$5:AF261,2,FALSE)) )</f>
        <v/>
      </c>
      <c r="AG262" s="89"/>
      <c r="AH262" s="54" t="str">
        <f t="shared" ref="AH262:AH325" si="32">IF(D262&lt;&gt;"","",IF(N262="","*",IF(N262&lt;10,N262,CHAR(N262+87)))&amp;IF(W262="","*",IF(W262&lt;10,W262,CHAR(W262+87)))&amp;IF(AF262="","*",IF(AF262&lt;10,AF262,CHAR(AF262+87))) )</f>
        <v>7c*</v>
      </c>
      <c r="AI262" s="61">
        <f>IF(AH262="","",IF(ISERROR(MATCH(AH262,AH$5:AH261,0)),MAX(AI$5:AI261)+1,VLOOKUP(AH262,AH$5:AI261,2,FALSE)) )</f>
        <v>66</v>
      </c>
      <c r="AJ262" s="61" t="str">
        <f t="shared" ref="AJ262:AJ277" si="33">IF(AH262="","",IF(ISERROR(FIND("*",AH262)),"x",""))</f>
        <v/>
      </c>
      <c r="AK262" s="58" t="s">
        <v>1185</v>
      </c>
      <c r="AL262" s="61"/>
      <c r="AO262" s="58" t="s">
        <v>1701</v>
      </c>
      <c r="AP262" s="58" t="s">
        <v>1420</v>
      </c>
      <c r="AQ262" s="91">
        <v>42287</v>
      </c>
      <c r="AR262" s="56" t="s">
        <v>1702</v>
      </c>
      <c r="AS262" s="58" t="s">
        <v>1564</v>
      </c>
      <c r="AT262" s="92">
        <v>103604.6</v>
      </c>
      <c r="AU262" s="92">
        <v>514554.2</v>
      </c>
      <c r="AV262" s="93">
        <f t="shared" ref="AV262:AW277" si="34">(AT262-TRUNC(AT262/100)*100)/3600+(TRUNC(AT262/100)-TRUNC(AT262/10000)*100)/60+TRUNC(AT262/10000)</f>
        <v>10.60127777777778</v>
      </c>
      <c r="AW262" s="93">
        <f t="shared" si="34"/>
        <v>51.765055555555556</v>
      </c>
      <c r="AY262" s="58">
        <v>818</v>
      </c>
      <c r="BB262" s="58" t="s">
        <v>1665</v>
      </c>
      <c r="BC262" s="58" t="s">
        <v>1191</v>
      </c>
      <c r="BD262" s="58">
        <v>1000</v>
      </c>
      <c r="BE262" s="58">
        <v>950</v>
      </c>
      <c r="BF262" s="58" t="s">
        <v>1192</v>
      </c>
      <c r="BG262" s="58">
        <v>50</v>
      </c>
      <c r="BH262" s="58">
        <v>30</v>
      </c>
      <c r="BI262" s="58">
        <f t="shared" si="29"/>
        <v>1440</v>
      </c>
      <c r="BJ262" s="58">
        <f t="shared" ref="BJ262:BJ277" si="35">(BI262-500)</f>
        <v>940</v>
      </c>
      <c r="BK262" s="91">
        <v>42450</v>
      </c>
      <c r="BL262" s="59" t="s">
        <v>1534</v>
      </c>
      <c r="BM262" s="100">
        <v>42464</v>
      </c>
      <c r="BN262" s="59" t="s">
        <v>1414</v>
      </c>
    </row>
    <row r="263" spans="1:67" ht="15" customHeight="1" x14ac:dyDescent="0.25">
      <c r="A263" s="157" t="s">
        <v>1703</v>
      </c>
      <c r="B263" s="54">
        <f ca="1">IF(AO263="","",IF(ISERROR(MATCH(AO263,AO$5:AO262,0)),MAX(B$5:B262)+1,INDIRECT(ADDRESS(MATCH(AO263,AO$5:AO262,0)+4,1)) ) )</f>
        <v>197</v>
      </c>
      <c r="C263" s="55">
        <v>365</v>
      </c>
      <c r="D263" s="56" t="s">
        <v>16</v>
      </c>
      <c r="E263" s="57" t="s">
        <v>1308</v>
      </c>
      <c r="F263" s="56" t="s">
        <v>1308</v>
      </c>
      <c r="G263" s="58" t="s">
        <v>1182</v>
      </c>
      <c r="H263" s="58"/>
      <c r="I263" s="89"/>
      <c r="J263" s="96" t="s">
        <v>1182</v>
      </c>
      <c r="K263" s="96"/>
      <c r="L263" s="96"/>
      <c r="M263" s="58" t="s">
        <v>1210</v>
      </c>
      <c r="N263" s="61">
        <f>IF(J263="","",IF(ISERROR(MATCH(M263,M$5:M262,0)),MAX(N$5:N262)+1,VLOOKUP(M263,M$5:N262,2,FALSE)) )</f>
        <v>2</v>
      </c>
      <c r="O263" s="89"/>
      <c r="P263" s="58" t="s">
        <v>1182</v>
      </c>
      <c r="S263" s="58" t="s">
        <v>1197</v>
      </c>
      <c r="T263" s="58" t="s">
        <v>1196</v>
      </c>
      <c r="V263" s="61" t="str">
        <f t="shared" si="30"/>
        <v>A1_A1</v>
      </c>
      <c r="W263" s="61">
        <f>IF(P263="","",IF(ISERROR(MATCH(V263,V$5:V262,0)),MAX(W$5:W262)+1,VLOOKUP(V263,V$5:W262,2,FALSE)) )</f>
        <v>10</v>
      </c>
      <c r="X263" s="89"/>
      <c r="Y263" s="58" t="s">
        <v>1182</v>
      </c>
      <c r="Z263" s="58"/>
      <c r="AA263" s="58"/>
      <c r="AB263" s="58" t="s">
        <v>1211</v>
      </c>
      <c r="AC263" s="58" t="s">
        <v>1334</v>
      </c>
      <c r="AD263" s="58" t="s">
        <v>1218</v>
      </c>
      <c r="AE263" s="61" t="str">
        <f t="shared" si="31"/>
        <v>L1-4_L1-3</v>
      </c>
      <c r="AF263" s="61">
        <f>IF(Y263="","",IF(ISERROR(MATCH(AE263,AE$5:AE262,0)),MAX(AF$5:AF262)+1,VLOOKUP(AE263,AE$5:AF262,2,FALSE)) )</f>
        <v>9</v>
      </c>
      <c r="AG263" s="89"/>
      <c r="AH263" s="54" t="str">
        <f t="shared" si="32"/>
        <v>2a9</v>
      </c>
      <c r="AI263" s="61">
        <f>IF(AH263="","",IF(ISERROR(MATCH(AH263,AH$5:AH262,0)),MAX(AI$5:AI262)+1,VLOOKUP(AH263,AH$5:AI262,2,FALSE)) )</f>
        <v>45</v>
      </c>
      <c r="AJ263" s="61" t="str">
        <f t="shared" si="33"/>
        <v>x</v>
      </c>
      <c r="AK263" s="58" t="s">
        <v>1185</v>
      </c>
      <c r="AL263" s="61"/>
      <c r="AO263" s="58" t="s">
        <v>1703</v>
      </c>
      <c r="AP263" s="58" t="s">
        <v>1420</v>
      </c>
      <c r="AQ263" s="91">
        <v>42287</v>
      </c>
      <c r="AR263" s="56" t="s">
        <v>1704</v>
      </c>
      <c r="AS263" s="58" t="s">
        <v>1564</v>
      </c>
      <c r="AT263" s="92">
        <v>103607.1</v>
      </c>
      <c r="AU263" s="92">
        <v>514553.3</v>
      </c>
      <c r="AV263" s="93">
        <f t="shared" si="34"/>
        <v>10.601972222222225</v>
      </c>
      <c r="AW263" s="93">
        <f t="shared" si="34"/>
        <v>51.764805555555554</v>
      </c>
      <c r="AY263" s="58">
        <v>823</v>
      </c>
      <c r="BB263" s="58" t="s">
        <v>1665</v>
      </c>
      <c r="BC263" s="58" t="s">
        <v>1191</v>
      </c>
      <c r="BD263" s="58">
        <v>1000</v>
      </c>
      <c r="BE263" s="58">
        <v>950</v>
      </c>
      <c r="BF263" s="58" t="s">
        <v>1192</v>
      </c>
      <c r="BG263" s="58">
        <v>40</v>
      </c>
      <c r="BH263" s="58">
        <v>30</v>
      </c>
      <c r="BI263" s="58">
        <f t="shared" si="29"/>
        <v>1140</v>
      </c>
      <c r="BJ263" s="58">
        <f t="shared" si="35"/>
        <v>640</v>
      </c>
      <c r="BK263" s="91">
        <v>42450</v>
      </c>
      <c r="BL263" s="59" t="s">
        <v>1538</v>
      </c>
      <c r="BM263" s="100">
        <v>42464</v>
      </c>
      <c r="BN263" s="59" t="s">
        <v>1416</v>
      </c>
    </row>
    <row r="264" spans="1:67" ht="15" customHeight="1" x14ac:dyDescent="0.25">
      <c r="A264" s="157" t="s">
        <v>1705</v>
      </c>
      <c r="B264" s="54">
        <f ca="1">IF(AO264="","",IF(ISERROR(MATCH(AO264,AO$5:AO263,0)),MAX(B$5:B263)+1,INDIRECT(ADDRESS(MATCH(AO264,AO$5:AO263,0)+4,1)) ) )</f>
        <v>198</v>
      </c>
      <c r="C264" s="55">
        <v>366</v>
      </c>
      <c r="D264" s="56" t="s">
        <v>16</v>
      </c>
      <c r="E264" s="57" t="s">
        <v>1308</v>
      </c>
      <c r="F264" s="56" t="s">
        <v>1308</v>
      </c>
      <c r="G264" s="58" t="s">
        <v>1182</v>
      </c>
      <c r="H264" s="58"/>
      <c r="I264" s="89"/>
      <c r="J264" s="96" t="s">
        <v>1182</v>
      </c>
      <c r="K264" s="96"/>
      <c r="L264" s="96"/>
      <c r="M264" s="58" t="s">
        <v>1479</v>
      </c>
      <c r="N264" s="61">
        <f>IF(J264="","",IF(ISERROR(MATCH(M264,M$5:M263,0)),MAX(N$5:N263)+1,VLOOKUP(M264,M$5:N263,2,FALSE)) )</f>
        <v>7</v>
      </c>
      <c r="O264" s="89"/>
      <c r="P264" s="58" t="s">
        <v>1182</v>
      </c>
      <c r="S264" s="58" t="s">
        <v>1211</v>
      </c>
      <c r="T264" s="58" t="s">
        <v>1196</v>
      </c>
      <c r="U264" s="58" t="s">
        <v>1212</v>
      </c>
      <c r="V264" s="61" t="str">
        <f t="shared" si="30"/>
        <v>A1_A2</v>
      </c>
      <c r="W264" s="61">
        <f>IF(P264="","",IF(ISERROR(MATCH(V264,V$5:V263,0)),MAX(W$5:W263)+1,VLOOKUP(V264,V$5:W263,2,FALSE)) )</f>
        <v>11</v>
      </c>
      <c r="X264" s="89"/>
      <c r="Y264" s="58" t="s">
        <v>1182</v>
      </c>
      <c r="Z264" s="58"/>
      <c r="AA264" s="58"/>
      <c r="AB264" s="58" t="s">
        <v>1211</v>
      </c>
      <c r="AC264" s="58" t="s">
        <v>1334</v>
      </c>
      <c r="AD264" s="58" t="s">
        <v>1228</v>
      </c>
      <c r="AE264" s="61" t="str">
        <f t="shared" si="31"/>
        <v>L1-4_L1-2</v>
      </c>
      <c r="AF264" s="61">
        <f>IF(Y264="","",IF(ISERROR(MATCH(AE264,AE$5:AE263,0)),MAX(AF$5:AF263)+1,VLOOKUP(AE264,AE$5:AF263,2,FALSE)) )</f>
        <v>16</v>
      </c>
      <c r="AG264" s="89"/>
      <c r="AH264" s="54" t="str">
        <f t="shared" si="32"/>
        <v>7bg</v>
      </c>
      <c r="AI264" s="61">
        <f>IF(AH264="","",IF(ISERROR(MATCH(AH264,AH$5:AH263,0)),MAX(AI$5:AI263)+1,VLOOKUP(AH264,AH$5:AI263,2,FALSE)) )</f>
        <v>56</v>
      </c>
      <c r="AJ264" s="61" t="str">
        <f t="shared" si="33"/>
        <v>x</v>
      </c>
      <c r="AK264" s="58" t="s">
        <v>1185</v>
      </c>
      <c r="AL264" s="61"/>
      <c r="AO264" s="58" t="s">
        <v>1705</v>
      </c>
      <c r="AP264" s="58" t="s">
        <v>1420</v>
      </c>
      <c r="AQ264" s="91">
        <v>42287</v>
      </c>
      <c r="AR264" s="56" t="s">
        <v>1706</v>
      </c>
      <c r="AS264" s="58" t="s">
        <v>1564</v>
      </c>
      <c r="AT264" s="92">
        <v>103610.6</v>
      </c>
      <c r="AU264" s="92">
        <v>514551.6</v>
      </c>
      <c r="AV264" s="93">
        <f t="shared" si="34"/>
        <v>10.602944444444447</v>
      </c>
      <c r="AW264" s="93">
        <f t="shared" si="34"/>
        <v>51.764333333333326</v>
      </c>
      <c r="AY264" s="58">
        <v>818</v>
      </c>
      <c r="BB264" s="58" t="s">
        <v>1665</v>
      </c>
      <c r="BC264" s="58" t="s">
        <v>1191</v>
      </c>
      <c r="BD264" s="58">
        <v>1050</v>
      </c>
      <c r="BE264" s="58">
        <v>1000</v>
      </c>
      <c r="BF264" s="58" t="s">
        <v>1231</v>
      </c>
      <c r="BG264" s="58">
        <v>40</v>
      </c>
      <c r="BH264" s="58">
        <v>25</v>
      </c>
      <c r="BI264" s="58">
        <f t="shared" si="29"/>
        <v>950</v>
      </c>
      <c r="BJ264" s="58">
        <f t="shared" si="35"/>
        <v>450</v>
      </c>
      <c r="BK264" s="91">
        <v>42450</v>
      </c>
      <c r="BL264" s="59" t="s">
        <v>1544</v>
      </c>
      <c r="BM264" s="100">
        <v>42464</v>
      </c>
      <c r="BN264" s="59" t="s">
        <v>1417</v>
      </c>
    </row>
    <row r="265" spans="1:67" ht="15" customHeight="1" x14ac:dyDescent="0.25">
      <c r="A265" s="157" t="s">
        <v>1707</v>
      </c>
      <c r="B265" s="54">
        <f ca="1">IF(AO265="","",IF(ISERROR(MATCH(AO265,AO$5:AO264,0)),MAX(B$5:B264)+1,INDIRECT(ADDRESS(MATCH(AO265,AO$5:AO264,0)+4,1)) ) )</f>
        <v>199</v>
      </c>
      <c r="C265" s="55">
        <v>367</v>
      </c>
      <c r="D265" s="56" t="s">
        <v>16</v>
      </c>
      <c r="E265" s="57" t="s">
        <v>1308</v>
      </c>
      <c r="F265" s="56" t="s">
        <v>1308</v>
      </c>
      <c r="G265" s="58" t="s">
        <v>1182</v>
      </c>
      <c r="H265" s="58"/>
      <c r="I265" s="89"/>
      <c r="J265" s="96" t="s">
        <v>1182</v>
      </c>
      <c r="K265" s="96"/>
      <c r="L265" s="96"/>
      <c r="M265" s="58" t="s">
        <v>1479</v>
      </c>
      <c r="N265" s="61">
        <f>IF(J265="","",IF(ISERROR(MATCH(M265,M$5:M264,0)),MAX(N$5:N264)+1,VLOOKUP(M265,M$5:N264,2,FALSE)) )</f>
        <v>7</v>
      </c>
      <c r="O265" s="89"/>
      <c r="P265" s="58" t="s">
        <v>1182</v>
      </c>
      <c r="S265" s="58" t="s">
        <v>1197</v>
      </c>
      <c r="T265" s="58" t="s">
        <v>1196</v>
      </c>
      <c r="V265" s="61" t="str">
        <f t="shared" si="30"/>
        <v>A1_A1</v>
      </c>
      <c r="W265" s="61">
        <f>IF(P265="","",IF(ISERROR(MATCH(V265,V$5:V264,0)),MAX(W$5:W264)+1,VLOOKUP(V265,V$5:W264,2,FALSE)) )</f>
        <v>10</v>
      </c>
      <c r="X265" s="89"/>
      <c r="Y265" s="58" t="s">
        <v>1182</v>
      </c>
      <c r="Z265" s="58"/>
      <c r="AA265" s="58"/>
      <c r="AB265" s="58" t="s">
        <v>1211</v>
      </c>
      <c r="AC265" s="58" t="s">
        <v>1334</v>
      </c>
      <c r="AD265" s="58" t="s">
        <v>1218</v>
      </c>
      <c r="AE265" s="61" t="str">
        <f t="shared" si="31"/>
        <v>L1-4_L1-3</v>
      </c>
      <c r="AF265" s="61">
        <f>IF(Y265="","",IF(ISERROR(MATCH(AE265,AE$5:AE264,0)),MAX(AF$5:AF264)+1,VLOOKUP(AE265,AE$5:AF264,2,FALSE)) )</f>
        <v>9</v>
      </c>
      <c r="AG265" s="89"/>
      <c r="AH265" s="54" t="str">
        <f t="shared" si="32"/>
        <v>7a9</v>
      </c>
      <c r="AI265" s="61">
        <f>IF(AH265="","",IF(ISERROR(MATCH(AH265,AH$5:AH264,0)),MAX(AI$5:AI264)+1,VLOOKUP(AH265,AH$5:AI264,2,FALSE)) )</f>
        <v>74</v>
      </c>
      <c r="AJ265" s="61" t="str">
        <f t="shared" si="33"/>
        <v>x</v>
      </c>
      <c r="AK265" s="58" t="s">
        <v>1185</v>
      </c>
      <c r="AL265" s="61"/>
      <c r="AO265" s="58" t="s">
        <v>1707</v>
      </c>
      <c r="AP265" s="58" t="s">
        <v>1420</v>
      </c>
      <c r="AQ265" s="91">
        <v>42287</v>
      </c>
      <c r="AR265" s="56" t="s">
        <v>1708</v>
      </c>
      <c r="AS265" s="58" t="s">
        <v>1564</v>
      </c>
      <c r="AT265" s="92">
        <v>103612.9</v>
      </c>
      <c r="AU265" s="92">
        <v>514550.6</v>
      </c>
      <c r="AV265" s="93">
        <f t="shared" si="34"/>
        <v>10.603583333333331</v>
      </c>
      <c r="AW265" s="93">
        <f t="shared" si="34"/>
        <v>51.764055555555551</v>
      </c>
      <c r="AY265" s="58">
        <v>824</v>
      </c>
      <c r="BB265" s="58" t="s">
        <v>1665</v>
      </c>
      <c r="BC265" s="58" t="s">
        <v>1191</v>
      </c>
      <c r="BD265" s="58">
        <v>1000</v>
      </c>
      <c r="BE265" s="58">
        <v>1000</v>
      </c>
      <c r="BF265" s="58" t="s">
        <v>1192</v>
      </c>
      <c r="BG265" s="58">
        <v>50</v>
      </c>
      <c r="BH265" s="58">
        <v>30</v>
      </c>
      <c r="BI265" s="58">
        <f t="shared" si="29"/>
        <v>1440</v>
      </c>
      <c r="BJ265" s="58">
        <f t="shared" si="35"/>
        <v>940</v>
      </c>
      <c r="BK265" s="91">
        <v>42450</v>
      </c>
      <c r="BL265" s="59" t="s">
        <v>1549</v>
      </c>
      <c r="BM265" s="100">
        <v>42464</v>
      </c>
      <c r="BN265" s="59" t="s">
        <v>1424</v>
      </c>
      <c r="BO265" s="59" t="s">
        <v>1709</v>
      </c>
    </row>
    <row r="266" spans="1:67" ht="15" customHeight="1" x14ac:dyDescent="0.25">
      <c r="A266" s="157" t="s">
        <v>1710</v>
      </c>
      <c r="B266" s="54">
        <f ca="1">IF(AO266="","",IF(ISERROR(MATCH(AO266,AO$5:AO265,0)),MAX(B$5:B265)+1,INDIRECT(ADDRESS(MATCH(AO266,AO$5:AO265,0)+4,1)) ) )</f>
        <v>200</v>
      </c>
      <c r="C266" s="55">
        <v>368</v>
      </c>
      <c r="D266" s="56" t="s">
        <v>16</v>
      </c>
      <c r="E266" s="57" t="s">
        <v>1308</v>
      </c>
      <c r="F266" s="56" t="s">
        <v>1308</v>
      </c>
      <c r="G266" s="58" t="s">
        <v>1182</v>
      </c>
      <c r="H266" s="58"/>
      <c r="I266" s="89"/>
      <c r="J266" s="96" t="s">
        <v>1182</v>
      </c>
      <c r="K266" s="96"/>
      <c r="L266" s="96"/>
      <c r="M266" s="58" t="s">
        <v>1210</v>
      </c>
      <c r="N266" s="61">
        <f>IF(J266="","",IF(ISERROR(MATCH(M266,M$5:M265,0)),MAX(N$5:N265)+1,VLOOKUP(M266,M$5:N265,2,FALSE)) )</f>
        <v>2</v>
      </c>
      <c r="O266" s="89"/>
      <c r="P266" s="58" t="s">
        <v>1182</v>
      </c>
      <c r="S266" s="58" t="s">
        <v>1211</v>
      </c>
      <c r="T266" s="58" t="s">
        <v>1196</v>
      </c>
      <c r="U266" s="58" t="s">
        <v>1212</v>
      </c>
      <c r="V266" s="61" t="str">
        <f t="shared" si="30"/>
        <v>A1_A2</v>
      </c>
      <c r="W266" s="61">
        <f>IF(P266="","",IF(ISERROR(MATCH(V266,V$5:V265,0)),MAX(W$5:W265)+1,VLOOKUP(V266,V$5:W265,2,FALSE)) )</f>
        <v>11</v>
      </c>
      <c r="X266" s="89"/>
      <c r="Y266" s="58" t="s">
        <v>1182</v>
      </c>
      <c r="Z266" s="58"/>
      <c r="AA266" s="58"/>
      <c r="AB266" s="58" t="s">
        <v>1211</v>
      </c>
      <c r="AC266" s="58" t="s">
        <v>1334</v>
      </c>
      <c r="AD266" s="58" t="s">
        <v>1228</v>
      </c>
      <c r="AE266" s="61" t="str">
        <f t="shared" si="31"/>
        <v>L1-4_L1-2</v>
      </c>
      <c r="AF266" s="61">
        <f>IF(Y266="","",IF(ISERROR(MATCH(AE266,AE$5:AE265,0)),MAX(AF$5:AF265)+1,VLOOKUP(AE266,AE$5:AF265,2,FALSE)) )</f>
        <v>16</v>
      </c>
      <c r="AG266" s="89"/>
      <c r="AH266" s="54" t="str">
        <f t="shared" si="32"/>
        <v>2bg</v>
      </c>
      <c r="AI266" s="61">
        <f>IF(AH266="","",IF(ISERROR(MATCH(AH266,AH$5:AH265,0)),MAX(AI$5:AI265)+1,VLOOKUP(AH266,AH$5:AI265,2,FALSE)) )</f>
        <v>33</v>
      </c>
      <c r="AJ266" s="61" t="str">
        <f t="shared" si="33"/>
        <v>x</v>
      </c>
      <c r="AK266" s="58" t="s">
        <v>1185</v>
      </c>
      <c r="AL266" s="61"/>
      <c r="AO266" s="58" t="s">
        <v>1710</v>
      </c>
      <c r="AP266" s="58" t="s">
        <v>1420</v>
      </c>
      <c r="AQ266" s="91">
        <v>42286</v>
      </c>
      <c r="AR266" s="56" t="s">
        <v>1711</v>
      </c>
      <c r="AS266" s="58" t="s">
        <v>1588</v>
      </c>
      <c r="AT266" s="92">
        <v>104213.8</v>
      </c>
      <c r="AU266" s="92">
        <v>514641.8</v>
      </c>
      <c r="AV266" s="93">
        <f t="shared" si="34"/>
        <v>10.703833333333334</v>
      </c>
      <c r="AW266" s="93">
        <f t="shared" si="34"/>
        <v>51.778277777777774</v>
      </c>
      <c r="AY266" s="58">
        <v>778</v>
      </c>
      <c r="BB266" s="58" t="s">
        <v>1712</v>
      </c>
      <c r="BC266" s="58" t="s">
        <v>1191</v>
      </c>
      <c r="BD266" s="58">
        <v>1000</v>
      </c>
      <c r="BE266" s="58">
        <v>900</v>
      </c>
      <c r="BF266" s="58" t="s">
        <v>1192</v>
      </c>
      <c r="BG266" s="58">
        <v>50</v>
      </c>
      <c r="BH266" s="58">
        <v>25</v>
      </c>
      <c r="BI266" s="58">
        <f t="shared" ref="BI266:BI277" si="36">((BG266-4)*BH266)</f>
        <v>1150</v>
      </c>
      <c r="BJ266" s="58">
        <f t="shared" si="35"/>
        <v>650</v>
      </c>
      <c r="BK266" s="91">
        <v>42450</v>
      </c>
      <c r="BL266" s="59" t="s">
        <v>1304</v>
      </c>
      <c r="BM266" s="100">
        <v>42464</v>
      </c>
      <c r="BN266" s="59" t="s">
        <v>1291</v>
      </c>
      <c r="BO266" s="59" t="s">
        <v>1495</v>
      </c>
    </row>
    <row r="267" spans="1:67" ht="15" customHeight="1" x14ac:dyDescent="0.25">
      <c r="A267" s="157" t="s">
        <v>1714</v>
      </c>
      <c r="B267" s="54">
        <f ca="1">IF(AO267="","",IF(ISERROR(MATCH(AO267,AO$5:AO266,0)),MAX(B$5:B266)+1,INDIRECT(ADDRESS(MATCH(AO267,AO$5:AO266,0)+4,1)) ) )</f>
        <v>201</v>
      </c>
      <c r="C267" s="55">
        <v>369</v>
      </c>
      <c r="D267" s="56">
        <v>368</v>
      </c>
      <c r="E267" s="57" t="s">
        <v>1308</v>
      </c>
      <c r="F267" s="56" t="s">
        <v>1308</v>
      </c>
      <c r="G267" s="58" t="s">
        <v>1182</v>
      </c>
      <c r="H267" s="58" t="s">
        <v>1713</v>
      </c>
      <c r="I267" s="89"/>
      <c r="J267" s="58"/>
      <c r="K267" s="58"/>
      <c r="L267" s="58"/>
      <c r="M267" s="58" t="s">
        <v>16</v>
      </c>
      <c r="N267" s="61" t="str">
        <f>IF(J267="","",IF(ISERROR(MATCH(M267,M$5:M266,0)),MAX(N$5:N266)+1,VLOOKUP(M267,M$5:N266,2,FALSE)) )</f>
        <v/>
      </c>
      <c r="O267" s="89"/>
      <c r="P267" s="58" t="s">
        <v>16</v>
      </c>
      <c r="V267" s="61" t="str">
        <f t="shared" si="30"/>
        <v/>
      </c>
      <c r="W267" s="61" t="str">
        <f>IF(P267="","",IF(ISERROR(MATCH(V267,V$5:V266,0)),MAX(W$5:W266)+1,VLOOKUP(V267,V$5:W266,2,FALSE)) )</f>
        <v/>
      </c>
      <c r="X267" s="89"/>
      <c r="Y267" s="58" t="s">
        <v>16</v>
      </c>
      <c r="Z267" s="58"/>
      <c r="AA267" s="58"/>
      <c r="AB267" s="58" t="s">
        <v>16</v>
      </c>
      <c r="AC267" s="58" t="s">
        <v>16</v>
      </c>
      <c r="AD267" s="58" t="s">
        <v>16</v>
      </c>
      <c r="AE267" s="61" t="str">
        <f t="shared" si="31"/>
        <v/>
      </c>
      <c r="AF267" s="61" t="str">
        <f>IF(Y267="","",IF(ISERROR(MATCH(AE267,AE$5:AE266,0)),MAX(AF$5:AF266)+1,VLOOKUP(AE267,AE$5:AF266,2,FALSE)) )</f>
        <v/>
      </c>
      <c r="AG267" s="89"/>
      <c r="AH267" s="54" t="str">
        <f t="shared" si="32"/>
        <v/>
      </c>
      <c r="AI267" s="61" t="str">
        <f>IF(AH267="","",IF(ISERROR(MATCH(AH267,AH$5:AH266,0)),MAX(AI$5:AI266)+1,VLOOKUP(AH267,AH$5:AI266,2,FALSE)) )</f>
        <v/>
      </c>
      <c r="AJ267" s="61" t="str">
        <f t="shared" si="33"/>
        <v/>
      </c>
      <c r="AK267" s="58" t="s">
        <v>1185</v>
      </c>
      <c r="AL267" s="61"/>
      <c r="AO267" s="58" t="s">
        <v>1714</v>
      </c>
      <c r="AP267" s="58" t="s">
        <v>1420</v>
      </c>
      <c r="AQ267" s="91">
        <v>42286</v>
      </c>
      <c r="AR267" s="56" t="s">
        <v>1715</v>
      </c>
      <c r="AS267" s="58" t="s">
        <v>1588</v>
      </c>
      <c r="AT267" s="92">
        <v>104214.2</v>
      </c>
      <c r="AU267" s="92">
        <v>514641.7</v>
      </c>
      <c r="AV267" s="93">
        <f t="shared" si="34"/>
        <v>10.703944444444444</v>
      </c>
      <c r="AW267" s="93">
        <f t="shared" si="34"/>
        <v>51.77825</v>
      </c>
      <c r="AY267" s="58">
        <v>769</v>
      </c>
      <c r="BB267" s="58" t="s">
        <v>1712</v>
      </c>
      <c r="BC267" s="58" t="s">
        <v>1191</v>
      </c>
      <c r="BD267" s="58">
        <v>1000</v>
      </c>
      <c r="BE267" s="58">
        <v>1000</v>
      </c>
      <c r="BF267" s="58" t="s">
        <v>1192</v>
      </c>
      <c r="BG267" s="58">
        <v>40</v>
      </c>
      <c r="BH267" s="58">
        <v>30</v>
      </c>
      <c r="BI267" s="58">
        <f t="shared" si="36"/>
        <v>1080</v>
      </c>
      <c r="BJ267" s="58">
        <f t="shared" si="35"/>
        <v>580</v>
      </c>
      <c r="BK267" s="91">
        <v>42450</v>
      </c>
      <c r="BL267" s="59" t="s">
        <v>1554</v>
      </c>
      <c r="BM267" s="100">
        <v>42464</v>
      </c>
      <c r="BN267" s="59" t="s">
        <v>1432</v>
      </c>
    </row>
    <row r="268" spans="1:67" ht="15" customHeight="1" x14ac:dyDescent="0.25">
      <c r="A268" s="157" t="s">
        <v>1714</v>
      </c>
      <c r="B268" s="54" t="str">
        <f ca="1">IF(AO268="","",IF(ISERROR(MATCH(AO268,AO$5:AO267,0)),MAX(B$5:B267)+1,INDIRECT(ADDRESS(MATCH(AO268,AO$5:AO267,0)+4,1)) ) )</f>
        <v>DIPcomH15/27.2</v>
      </c>
      <c r="C268" s="55">
        <v>370</v>
      </c>
      <c r="E268" s="57" t="s">
        <v>1308</v>
      </c>
      <c r="F268" s="56" t="s">
        <v>1308</v>
      </c>
      <c r="G268" s="58" t="s">
        <v>1261</v>
      </c>
      <c r="H268" s="58" t="s">
        <v>1713</v>
      </c>
      <c r="I268" s="89"/>
      <c r="J268" s="58" t="s">
        <v>1182</v>
      </c>
      <c r="K268" s="58"/>
      <c r="L268" s="58"/>
      <c r="M268" s="58" t="s">
        <v>1210</v>
      </c>
      <c r="N268" s="61">
        <f>IF(J268="","",IF(ISERROR(MATCH(M268,M$5:M267,0)),MAX(N$5:N267)+1,VLOOKUP(M268,M$5:N267,2,FALSE)) )</f>
        <v>2</v>
      </c>
      <c r="O268" s="89"/>
      <c r="P268" s="58" t="s">
        <v>1182</v>
      </c>
      <c r="S268" s="58" t="s">
        <v>1211</v>
      </c>
      <c r="T268" s="58" t="s">
        <v>1196</v>
      </c>
      <c r="U268" s="58" t="s">
        <v>1212</v>
      </c>
      <c r="V268" s="61" t="str">
        <f t="shared" si="30"/>
        <v>A1_A2</v>
      </c>
      <c r="W268" s="61">
        <f>IF(P268="","",IF(ISERROR(MATCH(V268,V$5:V267,0)),MAX(W$5:W267)+1,VLOOKUP(V268,V$5:W267,2,FALSE)) )</f>
        <v>11</v>
      </c>
      <c r="X268" s="89"/>
      <c r="Y268" s="58" t="s">
        <v>1182</v>
      </c>
      <c r="Z268" s="58"/>
      <c r="AA268" s="58"/>
      <c r="AB268" s="58" t="s">
        <v>1211</v>
      </c>
      <c r="AC268" s="58" t="s">
        <v>1213</v>
      </c>
      <c r="AD268" s="58" t="s">
        <v>1310</v>
      </c>
      <c r="AE268" s="61" t="str">
        <f t="shared" si="31"/>
        <v>L1-5_L1-8</v>
      </c>
      <c r="AF268" s="61">
        <f>IF(Y268="","",IF(ISERROR(MATCH(AE268,AE$5:AE267,0)),MAX(AF$5:AF267)+1,VLOOKUP(AE268,AE$5:AF267,2,FALSE)) )</f>
        <v>28</v>
      </c>
      <c r="AG268" s="89"/>
      <c r="AH268" s="54" t="str">
        <f t="shared" si="32"/>
        <v>2bs</v>
      </c>
      <c r="AI268" s="61">
        <f>IF(AH268="","",IF(ISERROR(MATCH(AH268,AH$5:AH267,0)),MAX(AI$5:AI267)+1,VLOOKUP(AH268,AH$5:AI267,2,FALSE)) )</f>
        <v>75</v>
      </c>
      <c r="AJ268" s="61" t="str">
        <f t="shared" si="33"/>
        <v>x</v>
      </c>
      <c r="AK268" s="58" t="s">
        <v>1185</v>
      </c>
      <c r="AL268" s="61"/>
      <c r="AO268" s="58" t="s">
        <v>1714</v>
      </c>
      <c r="AP268" s="58" t="s">
        <v>1420</v>
      </c>
      <c r="AQ268" s="91">
        <v>42286</v>
      </c>
      <c r="AR268" s="56" t="s">
        <v>1715</v>
      </c>
      <c r="AS268" s="58" t="s">
        <v>1588</v>
      </c>
      <c r="AT268" s="92">
        <v>104214.2</v>
      </c>
      <c r="AU268" s="92">
        <v>514641.7</v>
      </c>
      <c r="AV268" s="93">
        <f t="shared" si="34"/>
        <v>10.703944444444444</v>
      </c>
      <c r="AW268" s="93">
        <f t="shared" si="34"/>
        <v>51.77825</v>
      </c>
      <c r="AY268" s="58">
        <v>769</v>
      </c>
      <c r="BB268" s="58" t="s">
        <v>1712</v>
      </c>
      <c r="BC268" s="58" t="s">
        <v>1191</v>
      </c>
      <c r="BD268" s="58">
        <v>1000</v>
      </c>
      <c r="BE268" s="58">
        <v>950</v>
      </c>
      <c r="BF268" s="58" t="s">
        <v>1192</v>
      </c>
      <c r="BG268" s="58">
        <v>40</v>
      </c>
      <c r="BH268" s="58">
        <v>30</v>
      </c>
      <c r="BI268" s="58">
        <f t="shared" si="36"/>
        <v>1080</v>
      </c>
      <c r="BJ268" s="58">
        <f t="shared" si="35"/>
        <v>580</v>
      </c>
      <c r="BK268" s="91">
        <v>42450</v>
      </c>
      <c r="BL268" s="59" t="s">
        <v>1557</v>
      </c>
      <c r="BM268" s="100">
        <v>42464</v>
      </c>
      <c r="BN268" s="59" t="s">
        <v>1433</v>
      </c>
      <c r="BO268" s="59" t="s">
        <v>1495</v>
      </c>
    </row>
    <row r="269" spans="1:67" ht="15" customHeight="1" x14ac:dyDescent="0.25">
      <c r="A269" s="157" t="s">
        <v>1717</v>
      </c>
      <c r="B269" s="54">
        <f ca="1">IF(AO269="","",IF(ISERROR(MATCH(AO269,AO$5:AO268,0)),MAX(B$5:B268)+1,INDIRECT(ADDRESS(MATCH(AO269,AO$5:AO268,0)+4,1)) ) )</f>
        <v>202</v>
      </c>
      <c r="C269" s="55">
        <v>371</v>
      </c>
      <c r="E269" s="57" t="s">
        <v>1308</v>
      </c>
      <c r="F269" s="56" t="s">
        <v>1308</v>
      </c>
      <c r="G269" s="58" t="s">
        <v>1182</v>
      </c>
      <c r="H269" s="58" t="s">
        <v>1716</v>
      </c>
      <c r="I269" s="89"/>
      <c r="J269" s="58" t="s">
        <v>1182</v>
      </c>
      <c r="K269" s="58"/>
      <c r="L269" s="58"/>
      <c r="M269" s="58" t="s">
        <v>1210</v>
      </c>
      <c r="N269" s="61">
        <f>IF(J269="","",IF(ISERROR(MATCH(M269,M$5:M268,0)),MAX(N$5:N268)+1,VLOOKUP(M269,M$5:N268,2,FALSE)) )</f>
        <v>2</v>
      </c>
      <c r="O269" s="89"/>
      <c r="P269" s="58" t="s">
        <v>1182</v>
      </c>
      <c r="S269" s="58" t="s">
        <v>1197</v>
      </c>
      <c r="T269" s="58" t="s">
        <v>1212</v>
      </c>
      <c r="V269" s="61" t="str">
        <f t="shared" si="30"/>
        <v>A2_A2</v>
      </c>
      <c r="W269" s="61">
        <f>IF(P269="","",IF(ISERROR(MATCH(V269,V$5:V268,0)),MAX(W$5:W268)+1,VLOOKUP(V269,V$5:W268,2,FALSE)) )</f>
        <v>7</v>
      </c>
      <c r="X269" s="89"/>
      <c r="Y269" s="58" t="s">
        <v>1182</v>
      </c>
      <c r="Z269" s="58"/>
      <c r="AA269" s="58"/>
      <c r="AB269" s="58" t="s">
        <v>1197</v>
      </c>
      <c r="AC269" s="58" t="s">
        <v>1213</v>
      </c>
      <c r="AD269" s="58" t="s">
        <v>16</v>
      </c>
      <c r="AE269" s="61" t="str">
        <f t="shared" si="31"/>
        <v>L1-5_L1-5</v>
      </c>
      <c r="AF269" s="61">
        <f>IF(Y269="","",IF(ISERROR(MATCH(AE269,AE$5:AE268,0)),MAX(AF$5:AF268)+1,VLOOKUP(AE269,AE$5:AF268,2,FALSE)) )</f>
        <v>19</v>
      </c>
      <c r="AG269" s="89"/>
      <c r="AH269" s="54" t="str">
        <f t="shared" si="32"/>
        <v>27j</v>
      </c>
      <c r="AI269" s="61">
        <f>IF(AH269="","",IF(ISERROR(MATCH(AH269,AH$5:AH268,0)),MAX(AI$5:AI268)+1,VLOOKUP(AH269,AH$5:AI268,2,FALSE)) )</f>
        <v>76</v>
      </c>
      <c r="AJ269" s="61" t="str">
        <f t="shared" si="33"/>
        <v>x</v>
      </c>
      <c r="AK269" s="58" t="s">
        <v>1185</v>
      </c>
      <c r="AL269" s="61"/>
      <c r="AO269" s="58" t="s">
        <v>1717</v>
      </c>
      <c r="AP269" s="58" t="s">
        <v>1420</v>
      </c>
      <c r="AQ269" s="91">
        <v>42285</v>
      </c>
      <c r="AR269" s="56" t="s">
        <v>1718</v>
      </c>
      <c r="AS269" s="58" t="s">
        <v>1719</v>
      </c>
      <c r="AT269" s="92">
        <v>103539.9</v>
      </c>
      <c r="AU269" s="92">
        <v>514838</v>
      </c>
      <c r="AV269" s="93">
        <f t="shared" si="34"/>
        <v>10.594416666666666</v>
      </c>
      <c r="AW269" s="93">
        <f t="shared" si="34"/>
        <v>51.810555555555553</v>
      </c>
      <c r="AY269" s="58">
        <v>823</v>
      </c>
      <c r="BB269" s="58" t="s">
        <v>1712</v>
      </c>
      <c r="BC269" s="58" t="s">
        <v>1191</v>
      </c>
      <c r="BD269" s="58">
        <v>1000</v>
      </c>
      <c r="BE269" s="58">
        <v>950</v>
      </c>
      <c r="BF269" s="58" t="s">
        <v>1192</v>
      </c>
      <c r="BG269" s="58">
        <v>60</v>
      </c>
      <c r="BH269" s="58">
        <v>35</v>
      </c>
      <c r="BI269" s="58">
        <f t="shared" si="36"/>
        <v>1960</v>
      </c>
      <c r="BJ269" s="58">
        <f t="shared" si="35"/>
        <v>1460</v>
      </c>
      <c r="BK269" s="91">
        <v>42450</v>
      </c>
      <c r="BL269" s="59" t="s">
        <v>1561</v>
      </c>
      <c r="BM269" s="100">
        <v>42464</v>
      </c>
      <c r="BN269" s="59" t="s">
        <v>1438</v>
      </c>
      <c r="BO269" s="94" t="s">
        <v>1720</v>
      </c>
    </row>
    <row r="270" spans="1:67" ht="15" customHeight="1" x14ac:dyDescent="0.25">
      <c r="A270" s="157" t="s">
        <v>1717</v>
      </c>
      <c r="B270" s="54" t="str">
        <f ca="1">IF(AO270="","",IF(ISERROR(MATCH(AO270,AO$5:AO269,0)),MAX(B$5:B269)+1,INDIRECT(ADDRESS(MATCH(AO270,AO$5:AO269,0)+4,1)) ) )</f>
        <v>DIPcomH15/21.3</v>
      </c>
      <c r="C270" s="55">
        <v>372</v>
      </c>
      <c r="D270" s="56">
        <v>371</v>
      </c>
      <c r="E270" s="57" t="s">
        <v>1308</v>
      </c>
      <c r="F270" s="56" t="s">
        <v>1308</v>
      </c>
      <c r="G270" s="58" t="s">
        <v>1261</v>
      </c>
      <c r="H270" s="58" t="s">
        <v>1716</v>
      </c>
      <c r="I270" s="89"/>
      <c r="J270" s="58"/>
      <c r="K270" s="58"/>
      <c r="L270" s="58"/>
      <c r="M270" s="58" t="s">
        <v>16</v>
      </c>
      <c r="N270" s="61" t="str">
        <f>IF(J270="","",IF(ISERROR(MATCH(M270,M$5:M269,0)),MAX(N$5:N269)+1,VLOOKUP(M270,M$5:N269,2,FALSE)) )</f>
        <v/>
      </c>
      <c r="O270" s="89"/>
      <c r="P270" s="58" t="s">
        <v>16</v>
      </c>
      <c r="V270" s="61" t="str">
        <f t="shared" si="30"/>
        <v/>
      </c>
      <c r="W270" s="61" t="str">
        <f>IF(P270="","",IF(ISERROR(MATCH(V270,V$5:V269,0)),MAX(W$5:W269)+1,VLOOKUP(V270,V$5:W269,2,FALSE)) )</f>
        <v/>
      </c>
      <c r="X270" s="89"/>
      <c r="Y270" s="58" t="s">
        <v>16</v>
      </c>
      <c r="Z270" s="58"/>
      <c r="AA270" s="58"/>
      <c r="AB270" s="58" t="s">
        <v>16</v>
      </c>
      <c r="AC270" s="58" t="s">
        <v>16</v>
      </c>
      <c r="AD270" s="58" t="s">
        <v>16</v>
      </c>
      <c r="AE270" s="61" t="str">
        <f t="shared" si="31"/>
        <v/>
      </c>
      <c r="AF270" s="61" t="str">
        <f>IF(Y270="","",IF(ISERROR(MATCH(AE270,AE$5:AE269,0)),MAX(AF$5:AF269)+1,VLOOKUP(AE270,AE$5:AF269,2,FALSE)) )</f>
        <v/>
      </c>
      <c r="AG270" s="89"/>
      <c r="AH270" s="54" t="str">
        <f t="shared" si="32"/>
        <v/>
      </c>
      <c r="AI270" s="61" t="str">
        <f>IF(AH270="","",IF(ISERROR(MATCH(AH270,AH$5:AH269,0)),MAX(AI$5:AI269)+1,VLOOKUP(AH270,AH$5:AI269,2,FALSE)) )</f>
        <v/>
      </c>
      <c r="AJ270" s="61" t="str">
        <f t="shared" si="33"/>
        <v/>
      </c>
      <c r="AK270" s="58" t="s">
        <v>1185</v>
      </c>
      <c r="AL270" s="61"/>
      <c r="AO270" s="58" t="s">
        <v>1717</v>
      </c>
      <c r="AP270" s="58" t="s">
        <v>1420</v>
      </c>
      <c r="AQ270" s="91">
        <v>42285</v>
      </c>
      <c r="AR270" s="56" t="s">
        <v>1718</v>
      </c>
      <c r="AS270" s="58" t="s">
        <v>1719</v>
      </c>
      <c r="AT270" s="92">
        <v>103539.9</v>
      </c>
      <c r="AU270" s="92">
        <v>514838</v>
      </c>
      <c r="AV270" s="93">
        <f t="shared" si="34"/>
        <v>10.594416666666666</v>
      </c>
      <c r="AW270" s="93">
        <f t="shared" si="34"/>
        <v>51.810555555555553</v>
      </c>
      <c r="AY270" s="58">
        <v>823</v>
      </c>
      <c r="BB270" s="58" t="s">
        <v>1712</v>
      </c>
      <c r="BC270" s="58" t="s">
        <v>1191</v>
      </c>
      <c r="BD270" s="58">
        <v>1000</v>
      </c>
      <c r="BE270" s="58">
        <v>950</v>
      </c>
      <c r="BF270" s="58" t="s">
        <v>1209</v>
      </c>
      <c r="BG270" s="58">
        <v>50</v>
      </c>
      <c r="BH270" s="58">
        <v>30</v>
      </c>
      <c r="BI270" s="58">
        <f t="shared" si="36"/>
        <v>1380</v>
      </c>
      <c r="BJ270" s="58">
        <f t="shared" si="35"/>
        <v>880</v>
      </c>
      <c r="BK270" s="91">
        <v>42450</v>
      </c>
      <c r="BL270" s="59" t="s">
        <v>1565</v>
      </c>
      <c r="BM270" s="100">
        <v>42464</v>
      </c>
      <c r="BN270" s="59" t="s">
        <v>1442</v>
      </c>
      <c r="BO270" s="94" t="s">
        <v>1720</v>
      </c>
    </row>
    <row r="271" spans="1:67" ht="15" customHeight="1" x14ac:dyDescent="0.25">
      <c r="A271" s="157" t="s">
        <v>1721</v>
      </c>
      <c r="B271" s="54">
        <f ca="1">IF(AO271="","",IF(ISERROR(MATCH(AO271,AO$5:AO270,0)),MAX(B$5:B270)+1,INDIRECT(ADDRESS(MATCH(AO271,AO$5:AO270,0)+4,1)) ) )</f>
        <v>203</v>
      </c>
      <c r="C271" s="55">
        <v>373</v>
      </c>
      <c r="D271" s="56" t="s">
        <v>16</v>
      </c>
      <c r="E271" s="57" t="s">
        <v>1308</v>
      </c>
      <c r="F271" s="56" t="s">
        <v>1308</v>
      </c>
      <c r="G271" s="58" t="s">
        <v>1182</v>
      </c>
      <c r="H271" s="58"/>
      <c r="I271" s="89"/>
      <c r="J271" s="58" t="s">
        <v>1182</v>
      </c>
      <c r="K271" s="58"/>
      <c r="L271" s="58"/>
      <c r="M271" s="58" t="s">
        <v>1210</v>
      </c>
      <c r="N271" s="61">
        <f>IF(J271="","",IF(ISERROR(MATCH(M271,M$5:M270,0)),MAX(N$5:N270)+1,VLOOKUP(M271,M$5:N270,2,FALSE)) )</f>
        <v>2</v>
      </c>
      <c r="O271" s="89"/>
      <c r="P271" s="58" t="s">
        <v>1182</v>
      </c>
      <c r="S271" s="58" t="s">
        <v>1211</v>
      </c>
      <c r="T271" s="58" t="s">
        <v>1196</v>
      </c>
      <c r="U271" s="58" t="s">
        <v>1212</v>
      </c>
      <c r="V271" s="61" t="str">
        <f t="shared" si="30"/>
        <v>A1_A2</v>
      </c>
      <c r="W271" s="61">
        <f>IF(P271="","",IF(ISERROR(MATCH(V271,V$5:V270,0)),MAX(W$5:W270)+1,VLOOKUP(V271,V$5:W270,2,FALSE)) )</f>
        <v>11</v>
      </c>
      <c r="X271" s="89"/>
      <c r="Y271" s="58" t="s">
        <v>1182</v>
      </c>
      <c r="Z271" s="58"/>
      <c r="AA271" s="58"/>
      <c r="AB271" s="58" t="s">
        <v>1211</v>
      </c>
      <c r="AC271" s="58" t="s">
        <v>1334</v>
      </c>
      <c r="AD271" s="58" t="s">
        <v>1218</v>
      </c>
      <c r="AE271" s="61" t="str">
        <f t="shared" si="31"/>
        <v>L1-4_L1-3</v>
      </c>
      <c r="AF271" s="61">
        <f>IF(Y271="","",IF(ISERROR(MATCH(AE271,AE$5:AE270,0)),MAX(AF$5:AF270)+1,VLOOKUP(AE271,AE$5:AF270,2,FALSE)) )</f>
        <v>9</v>
      </c>
      <c r="AG271" s="89"/>
      <c r="AH271" s="54" t="str">
        <f t="shared" si="32"/>
        <v>2b9</v>
      </c>
      <c r="AI271" s="61">
        <f>IF(AH271="","",IF(ISERROR(MATCH(AH271,AH$5:AH270,0)),MAX(AI$5:AI270)+1,VLOOKUP(AH271,AH$5:AI270,2,FALSE)) )</f>
        <v>21</v>
      </c>
      <c r="AJ271" s="61" t="str">
        <f t="shared" si="33"/>
        <v>x</v>
      </c>
      <c r="AK271" s="58" t="s">
        <v>1185</v>
      </c>
      <c r="AL271" s="61"/>
      <c r="AO271" s="58" t="s">
        <v>1721</v>
      </c>
      <c r="AP271" s="58" t="s">
        <v>1420</v>
      </c>
      <c r="AQ271" s="91">
        <v>42285</v>
      </c>
      <c r="AR271" s="56" t="s">
        <v>1722</v>
      </c>
      <c r="AS271" s="58" t="s">
        <v>1719</v>
      </c>
      <c r="AT271" s="92">
        <v>103539.5</v>
      </c>
      <c r="AU271" s="92">
        <v>514837.8</v>
      </c>
      <c r="AV271" s="93">
        <f t="shared" si="34"/>
        <v>10.594305555555556</v>
      </c>
      <c r="AW271" s="93">
        <f t="shared" si="34"/>
        <v>51.810499999999998</v>
      </c>
      <c r="AY271" s="58">
        <v>823</v>
      </c>
      <c r="BB271" s="58" t="s">
        <v>1712</v>
      </c>
      <c r="BC271" s="58" t="s">
        <v>1191</v>
      </c>
      <c r="BD271" s="58">
        <v>1000</v>
      </c>
      <c r="BE271" s="58">
        <v>950</v>
      </c>
      <c r="BF271" s="58" t="s">
        <v>1192</v>
      </c>
      <c r="BG271" s="58">
        <v>60</v>
      </c>
      <c r="BH271" s="58">
        <v>20</v>
      </c>
      <c r="BI271" s="58">
        <f t="shared" si="36"/>
        <v>1120</v>
      </c>
      <c r="BJ271" s="58">
        <f t="shared" si="35"/>
        <v>620</v>
      </c>
      <c r="BK271" s="91">
        <v>42450</v>
      </c>
      <c r="BL271" s="59" t="s">
        <v>1568</v>
      </c>
      <c r="BM271" s="100">
        <v>42464</v>
      </c>
      <c r="BN271" s="59" t="s">
        <v>1446</v>
      </c>
    </row>
    <row r="272" spans="1:67" ht="15" customHeight="1" x14ac:dyDescent="0.25">
      <c r="A272" s="157" t="s">
        <v>1723</v>
      </c>
      <c r="B272" s="54">
        <f ca="1">IF(AO272="","",IF(ISERROR(MATCH(AO272,AO$5:AO271,0)),MAX(B$5:B271)+1,INDIRECT(ADDRESS(MATCH(AO272,AO$5:AO271,0)+4,1)) ) )</f>
        <v>204</v>
      </c>
      <c r="C272" s="55">
        <v>374</v>
      </c>
      <c r="D272" s="56" t="s">
        <v>16</v>
      </c>
      <c r="E272" s="57" t="s">
        <v>1308</v>
      </c>
      <c r="F272" s="56" t="s">
        <v>1308</v>
      </c>
      <c r="G272" s="58" t="s">
        <v>1182</v>
      </c>
      <c r="H272" s="58"/>
      <c r="I272" s="89"/>
      <c r="J272" s="58" t="s">
        <v>1182</v>
      </c>
      <c r="K272" s="58"/>
      <c r="L272" s="58"/>
      <c r="M272" s="58" t="s">
        <v>1210</v>
      </c>
      <c r="N272" s="61">
        <f>IF(J272="","",IF(ISERROR(MATCH(M272,M$5:M271,0)),MAX(N$5:N271)+1,VLOOKUP(M272,M$5:N271,2,FALSE)) )</f>
        <v>2</v>
      </c>
      <c r="O272" s="89"/>
      <c r="P272" s="58" t="s">
        <v>1182</v>
      </c>
      <c r="S272" s="58" t="s">
        <v>1197</v>
      </c>
      <c r="T272" s="58" t="s">
        <v>1212</v>
      </c>
      <c r="V272" s="61" t="str">
        <f t="shared" si="30"/>
        <v>A2_A2</v>
      </c>
      <c r="W272" s="61">
        <f>IF(P272="","",IF(ISERROR(MATCH(V272,V$5:V271,0)),MAX(W$5:W271)+1,VLOOKUP(V272,V$5:W271,2,FALSE)) )</f>
        <v>7</v>
      </c>
      <c r="X272" s="89"/>
      <c r="Y272" s="58" t="s">
        <v>1182</v>
      </c>
      <c r="Z272" s="58"/>
      <c r="AA272" s="58"/>
      <c r="AB272" s="58" t="s">
        <v>1211</v>
      </c>
      <c r="AC272" s="58" t="s">
        <v>1334</v>
      </c>
      <c r="AD272" s="58" t="s">
        <v>1218</v>
      </c>
      <c r="AE272" s="61" t="str">
        <f t="shared" si="31"/>
        <v>L1-4_L1-3</v>
      </c>
      <c r="AF272" s="61">
        <f>IF(Y272="","",IF(ISERROR(MATCH(AE272,AE$5:AE271,0)),MAX(AF$5:AF271)+1,VLOOKUP(AE272,AE$5:AF271,2,FALSE)) )</f>
        <v>9</v>
      </c>
      <c r="AG272" s="89"/>
      <c r="AH272" s="54" t="str">
        <f t="shared" si="32"/>
        <v>279</v>
      </c>
      <c r="AI272" s="61">
        <f>IF(AH272="","",IF(ISERROR(MATCH(AH272,AH$5:AH271,0)),MAX(AI$5:AI271)+1,VLOOKUP(AH272,AH$5:AI271,2,FALSE)) )</f>
        <v>59</v>
      </c>
      <c r="AJ272" s="61" t="str">
        <f t="shared" si="33"/>
        <v>x</v>
      </c>
      <c r="AK272" s="58" t="s">
        <v>1185</v>
      </c>
      <c r="AL272" s="61"/>
      <c r="AO272" s="58" t="s">
        <v>1723</v>
      </c>
      <c r="AP272" s="58" t="s">
        <v>1420</v>
      </c>
      <c r="AQ272" s="91">
        <v>42285</v>
      </c>
      <c r="AR272" s="56" t="s">
        <v>1724</v>
      </c>
      <c r="AS272" s="58" t="s">
        <v>1719</v>
      </c>
      <c r="AT272" s="92">
        <v>103539.5</v>
      </c>
      <c r="AU272" s="92">
        <v>514837.8</v>
      </c>
      <c r="AV272" s="93">
        <f t="shared" si="34"/>
        <v>10.594305555555556</v>
      </c>
      <c r="AW272" s="93">
        <f t="shared" si="34"/>
        <v>51.810499999999998</v>
      </c>
      <c r="AY272" s="58">
        <v>823</v>
      </c>
      <c r="BB272" s="58" t="s">
        <v>1712</v>
      </c>
      <c r="BC272" s="58" t="s">
        <v>1191</v>
      </c>
      <c r="BD272" s="58">
        <v>1000</v>
      </c>
      <c r="BE272" s="58">
        <v>900</v>
      </c>
      <c r="BF272" s="58" t="s">
        <v>1209</v>
      </c>
      <c r="BG272" s="58">
        <v>50</v>
      </c>
      <c r="BH272" s="58">
        <v>25</v>
      </c>
      <c r="BI272" s="58">
        <f t="shared" si="36"/>
        <v>1150</v>
      </c>
      <c r="BJ272" s="58">
        <f t="shared" si="35"/>
        <v>650</v>
      </c>
      <c r="BK272" s="91">
        <v>42450</v>
      </c>
      <c r="BL272" s="59" t="s">
        <v>1572</v>
      </c>
      <c r="BM272" s="100">
        <v>42464</v>
      </c>
      <c r="BN272" s="59" t="s">
        <v>1450</v>
      </c>
      <c r="BO272" s="59" t="s">
        <v>1495</v>
      </c>
    </row>
    <row r="273" spans="1:67" ht="15" customHeight="1" x14ac:dyDescent="0.25">
      <c r="A273" s="157" t="s">
        <v>1725</v>
      </c>
      <c r="B273" s="54">
        <f ca="1">IF(AO273="","",IF(ISERROR(MATCH(AO273,AO$5:AO272,0)),MAX(B$5:B272)+1,INDIRECT(ADDRESS(MATCH(AO273,AO$5:AO272,0)+4,1)) ) )</f>
        <v>205</v>
      </c>
      <c r="C273" s="55">
        <v>375</v>
      </c>
      <c r="D273" s="56" t="s">
        <v>16</v>
      </c>
      <c r="E273" s="57" t="s">
        <v>1308</v>
      </c>
      <c r="F273" s="56" t="s">
        <v>1308</v>
      </c>
      <c r="G273" s="58" t="s">
        <v>1182</v>
      </c>
      <c r="H273" s="58"/>
      <c r="I273" s="89"/>
      <c r="J273" s="96" t="s">
        <v>1182</v>
      </c>
      <c r="K273" s="96"/>
      <c r="L273" s="96"/>
      <c r="M273" s="96" t="s">
        <v>1210</v>
      </c>
      <c r="N273" s="61">
        <f>IF(J273="","",IF(ISERROR(MATCH(M273,M$5:M272,0)),MAX(N$5:N272)+1,VLOOKUP(M273,M$5:N272,2,FALSE)) )</f>
        <v>2</v>
      </c>
      <c r="O273" s="97"/>
      <c r="P273" s="96" t="s">
        <v>1182</v>
      </c>
      <c r="Q273" s="96"/>
      <c r="R273" s="96"/>
      <c r="S273" s="96" t="s">
        <v>1197</v>
      </c>
      <c r="T273" s="96" t="s">
        <v>1196</v>
      </c>
      <c r="U273" s="96"/>
      <c r="V273" s="61" t="str">
        <f t="shared" si="30"/>
        <v>A1_A1</v>
      </c>
      <c r="W273" s="61">
        <f>IF(P273="","",IF(ISERROR(MATCH(V273,V$5:V272,0)),MAX(W$5:W272)+1,VLOOKUP(V273,V$5:W272,2,FALSE)) )</f>
        <v>10</v>
      </c>
      <c r="X273" s="97"/>
      <c r="Y273" s="58" t="s">
        <v>1182</v>
      </c>
      <c r="Z273" s="58"/>
      <c r="AA273" s="58"/>
      <c r="AB273" s="58" t="s">
        <v>1197</v>
      </c>
      <c r="AC273" s="58" t="s">
        <v>1218</v>
      </c>
      <c r="AD273" s="58" t="s">
        <v>16</v>
      </c>
      <c r="AE273" s="61" t="str">
        <f t="shared" si="31"/>
        <v>L1-3_L1-3</v>
      </c>
      <c r="AF273" s="61">
        <f>IF(Y273="","",IF(ISERROR(MATCH(AE273,AE$5:AE272,0)),MAX(AF$5:AF272)+1,VLOOKUP(AE273,AE$5:AF272,2,FALSE)) )</f>
        <v>11</v>
      </c>
      <c r="AG273" s="97"/>
      <c r="AH273" s="54" t="str">
        <f t="shared" si="32"/>
        <v>2ab</v>
      </c>
      <c r="AI273" s="61">
        <f>IF(AH273="","",IF(ISERROR(MATCH(AH273,AH$5:AH272,0)),MAX(AI$5:AI272)+1,VLOOKUP(AH273,AH$5:AI272,2,FALSE)) )</f>
        <v>77</v>
      </c>
      <c r="AJ273" s="61" t="str">
        <f t="shared" si="33"/>
        <v>x</v>
      </c>
      <c r="AK273" s="58" t="s">
        <v>1185</v>
      </c>
      <c r="AL273" s="61"/>
      <c r="AM273" s="98"/>
      <c r="AN273" s="98"/>
      <c r="AO273" s="58" t="s">
        <v>1725</v>
      </c>
      <c r="AP273" s="58" t="s">
        <v>1420</v>
      </c>
      <c r="AQ273" s="91">
        <v>42284</v>
      </c>
      <c r="AR273" s="56" t="s">
        <v>1726</v>
      </c>
      <c r="AS273" s="58" t="s">
        <v>1571</v>
      </c>
      <c r="AT273" s="92">
        <v>103531.9</v>
      </c>
      <c r="AU273" s="92">
        <v>514832</v>
      </c>
      <c r="AV273" s="93">
        <f t="shared" si="34"/>
        <v>10.592194444444443</v>
      </c>
      <c r="AW273" s="93">
        <f t="shared" si="34"/>
        <v>51.808888888888887</v>
      </c>
      <c r="AY273" s="58">
        <v>827</v>
      </c>
      <c r="BB273" s="58" t="s">
        <v>1712</v>
      </c>
      <c r="BC273" s="58" t="s">
        <v>1191</v>
      </c>
      <c r="BD273" s="58">
        <v>1000</v>
      </c>
      <c r="BE273" s="58">
        <v>950</v>
      </c>
      <c r="BF273" s="58" t="s">
        <v>1192</v>
      </c>
      <c r="BG273" s="58">
        <v>40</v>
      </c>
      <c r="BH273" s="58">
        <v>30</v>
      </c>
      <c r="BI273" s="58">
        <f t="shared" si="36"/>
        <v>1080</v>
      </c>
      <c r="BJ273" s="58">
        <f t="shared" si="35"/>
        <v>580</v>
      </c>
      <c r="BK273" s="91">
        <v>42450</v>
      </c>
      <c r="BL273" s="59" t="s">
        <v>1575</v>
      </c>
      <c r="BM273" s="100">
        <v>42464</v>
      </c>
      <c r="BN273" s="59" t="s">
        <v>1454</v>
      </c>
    </row>
    <row r="274" spans="1:67" ht="15" customHeight="1" x14ac:dyDescent="0.25">
      <c r="A274" s="157" t="s">
        <v>1728</v>
      </c>
      <c r="B274" s="54">
        <f ca="1">IF(AO274="","",IF(ISERROR(MATCH(AO274,AO$5:AO273,0)),MAX(B$5:B273)+1,INDIRECT(ADDRESS(MATCH(AO274,AO$5:AO273,0)+4,1)) ) )</f>
        <v>206</v>
      </c>
      <c r="C274" s="55">
        <v>376</v>
      </c>
      <c r="D274" s="56" t="s">
        <v>16</v>
      </c>
      <c r="E274" s="57" t="s">
        <v>1308</v>
      </c>
      <c r="F274" s="56" t="s">
        <v>1308</v>
      </c>
      <c r="G274" s="58" t="s">
        <v>1182</v>
      </c>
      <c r="H274" s="58"/>
      <c r="I274" s="89"/>
      <c r="J274" s="96" t="s">
        <v>1182</v>
      </c>
      <c r="K274" s="96"/>
      <c r="L274" s="96"/>
      <c r="M274" s="58" t="s">
        <v>1609</v>
      </c>
      <c r="N274" s="61">
        <f>IF(J274="","",IF(ISERROR(MATCH(M274,M$5:M273,0)),MAX(N$5:N273)+1,VLOOKUP(M274,M$5:N273,2,FALSE)) )</f>
        <v>10</v>
      </c>
      <c r="O274" s="97"/>
      <c r="P274" s="96" t="s">
        <v>1182</v>
      </c>
      <c r="Q274" s="96"/>
      <c r="R274" s="96"/>
      <c r="S274" s="96" t="s">
        <v>1211</v>
      </c>
      <c r="T274" s="96" t="s">
        <v>1196</v>
      </c>
      <c r="U274" s="96" t="s">
        <v>1212</v>
      </c>
      <c r="V274" s="61" t="str">
        <f t="shared" si="30"/>
        <v>A1_A2</v>
      </c>
      <c r="W274" s="61">
        <f>IF(P274="","",IF(ISERROR(MATCH(V274,V$5:V273,0)),MAX(W$5:W273)+1,VLOOKUP(V274,V$5:W273,2,FALSE)) )</f>
        <v>11</v>
      </c>
      <c r="X274" s="97"/>
      <c r="Y274" s="58" t="s">
        <v>1182</v>
      </c>
      <c r="Z274" s="58"/>
      <c r="AA274" s="58"/>
      <c r="AB274" s="58" t="s">
        <v>1211</v>
      </c>
      <c r="AC274" s="58" t="s">
        <v>1213</v>
      </c>
      <c r="AD274" s="58" t="s">
        <v>1310</v>
      </c>
      <c r="AE274" s="61" t="str">
        <f t="shared" si="31"/>
        <v>L1-5_L1-8</v>
      </c>
      <c r="AF274" s="61">
        <f>IF(Y274="","",IF(ISERROR(MATCH(AE274,AE$5:AE273,0)),MAX(AF$5:AF273)+1,VLOOKUP(AE274,AE$5:AF273,2,FALSE)) )</f>
        <v>28</v>
      </c>
      <c r="AG274" s="97"/>
      <c r="AH274" s="54" t="str">
        <f t="shared" si="32"/>
        <v>abs</v>
      </c>
      <c r="AI274" s="61">
        <f>IF(AH274="","",IF(ISERROR(MATCH(AH274,AH$5:AH273,0)),MAX(AI$5:AI273)+1,VLOOKUP(AH274,AH$5:AI273,2,FALSE)) )</f>
        <v>69</v>
      </c>
      <c r="AJ274" s="61" t="str">
        <f t="shared" si="33"/>
        <v>x</v>
      </c>
      <c r="AK274" s="58" t="s">
        <v>1185</v>
      </c>
      <c r="AL274" s="61" t="s">
        <v>1727</v>
      </c>
      <c r="AM274" s="98"/>
      <c r="AN274" s="98"/>
      <c r="AO274" s="58" t="s">
        <v>1728</v>
      </c>
      <c r="AP274" s="58" t="s">
        <v>1420</v>
      </c>
      <c r="AQ274" s="91">
        <v>42284</v>
      </c>
      <c r="AR274" s="56" t="s">
        <v>1729</v>
      </c>
      <c r="AS274" s="58" t="s">
        <v>1571</v>
      </c>
      <c r="AT274" s="92">
        <v>103532.2</v>
      </c>
      <c r="AU274" s="92">
        <v>514832.2</v>
      </c>
      <c r="AV274" s="93">
        <f t="shared" si="34"/>
        <v>10.592277777777777</v>
      </c>
      <c r="AW274" s="93">
        <f t="shared" si="34"/>
        <v>51.80894444444445</v>
      </c>
      <c r="AY274" s="58">
        <v>832</v>
      </c>
      <c r="BB274" s="58" t="s">
        <v>1712</v>
      </c>
      <c r="BC274" s="58" t="s">
        <v>1191</v>
      </c>
      <c r="BD274" s="58">
        <v>1000</v>
      </c>
      <c r="BE274" s="58">
        <v>950</v>
      </c>
      <c r="BF274" s="58" t="s">
        <v>1209</v>
      </c>
      <c r="BG274" s="58">
        <v>50</v>
      </c>
      <c r="BH274" s="58">
        <v>25</v>
      </c>
      <c r="BI274" s="58">
        <f t="shared" si="36"/>
        <v>1150</v>
      </c>
      <c r="BJ274" s="58">
        <f t="shared" si="35"/>
        <v>650</v>
      </c>
      <c r="BK274" s="91">
        <v>42450</v>
      </c>
      <c r="BL274" s="59" t="s">
        <v>1403</v>
      </c>
      <c r="BM274" s="100">
        <v>42464</v>
      </c>
      <c r="BN274" s="59" t="s">
        <v>1296</v>
      </c>
      <c r="BO274" s="59" t="s">
        <v>1495</v>
      </c>
    </row>
    <row r="275" spans="1:67" ht="15" customHeight="1" x14ac:dyDescent="0.25">
      <c r="A275" s="157" t="s">
        <v>1730</v>
      </c>
      <c r="B275" s="54">
        <f ca="1">IF(AO275="","",IF(ISERROR(MATCH(AO275,AO$5:AO274,0)),MAX(B$5:B274)+1,INDIRECT(ADDRESS(MATCH(AO275,AO$5:AO274,0)+4,1)) ) )</f>
        <v>207</v>
      </c>
      <c r="C275" s="55">
        <v>377</v>
      </c>
      <c r="D275" s="56" t="s">
        <v>16</v>
      </c>
      <c r="E275" s="57" t="s">
        <v>1308</v>
      </c>
      <c r="F275" s="56" t="s">
        <v>1308</v>
      </c>
      <c r="G275" s="58" t="s">
        <v>1182</v>
      </c>
      <c r="H275" s="58"/>
      <c r="I275" s="89"/>
      <c r="J275" s="58" t="s">
        <v>1182</v>
      </c>
      <c r="K275" s="58"/>
      <c r="L275" s="58"/>
      <c r="M275" s="58" t="s">
        <v>1210</v>
      </c>
      <c r="N275" s="61">
        <f>IF(J275="","",IF(ISERROR(MATCH(M275,M$5:M274,0)),MAX(N$5:N274)+1,VLOOKUP(M275,M$5:N274,2,FALSE)) )</f>
        <v>2</v>
      </c>
      <c r="O275" s="89"/>
      <c r="P275" s="58" t="s">
        <v>1182</v>
      </c>
      <c r="S275" s="58" t="s">
        <v>1197</v>
      </c>
      <c r="T275" s="58" t="s">
        <v>1196</v>
      </c>
      <c r="V275" s="61" t="str">
        <f t="shared" si="30"/>
        <v>A1_A1</v>
      </c>
      <c r="W275" s="61">
        <f>IF(P275="","",IF(ISERROR(MATCH(V275,V$5:V274,0)),MAX(W$5:W274)+1,VLOOKUP(V275,V$5:W274,2,FALSE)) )</f>
        <v>10</v>
      </c>
      <c r="X275" s="89"/>
      <c r="Y275" s="58" t="s">
        <v>1182</v>
      </c>
      <c r="Z275" s="58"/>
      <c r="AA275" s="58"/>
      <c r="AB275" s="58" t="s">
        <v>1197</v>
      </c>
      <c r="AC275" s="58" t="s">
        <v>1213</v>
      </c>
      <c r="AD275" s="58" t="s">
        <v>16</v>
      </c>
      <c r="AE275" s="61" t="str">
        <f t="shared" si="31"/>
        <v>L1-5_L1-5</v>
      </c>
      <c r="AF275" s="61">
        <f>IF(Y275="","",IF(ISERROR(MATCH(AE275,AE$5:AE274,0)),MAX(AF$5:AF274)+1,VLOOKUP(AE275,AE$5:AF274,2,FALSE)) )</f>
        <v>19</v>
      </c>
      <c r="AG275" s="89"/>
      <c r="AH275" s="54" t="str">
        <f t="shared" si="32"/>
        <v>2aj</v>
      </c>
      <c r="AI275" s="61">
        <f>IF(AH275="","",IF(ISERROR(MATCH(AH275,AH$5:AH274,0)),MAX(AI$5:AI274)+1,VLOOKUP(AH275,AH$5:AI274,2,FALSE)) )</f>
        <v>78</v>
      </c>
      <c r="AJ275" s="61" t="str">
        <f t="shared" si="33"/>
        <v>x</v>
      </c>
      <c r="AK275" s="58" t="s">
        <v>1185</v>
      </c>
      <c r="AL275" s="61"/>
      <c r="AO275" s="58" t="s">
        <v>1730</v>
      </c>
      <c r="AP275" s="58" t="s">
        <v>1420</v>
      </c>
      <c r="AQ275" s="91">
        <v>42284</v>
      </c>
      <c r="AR275" s="56" t="s">
        <v>1731</v>
      </c>
      <c r="AS275" s="58" t="s">
        <v>1571</v>
      </c>
      <c r="AT275" s="92">
        <v>103532.8</v>
      </c>
      <c r="AU275" s="92">
        <v>514832.7</v>
      </c>
      <c r="AV275" s="93">
        <f t="shared" si="34"/>
        <v>10.592444444444446</v>
      </c>
      <c r="AW275" s="93">
        <f t="shared" si="34"/>
        <v>51.809083333333334</v>
      </c>
      <c r="AY275" s="58">
        <v>833</v>
      </c>
      <c r="BB275" s="58" t="s">
        <v>1712</v>
      </c>
      <c r="BC275" s="58" t="s">
        <v>1191</v>
      </c>
      <c r="BD275" s="58">
        <v>1000</v>
      </c>
      <c r="BE275" s="58">
        <v>950</v>
      </c>
      <c r="BF275" s="58" t="s">
        <v>1209</v>
      </c>
      <c r="BG275" s="58">
        <v>40</v>
      </c>
      <c r="BH275" s="58">
        <v>30</v>
      </c>
      <c r="BI275" s="58">
        <f t="shared" si="36"/>
        <v>1080</v>
      </c>
      <c r="BJ275" s="58">
        <f t="shared" si="35"/>
        <v>580</v>
      </c>
      <c r="BK275" s="91">
        <v>42450</v>
      </c>
      <c r="BL275" s="59" t="s">
        <v>1581</v>
      </c>
      <c r="BM275" s="100">
        <v>42464</v>
      </c>
      <c r="BN275" s="59" t="s">
        <v>1515</v>
      </c>
      <c r="BO275" s="59" t="s">
        <v>1495</v>
      </c>
    </row>
    <row r="276" spans="1:67" ht="15" customHeight="1" x14ac:dyDescent="0.25">
      <c r="A276" s="157" t="s">
        <v>1732</v>
      </c>
      <c r="B276" s="54">
        <f ca="1">IF(AO276="","",IF(ISERROR(MATCH(AO276,AO$5:AO275,0)),MAX(B$5:B275)+1,INDIRECT(ADDRESS(MATCH(AO276,AO$5:AO275,0)+4,1)) ) )</f>
        <v>208</v>
      </c>
      <c r="C276" s="55">
        <v>378</v>
      </c>
      <c r="D276" s="56" t="s">
        <v>16</v>
      </c>
      <c r="E276" s="57" t="s">
        <v>1308</v>
      </c>
      <c r="F276" s="56" t="s">
        <v>1308</v>
      </c>
      <c r="G276" s="58" t="s">
        <v>1182</v>
      </c>
      <c r="H276" s="58"/>
      <c r="I276" s="89"/>
      <c r="J276" s="96" t="s">
        <v>1182</v>
      </c>
      <c r="K276" s="96"/>
      <c r="L276" s="96"/>
      <c r="M276" s="96" t="s">
        <v>1647</v>
      </c>
      <c r="N276" s="61">
        <f>IF(J276="","",IF(ISERROR(MATCH(M276,M$5:M275,0)),MAX(N$5:N275)+1,VLOOKUP(M276,M$5:N275,2,FALSE)) )</f>
        <v>12</v>
      </c>
      <c r="O276" s="97"/>
      <c r="P276" s="96" t="s">
        <v>1182</v>
      </c>
      <c r="Q276" s="96"/>
      <c r="R276" s="96"/>
      <c r="S276" s="96" t="s">
        <v>1211</v>
      </c>
      <c r="T276" s="96" t="s">
        <v>1196</v>
      </c>
      <c r="U276" s="96" t="s">
        <v>1212</v>
      </c>
      <c r="V276" s="61" t="str">
        <f t="shared" si="30"/>
        <v>A1_A2</v>
      </c>
      <c r="W276" s="61">
        <f>IF(P276="","",IF(ISERROR(MATCH(V276,V$5:V275,0)),MAX(W$5:W275)+1,VLOOKUP(V276,V$5:W275,2,FALSE)) )</f>
        <v>11</v>
      </c>
      <c r="X276" s="97"/>
      <c r="Y276" s="58" t="s">
        <v>1182</v>
      </c>
      <c r="Z276" s="58"/>
      <c r="AA276" s="58"/>
      <c r="AB276" s="58" t="s">
        <v>1197</v>
      </c>
      <c r="AC276" s="58" t="s">
        <v>1213</v>
      </c>
      <c r="AD276" s="58" t="s">
        <v>16</v>
      </c>
      <c r="AE276" s="61" t="str">
        <f t="shared" si="31"/>
        <v>L1-5_L1-5</v>
      </c>
      <c r="AF276" s="61">
        <f>IF(Y276="","",IF(ISERROR(MATCH(AE276,AE$5:AE275,0)),MAX(AF$5:AF275)+1,VLOOKUP(AE276,AE$5:AF275,2,FALSE)) )</f>
        <v>19</v>
      </c>
      <c r="AG276" s="97"/>
      <c r="AH276" s="54" t="str">
        <f t="shared" si="32"/>
        <v>cbj</v>
      </c>
      <c r="AI276" s="61">
        <f>IF(AH276="","",IF(ISERROR(MATCH(AH276,AH$5:AH275,0)),MAX(AI$5:AI275)+1,VLOOKUP(AH276,AH$5:AI275,2,FALSE)) )</f>
        <v>79</v>
      </c>
      <c r="AJ276" s="61" t="str">
        <f t="shared" si="33"/>
        <v>x</v>
      </c>
      <c r="AK276" s="58" t="s">
        <v>1185</v>
      </c>
      <c r="AL276" s="61"/>
      <c r="AM276" s="98"/>
      <c r="AN276" s="98"/>
      <c r="AO276" s="58" t="s">
        <v>1732</v>
      </c>
      <c r="AP276" s="58" t="s">
        <v>1420</v>
      </c>
      <c r="AQ276" s="91">
        <v>42284</v>
      </c>
      <c r="AR276" s="56" t="s">
        <v>1733</v>
      </c>
      <c r="AS276" s="58" t="s">
        <v>1571</v>
      </c>
      <c r="AT276" s="92">
        <v>103533.9</v>
      </c>
      <c r="AU276" s="92">
        <v>514833.7</v>
      </c>
      <c r="AV276" s="93">
        <f t="shared" si="34"/>
        <v>10.592749999999999</v>
      </c>
      <c r="AW276" s="93">
        <f t="shared" si="34"/>
        <v>51.809361111111116</v>
      </c>
      <c r="AY276" s="58">
        <v>826</v>
      </c>
      <c r="BB276" s="58" t="s">
        <v>1712</v>
      </c>
      <c r="BC276" s="58" t="s">
        <v>1191</v>
      </c>
      <c r="BD276" s="58">
        <v>1000</v>
      </c>
      <c r="BE276" s="58">
        <v>1000</v>
      </c>
      <c r="BF276" s="58" t="s">
        <v>1203</v>
      </c>
      <c r="BG276" s="58">
        <v>50</v>
      </c>
      <c r="BH276" s="58">
        <v>25</v>
      </c>
      <c r="BI276" s="58">
        <f t="shared" si="36"/>
        <v>1150</v>
      </c>
      <c r="BJ276" s="58">
        <f t="shared" si="35"/>
        <v>650</v>
      </c>
      <c r="BK276" s="91">
        <v>42450</v>
      </c>
      <c r="BL276" s="59" t="s">
        <v>1585</v>
      </c>
      <c r="BM276" s="100">
        <v>42464</v>
      </c>
      <c r="BN276" s="59" t="s">
        <v>1516</v>
      </c>
      <c r="BO276" s="59" t="s">
        <v>1495</v>
      </c>
    </row>
    <row r="277" spans="1:67" ht="15" customHeight="1" x14ac:dyDescent="0.25">
      <c r="A277" s="157" t="s">
        <v>1734</v>
      </c>
      <c r="B277" s="54">
        <f ca="1">IF(AO277="","",IF(ISERROR(MATCH(AO277,AO$5:AO276,0)),MAX(B$5:B276)+1,INDIRECT(ADDRESS(MATCH(AO277,AO$5:AO276,0)+4,1)) ) )</f>
        <v>209</v>
      </c>
      <c r="C277" s="55">
        <v>379</v>
      </c>
      <c r="D277" s="56" t="s">
        <v>16</v>
      </c>
      <c r="E277" s="57" t="s">
        <v>1308</v>
      </c>
      <c r="F277" s="56" t="s">
        <v>1308</v>
      </c>
      <c r="G277" s="58" t="s">
        <v>1182</v>
      </c>
      <c r="H277" s="58"/>
      <c r="I277" s="89"/>
      <c r="J277" s="58" t="s">
        <v>1182</v>
      </c>
      <c r="K277" s="58"/>
      <c r="L277" s="58"/>
      <c r="M277" s="58" t="s">
        <v>1210</v>
      </c>
      <c r="N277" s="61">
        <f>IF(J277="","",IF(ISERROR(MATCH(M277,M$5:M276,0)),MAX(N$5:N276)+1,VLOOKUP(M277,M$5:N276,2,FALSE)) )</f>
        <v>2</v>
      </c>
      <c r="O277" s="89"/>
      <c r="P277" s="58" t="s">
        <v>1182</v>
      </c>
      <c r="S277" s="58" t="s">
        <v>1211</v>
      </c>
      <c r="T277" s="58" t="s">
        <v>1196</v>
      </c>
      <c r="U277" s="58" t="s">
        <v>1212</v>
      </c>
      <c r="V277" s="61" t="str">
        <f t="shared" si="30"/>
        <v>A1_A2</v>
      </c>
      <c r="W277" s="61">
        <f>IF(P277="","",IF(ISERROR(MATCH(V277,V$5:V276,0)),MAX(W$5:W276)+1,VLOOKUP(V277,V$5:W276,2,FALSE)) )</f>
        <v>11</v>
      </c>
      <c r="X277" s="89"/>
      <c r="Y277" s="58" t="s">
        <v>1182</v>
      </c>
      <c r="Z277" s="58"/>
      <c r="AA277" s="58"/>
      <c r="AB277" s="58" t="s">
        <v>1211</v>
      </c>
      <c r="AC277" s="58" t="s">
        <v>1334</v>
      </c>
      <c r="AD277" s="58" t="s">
        <v>1218</v>
      </c>
      <c r="AE277" s="61" t="str">
        <f t="shared" si="31"/>
        <v>L1-4_L1-3</v>
      </c>
      <c r="AF277" s="61">
        <f>IF(Y277="","",IF(ISERROR(MATCH(AE277,AE$5:AE276,0)),MAX(AF$5:AF276)+1,VLOOKUP(AE277,AE$5:AF276,2,FALSE)) )</f>
        <v>9</v>
      </c>
      <c r="AG277" s="89"/>
      <c r="AH277" s="54" t="str">
        <f t="shared" si="32"/>
        <v>2b9</v>
      </c>
      <c r="AI277" s="61">
        <f>IF(AH277="","",IF(ISERROR(MATCH(AH277,AH$5:AH276,0)),MAX(AI$5:AI276)+1,VLOOKUP(AH277,AH$5:AI276,2,FALSE)) )</f>
        <v>21</v>
      </c>
      <c r="AJ277" s="61" t="str">
        <f t="shared" si="33"/>
        <v>x</v>
      </c>
      <c r="AK277" s="58" t="s">
        <v>1185</v>
      </c>
      <c r="AL277" s="61"/>
      <c r="AO277" s="58" t="s">
        <v>1734</v>
      </c>
      <c r="AP277" s="58" t="s">
        <v>1420</v>
      </c>
      <c r="AQ277" s="91">
        <v>42284</v>
      </c>
      <c r="AR277" s="56" t="s">
        <v>1735</v>
      </c>
      <c r="AS277" s="58" t="s">
        <v>1571</v>
      </c>
      <c r="AT277" s="92">
        <v>103536.5</v>
      </c>
      <c r="AU277" s="92">
        <v>514835.6</v>
      </c>
      <c r="AV277" s="93">
        <f t="shared" si="34"/>
        <v>10.593472222222223</v>
      </c>
      <c r="AW277" s="93">
        <f t="shared" si="34"/>
        <v>51.809888888888885</v>
      </c>
      <c r="AY277" s="58">
        <v>829</v>
      </c>
      <c r="BB277" s="58" t="s">
        <v>1712</v>
      </c>
      <c r="BC277" s="58" t="s">
        <v>1191</v>
      </c>
      <c r="BD277" s="58">
        <v>1000</v>
      </c>
      <c r="BE277" s="58">
        <v>1000</v>
      </c>
      <c r="BF277" s="58" t="s">
        <v>1209</v>
      </c>
      <c r="BG277" s="58">
        <v>50</v>
      </c>
      <c r="BH277" s="58">
        <v>25</v>
      </c>
      <c r="BI277" s="58">
        <f t="shared" si="36"/>
        <v>1150</v>
      </c>
      <c r="BJ277" s="58">
        <f t="shared" si="35"/>
        <v>650</v>
      </c>
      <c r="BK277" s="91">
        <v>42450</v>
      </c>
      <c r="BL277" s="59" t="s">
        <v>1589</v>
      </c>
      <c r="BM277" s="100">
        <v>42464</v>
      </c>
      <c r="BN277" s="59" t="s">
        <v>1517</v>
      </c>
      <c r="BO277" s="59" t="s">
        <v>1495</v>
      </c>
    </row>
    <row r="278" spans="1:67" ht="15" customHeight="1" x14ac:dyDescent="0.25">
      <c r="B278" s="54" t="str">
        <f ca="1">IF(AO278="","",IF(ISERROR(MATCH(AO278,AO$5:AO277,0)),MAX(B$5:B277)+1,INDIRECT(ADDRESS(MATCH(AO278,AO$5:AO277,0)+4,1)) ) )</f>
        <v/>
      </c>
      <c r="N278" s="61" t="str">
        <f>IF(J278="","",IF(ISERROR(MATCH(M278,M$5:M277,0)),MAX(N$5:N277)+1,VLOOKUP(M278,M$5:N277,2,FALSE)) )</f>
        <v/>
      </c>
      <c r="W278" s="61" t="str">
        <f>IF(P278="","",IF(ISERROR(MATCH(V278,V$5:V277,0)),MAX(W$5:W277)+1,VLOOKUP(V278,V$5:W277,2,FALSE)) )</f>
        <v/>
      </c>
      <c r="AH278" s="54" t="str">
        <f t="shared" si="32"/>
        <v>***</v>
      </c>
      <c r="AV278" s="93"/>
      <c r="AW278" s="93"/>
    </row>
    <row r="279" spans="1:67" ht="15" customHeight="1" x14ac:dyDescent="0.25">
      <c r="A279" s="157" t="s">
        <v>1739</v>
      </c>
      <c r="B279" s="54">
        <f ca="1">IF(AO279="","",IF(ISERROR(MATCH(AO279,AO$5:AO278,0)),MAX(B$5:B278)+1,INDIRECT(ADDRESS(MATCH(AO279,AO$5:AO278,0)+4,1)) ) )</f>
        <v>210</v>
      </c>
      <c r="C279" s="75">
        <v>384</v>
      </c>
      <c r="E279" s="57" t="s">
        <v>1308</v>
      </c>
      <c r="F279" s="58" t="s">
        <v>1308</v>
      </c>
      <c r="G279" s="58" t="s">
        <v>342</v>
      </c>
      <c r="H279" s="88"/>
      <c r="I279" s="108"/>
      <c r="J279" s="58" t="s">
        <v>1182</v>
      </c>
      <c r="K279" s="58">
        <v>9</v>
      </c>
      <c r="L279" s="58" t="s">
        <v>1736</v>
      </c>
      <c r="M279" s="58" t="s">
        <v>1737</v>
      </c>
      <c r="N279" s="61">
        <f>IF(J279="","",IF(ISERROR(MATCH(M279,M$5:M278,0)),MAX(N$5:N278)+1,VLOOKUP(M279,M$5:N278,2,FALSE)) )</f>
        <v>14</v>
      </c>
      <c r="P279" s="107" t="s">
        <v>1182</v>
      </c>
      <c r="S279" s="58" t="s">
        <v>1211</v>
      </c>
      <c r="T279" s="58" t="s">
        <v>1217</v>
      </c>
      <c r="U279" s="58" t="s">
        <v>1212</v>
      </c>
      <c r="V279" s="61" t="str">
        <f t="shared" si="30"/>
        <v>A1-1_A2</v>
      </c>
      <c r="W279" s="61">
        <f>IF(P279="","",IF(ISERROR(MATCH(V279,V$5:V278,0)),MAX(W$5:W278)+1,VLOOKUP(V279,V$5:W278,2,FALSE)) )</f>
        <v>17</v>
      </c>
      <c r="AH279" s="54" t="str">
        <f t="shared" si="32"/>
        <v>eh*</v>
      </c>
      <c r="AK279" s="58" t="s">
        <v>1738</v>
      </c>
      <c r="AO279" s="58" t="s">
        <v>1739</v>
      </c>
      <c r="AP279" s="58" t="s">
        <v>1740</v>
      </c>
      <c r="AQ279" s="91">
        <v>42217</v>
      </c>
      <c r="AR279" s="56" t="s">
        <v>1356</v>
      </c>
      <c r="AS279" s="58" t="s">
        <v>1741</v>
      </c>
      <c r="AT279" s="92">
        <v>-1485827.1</v>
      </c>
      <c r="AU279" s="92">
        <v>634328.4</v>
      </c>
      <c r="AV279" s="93">
        <f t="shared" ref="AV279:AW292" si="37">(AT279-TRUNC(AT279/100)*100)/3600+(TRUNC(AT279/100)-TRUNC(AT279/10000)*100)/60+TRUNC(AT279/10000)</f>
        <v>-148.97419444444446</v>
      </c>
      <c r="AW279" s="93">
        <f t="shared" si="37"/>
        <v>63.724555555555561</v>
      </c>
      <c r="BB279" s="91">
        <v>42548</v>
      </c>
    </row>
    <row r="280" spans="1:67" ht="15" customHeight="1" x14ac:dyDescent="0.25">
      <c r="A280" s="157" t="s">
        <v>1743</v>
      </c>
      <c r="B280" s="54">
        <f ca="1">IF(AO280="","",IF(ISERROR(MATCH(AO280,AO$5:AO279,0)),MAX(B$5:B279)+1,INDIRECT(ADDRESS(MATCH(AO280,AO$5:AO279,0)+4,1)) ) )</f>
        <v>211</v>
      </c>
      <c r="C280" s="75">
        <v>385</v>
      </c>
      <c r="E280" s="57" t="s">
        <v>1308</v>
      </c>
      <c r="F280" s="58" t="s">
        <v>1308</v>
      </c>
      <c r="G280" s="58" t="s">
        <v>342</v>
      </c>
      <c r="H280" s="88"/>
      <c r="I280" s="108"/>
      <c r="J280" s="58" t="s">
        <v>1182</v>
      </c>
      <c r="K280" s="58">
        <v>9</v>
      </c>
      <c r="L280" s="58" t="s">
        <v>1742</v>
      </c>
      <c r="M280" s="58" t="s">
        <v>1737</v>
      </c>
      <c r="N280" s="61">
        <f>IF(J280="","",IF(ISERROR(MATCH(M280,M$5:M279,0)),MAX(N$5:N279)+1,VLOOKUP(M280,M$5:N279,2,FALSE)) )</f>
        <v>14</v>
      </c>
      <c r="P280" s="107" t="s">
        <v>1182</v>
      </c>
      <c r="S280" s="58" t="s">
        <v>1211</v>
      </c>
      <c r="T280" s="58" t="s">
        <v>1217</v>
      </c>
      <c r="U280" s="58" t="s">
        <v>1212</v>
      </c>
      <c r="V280" s="61" t="str">
        <f t="shared" si="30"/>
        <v>A1-1_A2</v>
      </c>
      <c r="W280" s="61">
        <f>IF(P280="","",IF(ISERROR(MATCH(V280,V$5:V279,0)),MAX(W$5:W279)+1,VLOOKUP(V280,V$5:W279,2,FALSE)) )</f>
        <v>17</v>
      </c>
      <c r="AH280" s="54" t="str">
        <f t="shared" si="32"/>
        <v>eh*</v>
      </c>
      <c r="AK280" s="58" t="s">
        <v>1738</v>
      </c>
      <c r="AO280" s="58" t="s">
        <v>1743</v>
      </c>
      <c r="AP280" s="58" t="s">
        <v>1740</v>
      </c>
      <c r="AQ280" s="91">
        <v>42217</v>
      </c>
      <c r="AR280" s="56" t="s">
        <v>1393</v>
      </c>
      <c r="AS280" s="58" t="s">
        <v>1741</v>
      </c>
      <c r="AT280" s="92">
        <v>-1485825.7</v>
      </c>
      <c r="AU280" s="92">
        <v>634327.9</v>
      </c>
      <c r="AV280" s="93">
        <f t="shared" si="37"/>
        <v>-148.97380555555554</v>
      </c>
      <c r="AW280" s="93">
        <f t="shared" si="37"/>
        <v>63.72441666666667</v>
      </c>
      <c r="BB280" s="91">
        <v>42548</v>
      </c>
    </row>
    <row r="281" spans="1:67" ht="15" customHeight="1" x14ac:dyDescent="0.25">
      <c r="A281" s="157" t="s">
        <v>1745</v>
      </c>
      <c r="B281" s="54">
        <f ca="1">IF(AO281="","",IF(ISERROR(MATCH(AO281,AO$5:AO280,0)),MAX(B$5:B280)+1,INDIRECT(ADDRESS(MATCH(AO281,AO$5:AO280,0)+4,1)) ) )</f>
        <v>212</v>
      </c>
      <c r="C281" s="75">
        <v>386</v>
      </c>
      <c r="E281" s="57" t="s">
        <v>1308</v>
      </c>
      <c r="F281" s="58" t="s">
        <v>1308</v>
      </c>
      <c r="G281" s="58" t="s">
        <v>342</v>
      </c>
      <c r="H281" s="88"/>
      <c r="I281" s="108"/>
      <c r="J281" s="58" t="s">
        <v>1182</v>
      </c>
      <c r="K281" s="58">
        <v>9</v>
      </c>
      <c r="L281" s="58" t="s">
        <v>1744</v>
      </c>
      <c r="M281" s="58" t="s">
        <v>1737</v>
      </c>
      <c r="N281" s="61">
        <f>IF(J281="","",IF(ISERROR(MATCH(M281,M$5:M280,0)),MAX(N$5:N280)+1,VLOOKUP(M281,M$5:N280,2,FALSE)) )</f>
        <v>14</v>
      </c>
      <c r="P281" s="107" t="s">
        <v>1182</v>
      </c>
      <c r="S281" s="58" t="s">
        <v>1211</v>
      </c>
      <c r="T281" s="58" t="s">
        <v>1217</v>
      </c>
      <c r="U281" s="58" t="s">
        <v>1212</v>
      </c>
      <c r="V281" s="61" t="str">
        <f t="shared" si="30"/>
        <v>A1-1_A2</v>
      </c>
      <c r="W281" s="61">
        <f>IF(P281="","",IF(ISERROR(MATCH(V281,V$5:V280,0)),MAX(W$5:W280)+1,VLOOKUP(V281,V$5:W280,2,FALSE)) )</f>
        <v>17</v>
      </c>
      <c r="AH281" s="54" t="str">
        <f t="shared" si="32"/>
        <v>eh*</v>
      </c>
      <c r="AK281" s="58" t="s">
        <v>1738</v>
      </c>
      <c r="AO281" s="58" t="s">
        <v>1745</v>
      </c>
      <c r="AP281" s="58" t="s">
        <v>1740</v>
      </c>
      <c r="AQ281" s="91">
        <v>42217</v>
      </c>
      <c r="AR281" s="56" t="s">
        <v>1523</v>
      </c>
      <c r="AS281" s="58" t="s">
        <v>1741</v>
      </c>
      <c r="AT281" s="92">
        <v>-1485824.6</v>
      </c>
      <c r="AU281" s="92">
        <v>634327.9</v>
      </c>
      <c r="AV281" s="93">
        <f t="shared" si="37"/>
        <v>-148.97350000000003</v>
      </c>
      <c r="AW281" s="93">
        <f t="shared" si="37"/>
        <v>63.72441666666667</v>
      </c>
      <c r="BB281" s="91">
        <v>42548</v>
      </c>
    </row>
    <row r="282" spans="1:67" ht="15" customHeight="1" x14ac:dyDescent="0.25">
      <c r="A282" s="157" t="s">
        <v>1748</v>
      </c>
      <c r="B282" s="54">
        <f ca="1">IF(AO282="","",IF(ISERROR(MATCH(AO282,AO$5:AO281,0)),MAX(B$5:B281)+1,INDIRECT(ADDRESS(MATCH(AO282,AO$5:AO281,0)+4,1)) ) )</f>
        <v>213</v>
      </c>
      <c r="C282" s="75">
        <v>387</v>
      </c>
      <c r="E282" s="57" t="s">
        <v>1308</v>
      </c>
      <c r="F282" s="58" t="s">
        <v>1308</v>
      </c>
      <c r="G282" s="58" t="s">
        <v>342</v>
      </c>
      <c r="H282" s="88"/>
      <c r="I282" s="108"/>
      <c r="J282" s="58" t="s">
        <v>1182</v>
      </c>
      <c r="K282" s="58">
        <v>9</v>
      </c>
      <c r="L282" s="58" t="s">
        <v>1746</v>
      </c>
      <c r="M282" s="58" t="s">
        <v>1747</v>
      </c>
      <c r="N282" s="61">
        <f>IF(J282="","",IF(ISERROR(MATCH(M282,M$5:M281,0)),MAX(N$5:N281)+1,VLOOKUP(M282,M$5:N281,2,FALSE)) )</f>
        <v>15</v>
      </c>
      <c r="P282" s="107" t="s">
        <v>1182</v>
      </c>
      <c r="S282" s="58" t="s">
        <v>1211</v>
      </c>
      <c r="T282" s="58" t="s">
        <v>1196</v>
      </c>
      <c r="U282" s="58" t="s">
        <v>1212</v>
      </c>
      <c r="V282" s="61" t="str">
        <f t="shared" si="30"/>
        <v>A1_A2</v>
      </c>
      <c r="W282" s="61">
        <f>IF(P282="","",IF(ISERROR(MATCH(V282,V$5:V281,0)),MAX(W$5:W281)+1,VLOOKUP(V282,V$5:W281,2,FALSE)) )</f>
        <v>11</v>
      </c>
      <c r="AH282" s="54" t="str">
        <f t="shared" si="32"/>
        <v>fb*</v>
      </c>
      <c r="AK282" s="58" t="s">
        <v>1738</v>
      </c>
      <c r="AO282" s="58" t="s">
        <v>1748</v>
      </c>
      <c r="AP282" s="58" t="s">
        <v>1740</v>
      </c>
      <c r="AQ282" s="91">
        <v>42217</v>
      </c>
      <c r="AR282" s="56" t="s">
        <v>1685</v>
      </c>
      <c r="AS282" s="58" t="s">
        <v>1741</v>
      </c>
      <c r="AT282" s="92">
        <v>-1485824.1</v>
      </c>
      <c r="AU282" s="92">
        <v>634328.4</v>
      </c>
      <c r="AV282" s="93">
        <f t="shared" si="37"/>
        <v>-148.97336111111113</v>
      </c>
      <c r="AW282" s="93">
        <f t="shared" si="37"/>
        <v>63.724555555555561</v>
      </c>
      <c r="BB282" s="91">
        <v>42548</v>
      </c>
    </row>
    <row r="283" spans="1:67" ht="15" customHeight="1" x14ac:dyDescent="0.25">
      <c r="A283" s="157" t="s">
        <v>1750</v>
      </c>
      <c r="B283" s="54">
        <f ca="1">IF(AO283="","",IF(ISERROR(MATCH(AO283,AO$5:AO282,0)),MAX(B$5:B282)+1,INDIRECT(ADDRESS(MATCH(AO283,AO$5:AO282,0)+4,1)) ) )</f>
        <v>214</v>
      </c>
      <c r="C283" s="75">
        <v>388</v>
      </c>
      <c r="E283" s="57" t="s">
        <v>1308</v>
      </c>
      <c r="F283" s="58" t="s">
        <v>1308</v>
      </c>
      <c r="G283" s="58" t="s">
        <v>342</v>
      </c>
      <c r="H283" s="88"/>
      <c r="I283" s="108"/>
      <c r="J283" s="58" t="s">
        <v>1182</v>
      </c>
      <c r="K283" s="58">
        <v>9</v>
      </c>
      <c r="L283" s="58" t="s">
        <v>1749</v>
      </c>
      <c r="M283" s="58" t="s">
        <v>1737</v>
      </c>
      <c r="N283" s="61">
        <f>IF(J283="","",IF(ISERROR(MATCH(M283,M$5:M282,0)),MAX(N$5:N282)+1,VLOOKUP(M283,M$5:N282,2,FALSE)) )</f>
        <v>14</v>
      </c>
      <c r="P283" s="107" t="s">
        <v>1182</v>
      </c>
      <c r="S283" s="58" t="s">
        <v>1211</v>
      </c>
      <c r="T283" s="58" t="s">
        <v>1196</v>
      </c>
      <c r="U283" s="58" t="s">
        <v>1545</v>
      </c>
      <c r="V283" s="61" t="str">
        <f t="shared" si="30"/>
        <v>A1_A1-2</v>
      </c>
      <c r="W283" s="61">
        <f>IF(P283="","",IF(ISERROR(MATCH(V283,V$5:V282,0)),MAX(W$5:W282)+1,VLOOKUP(V283,V$5:W282,2,FALSE)) )</f>
        <v>20</v>
      </c>
      <c r="AH283" s="54" t="str">
        <f t="shared" si="32"/>
        <v>ek*</v>
      </c>
      <c r="AK283" s="58" t="s">
        <v>1738</v>
      </c>
      <c r="AO283" s="58" t="s">
        <v>1750</v>
      </c>
      <c r="AP283" s="58" t="s">
        <v>1740</v>
      </c>
      <c r="AQ283" s="91">
        <v>42217</v>
      </c>
      <c r="AR283" s="56" t="s">
        <v>1751</v>
      </c>
      <c r="AS283" s="58" t="s">
        <v>1741</v>
      </c>
      <c r="AT283" s="92">
        <v>-1485818.4</v>
      </c>
      <c r="AU283" s="92">
        <v>634327</v>
      </c>
      <c r="AV283" s="93">
        <f t="shared" si="37"/>
        <v>-148.97177777777776</v>
      </c>
      <c r="AW283" s="93">
        <f t="shared" si="37"/>
        <v>63.724166666666669</v>
      </c>
      <c r="BB283" s="91">
        <v>42548</v>
      </c>
    </row>
    <row r="284" spans="1:67" ht="15" customHeight="1" x14ac:dyDescent="0.25">
      <c r="A284" s="157" t="s">
        <v>1753</v>
      </c>
      <c r="B284" s="54">
        <f ca="1">IF(AO284="","",IF(ISERROR(MATCH(AO284,AO$5:AO283,0)),MAX(B$5:B283)+1,INDIRECT(ADDRESS(MATCH(AO284,AO$5:AO283,0)+4,1)) ) )</f>
        <v>215</v>
      </c>
      <c r="C284" s="75">
        <v>389</v>
      </c>
      <c r="E284" s="57" t="s">
        <v>1308</v>
      </c>
      <c r="F284" s="58" t="s">
        <v>1308</v>
      </c>
      <c r="G284" s="58" t="s">
        <v>342</v>
      </c>
      <c r="H284" s="88"/>
      <c r="I284" s="108"/>
      <c r="J284" s="58" t="s">
        <v>1182</v>
      </c>
      <c r="K284" s="58">
        <v>9</v>
      </c>
      <c r="L284" s="58" t="s">
        <v>1752</v>
      </c>
      <c r="M284" s="58" t="s">
        <v>1647</v>
      </c>
      <c r="N284" s="61">
        <f>IF(J284="","",IF(ISERROR(MATCH(M284,M$5:M283,0)),MAX(N$5:N283)+1,VLOOKUP(M284,M$5:N283,2,FALSE)) )</f>
        <v>12</v>
      </c>
      <c r="P284" s="107" t="s">
        <v>1182</v>
      </c>
      <c r="S284" s="58" t="s">
        <v>1211</v>
      </c>
      <c r="T284" s="58" t="s">
        <v>1196</v>
      </c>
      <c r="U284" s="58" t="s">
        <v>1217</v>
      </c>
      <c r="V284" s="61" t="str">
        <f t="shared" si="30"/>
        <v>A1_A1-1</v>
      </c>
      <c r="W284" s="61">
        <f>IF(P284="","",IF(ISERROR(MATCH(V284,V$5:V283,0)),MAX(W$5:W283)+1,VLOOKUP(V284,V$5:W283,2,FALSE)) )</f>
        <v>12</v>
      </c>
      <c r="AH284" s="54" t="str">
        <f t="shared" si="32"/>
        <v>cc*</v>
      </c>
      <c r="AK284" s="58" t="s">
        <v>1738</v>
      </c>
      <c r="AO284" s="58" t="s">
        <v>1753</v>
      </c>
      <c r="AP284" s="58" t="s">
        <v>1740</v>
      </c>
      <c r="AQ284" s="91">
        <v>42217</v>
      </c>
      <c r="AR284" s="56" t="s">
        <v>1754</v>
      </c>
      <c r="AS284" s="58" t="s">
        <v>1741</v>
      </c>
      <c r="AT284" s="92">
        <v>-1485817.4</v>
      </c>
      <c r="AU284" s="92">
        <v>634327.19999999995</v>
      </c>
      <c r="AV284" s="93">
        <f t="shared" si="37"/>
        <v>-148.97149999999996</v>
      </c>
      <c r="AW284" s="93">
        <f t="shared" si="37"/>
        <v>63.72422222222221</v>
      </c>
      <c r="BB284" s="91">
        <v>42548</v>
      </c>
    </row>
    <row r="285" spans="1:67" ht="15" customHeight="1" x14ac:dyDescent="0.25">
      <c r="A285" s="157" t="s">
        <v>1757</v>
      </c>
      <c r="B285" s="54">
        <f ca="1">IF(AO285="","",IF(ISERROR(MATCH(AO285,AO$5:AO284,0)),MAX(B$5:B284)+1,INDIRECT(ADDRESS(MATCH(AO285,AO$5:AO284,0)+4,1)) ) )</f>
        <v>216</v>
      </c>
      <c r="C285" s="75">
        <v>390</v>
      </c>
      <c r="E285" s="57" t="s">
        <v>1308</v>
      </c>
      <c r="F285" s="58" t="s">
        <v>1308</v>
      </c>
      <c r="G285" s="58" t="s">
        <v>342</v>
      </c>
      <c r="H285" s="88"/>
      <c r="I285" s="108"/>
      <c r="J285" s="58" t="s">
        <v>1182</v>
      </c>
      <c r="K285" s="58">
        <v>9</v>
      </c>
      <c r="L285" s="58" t="s">
        <v>1755</v>
      </c>
      <c r="M285" s="58" t="s">
        <v>1756</v>
      </c>
      <c r="N285" s="61">
        <f>IF(J285="","",IF(ISERROR(MATCH(M285,M$5:M284,0)),MAX(N$5:N284)+1,VLOOKUP(M285,M$5:N284,2,FALSE)) )</f>
        <v>16</v>
      </c>
      <c r="P285" s="107" t="s">
        <v>1182</v>
      </c>
      <c r="S285" s="58" t="s">
        <v>1197</v>
      </c>
      <c r="T285" s="58" t="s">
        <v>1212</v>
      </c>
      <c r="V285" s="61" t="str">
        <f t="shared" si="30"/>
        <v>A2_A2</v>
      </c>
      <c r="W285" s="61">
        <f>IF(P285="","",IF(ISERROR(MATCH(V285,V$5:V284,0)),MAX(W$5:W284)+1,VLOOKUP(V285,V$5:W284,2,FALSE)) )</f>
        <v>7</v>
      </c>
      <c r="AH285" s="54" t="str">
        <f t="shared" si="32"/>
        <v>g7*</v>
      </c>
      <c r="AK285" s="58" t="s">
        <v>1738</v>
      </c>
      <c r="AO285" s="58" t="s">
        <v>1757</v>
      </c>
      <c r="AP285" s="58" t="s">
        <v>1740</v>
      </c>
      <c r="AQ285" s="91">
        <v>42217</v>
      </c>
      <c r="AR285" s="56" t="s">
        <v>1758</v>
      </c>
      <c r="AS285" s="58" t="s">
        <v>1741</v>
      </c>
      <c r="AT285" s="92">
        <v>-1485816.9</v>
      </c>
      <c r="AU285" s="92">
        <v>634326.80000000005</v>
      </c>
      <c r="AV285" s="93">
        <f t="shared" si="37"/>
        <v>-148.97136111111109</v>
      </c>
      <c r="AW285" s="93">
        <f t="shared" si="37"/>
        <v>63.724111111111121</v>
      </c>
      <c r="BB285" s="91">
        <v>42548</v>
      </c>
    </row>
    <row r="286" spans="1:67" ht="15" customHeight="1" x14ac:dyDescent="0.25">
      <c r="A286" s="157" t="s">
        <v>1760</v>
      </c>
      <c r="B286" s="54">
        <f ca="1">IF(AO286="","",IF(ISERROR(MATCH(AO286,AO$5:AO285,0)),MAX(B$5:B285)+1,INDIRECT(ADDRESS(MATCH(AO286,AO$5:AO285,0)+4,1)) ) )</f>
        <v>217</v>
      </c>
      <c r="C286" s="75">
        <v>391</v>
      </c>
      <c r="E286" s="57" t="s">
        <v>1308</v>
      </c>
      <c r="F286" s="58" t="s">
        <v>1308</v>
      </c>
      <c r="G286" s="58" t="s">
        <v>342</v>
      </c>
      <c r="H286" s="88"/>
      <c r="I286" s="108"/>
      <c r="J286" s="58" t="s">
        <v>1182</v>
      </c>
      <c r="K286" s="58">
        <v>9</v>
      </c>
      <c r="L286" s="58" t="s">
        <v>1759</v>
      </c>
      <c r="M286" s="58" t="s">
        <v>1756</v>
      </c>
      <c r="N286" s="61">
        <f>IF(J286="","",IF(ISERROR(MATCH(M286,M$5:M285,0)),MAX(N$5:N285)+1,VLOOKUP(M286,M$5:N285,2,FALSE)) )</f>
        <v>16</v>
      </c>
      <c r="P286" s="107" t="s">
        <v>1182</v>
      </c>
      <c r="S286" s="58" t="s">
        <v>1197</v>
      </c>
      <c r="T286" s="58" t="s">
        <v>1217</v>
      </c>
      <c r="U286" s="58" t="s">
        <v>1212</v>
      </c>
      <c r="V286" s="61" t="str">
        <f t="shared" si="30"/>
        <v>A1-1_A1-1</v>
      </c>
      <c r="W286" s="61">
        <f>IF(P286="","",IF(ISERROR(MATCH(V286,V$5:V285,0)),MAX(W$5:W285)+1,VLOOKUP(V286,V$5:W285,2,FALSE)) )</f>
        <v>21</v>
      </c>
      <c r="AH286" s="54" t="str">
        <f t="shared" si="32"/>
        <v>gl*</v>
      </c>
      <c r="AK286" s="58" t="s">
        <v>1738</v>
      </c>
      <c r="AO286" s="58" t="s">
        <v>1760</v>
      </c>
      <c r="AP286" s="58" t="s">
        <v>1740</v>
      </c>
      <c r="AQ286" s="91">
        <v>42217</v>
      </c>
      <c r="AR286" s="56" t="s">
        <v>1761</v>
      </c>
      <c r="AS286" s="58" t="s">
        <v>1741</v>
      </c>
      <c r="AT286" s="92">
        <v>-1485814.3</v>
      </c>
      <c r="AU286" s="92">
        <v>634326.4</v>
      </c>
      <c r="AV286" s="93">
        <f t="shared" si="37"/>
        <v>-148.97063888888891</v>
      </c>
      <c r="AW286" s="93">
        <f t="shared" si="37"/>
        <v>63.724000000000004</v>
      </c>
      <c r="BB286" s="91">
        <v>42548</v>
      </c>
    </row>
    <row r="287" spans="1:67" ht="15" customHeight="1" x14ac:dyDescent="0.25">
      <c r="A287" s="157" t="s">
        <v>1763</v>
      </c>
      <c r="B287" s="54">
        <f ca="1">IF(AO287="","",IF(ISERROR(MATCH(AO287,AO$5:AO286,0)),MAX(B$5:B286)+1,INDIRECT(ADDRESS(MATCH(AO287,AO$5:AO286,0)+4,1)) ) )</f>
        <v>218</v>
      </c>
      <c r="C287" s="75">
        <v>392</v>
      </c>
      <c r="E287" s="57" t="s">
        <v>1308</v>
      </c>
      <c r="F287" s="58" t="s">
        <v>1308</v>
      </c>
      <c r="G287" s="58" t="s">
        <v>342</v>
      </c>
      <c r="H287" s="88"/>
      <c r="I287" s="108"/>
      <c r="J287" s="58" t="s">
        <v>1182</v>
      </c>
      <c r="K287" s="58">
        <v>9</v>
      </c>
      <c r="L287" s="58" t="s">
        <v>1762</v>
      </c>
      <c r="M287" s="58" t="s">
        <v>1647</v>
      </c>
      <c r="N287" s="61">
        <f>IF(J287="","",IF(ISERROR(MATCH(M287,M$5:M286,0)),MAX(N$5:N286)+1,VLOOKUP(M287,M$5:N286,2,FALSE)) )</f>
        <v>12</v>
      </c>
      <c r="P287" s="107"/>
      <c r="V287" s="61" t="str">
        <f t="shared" si="30"/>
        <v/>
      </c>
      <c r="W287" s="61" t="str">
        <f>IF(P287="","",IF(ISERROR(MATCH(V287,V$5:V286,0)),MAX(W$5:W286)+1,VLOOKUP(V287,V$5:W286,2,FALSE)) )</f>
        <v/>
      </c>
      <c r="AH287" s="54" t="str">
        <f t="shared" si="32"/>
        <v>c**</v>
      </c>
      <c r="AK287" s="58" t="s">
        <v>1738</v>
      </c>
      <c r="AO287" s="58" t="s">
        <v>1763</v>
      </c>
      <c r="AP287" s="58" t="s">
        <v>1740</v>
      </c>
      <c r="AQ287" s="91">
        <v>42217</v>
      </c>
      <c r="AR287" s="56" t="s">
        <v>1764</v>
      </c>
      <c r="AS287" s="58" t="s">
        <v>1741</v>
      </c>
      <c r="AT287" s="92">
        <v>-1485809</v>
      </c>
      <c r="AU287" s="92">
        <v>634325.30000000005</v>
      </c>
      <c r="AV287" s="93">
        <f t="shared" si="37"/>
        <v>-148.96916666666667</v>
      </c>
      <c r="AW287" s="93">
        <f t="shared" si="37"/>
        <v>63.723694444444455</v>
      </c>
      <c r="BB287" s="91">
        <v>42548</v>
      </c>
    </row>
    <row r="288" spans="1:67" ht="15" customHeight="1" x14ac:dyDescent="0.25">
      <c r="A288" s="157" t="s">
        <v>1766</v>
      </c>
      <c r="B288" s="54">
        <f ca="1">IF(AO288="","",IF(ISERROR(MATCH(AO288,AO$5:AO287,0)),MAX(B$5:B287)+1,INDIRECT(ADDRESS(MATCH(AO288,AO$5:AO287,0)+4,1)) ) )</f>
        <v>219</v>
      </c>
      <c r="C288" s="75">
        <v>393</v>
      </c>
      <c r="E288" s="57" t="s">
        <v>1308</v>
      </c>
      <c r="F288" s="58" t="s">
        <v>1308</v>
      </c>
      <c r="G288" s="58" t="s">
        <v>342</v>
      </c>
      <c r="H288" s="88"/>
      <c r="I288" s="108"/>
      <c r="J288" s="58" t="s">
        <v>1182</v>
      </c>
      <c r="K288" s="58">
        <v>9</v>
      </c>
      <c r="L288" s="58" t="s">
        <v>1765</v>
      </c>
      <c r="M288" s="58" t="s">
        <v>1662</v>
      </c>
      <c r="N288" s="61">
        <f>IF(J288="","",IF(ISERROR(MATCH(M288,M$5:M287,0)),MAX(N$5:N287)+1,VLOOKUP(M288,M$5:N287,2,FALSE)) )</f>
        <v>13</v>
      </c>
      <c r="P288" s="107" t="s">
        <v>1182</v>
      </c>
      <c r="S288" s="58" t="s">
        <v>1197</v>
      </c>
      <c r="T288" s="58" t="s">
        <v>1212</v>
      </c>
      <c r="V288" s="61" t="str">
        <f t="shared" si="30"/>
        <v>A2_A2</v>
      </c>
      <c r="W288" s="61">
        <f>IF(P288="","",IF(ISERROR(MATCH(V288,V$5:V287,0)),MAX(W$5:W287)+1,VLOOKUP(V288,V$5:W287,2,FALSE)) )</f>
        <v>7</v>
      </c>
      <c r="AH288" s="54" t="str">
        <f t="shared" si="32"/>
        <v>d7*</v>
      </c>
      <c r="AK288" s="58" t="s">
        <v>1738</v>
      </c>
      <c r="AO288" s="58" t="s">
        <v>1766</v>
      </c>
      <c r="AP288" s="58" t="s">
        <v>1740</v>
      </c>
      <c r="AQ288" s="91">
        <v>42217</v>
      </c>
      <c r="AR288" s="56" t="s">
        <v>1767</v>
      </c>
      <c r="AS288" s="58" t="s">
        <v>1741</v>
      </c>
      <c r="AT288" s="92">
        <v>-1485807.1</v>
      </c>
      <c r="AU288" s="92">
        <v>634324.5</v>
      </c>
      <c r="AV288" s="93">
        <f t="shared" si="37"/>
        <v>-148.9686388888889</v>
      </c>
      <c r="AW288" s="93">
        <f t="shared" si="37"/>
        <v>63.72347222222222</v>
      </c>
      <c r="BB288" s="91">
        <v>42548</v>
      </c>
    </row>
    <row r="289" spans="1:54" ht="15" customHeight="1" x14ac:dyDescent="0.25">
      <c r="A289" s="157" t="s">
        <v>1769</v>
      </c>
      <c r="B289" s="54">
        <f ca="1">IF(AO289="","",IF(ISERROR(MATCH(AO289,AO$5:AO288,0)),MAX(B$5:B288)+1,INDIRECT(ADDRESS(MATCH(AO289,AO$5:AO288,0)+4,1)) ) )</f>
        <v>220</v>
      </c>
      <c r="C289" s="75">
        <v>394</v>
      </c>
      <c r="E289" s="57" t="s">
        <v>1308</v>
      </c>
      <c r="F289" s="58" t="s">
        <v>1308</v>
      </c>
      <c r="G289" s="58" t="s">
        <v>342</v>
      </c>
      <c r="H289" s="88"/>
      <c r="I289" s="108"/>
      <c r="J289" s="58" t="s">
        <v>1182</v>
      </c>
      <c r="K289" s="58">
        <v>9</v>
      </c>
      <c r="L289" s="58" t="s">
        <v>1768</v>
      </c>
      <c r="M289" s="58" t="s">
        <v>1662</v>
      </c>
      <c r="N289" s="61">
        <f>IF(J289="","",IF(ISERROR(MATCH(M289,M$5:M288,0)),MAX(N$5:N288)+1,VLOOKUP(M289,M$5:N288,2,FALSE)) )</f>
        <v>13</v>
      </c>
      <c r="P289" s="107" t="s">
        <v>1182</v>
      </c>
      <c r="S289" s="58" t="s">
        <v>1197</v>
      </c>
      <c r="T289" s="58" t="s">
        <v>1212</v>
      </c>
      <c r="V289" s="61" t="str">
        <f t="shared" si="30"/>
        <v>A2_A2</v>
      </c>
      <c r="W289" s="61">
        <f>IF(P289="","",IF(ISERROR(MATCH(V289,V$5:V288,0)),MAX(W$5:W288)+1,VLOOKUP(V289,V$5:W288,2,FALSE)) )</f>
        <v>7</v>
      </c>
      <c r="AH289" s="54" t="str">
        <f t="shared" si="32"/>
        <v>d7*</v>
      </c>
      <c r="AK289" s="58" t="s">
        <v>1738</v>
      </c>
      <c r="AO289" s="58" t="s">
        <v>1769</v>
      </c>
      <c r="AP289" s="58" t="s">
        <v>1740</v>
      </c>
      <c r="AQ289" s="91">
        <v>42217</v>
      </c>
      <c r="AR289" s="56" t="s">
        <v>1770</v>
      </c>
      <c r="AS289" s="58" t="s">
        <v>1741</v>
      </c>
      <c r="AT289" s="92">
        <v>-1485805.7</v>
      </c>
      <c r="AU289" s="92">
        <v>634323.9</v>
      </c>
      <c r="AV289" s="93">
        <f t="shared" si="37"/>
        <v>-148.96824999999998</v>
      </c>
      <c r="AW289" s="93">
        <f t="shared" si="37"/>
        <v>63.723305555555562</v>
      </c>
      <c r="BB289" s="91">
        <v>42548</v>
      </c>
    </row>
    <row r="290" spans="1:54" ht="15" customHeight="1" x14ac:dyDescent="0.25">
      <c r="A290" s="159" t="s">
        <v>1773</v>
      </c>
      <c r="B290" s="54">
        <f ca="1">IF(AO290="","",IF(ISERROR(MATCH(AO290,AO$5:AO289,0)),MAX(B$5:B289)+1,INDIRECT(ADDRESS(MATCH(AO290,AO$5:AO289,0)+4,1)) ) )</f>
        <v>221</v>
      </c>
      <c r="C290" s="75">
        <v>395</v>
      </c>
      <c r="E290" s="57" t="s">
        <v>1308</v>
      </c>
      <c r="F290" s="58" t="s">
        <v>1308</v>
      </c>
      <c r="G290" s="58" t="s">
        <v>342</v>
      </c>
      <c r="I290" s="108"/>
      <c r="J290" s="58" t="s">
        <v>1182</v>
      </c>
      <c r="K290" s="58">
        <v>10</v>
      </c>
      <c r="L290" s="58" t="s">
        <v>1771</v>
      </c>
      <c r="M290" s="58" t="s">
        <v>1479</v>
      </c>
      <c r="N290" s="61">
        <f>IF(J290="","",IF(ISERROR(MATCH(M290,M$5:M289,0)),MAX(N$5:N289)+1,VLOOKUP(M290,M$5:N289,2,FALSE)) )</f>
        <v>7</v>
      </c>
      <c r="P290" s="107"/>
      <c r="Q290" s="107" t="s">
        <v>1772</v>
      </c>
      <c r="V290" s="61" t="str">
        <f t="shared" si="30"/>
        <v/>
      </c>
      <c r="W290" s="61" t="str">
        <f>IF(P290="","",IF(ISERROR(MATCH(V290,V$5:V289,0)),MAX(W$5:W289)+1,VLOOKUP(V290,V$5:W289,2,FALSE)) )</f>
        <v/>
      </c>
      <c r="AH290" s="54" t="str">
        <f t="shared" si="32"/>
        <v>7**</v>
      </c>
      <c r="AK290" s="58" t="s">
        <v>1738</v>
      </c>
      <c r="AO290" s="56" t="s">
        <v>1773</v>
      </c>
      <c r="AP290" s="58" t="s">
        <v>1420</v>
      </c>
      <c r="AQ290" s="91">
        <v>34622</v>
      </c>
      <c r="AS290" s="58" t="s">
        <v>1774</v>
      </c>
      <c r="AT290" s="92">
        <v>102559</v>
      </c>
      <c r="AU290" s="92">
        <v>515300</v>
      </c>
      <c r="AV290" s="93">
        <f t="shared" si="37"/>
        <v>10.433055555555555</v>
      </c>
      <c r="AW290" s="93">
        <f t="shared" si="37"/>
        <v>51.883333333333333</v>
      </c>
      <c r="AX290" s="58">
        <v>5000</v>
      </c>
      <c r="AY290" s="58">
        <v>600</v>
      </c>
      <c r="BB290" s="91">
        <v>42548</v>
      </c>
    </row>
    <row r="291" spans="1:54" ht="15" customHeight="1" x14ac:dyDescent="0.25">
      <c r="A291" s="159" t="s">
        <v>1776</v>
      </c>
      <c r="B291" s="54">
        <f ca="1">IF(AO291="","",IF(ISERROR(MATCH(AO291,AO$5:AO290,0)),MAX(B$5:B290)+1,INDIRECT(ADDRESS(MATCH(AO291,AO$5:AO290,0)+4,1)) ) )</f>
        <v>222</v>
      </c>
      <c r="C291" s="75">
        <v>396</v>
      </c>
      <c r="E291" s="57" t="s">
        <v>1308</v>
      </c>
      <c r="F291" s="58" t="s">
        <v>1308</v>
      </c>
      <c r="G291" s="58" t="s">
        <v>342</v>
      </c>
      <c r="I291" s="108"/>
      <c r="J291" s="58" t="s">
        <v>1182</v>
      </c>
      <c r="K291" s="58">
        <v>9</v>
      </c>
      <c r="L291" s="58" t="s">
        <v>1775</v>
      </c>
      <c r="M291" s="58" t="s">
        <v>1647</v>
      </c>
      <c r="N291" s="61">
        <f>IF(J291="","",IF(ISERROR(MATCH(M291,M$5:M290,0)),MAX(N$5:N290)+1,VLOOKUP(M291,M$5:N290,2,FALSE)) )</f>
        <v>12</v>
      </c>
      <c r="P291" s="107" t="s">
        <v>1182</v>
      </c>
      <c r="S291" s="58" t="s">
        <v>1197</v>
      </c>
      <c r="T291" s="58" t="s">
        <v>1196</v>
      </c>
      <c r="V291" s="61" t="str">
        <f t="shared" si="30"/>
        <v>A1_A1</v>
      </c>
      <c r="W291" s="61">
        <f>IF(P291="","",IF(ISERROR(MATCH(V291,V$5:V290,0)),MAX(W$5:W290)+1,VLOOKUP(V291,V$5:W290,2,FALSE)) )</f>
        <v>10</v>
      </c>
      <c r="AH291" s="54" t="str">
        <f t="shared" si="32"/>
        <v>ca*</v>
      </c>
      <c r="AK291" s="58" t="s">
        <v>1738</v>
      </c>
      <c r="AO291" s="56" t="s">
        <v>1776</v>
      </c>
      <c r="AP291" s="58" t="s">
        <v>1420</v>
      </c>
      <c r="AQ291" s="91">
        <v>34250</v>
      </c>
      <c r="AS291" s="58" t="s">
        <v>1777</v>
      </c>
      <c r="AT291" s="92">
        <v>102439</v>
      </c>
      <c r="AU291" s="92">
        <v>515343</v>
      </c>
      <c r="AV291" s="93">
        <f t="shared" si="37"/>
        <v>10.410833333333333</v>
      </c>
      <c r="AW291" s="93">
        <f t="shared" si="37"/>
        <v>51.895277777777778</v>
      </c>
      <c r="AX291" s="58">
        <v>5000</v>
      </c>
      <c r="AY291" s="58">
        <v>300</v>
      </c>
      <c r="BB291" s="91">
        <v>42548</v>
      </c>
    </row>
    <row r="292" spans="1:54" ht="15" customHeight="1" x14ac:dyDescent="0.25">
      <c r="A292" s="159" t="s">
        <v>1779</v>
      </c>
      <c r="B292" s="54">
        <f ca="1">IF(AO292="","",IF(ISERROR(MATCH(AO292,AO$5:AO291,0)),MAX(B$5:B291)+1,INDIRECT(ADDRESS(MATCH(AO292,AO$5:AO291,0)+4,1)) ) )</f>
        <v>223</v>
      </c>
      <c r="C292" s="75">
        <v>397</v>
      </c>
      <c r="E292" s="57" t="s">
        <v>1308</v>
      </c>
      <c r="F292" s="58" t="s">
        <v>1308</v>
      </c>
      <c r="G292" s="58" t="s">
        <v>342</v>
      </c>
      <c r="I292" s="108"/>
      <c r="J292" s="58" t="s">
        <v>1182</v>
      </c>
      <c r="K292" s="58">
        <v>9</v>
      </c>
      <c r="L292" s="58" t="s">
        <v>1778</v>
      </c>
      <c r="M292" s="58" t="s">
        <v>1647</v>
      </c>
      <c r="N292" s="61">
        <f>IF(J292="","",IF(ISERROR(MATCH(M292,M$5:M291,0)),MAX(N$5:N291)+1,VLOOKUP(M292,M$5:N291,2,FALSE)) )</f>
        <v>12</v>
      </c>
      <c r="P292" s="107"/>
      <c r="V292" s="61" t="str">
        <f t="shared" si="30"/>
        <v/>
      </c>
      <c r="W292" s="61" t="str">
        <f>IF(P292="","",IF(ISERROR(MATCH(V292,V$5:V291,0)),MAX(W$5:W291)+1,VLOOKUP(V292,V$5:W291,2,FALSE)) )</f>
        <v/>
      </c>
      <c r="AH292" s="54" t="str">
        <f t="shared" si="32"/>
        <v>c**</v>
      </c>
      <c r="AK292" s="58" t="s">
        <v>1738</v>
      </c>
      <c r="AO292" s="56" t="s">
        <v>1779</v>
      </c>
      <c r="AP292" s="58" t="s">
        <v>1420</v>
      </c>
      <c r="AQ292" s="91">
        <v>34249</v>
      </c>
      <c r="AS292" s="58" t="s">
        <v>1780</v>
      </c>
      <c r="AT292" s="92">
        <v>103215</v>
      </c>
      <c r="AU292" s="92">
        <v>514803</v>
      </c>
      <c r="AV292" s="93">
        <f t="shared" si="37"/>
        <v>10.5375</v>
      </c>
      <c r="AW292" s="93">
        <f t="shared" si="37"/>
        <v>51.800833333333337</v>
      </c>
      <c r="AX292" s="58">
        <v>5000</v>
      </c>
      <c r="AY292" s="58">
        <v>820</v>
      </c>
      <c r="BB292" s="91">
        <v>42548</v>
      </c>
    </row>
    <row r="293" spans="1:54" ht="15" customHeight="1" x14ac:dyDescent="0.25">
      <c r="A293" s="159" t="s">
        <v>1781</v>
      </c>
      <c r="B293" s="54">
        <f ca="1">IF(AO293="","",IF(ISERROR(MATCH(AO293,AO$5:AO292,0)),MAX(B$5:B292)+1,INDIRECT(ADDRESS(MATCH(AO293,AO$5:AO292,0)+4,1)) ) )</f>
        <v>224</v>
      </c>
      <c r="C293" s="75">
        <v>398</v>
      </c>
      <c r="F293" s="58" t="s">
        <v>1308</v>
      </c>
      <c r="G293" s="58" t="s">
        <v>342</v>
      </c>
      <c r="I293" s="108"/>
      <c r="J293" s="58"/>
      <c r="K293" s="58"/>
      <c r="L293" s="58"/>
      <c r="M293" s="58"/>
      <c r="N293" s="61" t="str">
        <f>IF(J293="","",IF(ISERROR(MATCH(M293,M$5:M292,0)),MAX(N$5:N292)+1,VLOOKUP(M293,M$5:N292,2,FALSE)) )</f>
        <v/>
      </c>
      <c r="P293" s="107"/>
      <c r="V293" s="61" t="str">
        <f t="shared" si="30"/>
        <v/>
      </c>
      <c r="W293" s="61" t="str">
        <f>IF(P293="","",IF(ISERROR(MATCH(V293,V$5:V292,0)),MAX(W$5:W292)+1,VLOOKUP(V293,V$5:W292,2,FALSE)) )</f>
        <v/>
      </c>
      <c r="AH293" s="54" t="str">
        <f t="shared" si="32"/>
        <v>***</v>
      </c>
      <c r="AK293" s="58" t="s">
        <v>1738</v>
      </c>
      <c r="AO293" s="56" t="s">
        <v>1781</v>
      </c>
      <c r="AP293" s="58" t="s">
        <v>1420</v>
      </c>
      <c r="AQ293" s="91">
        <v>34247</v>
      </c>
      <c r="AS293" s="58" t="s">
        <v>1782</v>
      </c>
      <c r="AY293" s="58" t="s">
        <v>1783</v>
      </c>
      <c r="BB293" s="91">
        <v>42548</v>
      </c>
    </row>
    <row r="294" spans="1:54" ht="15" customHeight="1" x14ac:dyDescent="0.25">
      <c r="A294" s="159" t="s">
        <v>1784</v>
      </c>
      <c r="B294" s="54">
        <f ca="1">IF(AO294="","",IF(ISERROR(MATCH(AO294,AO$5:AO293,0)),MAX(B$5:B293)+1,INDIRECT(ADDRESS(MATCH(AO294,AO$5:AO293,0)+4,1)) ) )</f>
        <v>225</v>
      </c>
      <c r="C294" s="109">
        <v>399</v>
      </c>
      <c r="F294" s="58" t="s">
        <v>1194</v>
      </c>
      <c r="G294" s="58" t="s">
        <v>342</v>
      </c>
      <c r="I294" s="108"/>
      <c r="J294" s="58"/>
      <c r="K294" s="58"/>
      <c r="L294" s="58"/>
      <c r="M294" s="58"/>
      <c r="N294" s="61" t="str">
        <f>IF(J294="","",IF(ISERROR(MATCH(M294,M$5:M293,0)),MAX(N$5:N293)+1,VLOOKUP(M294,M$5:N293,2,FALSE)) )</f>
        <v/>
      </c>
      <c r="V294" s="61" t="str">
        <f t="shared" si="30"/>
        <v/>
      </c>
      <c r="W294" s="61" t="str">
        <f>IF(P294="","",IF(ISERROR(MATCH(V294,V$5:V293,0)),MAX(W$5:W293)+1,VLOOKUP(V294,V$5:W293,2,FALSE)) )</f>
        <v/>
      </c>
      <c r="AH294" s="54" t="str">
        <f t="shared" si="32"/>
        <v>***</v>
      </c>
      <c r="AK294" s="58" t="s">
        <v>1738</v>
      </c>
      <c r="AO294" s="56" t="s">
        <v>1784</v>
      </c>
      <c r="AP294" s="58" t="s">
        <v>1785</v>
      </c>
      <c r="AQ294" s="91">
        <v>33890</v>
      </c>
      <c r="AS294" s="58" t="s">
        <v>1786</v>
      </c>
      <c r="BB294" s="91">
        <v>42548</v>
      </c>
    </row>
    <row r="295" spans="1:54" ht="15" customHeight="1" x14ac:dyDescent="0.25">
      <c r="A295" s="159" t="s">
        <v>1789</v>
      </c>
      <c r="B295" s="54">
        <f ca="1">IF(AO295="","",IF(ISERROR(MATCH(AO295,AO$5:AO294,0)),MAX(B$5:B294)+1,INDIRECT(ADDRESS(MATCH(AO295,AO$5:AO294,0)+4,1)) ) )</f>
        <v>226</v>
      </c>
      <c r="C295" s="109">
        <v>400</v>
      </c>
      <c r="E295" s="57" t="s">
        <v>1315</v>
      </c>
      <c r="F295" s="58" t="s">
        <v>1315</v>
      </c>
      <c r="G295" s="58" t="s">
        <v>342</v>
      </c>
      <c r="I295" s="108"/>
      <c r="J295" s="58" t="s">
        <v>1182</v>
      </c>
      <c r="K295" s="58">
        <v>10</v>
      </c>
      <c r="L295" s="58" t="s">
        <v>1787</v>
      </c>
      <c r="M295" s="58" t="s">
        <v>1351</v>
      </c>
      <c r="N295" s="61">
        <f>IF(J295="","",IF(ISERROR(MATCH(M295,M$5:M294,0)),MAX(N$5:N294)+1,VLOOKUP(M295,M$5:N294,2,FALSE)) )</f>
        <v>5</v>
      </c>
      <c r="V295" s="61" t="str">
        <f t="shared" si="30"/>
        <v/>
      </c>
      <c r="W295" s="61" t="str">
        <f>IF(P295="","",IF(ISERROR(MATCH(V295,V$5:V294,0)),MAX(W$5:W294)+1,VLOOKUP(V295,V$5:W294,2,FALSE)) )</f>
        <v/>
      </c>
      <c r="AH295" s="54" t="str">
        <f t="shared" si="32"/>
        <v>5**</v>
      </c>
      <c r="AK295" s="58" t="s">
        <v>1738</v>
      </c>
      <c r="AL295" s="59" t="s">
        <v>1788</v>
      </c>
      <c r="AO295" s="56" t="s">
        <v>1789</v>
      </c>
      <c r="AP295" s="58" t="s">
        <v>1790</v>
      </c>
      <c r="AQ295" s="91">
        <v>35330</v>
      </c>
      <c r="AS295" s="58" t="s">
        <v>1791</v>
      </c>
      <c r="BB295" s="91">
        <v>42548</v>
      </c>
    </row>
    <row r="296" spans="1:54" ht="15" customHeight="1" x14ac:dyDescent="0.25">
      <c r="A296" s="159" t="s">
        <v>1795</v>
      </c>
      <c r="B296" s="54">
        <f ca="1">IF(AO296="","",IF(ISERROR(MATCH(AO296,AO$5:AO295,0)),MAX(B$5:B295)+1,INDIRECT(ADDRESS(MATCH(AO296,AO$5:AO295,0)+4,1)) ) )</f>
        <v>227</v>
      </c>
      <c r="C296" s="109">
        <v>401</v>
      </c>
      <c r="E296" s="57" t="s">
        <v>1308</v>
      </c>
      <c r="F296" s="58" t="s">
        <v>1308</v>
      </c>
      <c r="G296" s="58" t="s">
        <v>342</v>
      </c>
      <c r="I296" s="108"/>
      <c r="J296" s="58" t="s">
        <v>1182</v>
      </c>
      <c r="K296" s="58">
        <v>9</v>
      </c>
      <c r="L296" s="58" t="s">
        <v>1792</v>
      </c>
      <c r="M296" s="58" t="s">
        <v>1647</v>
      </c>
      <c r="N296" s="61">
        <f>IF(J296="","",IF(ISERROR(MATCH(M296,M$5:M295,0)),MAX(N$5:N295)+1,VLOOKUP(M296,M$5:N295,2,FALSE)) )</f>
        <v>12</v>
      </c>
      <c r="R296" s="59" t="s">
        <v>1793</v>
      </c>
      <c r="V296" s="61" t="str">
        <f t="shared" si="30"/>
        <v/>
      </c>
      <c r="W296" s="61" t="str">
        <f>IF(P296="","",IF(ISERROR(MATCH(V296,V$5:V295,0)),MAX(W$5:W295)+1,VLOOKUP(V296,V$5:W295,2,FALSE)) )</f>
        <v/>
      </c>
      <c r="AH296" s="54" t="str">
        <f t="shared" si="32"/>
        <v>c**</v>
      </c>
      <c r="AK296" s="58" t="s">
        <v>1738</v>
      </c>
      <c r="AL296" s="59" t="s">
        <v>1794</v>
      </c>
      <c r="AO296" s="56" t="s">
        <v>1795</v>
      </c>
      <c r="AP296" s="58" t="s">
        <v>1420</v>
      </c>
      <c r="AQ296" s="91">
        <v>34249</v>
      </c>
      <c r="AS296" s="58" t="s">
        <v>1796</v>
      </c>
      <c r="BB296" s="91">
        <v>42548</v>
      </c>
    </row>
    <row r="297" spans="1:54" ht="15" customHeight="1" x14ac:dyDescent="0.25">
      <c r="A297" s="159" t="s">
        <v>1799</v>
      </c>
      <c r="B297" s="54">
        <f ca="1">IF(AO297="","",IF(ISERROR(MATCH(AO297,AO$5:AO296,0)),MAX(B$5:B296)+1,INDIRECT(ADDRESS(MATCH(AO297,AO$5:AO296,0)+4,1)) ) )</f>
        <v>228</v>
      </c>
      <c r="C297" s="109">
        <v>402</v>
      </c>
      <c r="F297" s="58" t="s">
        <v>1315</v>
      </c>
      <c r="G297" s="58" t="s">
        <v>342</v>
      </c>
      <c r="I297" s="108"/>
      <c r="J297" s="58" t="s">
        <v>342</v>
      </c>
      <c r="K297" s="58">
        <v>10</v>
      </c>
      <c r="L297" s="58" t="s">
        <v>1797</v>
      </c>
      <c r="M297" s="58" t="s">
        <v>1798</v>
      </c>
      <c r="N297" s="61">
        <f>IF(J297="","",IF(ISERROR(MATCH(M297,M$5:M296,0)),MAX(N$5:N296)+1,VLOOKUP(M297,M$5:N296,2,FALSE)) )</f>
        <v>17</v>
      </c>
      <c r="V297" s="61" t="str">
        <f t="shared" si="30"/>
        <v/>
      </c>
      <c r="W297" s="61" t="str">
        <f>IF(P297="","",IF(ISERROR(MATCH(V297,V$5:V296,0)),MAX(W$5:W296)+1,VLOOKUP(V297,V$5:W296,2,FALSE)) )</f>
        <v/>
      </c>
      <c r="AH297" s="54" t="str">
        <f t="shared" si="32"/>
        <v>h**</v>
      </c>
      <c r="AK297" s="58" t="s">
        <v>1738</v>
      </c>
      <c r="AO297" s="56" t="s">
        <v>1799</v>
      </c>
      <c r="AP297" s="58" t="s">
        <v>1785</v>
      </c>
      <c r="AQ297" s="91">
        <v>34207</v>
      </c>
      <c r="AS297" s="58" t="s">
        <v>1800</v>
      </c>
      <c r="BB297" s="91">
        <v>42548</v>
      </c>
    </row>
    <row r="298" spans="1:54" ht="15" customHeight="1" x14ac:dyDescent="0.25">
      <c r="A298" s="159" t="s">
        <v>1801</v>
      </c>
      <c r="B298" s="54">
        <f ca="1">IF(AO298="","",IF(ISERROR(MATCH(AO298,AO$5:AO297,0)),MAX(B$5:B297)+1,INDIRECT(ADDRESS(MATCH(AO298,AO$5:AO297,0)+4,1)) ) )</f>
        <v>229</v>
      </c>
      <c r="C298" s="109">
        <v>403</v>
      </c>
      <c r="F298" s="58" t="s">
        <v>1315</v>
      </c>
      <c r="G298" s="58" t="s">
        <v>342</v>
      </c>
      <c r="I298" s="108"/>
      <c r="J298" s="58"/>
      <c r="K298" s="58"/>
      <c r="L298" s="58"/>
      <c r="M298" s="58"/>
      <c r="N298" s="61" t="str">
        <f>IF(J298="","",IF(ISERROR(MATCH(M298,M$5:M297,0)),MAX(N$5:N297)+1,VLOOKUP(M298,M$5:N297,2,FALSE)) )</f>
        <v/>
      </c>
      <c r="V298" s="61" t="str">
        <f t="shared" si="30"/>
        <v/>
      </c>
      <c r="W298" s="61" t="str">
        <f>IF(P298="","",IF(ISERROR(MATCH(V298,V$5:V297,0)),MAX(W$5:W297)+1,VLOOKUP(V298,V$5:W297,2,FALSE)) )</f>
        <v/>
      </c>
      <c r="AH298" s="54" t="str">
        <f t="shared" si="32"/>
        <v>***</v>
      </c>
      <c r="AK298" s="58" t="s">
        <v>1738</v>
      </c>
      <c r="AO298" s="56" t="s">
        <v>1801</v>
      </c>
      <c r="AP298" s="58" t="s">
        <v>1785</v>
      </c>
      <c r="AQ298" s="91">
        <v>34205</v>
      </c>
      <c r="AS298" s="58" t="s">
        <v>1800</v>
      </c>
      <c r="BB298" s="91">
        <v>42548</v>
      </c>
    </row>
    <row r="299" spans="1:54" ht="15" customHeight="1" x14ac:dyDescent="0.25">
      <c r="A299" s="159" t="s">
        <v>1802</v>
      </c>
      <c r="B299" s="54">
        <f ca="1">IF(AO299="","",IF(ISERROR(MATCH(AO299,AO$5:AO298,0)),MAX(B$5:B298)+1,INDIRECT(ADDRESS(MATCH(AO299,AO$5:AO298,0)+4,1)) ) )</f>
        <v>230</v>
      </c>
      <c r="C299" s="109">
        <v>404</v>
      </c>
      <c r="F299" s="58" t="s">
        <v>1315</v>
      </c>
      <c r="G299" s="58" t="s">
        <v>342</v>
      </c>
      <c r="I299" s="108"/>
      <c r="J299" s="58"/>
      <c r="K299" s="58"/>
      <c r="L299" s="58"/>
      <c r="M299" s="58"/>
      <c r="N299" s="61" t="str">
        <f>IF(J299="","",IF(ISERROR(MATCH(M299,M$5:M298,0)),MAX(N$5:N298)+1,VLOOKUP(M299,M$5:N298,2,FALSE)) )</f>
        <v/>
      </c>
      <c r="V299" s="61" t="str">
        <f t="shared" si="30"/>
        <v/>
      </c>
      <c r="W299" s="61" t="str">
        <f>IF(P299="","",IF(ISERROR(MATCH(V299,V$5:V298,0)),MAX(W$5:W298)+1,VLOOKUP(V299,V$5:W298,2,FALSE)) )</f>
        <v/>
      </c>
      <c r="AH299" s="54" t="str">
        <f t="shared" si="32"/>
        <v>***</v>
      </c>
      <c r="AK299" s="58" t="s">
        <v>1738</v>
      </c>
      <c r="AO299" s="56" t="s">
        <v>1802</v>
      </c>
      <c r="AP299" s="58" t="s">
        <v>1785</v>
      </c>
      <c r="AQ299" s="91">
        <v>34205</v>
      </c>
      <c r="AS299" s="58" t="s">
        <v>1800</v>
      </c>
      <c r="BB299" s="91">
        <v>42548</v>
      </c>
    </row>
    <row r="300" spans="1:54" ht="15" customHeight="1" x14ac:dyDescent="0.25">
      <c r="A300" s="159" t="s">
        <v>1803</v>
      </c>
      <c r="B300" s="54">
        <f ca="1">IF(AO300="","",IF(ISERROR(MATCH(AO300,AO$5:AO299,0)),MAX(B$5:B299)+1,INDIRECT(ADDRESS(MATCH(AO300,AO$5:AO299,0)+4,1)) ) )</f>
        <v>231</v>
      </c>
      <c r="C300" s="109">
        <v>405</v>
      </c>
      <c r="F300" s="58" t="s">
        <v>1331</v>
      </c>
      <c r="G300" s="58" t="s">
        <v>342</v>
      </c>
      <c r="I300" s="108"/>
      <c r="J300" s="58"/>
      <c r="K300" s="58"/>
      <c r="L300" s="58"/>
      <c r="M300" s="58"/>
      <c r="N300" s="61" t="str">
        <f>IF(J300="","",IF(ISERROR(MATCH(M300,M$5:M299,0)),MAX(N$5:N299)+1,VLOOKUP(M300,M$5:N299,2,FALSE)) )</f>
        <v/>
      </c>
      <c r="V300" s="61" t="str">
        <f t="shared" si="30"/>
        <v/>
      </c>
      <c r="W300" s="61" t="str">
        <f>IF(P300="","",IF(ISERROR(MATCH(V300,V$5:V299,0)),MAX(W$5:W299)+1,VLOOKUP(V300,V$5:W299,2,FALSE)) )</f>
        <v/>
      </c>
      <c r="AH300" s="54" t="str">
        <f t="shared" si="32"/>
        <v>***</v>
      </c>
      <c r="AK300" s="58" t="s">
        <v>1738</v>
      </c>
      <c r="AO300" s="56" t="s">
        <v>1803</v>
      </c>
      <c r="AP300" s="58" t="s">
        <v>1420</v>
      </c>
      <c r="AS300" s="58" t="s">
        <v>1804</v>
      </c>
      <c r="BB300" s="91">
        <v>42548</v>
      </c>
    </row>
    <row r="301" spans="1:54" ht="15" customHeight="1" x14ac:dyDescent="0.25">
      <c r="A301" s="159"/>
      <c r="B301" s="54" t="str">
        <f ca="1">IF(AO301="","",IF(ISERROR(MATCH(AO301,AO$5:AO300,0)),MAX(B$5:B300)+1,INDIRECT(ADDRESS(MATCH(AO301,AO$5:AO300,0)+4,1)) ) )</f>
        <v/>
      </c>
      <c r="C301" s="109">
        <v>406</v>
      </c>
      <c r="D301" s="56">
        <v>384</v>
      </c>
      <c r="F301" s="58" t="s">
        <v>1308</v>
      </c>
      <c r="G301" s="58" t="s">
        <v>342</v>
      </c>
      <c r="I301" s="108"/>
      <c r="J301" s="58"/>
      <c r="K301" s="58"/>
      <c r="L301" s="58"/>
      <c r="M301" s="58"/>
      <c r="N301" s="61" t="str">
        <f>IF(J301="","",IF(ISERROR(MATCH(M301,M$5:M300,0)),MAX(N$5:N300)+1,VLOOKUP(M301,M$5:N300,2,FALSE)) )</f>
        <v/>
      </c>
      <c r="V301" s="61" t="str">
        <f t="shared" si="30"/>
        <v/>
      </c>
      <c r="W301" s="61" t="str">
        <f>IF(P301="","",IF(ISERROR(MATCH(V301,V$5:V300,0)),MAX(W$5:W300)+1,VLOOKUP(V301,V$5:W300,2,FALSE)) )</f>
        <v/>
      </c>
      <c r="AH301" s="54" t="str">
        <f t="shared" si="32"/>
        <v/>
      </c>
      <c r="AK301" s="58" t="s">
        <v>1738</v>
      </c>
      <c r="AO301" s="56"/>
      <c r="BB301" s="91">
        <v>42548</v>
      </c>
    </row>
    <row r="302" spans="1:54" ht="15" customHeight="1" x14ac:dyDescent="0.25">
      <c r="A302" s="159"/>
      <c r="B302" s="54" t="str">
        <f ca="1">IF(AO302="","",IF(ISERROR(MATCH(AO302,AO$5:AO301,0)),MAX(B$5:B301)+1,INDIRECT(ADDRESS(MATCH(AO302,AO$5:AO301,0)+4,1)) ) )</f>
        <v/>
      </c>
      <c r="C302" s="109">
        <v>407</v>
      </c>
      <c r="D302" s="56">
        <v>401</v>
      </c>
      <c r="F302" s="58" t="s">
        <v>1194</v>
      </c>
      <c r="G302" s="58" t="s">
        <v>342</v>
      </c>
      <c r="I302" s="108"/>
      <c r="J302" s="58" t="s">
        <v>342</v>
      </c>
      <c r="K302" s="58">
        <v>9</v>
      </c>
      <c r="L302" s="58" t="s">
        <v>1805</v>
      </c>
      <c r="M302" s="58" t="s">
        <v>1806</v>
      </c>
      <c r="N302" s="61">
        <f>IF(J302="","",IF(ISERROR(MATCH(M302,M$5:M301,0)),MAX(N$5:N301)+1,VLOOKUP(M302,M$5:N301,2,FALSE)) )</f>
        <v>18</v>
      </c>
      <c r="V302" s="61" t="str">
        <f t="shared" si="30"/>
        <v/>
      </c>
      <c r="W302" s="61" t="str">
        <f>IF(P302="","",IF(ISERROR(MATCH(V302,V$5:V301,0)),MAX(W$5:W301)+1,VLOOKUP(V302,V$5:W301,2,FALSE)) )</f>
        <v/>
      </c>
      <c r="AH302" s="54" t="str">
        <f t="shared" si="32"/>
        <v/>
      </c>
      <c r="AK302" s="58" t="s">
        <v>1738</v>
      </c>
      <c r="AO302" s="56"/>
      <c r="BB302" s="91">
        <v>42548</v>
      </c>
    </row>
    <row r="303" spans="1:54" ht="15" customHeight="1" x14ac:dyDescent="0.25">
      <c r="A303" s="159" t="s">
        <v>1808</v>
      </c>
      <c r="B303" s="54">
        <f ca="1">IF(AO303="","",IF(ISERROR(MATCH(AO303,AO$5:AO302,0)),MAX(B$5:B302)+1,INDIRECT(ADDRESS(MATCH(AO303,AO$5:AO302,0)+4,1)) ) )</f>
        <v>232</v>
      </c>
      <c r="C303" s="109">
        <v>408</v>
      </c>
      <c r="E303" s="57" t="s">
        <v>1315</v>
      </c>
      <c r="F303" s="58" t="s">
        <v>1315</v>
      </c>
      <c r="G303" s="58" t="s">
        <v>342</v>
      </c>
      <c r="I303" s="108"/>
      <c r="J303" s="58" t="s">
        <v>1182</v>
      </c>
      <c r="K303" s="58">
        <v>10</v>
      </c>
      <c r="L303" s="58" t="s">
        <v>1807</v>
      </c>
      <c r="M303" s="58" t="s">
        <v>1351</v>
      </c>
      <c r="N303" s="61">
        <f>IF(J303="","",IF(ISERROR(MATCH(M303,M$5:M302,0)),MAX(N$5:N302)+1,VLOOKUP(M303,M$5:N302,2,FALSE)) )</f>
        <v>5</v>
      </c>
      <c r="V303" s="61" t="str">
        <f t="shared" si="30"/>
        <v/>
      </c>
      <c r="W303" s="61" t="str">
        <f>IF(P303="","",IF(ISERROR(MATCH(V303,V$5:V302,0)),MAX(W$5:W302)+1,VLOOKUP(V303,V$5:W302,2,FALSE)) )</f>
        <v/>
      </c>
      <c r="AH303" s="54" t="str">
        <f t="shared" si="32"/>
        <v>5**</v>
      </c>
      <c r="AK303" s="58" t="s">
        <v>1738</v>
      </c>
      <c r="AO303" s="56" t="s">
        <v>1808</v>
      </c>
      <c r="AP303" s="58" t="s">
        <v>1809</v>
      </c>
      <c r="AQ303" s="91">
        <v>41116</v>
      </c>
      <c r="AS303" s="58" t="s">
        <v>1810</v>
      </c>
      <c r="BB303" s="91">
        <v>42555</v>
      </c>
    </row>
    <row r="304" spans="1:54" ht="15" customHeight="1" x14ac:dyDescent="0.25">
      <c r="A304" s="159" t="s">
        <v>1812</v>
      </c>
      <c r="B304" s="54">
        <f ca="1">IF(AO304="","",IF(ISERROR(MATCH(AO304,AO$5:AO303,0)),MAX(B$5:B303)+1,INDIRECT(ADDRESS(MATCH(AO304,AO$5:AO303,0)+4,1)) ) )</f>
        <v>233</v>
      </c>
      <c r="C304" s="109">
        <v>409</v>
      </c>
      <c r="E304" s="57" t="s">
        <v>1315</v>
      </c>
      <c r="F304" s="58" t="s">
        <v>1315</v>
      </c>
      <c r="G304" s="58" t="s">
        <v>342</v>
      </c>
      <c r="I304" s="108"/>
      <c r="J304" s="58" t="s">
        <v>1182</v>
      </c>
      <c r="K304" s="58">
        <v>10</v>
      </c>
      <c r="L304" s="58" t="s">
        <v>1811</v>
      </c>
      <c r="M304" s="58" t="s">
        <v>1184</v>
      </c>
      <c r="N304" s="61">
        <f>IF(J304="","",IF(ISERROR(MATCH(M304,M$5:M303,0)),MAX(N$5:N303)+1,VLOOKUP(M304,M$5:N303,2,FALSE)) )</f>
        <v>1</v>
      </c>
      <c r="V304" s="61" t="str">
        <f t="shared" si="30"/>
        <v/>
      </c>
      <c r="W304" s="61" t="str">
        <f>IF(P304="","",IF(ISERROR(MATCH(V304,V$5:V303,0)),MAX(W$5:W303)+1,VLOOKUP(V304,V$5:W303,2,FALSE)) )</f>
        <v/>
      </c>
      <c r="AH304" s="54" t="str">
        <f t="shared" si="32"/>
        <v>1**</v>
      </c>
      <c r="AK304" s="58" t="s">
        <v>1738</v>
      </c>
      <c r="AO304" s="56" t="s">
        <v>1812</v>
      </c>
      <c r="AP304" s="58" t="s">
        <v>1813</v>
      </c>
      <c r="AQ304" s="91">
        <v>41116</v>
      </c>
      <c r="AS304" s="58" t="s">
        <v>1814</v>
      </c>
      <c r="BB304" s="91">
        <v>42555</v>
      </c>
    </row>
    <row r="305" spans="1:54" ht="15" customHeight="1" x14ac:dyDescent="0.25">
      <c r="A305" s="159" t="s">
        <v>1815</v>
      </c>
      <c r="B305" s="54">
        <f ca="1">IF(AO305="","",IF(ISERROR(MATCH(AO305,AO$5:AO304,0)),MAX(B$5:B304)+1,INDIRECT(ADDRESS(MATCH(AO305,AO$5:AO304,0)+4,1)) ) )</f>
        <v>234</v>
      </c>
      <c r="C305" s="109">
        <v>410</v>
      </c>
      <c r="F305" s="58" t="s">
        <v>1315</v>
      </c>
      <c r="G305" s="58" t="s">
        <v>342</v>
      </c>
      <c r="I305" s="108"/>
      <c r="J305" s="58"/>
      <c r="K305" s="58"/>
      <c r="L305" s="58"/>
      <c r="M305" s="58"/>
      <c r="N305" s="61" t="str">
        <f>IF(J305="","",IF(ISERROR(MATCH(M305,M$5:M304,0)),MAX(N$5:N304)+1,VLOOKUP(M305,M$5:N304,2,FALSE)) )</f>
        <v/>
      </c>
      <c r="V305" s="61" t="str">
        <f t="shared" si="30"/>
        <v/>
      </c>
      <c r="W305" s="61" t="str">
        <f>IF(P305="","",IF(ISERROR(MATCH(V305,V$5:V304,0)),MAX(W$5:W304)+1,VLOOKUP(V305,V$5:W304,2,FALSE)) )</f>
        <v/>
      </c>
      <c r="AH305" s="54" t="str">
        <f t="shared" si="32"/>
        <v>***</v>
      </c>
      <c r="AK305" s="58" t="s">
        <v>1738</v>
      </c>
      <c r="AO305" s="56" t="s">
        <v>1815</v>
      </c>
      <c r="AP305" s="58" t="s">
        <v>1816</v>
      </c>
      <c r="AQ305" s="91">
        <v>38276</v>
      </c>
      <c r="AS305" s="58" t="s">
        <v>1817</v>
      </c>
      <c r="BB305" s="91">
        <v>42555</v>
      </c>
    </row>
    <row r="306" spans="1:54" ht="15" customHeight="1" x14ac:dyDescent="0.25">
      <c r="A306" s="159" t="s">
        <v>1818</v>
      </c>
      <c r="B306" s="54">
        <f ca="1">IF(AO306="","",IF(ISERROR(MATCH(AO306,AO$5:AO305,0)),MAX(B$5:B305)+1,INDIRECT(ADDRESS(MATCH(AO306,AO$5:AO305,0)+4,1)) ) )</f>
        <v>235</v>
      </c>
      <c r="C306" s="109">
        <v>411</v>
      </c>
      <c r="F306" s="58" t="s">
        <v>1331</v>
      </c>
      <c r="G306" s="58" t="s">
        <v>342</v>
      </c>
      <c r="I306" s="108"/>
      <c r="J306" s="58"/>
      <c r="K306" s="58"/>
      <c r="L306" s="58"/>
      <c r="M306" s="58"/>
      <c r="N306" s="61" t="str">
        <f>IF(J306="","",IF(ISERROR(MATCH(M306,M$5:M305,0)),MAX(N$5:N305)+1,VLOOKUP(M306,M$5:N305,2,FALSE)) )</f>
        <v/>
      </c>
      <c r="V306" s="61" t="str">
        <f t="shared" si="30"/>
        <v/>
      </c>
      <c r="W306" s="61" t="str">
        <f>IF(P306="","",IF(ISERROR(MATCH(V306,V$5:V305,0)),MAX(W$5:W305)+1,VLOOKUP(V306,V$5:W305,2,FALSE)) )</f>
        <v/>
      </c>
      <c r="AH306" s="54" t="str">
        <f t="shared" si="32"/>
        <v>***</v>
      </c>
      <c r="AK306" s="58" t="s">
        <v>1738</v>
      </c>
      <c r="AO306" s="56" t="s">
        <v>1818</v>
      </c>
      <c r="AP306" s="58" t="s">
        <v>1819</v>
      </c>
      <c r="AQ306" s="91">
        <v>33788</v>
      </c>
      <c r="AS306" s="58" t="s">
        <v>1820</v>
      </c>
      <c r="BB306" s="91">
        <v>42555</v>
      </c>
    </row>
    <row r="307" spans="1:54" ht="15" customHeight="1" x14ac:dyDescent="0.25">
      <c r="A307" s="159" t="s">
        <v>1821</v>
      </c>
      <c r="B307" s="54">
        <f ca="1">IF(AO307="","",IF(ISERROR(MATCH(AO307,AO$5:AO306,0)),MAX(B$5:B306)+1,INDIRECT(ADDRESS(MATCH(AO307,AO$5:AO306,0)+4,1)) ) )</f>
        <v>236</v>
      </c>
      <c r="C307" s="109">
        <v>412</v>
      </c>
      <c r="F307" s="58" t="s">
        <v>1331</v>
      </c>
      <c r="G307" s="58" t="s">
        <v>342</v>
      </c>
      <c r="I307" s="108"/>
      <c r="J307" s="58"/>
      <c r="K307" s="58"/>
      <c r="L307" s="58"/>
      <c r="M307" s="58"/>
      <c r="N307" s="61" t="str">
        <f>IF(J307="","",IF(ISERROR(MATCH(M307,M$5:M306,0)),MAX(N$5:N306)+1,VLOOKUP(M307,M$5:N306,2,FALSE)) )</f>
        <v/>
      </c>
      <c r="V307" s="61" t="str">
        <f t="shared" si="30"/>
        <v/>
      </c>
      <c r="W307" s="61" t="str">
        <f>IF(P307="","",IF(ISERROR(MATCH(V307,V$5:V306,0)),MAX(W$5:W306)+1,VLOOKUP(V307,V$5:W306,2,FALSE)) )</f>
        <v/>
      </c>
      <c r="AH307" s="54" t="str">
        <f t="shared" si="32"/>
        <v>***</v>
      </c>
      <c r="AK307" s="58" t="s">
        <v>1738</v>
      </c>
      <c r="AO307" s="56" t="s">
        <v>1821</v>
      </c>
      <c r="AP307" s="58" t="s">
        <v>1822</v>
      </c>
      <c r="AS307" s="58" t="s">
        <v>1822</v>
      </c>
      <c r="BB307" s="91">
        <v>42555</v>
      </c>
    </row>
    <row r="308" spans="1:54" ht="15" customHeight="1" x14ac:dyDescent="0.25">
      <c r="A308" s="159" t="s">
        <v>1825</v>
      </c>
      <c r="B308" s="54">
        <f ca="1">IF(AO308="","",IF(ISERROR(MATCH(AO308,AO$5:AO307,0)),MAX(B$5:B307)+1,INDIRECT(ADDRESS(MATCH(AO308,AO$5:AO307,0)+4,1)) ) )</f>
        <v>237</v>
      </c>
      <c r="C308" s="109">
        <v>413</v>
      </c>
      <c r="E308" s="57" t="s">
        <v>1331</v>
      </c>
      <c r="F308" s="58" t="s">
        <v>1331</v>
      </c>
      <c r="G308" s="58" t="s">
        <v>342</v>
      </c>
      <c r="I308" s="108"/>
      <c r="J308" s="58" t="s">
        <v>1182</v>
      </c>
      <c r="K308" s="58">
        <v>10</v>
      </c>
      <c r="L308" s="58" t="s">
        <v>1823</v>
      </c>
      <c r="M308" s="58" t="s">
        <v>1647</v>
      </c>
      <c r="N308" s="61">
        <f>IF(J308="","",IF(ISERROR(MATCH(M308,M$5:M307,0)),MAX(N$5:N307)+1,VLOOKUP(M308,M$5:N307,2,FALSE)) )</f>
        <v>12</v>
      </c>
      <c r="R308" s="59" t="s">
        <v>1824</v>
      </c>
      <c r="V308" s="61" t="str">
        <f t="shared" si="30"/>
        <v/>
      </c>
      <c r="W308" s="61" t="str">
        <f>IF(P308="","",IF(ISERROR(MATCH(V308,V$5:V307,0)),MAX(W$5:W307)+1,VLOOKUP(V308,V$5:W307,2,FALSE)) )</f>
        <v/>
      </c>
      <c r="AH308" s="54" t="str">
        <f t="shared" si="32"/>
        <v>c**</v>
      </c>
      <c r="AK308" s="58" t="s">
        <v>1738</v>
      </c>
      <c r="AO308" s="56" t="s">
        <v>1825</v>
      </c>
      <c r="AP308" s="58" t="s">
        <v>1826</v>
      </c>
      <c r="AQ308" s="91">
        <v>38263</v>
      </c>
      <c r="AS308" s="58" t="s">
        <v>1827</v>
      </c>
      <c r="BB308" s="91">
        <v>42555</v>
      </c>
    </row>
    <row r="309" spans="1:54" ht="15" customHeight="1" x14ac:dyDescent="0.25">
      <c r="A309" s="159" t="s">
        <v>1830</v>
      </c>
      <c r="B309" s="54">
        <f ca="1">IF(AO309="","",IF(ISERROR(MATCH(AO309,AO$5:AO308,0)),MAX(B$5:B308)+1,INDIRECT(ADDRESS(MATCH(AO309,AO$5:AO308,0)+4,1)) ) )</f>
        <v>238</v>
      </c>
      <c r="C309" s="109">
        <v>414</v>
      </c>
      <c r="F309" s="58" t="s">
        <v>1355</v>
      </c>
      <c r="G309" s="58" t="s">
        <v>342</v>
      </c>
      <c r="I309" s="108"/>
      <c r="J309" s="58" t="s">
        <v>342</v>
      </c>
      <c r="K309" s="58">
        <v>10</v>
      </c>
      <c r="L309" s="58" t="s">
        <v>1828</v>
      </c>
      <c r="M309" s="58" t="s">
        <v>1829</v>
      </c>
      <c r="N309" s="61">
        <f>IF(J309="","",IF(ISERROR(MATCH(M309,M$5:M308,0)),MAX(N$5:N308)+1,VLOOKUP(M309,M$5:N308,2,FALSE)) )</f>
        <v>19</v>
      </c>
      <c r="V309" s="61" t="str">
        <f t="shared" si="30"/>
        <v/>
      </c>
      <c r="W309" s="61" t="str">
        <f>IF(P309="","",IF(ISERROR(MATCH(V309,V$5:V308,0)),MAX(W$5:W308)+1,VLOOKUP(V309,V$5:W308,2,FALSE)) )</f>
        <v/>
      </c>
      <c r="AH309" s="54" t="str">
        <f t="shared" si="32"/>
        <v>j**</v>
      </c>
      <c r="AK309" s="58" t="s">
        <v>1738</v>
      </c>
      <c r="AO309" s="56" t="s">
        <v>1830</v>
      </c>
      <c r="AP309" s="58" t="s">
        <v>1816</v>
      </c>
      <c r="AQ309" s="91">
        <v>34243</v>
      </c>
      <c r="AS309" s="58" t="s">
        <v>1831</v>
      </c>
      <c r="BB309" s="91">
        <v>42555</v>
      </c>
    </row>
    <row r="310" spans="1:54" ht="15" customHeight="1" x14ac:dyDescent="0.25">
      <c r="A310" s="159" t="s">
        <v>1834</v>
      </c>
      <c r="B310" s="54">
        <f ca="1">IF(AO310="","",IF(ISERROR(MATCH(AO310,AO$5:AO309,0)),MAX(B$5:B309)+1,INDIRECT(ADDRESS(MATCH(AO310,AO$5:AO309,0)+4,1)) ) )</f>
        <v>239</v>
      </c>
      <c r="C310" s="109">
        <v>415</v>
      </c>
      <c r="E310" s="57" t="s">
        <v>1315</v>
      </c>
      <c r="F310" s="58" t="s">
        <v>1832</v>
      </c>
      <c r="G310" s="58" t="s">
        <v>342</v>
      </c>
      <c r="I310" s="108"/>
      <c r="J310" s="58" t="s">
        <v>1182</v>
      </c>
      <c r="K310" s="58">
        <v>10</v>
      </c>
      <c r="L310" s="58" t="s">
        <v>1833</v>
      </c>
      <c r="M310" s="58" t="s">
        <v>1351</v>
      </c>
      <c r="N310" s="61">
        <f>IF(J310="","",IF(ISERROR(MATCH(M310,M$5:M309,0)),MAX(N$5:N309)+1,VLOOKUP(M310,M$5:N309,2,FALSE)) )</f>
        <v>5</v>
      </c>
      <c r="V310" s="61" t="str">
        <f t="shared" si="30"/>
        <v/>
      </c>
      <c r="W310" s="61" t="str">
        <f>IF(P310="","",IF(ISERROR(MATCH(V310,V$5:V309,0)),MAX(W$5:W309)+1,VLOOKUP(V310,V$5:W309,2,FALSE)) )</f>
        <v/>
      </c>
      <c r="AH310" s="54" t="str">
        <f t="shared" si="32"/>
        <v>5**</v>
      </c>
      <c r="AK310" s="58" t="s">
        <v>1738</v>
      </c>
      <c r="AO310" s="56" t="s">
        <v>1834</v>
      </c>
      <c r="AP310" s="58" t="s">
        <v>1809</v>
      </c>
      <c r="AQ310" s="91">
        <v>41116</v>
      </c>
      <c r="AS310" s="58" t="s">
        <v>1835</v>
      </c>
      <c r="BB310" s="91">
        <v>42555</v>
      </c>
    </row>
    <row r="311" spans="1:54" ht="15" customHeight="1" x14ac:dyDescent="0.25">
      <c r="A311" s="159" t="s">
        <v>1837</v>
      </c>
      <c r="B311" s="54">
        <f ca="1">IF(AO311="","",IF(ISERROR(MATCH(AO311,AO$5:AO310,0)),MAX(B$5:B310)+1,INDIRECT(ADDRESS(MATCH(AO311,AO$5:AO310,0)+4,1)) ) )</f>
        <v>240</v>
      </c>
      <c r="C311" s="109">
        <v>416</v>
      </c>
      <c r="E311" s="57" t="s">
        <v>1315</v>
      </c>
      <c r="F311" s="58" t="s">
        <v>1315</v>
      </c>
      <c r="G311" s="58" t="s">
        <v>342</v>
      </c>
      <c r="I311" s="108"/>
      <c r="J311" s="58" t="s">
        <v>1182</v>
      </c>
      <c r="K311" s="58">
        <v>10</v>
      </c>
      <c r="L311" s="58" t="s">
        <v>1836</v>
      </c>
      <c r="M311" s="58" t="s">
        <v>1184</v>
      </c>
      <c r="N311" s="61">
        <f>IF(J311="","",IF(ISERROR(MATCH(M311,M$5:M310,0)),MAX(N$5:N310)+1,VLOOKUP(M311,M$5:N310,2,FALSE)) )</f>
        <v>1</v>
      </c>
      <c r="V311" s="61" t="str">
        <f t="shared" si="30"/>
        <v/>
      </c>
      <c r="W311" s="61" t="str">
        <f>IF(P311="","",IF(ISERROR(MATCH(V311,V$5:V310,0)),MAX(W$5:W310)+1,VLOOKUP(V311,V$5:W310,2,FALSE)) )</f>
        <v/>
      </c>
      <c r="AH311" s="54" t="str">
        <f t="shared" si="32"/>
        <v>1**</v>
      </c>
      <c r="AK311" s="58" t="s">
        <v>1738</v>
      </c>
      <c r="AO311" s="56" t="s">
        <v>1837</v>
      </c>
      <c r="AP311" s="58" t="s">
        <v>1809</v>
      </c>
      <c r="AQ311" s="91">
        <v>41116</v>
      </c>
      <c r="AS311" s="58" t="s">
        <v>1838</v>
      </c>
      <c r="BB311" s="91">
        <v>42555</v>
      </c>
    </row>
    <row r="312" spans="1:54" ht="15" customHeight="1" x14ac:dyDescent="0.25">
      <c r="A312" s="159" t="s">
        <v>1839</v>
      </c>
      <c r="B312" s="54">
        <f ca="1">IF(AO312="","",IF(ISERROR(MATCH(AO312,AO$5:AO311,0)),MAX(B$5:B311)+1,INDIRECT(ADDRESS(MATCH(AO312,AO$5:AO311,0)+4,1)) ) )</f>
        <v>241</v>
      </c>
      <c r="C312" s="109">
        <v>417</v>
      </c>
      <c r="F312" s="58" t="s">
        <v>1355</v>
      </c>
      <c r="G312" s="58" t="s">
        <v>342</v>
      </c>
      <c r="I312" s="108"/>
      <c r="J312" s="58"/>
      <c r="K312" s="58"/>
      <c r="L312" s="58"/>
      <c r="M312" s="58"/>
      <c r="N312" s="61" t="str">
        <f>IF(J312="","",IF(ISERROR(MATCH(M312,M$5:M311,0)),MAX(N$5:N311)+1,VLOOKUP(M312,M$5:N311,2,FALSE)) )</f>
        <v/>
      </c>
      <c r="V312" s="61" t="str">
        <f t="shared" si="30"/>
        <v/>
      </c>
      <c r="W312" s="61" t="str">
        <f>IF(P312="","",IF(ISERROR(MATCH(V312,V$5:V311,0)),MAX(W$5:W311)+1,VLOOKUP(V312,V$5:W311,2,FALSE)) )</f>
        <v/>
      </c>
      <c r="AH312" s="54" t="str">
        <f t="shared" si="32"/>
        <v>***</v>
      </c>
      <c r="AK312" s="58" t="s">
        <v>1738</v>
      </c>
      <c r="AO312" s="56" t="s">
        <v>1839</v>
      </c>
      <c r="AP312" s="58" t="s">
        <v>1816</v>
      </c>
      <c r="AQ312" s="91">
        <v>33166</v>
      </c>
      <c r="AS312" s="58" t="s">
        <v>1840</v>
      </c>
      <c r="BB312" s="91">
        <v>42555</v>
      </c>
    </row>
    <row r="313" spans="1:54" ht="15" customHeight="1" x14ac:dyDescent="0.25">
      <c r="A313" s="159" t="s">
        <v>1841</v>
      </c>
      <c r="B313" s="54">
        <f ca="1">IF(AO313="","",IF(ISERROR(MATCH(AO313,AO$5:AO312,0)),MAX(B$5:B312)+1,INDIRECT(ADDRESS(MATCH(AO313,AO$5:AO312,0)+4,1)) ) )</f>
        <v>242</v>
      </c>
      <c r="C313" s="109">
        <v>418</v>
      </c>
      <c r="F313" s="58" t="s">
        <v>1331</v>
      </c>
      <c r="G313" s="58" t="s">
        <v>342</v>
      </c>
      <c r="I313" s="108"/>
      <c r="J313" s="58"/>
      <c r="K313" s="58"/>
      <c r="L313" s="58"/>
      <c r="M313" s="58"/>
      <c r="N313" s="61" t="str">
        <f>IF(J313="","",IF(ISERROR(MATCH(M313,M$5:M312,0)),MAX(N$5:N312)+1,VLOOKUP(M313,M$5:N312,2,FALSE)) )</f>
        <v/>
      </c>
      <c r="V313" s="61" t="str">
        <f t="shared" si="30"/>
        <v/>
      </c>
      <c r="W313" s="61" t="str">
        <f>IF(P313="","",IF(ISERROR(MATCH(V313,V$5:V312,0)),MAX(W$5:W312)+1,VLOOKUP(V313,V$5:W312,2,FALSE)) )</f>
        <v/>
      </c>
      <c r="AH313" s="54" t="str">
        <f t="shared" si="32"/>
        <v>***</v>
      </c>
      <c r="AK313" s="58" t="s">
        <v>1738</v>
      </c>
      <c r="AO313" s="56" t="s">
        <v>1841</v>
      </c>
      <c r="AP313" s="58" t="s">
        <v>1822</v>
      </c>
      <c r="AS313" s="58" t="s">
        <v>1822</v>
      </c>
      <c r="BB313" s="91">
        <v>42555</v>
      </c>
    </row>
    <row r="314" spans="1:54" ht="15" customHeight="1" x14ac:dyDescent="0.25">
      <c r="A314" s="159" t="s">
        <v>1842</v>
      </c>
      <c r="B314" s="54">
        <f ca="1">IF(AO314="","",IF(ISERROR(MATCH(AO314,AO$5:AO313,0)),MAX(B$5:B313)+1,INDIRECT(ADDRESS(MATCH(AO314,AO$5:AO313,0)+4,1)) ) )</f>
        <v>243</v>
      </c>
      <c r="C314" s="109">
        <v>419</v>
      </c>
      <c r="F314" s="58" t="s">
        <v>1331</v>
      </c>
      <c r="G314" s="58" t="s">
        <v>342</v>
      </c>
      <c r="I314" s="108"/>
      <c r="J314" s="58"/>
      <c r="K314" s="58"/>
      <c r="L314" s="58"/>
      <c r="M314" s="58"/>
      <c r="N314" s="61" t="str">
        <f>IF(J314="","",IF(ISERROR(MATCH(M314,M$5:M313,0)),MAX(N$5:N313)+1,VLOOKUP(M314,M$5:N313,2,FALSE)) )</f>
        <v/>
      </c>
      <c r="V314" s="61" t="str">
        <f t="shared" si="30"/>
        <v/>
      </c>
      <c r="W314" s="61" t="str">
        <f>IF(P314="","",IF(ISERROR(MATCH(V314,V$5:V313,0)),MAX(W$5:W313)+1,VLOOKUP(V314,V$5:W313,2,FALSE)) )</f>
        <v/>
      </c>
      <c r="AH314" s="54" t="str">
        <f t="shared" si="32"/>
        <v>***</v>
      </c>
      <c r="AK314" s="58" t="s">
        <v>1738</v>
      </c>
      <c r="AO314" s="56" t="s">
        <v>1842</v>
      </c>
      <c r="AP314" s="58" t="s">
        <v>1822</v>
      </c>
      <c r="AS314" s="58" t="s">
        <v>1822</v>
      </c>
      <c r="BB314" s="91">
        <v>42555</v>
      </c>
    </row>
    <row r="315" spans="1:54" ht="15" customHeight="1" x14ac:dyDescent="0.25">
      <c r="A315" s="159" t="s">
        <v>1844</v>
      </c>
      <c r="B315" s="54">
        <f ca="1">IF(AO315="","",IF(ISERROR(MATCH(AO315,AO$5:AO314,0)),MAX(B$5:B314)+1,INDIRECT(ADDRESS(MATCH(AO315,AO$5:AO314,0)+4,1)) ) )</f>
        <v>244</v>
      </c>
      <c r="C315" s="75">
        <v>420</v>
      </c>
      <c r="E315" s="57" t="s">
        <v>1308</v>
      </c>
      <c r="F315" s="58" t="s">
        <v>1308</v>
      </c>
      <c r="G315" s="58" t="s">
        <v>342</v>
      </c>
      <c r="I315" s="108"/>
      <c r="J315" s="58" t="s">
        <v>1182</v>
      </c>
      <c r="K315" s="58">
        <v>10</v>
      </c>
      <c r="L315" s="58" t="s">
        <v>1843</v>
      </c>
      <c r="M315" s="58" t="s">
        <v>1647</v>
      </c>
      <c r="N315" s="61">
        <f>IF(J315="","",IF(ISERROR(MATCH(M315,M$5:M314,0)),MAX(N$5:N314)+1,VLOOKUP(M315,M$5:N314,2,FALSE)) )</f>
        <v>12</v>
      </c>
      <c r="P315" s="107"/>
      <c r="V315" s="61" t="str">
        <f t="shared" si="30"/>
        <v/>
      </c>
      <c r="W315" s="61" t="str">
        <f>IF(P315="","",IF(ISERROR(MATCH(V315,V$5:V314,0)),MAX(W$5:W314)+1,VLOOKUP(V315,V$5:W314,2,FALSE)) )</f>
        <v/>
      </c>
      <c r="AH315" s="54" t="str">
        <f t="shared" si="32"/>
        <v>c**</v>
      </c>
      <c r="AK315" s="58" t="s">
        <v>1738</v>
      </c>
      <c r="AO315" s="56" t="s">
        <v>1844</v>
      </c>
      <c r="AP315" s="58" t="s">
        <v>1826</v>
      </c>
      <c r="AQ315" s="91">
        <v>38263</v>
      </c>
      <c r="AS315" s="58" t="s">
        <v>1827</v>
      </c>
      <c r="AT315" s="92">
        <v>143130</v>
      </c>
      <c r="AU315" s="92">
        <v>460805</v>
      </c>
      <c r="AV315" s="93">
        <f t="shared" ref="AV315:AW315" si="38">(AT315-TRUNC(AT315/100)*100)/3600+(TRUNC(AT315/100)-TRUNC(AT315/10000)*100)/60+TRUNC(AT315/10000)</f>
        <v>14.525</v>
      </c>
      <c r="AW315" s="93">
        <f t="shared" si="38"/>
        <v>46.134722222222223</v>
      </c>
      <c r="AX315" s="58">
        <v>5000</v>
      </c>
      <c r="AY315" s="58">
        <v>500</v>
      </c>
      <c r="BB315" s="91">
        <v>42555</v>
      </c>
    </row>
    <row r="316" spans="1:54" ht="15" customHeight="1" x14ac:dyDescent="0.25">
      <c r="A316" s="159" t="s">
        <v>1846</v>
      </c>
      <c r="B316" s="54">
        <f ca="1">IF(AO316="","",IF(ISERROR(MATCH(AO316,AO$5:AO315,0)),MAX(B$5:B315)+1,INDIRECT(ADDRESS(MATCH(AO316,AO$5:AO315,0)+4,1)) ) )</f>
        <v>245</v>
      </c>
      <c r="C316" s="109">
        <v>421</v>
      </c>
      <c r="E316" s="57" t="s">
        <v>1331</v>
      </c>
      <c r="F316" s="58" t="s">
        <v>1331</v>
      </c>
      <c r="G316" s="58" t="s">
        <v>342</v>
      </c>
      <c r="I316" s="108"/>
      <c r="J316" s="58" t="s">
        <v>1182</v>
      </c>
      <c r="K316" s="58">
        <v>10</v>
      </c>
      <c r="L316" s="58" t="s">
        <v>1845</v>
      </c>
      <c r="M316" s="58" t="s">
        <v>1647</v>
      </c>
      <c r="N316" s="61">
        <f>IF(J316="","",IF(ISERROR(MATCH(M316,M$5:M315,0)),MAX(N$5:N315)+1,VLOOKUP(M316,M$5:N315,2,FALSE)) )</f>
        <v>12</v>
      </c>
      <c r="R316" s="59" t="s">
        <v>1824</v>
      </c>
      <c r="V316" s="61" t="str">
        <f t="shared" si="30"/>
        <v/>
      </c>
      <c r="W316" s="61" t="str">
        <f>IF(P316="","",IF(ISERROR(MATCH(V316,V$5:V315,0)),MAX(W$5:W315)+1,VLOOKUP(V316,V$5:W315,2,FALSE)) )</f>
        <v/>
      </c>
      <c r="AH316" s="54" t="str">
        <f t="shared" si="32"/>
        <v>c**</v>
      </c>
      <c r="AK316" s="58" t="s">
        <v>1738</v>
      </c>
      <c r="AO316" s="56" t="s">
        <v>1846</v>
      </c>
      <c r="AP316" s="58" t="s">
        <v>1816</v>
      </c>
      <c r="AQ316" s="91">
        <v>34626</v>
      </c>
      <c r="AS316" s="58" t="s">
        <v>1847</v>
      </c>
      <c r="BB316" s="91">
        <v>42555</v>
      </c>
    </row>
    <row r="317" spans="1:54" ht="15" customHeight="1" x14ac:dyDescent="0.25">
      <c r="A317" s="159" t="s">
        <v>1848</v>
      </c>
      <c r="B317" s="54">
        <f ca="1">IF(AO317="","",IF(ISERROR(MATCH(AO317,AO$5:AO316,0)),MAX(B$5:B316)+1,INDIRECT(ADDRESS(MATCH(AO317,AO$5:AO316,0)+4,1)) ) )</f>
        <v>246</v>
      </c>
      <c r="C317" s="109">
        <v>422</v>
      </c>
      <c r="F317" s="58" t="s">
        <v>1355</v>
      </c>
      <c r="G317" s="58" t="s">
        <v>342</v>
      </c>
      <c r="I317" s="108"/>
      <c r="J317" s="58"/>
      <c r="K317" s="58"/>
      <c r="L317" s="58"/>
      <c r="M317" s="58"/>
      <c r="N317" s="61" t="str">
        <f>IF(J317="","",IF(ISERROR(MATCH(M317,M$5:M316,0)),MAX(N$5:N316)+1,VLOOKUP(M317,M$5:N316,2,FALSE)) )</f>
        <v/>
      </c>
      <c r="V317" s="61" t="str">
        <f t="shared" si="30"/>
        <v/>
      </c>
      <c r="W317" s="61" t="str">
        <f>IF(P317="","",IF(ISERROR(MATCH(V317,V$5:V316,0)),MAX(W$5:W316)+1,VLOOKUP(V317,V$5:W316,2,FALSE)) )</f>
        <v/>
      </c>
      <c r="AH317" s="54" t="str">
        <f t="shared" si="32"/>
        <v>***</v>
      </c>
      <c r="AK317" s="58" t="s">
        <v>1738</v>
      </c>
      <c r="AO317" s="56" t="s">
        <v>1848</v>
      </c>
      <c r="AP317" s="58" t="s">
        <v>1826</v>
      </c>
      <c r="AQ317" s="91">
        <v>38263</v>
      </c>
      <c r="AS317" s="58" t="s">
        <v>1827</v>
      </c>
      <c r="AT317" s="92">
        <v>143130</v>
      </c>
      <c r="AU317" s="92">
        <v>460805</v>
      </c>
      <c r="AV317" s="93">
        <f t="shared" ref="AV317:AW317" si="39">(AT317-TRUNC(AT317/100)*100)/3600+(TRUNC(AT317/100)-TRUNC(AT317/10000)*100)/60+TRUNC(AT317/10000)</f>
        <v>14.525</v>
      </c>
      <c r="AW317" s="93">
        <f t="shared" si="39"/>
        <v>46.134722222222223</v>
      </c>
      <c r="AX317" s="58">
        <v>5000</v>
      </c>
      <c r="AY317" s="58">
        <v>500</v>
      </c>
      <c r="BB317" s="91">
        <v>42555</v>
      </c>
    </row>
    <row r="318" spans="1:54" ht="15" customHeight="1" x14ac:dyDescent="0.25">
      <c r="A318" s="159" t="s">
        <v>1849</v>
      </c>
      <c r="B318" s="54">
        <f ca="1">IF(AO318="","",IF(ISERROR(MATCH(AO318,AO$5:AO317,0)),MAX(B$5:B317)+1,INDIRECT(ADDRESS(MATCH(AO318,AO$5:AO317,0)+4,1)) ) )</f>
        <v>247</v>
      </c>
      <c r="C318" s="109">
        <v>423</v>
      </c>
      <c r="F318" s="58" t="s">
        <v>1315</v>
      </c>
      <c r="G318" s="58" t="s">
        <v>342</v>
      </c>
      <c r="I318" s="108"/>
      <c r="J318" s="58"/>
      <c r="K318" s="58"/>
      <c r="L318" s="58"/>
      <c r="M318" s="58"/>
      <c r="N318" s="61" t="str">
        <f>IF(J318="","",IF(ISERROR(MATCH(M318,M$5:M317,0)),MAX(N$5:N317)+1,VLOOKUP(M318,M$5:N317,2,FALSE)) )</f>
        <v/>
      </c>
      <c r="V318" s="61" t="str">
        <f t="shared" si="30"/>
        <v/>
      </c>
      <c r="W318" s="61" t="str">
        <f>IF(P318="","",IF(ISERROR(MATCH(V318,V$5:V317,0)),MAX(W$5:W317)+1,VLOOKUP(V318,V$5:W317,2,FALSE)) )</f>
        <v/>
      </c>
      <c r="AH318" s="54" t="str">
        <f t="shared" si="32"/>
        <v>***</v>
      </c>
      <c r="AK318" s="58" t="s">
        <v>1738</v>
      </c>
      <c r="AO318" s="56" t="s">
        <v>1849</v>
      </c>
      <c r="AP318" s="58" t="s">
        <v>1822</v>
      </c>
      <c r="AS318" s="58" t="s">
        <v>1822</v>
      </c>
      <c r="AT318" s="92">
        <v>5050014</v>
      </c>
      <c r="AU318" s="92">
        <v>570437</v>
      </c>
      <c r="BB318" s="91">
        <v>42555</v>
      </c>
    </row>
    <row r="319" spans="1:54" ht="15" customHeight="1" x14ac:dyDescent="0.25">
      <c r="A319" s="159" t="s">
        <v>1851</v>
      </c>
      <c r="B319" s="54">
        <f ca="1">IF(AO319="","",IF(ISERROR(MATCH(AO319,AO$5:AO318,0)),MAX(B$5:B318)+1,INDIRECT(ADDRESS(MATCH(AO319,AO$5:AO318,0)+4,1)) ) )</f>
        <v>248</v>
      </c>
      <c r="C319" s="109">
        <v>424</v>
      </c>
      <c r="F319" s="58" t="s">
        <v>1315</v>
      </c>
      <c r="G319" s="58" t="s">
        <v>342</v>
      </c>
      <c r="I319" s="108"/>
      <c r="J319" s="58"/>
      <c r="K319" s="58"/>
      <c r="L319" s="58" t="s">
        <v>1850</v>
      </c>
      <c r="M319" s="58"/>
      <c r="N319" s="61" t="str">
        <f>IF(J319="","",IF(ISERROR(MATCH(M319,M$5:M318,0)),MAX(N$5:N318)+1,VLOOKUP(M319,M$5:N318,2,FALSE)) )</f>
        <v/>
      </c>
      <c r="V319" s="61" t="str">
        <f t="shared" si="30"/>
        <v/>
      </c>
      <c r="W319" s="61" t="str">
        <f>IF(P319="","",IF(ISERROR(MATCH(V319,V$5:V318,0)),MAX(W$5:W318)+1,VLOOKUP(V319,V$5:W318,2,FALSE)) )</f>
        <v/>
      </c>
      <c r="AH319" s="54" t="str">
        <f t="shared" si="32"/>
        <v>***</v>
      </c>
      <c r="AK319" s="58" t="s">
        <v>1738</v>
      </c>
      <c r="AO319" s="56" t="s">
        <v>1851</v>
      </c>
      <c r="AP319" s="58" t="s">
        <v>1813</v>
      </c>
      <c r="AS319" s="58" t="s">
        <v>1822</v>
      </c>
      <c r="AT319" s="92">
        <v>5050161</v>
      </c>
      <c r="AU319" s="92">
        <v>570509</v>
      </c>
      <c r="BB319" s="91">
        <v>42555</v>
      </c>
    </row>
    <row r="320" spans="1:54" ht="15" customHeight="1" x14ac:dyDescent="0.25">
      <c r="A320" s="159" t="s">
        <v>1852</v>
      </c>
      <c r="B320" s="54">
        <f ca="1">IF(AO320="","",IF(ISERROR(MATCH(AO320,AO$5:AO319,0)),MAX(B$5:B319)+1,INDIRECT(ADDRESS(MATCH(AO320,AO$5:AO319,0)+4,1)) ) )</f>
        <v>249</v>
      </c>
      <c r="C320" s="109">
        <v>425</v>
      </c>
      <c r="F320" s="58" t="s">
        <v>1331</v>
      </c>
      <c r="G320" s="58" t="s">
        <v>342</v>
      </c>
      <c r="I320" s="108"/>
      <c r="J320" s="58"/>
      <c r="K320" s="58"/>
      <c r="L320" s="58"/>
      <c r="M320" s="58"/>
      <c r="N320" s="61" t="str">
        <f>IF(J320="","",IF(ISERROR(MATCH(M320,M$5:M319,0)),MAX(N$5:N319)+1,VLOOKUP(M320,M$5:N319,2,FALSE)) )</f>
        <v/>
      </c>
      <c r="V320" s="61" t="str">
        <f t="shared" si="30"/>
        <v/>
      </c>
      <c r="W320" s="61" t="str">
        <f>IF(P320="","",IF(ISERROR(MATCH(V320,V$5:V319,0)),MAX(W$5:W319)+1,VLOOKUP(V320,V$5:W319,2,FALSE)) )</f>
        <v/>
      </c>
      <c r="AH320" s="54" t="str">
        <f t="shared" si="32"/>
        <v>***</v>
      </c>
      <c r="AK320" s="58" t="s">
        <v>1738</v>
      </c>
      <c r="AO320" s="56" t="s">
        <v>1852</v>
      </c>
      <c r="AP320" s="58" t="s">
        <v>1816</v>
      </c>
      <c r="AQ320" s="91">
        <v>32925</v>
      </c>
      <c r="AS320" s="58" t="s">
        <v>1853</v>
      </c>
      <c r="BB320" s="91">
        <v>42555</v>
      </c>
    </row>
    <row r="321" spans="1:54" ht="15" customHeight="1" x14ac:dyDescent="0.25">
      <c r="A321" s="159" t="s">
        <v>1855</v>
      </c>
      <c r="B321" s="54">
        <f ca="1">IF(AO321="","",IF(ISERROR(MATCH(AO321,AO$5:AO320,0)),MAX(B$5:B320)+1,INDIRECT(ADDRESS(MATCH(AO321,AO$5:AO320,0)+4,1)) ) )</f>
        <v>250</v>
      </c>
      <c r="C321" s="109">
        <v>426</v>
      </c>
      <c r="E321" s="57" t="s">
        <v>1331</v>
      </c>
      <c r="F321" s="58" t="s">
        <v>1331</v>
      </c>
      <c r="G321" s="58" t="s">
        <v>342</v>
      </c>
      <c r="I321" s="108"/>
      <c r="J321" s="58" t="s">
        <v>1182</v>
      </c>
      <c r="K321" s="58">
        <v>10</v>
      </c>
      <c r="L321" s="58" t="s">
        <v>1854</v>
      </c>
      <c r="M321" s="58" t="s">
        <v>1647</v>
      </c>
      <c r="N321" s="61">
        <f>IF(J321="","",IF(ISERROR(MATCH(M321,M$5:M320,0)),MAX(N$5:N320)+1,VLOOKUP(M321,M$5:N320,2,FALSE)) )</f>
        <v>12</v>
      </c>
      <c r="R321" s="59" t="s">
        <v>1824</v>
      </c>
      <c r="V321" s="61" t="str">
        <f t="shared" si="30"/>
        <v/>
      </c>
      <c r="W321" s="61" t="str">
        <f>IF(P321="","",IF(ISERROR(MATCH(V321,V$5:V320,0)),MAX(W$5:W320)+1,VLOOKUP(V321,V$5:W320,2,FALSE)) )</f>
        <v/>
      </c>
      <c r="AH321" s="54" t="str">
        <f t="shared" si="32"/>
        <v>c**</v>
      </c>
      <c r="AK321" s="58" t="s">
        <v>1738</v>
      </c>
      <c r="AO321" s="56" t="s">
        <v>1855</v>
      </c>
      <c r="AP321" s="58" t="s">
        <v>1822</v>
      </c>
      <c r="AS321" s="58" t="s">
        <v>1822</v>
      </c>
      <c r="BB321" s="91">
        <v>42555</v>
      </c>
    </row>
    <row r="322" spans="1:54" ht="15" customHeight="1" x14ac:dyDescent="0.25">
      <c r="A322" s="159" t="s">
        <v>1856</v>
      </c>
      <c r="B322" s="54">
        <f ca="1">IF(AO322="","",IF(ISERROR(MATCH(AO322,AO$5:AO321,0)),MAX(B$5:B321)+1,INDIRECT(ADDRESS(MATCH(AO322,AO$5:AO321,0)+4,1)) ) )</f>
        <v>251</v>
      </c>
      <c r="C322" s="109">
        <v>427</v>
      </c>
      <c r="F322" s="58" t="s">
        <v>1331</v>
      </c>
      <c r="G322" s="58" t="s">
        <v>342</v>
      </c>
      <c r="I322" s="108"/>
      <c r="J322" s="58"/>
      <c r="K322" s="58"/>
      <c r="L322" s="58"/>
      <c r="M322" s="58"/>
      <c r="N322" s="61" t="str">
        <f>IF(J322="","",IF(ISERROR(MATCH(M322,M$5:M321,0)),MAX(N$5:N321)+1,VLOOKUP(M322,M$5:N321,2,FALSE)) )</f>
        <v/>
      </c>
      <c r="V322" s="61" t="str">
        <f t="shared" si="30"/>
        <v/>
      </c>
      <c r="W322" s="61" t="str">
        <f>IF(P322="","",IF(ISERROR(MATCH(V322,V$5:V321,0)),MAX(W$5:W321)+1,VLOOKUP(V322,V$5:W321,2,FALSE)) )</f>
        <v/>
      </c>
      <c r="AH322" s="54" t="str">
        <f t="shared" si="32"/>
        <v>***</v>
      </c>
      <c r="AK322" s="58" t="s">
        <v>1738</v>
      </c>
      <c r="AO322" s="56" t="s">
        <v>1856</v>
      </c>
      <c r="AP322" s="58" t="s">
        <v>1816</v>
      </c>
      <c r="AQ322" s="91">
        <v>33306</v>
      </c>
      <c r="AS322" s="58" t="s">
        <v>1857</v>
      </c>
      <c r="BB322" s="91">
        <v>42555</v>
      </c>
    </row>
    <row r="323" spans="1:54" ht="15" customHeight="1" x14ac:dyDescent="0.25">
      <c r="A323" s="159" t="s">
        <v>1860</v>
      </c>
      <c r="B323" s="54">
        <f ca="1">IF(AO323="","",IF(ISERROR(MATCH(AO323,AO$5:AO322,0)),MAX(B$5:B322)+1,INDIRECT(ADDRESS(MATCH(AO323,AO$5:AO322,0)+4,1)) ) )</f>
        <v>252</v>
      </c>
      <c r="C323" s="109">
        <v>428</v>
      </c>
      <c r="E323" s="57" t="s">
        <v>1315</v>
      </c>
      <c r="F323" s="58" t="s">
        <v>1315</v>
      </c>
      <c r="G323" s="58" t="s">
        <v>342</v>
      </c>
      <c r="I323" s="108"/>
      <c r="J323" s="58" t="s">
        <v>1182</v>
      </c>
      <c r="K323" s="58">
        <v>10</v>
      </c>
      <c r="L323" s="58" t="s">
        <v>1858</v>
      </c>
      <c r="M323" s="58" t="s">
        <v>1184</v>
      </c>
      <c r="N323" s="61">
        <f>IF(J323="","",IF(ISERROR(MATCH(M323,M$5:M322,0)),MAX(N$5:N322)+1,VLOOKUP(M323,M$5:N322,2,FALSE)) )</f>
        <v>1</v>
      </c>
      <c r="V323" s="61" t="str">
        <f t="shared" si="30"/>
        <v/>
      </c>
      <c r="W323" s="61" t="str">
        <f>IF(P323="","",IF(ISERROR(MATCH(V323,V$5:V322,0)),MAX(W$5:W322)+1,VLOOKUP(V323,V$5:W322,2,FALSE)) )</f>
        <v/>
      </c>
      <c r="AH323" s="54" t="str">
        <f t="shared" si="32"/>
        <v>1**</v>
      </c>
      <c r="AK323" s="58" t="s">
        <v>1738</v>
      </c>
      <c r="AL323" s="59" t="s">
        <v>1859</v>
      </c>
      <c r="AO323" s="56" t="s">
        <v>1860</v>
      </c>
      <c r="AP323" s="58" t="s">
        <v>1809</v>
      </c>
      <c r="AQ323" s="91">
        <v>41117</v>
      </c>
      <c r="AS323" s="58" t="s">
        <v>1861</v>
      </c>
      <c r="BB323" s="91">
        <v>42555</v>
      </c>
    </row>
    <row r="324" spans="1:54" ht="15" customHeight="1" x14ac:dyDescent="0.25">
      <c r="A324" s="159"/>
      <c r="B324" s="54" t="str">
        <f ca="1">IF(AO324="","",IF(ISERROR(MATCH(AO324,AO$5:AO323,0)),MAX(B$5:B323)+1,INDIRECT(ADDRESS(MATCH(AO324,AO$5:AO323,0)+4,1)) ) )</f>
        <v/>
      </c>
      <c r="C324" s="109">
        <v>429</v>
      </c>
      <c r="F324" s="58" t="s">
        <v>1862</v>
      </c>
      <c r="G324" s="58" t="s">
        <v>342</v>
      </c>
      <c r="I324" s="108"/>
      <c r="J324" s="58" t="s">
        <v>1182</v>
      </c>
      <c r="K324" s="58">
        <v>10</v>
      </c>
      <c r="L324" s="58" t="s">
        <v>1863</v>
      </c>
      <c r="M324" s="58" t="s">
        <v>1864</v>
      </c>
      <c r="N324" s="61">
        <f>IF(J324="","",IF(ISERROR(MATCH(M324,M$5:M323,0)),MAX(N$5:N323)+1,VLOOKUP(M324,M$5:N323,2,FALSE)) )</f>
        <v>20</v>
      </c>
      <c r="V324" s="61" t="str">
        <f t="shared" si="30"/>
        <v/>
      </c>
      <c r="W324" s="61" t="str">
        <f>IF(P324="","",IF(ISERROR(MATCH(V324,V$5:V323,0)),MAX(W$5:W323)+1,VLOOKUP(V324,V$5:W323,2,FALSE)) )</f>
        <v/>
      </c>
      <c r="AH324" s="54" t="str">
        <f t="shared" si="32"/>
        <v>k**</v>
      </c>
      <c r="AK324" s="58" t="s">
        <v>1738</v>
      </c>
      <c r="AO324" s="56"/>
      <c r="AP324" s="58" t="s">
        <v>1816</v>
      </c>
      <c r="AS324" s="58" t="s">
        <v>1865</v>
      </c>
      <c r="BB324" s="91">
        <v>42555</v>
      </c>
    </row>
    <row r="325" spans="1:54" ht="15" customHeight="1" x14ac:dyDescent="0.25">
      <c r="A325" s="159"/>
      <c r="B325" s="54" t="str">
        <f ca="1">IF(AO325="","",IF(ISERROR(MATCH(AO325,AO$5:AO324,0)),MAX(B$5:B324)+1,INDIRECT(ADDRESS(MATCH(AO325,AO$5:AO324,0)+4,1)) ) )</f>
        <v/>
      </c>
      <c r="C325" s="109">
        <v>430</v>
      </c>
      <c r="D325" s="56">
        <v>429</v>
      </c>
      <c r="F325" s="58" t="s">
        <v>1862</v>
      </c>
      <c r="G325" s="58" t="s">
        <v>342</v>
      </c>
      <c r="I325" s="108"/>
      <c r="J325" s="58" t="s">
        <v>1261</v>
      </c>
      <c r="K325" s="58">
        <v>10</v>
      </c>
      <c r="L325" s="58" t="s">
        <v>1866</v>
      </c>
      <c r="M325" s="58" t="s">
        <v>1864</v>
      </c>
      <c r="N325" s="61">
        <f>IF(J325="","",IF(ISERROR(MATCH(M325,M$5:M324,0)),MAX(N$5:N324)+1,VLOOKUP(M325,M$5:N324,2,FALSE)) )</f>
        <v>20</v>
      </c>
      <c r="V325" s="61" t="str">
        <f t="shared" si="30"/>
        <v/>
      </c>
      <c r="W325" s="61" t="str">
        <f>IF(P325="","",IF(ISERROR(MATCH(V325,V$5:V324,0)),MAX(W$5:W324)+1,VLOOKUP(V325,V$5:W324,2,FALSE)) )</f>
        <v/>
      </c>
      <c r="AH325" s="54" t="str">
        <f t="shared" si="32"/>
        <v/>
      </c>
      <c r="AK325" s="58" t="s">
        <v>1738</v>
      </c>
      <c r="AO325" s="56"/>
      <c r="BB325" s="91">
        <v>42555</v>
      </c>
    </row>
    <row r="326" spans="1:54" ht="15" customHeight="1" x14ac:dyDescent="0.25">
      <c r="A326" s="159"/>
      <c r="B326" s="54" t="str">
        <f ca="1">IF(AO326="","",IF(ISERROR(MATCH(AO326,AO$5:AO325,0)),MAX(B$5:B325)+1,INDIRECT(ADDRESS(MATCH(AO326,AO$5:AO325,0)+4,1)) ) )</f>
        <v/>
      </c>
      <c r="C326" s="109">
        <v>431</v>
      </c>
      <c r="F326" s="58" t="s">
        <v>1867</v>
      </c>
      <c r="G326" s="58" t="s">
        <v>342</v>
      </c>
      <c r="I326" s="108"/>
      <c r="J326" s="58"/>
      <c r="N326" s="61" t="str">
        <f>IF(J326="","",IF(ISERROR(MATCH(M326,M$5:M325,0)),MAX(N$5:N325)+1,VLOOKUP(M326,M$5:N325,2,FALSE)) )</f>
        <v/>
      </c>
      <c r="V326" s="61" t="str">
        <f t="shared" ref="V326:V389" si="40">IF(P326="","",IF(S326="ho",T326&amp;"_"&amp;T326,T326&amp;"_"&amp;U326) )</f>
        <v/>
      </c>
      <c r="W326" s="61" t="str">
        <f>IF(P326="","",IF(ISERROR(MATCH(V326,V$5:V325,0)),MAX(W$5:W325)+1,VLOOKUP(V326,V$5:W325,2,FALSE)) )</f>
        <v/>
      </c>
      <c r="AH326" s="54" t="str">
        <f t="shared" ref="AH326:AH389" si="41">IF(D326&lt;&gt;"","",IF(N326="","*",IF(N326&lt;10,N326,CHAR(N326+87)))&amp;IF(W326="","*",IF(W326&lt;10,W326,CHAR(W326+87)))&amp;IF(AF326="","*",IF(AF326&lt;10,AF326,CHAR(AF326+87))) )</f>
        <v>***</v>
      </c>
      <c r="AK326" s="58" t="s">
        <v>1738</v>
      </c>
      <c r="AO326" s="56"/>
      <c r="BB326" s="91">
        <v>42555</v>
      </c>
    </row>
    <row r="327" spans="1:54" ht="15" customHeight="1" x14ac:dyDescent="0.25">
      <c r="A327" s="159" t="s">
        <v>1869</v>
      </c>
      <c r="B327" s="54">
        <f ca="1">IF(AO327="","",IF(ISERROR(MATCH(AO327,AO$5:AO326,0)),MAX(B$5:B326)+1,INDIRECT(ADDRESS(MATCH(AO327,AO$5:AO326,0)+4,1)) ) )</f>
        <v>253</v>
      </c>
      <c r="C327" s="109">
        <v>432</v>
      </c>
      <c r="F327" s="58" t="s">
        <v>1868</v>
      </c>
      <c r="G327" s="58" t="s">
        <v>342</v>
      </c>
      <c r="I327" s="108"/>
      <c r="J327" s="58"/>
      <c r="N327" s="61" t="str">
        <f>IF(J327="","",IF(ISERROR(MATCH(M327,M$5:M326,0)),MAX(N$5:N326)+1,VLOOKUP(M327,M$5:N326,2,FALSE)) )</f>
        <v/>
      </c>
      <c r="V327" s="61" t="str">
        <f t="shared" si="40"/>
        <v/>
      </c>
      <c r="W327" s="61" t="str">
        <f>IF(P327="","",IF(ISERROR(MATCH(V327,V$5:V326,0)),MAX(W$5:W326)+1,VLOOKUP(V327,V$5:W326,2,FALSE)) )</f>
        <v/>
      </c>
      <c r="AH327" s="54" t="str">
        <f t="shared" si="41"/>
        <v>***</v>
      </c>
      <c r="AK327" s="58" t="s">
        <v>1738</v>
      </c>
      <c r="AO327" s="56" t="s">
        <v>1869</v>
      </c>
      <c r="AP327" s="58" t="s">
        <v>1870</v>
      </c>
      <c r="AS327" s="58" t="s">
        <v>1871</v>
      </c>
      <c r="BB327" s="91">
        <v>42564</v>
      </c>
    </row>
    <row r="328" spans="1:54" ht="15" customHeight="1" x14ac:dyDescent="0.25">
      <c r="A328" s="159" t="s">
        <v>1873</v>
      </c>
      <c r="B328" s="54">
        <f ca="1">IF(AO328="","",IF(ISERROR(MATCH(AO328,AO$5:AO327,0)),MAX(B$5:B327)+1,INDIRECT(ADDRESS(MATCH(AO328,AO$5:AO327,0)+4,1)) ) )</f>
        <v>254</v>
      </c>
      <c r="C328" s="109">
        <v>433</v>
      </c>
      <c r="F328" s="58" t="s">
        <v>1868</v>
      </c>
      <c r="G328" s="58" t="s">
        <v>342</v>
      </c>
      <c r="I328" s="108"/>
      <c r="J328" s="58" t="s">
        <v>1182</v>
      </c>
      <c r="L328" s="59" t="s">
        <v>1872</v>
      </c>
      <c r="M328" s="58" t="s">
        <v>1864</v>
      </c>
      <c r="N328" s="61">
        <f>IF(J328="","",IF(ISERROR(MATCH(M328,M$5:M327,0)),MAX(N$5:N327)+1,VLOOKUP(M328,M$5:N327,2,FALSE)) )</f>
        <v>20</v>
      </c>
      <c r="V328" s="61" t="str">
        <f t="shared" si="40"/>
        <v/>
      </c>
      <c r="W328" s="61" t="str">
        <f>IF(P328="","",IF(ISERROR(MATCH(V328,V$5:V327,0)),MAX(W$5:W327)+1,VLOOKUP(V328,V$5:W327,2,FALSE)) )</f>
        <v/>
      </c>
      <c r="AH328" s="54" t="str">
        <f t="shared" si="41"/>
        <v>k**</v>
      </c>
      <c r="AK328" s="58" t="s">
        <v>1738</v>
      </c>
      <c r="AO328" s="56" t="s">
        <v>1873</v>
      </c>
      <c r="AP328" s="58" t="s">
        <v>1870</v>
      </c>
      <c r="AS328" s="58" t="s">
        <v>1874</v>
      </c>
      <c r="BB328" s="91">
        <v>42564</v>
      </c>
    </row>
    <row r="329" spans="1:54" ht="15" customHeight="1" x14ac:dyDescent="0.25">
      <c r="A329" s="159"/>
      <c r="B329" s="54" t="str">
        <f ca="1">IF(AO329="","",IF(ISERROR(MATCH(AO329,AO$5:AO328,0)),MAX(B$5:B328)+1,INDIRECT(ADDRESS(MATCH(AO329,AO$5:AO328,0)+4,1)) ) )</f>
        <v/>
      </c>
      <c r="C329" s="109">
        <v>434</v>
      </c>
      <c r="F329" s="58" t="s">
        <v>1875</v>
      </c>
      <c r="G329" s="58" t="s">
        <v>342</v>
      </c>
      <c r="I329" s="108"/>
      <c r="J329" s="58" t="s">
        <v>1182</v>
      </c>
      <c r="L329" s="59" t="s">
        <v>1872</v>
      </c>
      <c r="M329" s="58" t="s">
        <v>1864</v>
      </c>
      <c r="N329" s="61">
        <f>IF(J329="","",IF(ISERROR(MATCH(M329,M$5:M328,0)),MAX(N$5:N328)+1,VLOOKUP(M329,M$5:N328,2,FALSE)) )</f>
        <v>20</v>
      </c>
      <c r="V329" s="61" t="str">
        <f t="shared" si="40"/>
        <v/>
      </c>
      <c r="W329" s="61" t="str">
        <f>IF(P329="","",IF(ISERROR(MATCH(V329,V$5:V328,0)),MAX(W$5:W328)+1,VLOOKUP(V329,V$5:W328,2,FALSE)) )</f>
        <v/>
      </c>
      <c r="AH329" s="54" t="str">
        <f t="shared" si="41"/>
        <v>k**</v>
      </c>
      <c r="AK329" s="58" t="s">
        <v>1738</v>
      </c>
      <c r="AO329" s="56"/>
      <c r="AP329" s="58" t="s">
        <v>1876</v>
      </c>
      <c r="AS329" s="58" t="s">
        <v>1877</v>
      </c>
      <c r="BB329" s="91">
        <v>42564</v>
      </c>
    </row>
    <row r="330" spans="1:54" ht="15" customHeight="1" x14ac:dyDescent="0.25">
      <c r="A330" s="159" t="s">
        <v>1878</v>
      </c>
      <c r="B330" s="54">
        <f ca="1">IF(AO330="","",IF(ISERROR(MATCH(AO330,AO$5:AO329,0)),MAX(B$5:B329)+1,INDIRECT(ADDRESS(MATCH(AO330,AO$5:AO329,0)+4,1)) ) )</f>
        <v>255</v>
      </c>
      <c r="C330" s="109">
        <v>435</v>
      </c>
      <c r="F330" s="58" t="s">
        <v>1331</v>
      </c>
      <c r="G330" s="58" t="s">
        <v>342</v>
      </c>
      <c r="J330" s="58"/>
      <c r="N330" s="61" t="str">
        <f>IF(J330="","",IF(ISERROR(MATCH(M330,M$5:M329,0)),MAX(N$5:N329)+1,VLOOKUP(M330,M$5:N329,2,FALSE)) )</f>
        <v/>
      </c>
      <c r="V330" s="61" t="str">
        <f t="shared" si="40"/>
        <v/>
      </c>
      <c r="W330" s="61" t="str">
        <f>IF(P330="","",IF(ISERROR(MATCH(V330,V$5:V329,0)),MAX(W$5:W329)+1,VLOOKUP(V330,V$5:W329,2,FALSE)) )</f>
        <v/>
      </c>
      <c r="AH330" s="54" t="str">
        <f t="shared" si="41"/>
        <v>***</v>
      </c>
      <c r="AK330" s="58" t="s">
        <v>1738</v>
      </c>
      <c r="AO330" s="56" t="s">
        <v>1878</v>
      </c>
      <c r="AP330" s="58" t="s">
        <v>1879</v>
      </c>
      <c r="AS330" s="58" t="s">
        <v>1879</v>
      </c>
      <c r="BB330" s="91">
        <v>42564</v>
      </c>
    </row>
    <row r="331" spans="1:54" ht="15" customHeight="1" x14ac:dyDescent="0.25">
      <c r="A331" s="159" t="s">
        <v>1880</v>
      </c>
      <c r="B331" s="54">
        <f ca="1">IF(AO331="","",IF(ISERROR(MATCH(AO331,AO$5:AO330,0)),MAX(B$5:B330)+1,INDIRECT(ADDRESS(MATCH(AO331,AO$5:AO330,0)+4,1)) ) )</f>
        <v>256</v>
      </c>
      <c r="C331" s="109">
        <v>436</v>
      </c>
      <c r="F331" s="58" t="s">
        <v>1355</v>
      </c>
      <c r="G331" s="58" t="s">
        <v>342</v>
      </c>
      <c r="J331" s="58"/>
      <c r="N331" s="61" t="str">
        <f>IF(J331="","",IF(ISERROR(MATCH(M331,M$5:M330,0)),MAX(N$5:N330)+1,VLOOKUP(M331,M$5:N330,2,FALSE)) )</f>
        <v/>
      </c>
      <c r="V331" s="61" t="str">
        <f t="shared" si="40"/>
        <v/>
      </c>
      <c r="W331" s="61" t="str">
        <f>IF(P331="","",IF(ISERROR(MATCH(V331,V$5:V330,0)),MAX(W$5:W330)+1,VLOOKUP(V331,V$5:W330,2,FALSE)) )</f>
        <v/>
      </c>
      <c r="AH331" s="54" t="str">
        <f t="shared" si="41"/>
        <v>***</v>
      </c>
      <c r="AK331" s="58" t="s">
        <v>1738</v>
      </c>
      <c r="AO331" s="56" t="s">
        <v>1880</v>
      </c>
      <c r="AP331" s="58" t="s">
        <v>1879</v>
      </c>
      <c r="AS331" s="58" t="s">
        <v>1879</v>
      </c>
      <c r="BB331" s="91">
        <v>42564</v>
      </c>
    </row>
    <row r="332" spans="1:54" ht="15" customHeight="1" x14ac:dyDescent="0.25">
      <c r="A332" s="159" t="s">
        <v>1883</v>
      </c>
      <c r="B332" s="54">
        <f ca="1">IF(AO332="","",IF(ISERROR(MATCH(AO332,AO$5:AO331,0)),MAX(B$5:B331)+1,INDIRECT(ADDRESS(MATCH(AO332,AO$5:AO331,0)+4,1)) ) )</f>
        <v>257</v>
      </c>
      <c r="C332" s="109">
        <v>437</v>
      </c>
      <c r="F332" s="58" t="s">
        <v>1881</v>
      </c>
      <c r="G332" s="58" t="s">
        <v>342</v>
      </c>
      <c r="J332" s="58" t="s">
        <v>1182</v>
      </c>
      <c r="L332" s="58" t="s">
        <v>1882</v>
      </c>
      <c r="M332" s="58" t="s">
        <v>1864</v>
      </c>
      <c r="N332" s="61">
        <f>IF(J332="","",IF(ISERROR(MATCH(M332,M$5:M331,0)),MAX(N$5:N331)+1,VLOOKUP(M332,M$5:N331,2,FALSE)) )</f>
        <v>20</v>
      </c>
      <c r="V332" s="61" t="str">
        <f t="shared" si="40"/>
        <v/>
      </c>
      <c r="W332" s="61" t="str">
        <f>IF(P332="","",IF(ISERROR(MATCH(V332,V$5:V331,0)),MAX(W$5:W331)+1,VLOOKUP(V332,V$5:W331,2,FALSE)) )</f>
        <v/>
      </c>
      <c r="AH332" s="54" t="str">
        <f t="shared" si="41"/>
        <v>k**</v>
      </c>
      <c r="AK332" s="58" t="s">
        <v>1738</v>
      </c>
      <c r="AO332" s="56" t="s">
        <v>1883</v>
      </c>
      <c r="AP332" s="58" t="s">
        <v>1879</v>
      </c>
      <c r="AS332" s="58" t="s">
        <v>1879</v>
      </c>
      <c r="BB332" s="91">
        <v>42564</v>
      </c>
    </row>
    <row r="333" spans="1:54" ht="15" customHeight="1" x14ac:dyDescent="0.25">
      <c r="A333" s="159" t="s">
        <v>1884</v>
      </c>
      <c r="B333" s="54">
        <f ca="1">IF(AO333="","",IF(ISERROR(MATCH(AO333,AO$5:AO332,0)),MAX(B$5:B332)+1,INDIRECT(ADDRESS(MATCH(AO333,AO$5:AO332,0)+4,1)) ) )</f>
        <v>258</v>
      </c>
      <c r="C333" s="109">
        <v>438</v>
      </c>
      <c r="F333" s="58" t="s">
        <v>1331</v>
      </c>
      <c r="G333" s="58" t="s">
        <v>342</v>
      </c>
      <c r="J333" s="58"/>
      <c r="N333" s="61" t="str">
        <f>IF(J333="","",IF(ISERROR(MATCH(M333,M$5:M332,0)),MAX(N$5:N332)+1,VLOOKUP(M333,M$5:N332,2,FALSE)) )</f>
        <v/>
      </c>
      <c r="V333" s="61" t="str">
        <f t="shared" si="40"/>
        <v/>
      </c>
      <c r="W333" s="61" t="str">
        <f>IF(P333="","",IF(ISERROR(MATCH(V333,V$5:V332,0)),MAX(W$5:W332)+1,VLOOKUP(V333,V$5:W332,2,FALSE)) )</f>
        <v/>
      </c>
      <c r="AH333" s="54" t="str">
        <f t="shared" si="41"/>
        <v>***</v>
      </c>
      <c r="AK333" s="58" t="s">
        <v>1738</v>
      </c>
      <c r="AO333" s="56" t="s">
        <v>1884</v>
      </c>
      <c r="AP333" s="58" t="s">
        <v>1879</v>
      </c>
      <c r="AS333" s="58" t="s">
        <v>1879</v>
      </c>
      <c r="BB333" s="91">
        <v>42564</v>
      </c>
    </row>
    <row r="334" spans="1:54" ht="15" customHeight="1" x14ac:dyDescent="0.25">
      <c r="A334" s="159" t="s">
        <v>1885</v>
      </c>
      <c r="B334" s="54">
        <f ca="1">IF(AO334="","",IF(ISERROR(MATCH(AO334,AO$5:AO333,0)),MAX(B$5:B333)+1,INDIRECT(ADDRESS(MATCH(AO334,AO$5:AO333,0)+4,1)) ) )</f>
        <v>259</v>
      </c>
      <c r="C334" s="109">
        <v>439</v>
      </c>
      <c r="F334" s="58" t="s">
        <v>1331</v>
      </c>
      <c r="G334" s="58" t="s">
        <v>342</v>
      </c>
      <c r="J334" s="58"/>
      <c r="N334" s="61" t="str">
        <f>IF(J334="","",IF(ISERROR(MATCH(M334,M$5:M333,0)),MAX(N$5:N333)+1,VLOOKUP(M334,M$5:N333,2,FALSE)) )</f>
        <v/>
      </c>
      <c r="V334" s="61" t="str">
        <f t="shared" si="40"/>
        <v/>
      </c>
      <c r="W334" s="61" t="str">
        <f>IF(P334="","",IF(ISERROR(MATCH(V334,V$5:V333,0)),MAX(W$5:W333)+1,VLOOKUP(V334,V$5:W333,2,FALSE)) )</f>
        <v/>
      </c>
      <c r="AH334" s="54" t="str">
        <f t="shared" si="41"/>
        <v>***</v>
      </c>
      <c r="AK334" s="58" t="s">
        <v>1738</v>
      </c>
      <c r="AO334" s="56" t="s">
        <v>1885</v>
      </c>
      <c r="AP334" s="58" t="s">
        <v>1879</v>
      </c>
      <c r="AS334" s="58" t="s">
        <v>1879</v>
      </c>
      <c r="BB334" s="91">
        <v>42564</v>
      </c>
    </row>
    <row r="335" spans="1:54" ht="15" customHeight="1" x14ac:dyDescent="0.25">
      <c r="A335" s="159" t="s">
        <v>1886</v>
      </c>
      <c r="B335" s="54">
        <f ca="1">IF(AO335="","",IF(ISERROR(MATCH(AO335,AO$5:AO334,0)),MAX(B$5:B334)+1,INDIRECT(ADDRESS(MATCH(AO335,AO$5:AO334,0)+4,1)) ) )</f>
        <v>260</v>
      </c>
      <c r="C335" s="109">
        <v>440</v>
      </c>
      <c r="F335" s="58" t="s">
        <v>1355</v>
      </c>
      <c r="G335" s="58" t="s">
        <v>342</v>
      </c>
      <c r="J335" s="58"/>
      <c r="N335" s="61" t="str">
        <f>IF(J335="","",IF(ISERROR(MATCH(M335,M$5:M334,0)),MAX(N$5:N334)+1,VLOOKUP(M335,M$5:N334,2,FALSE)) )</f>
        <v/>
      </c>
      <c r="V335" s="61" t="str">
        <f t="shared" si="40"/>
        <v/>
      </c>
      <c r="W335" s="61" t="str">
        <f>IF(P335="","",IF(ISERROR(MATCH(V335,V$5:V334,0)),MAX(W$5:W334)+1,VLOOKUP(V335,V$5:W334,2,FALSE)) )</f>
        <v/>
      </c>
      <c r="AH335" s="54" t="str">
        <f t="shared" si="41"/>
        <v>***</v>
      </c>
      <c r="AK335" s="58" t="s">
        <v>1738</v>
      </c>
      <c r="AO335" s="56" t="s">
        <v>1886</v>
      </c>
      <c r="AP335" s="58" t="s">
        <v>1879</v>
      </c>
      <c r="AS335" s="58" t="s">
        <v>1879</v>
      </c>
      <c r="BB335" s="91">
        <v>42564</v>
      </c>
    </row>
    <row r="336" spans="1:54" ht="15" customHeight="1" x14ac:dyDescent="0.25">
      <c r="A336" s="159" t="s">
        <v>1888</v>
      </c>
      <c r="B336" s="54">
        <f ca="1">IF(AO336="","",IF(ISERROR(MATCH(AO336,AO$5:AO335,0)),MAX(B$5:B335)+1,INDIRECT(ADDRESS(MATCH(AO336,AO$5:AO335,0)+4,1)) ) )</f>
        <v>261</v>
      </c>
      <c r="C336" s="75">
        <v>441</v>
      </c>
      <c r="E336" s="57" t="s">
        <v>1308</v>
      </c>
      <c r="F336" s="58" t="s">
        <v>1308</v>
      </c>
      <c r="G336" s="58" t="s">
        <v>342</v>
      </c>
      <c r="J336" s="58" t="s">
        <v>1182</v>
      </c>
      <c r="L336" s="58" t="s">
        <v>1887</v>
      </c>
      <c r="M336" s="58" t="s">
        <v>1210</v>
      </c>
      <c r="N336" s="61">
        <f>IF(J336="","",IF(ISERROR(MATCH(M336,M$5:M335,0)),MAX(N$5:N335)+1,VLOOKUP(M336,M$5:N335,2,FALSE)) )</f>
        <v>2</v>
      </c>
      <c r="P336" s="107"/>
      <c r="V336" s="61" t="str">
        <f t="shared" si="40"/>
        <v/>
      </c>
      <c r="W336" s="61" t="str">
        <f>IF(P336="","",IF(ISERROR(MATCH(V336,V$5:V335,0)),MAX(W$5:W335)+1,VLOOKUP(V336,V$5:W335,2,FALSE)) )</f>
        <v/>
      </c>
      <c r="AH336" s="54" t="str">
        <f t="shared" si="41"/>
        <v>2**</v>
      </c>
      <c r="AK336" s="58" t="s">
        <v>1738</v>
      </c>
      <c r="AO336" s="56" t="s">
        <v>1888</v>
      </c>
      <c r="AP336" s="58" t="s">
        <v>1879</v>
      </c>
      <c r="AS336" s="58" t="s">
        <v>1889</v>
      </c>
      <c r="AT336" s="92">
        <v>253417</v>
      </c>
      <c r="AU336" s="92">
        <v>550057</v>
      </c>
      <c r="AV336" s="93">
        <f t="shared" ref="AV336:AW336" si="42">(AT336-TRUNC(AT336/100)*100)/3600+(TRUNC(AT336/100)-TRUNC(AT336/10000)*100)/60+TRUNC(AT336/10000)</f>
        <v>25.57138888888889</v>
      </c>
      <c r="AW336" s="93">
        <f t="shared" si="42"/>
        <v>55.015833333333333</v>
      </c>
      <c r="AX336" s="58">
        <v>500</v>
      </c>
      <c r="AY336" s="58">
        <v>140</v>
      </c>
      <c r="BB336" s="91">
        <v>42564</v>
      </c>
    </row>
    <row r="337" spans="1:54" ht="15" customHeight="1" x14ac:dyDescent="0.25">
      <c r="A337" s="159" t="s">
        <v>1890</v>
      </c>
      <c r="B337" s="54">
        <f ca="1">IF(AO337="","",IF(ISERROR(MATCH(AO337,AO$5:AO336,0)),MAX(B$5:B336)+1,INDIRECT(ADDRESS(MATCH(AO337,AO$5:AO336,0)+4,1)) ) )</f>
        <v>262</v>
      </c>
      <c r="C337" s="75">
        <v>442</v>
      </c>
      <c r="F337" s="58" t="s">
        <v>1308</v>
      </c>
      <c r="G337" s="58" t="s">
        <v>342</v>
      </c>
      <c r="J337" s="88"/>
      <c r="K337" s="57"/>
      <c r="L337" s="57"/>
      <c r="N337" s="61" t="str">
        <f>IF(J337="","",IF(ISERROR(MATCH(M337,M$5:M336,0)),MAX(N$5:N336)+1,VLOOKUP(M337,M$5:N336,2,FALSE)) )</f>
        <v/>
      </c>
      <c r="P337" s="107"/>
      <c r="V337" s="61" t="str">
        <f t="shared" si="40"/>
        <v/>
      </c>
      <c r="W337" s="61" t="str">
        <f>IF(P337="","",IF(ISERROR(MATCH(V337,V$5:V336,0)),MAX(W$5:W336)+1,VLOOKUP(V337,V$5:W336,2,FALSE)) )</f>
        <v/>
      </c>
      <c r="AH337" s="54" t="str">
        <f t="shared" si="41"/>
        <v>***</v>
      </c>
      <c r="AK337" s="58" t="s">
        <v>1738</v>
      </c>
      <c r="AO337" s="56" t="s">
        <v>1890</v>
      </c>
      <c r="AP337" s="58" t="s">
        <v>1879</v>
      </c>
      <c r="AS337" s="58" t="s">
        <v>1879</v>
      </c>
      <c r="BB337" s="91">
        <v>42564</v>
      </c>
    </row>
    <row r="338" spans="1:54" ht="15" customHeight="1" x14ac:dyDescent="0.25">
      <c r="A338" s="159" t="s">
        <v>1891</v>
      </c>
      <c r="B338" s="54">
        <f ca="1">IF(AO338="","",IF(ISERROR(MATCH(AO338,AO$5:AO337,0)),MAX(B$5:B337)+1,INDIRECT(ADDRESS(MATCH(AO338,AO$5:AO337,0)+4,1)) ) )</f>
        <v>263</v>
      </c>
      <c r="C338" s="75">
        <v>443</v>
      </c>
      <c r="F338" s="58" t="s">
        <v>1308</v>
      </c>
      <c r="G338" s="58" t="s">
        <v>342</v>
      </c>
      <c r="J338" s="56"/>
      <c r="K338" s="57"/>
      <c r="L338" s="57"/>
      <c r="N338" s="61" t="str">
        <f>IF(J338="","",IF(ISERROR(MATCH(M338,M$5:M337,0)),MAX(N$5:N337)+1,VLOOKUP(M338,M$5:N337,2,FALSE)) )</f>
        <v/>
      </c>
      <c r="P338" s="107"/>
      <c r="V338" s="61" t="str">
        <f t="shared" si="40"/>
        <v/>
      </c>
      <c r="W338" s="61" t="str">
        <f>IF(P338="","",IF(ISERROR(MATCH(V338,V$5:V337,0)),MAX(W$5:W337)+1,VLOOKUP(V338,V$5:W337,2,FALSE)) )</f>
        <v/>
      </c>
      <c r="AH338" s="54" t="str">
        <f t="shared" si="41"/>
        <v>***</v>
      </c>
      <c r="AK338" s="58" t="s">
        <v>1738</v>
      </c>
      <c r="AO338" s="56" t="s">
        <v>1891</v>
      </c>
      <c r="AP338" s="58" t="s">
        <v>1879</v>
      </c>
      <c r="AS338" s="58" t="s">
        <v>1879</v>
      </c>
      <c r="BB338" s="91">
        <v>42564</v>
      </c>
    </row>
    <row r="339" spans="1:54" ht="15" customHeight="1" x14ac:dyDescent="0.25">
      <c r="A339" s="159" t="s">
        <v>1892</v>
      </c>
      <c r="B339" s="54">
        <f ca="1">IF(AO339="","",IF(ISERROR(MATCH(AO339,AO$5:AO338,0)),MAX(B$5:B338)+1,INDIRECT(ADDRESS(MATCH(AO339,AO$5:AO338,0)+4,1)) ) )</f>
        <v>264</v>
      </c>
      <c r="C339" s="109">
        <v>444</v>
      </c>
      <c r="F339" s="58" t="s">
        <v>1862</v>
      </c>
      <c r="G339" s="58" t="s">
        <v>342</v>
      </c>
      <c r="J339" s="56"/>
      <c r="K339" s="57"/>
      <c r="L339" s="57"/>
      <c r="N339" s="61" t="str">
        <f>IF(J339="","",IF(ISERROR(MATCH(M339,M$5:M338,0)),MAX(N$5:N338)+1,VLOOKUP(M339,M$5:N338,2,FALSE)) )</f>
        <v/>
      </c>
      <c r="P339" s="110"/>
      <c r="V339" s="61" t="str">
        <f t="shared" si="40"/>
        <v/>
      </c>
      <c r="W339" s="61" t="str">
        <f>IF(P339="","",IF(ISERROR(MATCH(V339,V$5:V338,0)),MAX(W$5:W338)+1,VLOOKUP(V339,V$5:W338,2,FALSE)) )</f>
        <v/>
      </c>
      <c r="AH339" s="54" t="str">
        <f t="shared" si="41"/>
        <v>***</v>
      </c>
      <c r="AK339" s="58" t="s">
        <v>1738</v>
      </c>
      <c r="AO339" s="56" t="s">
        <v>1892</v>
      </c>
      <c r="AP339" s="58" t="s">
        <v>1879</v>
      </c>
      <c r="AS339" s="58" t="s">
        <v>1879</v>
      </c>
      <c r="BB339" s="91">
        <v>42564</v>
      </c>
    </row>
    <row r="340" spans="1:54" ht="15" customHeight="1" x14ac:dyDescent="0.25">
      <c r="A340" s="159" t="s">
        <v>1893</v>
      </c>
      <c r="B340" s="54">
        <f ca="1">IF(AO340="","",IF(ISERROR(MATCH(AO340,AO$5:AO339,0)),MAX(B$5:B339)+1,INDIRECT(ADDRESS(MATCH(AO340,AO$5:AO339,0)+4,1)) ) )</f>
        <v>265</v>
      </c>
      <c r="C340" s="109">
        <v>445</v>
      </c>
      <c r="F340" s="58" t="s">
        <v>1355</v>
      </c>
      <c r="G340" s="58" t="s">
        <v>342</v>
      </c>
      <c r="J340" s="56"/>
      <c r="K340" s="57"/>
      <c r="L340" s="57"/>
      <c r="N340" s="61" t="str">
        <f>IF(J340="","",IF(ISERROR(MATCH(M340,M$5:M339,0)),MAX(N$5:N339)+1,VLOOKUP(M340,M$5:N339,2,FALSE)) )</f>
        <v/>
      </c>
      <c r="P340" s="110"/>
      <c r="V340" s="61" t="str">
        <f t="shared" si="40"/>
        <v/>
      </c>
      <c r="W340" s="61" t="str">
        <f>IF(P340="","",IF(ISERROR(MATCH(V340,V$5:V339,0)),MAX(W$5:W339)+1,VLOOKUP(V340,V$5:W339,2,FALSE)) )</f>
        <v/>
      </c>
      <c r="AH340" s="54" t="str">
        <f t="shared" si="41"/>
        <v>***</v>
      </c>
      <c r="AK340" s="58" t="s">
        <v>1738</v>
      </c>
      <c r="AO340" s="56" t="s">
        <v>1893</v>
      </c>
      <c r="AP340" s="58" t="s">
        <v>1879</v>
      </c>
      <c r="AS340" s="58" t="s">
        <v>1879</v>
      </c>
      <c r="BB340" s="91">
        <v>42564</v>
      </c>
    </row>
    <row r="341" spans="1:54" ht="15" customHeight="1" x14ac:dyDescent="0.25">
      <c r="A341" s="159" t="s">
        <v>1894</v>
      </c>
      <c r="B341" s="54">
        <f ca="1">IF(AO341="","",IF(ISERROR(MATCH(AO341,AO$5:AO340,0)),MAX(B$5:B340)+1,INDIRECT(ADDRESS(MATCH(AO341,AO$5:AO340,0)+4,1)) ) )</f>
        <v>266</v>
      </c>
      <c r="C341" s="109">
        <v>446</v>
      </c>
      <c r="F341" s="58" t="s">
        <v>1194</v>
      </c>
      <c r="G341" s="58" t="s">
        <v>342</v>
      </c>
      <c r="I341" s="108"/>
      <c r="J341" s="56"/>
      <c r="K341" s="57"/>
      <c r="L341" s="57"/>
      <c r="N341" s="61" t="str">
        <f>IF(J341="","",IF(ISERROR(MATCH(M341,M$5:M340,0)),MAX(N$5:N340)+1,VLOOKUP(M341,M$5:N340,2,FALSE)) )</f>
        <v/>
      </c>
      <c r="P341" s="110"/>
      <c r="V341" s="61" t="str">
        <f t="shared" si="40"/>
        <v/>
      </c>
      <c r="W341" s="61" t="str">
        <f>IF(P341="","",IF(ISERROR(MATCH(V341,V$5:V340,0)),MAX(W$5:W340)+1,VLOOKUP(V341,V$5:W340,2,FALSE)) )</f>
        <v/>
      </c>
      <c r="AH341" s="54" t="str">
        <f t="shared" si="41"/>
        <v>***</v>
      </c>
      <c r="AK341" s="58" t="s">
        <v>1738</v>
      </c>
      <c r="AO341" s="56" t="s">
        <v>1894</v>
      </c>
      <c r="AP341" s="58" t="s">
        <v>1819</v>
      </c>
      <c r="AQ341" s="91">
        <v>33441</v>
      </c>
      <c r="AS341" s="58" t="s">
        <v>1895</v>
      </c>
      <c r="BB341" s="91">
        <v>42564</v>
      </c>
    </row>
    <row r="342" spans="1:54" ht="15" customHeight="1" x14ac:dyDescent="0.25">
      <c r="A342" s="159" t="s">
        <v>1897</v>
      </c>
      <c r="B342" s="54">
        <f ca="1">IF(AO342="","",IF(ISERROR(MATCH(AO342,AO$5:AO341,0)),MAX(B$5:B341)+1,INDIRECT(ADDRESS(MATCH(AO342,AO$5:AO341,0)+4,1)) ) )</f>
        <v>267</v>
      </c>
      <c r="C342" s="109">
        <v>447</v>
      </c>
      <c r="E342" s="57" t="s">
        <v>1315</v>
      </c>
      <c r="F342" s="58" t="s">
        <v>1315</v>
      </c>
      <c r="G342" s="58" t="s">
        <v>342</v>
      </c>
      <c r="I342" s="108"/>
      <c r="J342" s="56" t="s">
        <v>1182</v>
      </c>
      <c r="K342" s="57"/>
      <c r="L342" s="56" t="s">
        <v>1896</v>
      </c>
      <c r="M342" s="58" t="s">
        <v>1351</v>
      </c>
      <c r="N342" s="61">
        <f>IF(J342="","",IF(ISERROR(MATCH(M342,M$5:M341,0)),MAX(N$5:N341)+1,VLOOKUP(M342,M$5:N341,2,FALSE)) )</f>
        <v>5</v>
      </c>
      <c r="P342" s="110"/>
      <c r="V342" s="61" t="str">
        <f t="shared" si="40"/>
        <v/>
      </c>
      <c r="W342" s="61" t="str">
        <f>IF(P342="","",IF(ISERROR(MATCH(V342,V$5:V341,0)),MAX(W$5:W341)+1,VLOOKUP(V342,V$5:W341,2,FALSE)) )</f>
        <v/>
      </c>
      <c r="AH342" s="54" t="str">
        <f t="shared" si="41"/>
        <v>5**</v>
      </c>
      <c r="AK342" s="58" t="s">
        <v>1738</v>
      </c>
      <c r="AO342" s="56" t="s">
        <v>1897</v>
      </c>
      <c r="AP342" s="58" t="s">
        <v>1809</v>
      </c>
      <c r="AQ342" s="91">
        <v>41116</v>
      </c>
      <c r="AS342" s="58" t="s">
        <v>1810</v>
      </c>
      <c r="BB342" s="91">
        <v>42564</v>
      </c>
    </row>
    <row r="343" spans="1:54" ht="15" customHeight="1" x14ac:dyDescent="0.25">
      <c r="A343" s="159" t="s">
        <v>1899</v>
      </c>
      <c r="B343" s="54">
        <f ca="1">IF(AO343="","",IF(ISERROR(MATCH(AO343,AO$5:AO342,0)),MAX(B$5:B342)+1,INDIRECT(ADDRESS(MATCH(AO343,AO$5:AO342,0)+4,1)) ) )</f>
        <v>268</v>
      </c>
      <c r="C343" s="109">
        <v>448</v>
      </c>
      <c r="E343" s="57" t="s">
        <v>1331</v>
      </c>
      <c r="F343" s="58" t="s">
        <v>1331</v>
      </c>
      <c r="G343" s="58" t="s">
        <v>342</v>
      </c>
      <c r="I343" s="108"/>
      <c r="J343" s="56" t="s">
        <v>1182</v>
      </c>
      <c r="K343" s="57"/>
      <c r="L343" s="56" t="s">
        <v>1898</v>
      </c>
      <c r="M343" s="58" t="s">
        <v>1210</v>
      </c>
      <c r="N343" s="61">
        <f>IF(J343="","",IF(ISERROR(MATCH(M343,M$5:M342,0)),MAX(N$5:N342)+1,VLOOKUP(M343,M$5:N342,2,FALSE)) )</f>
        <v>2</v>
      </c>
      <c r="P343" s="110"/>
      <c r="V343" s="61" t="str">
        <f t="shared" si="40"/>
        <v/>
      </c>
      <c r="W343" s="61" t="str">
        <f>IF(P343="","",IF(ISERROR(MATCH(V343,V$5:V342,0)),MAX(W$5:W342)+1,VLOOKUP(V343,V$5:W342,2,FALSE)) )</f>
        <v/>
      </c>
      <c r="AH343" s="54" t="str">
        <f t="shared" si="41"/>
        <v>2**</v>
      </c>
      <c r="AK343" s="58" t="s">
        <v>1738</v>
      </c>
      <c r="AO343" s="56" t="s">
        <v>1899</v>
      </c>
      <c r="AP343" s="58" t="s">
        <v>1900</v>
      </c>
      <c r="AS343" s="58" t="s">
        <v>1901</v>
      </c>
      <c r="BB343" s="91">
        <v>42564</v>
      </c>
    </row>
    <row r="344" spans="1:54" ht="15" customHeight="1" x14ac:dyDescent="0.25">
      <c r="A344" s="159" t="s">
        <v>1903</v>
      </c>
      <c r="B344" s="54">
        <f ca="1">IF(AO344="","",IF(ISERROR(MATCH(AO344,AO$5:AO343,0)),MAX(B$5:B343)+1,INDIRECT(ADDRESS(MATCH(AO344,AO$5:AO343,0)+4,1)) ) )</f>
        <v>269</v>
      </c>
      <c r="C344" s="109">
        <v>449</v>
      </c>
      <c r="F344" s="58" t="s">
        <v>1355</v>
      </c>
      <c r="G344" s="58" t="s">
        <v>342</v>
      </c>
      <c r="I344" s="108"/>
      <c r="J344" s="56" t="s">
        <v>342</v>
      </c>
      <c r="K344" s="57"/>
      <c r="L344" s="56" t="s">
        <v>1902</v>
      </c>
      <c r="M344" s="59" t="s">
        <v>1783</v>
      </c>
      <c r="N344" s="61">
        <f>IF(J344="","",IF(ISERROR(MATCH(M344,M$5:M343,0)),MAX(N$5:N343)+1,VLOOKUP(M344,M$5:N343,2,FALSE)) )</f>
        <v>21</v>
      </c>
      <c r="P344" s="110"/>
      <c r="V344" s="61" t="str">
        <f t="shared" si="40"/>
        <v/>
      </c>
      <c r="W344" s="61" t="str">
        <f>IF(P344="","",IF(ISERROR(MATCH(V344,V$5:V343,0)),MAX(W$5:W343)+1,VLOOKUP(V344,V$5:W343,2,FALSE)) )</f>
        <v/>
      </c>
      <c r="AH344" s="54" t="str">
        <f t="shared" si="41"/>
        <v>l**</v>
      </c>
      <c r="AK344" s="58" t="s">
        <v>1738</v>
      </c>
      <c r="AO344" s="56" t="s">
        <v>1903</v>
      </c>
      <c r="AP344" s="58" t="s">
        <v>1785</v>
      </c>
      <c r="AQ344" s="91">
        <v>33890</v>
      </c>
      <c r="AS344" s="58" t="s">
        <v>1904</v>
      </c>
      <c r="BB344" s="91">
        <v>42564</v>
      </c>
    </row>
    <row r="345" spans="1:54" ht="15" customHeight="1" x14ac:dyDescent="0.25">
      <c r="A345" s="159" t="s">
        <v>1906</v>
      </c>
      <c r="B345" s="54">
        <f ca="1">IF(AO345="","",IF(ISERROR(MATCH(AO345,AO$5:AO344,0)),MAX(B$5:B344)+1,INDIRECT(ADDRESS(MATCH(AO345,AO$5:AO344,0)+4,1)) ) )</f>
        <v>270</v>
      </c>
      <c r="C345" s="109">
        <v>450</v>
      </c>
      <c r="E345" s="57" t="s">
        <v>1315</v>
      </c>
      <c r="F345" s="58" t="s">
        <v>1315</v>
      </c>
      <c r="G345" s="58" t="s">
        <v>342</v>
      </c>
      <c r="I345" s="108"/>
      <c r="J345" s="56" t="s">
        <v>1182</v>
      </c>
      <c r="K345" s="57"/>
      <c r="L345" s="56" t="s">
        <v>1905</v>
      </c>
      <c r="M345" s="58" t="s">
        <v>1184</v>
      </c>
      <c r="N345" s="61">
        <f>IF(J345="","",IF(ISERROR(MATCH(M345,M$5:M344,0)),MAX(N$5:N344)+1,VLOOKUP(M345,M$5:N344,2,FALSE)) )</f>
        <v>1</v>
      </c>
      <c r="P345" s="110"/>
      <c r="V345" s="61" t="str">
        <f t="shared" si="40"/>
        <v/>
      </c>
      <c r="W345" s="61" t="str">
        <f>IF(P345="","",IF(ISERROR(MATCH(V345,V$5:V344,0)),MAX(W$5:W344)+1,VLOOKUP(V345,V$5:W344,2,FALSE)) )</f>
        <v/>
      </c>
      <c r="AH345" s="54" t="str">
        <f t="shared" si="41"/>
        <v>1**</v>
      </c>
      <c r="AK345" s="58" t="s">
        <v>1738</v>
      </c>
      <c r="AO345" s="56" t="s">
        <v>1906</v>
      </c>
      <c r="AP345" s="58" t="s">
        <v>1785</v>
      </c>
      <c r="AQ345" s="91">
        <v>40742</v>
      </c>
      <c r="AS345" s="58" t="s">
        <v>1814</v>
      </c>
      <c r="BB345" s="91">
        <v>42564</v>
      </c>
    </row>
    <row r="346" spans="1:54" ht="15" customHeight="1" x14ac:dyDescent="0.25">
      <c r="A346" s="159" t="s">
        <v>1908</v>
      </c>
      <c r="B346" s="54">
        <f ca="1">IF(AO346="","",IF(ISERROR(MATCH(AO346,AO$5:AO345,0)),MAX(B$5:B345)+1,INDIRECT(ADDRESS(MATCH(AO346,AO$5:AO345,0)+4,1)) ) )</f>
        <v>271</v>
      </c>
      <c r="C346" s="109">
        <v>451</v>
      </c>
      <c r="E346" s="57" t="s">
        <v>1331</v>
      </c>
      <c r="F346" s="58" t="s">
        <v>1331</v>
      </c>
      <c r="G346" s="58" t="s">
        <v>342</v>
      </c>
      <c r="I346" s="108"/>
      <c r="J346" s="56" t="s">
        <v>1182</v>
      </c>
      <c r="K346" s="57"/>
      <c r="L346" s="56" t="s">
        <v>1907</v>
      </c>
      <c r="M346" s="58" t="s">
        <v>1210</v>
      </c>
      <c r="N346" s="61">
        <f>IF(J346="","",IF(ISERROR(MATCH(M346,M$5:M345,0)),MAX(N$5:N345)+1,VLOOKUP(M346,M$5:N345,2,FALSE)) )</f>
        <v>2</v>
      </c>
      <c r="P346" s="110"/>
      <c r="V346" s="61" t="str">
        <f t="shared" si="40"/>
        <v/>
      </c>
      <c r="W346" s="61" t="str">
        <f>IF(P346="","",IF(ISERROR(MATCH(V346,V$5:V345,0)),MAX(W$5:W345)+1,VLOOKUP(V346,V$5:W345,2,FALSE)) )</f>
        <v/>
      </c>
      <c r="AH346" s="54" t="str">
        <f t="shared" si="41"/>
        <v>2**</v>
      </c>
      <c r="AK346" s="58" t="s">
        <v>1738</v>
      </c>
      <c r="AO346" s="56" t="s">
        <v>1908</v>
      </c>
      <c r="AP346" s="58" t="s">
        <v>1816</v>
      </c>
      <c r="AQ346" s="91">
        <v>38276</v>
      </c>
      <c r="AS346" s="58" t="s">
        <v>1817</v>
      </c>
      <c r="BB346" s="91">
        <v>42564</v>
      </c>
    </row>
    <row r="347" spans="1:54" ht="15" customHeight="1" x14ac:dyDescent="0.25">
      <c r="A347" s="159" t="s">
        <v>1910</v>
      </c>
      <c r="B347" s="54">
        <f ca="1">IF(AO347="","",IF(ISERROR(MATCH(AO347,AO$5:AO346,0)),MAX(B$5:B346)+1,INDIRECT(ADDRESS(MATCH(AO347,AO$5:AO346,0)+4,1)) ) )</f>
        <v>272</v>
      </c>
      <c r="C347" s="109">
        <v>452</v>
      </c>
      <c r="E347" s="57" t="s">
        <v>1194</v>
      </c>
      <c r="F347" s="58" t="s">
        <v>1194</v>
      </c>
      <c r="G347" s="58" t="s">
        <v>342</v>
      </c>
      <c r="I347" s="108"/>
      <c r="J347" s="56" t="s">
        <v>1182</v>
      </c>
      <c r="K347" s="57"/>
      <c r="L347" s="56" t="s">
        <v>1909</v>
      </c>
      <c r="M347" s="58" t="s">
        <v>1184</v>
      </c>
      <c r="N347" s="61">
        <f>IF(J347="","",IF(ISERROR(MATCH(M347,M$5:M346,0)),MAX(N$5:N346)+1,VLOOKUP(M347,M$5:N346,2,FALSE)) )</f>
        <v>1</v>
      </c>
      <c r="P347" s="110"/>
      <c r="V347" s="61" t="str">
        <f t="shared" si="40"/>
        <v/>
      </c>
      <c r="W347" s="61" t="str">
        <f>IF(P347="","",IF(ISERROR(MATCH(V347,V$5:V346,0)),MAX(W$5:W346)+1,VLOOKUP(V347,V$5:W346,2,FALSE)) )</f>
        <v/>
      </c>
      <c r="AH347" s="54" t="str">
        <f t="shared" si="41"/>
        <v>1**</v>
      </c>
      <c r="AK347" s="58" t="s">
        <v>1738</v>
      </c>
      <c r="AO347" s="56" t="s">
        <v>1910</v>
      </c>
      <c r="AP347" s="58" t="s">
        <v>1911</v>
      </c>
      <c r="AQ347" s="91">
        <v>40721</v>
      </c>
      <c r="AS347" s="58" t="s">
        <v>1912</v>
      </c>
      <c r="BB347" s="91">
        <v>42564</v>
      </c>
    </row>
    <row r="348" spans="1:54" ht="15" customHeight="1" x14ac:dyDescent="0.25">
      <c r="A348" s="159" t="s">
        <v>1913</v>
      </c>
      <c r="B348" s="54">
        <f ca="1">IF(AO348="","",IF(ISERROR(MATCH(AO348,AO$5:AO347,0)),MAX(B$5:B347)+1,INDIRECT(ADDRESS(MATCH(AO348,AO$5:AO347,0)+4,1)) ) )</f>
        <v>273</v>
      </c>
      <c r="C348" s="109">
        <v>453</v>
      </c>
      <c r="F348" s="58" t="s">
        <v>1355</v>
      </c>
      <c r="G348" s="58" t="s">
        <v>342</v>
      </c>
      <c r="I348" s="108"/>
      <c r="J348" s="56"/>
      <c r="K348" s="57"/>
      <c r="L348" s="57"/>
      <c r="N348" s="61" t="str">
        <f>IF(J348="","",IF(ISERROR(MATCH(M348,M$5:M347,0)),MAX(N$5:N347)+1,VLOOKUP(M348,M$5:N347,2,FALSE)) )</f>
        <v/>
      </c>
      <c r="P348" s="110"/>
      <c r="V348" s="61" t="str">
        <f t="shared" si="40"/>
        <v/>
      </c>
      <c r="W348" s="61" t="str">
        <f>IF(P348="","",IF(ISERROR(MATCH(V348,V$5:V347,0)),MAX(W$5:W347)+1,VLOOKUP(V348,V$5:W347,2,FALSE)) )</f>
        <v/>
      </c>
      <c r="AH348" s="54" t="str">
        <f t="shared" si="41"/>
        <v>***</v>
      </c>
      <c r="AK348" s="58" t="s">
        <v>1738</v>
      </c>
      <c r="AO348" s="56" t="s">
        <v>1913</v>
      </c>
      <c r="AP348" s="58" t="s">
        <v>1816</v>
      </c>
      <c r="AQ348" s="91">
        <v>34243</v>
      </c>
      <c r="AS348" s="58" t="s">
        <v>1914</v>
      </c>
      <c r="BB348" s="91">
        <v>42564</v>
      </c>
    </row>
    <row r="349" spans="1:54" ht="15" customHeight="1" x14ac:dyDescent="0.25">
      <c r="A349" s="159" t="s">
        <v>1915</v>
      </c>
      <c r="B349" s="54">
        <f ca="1">IF(AO349="","",IF(ISERROR(MATCH(AO349,AO$5:AO348,0)),MAX(B$5:B348)+1,INDIRECT(ADDRESS(MATCH(AO349,AO$5:AO348,0)+4,1)) ) )</f>
        <v>274</v>
      </c>
      <c r="C349" s="109">
        <v>454</v>
      </c>
      <c r="F349" s="58" t="s">
        <v>1315</v>
      </c>
      <c r="G349" s="58" t="s">
        <v>342</v>
      </c>
      <c r="I349" s="108"/>
      <c r="J349" s="56"/>
      <c r="K349" s="57"/>
      <c r="L349" s="57"/>
      <c r="N349" s="61" t="str">
        <f>IF(J349="","",IF(ISERROR(MATCH(M349,M$5:M348,0)),MAX(N$5:N348)+1,VLOOKUP(M349,M$5:N348,2,FALSE)) )</f>
        <v/>
      </c>
      <c r="P349" s="110"/>
      <c r="V349" s="61" t="str">
        <f t="shared" si="40"/>
        <v/>
      </c>
      <c r="W349" s="61" t="str">
        <f>IF(P349="","",IF(ISERROR(MATCH(V349,V$5:V348,0)),MAX(W$5:W348)+1,VLOOKUP(V349,V$5:W348,2,FALSE)) )</f>
        <v/>
      </c>
      <c r="AH349" s="54" t="str">
        <f t="shared" si="41"/>
        <v>***</v>
      </c>
      <c r="AK349" s="58" t="s">
        <v>1738</v>
      </c>
      <c r="AO349" s="56" t="s">
        <v>1915</v>
      </c>
      <c r="AP349" s="58" t="s">
        <v>1785</v>
      </c>
      <c r="AQ349" s="91">
        <v>34205</v>
      </c>
      <c r="AS349" s="58" t="s">
        <v>1916</v>
      </c>
      <c r="BB349" s="91">
        <v>42564</v>
      </c>
    </row>
    <row r="350" spans="1:54" ht="15" customHeight="1" x14ac:dyDescent="0.25">
      <c r="A350" s="159" t="s">
        <v>1918</v>
      </c>
      <c r="B350" s="54">
        <f ca="1">IF(AO350="","",IF(ISERROR(MATCH(AO350,AO$5:AO349,0)),MAX(B$5:B349)+1,INDIRECT(ADDRESS(MATCH(AO350,AO$5:AO349,0)+4,1)) ) )</f>
        <v>275</v>
      </c>
      <c r="C350" s="75">
        <v>455</v>
      </c>
      <c r="E350" s="57" t="s">
        <v>1308</v>
      </c>
      <c r="F350" s="58" t="s">
        <v>1308</v>
      </c>
      <c r="G350" s="58" t="s">
        <v>342</v>
      </c>
      <c r="I350" s="108"/>
      <c r="J350" s="56" t="s">
        <v>1182</v>
      </c>
      <c r="K350" s="57"/>
      <c r="L350" s="56" t="s">
        <v>1917</v>
      </c>
      <c r="M350" s="58" t="s">
        <v>1647</v>
      </c>
      <c r="N350" s="61">
        <f>IF(J350="","",IF(ISERROR(MATCH(M350,M$5:M349,0)),MAX(N$5:N349)+1,VLOOKUP(M350,M$5:N349,2,FALSE)) )</f>
        <v>12</v>
      </c>
      <c r="P350" s="107"/>
      <c r="V350" s="61" t="str">
        <f t="shared" si="40"/>
        <v/>
      </c>
      <c r="W350" s="61" t="str">
        <f>IF(P350="","",IF(ISERROR(MATCH(V350,V$5:V349,0)),MAX(W$5:W349)+1,VLOOKUP(V350,V$5:W349,2,FALSE)) )</f>
        <v/>
      </c>
      <c r="AH350" s="54" t="str">
        <f t="shared" si="41"/>
        <v>c**</v>
      </c>
      <c r="AK350" s="58" t="s">
        <v>1738</v>
      </c>
      <c r="AO350" s="56" t="s">
        <v>1918</v>
      </c>
      <c r="AP350" s="58" t="s">
        <v>1826</v>
      </c>
      <c r="AQ350" s="91">
        <v>38263</v>
      </c>
      <c r="AS350" s="58" t="s">
        <v>1919</v>
      </c>
      <c r="AT350" s="92">
        <v>143130</v>
      </c>
      <c r="AU350" s="92">
        <v>460805</v>
      </c>
      <c r="AV350" s="93">
        <f t="shared" ref="AV350:AW350" si="43">(AT350-TRUNC(AT350/100)*100)/3600+(TRUNC(AT350/100)-TRUNC(AT350/10000)*100)/60+TRUNC(AT350/10000)</f>
        <v>14.525</v>
      </c>
      <c r="AW350" s="93">
        <f t="shared" si="43"/>
        <v>46.134722222222223</v>
      </c>
      <c r="AX350" s="58">
        <v>5000</v>
      </c>
      <c r="AY350" s="58">
        <v>500</v>
      </c>
      <c r="BB350" s="91">
        <v>42564</v>
      </c>
    </row>
    <row r="351" spans="1:54" ht="15" customHeight="1" x14ac:dyDescent="0.25">
      <c r="A351" s="159"/>
      <c r="B351" s="54" t="str">
        <f ca="1">IF(AO351="","",IF(ISERROR(MATCH(AO351,AO$5:AO350,0)),MAX(B$5:B350)+1,INDIRECT(ADDRESS(MATCH(AO351,AO$5:AO350,0)+4,1)) ) )</f>
        <v/>
      </c>
      <c r="C351" s="75"/>
      <c r="F351" s="58"/>
      <c r="G351" s="58"/>
      <c r="I351" s="108"/>
      <c r="J351" s="56"/>
      <c r="K351" s="57"/>
      <c r="L351" s="57"/>
      <c r="N351" s="61" t="str">
        <f>IF(J351="","",IF(ISERROR(MATCH(M351,M$5:M350,0)),MAX(N$5:N350)+1,VLOOKUP(M351,M$5:N350,2,FALSE)) )</f>
        <v/>
      </c>
      <c r="P351" s="107"/>
      <c r="V351" s="61" t="str">
        <f t="shared" si="40"/>
        <v/>
      </c>
      <c r="W351" s="61" t="str">
        <f>IF(P351="","",IF(ISERROR(MATCH(V351,V$5:V350,0)),MAX(W$5:W350)+1,VLOOKUP(V351,V$5:W350,2,FALSE)) )</f>
        <v/>
      </c>
      <c r="AH351" s="54" t="str">
        <f t="shared" si="41"/>
        <v>***</v>
      </c>
      <c r="AO351" s="56"/>
      <c r="AQ351" s="91"/>
      <c r="BB351" s="91"/>
    </row>
    <row r="352" spans="1:54" ht="15" customHeight="1" x14ac:dyDescent="0.25">
      <c r="A352" s="159" t="s">
        <v>1922</v>
      </c>
      <c r="B352" s="54">
        <f ca="1">IF(AO352="","",IF(ISERROR(MATCH(AO352,AO$5:AO351,0)),MAX(B$5:B351)+1,INDIRECT(ADDRESS(MATCH(AO352,AO$5:AO351,0)+4,1)) ) )</f>
        <v>276</v>
      </c>
      <c r="C352" s="75">
        <v>456</v>
      </c>
      <c r="F352" s="58" t="s">
        <v>1920</v>
      </c>
      <c r="G352" s="58"/>
      <c r="I352" s="108"/>
      <c r="J352" s="56"/>
      <c r="K352" s="57"/>
      <c r="L352" s="57"/>
      <c r="N352" s="61" t="str">
        <f>IF(J352="","",IF(ISERROR(MATCH(M352,M$5:M351,0)),MAX(N$5:N351)+1,VLOOKUP(M352,M$5:N351,2,FALSE)) )</f>
        <v/>
      </c>
      <c r="P352" s="107"/>
      <c r="V352" s="61" t="str">
        <f t="shared" si="40"/>
        <v/>
      </c>
      <c r="W352" s="61" t="str">
        <f>IF(P352="","",IF(ISERROR(MATCH(V352,V$5:V351,0)),MAX(W$5:W351)+1,VLOOKUP(V352,V$5:W351,2,FALSE)) )</f>
        <v/>
      </c>
      <c r="AH352" s="54" t="str">
        <f t="shared" si="41"/>
        <v>***</v>
      </c>
      <c r="AK352" s="58" t="s">
        <v>1921</v>
      </c>
      <c r="AO352" s="56" t="s">
        <v>1922</v>
      </c>
      <c r="AQ352" s="91"/>
      <c r="BB352" s="91"/>
    </row>
    <row r="353" spans="1:54" ht="15" customHeight="1" x14ac:dyDescent="0.25">
      <c r="A353" s="159" t="s">
        <v>1923</v>
      </c>
      <c r="B353" s="54">
        <f ca="1">IF(AO353="","",IF(ISERROR(MATCH(AO353,AO$5:AO352,0)),MAX(B$5:B352)+1,INDIRECT(ADDRESS(MATCH(AO353,AO$5:AO352,0)+4,1)) ) )</f>
        <v>277</v>
      </c>
      <c r="C353" s="75">
        <v>457</v>
      </c>
      <c r="F353" s="58" t="s">
        <v>1920</v>
      </c>
      <c r="G353" s="58"/>
      <c r="I353" s="108"/>
      <c r="J353" s="56"/>
      <c r="K353" s="57"/>
      <c r="L353" s="57"/>
      <c r="N353" s="61" t="str">
        <f>IF(J353="","",IF(ISERROR(MATCH(M353,M$5:M352,0)),MAX(N$5:N352)+1,VLOOKUP(M353,M$5:N352,2,FALSE)) )</f>
        <v/>
      </c>
      <c r="P353" s="107"/>
      <c r="V353" s="61" t="str">
        <f t="shared" si="40"/>
        <v/>
      </c>
      <c r="W353" s="61" t="str">
        <f>IF(P353="","",IF(ISERROR(MATCH(V353,V$5:V352,0)),MAX(W$5:W352)+1,VLOOKUP(V353,V$5:W352,2,FALSE)) )</f>
        <v/>
      </c>
      <c r="AH353" s="54" t="str">
        <f t="shared" si="41"/>
        <v>***</v>
      </c>
      <c r="AK353" s="58" t="s">
        <v>1921</v>
      </c>
      <c r="AO353" s="56" t="s">
        <v>1923</v>
      </c>
      <c r="AQ353" s="91"/>
      <c r="BB353" s="91"/>
    </row>
    <row r="354" spans="1:54" ht="15" customHeight="1" x14ac:dyDescent="0.25">
      <c r="A354" s="159" t="s">
        <v>1924</v>
      </c>
      <c r="B354" s="54">
        <f ca="1">IF(AO354="","",IF(ISERROR(MATCH(AO354,AO$5:AO353,0)),MAX(B$5:B353)+1,INDIRECT(ADDRESS(MATCH(AO354,AO$5:AO353,0)+4,1)) ) )</f>
        <v>278</v>
      </c>
      <c r="C354" s="75">
        <v>458</v>
      </c>
      <c r="F354" s="58" t="s">
        <v>1920</v>
      </c>
      <c r="G354" s="58"/>
      <c r="I354" s="108"/>
      <c r="J354" s="56"/>
      <c r="K354" s="57"/>
      <c r="L354" s="57"/>
      <c r="N354" s="61" t="str">
        <f>IF(J354="","",IF(ISERROR(MATCH(M354,M$5:M353,0)),MAX(N$5:N353)+1,VLOOKUP(M354,M$5:N353,2,FALSE)) )</f>
        <v/>
      </c>
      <c r="P354" s="107"/>
      <c r="V354" s="61" t="str">
        <f t="shared" si="40"/>
        <v/>
      </c>
      <c r="W354" s="61" t="str">
        <f>IF(P354="","",IF(ISERROR(MATCH(V354,V$5:V353,0)),MAX(W$5:W353)+1,VLOOKUP(V354,V$5:W353,2,FALSE)) )</f>
        <v/>
      </c>
      <c r="AH354" s="54" t="str">
        <f t="shared" si="41"/>
        <v>***</v>
      </c>
      <c r="AK354" s="58" t="s">
        <v>1921</v>
      </c>
      <c r="AO354" s="56" t="s">
        <v>1924</v>
      </c>
      <c r="AQ354" s="91"/>
      <c r="BB354" s="91"/>
    </row>
    <row r="355" spans="1:54" ht="15" customHeight="1" x14ac:dyDescent="0.25">
      <c r="A355" s="159" t="s">
        <v>1925</v>
      </c>
      <c r="B355" s="54">
        <f ca="1">IF(AO355="","",IF(ISERROR(MATCH(AO355,AO$5:AO354,0)),MAX(B$5:B354)+1,INDIRECT(ADDRESS(MATCH(AO355,AO$5:AO354,0)+4,1)) ) )</f>
        <v>279</v>
      </c>
      <c r="C355" s="75">
        <v>459</v>
      </c>
      <c r="F355" s="58" t="s">
        <v>1920</v>
      </c>
      <c r="G355" s="58"/>
      <c r="I355" s="108"/>
      <c r="J355" s="56"/>
      <c r="K355" s="57"/>
      <c r="L355" s="57"/>
      <c r="N355" s="61" t="str">
        <f>IF(J355="","",IF(ISERROR(MATCH(M355,M$5:M354,0)),MAX(N$5:N354)+1,VLOOKUP(M355,M$5:N354,2,FALSE)) )</f>
        <v/>
      </c>
      <c r="P355" s="107"/>
      <c r="V355" s="61" t="str">
        <f t="shared" si="40"/>
        <v/>
      </c>
      <c r="W355" s="61" t="str">
        <f>IF(P355="","",IF(ISERROR(MATCH(V355,V$5:V354,0)),MAX(W$5:W354)+1,VLOOKUP(V355,V$5:W354,2,FALSE)) )</f>
        <v/>
      </c>
      <c r="AH355" s="54" t="str">
        <f t="shared" si="41"/>
        <v>***</v>
      </c>
      <c r="AK355" s="58" t="s">
        <v>1921</v>
      </c>
      <c r="AO355" s="56" t="s">
        <v>1925</v>
      </c>
      <c r="AQ355" s="91"/>
      <c r="BB355" s="91"/>
    </row>
    <row r="356" spans="1:54" ht="15" customHeight="1" x14ac:dyDescent="0.25">
      <c r="A356" s="159" t="s">
        <v>1926</v>
      </c>
      <c r="B356" s="54">
        <f ca="1">IF(AO356="","",IF(ISERROR(MATCH(AO356,AO$5:AO355,0)),MAX(B$5:B355)+1,INDIRECT(ADDRESS(MATCH(AO356,AO$5:AO355,0)+4,1)) ) )</f>
        <v>280</v>
      </c>
      <c r="C356" s="75">
        <v>460</v>
      </c>
      <c r="F356" s="58" t="s">
        <v>1875</v>
      </c>
      <c r="G356" s="58"/>
      <c r="I356" s="108"/>
      <c r="J356" s="56"/>
      <c r="K356" s="57"/>
      <c r="L356" s="57"/>
      <c r="N356" s="61" t="str">
        <f>IF(J356="","",IF(ISERROR(MATCH(M356,M$5:M355,0)),MAX(N$5:N355)+1,VLOOKUP(M356,M$5:N355,2,FALSE)) )</f>
        <v/>
      </c>
      <c r="P356" s="107"/>
      <c r="V356" s="61" t="str">
        <f t="shared" si="40"/>
        <v/>
      </c>
      <c r="W356" s="61" t="str">
        <f>IF(P356="","",IF(ISERROR(MATCH(V356,V$5:V355,0)),MAX(W$5:W355)+1,VLOOKUP(V356,V$5:W355,2,FALSE)) )</f>
        <v/>
      </c>
      <c r="AH356" s="54" t="str">
        <f t="shared" si="41"/>
        <v>***</v>
      </c>
      <c r="AK356" s="58" t="s">
        <v>1921</v>
      </c>
      <c r="AO356" s="56" t="s">
        <v>1926</v>
      </c>
      <c r="AQ356" s="91"/>
      <c r="BB356" s="91"/>
    </row>
    <row r="357" spans="1:54" ht="15" customHeight="1" x14ac:dyDescent="0.25">
      <c r="A357" s="159" t="s">
        <v>1927</v>
      </c>
      <c r="B357" s="54">
        <f ca="1">IF(AO357="","",IF(ISERROR(MATCH(AO357,AO$5:AO356,0)),MAX(B$5:B356)+1,INDIRECT(ADDRESS(MATCH(AO357,AO$5:AO356,0)+4,1)) ) )</f>
        <v>281</v>
      </c>
      <c r="C357" s="75">
        <v>461</v>
      </c>
      <c r="F357" s="58" t="s">
        <v>1875</v>
      </c>
      <c r="G357" s="58"/>
      <c r="I357" s="108"/>
      <c r="J357" s="56"/>
      <c r="K357" s="57"/>
      <c r="L357" s="57"/>
      <c r="N357" s="61" t="str">
        <f>IF(J357="","",IF(ISERROR(MATCH(M357,M$5:M356,0)),MAX(N$5:N356)+1,VLOOKUP(M357,M$5:N356,2,FALSE)) )</f>
        <v/>
      </c>
      <c r="P357" s="107"/>
      <c r="V357" s="61" t="str">
        <f t="shared" si="40"/>
        <v/>
      </c>
      <c r="W357" s="61" t="str">
        <f>IF(P357="","",IF(ISERROR(MATCH(V357,V$5:V356,0)),MAX(W$5:W356)+1,VLOOKUP(V357,V$5:W356,2,FALSE)) )</f>
        <v/>
      </c>
      <c r="AH357" s="54" t="str">
        <f t="shared" si="41"/>
        <v>***</v>
      </c>
      <c r="AK357" s="58" t="s">
        <v>1921</v>
      </c>
      <c r="AO357" s="56" t="s">
        <v>1927</v>
      </c>
      <c r="AQ357" s="91"/>
      <c r="BB357" s="91"/>
    </row>
    <row r="358" spans="1:54" ht="15" customHeight="1" x14ac:dyDescent="0.25">
      <c r="A358" s="159" t="s">
        <v>1929</v>
      </c>
      <c r="B358" s="54">
        <f ca="1">IF(AO358="","",IF(ISERROR(MATCH(AO358,AO$5:AO357,0)),MAX(B$5:B357)+1,INDIRECT(ADDRESS(MATCH(AO358,AO$5:AO357,0)+4,1)) ) )</f>
        <v>282</v>
      </c>
      <c r="C358" s="75">
        <v>462</v>
      </c>
      <c r="F358" s="58" t="s">
        <v>1928</v>
      </c>
      <c r="G358" s="58"/>
      <c r="I358" s="108"/>
      <c r="J358" s="56"/>
      <c r="K358" s="57"/>
      <c r="L358" s="57"/>
      <c r="N358" s="61" t="str">
        <f>IF(J358="","",IF(ISERROR(MATCH(M358,M$5:M357,0)),MAX(N$5:N357)+1,VLOOKUP(M358,M$5:N357,2,FALSE)) )</f>
        <v/>
      </c>
      <c r="P358" s="107"/>
      <c r="V358" s="61" t="str">
        <f t="shared" si="40"/>
        <v/>
      </c>
      <c r="W358" s="61" t="str">
        <f>IF(P358="","",IF(ISERROR(MATCH(V358,V$5:V357,0)),MAX(W$5:W357)+1,VLOOKUP(V358,V$5:W357,2,FALSE)) )</f>
        <v/>
      </c>
      <c r="AH358" s="54" t="str">
        <f t="shared" si="41"/>
        <v>***</v>
      </c>
      <c r="AK358" s="58" t="s">
        <v>1921</v>
      </c>
      <c r="AO358" s="56" t="s">
        <v>1929</v>
      </c>
      <c r="AQ358" s="91"/>
      <c r="BB358" s="91"/>
    </row>
    <row r="359" spans="1:54" ht="15" customHeight="1" x14ac:dyDescent="0.25">
      <c r="A359" s="159" t="s">
        <v>1930</v>
      </c>
      <c r="B359" s="54">
        <f ca="1">IF(AO359="","",IF(ISERROR(MATCH(AO359,AO$5:AO358,0)),MAX(B$5:B358)+1,INDIRECT(ADDRESS(MATCH(AO359,AO$5:AO358,0)+4,1)) ) )</f>
        <v>283</v>
      </c>
      <c r="C359" s="75">
        <v>463</v>
      </c>
      <c r="F359" s="58" t="s">
        <v>1928</v>
      </c>
      <c r="G359" s="58"/>
      <c r="I359" s="108"/>
      <c r="J359" s="56"/>
      <c r="K359" s="57"/>
      <c r="L359" s="57"/>
      <c r="N359" s="61" t="str">
        <f>IF(J359="","",IF(ISERROR(MATCH(M359,M$5:M358,0)),MAX(N$5:N358)+1,VLOOKUP(M359,M$5:N358,2,FALSE)) )</f>
        <v/>
      </c>
      <c r="P359" s="107"/>
      <c r="V359" s="61" t="str">
        <f t="shared" si="40"/>
        <v/>
      </c>
      <c r="W359" s="61" t="str">
        <f>IF(P359="","",IF(ISERROR(MATCH(V359,V$5:V358,0)),MAX(W$5:W358)+1,VLOOKUP(V359,V$5:W358,2,FALSE)) )</f>
        <v/>
      </c>
      <c r="AH359" s="54" t="str">
        <f t="shared" si="41"/>
        <v>***</v>
      </c>
      <c r="AK359" s="58" t="s">
        <v>1921</v>
      </c>
      <c r="AO359" s="56" t="s">
        <v>1930</v>
      </c>
      <c r="AQ359" s="91"/>
      <c r="BB359" s="91"/>
    </row>
    <row r="360" spans="1:54" ht="15" customHeight="1" x14ac:dyDescent="0.25">
      <c r="A360" s="159" t="s">
        <v>1931</v>
      </c>
      <c r="B360" s="54">
        <f ca="1">IF(AO360="","",IF(ISERROR(MATCH(AO360,AO$5:AO359,0)),MAX(B$5:B359)+1,INDIRECT(ADDRESS(MATCH(AO360,AO$5:AO359,0)+4,1)) ) )</f>
        <v>284</v>
      </c>
      <c r="C360" s="75">
        <v>464</v>
      </c>
      <c r="F360" s="58" t="s">
        <v>1928</v>
      </c>
      <c r="G360" s="58"/>
      <c r="I360" s="108"/>
      <c r="J360" s="56"/>
      <c r="K360" s="57"/>
      <c r="L360" s="57"/>
      <c r="N360" s="61" t="str">
        <f>IF(J360="","",IF(ISERROR(MATCH(M360,M$5:M359,0)),MAX(N$5:N359)+1,VLOOKUP(M360,M$5:N359,2,FALSE)) )</f>
        <v/>
      </c>
      <c r="P360" s="107"/>
      <c r="V360" s="61" t="str">
        <f t="shared" si="40"/>
        <v/>
      </c>
      <c r="W360" s="61" t="str">
        <f>IF(P360="","",IF(ISERROR(MATCH(V360,V$5:V359,0)),MAX(W$5:W359)+1,VLOOKUP(V360,V$5:W359,2,FALSE)) )</f>
        <v/>
      </c>
      <c r="AH360" s="54" t="str">
        <f t="shared" si="41"/>
        <v>***</v>
      </c>
      <c r="AK360" s="58" t="s">
        <v>1921</v>
      </c>
      <c r="AO360" s="56" t="s">
        <v>1931</v>
      </c>
      <c r="AQ360" s="91"/>
      <c r="BB360" s="91"/>
    </row>
    <row r="361" spans="1:54" ht="15" customHeight="1" x14ac:dyDescent="0.25">
      <c r="A361" s="159" t="s">
        <v>1933</v>
      </c>
      <c r="B361" s="54">
        <f ca="1">IF(AO361="","",IF(ISERROR(MATCH(AO361,AO$5:AO360,0)),MAX(B$5:B360)+1,INDIRECT(ADDRESS(MATCH(AO361,AO$5:AO360,0)+4,1)) ) )</f>
        <v>285</v>
      </c>
      <c r="C361" s="75">
        <v>465</v>
      </c>
      <c r="E361" s="57" t="s">
        <v>1308</v>
      </c>
      <c r="F361" s="58" t="s">
        <v>1308</v>
      </c>
      <c r="G361" s="58"/>
      <c r="I361" s="108"/>
      <c r="J361" s="56" t="s">
        <v>1182</v>
      </c>
      <c r="K361" s="57"/>
      <c r="L361" s="56" t="s">
        <v>1932</v>
      </c>
      <c r="M361" s="58" t="s">
        <v>1647</v>
      </c>
      <c r="N361" s="61">
        <f>IF(J361="","",IF(ISERROR(MATCH(M361,M$5:M360,0)),MAX(N$5:N360)+1,VLOOKUP(M361,M$5:N360,2,FALSE)) )</f>
        <v>12</v>
      </c>
      <c r="P361" s="107" t="s">
        <v>1182</v>
      </c>
      <c r="S361" s="58" t="s">
        <v>1197</v>
      </c>
      <c r="T361" s="58" t="s">
        <v>1212</v>
      </c>
      <c r="V361" s="61" t="str">
        <f t="shared" si="40"/>
        <v>A2_A2</v>
      </c>
      <c r="W361" s="61">
        <f>IF(P361="","",IF(ISERROR(MATCH(V361,V$5:V360,0)),MAX(W$5:W360)+1,VLOOKUP(V361,V$5:W360,2,FALSE)) )</f>
        <v>7</v>
      </c>
      <c r="AH361" s="54" t="str">
        <f t="shared" si="41"/>
        <v>c7*</v>
      </c>
      <c r="AK361" s="58" t="s">
        <v>1921</v>
      </c>
      <c r="AO361" s="56" t="s">
        <v>1933</v>
      </c>
      <c r="AP361" s="58" t="s">
        <v>1934</v>
      </c>
      <c r="AQ361" s="91" t="s">
        <v>1935</v>
      </c>
      <c r="AT361" s="111">
        <f>TRUNC(AV361)*10000 + TRUNC((AV361-TRUNC(AV361))*60)*100 + (((AV361-TRUNC(AV361))*60)-TRUNC((AV361-TRUNC(AV361))*60))*60</f>
        <v>692421.09959999996</v>
      </c>
      <c r="AU361" s="111">
        <f>TRUNC(AW361)*10000 + TRUNC((AW361-TRUNC(AW361))*60)*100 + (((AW361-TRUNC(AW361))*60)-TRUNC((AW361-TRUNC(AW361))*60))*60</f>
        <v>610253.80079999997</v>
      </c>
      <c r="AV361" s="112">
        <v>69.405861000000002</v>
      </c>
      <c r="AW361" s="112">
        <v>61.048278000000003</v>
      </c>
      <c r="AX361" s="58">
        <v>5000</v>
      </c>
      <c r="AY361" s="58">
        <v>100</v>
      </c>
      <c r="BB361" s="91"/>
    </row>
    <row r="362" spans="1:54" ht="15" customHeight="1" x14ac:dyDescent="0.25">
      <c r="A362" s="159" t="s">
        <v>1936</v>
      </c>
      <c r="B362" s="54">
        <f ca="1">IF(AO362="","",IF(ISERROR(MATCH(AO362,AO$5:AO361,0)),MAX(B$5:B361)+1,INDIRECT(ADDRESS(MATCH(AO362,AO$5:AO361,0)+4,1)) ) )</f>
        <v>286</v>
      </c>
      <c r="C362" s="75">
        <v>466</v>
      </c>
      <c r="F362" s="58" t="s">
        <v>1194</v>
      </c>
      <c r="G362" s="58"/>
      <c r="I362" s="108"/>
      <c r="J362" s="56"/>
      <c r="K362" s="57"/>
      <c r="L362" s="57"/>
      <c r="N362" s="61" t="str">
        <f>IF(J362="","",IF(ISERROR(MATCH(M362,M$5:M361,0)),MAX(N$5:N361)+1,VLOOKUP(M362,M$5:N361,2,FALSE)) )</f>
        <v/>
      </c>
      <c r="P362" s="107"/>
      <c r="V362" s="61" t="str">
        <f t="shared" si="40"/>
        <v/>
      </c>
      <c r="W362" s="61" t="str">
        <f>IF(P362="","",IF(ISERROR(MATCH(V362,V$5:V361,0)),MAX(W$5:W361)+1,VLOOKUP(V362,V$5:W361,2,FALSE)) )</f>
        <v/>
      </c>
      <c r="AH362" s="54" t="str">
        <f t="shared" si="41"/>
        <v>***</v>
      </c>
      <c r="AK362" s="58" t="s">
        <v>1921</v>
      </c>
      <c r="AO362" s="56" t="s">
        <v>1936</v>
      </c>
      <c r="AP362" s="58" t="s">
        <v>1937</v>
      </c>
      <c r="AQ362" s="91"/>
      <c r="BB362" s="91"/>
    </row>
    <row r="363" spans="1:54" ht="15" customHeight="1" x14ac:dyDescent="0.25">
      <c r="A363" s="159" t="s">
        <v>1938</v>
      </c>
      <c r="B363" s="54">
        <f ca="1">IF(AO363="","",IF(ISERROR(MATCH(AO363,AO$5:AO362,0)),MAX(B$5:B362)+1,INDIRECT(ADDRESS(MATCH(AO363,AO$5:AO362,0)+4,1)) ) )</f>
        <v>287</v>
      </c>
      <c r="C363" s="75">
        <v>467</v>
      </c>
      <c r="F363" s="58" t="s">
        <v>1862</v>
      </c>
      <c r="G363" s="58"/>
      <c r="I363" s="108"/>
      <c r="J363" s="56"/>
      <c r="K363" s="57"/>
      <c r="L363" s="57"/>
      <c r="N363" s="61" t="str">
        <f>IF(J363="","",IF(ISERROR(MATCH(M363,M$5:M362,0)),MAX(N$5:N362)+1,VLOOKUP(M363,M$5:N362,2,FALSE)) )</f>
        <v/>
      </c>
      <c r="P363" s="107"/>
      <c r="V363" s="61" t="str">
        <f t="shared" si="40"/>
        <v/>
      </c>
      <c r="W363" s="61" t="str">
        <f>IF(P363="","",IF(ISERROR(MATCH(V363,V$5:V362,0)),MAX(W$5:W362)+1,VLOOKUP(V363,V$5:W362,2,FALSE)) )</f>
        <v/>
      </c>
      <c r="AH363" s="54" t="str">
        <f t="shared" si="41"/>
        <v>***</v>
      </c>
      <c r="AK363" s="58" t="s">
        <v>1921</v>
      </c>
      <c r="AO363" s="56" t="s">
        <v>1938</v>
      </c>
      <c r="AP363" s="58" t="s">
        <v>1939</v>
      </c>
      <c r="AQ363" s="91"/>
      <c r="BB363" s="91"/>
    </row>
    <row r="364" spans="1:54" ht="15" customHeight="1" x14ac:dyDescent="0.25">
      <c r="A364" s="159" t="s">
        <v>1940</v>
      </c>
      <c r="B364" s="54">
        <f ca="1">IF(AO364="","",IF(ISERROR(MATCH(AO364,AO$5:AO363,0)),MAX(B$5:B363)+1,INDIRECT(ADDRESS(MATCH(AO364,AO$5:AO363,0)+4,1)) ) )</f>
        <v>288</v>
      </c>
      <c r="C364" s="75">
        <v>468</v>
      </c>
      <c r="F364" s="58" t="s">
        <v>1862</v>
      </c>
      <c r="G364" s="58"/>
      <c r="I364" s="108"/>
      <c r="J364" s="56"/>
      <c r="K364" s="57"/>
      <c r="L364" s="57"/>
      <c r="N364" s="61" t="str">
        <f>IF(J364="","",IF(ISERROR(MATCH(M364,M$5:M363,0)),MAX(N$5:N363)+1,VLOOKUP(M364,M$5:N363,2,FALSE)) )</f>
        <v/>
      </c>
      <c r="P364" s="107"/>
      <c r="V364" s="61" t="str">
        <f t="shared" si="40"/>
        <v/>
      </c>
      <c r="W364" s="61" t="str">
        <f>IF(P364="","",IF(ISERROR(MATCH(V364,V$5:V363,0)),MAX(W$5:W363)+1,VLOOKUP(V364,V$5:W363,2,FALSE)) )</f>
        <v/>
      </c>
      <c r="AH364" s="54" t="str">
        <f t="shared" si="41"/>
        <v>***</v>
      </c>
      <c r="AK364" s="58" t="s">
        <v>1921</v>
      </c>
      <c r="AO364" s="56" t="s">
        <v>1940</v>
      </c>
      <c r="AP364" s="58" t="s">
        <v>1939</v>
      </c>
      <c r="AQ364" s="91"/>
      <c r="BB364" s="91"/>
    </row>
    <row r="365" spans="1:54" ht="15" customHeight="1" x14ac:dyDescent="0.25">
      <c r="A365" s="159" t="s">
        <v>1860</v>
      </c>
      <c r="B365" s="54" t="str">
        <f ca="1">IF(AO365="","",IF(ISERROR(MATCH(AO365,AO$5:AO364,0)),MAX(B$5:B364)+1,INDIRECT(ADDRESS(MATCH(AO365,AO$5:AO364,0)+4,1)) ) )</f>
        <v>12/017</v>
      </c>
      <c r="C365" s="75">
        <v>469</v>
      </c>
      <c r="D365" s="56">
        <v>428</v>
      </c>
      <c r="F365" s="58" t="s">
        <v>1315</v>
      </c>
      <c r="G365" s="58" t="s">
        <v>342</v>
      </c>
      <c r="I365" s="108"/>
      <c r="J365" s="58" t="s">
        <v>1261</v>
      </c>
      <c r="K365" s="58"/>
      <c r="L365" s="58" t="s">
        <v>1941</v>
      </c>
      <c r="M365" s="58" t="s">
        <v>1184</v>
      </c>
      <c r="N365" s="61">
        <f>IF(J365="","",IF(ISERROR(MATCH(M365,M$5:M364,0)),MAX(N$5:N364)+1,VLOOKUP(M365,M$5:N364,2,FALSE)) )</f>
        <v>1</v>
      </c>
      <c r="V365" s="61" t="str">
        <f t="shared" si="40"/>
        <v/>
      </c>
      <c r="W365" s="61" t="str">
        <f>IF(P365="","",IF(ISERROR(MATCH(V365,V$5:V364,0)),MAX(W$5:W364)+1,VLOOKUP(V365,V$5:W364,2,FALSE)) )</f>
        <v/>
      </c>
      <c r="AH365" s="54" t="str">
        <f t="shared" si="41"/>
        <v/>
      </c>
      <c r="AK365" s="58" t="s">
        <v>1921</v>
      </c>
      <c r="AO365" s="56" t="s">
        <v>1860</v>
      </c>
      <c r="AP365" s="58" t="s">
        <v>1809</v>
      </c>
      <c r="AQ365" s="91">
        <v>41117</v>
      </c>
      <c r="AS365" s="58" t="s">
        <v>1861</v>
      </c>
      <c r="BB365" s="91">
        <v>42555</v>
      </c>
    </row>
    <row r="366" spans="1:54" ht="15" customHeight="1" x14ac:dyDescent="0.25">
      <c r="A366" s="159" t="s">
        <v>1869</v>
      </c>
      <c r="B366" s="54" t="str">
        <f ca="1">IF(AO366="","",IF(ISERROR(MATCH(AO366,AO$5:AO365,0)),MAX(B$5:B365)+1,INDIRECT(ADDRESS(MATCH(AO366,AO$5:AO365,0)+4,1)) ) )</f>
        <v>KH##/###</v>
      </c>
      <c r="C366" s="75">
        <v>470</v>
      </c>
      <c r="D366" s="56">
        <v>432</v>
      </c>
      <c r="F366" s="58" t="s">
        <v>1868</v>
      </c>
      <c r="G366" s="58" t="s">
        <v>342</v>
      </c>
      <c r="I366" s="108"/>
      <c r="J366" s="58"/>
      <c r="N366" s="61" t="str">
        <f>IF(J366="","",IF(ISERROR(MATCH(M366,M$5:M365,0)),MAX(N$5:N365)+1,VLOOKUP(M366,M$5:N365,2,FALSE)) )</f>
        <v/>
      </c>
      <c r="V366" s="61" t="str">
        <f t="shared" si="40"/>
        <v/>
      </c>
      <c r="W366" s="61" t="str">
        <f>IF(P366="","",IF(ISERROR(MATCH(V366,V$5:V365,0)),MAX(W$5:W365)+1,VLOOKUP(V366,V$5:W365,2,FALSE)) )</f>
        <v/>
      </c>
      <c r="AH366" s="54" t="str">
        <f t="shared" si="41"/>
        <v/>
      </c>
      <c r="AK366" s="58" t="s">
        <v>1921</v>
      </c>
      <c r="AO366" s="56" t="s">
        <v>1869</v>
      </c>
      <c r="AP366" s="58" t="s">
        <v>1870</v>
      </c>
      <c r="AS366" s="58" t="s">
        <v>1871</v>
      </c>
      <c r="BB366" s="91"/>
    </row>
    <row r="367" spans="1:54" ht="15" customHeight="1" x14ac:dyDescent="0.25">
      <c r="A367" s="159" t="s">
        <v>1918</v>
      </c>
      <c r="B367" s="54" t="str">
        <f ca="1">IF(AO367="","",IF(ISERROR(MATCH(AO367,AO$5:AO366,0)),MAX(B$5:B366)+1,INDIRECT(ADDRESS(MATCH(AO367,AO$5:AO366,0)+4,1)) ) )</f>
        <v>04/032</v>
      </c>
      <c r="C367" s="75">
        <v>471</v>
      </c>
      <c r="D367" s="56">
        <v>455</v>
      </c>
      <c r="E367" s="57" t="s">
        <v>1308</v>
      </c>
      <c r="F367" s="58" t="s">
        <v>1308</v>
      </c>
      <c r="G367" s="58" t="s">
        <v>342</v>
      </c>
      <c r="I367" s="108"/>
      <c r="J367" s="56" t="s">
        <v>1182</v>
      </c>
      <c r="K367" s="57"/>
      <c r="L367" s="56" t="s">
        <v>1942</v>
      </c>
      <c r="M367" s="58" t="s">
        <v>1210</v>
      </c>
      <c r="N367" s="61">
        <f>IF(J367="","",IF(ISERROR(MATCH(M367,M$5:M366,0)),MAX(N$5:N366)+1,VLOOKUP(M367,M$5:N366,2,FALSE)) )</f>
        <v>2</v>
      </c>
      <c r="P367" s="107" t="s">
        <v>1182</v>
      </c>
      <c r="S367" s="58" t="s">
        <v>1211</v>
      </c>
      <c r="T367" s="58" t="s">
        <v>1196</v>
      </c>
      <c r="U367" s="58" t="s">
        <v>1265</v>
      </c>
      <c r="V367" s="61" t="str">
        <f t="shared" si="40"/>
        <v>A1_A3</v>
      </c>
      <c r="W367" s="61">
        <f>IF(P367="","",IF(ISERROR(MATCH(V367,V$5:V366,0)),MAX(W$5:W366)+1,VLOOKUP(V367,V$5:W366,2,FALSE)) )</f>
        <v>9</v>
      </c>
      <c r="AH367" s="54" t="str">
        <f t="shared" si="41"/>
        <v/>
      </c>
      <c r="AK367" s="58" t="s">
        <v>1738</v>
      </c>
      <c r="AO367" s="56" t="s">
        <v>1918</v>
      </c>
      <c r="AP367" s="58" t="s">
        <v>1826</v>
      </c>
      <c r="AQ367" s="91">
        <v>38263</v>
      </c>
      <c r="AS367" s="58" t="s">
        <v>1919</v>
      </c>
      <c r="AT367" s="92">
        <v>143130</v>
      </c>
      <c r="AU367" s="92">
        <v>460805</v>
      </c>
      <c r="AV367" s="93">
        <f t="shared" ref="AV367:AW367" si="44">(AT367-TRUNC(AT367/100)*100)/3600+(TRUNC(AT367/100)-TRUNC(AT367/10000)*100)/60+TRUNC(AT367/10000)</f>
        <v>14.525</v>
      </c>
      <c r="AW367" s="93">
        <f t="shared" si="44"/>
        <v>46.134722222222223</v>
      </c>
      <c r="AX367" s="58">
        <v>5000</v>
      </c>
      <c r="AY367" s="58">
        <v>500</v>
      </c>
      <c r="BB367" s="91"/>
    </row>
    <row r="368" spans="1:54" ht="15" customHeight="1" x14ac:dyDescent="0.25">
      <c r="A368" s="159" t="s">
        <v>1943</v>
      </c>
      <c r="B368" s="54">
        <f ca="1">IF(AO368="","",IF(ISERROR(MATCH(AO368,AO$5:AO367,0)),MAX(B$5:B367)+1,INDIRECT(ADDRESS(MATCH(AO368,AO$5:AO367,0)+4,1)) ) )</f>
        <v>289</v>
      </c>
      <c r="C368" s="75">
        <v>472</v>
      </c>
      <c r="F368" s="58" t="s">
        <v>1875</v>
      </c>
      <c r="G368" s="58"/>
      <c r="I368" s="108"/>
      <c r="J368" s="56"/>
      <c r="K368" s="57"/>
      <c r="L368" s="57"/>
      <c r="N368" s="61" t="str">
        <f>IF(J368="","",IF(ISERROR(MATCH(M368,M$5:M367,0)),MAX(N$5:N367)+1,VLOOKUP(M368,M$5:N367,2,FALSE)) )</f>
        <v/>
      </c>
      <c r="P368" s="107"/>
      <c r="V368" s="61" t="str">
        <f t="shared" si="40"/>
        <v/>
      </c>
      <c r="W368" s="61" t="str">
        <f>IF(P368="","",IF(ISERROR(MATCH(V368,V$5:V367,0)),MAX(W$5:W367)+1,VLOOKUP(V368,V$5:W367,2,FALSE)) )</f>
        <v/>
      </c>
      <c r="AH368" s="54" t="str">
        <f t="shared" si="41"/>
        <v>***</v>
      </c>
      <c r="AK368" s="58" t="s">
        <v>1921</v>
      </c>
      <c r="AO368" s="56" t="s">
        <v>1943</v>
      </c>
      <c r="AQ368" s="91"/>
      <c r="BB368" s="91"/>
    </row>
    <row r="369" spans="1:54" ht="15" customHeight="1" x14ac:dyDescent="0.25">
      <c r="A369" s="159" t="s">
        <v>1944</v>
      </c>
      <c r="B369" s="54">
        <f ca="1">IF(AO369="","",IF(ISERROR(MATCH(AO369,AO$5:AO368,0)),MAX(B$5:B368)+1,INDIRECT(ADDRESS(MATCH(AO369,AO$5:AO368,0)+4,1)) ) )</f>
        <v>290</v>
      </c>
      <c r="C369" s="75">
        <v>473</v>
      </c>
      <c r="F369" s="58" t="s">
        <v>1875</v>
      </c>
      <c r="G369" s="58"/>
      <c r="I369" s="108"/>
      <c r="J369" s="56"/>
      <c r="K369" s="57"/>
      <c r="L369" s="57"/>
      <c r="N369" s="61" t="str">
        <f>IF(J369="","",IF(ISERROR(MATCH(M369,M$5:M368,0)),MAX(N$5:N368)+1,VLOOKUP(M369,M$5:N368,2,FALSE)) )</f>
        <v/>
      </c>
      <c r="P369" s="107"/>
      <c r="V369" s="61" t="str">
        <f t="shared" si="40"/>
        <v/>
      </c>
      <c r="W369" s="61" t="str">
        <f>IF(P369="","",IF(ISERROR(MATCH(V369,V$5:V368,0)),MAX(W$5:W368)+1,VLOOKUP(V369,V$5:W368,2,FALSE)) )</f>
        <v/>
      </c>
      <c r="AH369" s="54" t="str">
        <f t="shared" si="41"/>
        <v>***</v>
      </c>
      <c r="AK369" s="58" t="s">
        <v>1921</v>
      </c>
      <c r="AO369" s="56" t="s">
        <v>1944</v>
      </c>
      <c r="AQ369" s="91"/>
      <c r="BB369" s="91"/>
    </row>
    <row r="370" spans="1:54" ht="15" customHeight="1" x14ac:dyDescent="0.25">
      <c r="A370" s="159" t="s">
        <v>1945</v>
      </c>
      <c r="B370" s="54">
        <f ca="1">IF(AO370="","",IF(ISERROR(MATCH(AO370,AO$5:AO369,0)),MAX(B$5:B369)+1,INDIRECT(ADDRESS(MATCH(AO370,AO$5:AO369,0)+4,1)) ) )</f>
        <v>291</v>
      </c>
      <c r="C370" s="75">
        <v>474</v>
      </c>
      <c r="F370" s="58" t="s">
        <v>1875</v>
      </c>
      <c r="G370" s="58"/>
      <c r="I370" s="108"/>
      <c r="J370" s="56"/>
      <c r="K370" s="57"/>
      <c r="L370" s="57"/>
      <c r="N370" s="61" t="str">
        <f>IF(J370="","",IF(ISERROR(MATCH(M370,M$5:M369,0)),MAX(N$5:N369)+1,VLOOKUP(M370,M$5:N369,2,FALSE)) )</f>
        <v/>
      </c>
      <c r="P370" s="107"/>
      <c r="V370" s="61" t="str">
        <f t="shared" si="40"/>
        <v/>
      </c>
      <c r="W370" s="61" t="str">
        <f>IF(P370="","",IF(ISERROR(MATCH(V370,V$5:V369,0)),MAX(W$5:W369)+1,VLOOKUP(V370,V$5:W369,2,FALSE)) )</f>
        <v/>
      </c>
      <c r="AH370" s="54" t="str">
        <f t="shared" si="41"/>
        <v>***</v>
      </c>
      <c r="AK370" s="58" t="s">
        <v>1921</v>
      </c>
      <c r="AO370" s="56" t="s">
        <v>1945</v>
      </c>
      <c r="AQ370" s="91"/>
      <c r="BB370" s="91"/>
    </row>
    <row r="371" spans="1:54" ht="15" customHeight="1" x14ac:dyDescent="0.25">
      <c r="A371" s="157" t="s">
        <v>1946</v>
      </c>
      <c r="B371" s="54">
        <f ca="1">IF(AO371="","",IF(ISERROR(MATCH(AO371,AO$5:AO370,0)),MAX(B$5:B370)+1,INDIRECT(ADDRESS(MATCH(AO371,AO$5:AO370,0)+4,1)) ) )</f>
        <v>292</v>
      </c>
      <c r="C371" s="75">
        <v>475</v>
      </c>
      <c r="F371" s="58" t="s">
        <v>1862</v>
      </c>
      <c r="G371" s="58"/>
      <c r="I371" s="108"/>
      <c r="J371" s="56"/>
      <c r="K371" s="57"/>
      <c r="L371" s="57"/>
      <c r="N371" s="61" t="str">
        <f>IF(J371="","",IF(ISERROR(MATCH(M371,M$5:M370,0)),MAX(N$5:N370)+1,VLOOKUP(M371,M$5:N370,2,FALSE)) )</f>
        <v/>
      </c>
      <c r="P371" s="107"/>
      <c r="V371" s="61" t="str">
        <f t="shared" si="40"/>
        <v/>
      </c>
      <c r="W371" s="61" t="str">
        <f>IF(P371="","",IF(ISERROR(MATCH(V371,V$5:V370,0)),MAX(W$5:W370)+1,VLOOKUP(V371,V$5:W370,2,FALSE)) )</f>
        <v/>
      </c>
      <c r="AH371" s="54" t="str">
        <f t="shared" si="41"/>
        <v>***</v>
      </c>
      <c r="AK371" s="58" t="s">
        <v>1921</v>
      </c>
      <c r="AO371" s="58" t="s">
        <v>1946</v>
      </c>
      <c r="AP371" s="58" t="s">
        <v>1947</v>
      </c>
      <c r="AQ371" s="91"/>
      <c r="BB371" s="91"/>
    </row>
    <row r="372" spans="1:54" ht="15" customHeight="1" x14ac:dyDescent="0.25">
      <c r="A372" s="159" t="s">
        <v>1802</v>
      </c>
      <c r="B372" s="54" t="str">
        <f ca="1">IF(AO372="","",IF(ISERROR(MATCH(AO372,AO$5:AO371,0)),MAX(B$5:B371)+1,INDIRECT(ADDRESS(MATCH(AO372,AO$5:AO371,0)+4,1)) ) )</f>
        <v>93/033</v>
      </c>
      <c r="C372" s="75">
        <v>476</v>
      </c>
      <c r="D372" s="56">
        <v>404</v>
      </c>
      <c r="F372" s="58" t="s">
        <v>1315</v>
      </c>
      <c r="G372" s="58" t="s">
        <v>342</v>
      </c>
      <c r="I372" s="108"/>
      <c r="J372" s="58"/>
      <c r="K372" s="58"/>
      <c r="L372" s="58"/>
      <c r="M372" s="58"/>
      <c r="N372" s="61" t="str">
        <f>IF(J372="","",IF(ISERROR(MATCH(M372,M$5:M371,0)),MAX(N$5:N371)+1,VLOOKUP(M372,M$5:N371,2,FALSE)) )</f>
        <v/>
      </c>
      <c r="V372" s="61" t="str">
        <f t="shared" si="40"/>
        <v/>
      </c>
      <c r="W372" s="61" t="str">
        <f>IF(P372="","",IF(ISERROR(MATCH(V372,V$5:V371,0)),MAX(W$5:W371)+1,VLOOKUP(V372,V$5:W371,2,FALSE)) )</f>
        <v/>
      </c>
      <c r="AH372" s="54" t="str">
        <f t="shared" si="41"/>
        <v/>
      </c>
      <c r="AK372" s="58" t="s">
        <v>1921</v>
      </c>
      <c r="AO372" s="56" t="s">
        <v>1802</v>
      </c>
      <c r="AP372" s="58" t="s">
        <v>1785</v>
      </c>
      <c r="AQ372" s="91">
        <v>34205</v>
      </c>
      <c r="AS372" s="58" t="s">
        <v>1800</v>
      </c>
      <c r="BB372" s="91"/>
    </row>
    <row r="373" spans="1:54" ht="15" customHeight="1" x14ac:dyDescent="0.25">
      <c r="A373" s="159" t="s">
        <v>1851</v>
      </c>
      <c r="B373" s="54" t="str">
        <f ca="1">IF(AO373="","",IF(ISERROR(MATCH(AO373,AO$5:AO372,0)),MAX(B$5:B372)+1,INDIRECT(ADDRESS(MATCH(AO373,AO$5:AO372,0)+4,1)) ) )</f>
        <v>11/010</v>
      </c>
      <c r="C373" s="75">
        <v>477</v>
      </c>
      <c r="D373" s="56">
        <v>424</v>
      </c>
      <c r="E373" s="57" t="s">
        <v>1315</v>
      </c>
      <c r="F373" s="58" t="s">
        <v>1315</v>
      </c>
      <c r="G373" s="58" t="s">
        <v>342</v>
      </c>
      <c r="I373" s="108"/>
      <c r="J373" s="58" t="s">
        <v>1182</v>
      </c>
      <c r="K373" s="58"/>
      <c r="L373" s="58" t="s">
        <v>1948</v>
      </c>
      <c r="M373" s="58" t="s">
        <v>1184</v>
      </c>
      <c r="N373" s="61">
        <f>IF(J373="","",IF(ISERROR(MATCH(M373,M$5:M372,0)),MAX(N$5:N372)+1,VLOOKUP(M373,M$5:N372,2,FALSE)) )</f>
        <v>1</v>
      </c>
      <c r="V373" s="61" t="str">
        <f t="shared" si="40"/>
        <v/>
      </c>
      <c r="W373" s="61" t="str">
        <f>IF(P373="","",IF(ISERROR(MATCH(V373,V$5:V372,0)),MAX(W$5:W372)+1,VLOOKUP(V373,V$5:W372,2,FALSE)) )</f>
        <v/>
      </c>
      <c r="AH373" s="54" t="str">
        <f t="shared" si="41"/>
        <v/>
      </c>
      <c r="AK373" s="58" t="s">
        <v>1738</v>
      </c>
      <c r="AL373" s="59" t="s">
        <v>1859</v>
      </c>
      <c r="AO373" s="56" t="s">
        <v>1851</v>
      </c>
      <c r="AP373" s="58" t="s">
        <v>1813</v>
      </c>
      <c r="AS373" s="58" t="s">
        <v>1822</v>
      </c>
      <c r="AT373" s="92">
        <v>5050161</v>
      </c>
      <c r="AU373" s="92">
        <v>570509</v>
      </c>
      <c r="BB373" s="91"/>
    </row>
    <row r="374" spans="1:54" ht="15" customHeight="1" x14ac:dyDescent="0.25">
      <c r="A374" s="159"/>
      <c r="B374" s="54" t="str">
        <f ca="1">IF(AO374="","",IF(ISERROR(MATCH(AO374,AO$5:AO373,0)),MAX(B$5:B373)+1,INDIRECT(ADDRESS(MATCH(AO374,AO$5:AO373,0)+4,1)) ) )</f>
        <v/>
      </c>
      <c r="C374" s="75"/>
      <c r="F374" s="58"/>
      <c r="G374" s="58"/>
      <c r="I374" s="108"/>
      <c r="J374" s="56"/>
      <c r="K374" s="57"/>
      <c r="L374" s="57"/>
      <c r="N374" s="61" t="str">
        <f>IF(J374="","",IF(ISERROR(MATCH(M374,M$5:M373,0)),MAX(N$5:N373)+1,VLOOKUP(M374,M$5:N373,2,FALSE)) )</f>
        <v/>
      </c>
      <c r="P374" s="107"/>
      <c r="V374" s="61" t="str">
        <f t="shared" si="40"/>
        <v/>
      </c>
      <c r="W374" s="61" t="str">
        <f>IF(P374="","",IF(ISERROR(MATCH(V374,V$5:V373,0)),MAX(W$5:W373)+1,VLOOKUP(V374,V$5:W373,2,FALSE)) )</f>
        <v/>
      </c>
      <c r="AH374" s="54" t="str">
        <f t="shared" si="41"/>
        <v>***</v>
      </c>
      <c r="AO374" s="56"/>
      <c r="AQ374" s="91"/>
      <c r="BB374" s="91"/>
    </row>
    <row r="375" spans="1:54" ht="15" customHeight="1" x14ac:dyDescent="0.3">
      <c r="A375" s="157" t="s">
        <v>1952</v>
      </c>
      <c r="B375" s="54">
        <f ca="1">IF(AO375="","",IF(ISERROR(MATCH(AO375,AO$5:AO374,0)),MAX(B$5:B374)+1,INDIRECT(ADDRESS(MATCH(AO375,AO$5:AO374,0)+4,1)) ) )</f>
        <v>293</v>
      </c>
      <c r="C375" s="113">
        <v>478</v>
      </c>
      <c r="D375" s="58">
        <v>566</v>
      </c>
      <c r="F375" s="114" t="s">
        <v>1308</v>
      </c>
      <c r="G375" s="115"/>
      <c r="I375" s="108"/>
      <c r="J375" s="56"/>
      <c r="K375" s="57"/>
      <c r="L375" s="57"/>
      <c r="N375" s="61" t="str">
        <f>IF(J375="","",IF(ISERROR(MATCH(M375,M$5:M374,0)),MAX(N$5:N374)+1,VLOOKUP(M375,M$5:N374,2,FALSE)) )</f>
        <v/>
      </c>
      <c r="P375" s="107" t="s">
        <v>1182</v>
      </c>
      <c r="Q375" s="58" t="s">
        <v>1949</v>
      </c>
      <c r="S375" s="58" t="s">
        <v>1197</v>
      </c>
      <c r="T375" s="58" t="s">
        <v>1196</v>
      </c>
      <c r="V375" s="61" t="str">
        <f t="shared" si="40"/>
        <v>A1_A1</v>
      </c>
      <c r="W375" s="61">
        <f>IF(P375="","",IF(ISERROR(MATCH(V375,V$5:V374,0)),MAX(W$5:W374)+1,VLOOKUP(V375,V$5:W374,2,FALSE)) )</f>
        <v>10</v>
      </c>
      <c r="AH375" s="54" t="str">
        <f t="shared" si="41"/>
        <v/>
      </c>
      <c r="AK375" s="58" t="s">
        <v>1950</v>
      </c>
      <c r="AL375" s="115" t="s">
        <v>1951</v>
      </c>
      <c r="AO375" s="58" t="s">
        <v>1952</v>
      </c>
      <c r="AP375" s="58" t="s">
        <v>1953</v>
      </c>
      <c r="AQ375" s="91" t="s">
        <v>1954</v>
      </c>
      <c r="AR375" s="56" t="s">
        <v>1955</v>
      </c>
      <c r="AS375" s="58" t="s">
        <v>1956</v>
      </c>
      <c r="AT375" s="92">
        <v>241838.1</v>
      </c>
      <c r="AU375" s="92">
        <v>540650.30000000005</v>
      </c>
      <c r="AV375" s="112">
        <v>24.310583333333334</v>
      </c>
      <c r="AW375" s="58">
        <v>54.113972222222237</v>
      </c>
      <c r="AX375" s="58">
        <v>10</v>
      </c>
      <c r="AY375" s="58">
        <v>100</v>
      </c>
      <c r="AZ375" s="58">
        <v>50</v>
      </c>
      <c r="BB375" s="91"/>
    </row>
    <row r="376" spans="1:54" ht="15" customHeight="1" x14ac:dyDescent="0.3">
      <c r="A376" s="157" t="s">
        <v>1952</v>
      </c>
      <c r="B376" s="54" t="str">
        <f ca="1">IF(AO376="","",IF(ISERROR(MATCH(AO376,AO$5:AO375,0)),MAX(B$5:B375)+1,INDIRECT(ADDRESS(MATCH(AO376,AO$5:AO375,0)+4,1)) ) )</f>
        <v>Lit16_DIPcom30a</v>
      </c>
      <c r="C376" s="113">
        <v>479</v>
      </c>
      <c r="D376" s="58">
        <v>566</v>
      </c>
      <c r="E376" s="116"/>
      <c r="F376" s="114" t="s">
        <v>1308</v>
      </c>
      <c r="G376" s="115"/>
      <c r="I376" s="108"/>
      <c r="J376" s="56"/>
      <c r="K376" s="57"/>
      <c r="L376" s="57"/>
      <c r="N376" s="61" t="str">
        <f>IF(J376="","",IF(ISERROR(MATCH(M376,M$5:M375,0)),MAX(N$5:N375)+1,VLOOKUP(M376,M$5:N375,2,FALSE)) )</f>
        <v/>
      </c>
      <c r="P376" s="107"/>
      <c r="Q376" s="58" t="s">
        <v>1957</v>
      </c>
      <c r="V376" s="61" t="str">
        <f t="shared" si="40"/>
        <v/>
      </c>
      <c r="W376" s="61" t="str">
        <f>IF(P376="","",IF(ISERROR(MATCH(V376,V$5:V375,0)),MAX(W$5:W375)+1,VLOOKUP(V376,V$5:W375,2,FALSE)) )</f>
        <v/>
      </c>
      <c r="AH376" s="54" t="str">
        <f t="shared" si="41"/>
        <v/>
      </c>
      <c r="AK376" s="58" t="s">
        <v>1950</v>
      </c>
      <c r="AL376" s="115"/>
      <c r="AO376" s="58" t="s">
        <v>1952</v>
      </c>
      <c r="AP376" s="58" t="s">
        <v>1953</v>
      </c>
      <c r="AQ376" s="91" t="s">
        <v>1954</v>
      </c>
      <c r="AR376" s="56" t="s">
        <v>1955</v>
      </c>
      <c r="AS376" s="58" t="s">
        <v>1956</v>
      </c>
      <c r="AT376" s="92">
        <v>241838.1</v>
      </c>
      <c r="AU376" s="92">
        <v>540650.30000000005</v>
      </c>
      <c r="AV376" s="112">
        <v>24.310583333333334</v>
      </c>
      <c r="AW376" s="58">
        <v>54.113972222222237</v>
      </c>
      <c r="AX376" s="58">
        <v>10</v>
      </c>
      <c r="AY376" s="58">
        <v>100</v>
      </c>
      <c r="AZ376" s="58">
        <v>50</v>
      </c>
      <c r="BB376" s="91"/>
    </row>
    <row r="377" spans="1:54" ht="15" customHeight="1" x14ac:dyDescent="0.3">
      <c r="A377" s="157" t="s">
        <v>1952</v>
      </c>
      <c r="B377" s="54" t="str">
        <f ca="1">IF(AO377="","",IF(ISERROR(MATCH(AO377,AO$5:AO376,0)),MAX(B$5:B376)+1,INDIRECT(ADDRESS(MATCH(AO377,AO$5:AO376,0)+4,1)) ) )</f>
        <v>Lit16_DIPcom30a</v>
      </c>
      <c r="C377" s="113">
        <v>480</v>
      </c>
      <c r="D377" s="58">
        <v>566</v>
      </c>
      <c r="E377" s="116"/>
      <c r="F377" s="114" t="s">
        <v>1308</v>
      </c>
      <c r="G377" s="115"/>
      <c r="I377" s="108"/>
      <c r="J377" s="56"/>
      <c r="K377" s="57"/>
      <c r="L377" s="57"/>
      <c r="N377" s="61" t="str">
        <f>IF(J377="","",IF(ISERROR(MATCH(M377,M$5:M376,0)),MAX(N$5:N376)+1,VLOOKUP(M377,M$5:N376,2,FALSE)) )</f>
        <v/>
      </c>
      <c r="P377" s="107"/>
      <c r="Q377" s="58" t="s">
        <v>1957</v>
      </c>
      <c r="V377" s="61" t="str">
        <f t="shared" si="40"/>
        <v/>
      </c>
      <c r="W377" s="61" t="str">
        <f>IF(P377="","",IF(ISERROR(MATCH(V377,V$5:V376,0)),MAX(W$5:W376)+1,VLOOKUP(V377,V$5:W376,2,FALSE)) )</f>
        <v/>
      </c>
      <c r="AH377" s="54" t="str">
        <f t="shared" si="41"/>
        <v/>
      </c>
      <c r="AK377" s="58" t="s">
        <v>1950</v>
      </c>
      <c r="AL377" s="115"/>
      <c r="AO377" s="58" t="s">
        <v>1952</v>
      </c>
      <c r="AP377" s="58" t="s">
        <v>1953</v>
      </c>
      <c r="AQ377" s="91" t="s">
        <v>1954</v>
      </c>
      <c r="AR377" s="56" t="s">
        <v>1955</v>
      </c>
      <c r="AS377" s="58" t="s">
        <v>1956</v>
      </c>
      <c r="AT377" s="92">
        <v>241838.1</v>
      </c>
      <c r="AU377" s="92">
        <v>540650.30000000005</v>
      </c>
      <c r="AV377" s="112">
        <v>24.310583333333334</v>
      </c>
      <c r="AW377" s="58">
        <v>54.113972222222237</v>
      </c>
      <c r="AX377" s="58">
        <v>10</v>
      </c>
      <c r="AY377" s="58">
        <v>100</v>
      </c>
      <c r="AZ377" s="58">
        <v>50</v>
      </c>
      <c r="BB377" s="91"/>
    </row>
    <row r="378" spans="1:54" ht="15" customHeight="1" x14ac:dyDescent="0.3">
      <c r="A378" s="157" t="s">
        <v>1960</v>
      </c>
      <c r="B378" s="54">
        <f ca="1">IF(AO378="","",IF(ISERROR(MATCH(AO378,AO$5:AO377,0)),MAX(B$5:B377)+1,INDIRECT(ADDRESS(MATCH(AO378,AO$5:AO377,0)+4,1)) ) )</f>
        <v>294</v>
      </c>
      <c r="C378" s="113">
        <v>481</v>
      </c>
      <c r="D378" s="58">
        <v>482</v>
      </c>
      <c r="F378" s="114" t="s">
        <v>1355</v>
      </c>
      <c r="G378" s="115"/>
      <c r="I378" s="108"/>
      <c r="J378" s="56"/>
      <c r="K378" s="57"/>
      <c r="L378" s="57"/>
      <c r="N378" s="61" t="str">
        <f>IF(J378="","",IF(ISERROR(MATCH(M378,M$5:M377,0)),MAX(N$5:N377)+1,VLOOKUP(M378,M$5:N377,2,FALSE)) )</f>
        <v/>
      </c>
      <c r="P378" s="107" t="s">
        <v>1182</v>
      </c>
      <c r="Q378" s="58" t="s">
        <v>1958</v>
      </c>
      <c r="V378" s="61" t="str">
        <f t="shared" si="40"/>
        <v>_</v>
      </c>
      <c r="W378" s="61">
        <f>IF(P378="","",IF(ISERROR(MATCH(V378,V$5:V377,0)),MAX(W$5:W377)+1,VLOOKUP(V378,V$5:W377,2,FALSE)) )</f>
        <v>19</v>
      </c>
      <c r="AH378" s="54" t="str">
        <f t="shared" si="41"/>
        <v/>
      </c>
      <c r="AK378" s="58" t="s">
        <v>1950</v>
      </c>
      <c r="AL378" s="115" t="s">
        <v>1959</v>
      </c>
      <c r="AO378" s="58" t="s">
        <v>1960</v>
      </c>
      <c r="AP378" s="58" t="s">
        <v>1953</v>
      </c>
      <c r="AQ378" s="91" t="s">
        <v>1954</v>
      </c>
      <c r="AR378" s="56">
        <v>38</v>
      </c>
      <c r="AS378" s="117" t="s">
        <v>1961</v>
      </c>
      <c r="AT378" s="92">
        <v>242450</v>
      </c>
      <c r="AU378" s="92">
        <v>540524.1</v>
      </c>
      <c r="AV378" s="112">
        <v>24.413888888888888</v>
      </c>
      <c r="AW378" s="112">
        <v>54.09002777777777</v>
      </c>
      <c r="AX378" s="58">
        <v>10</v>
      </c>
      <c r="AY378" s="58">
        <v>100</v>
      </c>
      <c r="AZ378" s="58">
        <v>50</v>
      </c>
      <c r="BB378" s="91"/>
    </row>
    <row r="379" spans="1:54" ht="15" customHeight="1" x14ac:dyDescent="0.3">
      <c r="A379" s="157" t="s">
        <v>1960</v>
      </c>
      <c r="B379" s="54" t="str">
        <f ca="1">IF(AO379="","",IF(ISERROR(MATCH(AO379,AO$5:AO378,0)),MAX(B$5:B378)+1,INDIRECT(ADDRESS(MATCH(AO379,AO$5:AO378,0)+4,1)) ) )</f>
        <v>Lit16_DIPtri38</v>
      </c>
      <c r="C379" s="113">
        <v>482</v>
      </c>
      <c r="D379" s="58"/>
      <c r="E379" s="116"/>
      <c r="F379" s="114" t="s">
        <v>1355</v>
      </c>
      <c r="G379" s="115"/>
      <c r="I379" s="108"/>
      <c r="J379" s="56"/>
      <c r="K379" s="57"/>
      <c r="L379" s="57"/>
      <c r="N379" s="61" t="str">
        <f>IF(J379="","",IF(ISERROR(MATCH(M379,M$5:M378,0)),MAX(N$5:N378)+1,VLOOKUP(M379,M$5:N378,2,FALSE)) )</f>
        <v/>
      </c>
      <c r="P379" s="107"/>
      <c r="Q379" s="58" t="s">
        <v>1962</v>
      </c>
      <c r="V379" s="61" t="str">
        <f t="shared" si="40"/>
        <v/>
      </c>
      <c r="W379" s="61" t="str">
        <f>IF(P379="","",IF(ISERROR(MATCH(V379,V$5:V378,0)),MAX(W$5:W378)+1,VLOOKUP(V379,V$5:W378,2,FALSE)) )</f>
        <v/>
      </c>
      <c r="AH379" s="54" t="str">
        <f t="shared" si="41"/>
        <v>***</v>
      </c>
      <c r="AK379" s="58" t="s">
        <v>1950</v>
      </c>
      <c r="AL379" s="115" t="s">
        <v>1959</v>
      </c>
      <c r="AO379" s="58" t="s">
        <v>1960</v>
      </c>
      <c r="AP379" s="58" t="s">
        <v>1953</v>
      </c>
      <c r="AQ379" s="91" t="s">
        <v>1954</v>
      </c>
      <c r="AR379" s="56">
        <v>38</v>
      </c>
      <c r="AS379" s="117" t="s">
        <v>1961</v>
      </c>
      <c r="AT379" s="92">
        <v>242450</v>
      </c>
      <c r="AU379" s="92">
        <v>540524.1</v>
      </c>
      <c r="AV379" s="112">
        <v>24.413888888888888</v>
      </c>
      <c r="AW379" s="112">
        <v>54.09002777777777</v>
      </c>
      <c r="AX379" s="58">
        <v>10</v>
      </c>
      <c r="AY379" s="58">
        <v>100</v>
      </c>
      <c r="AZ379" s="58">
        <v>50</v>
      </c>
      <c r="BB379" s="91"/>
    </row>
    <row r="380" spans="1:54" ht="15" customHeight="1" x14ac:dyDescent="0.3">
      <c r="A380" s="157" t="s">
        <v>1960</v>
      </c>
      <c r="B380" s="54" t="str">
        <f ca="1">IF(AO380="","",IF(ISERROR(MATCH(AO380,AO$5:AO379,0)),MAX(B$5:B379)+1,INDIRECT(ADDRESS(MATCH(AO380,AO$5:AO379,0)+4,1)) ) )</f>
        <v>Lit16_DIPtri38</v>
      </c>
      <c r="C380" s="113">
        <v>483</v>
      </c>
      <c r="D380" s="58">
        <v>482</v>
      </c>
      <c r="E380" s="116"/>
      <c r="F380" s="114" t="s">
        <v>1355</v>
      </c>
      <c r="G380" s="115"/>
      <c r="I380" s="108"/>
      <c r="J380" s="56"/>
      <c r="K380" s="57"/>
      <c r="L380" s="57"/>
      <c r="N380" s="61" t="str">
        <f>IF(J380="","",IF(ISERROR(MATCH(M380,M$5:M379,0)),MAX(N$5:N379)+1,VLOOKUP(M380,M$5:N379,2,FALSE)) )</f>
        <v/>
      </c>
      <c r="P380" s="107"/>
      <c r="Q380" s="58" t="s">
        <v>1962</v>
      </c>
      <c r="V380" s="61" t="str">
        <f t="shared" si="40"/>
        <v/>
      </c>
      <c r="W380" s="61" t="str">
        <f>IF(P380="","",IF(ISERROR(MATCH(V380,V$5:V379,0)),MAX(W$5:W379)+1,VLOOKUP(V380,V$5:W379,2,FALSE)) )</f>
        <v/>
      </c>
      <c r="AH380" s="54" t="str">
        <f t="shared" si="41"/>
        <v/>
      </c>
      <c r="AK380" s="58" t="s">
        <v>1950</v>
      </c>
      <c r="AL380" s="115"/>
      <c r="AO380" s="58" t="s">
        <v>1960</v>
      </c>
      <c r="AP380" s="58" t="s">
        <v>1953</v>
      </c>
      <c r="AQ380" s="91" t="s">
        <v>1954</v>
      </c>
      <c r="AR380" s="56">
        <v>38</v>
      </c>
      <c r="AS380" s="117" t="s">
        <v>1961</v>
      </c>
      <c r="AT380" s="92">
        <v>242450</v>
      </c>
      <c r="AU380" s="92">
        <v>540524.1</v>
      </c>
      <c r="AV380" s="112">
        <v>24.413888888888888</v>
      </c>
      <c r="AW380" s="112">
        <v>54.09002777777777</v>
      </c>
      <c r="AX380" s="58">
        <v>10</v>
      </c>
      <c r="AY380" s="58">
        <v>100</v>
      </c>
      <c r="AZ380" s="58">
        <v>50</v>
      </c>
      <c r="BB380" s="91"/>
    </row>
    <row r="381" spans="1:54" ht="15" customHeight="1" x14ac:dyDescent="0.3">
      <c r="A381" s="157" t="s">
        <v>1964</v>
      </c>
      <c r="B381" s="54">
        <f ca="1">IF(AO381="","",IF(ISERROR(MATCH(AO381,AO$5:AO380,0)),MAX(B$5:B380)+1,INDIRECT(ADDRESS(MATCH(AO381,AO$5:AO380,0)+4,1)) ) )</f>
        <v>295</v>
      </c>
      <c r="C381" s="113">
        <v>484</v>
      </c>
      <c r="D381" s="58"/>
      <c r="E381" s="116"/>
      <c r="F381" s="114" t="s">
        <v>1355</v>
      </c>
      <c r="G381" s="115"/>
      <c r="I381" s="108"/>
      <c r="J381" s="56"/>
      <c r="K381" s="57"/>
      <c r="L381" s="57"/>
      <c r="N381" s="61" t="str">
        <f>IF(J381="","",IF(ISERROR(MATCH(M381,M$5:M380,0)),MAX(N$5:N380)+1,VLOOKUP(M381,M$5:N380,2,FALSE)) )</f>
        <v/>
      </c>
      <c r="P381" s="107"/>
      <c r="Q381" s="58" t="s">
        <v>1963</v>
      </c>
      <c r="V381" s="61" t="str">
        <f t="shared" si="40"/>
        <v/>
      </c>
      <c r="W381" s="61" t="str">
        <f>IF(P381="","",IF(ISERROR(MATCH(V381,V$5:V380,0)),MAX(W$5:W380)+1,VLOOKUP(V381,V$5:W380,2,FALSE)) )</f>
        <v/>
      </c>
      <c r="AH381" s="54" t="str">
        <f t="shared" si="41"/>
        <v>***</v>
      </c>
      <c r="AK381" s="58" t="s">
        <v>1950</v>
      </c>
      <c r="AL381" s="115" t="s">
        <v>1959</v>
      </c>
      <c r="AO381" s="58" t="s">
        <v>1964</v>
      </c>
      <c r="AP381" s="58" t="s">
        <v>1953</v>
      </c>
      <c r="AQ381" s="91" t="s">
        <v>1954</v>
      </c>
      <c r="AR381" s="56">
        <v>34</v>
      </c>
      <c r="AS381" s="58" t="s">
        <v>1965</v>
      </c>
      <c r="AT381" s="92">
        <v>242458.4</v>
      </c>
      <c r="AU381" s="92">
        <v>540521.4</v>
      </c>
      <c r="AV381" s="112">
        <v>24.41622222222222</v>
      </c>
      <c r="AW381" s="112">
        <v>54.089277777777781</v>
      </c>
      <c r="AX381" s="58">
        <v>10</v>
      </c>
      <c r="AY381" s="58">
        <v>100</v>
      </c>
      <c r="AZ381" s="58">
        <v>50</v>
      </c>
      <c r="BB381" s="91"/>
    </row>
    <row r="382" spans="1:54" ht="15" customHeight="1" x14ac:dyDescent="0.3">
      <c r="A382" s="157" t="s">
        <v>1967</v>
      </c>
      <c r="B382" s="54">
        <f ca="1">IF(AO382="","",IF(ISERROR(MATCH(AO382,AO$5:AO381,0)),MAX(B$5:B381)+1,INDIRECT(ADDRESS(MATCH(AO382,AO$5:AO381,0)+4,1)) ) )</f>
        <v>296</v>
      </c>
      <c r="C382" s="113">
        <v>485</v>
      </c>
      <c r="D382" s="58"/>
      <c r="E382" s="116"/>
      <c r="F382" s="114" t="s">
        <v>1355</v>
      </c>
      <c r="G382" s="115"/>
      <c r="I382" s="108"/>
      <c r="J382" s="56"/>
      <c r="K382" s="57"/>
      <c r="L382" s="57"/>
      <c r="N382" s="61" t="str">
        <f>IF(J382="","",IF(ISERROR(MATCH(M382,M$5:M381,0)),MAX(N$5:N381)+1,VLOOKUP(M382,M$5:N381,2,FALSE)) )</f>
        <v/>
      </c>
      <c r="P382" s="107"/>
      <c r="Q382" s="58" t="s">
        <v>1966</v>
      </c>
      <c r="V382" s="61" t="str">
        <f t="shared" si="40"/>
        <v/>
      </c>
      <c r="W382" s="61" t="str">
        <f>IF(P382="","",IF(ISERROR(MATCH(V382,V$5:V381,0)),MAX(W$5:W381)+1,VLOOKUP(V382,V$5:W381,2,FALSE)) )</f>
        <v/>
      </c>
      <c r="AH382" s="54" t="str">
        <f t="shared" si="41"/>
        <v>***</v>
      </c>
      <c r="AK382" s="58" t="s">
        <v>1950</v>
      </c>
      <c r="AL382" s="115"/>
      <c r="AO382" s="58" t="s">
        <v>1967</v>
      </c>
      <c r="AP382" s="58" t="s">
        <v>1953</v>
      </c>
      <c r="AQ382" s="91" t="s">
        <v>1954</v>
      </c>
      <c r="AR382" s="56">
        <v>34</v>
      </c>
      <c r="AS382" s="58" t="s">
        <v>1965</v>
      </c>
      <c r="AT382" s="92">
        <v>242458.4</v>
      </c>
      <c r="AU382" s="92">
        <v>540521.4</v>
      </c>
      <c r="AV382" s="112">
        <v>24.41622222222222</v>
      </c>
      <c r="AW382" s="112">
        <v>54.089277777777781</v>
      </c>
      <c r="AX382" s="58">
        <v>10</v>
      </c>
      <c r="AY382" s="58">
        <v>100</v>
      </c>
      <c r="AZ382" s="58">
        <v>50</v>
      </c>
      <c r="BB382" s="91"/>
    </row>
    <row r="383" spans="1:54" ht="15" customHeight="1" x14ac:dyDescent="0.3">
      <c r="A383" s="157" t="s">
        <v>1968</v>
      </c>
      <c r="B383" s="54">
        <f ca="1">IF(AO383="","",IF(ISERROR(MATCH(AO383,AO$5:AO382,0)),MAX(B$5:B382)+1,INDIRECT(ADDRESS(MATCH(AO383,AO$5:AO382,0)+4,1)) ) )</f>
        <v>297</v>
      </c>
      <c r="C383" s="113">
        <v>486</v>
      </c>
      <c r="D383" s="58">
        <v>487</v>
      </c>
      <c r="E383" s="116"/>
      <c r="F383" s="114" t="s">
        <v>1308</v>
      </c>
      <c r="G383" s="115"/>
      <c r="I383" s="108"/>
      <c r="J383" s="56"/>
      <c r="K383" s="57"/>
      <c r="L383" s="57"/>
      <c r="N383" s="61" t="str">
        <f>IF(J383="","",IF(ISERROR(MATCH(M383,M$5:M382,0)),MAX(N$5:N382)+1,VLOOKUP(M383,M$5:N382,2,FALSE)) )</f>
        <v/>
      </c>
      <c r="P383" s="107"/>
      <c r="Q383" s="58" t="s">
        <v>1968</v>
      </c>
      <c r="V383" s="61" t="str">
        <f t="shared" si="40"/>
        <v/>
      </c>
      <c r="W383" s="61" t="str">
        <f>IF(P383="","",IF(ISERROR(MATCH(V383,V$5:V382,0)),MAX(W$5:W382)+1,VLOOKUP(V383,V$5:W382,2,FALSE)) )</f>
        <v/>
      </c>
      <c r="AH383" s="54" t="str">
        <f t="shared" si="41"/>
        <v/>
      </c>
      <c r="AK383" s="58" t="s">
        <v>1950</v>
      </c>
      <c r="AL383" s="115"/>
      <c r="AO383" s="58" t="s">
        <v>1968</v>
      </c>
      <c r="AP383" s="58" t="s">
        <v>1953</v>
      </c>
      <c r="AQ383" s="91" t="s">
        <v>1954</v>
      </c>
      <c r="AR383" s="56">
        <v>37</v>
      </c>
      <c r="AS383" s="58" t="s">
        <v>1969</v>
      </c>
      <c r="AT383" s="92">
        <v>242506.2</v>
      </c>
      <c r="AU383" s="92">
        <v>540533.5</v>
      </c>
      <c r="AV383" s="112">
        <v>24.418388888888892</v>
      </c>
      <c r="AW383" s="112">
        <v>54.092638888888892</v>
      </c>
      <c r="AX383" s="58">
        <v>10</v>
      </c>
      <c r="AY383" s="58">
        <v>100</v>
      </c>
      <c r="AZ383" s="58">
        <v>50</v>
      </c>
      <c r="BB383" s="91"/>
    </row>
    <row r="384" spans="1:54" ht="15" customHeight="1" x14ac:dyDescent="0.3">
      <c r="A384" s="157" t="s">
        <v>1968</v>
      </c>
      <c r="B384" s="54" t="str">
        <f ca="1">IF(AO384="","",IF(ISERROR(MATCH(AO384,AO$5:AO383,0)),MAX(B$5:B383)+1,INDIRECT(ADDRESS(MATCH(AO384,AO$5:AO383,0)+4,1)) ) )</f>
        <v>Lit16_DIPcom37</v>
      </c>
      <c r="C384" s="113">
        <v>487</v>
      </c>
      <c r="D384" s="58"/>
      <c r="E384" s="116"/>
      <c r="F384" s="114" t="s">
        <v>1308</v>
      </c>
      <c r="G384" s="115"/>
      <c r="I384" s="108"/>
      <c r="J384" s="56"/>
      <c r="K384" s="57"/>
      <c r="L384" s="57"/>
      <c r="N384" s="61" t="str">
        <f>IF(J384="","",IF(ISERROR(MATCH(M384,M$5:M383,0)),MAX(N$5:N383)+1,VLOOKUP(M384,M$5:N383,2,FALSE)) )</f>
        <v/>
      </c>
      <c r="P384" s="107"/>
      <c r="Q384" s="58" t="s">
        <v>1970</v>
      </c>
      <c r="V384" s="61" t="str">
        <f t="shared" si="40"/>
        <v/>
      </c>
      <c r="W384" s="61" t="str">
        <f>IF(P384="","",IF(ISERROR(MATCH(V384,V$5:V383,0)),MAX(W$5:W383)+1,VLOOKUP(V384,V$5:W383,2,FALSE)) )</f>
        <v/>
      </c>
      <c r="AH384" s="54" t="str">
        <f t="shared" si="41"/>
        <v>***</v>
      </c>
      <c r="AK384" s="58" t="s">
        <v>1950</v>
      </c>
      <c r="AL384" s="115" t="s">
        <v>1959</v>
      </c>
      <c r="AO384" s="58" t="s">
        <v>1968</v>
      </c>
      <c r="AP384" s="58" t="s">
        <v>1953</v>
      </c>
      <c r="AQ384" s="91" t="s">
        <v>1954</v>
      </c>
      <c r="AR384" s="56">
        <v>37</v>
      </c>
      <c r="AS384" s="58" t="s">
        <v>1969</v>
      </c>
      <c r="AT384" s="92">
        <v>242506.2</v>
      </c>
      <c r="AU384" s="92">
        <v>540533.5</v>
      </c>
      <c r="AV384" s="112">
        <v>24.418388888888892</v>
      </c>
      <c r="AW384" s="112">
        <v>54.092638888888892</v>
      </c>
      <c r="AX384" s="58">
        <v>10</v>
      </c>
      <c r="AY384" s="58">
        <v>100</v>
      </c>
      <c r="AZ384" s="58">
        <v>50</v>
      </c>
      <c r="BB384" s="91"/>
    </row>
    <row r="385" spans="1:63" ht="15" customHeight="1" x14ac:dyDescent="0.3">
      <c r="A385" s="157" t="s">
        <v>1971</v>
      </c>
      <c r="B385" s="54">
        <f ca="1">IF(AO385="","",IF(ISERROR(MATCH(AO385,AO$5:AO384,0)),MAX(B$5:B384)+1,INDIRECT(ADDRESS(MATCH(AO385,AO$5:AO384,0)+4,1)) ) )</f>
        <v>298</v>
      </c>
      <c r="C385" s="113">
        <v>488</v>
      </c>
      <c r="D385" s="58">
        <v>489</v>
      </c>
      <c r="E385" s="116"/>
      <c r="F385" s="114" t="s">
        <v>1308</v>
      </c>
      <c r="G385" s="115"/>
      <c r="I385" s="108"/>
      <c r="J385" s="56"/>
      <c r="K385" s="57"/>
      <c r="L385" s="57"/>
      <c r="N385" s="61" t="str">
        <f>IF(J385="","",IF(ISERROR(MATCH(M385,M$5:M384,0)),MAX(N$5:N384)+1,VLOOKUP(M385,M$5:N384,2,FALSE)) )</f>
        <v/>
      </c>
      <c r="P385" s="107"/>
      <c r="Q385" s="58" t="s">
        <v>1971</v>
      </c>
      <c r="V385" s="61" t="str">
        <f t="shared" si="40"/>
        <v/>
      </c>
      <c r="W385" s="61" t="str">
        <f>IF(P385="","",IF(ISERROR(MATCH(V385,V$5:V384,0)),MAX(W$5:W384)+1,VLOOKUP(V385,V$5:W384,2,FALSE)) )</f>
        <v/>
      </c>
      <c r="AH385" s="54" t="str">
        <f t="shared" si="41"/>
        <v/>
      </c>
      <c r="AK385" s="58" t="s">
        <v>1950</v>
      </c>
      <c r="AL385" s="115"/>
      <c r="AO385" s="58" t="s">
        <v>1971</v>
      </c>
      <c r="AP385" s="58" t="s">
        <v>1953</v>
      </c>
      <c r="AQ385" s="91" t="s">
        <v>1954</v>
      </c>
      <c r="AR385" s="56" t="s">
        <v>1972</v>
      </c>
      <c r="AS385" s="58" t="s">
        <v>1956</v>
      </c>
      <c r="AT385" s="92">
        <v>241848.8</v>
      </c>
      <c r="AU385" s="92">
        <v>540648.19999999995</v>
      </c>
      <c r="AV385" s="112">
        <v>24.313555555555553</v>
      </c>
      <c r="AW385" s="112">
        <v>54.113388888888878</v>
      </c>
      <c r="AX385" s="58">
        <v>10</v>
      </c>
      <c r="AY385" s="58">
        <v>100</v>
      </c>
      <c r="AZ385" s="58">
        <v>50</v>
      </c>
      <c r="BB385" s="91"/>
    </row>
    <row r="386" spans="1:63" ht="15" customHeight="1" x14ac:dyDescent="0.3">
      <c r="A386" s="157" t="s">
        <v>1971</v>
      </c>
      <c r="B386" s="54" t="str">
        <f ca="1">IF(AO386="","",IF(ISERROR(MATCH(AO386,AO$5:AO385,0)),MAX(B$5:B385)+1,INDIRECT(ADDRESS(MATCH(AO386,AO$5:AO385,0)+4,1)) ) )</f>
        <v>Lit16_DIPcom33a</v>
      </c>
      <c r="C386" s="113">
        <v>489</v>
      </c>
      <c r="D386" s="58"/>
      <c r="E386" s="116"/>
      <c r="F386" s="114" t="s">
        <v>1308</v>
      </c>
      <c r="G386" s="115"/>
      <c r="I386" s="108"/>
      <c r="J386" s="56"/>
      <c r="K386" s="57"/>
      <c r="L386" s="57"/>
      <c r="N386" s="61" t="str">
        <f>IF(J386="","",IF(ISERROR(MATCH(M386,M$5:M385,0)),MAX(N$5:N385)+1,VLOOKUP(M386,M$5:N385,2,FALSE)) )</f>
        <v/>
      </c>
      <c r="P386" s="107"/>
      <c r="Q386" s="58" t="s">
        <v>1973</v>
      </c>
      <c r="V386" s="61" t="str">
        <f t="shared" si="40"/>
        <v/>
      </c>
      <c r="W386" s="61" t="str">
        <f>IF(P386="","",IF(ISERROR(MATCH(V386,V$5:V385,0)),MAX(W$5:W385)+1,VLOOKUP(V386,V$5:W385,2,FALSE)) )</f>
        <v/>
      </c>
      <c r="AH386" s="54" t="str">
        <f t="shared" si="41"/>
        <v>***</v>
      </c>
      <c r="AK386" s="58" t="s">
        <v>1950</v>
      </c>
      <c r="AL386" s="115" t="s">
        <v>1959</v>
      </c>
      <c r="AO386" s="58" t="s">
        <v>1971</v>
      </c>
      <c r="AP386" s="58" t="s">
        <v>1953</v>
      </c>
      <c r="AQ386" s="91" t="s">
        <v>1954</v>
      </c>
      <c r="AR386" s="56" t="s">
        <v>1972</v>
      </c>
      <c r="AS386" s="58" t="s">
        <v>1956</v>
      </c>
      <c r="AT386" s="92">
        <v>241848.8</v>
      </c>
      <c r="AU386" s="92">
        <v>540648.19999999995</v>
      </c>
      <c r="AV386" s="112">
        <v>24.313555555555553</v>
      </c>
      <c r="AW386" s="112">
        <v>54.113388888888878</v>
      </c>
      <c r="AX386" s="58">
        <v>10</v>
      </c>
      <c r="AY386" s="58">
        <v>100</v>
      </c>
      <c r="AZ386" s="58">
        <v>50</v>
      </c>
      <c r="BB386" s="91"/>
    </row>
    <row r="387" spans="1:63" ht="15" customHeight="1" x14ac:dyDescent="0.3">
      <c r="A387" s="157" t="s">
        <v>1974</v>
      </c>
      <c r="B387" s="54">
        <f ca="1">IF(AO387="","",IF(ISERROR(MATCH(AO387,AO$5:AO386,0)),MAX(B$5:B386)+1,INDIRECT(ADDRESS(MATCH(AO387,AO$5:AO386,0)+4,1)) ) )</f>
        <v>299</v>
      </c>
      <c r="C387" s="113">
        <v>490</v>
      </c>
      <c r="D387" s="58">
        <v>491</v>
      </c>
      <c r="E387" s="116"/>
      <c r="F387" s="114" t="s">
        <v>1308</v>
      </c>
      <c r="G387" s="115"/>
      <c r="I387" s="108"/>
      <c r="J387" s="56"/>
      <c r="K387" s="57"/>
      <c r="L387" s="57"/>
      <c r="N387" s="61" t="str">
        <f>IF(J387="","",IF(ISERROR(MATCH(M387,M$5:M386,0)),MAX(N$5:N386)+1,VLOOKUP(M387,M$5:N386,2,FALSE)) )</f>
        <v/>
      </c>
      <c r="P387" s="107"/>
      <c r="Q387" s="58" t="s">
        <v>1974</v>
      </c>
      <c r="V387" s="61" t="str">
        <f t="shared" si="40"/>
        <v/>
      </c>
      <c r="W387" s="61" t="str">
        <f>IF(P387="","",IF(ISERROR(MATCH(V387,V$5:V386,0)),MAX(W$5:W386)+1,VLOOKUP(V387,V$5:W386,2,FALSE)) )</f>
        <v/>
      </c>
      <c r="AH387" s="54" t="str">
        <f t="shared" si="41"/>
        <v/>
      </c>
      <c r="AK387" s="58" t="s">
        <v>1950</v>
      </c>
      <c r="AL387" s="115"/>
      <c r="AO387" s="58" t="s">
        <v>1974</v>
      </c>
      <c r="AP387" s="58" t="s">
        <v>1953</v>
      </c>
      <c r="AQ387" s="91" t="s">
        <v>1975</v>
      </c>
      <c r="AR387" s="56">
        <v>2</v>
      </c>
      <c r="AS387" s="58" t="s">
        <v>1976</v>
      </c>
      <c r="AT387" s="92">
        <v>243502.3</v>
      </c>
      <c r="AU387" s="92">
        <v>541428.4</v>
      </c>
      <c r="AV387" s="112">
        <v>24.583972222222219</v>
      </c>
      <c r="AW387" s="112">
        <v>54.241222222222227</v>
      </c>
      <c r="AX387" s="58">
        <v>25</v>
      </c>
      <c r="AY387" s="58">
        <v>136</v>
      </c>
      <c r="AZ387" s="58">
        <v>25</v>
      </c>
      <c r="BB387" s="91"/>
    </row>
    <row r="388" spans="1:63" ht="15" customHeight="1" x14ac:dyDescent="0.3">
      <c r="A388" s="157" t="s">
        <v>1974</v>
      </c>
      <c r="B388" s="54" t="str">
        <f ca="1">IF(AO388="","",IF(ISERROR(MATCH(AO388,AO$5:AO387,0)),MAX(B$5:B387)+1,INDIRECT(ADDRESS(MATCH(AO388,AO$5:AO387,0)+4,1)) ) )</f>
        <v>Lit16_DIPcom2</v>
      </c>
      <c r="C388" s="113">
        <v>491</v>
      </c>
      <c r="D388" s="58"/>
      <c r="E388" s="116"/>
      <c r="F388" s="114" t="s">
        <v>1308</v>
      </c>
      <c r="G388" s="115"/>
      <c r="I388" s="108"/>
      <c r="J388" s="56"/>
      <c r="K388" s="57"/>
      <c r="L388" s="57"/>
      <c r="N388" s="61" t="str">
        <f>IF(J388="","",IF(ISERROR(MATCH(M388,M$5:M387,0)),MAX(N$5:N387)+1,VLOOKUP(M388,M$5:N387,2,FALSE)) )</f>
        <v/>
      </c>
      <c r="P388" s="107"/>
      <c r="Q388" s="58" t="s">
        <v>1977</v>
      </c>
      <c r="V388" s="61" t="str">
        <f t="shared" si="40"/>
        <v/>
      </c>
      <c r="W388" s="61" t="str">
        <f>IF(P388="","",IF(ISERROR(MATCH(V388,V$5:V387,0)),MAX(W$5:W387)+1,VLOOKUP(V388,V$5:W387,2,FALSE)) )</f>
        <v/>
      </c>
      <c r="AH388" s="54" t="str">
        <f t="shared" si="41"/>
        <v>***</v>
      </c>
      <c r="AK388" s="58" t="s">
        <v>1950</v>
      </c>
      <c r="AL388" s="115" t="s">
        <v>1959</v>
      </c>
      <c r="AO388" s="58" t="s">
        <v>1974</v>
      </c>
      <c r="AP388" s="58" t="s">
        <v>1953</v>
      </c>
      <c r="AQ388" s="91" t="s">
        <v>1975</v>
      </c>
      <c r="AR388" s="56">
        <v>2</v>
      </c>
      <c r="AS388" s="58" t="s">
        <v>1976</v>
      </c>
      <c r="AT388" s="92">
        <v>243502.3</v>
      </c>
      <c r="AU388" s="92">
        <v>541428.4</v>
      </c>
      <c r="AV388" s="112">
        <v>24.583972222222219</v>
      </c>
      <c r="AW388" s="112">
        <v>54.241222222222227</v>
      </c>
      <c r="AX388" s="58">
        <v>25</v>
      </c>
      <c r="AY388" s="58">
        <v>136</v>
      </c>
      <c r="AZ388" s="58">
        <v>25</v>
      </c>
      <c r="BB388" s="91"/>
    </row>
    <row r="389" spans="1:63" ht="15" customHeight="1" x14ac:dyDescent="0.25">
      <c r="A389" s="159"/>
      <c r="B389" s="54" t="str">
        <f ca="1">IF(AO389="","",IF(ISERROR(MATCH(AO389,AO$5:AO388,0)),MAX(B$5:B388)+1,INDIRECT(ADDRESS(MATCH(AO389,AO$5:AO388,0)+4,1)) ) )</f>
        <v/>
      </c>
      <c r="C389" s="75"/>
      <c r="F389" s="58"/>
      <c r="G389" s="58"/>
      <c r="I389" s="108"/>
      <c r="J389" s="56"/>
      <c r="K389" s="57"/>
      <c r="L389" s="57"/>
      <c r="N389" s="61" t="str">
        <f>IF(J389="","",IF(ISERROR(MATCH(M389,M$5:M388,0)),MAX(N$5:N388)+1,VLOOKUP(M389,M$5:N388,2,FALSE)) )</f>
        <v/>
      </c>
      <c r="P389" s="107"/>
      <c r="V389" s="61" t="str">
        <f t="shared" si="40"/>
        <v/>
      </c>
      <c r="W389" s="61" t="str">
        <f>IF(P389="","",IF(ISERROR(MATCH(V389,V$5:V388,0)),MAX(W$5:W388)+1,VLOOKUP(V389,V$5:W388,2,FALSE)) )</f>
        <v/>
      </c>
      <c r="AH389" s="54" t="str">
        <f t="shared" si="41"/>
        <v>***</v>
      </c>
      <c r="AO389" s="56"/>
      <c r="AQ389" s="91"/>
      <c r="BB389" s="91"/>
    </row>
    <row r="390" spans="1:63" ht="15" customHeight="1" x14ac:dyDescent="0.25">
      <c r="A390" s="157" t="s">
        <v>1692</v>
      </c>
      <c r="B390" s="54" t="str">
        <f ca="1">IF(AO390="","",IF(ISERROR(MATCH(AO390,AO$5:AO389,0)),MAX(B$5:B389)+1,INDIRECT(ADDRESS(MATCH(AO390,AO$5:AO389,0)+4,1)) ) )</f>
        <v>DIPcomH15/44.11</v>
      </c>
      <c r="C390" s="55" t="s">
        <v>1978</v>
      </c>
      <c r="D390" s="56">
        <v>360</v>
      </c>
      <c r="F390" s="56" t="s">
        <v>1308</v>
      </c>
      <c r="G390" s="59" t="s">
        <v>1182</v>
      </c>
      <c r="N390" s="61" t="str">
        <f>IF(J390="","",IF(ISERROR(MATCH(M390,M$5:M389,0)),MAX(N$5:N389)+1,VLOOKUP(M390,M$5:N389,2,FALSE)) )</f>
        <v/>
      </c>
      <c r="V390" s="61" t="str">
        <f t="shared" ref="V390:V453" si="45">IF(P390="","",IF(S390="ho",T390&amp;"_"&amp;T390,T390&amp;"_"&amp;U390) )</f>
        <v/>
      </c>
      <c r="W390" s="61" t="str">
        <f>IF(P390="","",IF(ISERROR(MATCH(V390,V$5:V389,0)),MAX(W$5:W389)+1,VLOOKUP(V390,V$5:W389,2,FALSE)) )</f>
        <v/>
      </c>
      <c r="AH390" s="54" t="str">
        <f t="shared" ref="AH390:AH453" si="46">IF(D390&lt;&gt;"","",IF(N390="","*",IF(N390&lt;10,N390,CHAR(N390+87)))&amp;IF(W390="","*",IF(W390&lt;10,W390,CHAR(W390+87)))&amp;IF(AF390="","*",IF(AF390&lt;10,AF390,CHAR(AF390+87))) )</f>
        <v/>
      </c>
      <c r="AK390" s="58" t="s">
        <v>1979</v>
      </c>
      <c r="AO390" s="59" t="s">
        <v>1692</v>
      </c>
      <c r="AP390" s="58" t="s">
        <v>1420</v>
      </c>
      <c r="AQ390" s="58">
        <v>42287</v>
      </c>
      <c r="AR390" s="56" t="s">
        <v>1693</v>
      </c>
      <c r="AS390" s="58" t="s">
        <v>1564</v>
      </c>
      <c r="AT390" s="92">
        <v>103559.9</v>
      </c>
      <c r="AU390" s="92">
        <v>514556.3</v>
      </c>
      <c r="AV390" s="64">
        <v>10.59997222222222</v>
      </c>
      <c r="AW390" s="64">
        <v>51.765638888888887</v>
      </c>
      <c r="AX390" s="58">
        <v>20</v>
      </c>
      <c r="AY390" s="58">
        <v>814</v>
      </c>
      <c r="BB390" s="91">
        <v>42703</v>
      </c>
      <c r="BC390" s="58" t="s">
        <v>1191</v>
      </c>
      <c r="BD390" s="58">
        <v>950</v>
      </c>
      <c r="BE390" s="58">
        <v>750</v>
      </c>
      <c r="BF390" s="58" t="s">
        <v>1231</v>
      </c>
      <c r="BG390" s="58">
        <v>50</v>
      </c>
      <c r="BH390" s="58">
        <v>30</v>
      </c>
      <c r="BI390" s="58">
        <f t="shared" ref="BI390:BI437" si="47">((BG390-4)*BH390)</f>
        <v>1380</v>
      </c>
      <c r="BJ390" s="58">
        <f t="shared" ref="BJ390:BJ437" si="48">(BI390-500)</f>
        <v>880</v>
      </c>
      <c r="BK390" s="58" t="s">
        <v>1980</v>
      </c>
    </row>
    <row r="391" spans="1:63" ht="15" customHeight="1" x14ac:dyDescent="0.25">
      <c r="A391" s="157" t="s">
        <v>1692</v>
      </c>
      <c r="B391" s="54" t="str">
        <f ca="1">IF(AO391="","",IF(ISERROR(MATCH(AO391,AO$5:AO390,0)),MAX(B$5:B390)+1,INDIRECT(ADDRESS(MATCH(AO391,AO$5:AO390,0)+4,1)) ) )</f>
        <v>DIPcomH15/44.11</v>
      </c>
      <c r="C391" s="55" t="s">
        <v>1981</v>
      </c>
      <c r="D391" s="56">
        <v>360</v>
      </c>
      <c r="F391" s="56" t="s">
        <v>1308</v>
      </c>
      <c r="G391" s="59" t="s">
        <v>1261</v>
      </c>
      <c r="N391" s="61" t="str">
        <f>IF(J391="","",IF(ISERROR(MATCH(M391,M$5:M390,0)),MAX(N$5:N390)+1,VLOOKUP(M391,M$5:N390,2,FALSE)) )</f>
        <v/>
      </c>
      <c r="V391" s="61" t="str">
        <f t="shared" si="45"/>
        <v/>
      </c>
      <c r="W391" s="61" t="str">
        <f>IF(P391="","",IF(ISERROR(MATCH(V391,V$5:V390,0)),MAX(W$5:W390)+1,VLOOKUP(V391,V$5:W390,2,FALSE)) )</f>
        <v/>
      </c>
      <c r="AH391" s="54" t="str">
        <f t="shared" si="46"/>
        <v/>
      </c>
      <c r="AK391" s="58" t="s">
        <v>1979</v>
      </c>
      <c r="AO391" s="59" t="s">
        <v>1692</v>
      </c>
      <c r="AP391" s="58" t="s">
        <v>1420</v>
      </c>
      <c r="AQ391" s="58">
        <v>42287</v>
      </c>
      <c r="AR391" s="56" t="s">
        <v>1693</v>
      </c>
      <c r="AS391" s="58" t="s">
        <v>1564</v>
      </c>
      <c r="AT391" s="92">
        <v>103559.9</v>
      </c>
      <c r="AU391" s="92">
        <v>514556.3</v>
      </c>
      <c r="AV391" s="64">
        <v>10.59997222222222</v>
      </c>
      <c r="AW391" s="64">
        <v>51.765638888888887</v>
      </c>
      <c r="AX391" s="58">
        <v>20</v>
      </c>
      <c r="AY391" s="58">
        <v>814</v>
      </c>
      <c r="BB391" s="91">
        <v>42703</v>
      </c>
      <c r="BC391" s="58" t="s">
        <v>1191</v>
      </c>
      <c r="BD391" s="58">
        <v>1000</v>
      </c>
      <c r="BE391" s="58">
        <v>900</v>
      </c>
      <c r="BF391" s="58" t="s">
        <v>1231</v>
      </c>
      <c r="BG391" s="58">
        <v>50</v>
      </c>
      <c r="BH391" s="58">
        <v>35</v>
      </c>
      <c r="BI391" s="58">
        <f t="shared" si="47"/>
        <v>1610</v>
      </c>
      <c r="BJ391" s="58">
        <f t="shared" si="48"/>
        <v>1110</v>
      </c>
      <c r="BK391" s="58" t="s">
        <v>1980</v>
      </c>
    </row>
    <row r="392" spans="1:63" ht="15" customHeight="1" x14ac:dyDescent="0.25">
      <c r="A392" s="157" t="s">
        <v>1701</v>
      </c>
      <c r="B392" s="54" t="str">
        <f ca="1">IF(AO392="","",IF(ISERROR(MATCH(AO392,AO$5:AO391,0)),MAX(B$5:B391)+1,INDIRECT(ADDRESS(MATCH(AO392,AO$5:AO391,0)+4,1)) ) )</f>
        <v>DIPcomH15/44.15</v>
      </c>
      <c r="C392" s="55" t="s">
        <v>1982</v>
      </c>
      <c r="D392" s="56">
        <v>364</v>
      </c>
      <c r="F392" s="56" t="s">
        <v>1308</v>
      </c>
      <c r="G392" s="59" t="s">
        <v>1182</v>
      </c>
      <c r="N392" s="61" t="str">
        <f>IF(J392="","",IF(ISERROR(MATCH(M392,M$5:M391,0)),MAX(N$5:N391)+1,VLOOKUP(M392,M$5:N391,2,FALSE)) )</f>
        <v/>
      </c>
      <c r="V392" s="61" t="str">
        <f t="shared" si="45"/>
        <v/>
      </c>
      <c r="W392" s="61" t="str">
        <f>IF(P392="","",IF(ISERROR(MATCH(V392,V$5:V391,0)),MAX(W$5:W391)+1,VLOOKUP(V392,V$5:W391,2,FALSE)) )</f>
        <v/>
      </c>
      <c r="AH392" s="54" t="str">
        <f t="shared" si="46"/>
        <v/>
      </c>
      <c r="AK392" s="58" t="s">
        <v>1979</v>
      </c>
      <c r="AO392" s="59" t="s">
        <v>1701</v>
      </c>
      <c r="AP392" s="58" t="s">
        <v>1420</v>
      </c>
      <c r="AQ392" s="58">
        <v>42287</v>
      </c>
      <c r="AR392" s="56" t="s">
        <v>1702</v>
      </c>
      <c r="AS392" s="58" t="s">
        <v>1564</v>
      </c>
      <c r="AT392" s="92">
        <v>103604.6</v>
      </c>
      <c r="AU392" s="92">
        <v>514554.2</v>
      </c>
      <c r="AV392" s="64">
        <v>10.60127777777778</v>
      </c>
      <c r="AW392" s="64">
        <v>51.765055555555556</v>
      </c>
      <c r="AX392" s="58">
        <v>20</v>
      </c>
      <c r="AY392" s="58">
        <v>818</v>
      </c>
      <c r="BB392" s="91">
        <v>42703</v>
      </c>
      <c r="BC392" s="58" t="s">
        <v>1191</v>
      </c>
      <c r="BD392" s="58">
        <v>1000</v>
      </c>
      <c r="BE392" s="58">
        <v>850</v>
      </c>
      <c r="BF392" s="58" t="s">
        <v>1231</v>
      </c>
      <c r="BG392" s="58">
        <v>50</v>
      </c>
      <c r="BH392" s="58">
        <v>25</v>
      </c>
      <c r="BI392" s="58">
        <f t="shared" si="47"/>
        <v>1150</v>
      </c>
      <c r="BJ392" s="58">
        <f t="shared" si="48"/>
        <v>650</v>
      </c>
      <c r="BK392" s="58" t="s">
        <v>1980</v>
      </c>
    </row>
    <row r="393" spans="1:63" ht="15" customHeight="1" x14ac:dyDescent="0.25">
      <c r="A393" s="157" t="s">
        <v>1701</v>
      </c>
      <c r="B393" s="54" t="str">
        <f ca="1">IF(AO393="","",IF(ISERROR(MATCH(AO393,AO$5:AO392,0)),MAX(B$5:B392)+1,INDIRECT(ADDRESS(MATCH(AO393,AO$5:AO392,0)+4,1)) ) )</f>
        <v>DIPcomH15/44.15</v>
      </c>
      <c r="C393" s="55" t="s">
        <v>1983</v>
      </c>
      <c r="D393" s="56">
        <v>364</v>
      </c>
      <c r="F393" s="56" t="s">
        <v>1308</v>
      </c>
      <c r="G393" s="59" t="s">
        <v>1261</v>
      </c>
      <c r="N393" s="61" t="str">
        <f>IF(J393="","",IF(ISERROR(MATCH(M393,M$5:M392,0)),MAX(N$5:N392)+1,VLOOKUP(M393,M$5:N392,2,FALSE)) )</f>
        <v/>
      </c>
      <c r="V393" s="61" t="str">
        <f t="shared" si="45"/>
        <v/>
      </c>
      <c r="W393" s="61" t="str">
        <f>IF(P393="","",IF(ISERROR(MATCH(V393,V$5:V392,0)),MAX(W$5:W392)+1,VLOOKUP(V393,V$5:W392,2,FALSE)) )</f>
        <v/>
      </c>
      <c r="AH393" s="54" t="str">
        <f t="shared" si="46"/>
        <v/>
      </c>
      <c r="AK393" s="58" t="s">
        <v>1979</v>
      </c>
      <c r="AO393" s="59" t="s">
        <v>1701</v>
      </c>
      <c r="AP393" s="58" t="s">
        <v>1420</v>
      </c>
      <c r="AQ393" s="58">
        <v>42287</v>
      </c>
      <c r="AR393" s="56" t="s">
        <v>1702</v>
      </c>
      <c r="AS393" s="58" t="s">
        <v>1564</v>
      </c>
      <c r="AT393" s="92">
        <v>103604.6</v>
      </c>
      <c r="AU393" s="92">
        <v>514554.2</v>
      </c>
      <c r="AV393" s="64">
        <v>10.60127777777778</v>
      </c>
      <c r="AW393" s="64">
        <v>51.765055555555556</v>
      </c>
      <c r="AX393" s="58">
        <v>20</v>
      </c>
      <c r="AY393" s="58">
        <v>818</v>
      </c>
      <c r="BB393" s="91">
        <v>42703</v>
      </c>
      <c r="BC393" s="58" t="s">
        <v>1191</v>
      </c>
      <c r="BD393" s="58">
        <v>1000</v>
      </c>
      <c r="BE393" s="58">
        <v>850</v>
      </c>
      <c r="BF393" s="58" t="s">
        <v>1231</v>
      </c>
      <c r="BG393" s="58">
        <v>50</v>
      </c>
      <c r="BH393" s="58">
        <v>35</v>
      </c>
      <c r="BI393" s="58">
        <f t="shared" si="47"/>
        <v>1610</v>
      </c>
      <c r="BJ393" s="58">
        <f t="shared" si="48"/>
        <v>1110</v>
      </c>
      <c r="BK393" s="58" t="s">
        <v>1980</v>
      </c>
    </row>
    <row r="394" spans="1:63" ht="15" customHeight="1" x14ac:dyDescent="0.25">
      <c r="A394" s="157" t="s">
        <v>1985</v>
      </c>
      <c r="B394" s="54">
        <f ca="1">IF(AO394="","",IF(ISERROR(MATCH(AO394,AO$5:AO393,0)),MAX(B$5:B393)+1,INDIRECT(ADDRESS(MATCH(AO394,AO$5:AO393,0)+4,1)) ) )</f>
        <v>300</v>
      </c>
      <c r="C394" s="88" t="s">
        <v>1984</v>
      </c>
      <c r="F394" s="56" t="s">
        <v>1308</v>
      </c>
      <c r="N394" s="61" t="str">
        <f>IF(J394="","",IF(ISERROR(MATCH(M394,M$5:M393,0)),MAX(N$5:N393)+1,VLOOKUP(M394,M$5:N393,2,FALSE)) )</f>
        <v/>
      </c>
      <c r="P394" s="107"/>
      <c r="V394" s="61" t="str">
        <f t="shared" si="45"/>
        <v/>
      </c>
      <c r="W394" s="61" t="str">
        <f>IF(P394="","",IF(ISERROR(MATCH(V394,V$5:V393,0)),MAX(W$5:W393)+1,VLOOKUP(V394,V$5:W393,2,FALSE)) )</f>
        <v/>
      </c>
      <c r="AH394" s="54" t="str">
        <f t="shared" si="46"/>
        <v>***</v>
      </c>
      <c r="AK394" s="58" t="s">
        <v>1979</v>
      </c>
      <c r="AO394" s="59" t="s">
        <v>1985</v>
      </c>
      <c r="AP394" s="58" t="s">
        <v>1986</v>
      </c>
      <c r="AQ394" s="91">
        <v>42598</v>
      </c>
      <c r="AS394" s="58" t="s">
        <v>1987</v>
      </c>
      <c r="AV394" s="64">
        <v>23.674440000000001</v>
      </c>
      <c r="AW394" s="64">
        <v>60.493850000000002</v>
      </c>
      <c r="AX394" s="58">
        <v>5</v>
      </c>
      <c r="AY394" s="58" t="s">
        <v>1783</v>
      </c>
      <c r="BB394" s="91">
        <v>42703</v>
      </c>
      <c r="BC394" s="58" t="s">
        <v>1191</v>
      </c>
      <c r="BD394" s="58">
        <v>1000</v>
      </c>
      <c r="BE394" s="58">
        <v>850</v>
      </c>
      <c r="BF394" s="58" t="s">
        <v>1192</v>
      </c>
      <c r="BG394" s="58">
        <v>50</v>
      </c>
    </row>
    <row r="395" spans="1:63" ht="15" customHeight="1" x14ac:dyDescent="0.25">
      <c r="A395" s="157" t="s">
        <v>1985</v>
      </c>
      <c r="B395" s="54" t="str">
        <f ca="1">IF(AO395="","",IF(ISERROR(MATCH(AO395,AO$5:AO394,0)),MAX(B$5:B394)+1,INDIRECT(ADDRESS(MATCH(AO395,AO$5:AO394,0)+4,1)) ) )</f>
        <v>Dcom Som</v>
      </c>
      <c r="C395" s="88" t="s">
        <v>1988</v>
      </c>
      <c r="F395" s="56" t="s">
        <v>1308</v>
      </c>
      <c r="N395" s="61" t="str">
        <f>IF(J395="","",IF(ISERROR(MATCH(M395,M$5:M394,0)),MAX(N$5:N394)+1,VLOOKUP(M395,M$5:N394,2,FALSE)) )</f>
        <v/>
      </c>
      <c r="P395" s="107"/>
      <c r="V395" s="61" t="str">
        <f t="shared" si="45"/>
        <v/>
      </c>
      <c r="W395" s="61" t="str">
        <f>IF(P395="","",IF(ISERROR(MATCH(V395,V$5:V394,0)),MAX(W$5:W394)+1,VLOOKUP(V395,V$5:W394,2,FALSE)) )</f>
        <v/>
      </c>
      <c r="AH395" s="54" t="str">
        <f t="shared" si="46"/>
        <v>***</v>
      </c>
      <c r="AK395" s="58" t="s">
        <v>1979</v>
      </c>
      <c r="AO395" s="59" t="s">
        <v>1985</v>
      </c>
      <c r="AP395" s="58" t="s">
        <v>1986</v>
      </c>
      <c r="AQ395" s="91">
        <v>42598</v>
      </c>
      <c r="AS395" s="58" t="s">
        <v>1987</v>
      </c>
      <c r="AV395" s="64">
        <v>23.674440000000001</v>
      </c>
      <c r="AW395" s="64">
        <v>60.493850000000002</v>
      </c>
      <c r="AX395" s="58">
        <v>5</v>
      </c>
      <c r="BB395" s="91">
        <v>42703</v>
      </c>
      <c r="BC395" s="58" t="s">
        <v>1191</v>
      </c>
      <c r="BD395" s="58">
        <v>1000</v>
      </c>
      <c r="BE395" s="58">
        <v>850</v>
      </c>
      <c r="BF395" s="58" t="s">
        <v>1192</v>
      </c>
      <c r="BG395" s="58">
        <v>50</v>
      </c>
    </row>
    <row r="396" spans="1:63" ht="15" customHeight="1" x14ac:dyDescent="0.25">
      <c r="A396" s="157" t="s">
        <v>1990</v>
      </c>
      <c r="B396" s="54">
        <f ca="1">IF(AO396="","",IF(ISERROR(MATCH(AO396,AO$5:AO395,0)),MAX(B$5:B395)+1,INDIRECT(ADDRESS(MATCH(AO396,AO$5:AO395,0)+4,1)) ) )</f>
        <v>301</v>
      </c>
      <c r="C396" s="88" t="s">
        <v>1989</v>
      </c>
      <c r="F396" s="56" t="s">
        <v>1308</v>
      </c>
      <c r="N396" s="61" t="str">
        <f>IF(J396="","",IF(ISERROR(MATCH(M396,M$5:M395,0)),MAX(N$5:N395)+1,VLOOKUP(M396,M$5:N395,2,FALSE)) )</f>
        <v/>
      </c>
      <c r="P396" s="107"/>
      <c r="V396" s="61" t="str">
        <f t="shared" si="45"/>
        <v/>
      </c>
      <c r="W396" s="61" t="str">
        <f>IF(P396="","",IF(ISERROR(MATCH(V396,V$5:V395,0)),MAX(W$5:W395)+1,VLOOKUP(V396,V$5:W395,2,FALSE)) )</f>
        <v/>
      </c>
      <c r="AH396" s="54" t="str">
        <f t="shared" si="46"/>
        <v>***</v>
      </c>
      <c r="AK396" s="58" t="s">
        <v>1979</v>
      </c>
      <c r="AO396" s="59" t="s">
        <v>1990</v>
      </c>
      <c r="AP396" s="58" t="s">
        <v>1986</v>
      </c>
      <c r="AQ396" s="91">
        <v>42598</v>
      </c>
      <c r="AS396" s="58" t="s">
        <v>1991</v>
      </c>
      <c r="AV396" s="64">
        <v>22.731359999999999</v>
      </c>
      <c r="AW396" s="64">
        <v>61.779380000000003</v>
      </c>
      <c r="AX396" s="58">
        <v>5</v>
      </c>
      <c r="BB396" s="91">
        <v>42703</v>
      </c>
      <c r="BC396" s="58" t="s">
        <v>1191</v>
      </c>
      <c r="BD396" s="58">
        <v>1000</v>
      </c>
      <c r="BE396" s="58">
        <v>900</v>
      </c>
      <c r="BF396" s="58" t="s">
        <v>1209</v>
      </c>
      <c r="BG396" s="58">
        <v>40</v>
      </c>
    </row>
    <row r="397" spans="1:63" ht="15" customHeight="1" x14ac:dyDescent="0.25">
      <c r="A397" s="157" t="s">
        <v>1990</v>
      </c>
      <c r="B397" s="54" t="str">
        <f ca="1">IF(AO397="","",IF(ISERROR(MATCH(AO397,AO$5:AO396,0)),MAX(B$5:B396)+1,INDIRECT(ADDRESS(MATCH(AO397,AO$5:AO396,0)+4,1)) ) )</f>
        <v>Dcom Jäm</v>
      </c>
      <c r="C397" s="88" t="s">
        <v>1992</v>
      </c>
      <c r="F397" s="56" t="s">
        <v>1308</v>
      </c>
      <c r="N397" s="61" t="str">
        <f>IF(J397="","",IF(ISERROR(MATCH(M397,M$5:M396,0)),MAX(N$5:N396)+1,VLOOKUP(M397,M$5:N396,2,FALSE)) )</f>
        <v/>
      </c>
      <c r="P397" s="107"/>
      <c r="V397" s="61" t="str">
        <f t="shared" si="45"/>
        <v/>
      </c>
      <c r="W397" s="61" t="str">
        <f>IF(P397="","",IF(ISERROR(MATCH(V397,V$5:V396,0)),MAX(W$5:W396)+1,VLOOKUP(V397,V$5:W396,2,FALSE)) )</f>
        <v/>
      </c>
      <c r="AH397" s="54" t="str">
        <f t="shared" si="46"/>
        <v>***</v>
      </c>
      <c r="AK397" s="58" t="s">
        <v>1979</v>
      </c>
      <c r="AO397" s="59" t="s">
        <v>1990</v>
      </c>
      <c r="AP397" s="58" t="s">
        <v>1986</v>
      </c>
      <c r="AQ397" s="91">
        <v>42598</v>
      </c>
      <c r="AS397" s="58" t="s">
        <v>1991</v>
      </c>
      <c r="AV397" s="64">
        <v>22.731359999999999</v>
      </c>
      <c r="AW397" s="64">
        <v>61.779380000000003</v>
      </c>
      <c r="AX397" s="58">
        <v>5</v>
      </c>
      <c r="BB397" s="91">
        <v>42703</v>
      </c>
      <c r="BC397" s="58" t="s">
        <v>1191</v>
      </c>
      <c r="BD397" s="58">
        <v>1000</v>
      </c>
      <c r="BE397" s="58">
        <v>850</v>
      </c>
      <c r="BF397" s="58" t="s">
        <v>1209</v>
      </c>
      <c r="BG397" s="58">
        <v>40</v>
      </c>
    </row>
    <row r="398" spans="1:63" ht="15" customHeight="1" x14ac:dyDescent="0.25">
      <c r="A398" s="157" t="s">
        <v>1994</v>
      </c>
      <c r="B398" s="54">
        <f ca="1">IF(AO398="","",IF(ISERROR(MATCH(AO398,AO$5:AO397,0)),MAX(B$5:B397)+1,INDIRECT(ADDRESS(MATCH(AO398,AO$5:AO397,0)+4,1)) ) )</f>
        <v>302</v>
      </c>
      <c r="C398" s="88" t="s">
        <v>1993</v>
      </c>
      <c r="F398" s="56" t="s">
        <v>1355</v>
      </c>
      <c r="N398" s="61" t="str">
        <f>IF(J398="","",IF(ISERROR(MATCH(M398,M$5:M397,0)),MAX(N$5:N397)+1,VLOOKUP(M398,M$5:N397,2,FALSE)) )</f>
        <v/>
      </c>
      <c r="P398" s="110"/>
      <c r="V398" s="61" t="str">
        <f t="shared" si="45"/>
        <v/>
      </c>
      <c r="W398" s="61" t="str">
        <f>IF(P398="","",IF(ISERROR(MATCH(V398,V$5:V397,0)),MAX(W$5:W397)+1,VLOOKUP(V398,V$5:W397,2,FALSE)) )</f>
        <v/>
      </c>
      <c r="AH398" s="54" t="str">
        <f t="shared" si="46"/>
        <v>***</v>
      </c>
      <c r="AK398" s="58" t="s">
        <v>1979</v>
      </c>
      <c r="AO398" s="59" t="s">
        <v>1994</v>
      </c>
      <c r="AP398" s="58" t="s">
        <v>1986</v>
      </c>
      <c r="AQ398" s="91">
        <v>42598</v>
      </c>
      <c r="AS398" s="58" t="s">
        <v>1991</v>
      </c>
      <c r="AV398" s="64">
        <v>22.721160000000001</v>
      </c>
      <c r="AW398" s="64">
        <v>61.775280000000002</v>
      </c>
      <c r="AX398" s="58">
        <v>5</v>
      </c>
      <c r="BB398" s="91">
        <v>42703</v>
      </c>
      <c r="BC398" s="58" t="s">
        <v>1191</v>
      </c>
      <c r="BD398" s="58">
        <v>900</v>
      </c>
      <c r="BE398" s="58">
        <v>800</v>
      </c>
      <c r="BF398" s="58" t="s">
        <v>1209</v>
      </c>
      <c r="BG398" s="58">
        <v>40</v>
      </c>
    </row>
    <row r="399" spans="1:63" ht="15" customHeight="1" x14ac:dyDescent="0.25">
      <c r="A399" s="157" t="s">
        <v>1996</v>
      </c>
      <c r="B399" s="54">
        <f ca="1">IF(AO399="","",IF(ISERROR(MATCH(AO399,AO$5:AO398,0)),MAX(B$5:B398)+1,INDIRECT(ADDRESS(MATCH(AO399,AO$5:AO398,0)+4,1)) ) )</f>
        <v>303</v>
      </c>
      <c r="C399" s="88" t="s">
        <v>1995</v>
      </c>
      <c r="F399" s="56" t="s">
        <v>1331</v>
      </c>
      <c r="N399" s="61" t="str">
        <f>IF(J399="","",IF(ISERROR(MATCH(M399,M$5:M398,0)),MAX(N$5:N398)+1,VLOOKUP(M399,M$5:N398,2,FALSE)) )</f>
        <v/>
      </c>
      <c r="P399" s="110"/>
      <c r="V399" s="61" t="str">
        <f t="shared" si="45"/>
        <v/>
      </c>
      <c r="W399" s="61" t="str">
        <f>IF(P399="","",IF(ISERROR(MATCH(V399,V$5:V398,0)),MAX(W$5:W398)+1,VLOOKUP(V399,V$5:W398,2,FALSE)) )</f>
        <v/>
      </c>
      <c r="AH399" s="54" t="str">
        <f t="shared" si="46"/>
        <v>***</v>
      </c>
      <c r="AK399" s="58" t="s">
        <v>1979</v>
      </c>
      <c r="AO399" s="59" t="s">
        <v>1996</v>
      </c>
      <c r="AP399" s="58" t="s">
        <v>1986</v>
      </c>
      <c r="AQ399" s="91">
        <v>42596</v>
      </c>
      <c r="AS399" s="58" t="s">
        <v>1997</v>
      </c>
      <c r="AV399" s="64">
        <v>25.669820000000001</v>
      </c>
      <c r="AW399" s="64">
        <v>63.298740000000002</v>
      </c>
      <c r="AX399" s="58">
        <v>5</v>
      </c>
      <c r="BB399" s="91">
        <v>42703</v>
      </c>
      <c r="BC399" s="58" t="s">
        <v>1191</v>
      </c>
      <c r="BD399" s="58">
        <v>950</v>
      </c>
      <c r="BE399" s="58">
        <v>850</v>
      </c>
      <c r="BF399" s="58" t="s">
        <v>1192</v>
      </c>
      <c r="BG399" s="58">
        <v>40</v>
      </c>
    </row>
    <row r="400" spans="1:63" ht="15" customHeight="1" x14ac:dyDescent="0.25">
      <c r="A400" s="157" t="s">
        <v>1999</v>
      </c>
      <c r="B400" s="54">
        <f ca="1">IF(AO400="","",IF(ISERROR(MATCH(AO400,AO$5:AO399,0)),MAX(B$5:B399)+1,INDIRECT(ADDRESS(MATCH(AO400,AO$5:AO399,0)+4,1)) ) )</f>
        <v>304</v>
      </c>
      <c r="C400" s="88" t="s">
        <v>1998</v>
      </c>
      <c r="F400" s="56" t="s">
        <v>1308</v>
      </c>
      <c r="N400" s="61" t="str">
        <f>IF(J400="","",IF(ISERROR(MATCH(M400,M$5:M399,0)),MAX(N$5:N399)+1,VLOOKUP(M400,M$5:N399,2,FALSE)) )</f>
        <v/>
      </c>
      <c r="P400" s="107"/>
      <c r="V400" s="61" t="str">
        <f t="shared" si="45"/>
        <v/>
      </c>
      <c r="W400" s="61" t="str">
        <f>IF(P400="","",IF(ISERROR(MATCH(V400,V$5:V399,0)),MAX(W$5:W399)+1,VLOOKUP(V400,V$5:W399,2,FALSE)) )</f>
        <v/>
      </c>
      <c r="AH400" s="54" t="str">
        <f t="shared" si="46"/>
        <v>***</v>
      </c>
      <c r="AK400" s="58" t="s">
        <v>1979</v>
      </c>
      <c r="AO400" s="59" t="s">
        <v>1999</v>
      </c>
      <c r="AP400" s="58" t="s">
        <v>1986</v>
      </c>
      <c r="AQ400" s="91">
        <v>42596</v>
      </c>
      <c r="AS400" s="58" t="s">
        <v>2000</v>
      </c>
      <c r="AV400" s="64">
        <v>26.149270000000001</v>
      </c>
      <c r="AW400" s="64">
        <v>63.445770000000003</v>
      </c>
      <c r="AX400" s="58">
        <v>5</v>
      </c>
      <c r="BB400" s="91">
        <v>42703</v>
      </c>
      <c r="BC400" s="58" t="s">
        <v>1191</v>
      </c>
      <c r="BD400" s="58">
        <v>1000</v>
      </c>
      <c r="BE400" s="58">
        <v>850</v>
      </c>
      <c r="BF400" s="58" t="s">
        <v>1231</v>
      </c>
      <c r="BG400" s="58">
        <v>40</v>
      </c>
    </row>
    <row r="401" spans="1:63" ht="15" customHeight="1" x14ac:dyDescent="0.25">
      <c r="A401" s="157" t="s">
        <v>2002</v>
      </c>
      <c r="B401" s="54">
        <f ca="1">IF(AO401="","",IF(ISERROR(MATCH(AO401,AO$5:AO400,0)),MAX(B$5:B400)+1,INDIRECT(ADDRESS(MATCH(AO401,AO$5:AO400,0)+4,1)) ) )</f>
        <v>305</v>
      </c>
      <c r="C401" s="88" t="s">
        <v>2001</v>
      </c>
      <c r="F401" s="56" t="s">
        <v>1181</v>
      </c>
      <c r="G401" s="59" t="s">
        <v>1182</v>
      </c>
      <c r="N401" s="61" t="str">
        <f>IF(J401="","",IF(ISERROR(MATCH(M401,M$5:M400,0)),MAX(N$5:N400)+1,VLOOKUP(M401,M$5:N400,2,FALSE)) )</f>
        <v/>
      </c>
      <c r="P401" s="110"/>
      <c r="V401" s="61" t="str">
        <f t="shared" si="45"/>
        <v/>
      </c>
      <c r="W401" s="61" t="str">
        <f>IF(P401="","",IF(ISERROR(MATCH(V401,V$5:V400,0)),MAX(W$5:W400)+1,VLOOKUP(V401,V$5:W400,2,FALSE)) )</f>
        <v/>
      </c>
      <c r="AH401" s="54" t="str">
        <f t="shared" si="46"/>
        <v>***</v>
      </c>
      <c r="AK401" s="58" t="s">
        <v>1979</v>
      </c>
      <c r="AO401" s="59" t="s">
        <v>2002</v>
      </c>
      <c r="AP401" s="58" t="s">
        <v>1187</v>
      </c>
      <c r="AQ401" s="91">
        <v>42687</v>
      </c>
      <c r="AS401" s="58" t="s">
        <v>2003</v>
      </c>
      <c r="AV401" s="64">
        <v>11.09219</v>
      </c>
      <c r="AW401" s="64">
        <v>50.467509999999997</v>
      </c>
      <c r="AX401" s="58">
        <v>10</v>
      </c>
      <c r="BB401" s="91">
        <v>42703</v>
      </c>
      <c r="BC401" s="58" t="s">
        <v>1191</v>
      </c>
      <c r="BD401" s="58">
        <v>1000</v>
      </c>
      <c r="BE401" s="58">
        <v>850</v>
      </c>
      <c r="BF401" s="58" t="s">
        <v>1231</v>
      </c>
      <c r="BG401" s="58">
        <v>40</v>
      </c>
      <c r="BH401" s="58">
        <v>40</v>
      </c>
      <c r="BI401" s="58">
        <f t="shared" si="47"/>
        <v>1440</v>
      </c>
      <c r="BJ401" s="58">
        <f t="shared" si="48"/>
        <v>940</v>
      </c>
      <c r="BK401" s="58" t="s">
        <v>1980</v>
      </c>
    </row>
    <row r="402" spans="1:63" ht="15" customHeight="1" x14ac:dyDescent="0.25">
      <c r="A402" s="157" t="s">
        <v>2005</v>
      </c>
      <c r="B402" s="54">
        <f ca="1">IF(AO402="","",IF(ISERROR(MATCH(AO402,AO$5:AO401,0)),MAX(B$5:B401)+1,INDIRECT(ADDRESS(MATCH(AO402,AO$5:AO401,0)+4,1)) ) )</f>
        <v>306</v>
      </c>
      <c r="C402" s="88" t="s">
        <v>2004</v>
      </c>
      <c r="F402" s="56" t="s">
        <v>1181</v>
      </c>
      <c r="G402" s="59" t="s">
        <v>1182</v>
      </c>
      <c r="N402" s="61" t="str">
        <f>IF(J402="","",IF(ISERROR(MATCH(M402,M$5:M401,0)),MAX(N$5:N401)+1,VLOOKUP(M402,M$5:N401,2,FALSE)) )</f>
        <v/>
      </c>
      <c r="P402" s="110"/>
      <c r="V402" s="61" t="str">
        <f t="shared" si="45"/>
        <v/>
      </c>
      <c r="W402" s="61" t="str">
        <f>IF(P402="","",IF(ISERROR(MATCH(V402,V$5:V401,0)),MAX(W$5:W401)+1,VLOOKUP(V402,V$5:W401,2,FALSE)) )</f>
        <v/>
      </c>
      <c r="AH402" s="54" t="str">
        <f t="shared" si="46"/>
        <v>***</v>
      </c>
      <c r="AK402" s="58" t="s">
        <v>1979</v>
      </c>
      <c r="AO402" s="59" t="s">
        <v>2005</v>
      </c>
      <c r="AP402" s="58" t="s">
        <v>1187</v>
      </c>
      <c r="AQ402" s="91">
        <v>42687</v>
      </c>
      <c r="AS402" s="58" t="s">
        <v>2003</v>
      </c>
      <c r="AV402" s="64">
        <v>11.09219</v>
      </c>
      <c r="AW402" s="64">
        <v>50.467509999999997</v>
      </c>
      <c r="AX402" s="58">
        <v>10</v>
      </c>
      <c r="BB402" s="91">
        <v>42703</v>
      </c>
      <c r="BC402" s="58" t="s">
        <v>1191</v>
      </c>
      <c r="BD402" s="58">
        <v>950</v>
      </c>
      <c r="BE402" s="58">
        <v>800</v>
      </c>
      <c r="BF402" s="58" t="s">
        <v>1192</v>
      </c>
      <c r="BG402" s="58">
        <v>50</v>
      </c>
      <c r="BH402" s="58">
        <v>25</v>
      </c>
      <c r="BI402" s="58">
        <f t="shared" si="47"/>
        <v>1150</v>
      </c>
      <c r="BJ402" s="58">
        <f t="shared" si="48"/>
        <v>650</v>
      </c>
      <c r="BK402" s="58" t="s">
        <v>1980</v>
      </c>
    </row>
    <row r="403" spans="1:63" ht="15" customHeight="1" x14ac:dyDescent="0.25">
      <c r="A403" s="157" t="s">
        <v>2007</v>
      </c>
      <c r="B403" s="54">
        <f ca="1">IF(AO403="","",IF(ISERROR(MATCH(AO403,AO$5:AO402,0)),MAX(B$5:B402)+1,INDIRECT(ADDRESS(MATCH(AO403,AO$5:AO402,0)+4,1)) ) )</f>
        <v>307</v>
      </c>
      <c r="C403" s="88" t="s">
        <v>2006</v>
      </c>
      <c r="F403" s="56" t="s">
        <v>1181</v>
      </c>
      <c r="G403" s="59" t="s">
        <v>1182</v>
      </c>
      <c r="N403" s="61" t="str">
        <f>IF(J403="","",IF(ISERROR(MATCH(M403,M$5:M402,0)),MAX(N$5:N402)+1,VLOOKUP(M403,M$5:N402,2,FALSE)) )</f>
        <v/>
      </c>
      <c r="P403" s="110"/>
      <c r="V403" s="61" t="str">
        <f t="shared" si="45"/>
        <v/>
      </c>
      <c r="W403" s="61" t="str">
        <f>IF(P403="","",IF(ISERROR(MATCH(V403,V$5:V402,0)),MAX(W$5:W402)+1,VLOOKUP(V403,V$5:W402,2,FALSE)) )</f>
        <v/>
      </c>
      <c r="AH403" s="54" t="str">
        <f t="shared" si="46"/>
        <v>***</v>
      </c>
      <c r="AK403" s="58" t="s">
        <v>1979</v>
      </c>
      <c r="AO403" s="59" t="s">
        <v>2007</v>
      </c>
      <c r="AP403" s="58" t="s">
        <v>1187</v>
      </c>
      <c r="AQ403" s="91">
        <v>42687</v>
      </c>
      <c r="AS403" s="58" t="s">
        <v>2003</v>
      </c>
      <c r="AV403" s="64">
        <v>11.09219</v>
      </c>
      <c r="AW403" s="64">
        <v>50.467509999999997</v>
      </c>
      <c r="AX403" s="58">
        <v>10</v>
      </c>
      <c r="BB403" s="91">
        <v>42703</v>
      </c>
      <c r="BC403" s="58" t="s">
        <v>1191</v>
      </c>
      <c r="BD403" s="58">
        <v>1000</v>
      </c>
      <c r="BE403" s="58">
        <v>850</v>
      </c>
      <c r="BF403" s="58" t="s">
        <v>1231</v>
      </c>
      <c r="BG403" s="58">
        <v>50</v>
      </c>
      <c r="BH403" s="58">
        <v>35</v>
      </c>
      <c r="BI403" s="58">
        <f t="shared" si="47"/>
        <v>1610</v>
      </c>
      <c r="BJ403" s="58">
        <f t="shared" si="48"/>
        <v>1110</v>
      </c>
      <c r="BK403" s="58" t="s">
        <v>1980</v>
      </c>
    </row>
    <row r="404" spans="1:63" ht="15" customHeight="1" x14ac:dyDescent="0.25">
      <c r="A404" s="157" t="s">
        <v>2009</v>
      </c>
      <c r="B404" s="54">
        <f ca="1">IF(AO404="","",IF(ISERROR(MATCH(AO404,AO$5:AO403,0)),MAX(B$5:B403)+1,INDIRECT(ADDRESS(MATCH(AO404,AO$5:AO403,0)+4,1)) ) )</f>
        <v>308</v>
      </c>
      <c r="C404" s="88" t="s">
        <v>2008</v>
      </c>
      <c r="F404" s="56" t="s">
        <v>1181</v>
      </c>
      <c r="G404" s="59" t="s">
        <v>1182</v>
      </c>
      <c r="N404" s="61" t="str">
        <f>IF(J404="","",IF(ISERROR(MATCH(M404,M$5:M403,0)),MAX(N$5:N403)+1,VLOOKUP(M404,M$5:N403,2,FALSE)) )</f>
        <v/>
      </c>
      <c r="P404" s="110"/>
      <c r="V404" s="61" t="str">
        <f t="shared" si="45"/>
        <v/>
      </c>
      <c r="W404" s="61" t="str">
        <f>IF(P404="","",IF(ISERROR(MATCH(V404,V$5:V403,0)),MAX(W$5:W403)+1,VLOOKUP(V404,V$5:W403,2,FALSE)) )</f>
        <v/>
      </c>
      <c r="AH404" s="54" t="str">
        <f t="shared" si="46"/>
        <v>***</v>
      </c>
      <c r="AK404" s="58" t="s">
        <v>1979</v>
      </c>
      <c r="AO404" s="59" t="s">
        <v>2009</v>
      </c>
      <c r="AP404" s="58" t="s">
        <v>1187</v>
      </c>
      <c r="AQ404" s="91">
        <v>42687</v>
      </c>
      <c r="AS404" s="58" t="s">
        <v>2003</v>
      </c>
      <c r="AV404" s="64">
        <v>11.09219</v>
      </c>
      <c r="AW404" s="64">
        <v>50.467509999999997</v>
      </c>
      <c r="AX404" s="58">
        <v>10</v>
      </c>
      <c r="BB404" s="91">
        <v>42703</v>
      </c>
      <c r="BC404" s="58" t="s">
        <v>1191</v>
      </c>
      <c r="BD404" s="58">
        <v>1000</v>
      </c>
      <c r="BE404" s="58">
        <v>850</v>
      </c>
      <c r="BF404" s="58" t="s">
        <v>1192</v>
      </c>
      <c r="BG404" s="58">
        <v>40</v>
      </c>
      <c r="BH404" s="58">
        <v>35</v>
      </c>
      <c r="BI404" s="58">
        <f t="shared" si="47"/>
        <v>1260</v>
      </c>
      <c r="BJ404" s="58">
        <f t="shared" si="48"/>
        <v>760</v>
      </c>
      <c r="BK404" s="58" t="s">
        <v>1980</v>
      </c>
    </row>
    <row r="405" spans="1:63" ht="15" customHeight="1" x14ac:dyDescent="0.25">
      <c r="A405" s="157" t="s">
        <v>2011</v>
      </c>
      <c r="B405" s="54">
        <f ca="1">IF(AO405="","",IF(ISERROR(MATCH(AO405,AO$5:AO404,0)),MAX(B$5:B404)+1,INDIRECT(ADDRESS(MATCH(AO405,AO$5:AO404,0)+4,1)) ) )</f>
        <v>309</v>
      </c>
      <c r="C405" s="88" t="s">
        <v>2010</v>
      </c>
      <c r="F405" s="56" t="s">
        <v>1181</v>
      </c>
      <c r="G405" s="59" t="s">
        <v>1182</v>
      </c>
      <c r="N405" s="61" t="str">
        <f>IF(J405="","",IF(ISERROR(MATCH(M405,M$5:M404,0)),MAX(N$5:N404)+1,VLOOKUP(M405,M$5:N404,2,FALSE)) )</f>
        <v/>
      </c>
      <c r="P405" s="110"/>
      <c r="V405" s="61" t="str">
        <f t="shared" si="45"/>
        <v/>
      </c>
      <c r="W405" s="61" t="str">
        <f>IF(P405="","",IF(ISERROR(MATCH(V405,V$5:V404,0)),MAX(W$5:W404)+1,VLOOKUP(V405,V$5:W404,2,FALSE)) )</f>
        <v/>
      </c>
      <c r="AH405" s="54" t="str">
        <f t="shared" si="46"/>
        <v>***</v>
      </c>
      <c r="AK405" s="58" t="s">
        <v>1979</v>
      </c>
      <c r="AO405" s="59" t="s">
        <v>2011</v>
      </c>
      <c r="AP405" s="58" t="s">
        <v>1187</v>
      </c>
      <c r="AQ405" s="91">
        <v>42687</v>
      </c>
      <c r="AS405" s="58" t="s">
        <v>2003</v>
      </c>
      <c r="AV405" s="64">
        <v>11.09219</v>
      </c>
      <c r="AW405" s="64">
        <v>50.467509999999997</v>
      </c>
      <c r="AX405" s="58">
        <v>10</v>
      </c>
      <c r="BB405" s="91">
        <v>42703</v>
      </c>
      <c r="BC405" s="58" t="s">
        <v>1191</v>
      </c>
      <c r="BD405" s="58">
        <v>1000</v>
      </c>
      <c r="BE405" s="58">
        <v>800</v>
      </c>
      <c r="BF405" s="58" t="s">
        <v>1192</v>
      </c>
      <c r="BG405" s="58">
        <v>40</v>
      </c>
      <c r="BH405" s="58">
        <v>30</v>
      </c>
      <c r="BI405" s="58">
        <f t="shared" si="47"/>
        <v>1080</v>
      </c>
      <c r="BJ405" s="58">
        <f t="shared" si="48"/>
        <v>580</v>
      </c>
      <c r="BK405" s="58" t="s">
        <v>1980</v>
      </c>
    </row>
    <row r="406" spans="1:63" ht="15" customHeight="1" x14ac:dyDescent="0.25">
      <c r="A406" s="157" t="s">
        <v>2013</v>
      </c>
      <c r="B406" s="54">
        <f ca="1">IF(AO406="","",IF(ISERROR(MATCH(AO406,AO$5:AO405,0)),MAX(B$5:B405)+1,INDIRECT(ADDRESS(MATCH(AO406,AO$5:AO405,0)+4,1)) ) )</f>
        <v>310</v>
      </c>
      <c r="C406" s="88" t="s">
        <v>2012</v>
      </c>
      <c r="F406" s="56" t="s">
        <v>1181</v>
      </c>
      <c r="G406" s="59" t="s">
        <v>1182</v>
      </c>
      <c r="N406" s="61" t="str">
        <f>IF(J406="","",IF(ISERROR(MATCH(M406,M$5:M405,0)),MAX(N$5:N405)+1,VLOOKUP(M406,M$5:N405,2,FALSE)) )</f>
        <v/>
      </c>
      <c r="P406" s="110"/>
      <c r="V406" s="61" t="str">
        <f t="shared" si="45"/>
        <v/>
      </c>
      <c r="W406" s="61" t="str">
        <f>IF(P406="","",IF(ISERROR(MATCH(V406,V$5:V405,0)),MAX(W$5:W405)+1,VLOOKUP(V406,V$5:W405,2,FALSE)) )</f>
        <v/>
      </c>
      <c r="AH406" s="54" t="str">
        <f t="shared" si="46"/>
        <v>***</v>
      </c>
      <c r="AK406" s="58" t="s">
        <v>1979</v>
      </c>
      <c r="AO406" s="59" t="s">
        <v>2013</v>
      </c>
      <c r="AP406" s="58" t="s">
        <v>1187</v>
      </c>
      <c r="AQ406" s="91">
        <v>42687</v>
      </c>
      <c r="AS406" s="58" t="s">
        <v>2003</v>
      </c>
      <c r="AV406" s="64">
        <v>11.09219</v>
      </c>
      <c r="AW406" s="64">
        <v>50.467509999999997</v>
      </c>
      <c r="AX406" s="58">
        <v>10</v>
      </c>
      <c r="BB406" s="91">
        <v>42703</v>
      </c>
      <c r="BC406" s="58" t="s">
        <v>1191</v>
      </c>
      <c r="BD406" s="58">
        <v>1000</v>
      </c>
      <c r="BE406" s="58">
        <v>850</v>
      </c>
      <c r="BF406" s="58" t="s">
        <v>1231</v>
      </c>
      <c r="BG406" s="58">
        <v>50</v>
      </c>
      <c r="BH406" s="58">
        <v>30</v>
      </c>
      <c r="BI406" s="58">
        <f t="shared" si="47"/>
        <v>1380</v>
      </c>
      <c r="BJ406" s="58">
        <f t="shared" si="48"/>
        <v>880</v>
      </c>
      <c r="BK406" s="58" t="s">
        <v>1980</v>
      </c>
    </row>
    <row r="407" spans="1:63" ht="15" customHeight="1" x14ac:dyDescent="0.25">
      <c r="A407" s="157" t="s">
        <v>2015</v>
      </c>
      <c r="B407" s="54">
        <f ca="1">IF(AO407="","",IF(ISERROR(MATCH(AO407,AO$5:AO406,0)),MAX(B$5:B406)+1,INDIRECT(ADDRESS(MATCH(AO407,AO$5:AO406,0)+4,1)) ) )</f>
        <v>311</v>
      </c>
      <c r="C407" s="88" t="s">
        <v>2014</v>
      </c>
      <c r="F407" s="56" t="s">
        <v>1181</v>
      </c>
      <c r="G407" s="59" t="s">
        <v>1182</v>
      </c>
      <c r="N407" s="61" t="str">
        <f>IF(J407="","",IF(ISERROR(MATCH(M407,M$5:M406,0)),MAX(N$5:N406)+1,VLOOKUP(M407,M$5:N406,2,FALSE)) )</f>
        <v/>
      </c>
      <c r="P407" s="110"/>
      <c r="V407" s="61" t="str">
        <f t="shared" si="45"/>
        <v/>
      </c>
      <c r="W407" s="61" t="str">
        <f>IF(P407="","",IF(ISERROR(MATCH(V407,V$5:V406,0)),MAX(W$5:W406)+1,VLOOKUP(V407,V$5:W406,2,FALSE)) )</f>
        <v/>
      </c>
      <c r="AH407" s="54" t="str">
        <f t="shared" si="46"/>
        <v>***</v>
      </c>
      <c r="AK407" s="58" t="s">
        <v>1979</v>
      </c>
      <c r="AO407" s="59" t="s">
        <v>2015</v>
      </c>
      <c r="AP407" s="58" t="s">
        <v>1187</v>
      </c>
      <c r="AQ407" s="91">
        <v>42687</v>
      </c>
      <c r="AS407" s="58" t="s">
        <v>2003</v>
      </c>
      <c r="AV407" s="64">
        <v>11.09219</v>
      </c>
      <c r="AW407" s="64">
        <v>50.467509999999997</v>
      </c>
      <c r="AX407" s="58">
        <v>10</v>
      </c>
      <c r="BB407" s="91">
        <v>42703</v>
      </c>
      <c r="BC407" s="58" t="s">
        <v>1191</v>
      </c>
      <c r="BD407" s="58">
        <v>1000</v>
      </c>
      <c r="BE407" s="58">
        <v>850</v>
      </c>
      <c r="BF407" s="58" t="s">
        <v>1192</v>
      </c>
      <c r="BG407" s="58">
        <v>50</v>
      </c>
      <c r="BH407" s="58">
        <v>30</v>
      </c>
      <c r="BI407" s="58">
        <f t="shared" si="47"/>
        <v>1380</v>
      </c>
      <c r="BJ407" s="58">
        <f t="shared" si="48"/>
        <v>880</v>
      </c>
      <c r="BK407" s="58" t="s">
        <v>1980</v>
      </c>
    </row>
    <row r="408" spans="1:63" ht="15" customHeight="1" x14ac:dyDescent="0.25">
      <c r="A408" s="157" t="s">
        <v>2017</v>
      </c>
      <c r="B408" s="54">
        <f ca="1">IF(AO408="","",IF(ISERROR(MATCH(AO408,AO$5:AO407,0)),MAX(B$5:B407)+1,INDIRECT(ADDRESS(MATCH(AO408,AO$5:AO407,0)+4,1)) ) )</f>
        <v>312</v>
      </c>
      <c r="C408" s="88" t="s">
        <v>2016</v>
      </c>
      <c r="F408" s="56" t="s">
        <v>1181</v>
      </c>
      <c r="G408" s="59" t="s">
        <v>1182</v>
      </c>
      <c r="N408" s="61" t="str">
        <f>IF(J408="","",IF(ISERROR(MATCH(M408,M$5:M407,0)),MAX(N$5:N407)+1,VLOOKUP(M408,M$5:N407,2,FALSE)) )</f>
        <v/>
      </c>
      <c r="P408" s="110"/>
      <c r="V408" s="61" t="str">
        <f t="shared" si="45"/>
        <v/>
      </c>
      <c r="W408" s="61" t="str">
        <f>IF(P408="","",IF(ISERROR(MATCH(V408,V$5:V407,0)),MAX(W$5:W407)+1,VLOOKUP(V408,V$5:W407,2,FALSE)) )</f>
        <v/>
      </c>
      <c r="AH408" s="54" t="str">
        <f t="shared" si="46"/>
        <v>***</v>
      </c>
      <c r="AK408" s="58" t="s">
        <v>1979</v>
      </c>
      <c r="AO408" s="59" t="s">
        <v>2017</v>
      </c>
      <c r="AP408" s="58" t="s">
        <v>1187</v>
      </c>
      <c r="AQ408" s="91">
        <v>42687</v>
      </c>
      <c r="AS408" s="58" t="s">
        <v>2003</v>
      </c>
      <c r="AV408" s="64">
        <v>11.09219</v>
      </c>
      <c r="AW408" s="64">
        <v>50.467509999999997</v>
      </c>
      <c r="AX408" s="58">
        <v>10</v>
      </c>
      <c r="BB408" s="91">
        <v>42703</v>
      </c>
      <c r="BC408" s="58" t="s">
        <v>1191</v>
      </c>
      <c r="BD408" s="58">
        <v>1000</v>
      </c>
      <c r="BE408" s="58">
        <v>850</v>
      </c>
      <c r="BF408" s="58" t="s">
        <v>1192</v>
      </c>
      <c r="BG408" s="58">
        <v>50</v>
      </c>
      <c r="BH408" s="58">
        <v>25</v>
      </c>
      <c r="BI408" s="58">
        <f t="shared" si="47"/>
        <v>1150</v>
      </c>
      <c r="BJ408" s="58">
        <f t="shared" si="48"/>
        <v>650</v>
      </c>
      <c r="BK408" s="58" t="s">
        <v>1980</v>
      </c>
    </row>
    <row r="409" spans="1:63" ht="15" customHeight="1" x14ac:dyDescent="0.25">
      <c r="A409" s="157" t="s">
        <v>2019</v>
      </c>
      <c r="B409" s="54">
        <f ca="1">IF(AO409="","",IF(ISERROR(MATCH(AO409,AO$5:AO408,0)),MAX(B$5:B408)+1,INDIRECT(ADDRESS(MATCH(AO409,AO$5:AO408,0)+4,1)) ) )</f>
        <v>313</v>
      </c>
      <c r="C409" s="88" t="s">
        <v>2018</v>
      </c>
      <c r="F409" s="56" t="s">
        <v>1194</v>
      </c>
      <c r="N409" s="61" t="str">
        <f>IF(J409="","",IF(ISERROR(MATCH(M409,M$5:M408,0)),MAX(N$5:N408)+1,VLOOKUP(M409,M$5:N408,2,FALSE)) )</f>
        <v/>
      </c>
      <c r="P409" s="110"/>
      <c r="V409" s="61" t="str">
        <f t="shared" si="45"/>
        <v/>
      </c>
      <c r="W409" s="61" t="str">
        <f>IF(P409="","",IF(ISERROR(MATCH(V409,V$5:V408,0)),MAX(W$5:W408)+1,VLOOKUP(V409,V$5:W408,2,FALSE)) )</f>
        <v/>
      </c>
      <c r="AH409" s="54" t="str">
        <f t="shared" si="46"/>
        <v>***</v>
      </c>
      <c r="AK409" s="58" t="s">
        <v>1979</v>
      </c>
      <c r="AO409" s="59" t="s">
        <v>2019</v>
      </c>
      <c r="AP409" s="58" t="s">
        <v>1187</v>
      </c>
      <c r="AQ409" s="91">
        <v>42636</v>
      </c>
      <c r="AS409" s="58" t="s">
        <v>1216</v>
      </c>
      <c r="AV409" s="64">
        <v>10.77469</v>
      </c>
      <c r="AW409" s="64">
        <v>50.62811</v>
      </c>
      <c r="AX409" s="58">
        <v>10</v>
      </c>
      <c r="BB409" s="91">
        <v>42703</v>
      </c>
      <c r="BC409" s="58" t="s">
        <v>1191</v>
      </c>
      <c r="BD409" s="58">
        <v>950</v>
      </c>
      <c r="BE409" s="58">
        <v>850</v>
      </c>
      <c r="BF409" s="58" t="s">
        <v>1192</v>
      </c>
      <c r="BG409" s="58">
        <v>50</v>
      </c>
    </row>
    <row r="410" spans="1:63" ht="15" customHeight="1" x14ac:dyDescent="0.25">
      <c r="A410" s="157" t="s">
        <v>2021</v>
      </c>
      <c r="B410" s="54">
        <f ca="1">IF(AO410="","",IF(ISERROR(MATCH(AO410,AO$5:AO409,0)),MAX(B$5:B409)+1,INDIRECT(ADDRESS(MATCH(AO410,AO$5:AO409,0)+4,1)) ) )</f>
        <v>314</v>
      </c>
      <c r="C410" s="88" t="s">
        <v>2020</v>
      </c>
      <c r="D410" s="56">
        <v>192</v>
      </c>
      <c r="F410" s="56" t="s">
        <v>1308</v>
      </c>
      <c r="N410" s="61" t="str">
        <f>IF(J410="","",IF(ISERROR(MATCH(M410,M$5:M409,0)),MAX(N$5:N409)+1,VLOOKUP(M410,M$5:N409,2,FALSE)) )</f>
        <v/>
      </c>
      <c r="P410" s="107"/>
      <c r="V410" s="61" t="str">
        <f t="shared" si="45"/>
        <v/>
      </c>
      <c r="W410" s="61" t="str">
        <f>IF(P410="","",IF(ISERROR(MATCH(V410,V$5:V409,0)),MAX(W$5:W409)+1,VLOOKUP(V410,V$5:W409,2,FALSE)) )</f>
        <v/>
      </c>
      <c r="AH410" s="54" t="str">
        <f t="shared" si="46"/>
        <v/>
      </c>
      <c r="AK410" s="58" t="s">
        <v>1979</v>
      </c>
      <c r="AO410" s="59" t="s">
        <v>2021</v>
      </c>
      <c r="AP410" s="58" t="s">
        <v>1187</v>
      </c>
      <c r="AQ410" s="91">
        <v>42636</v>
      </c>
      <c r="AS410" s="58" t="s">
        <v>1313</v>
      </c>
      <c r="AV410" s="64">
        <v>10.71205</v>
      </c>
      <c r="AW410" s="64">
        <v>50.691090000000003</v>
      </c>
      <c r="AX410" s="58">
        <v>10</v>
      </c>
      <c r="BB410" s="91">
        <v>42703</v>
      </c>
      <c r="BC410" s="58" t="s">
        <v>1191</v>
      </c>
      <c r="BD410" s="58">
        <v>900</v>
      </c>
      <c r="BE410" s="58">
        <v>850</v>
      </c>
      <c r="BF410" s="58" t="s">
        <v>1231</v>
      </c>
      <c r="BG410" s="58">
        <v>30</v>
      </c>
    </row>
    <row r="411" spans="1:63" ht="15" customHeight="1" x14ac:dyDescent="0.25">
      <c r="A411" s="157" t="s">
        <v>2023</v>
      </c>
      <c r="B411" s="54">
        <f ca="1">IF(AO411="","",IF(ISERROR(MATCH(AO411,AO$5:AO410,0)),MAX(B$5:B410)+1,INDIRECT(ADDRESS(MATCH(AO411,AO$5:AO410,0)+4,1)) ) )</f>
        <v>315</v>
      </c>
      <c r="C411" s="88" t="s">
        <v>2022</v>
      </c>
      <c r="F411" s="56" t="s">
        <v>1194</v>
      </c>
      <c r="N411" s="61" t="str">
        <f>IF(J411="","",IF(ISERROR(MATCH(M411,M$5:M410,0)),MAX(N$5:N410)+1,VLOOKUP(M411,M$5:N410,2,FALSE)) )</f>
        <v/>
      </c>
      <c r="V411" s="61" t="str">
        <f t="shared" si="45"/>
        <v/>
      </c>
      <c r="W411" s="61" t="str">
        <f>IF(P411="","",IF(ISERROR(MATCH(V411,V$5:V410,0)),MAX(W$5:W410)+1,VLOOKUP(V411,V$5:W410,2,FALSE)) )</f>
        <v/>
      </c>
      <c r="AH411" s="54" t="str">
        <f t="shared" si="46"/>
        <v>***</v>
      </c>
      <c r="AK411" s="58" t="s">
        <v>1979</v>
      </c>
      <c r="AO411" s="59" t="s">
        <v>2023</v>
      </c>
      <c r="AP411" s="58" t="s">
        <v>1187</v>
      </c>
      <c r="AQ411" s="91">
        <v>42636</v>
      </c>
      <c r="AS411" s="58" t="s">
        <v>1216</v>
      </c>
      <c r="AV411" s="64">
        <v>10.77483</v>
      </c>
      <c r="AW411" s="64">
        <v>50.6282</v>
      </c>
      <c r="AX411" s="58">
        <v>10</v>
      </c>
      <c r="BB411" s="91">
        <v>42703</v>
      </c>
      <c r="BC411" s="58" t="s">
        <v>1191</v>
      </c>
      <c r="BD411" s="58">
        <v>950</v>
      </c>
      <c r="BE411" s="58">
        <v>850</v>
      </c>
      <c r="BF411" s="58" t="s">
        <v>1209</v>
      </c>
      <c r="BG411" s="58">
        <v>50</v>
      </c>
    </row>
    <row r="412" spans="1:63" ht="15" customHeight="1" x14ac:dyDescent="0.25">
      <c r="A412" s="157" t="s">
        <v>2025</v>
      </c>
      <c r="B412" s="54">
        <f ca="1">IF(AO412="","",IF(ISERROR(MATCH(AO412,AO$5:AO411,0)),MAX(B$5:B411)+1,INDIRECT(ADDRESS(MATCH(AO412,AO$5:AO411,0)+4,1)) ) )</f>
        <v>316</v>
      </c>
      <c r="C412" s="88" t="s">
        <v>2024</v>
      </c>
      <c r="F412" s="56" t="s">
        <v>1355</v>
      </c>
      <c r="N412" s="61" t="str">
        <f>IF(J412="","",IF(ISERROR(MATCH(M412,M$5:M411,0)),MAX(N$5:N411)+1,VLOOKUP(M412,M$5:N411,2,FALSE)) )</f>
        <v/>
      </c>
      <c r="V412" s="61" t="str">
        <f t="shared" si="45"/>
        <v/>
      </c>
      <c r="W412" s="61" t="str">
        <f>IF(P412="","",IF(ISERROR(MATCH(V412,V$5:V411,0)),MAX(W$5:W411)+1,VLOOKUP(V412,V$5:W411,2,FALSE)) )</f>
        <v/>
      </c>
      <c r="AH412" s="54" t="str">
        <f t="shared" si="46"/>
        <v>***</v>
      </c>
      <c r="AK412" s="58" t="s">
        <v>1979</v>
      </c>
      <c r="AO412" s="59" t="s">
        <v>2025</v>
      </c>
      <c r="AP412" s="58" t="s">
        <v>1187</v>
      </c>
      <c r="AQ412" s="91">
        <v>42636</v>
      </c>
      <c r="AS412" s="58" t="s">
        <v>1313</v>
      </c>
      <c r="AV412" s="64">
        <v>10.711959999999999</v>
      </c>
      <c r="AW412" s="64">
        <v>50.690959999999997</v>
      </c>
      <c r="AX412" s="58">
        <v>10</v>
      </c>
      <c r="BB412" s="91">
        <v>42703</v>
      </c>
      <c r="BC412" s="58" t="s">
        <v>1191</v>
      </c>
      <c r="BD412" s="58">
        <v>900</v>
      </c>
      <c r="BE412" s="58">
        <v>800</v>
      </c>
      <c r="BF412" s="58" t="s">
        <v>1231</v>
      </c>
      <c r="BG412" s="58">
        <v>40</v>
      </c>
    </row>
    <row r="413" spans="1:63" ht="15" customHeight="1" x14ac:dyDescent="0.25">
      <c r="A413" s="157" t="s">
        <v>2027</v>
      </c>
      <c r="B413" s="54">
        <f ca="1">IF(AO413="","",IF(ISERROR(MATCH(AO413,AO$5:AO412,0)),MAX(B$5:B412)+1,INDIRECT(ADDRESS(MATCH(AO413,AO$5:AO412,0)+4,1)) ) )</f>
        <v>317</v>
      </c>
      <c r="C413" s="88" t="s">
        <v>2026</v>
      </c>
      <c r="F413" s="56" t="s">
        <v>1355</v>
      </c>
      <c r="N413" s="61" t="str">
        <f>IF(J413="","",IF(ISERROR(MATCH(M413,M$5:M412,0)),MAX(N$5:N412)+1,VLOOKUP(M413,M$5:N412,2,FALSE)) )</f>
        <v/>
      </c>
      <c r="V413" s="61" t="str">
        <f t="shared" si="45"/>
        <v/>
      </c>
      <c r="W413" s="61" t="str">
        <f>IF(P413="","",IF(ISERROR(MATCH(V413,V$5:V412,0)),MAX(W$5:W412)+1,VLOOKUP(V413,V$5:W412,2,FALSE)) )</f>
        <v/>
      </c>
      <c r="AH413" s="54" t="str">
        <f t="shared" si="46"/>
        <v>***</v>
      </c>
      <c r="AK413" s="58" t="s">
        <v>1979</v>
      </c>
      <c r="AO413" s="59" t="s">
        <v>2027</v>
      </c>
      <c r="AP413" s="58" t="s">
        <v>1187</v>
      </c>
      <c r="AQ413" s="91">
        <v>42636</v>
      </c>
      <c r="AS413" s="58" t="s">
        <v>1313</v>
      </c>
      <c r="AV413" s="64">
        <v>10.712569999999999</v>
      </c>
      <c r="AW413" s="64">
        <v>50.691470000000002</v>
      </c>
      <c r="AX413" s="58">
        <v>10</v>
      </c>
      <c r="BB413" s="91">
        <v>42703</v>
      </c>
      <c r="BC413" s="58" t="s">
        <v>1191</v>
      </c>
      <c r="BD413" s="58">
        <v>950</v>
      </c>
      <c r="BE413" s="58">
        <v>850</v>
      </c>
      <c r="BF413" s="58" t="s">
        <v>1192</v>
      </c>
      <c r="BG413" s="58">
        <v>40</v>
      </c>
    </row>
    <row r="414" spans="1:63" ht="15" customHeight="1" x14ac:dyDescent="0.25">
      <c r="A414" s="157" t="s">
        <v>2007</v>
      </c>
      <c r="B414" s="54" t="str">
        <f ca="1">IF(AO414="","",IF(ISERROR(MATCH(AO414,AO$5:AO413,0)),MAX(B$5:B413)+1,INDIRECT(ADDRESS(MATCH(AO414,AO$5:AO413,0)+4,1)) ) )</f>
        <v>Diss Ste 1</v>
      </c>
      <c r="C414" s="88" t="s">
        <v>2028</v>
      </c>
      <c r="F414" s="56" t="s">
        <v>1181</v>
      </c>
      <c r="G414" s="59" t="s">
        <v>1182</v>
      </c>
      <c r="N414" s="61" t="str">
        <f>IF(J414="","",IF(ISERROR(MATCH(M414,M$5:M413,0)),MAX(N$5:N413)+1,VLOOKUP(M414,M$5:N413,2,FALSE)) )</f>
        <v/>
      </c>
      <c r="V414" s="61" t="str">
        <f t="shared" si="45"/>
        <v/>
      </c>
      <c r="W414" s="61" t="str">
        <f>IF(P414="","",IF(ISERROR(MATCH(V414,V$5:V413,0)),MAX(W$5:W413)+1,VLOOKUP(V414,V$5:W413,2,FALSE)) )</f>
        <v/>
      </c>
      <c r="AH414" s="54" t="str">
        <f t="shared" si="46"/>
        <v>***</v>
      </c>
      <c r="AK414" s="58" t="s">
        <v>1979</v>
      </c>
      <c r="AO414" s="59" t="s">
        <v>2007</v>
      </c>
      <c r="AP414" s="58" t="s">
        <v>1187</v>
      </c>
      <c r="AQ414" s="91">
        <v>42687</v>
      </c>
      <c r="AS414" s="58" t="s">
        <v>2003</v>
      </c>
      <c r="AV414" s="64">
        <v>11.09219</v>
      </c>
      <c r="AW414" s="64">
        <v>50.467509999999997</v>
      </c>
      <c r="AX414" s="58">
        <v>10</v>
      </c>
      <c r="BB414" s="91">
        <v>42751</v>
      </c>
      <c r="BC414" s="58" t="s">
        <v>1191</v>
      </c>
      <c r="BD414" s="58">
        <v>1000</v>
      </c>
      <c r="BE414" s="58">
        <v>950</v>
      </c>
      <c r="BF414" s="58" t="s">
        <v>1192</v>
      </c>
      <c r="BG414" s="58">
        <v>60</v>
      </c>
      <c r="BH414" s="58">
        <v>25</v>
      </c>
      <c r="BI414" s="58">
        <f t="shared" si="47"/>
        <v>1400</v>
      </c>
      <c r="BJ414" s="58">
        <f t="shared" si="48"/>
        <v>900</v>
      </c>
      <c r="BK414" s="91">
        <v>42758</v>
      </c>
    </row>
    <row r="415" spans="1:63" ht="15" customHeight="1" x14ac:dyDescent="0.25">
      <c r="A415" s="157" t="s">
        <v>2007</v>
      </c>
      <c r="B415" s="54" t="str">
        <f ca="1">IF(AO415="","",IF(ISERROR(MATCH(AO415,AO$5:AO414,0)),MAX(B$5:B414)+1,INDIRECT(ADDRESS(MATCH(AO415,AO$5:AO414,0)+4,1)) ) )</f>
        <v>Diss Ste 1</v>
      </c>
      <c r="C415" s="88" t="s">
        <v>2029</v>
      </c>
      <c r="F415" s="56" t="s">
        <v>1181</v>
      </c>
      <c r="G415" s="59" t="s">
        <v>1261</v>
      </c>
      <c r="N415" s="61" t="str">
        <f>IF(J415="","",IF(ISERROR(MATCH(M415,M$5:M414,0)),MAX(N$5:N414)+1,VLOOKUP(M415,M$5:N414,2,FALSE)) )</f>
        <v/>
      </c>
      <c r="V415" s="61" t="str">
        <f t="shared" si="45"/>
        <v/>
      </c>
      <c r="W415" s="61" t="str">
        <f>IF(P415="","",IF(ISERROR(MATCH(V415,V$5:V414,0)),MAX(W$5:W414)+1,VLOOKUP(V415,V$5:W414,2,FALSE)) )</f>
        <v/>
      </c>
      <c r="AH415" s="54" t="str">
        <f t="shared" si="46"/>
        <v>***</v>
      </c>
      <c r="AK415" s="58" t="s">
        <v>1979</v>
      </c>
      <c r="AO415" s="59" t="s">
        <v>2007</v>
      </c>
      <c r="AP415" s="58" t="s">
        <v>1187</v>
      </c>
      <c r="AQ415" s="91">
        <v>42687</v>
      </c>
      <c r="AS415" s="58" t="s">
        <v>2003</v>
      </c>
      <c r="AV415" s="64">
        <v>11.09219</v>
      </c>
      <c r="AW415" s="64">
        <v>50.467509999999997</v>
      </c>
      <c r="AX415" s="58">
        <v>10</v>
      </c>
      <c r="BB415" s="91">
        <v>42751</v>
      </c>
      <c r="BC415" s="58" t="s">
        <v>1191</v>
      </c>
      <c r="BD415" s="58">
        <v>1000</v>
      </c>
      <c r="BE415" s="58">
        <v>950</v>
      </c>
      <c r="BF415" s="58" t="s">
        <v>1192</v>
      </c>
      <c r="BG415" s="58">
        <v>60</v>
      </c>
      <c r="BH415" s="58">
        <v>25</v>
      </c>
      <c r="BI415" s="58">
        <f t="shared" si="47"/>
        <v>1400</v>
      </c>
      <c r="BJ415" s="58">
        <f t="shared" si="48"/>
        <v>900</v>
      </c>
      <c r="BK415" s="91">
        <v>42758</v>
      </c>
    </row>
    <row r="416" spans="1:63" ht="15" customHeight="1" x14ac:dyDescent="0.25">
      <c r="A416" s="157" t="s">
        <v>2009</v>
      </c>
      <c r="B416" s="54" t="str">
        <f ca="1">IF(AO416="","",IF(ISERROR(MATCH(AO416,AO$5:AO415,0)),MAX(B$5:B415)+1,INDIRECT(ADDRESS(MATCH(AO416,AO$5:AO415,0)+4,1)) ) )</f>
        <v>Diss Ste 5</v>
      </c>
      <c r="C416" s="88" t="s">
        <v>2030</v>
      </c>
      <c r="F416" s="56" t="s">
        <v>1181</v>
      </c>
      <c r="G416" s="59" t="s">
        <v>1182</v>
      </c>
      <c r="N416" s="61" t="str">
        <f>IF(J416="","",IF(ISERROR(MATCH(M416,M$5:M415,0)),MAX(N$5:N415)+1,VLOOKUP(M416,M$5:N415,2,FALSE)) )</f>
        <v/>
      </c>
      <c r="V416" s="61" t="str">
        <f t="shared" si="45"/>
        <v/>
      </c>
      <c r="W416" s="61" t="str">
        <f>IF(P416="","",IF(ISERROR(MATCH(V416,V$5:V415,0)),MAX(W$5:W415)+1,VLOOKUP(V416,V$5:W415,2,FALSE)) )</f>
        <v/>
      </c>
      <c r="AH416" s="54" t="str">
        <f t="shared" si="46"/>
        <v>***</v>
      </c>
      <c r="AK416" s="58" t="s">
        <v>1979</v>
      </c>
      <c r="AO416" s="59" t="s">
        <v>2009</v>
      </c>
      <c r="AP416" s="58" t="s">
        <v>1187</v>
      </c>
      <c r="AQ416" s="91">
        <v>42687</v>
      </c>
      <c r="AS416" s="58" t="s">
        <v>2003</v>
      </c>
      <c r="AV416" s="64">
        <v>11.09219</v>
      </c>
      <c r="AW416" s="64">
        <v>50.467509999999997</v>
      </c>
      <c r="AX416" s="58">
        <v>10</v>
      </c>
      <c r="BB416" s="91">
        <v>42751</v>
      </c>
      <c r="BC416" s="58" t="s">
        <v>1191</v>
      </c>
      <c r="BD416" s="58">
        <v>1000</v>
      </c>
      <c r="BE416" s="58">
        <v>950</v>
      </c>
      <c r="BF416" s="58" t="s">
        <v>1192</v>
      </c>
      <c r="BG416" s="58">
        <v>50</v>
      </c>
      <c r="BH416" s="58">
        <v>25</v>
      </c>
      <c r="BI416" s="58">
        <f t="shared" si="47"/>
        <v>1150</v>
      </c>
      <c r="BJ416" s="58">
        <f t="shared" si="48"/>
        <v>650</v>
      </c>
      <c r="BK416" s="91">
        <v>42758</v>
      </c>
    </row>
    <row r="417" spans="1:63" ht="15" customHeight="1" x14ac:dyDescent="0.25">
      <c r="A417" s="157" t="s">
        <v>2011</v>
      </c>
      <c r="B417" s="54" t="str">
        <f ca="1">IF(AO417="","",IF(ISERROR(MATCH(AO417,AO$5:AO416,0)),MAX(B$5:B416)+1,INDIRECT(ADDRESS(MATCH(AO417,AO$5:AO416,0)+4,1)) ) )</f>
        <v>Diss Ste 9</v>
      </c>
      <c r="C417" s="88" t="s">
        <v>2031</v>
      </c>
      <c r="F417" s="56" t="s">
        <v>1181</v>
      </c>
      <c r="G417" s="59" t="s">
        <v>1182</v>
      </c>
      <c r="N417" s="61" t="str">
        <f>IF(J417="","",IF(ISERROR(MATCH(M417,M$5:M416,0)),MAX(N$5:N416)+1,VLOOKUP(M417,M$5:N416,2,FALSE)) )</f>
        <v/>
      </c>
      <c r="V417" s="61" t="str">
        <f t="shared" si="45"/>
        <v/>
      </c>
      <c r="W417" s="61" t="str">
        <f>IF(P417="","",IF(ISERROR(MATCH(V417,V$5:V416,0)),MAX(W$5:W416)+1,VLOOKUP(V417,V$5:W416,2,FALSE)) )</f>
        <v/>
      </c>
      <c r="AH417" s="54" t="str">
        <f t="shared" si="46"/>
        <v>***</v>
      </c>
      <c r="AK417" s="58" t="s">
        <v>1979</v>
      </c>
      <c r="AO417" s="59" t="s">
        <v>2011</v>
      </c>
      <c r="AP417" s="58" t="s">
        <v>1187</v>
      </c>
      <c r="AQ417" s="91">
        <v>42687</v>
      </c>
      <c r="AS417" s="58" t="s">
        <v>2003</v>
      </c>
      <c r="AV417" s="64">
        <v>11.09219</v>
      </c>
      <c r="AW417" s="64">
        <v>50.467509999999997</v>
      </c>
      <c r="AX417" s="58">
        <v>10</v>
      </c>
      <c r="BB417" s="91">
        <v>42751</v>
      </c>
      <c r="BC417" s="58" t="s">
        <v>1191</v>
      </c>
      <c r="BD417" s="58">
        <v>1000</v>
      </c>
      <c r="BE417" s="58">
        <v>950</v>
      </c>
      <c r="BF417" s="58" t="s">
        <v>1192</v>
      </c>
      <c r="BG417" s="58">
        <v>50</v>
      </c>
      <c r="BH417" s="58">
        <v>25</v>
      </c>
      <c r="BI417" s="58">
        <f t="shared" si="47"/>
        <v>1150</v>
      </c>
      <c r="BJ417" s="58">
        <f t="shared" si="48"/>
        <v>650</v>
      </c>
      <c r="BK417" s="91">
        <v>42758</v>
      </c>
    </row>
    <row r="418" spans="1:63" ht="15" customHeight="1" x14ac:dyDescent="0.25">
      <c r="A418" s="157" t="s">
        <v>2033</v>
      </c>
      <c r="B418" s="54">
        <f ca="1">IF(AO418="","",IF(ISERROR(MATCH(AO418,AO$5:AO417,0)),MAX(B$5:B417)+1,INDIRECT(ADDRESS(MATCH(AO418,AO$5:AO417,0)+4,1)) ) )</f>
        <v>318</v>
      </c>
      <c r="C418" s="88" t="s">
        <v>2032</v>
      </c>
      <c r="F418" s="56" t="s">
        <v>1331</v>
      </c>
      <c r="G418" s="59" t="s">
        <v>1182</v>
      </c>
      <c r="N418" s="61" t="str">
        <f>IF(J418="","",IF(ISERROR(MATCH(M418,M$5:M417,0)),MAX(N$5:N417)+1,VLOOKUP(M418,M$5:N417,2,FALSE)) )</f>
        <v/>
      </c>
      <c r="V418" s="61" t="str">
        <f t="shared" si="45"/>
        <v/>
      </c>
      <c r="W418" s="61" t="str">
        <f>IF(P418="","",IF(ISERROR(MATCH(V418,V$5:V417,0)),MAX(W$5:W417)+1,VLOOKUP(V418,V$5:W417,2,FALSE)) )</f>
        <v/>
      </c>
      <c r="AH418" s="54" t="str">
        <f t="shared" si="46"/>
        <v>***</v>
      </c>
      <c r="AK418" s="58" t="s">
        <v>1979</v>
      </c>
      <c r="AO418" s="59" t="s">
        <v>2033</v>
      </c>
      <c r="AP418" s="58" t="s">
        <v>1865</v>
      </c>
      <c r="AQ418" s="91">
        <v>42667</v>
      </c>
      <c r="AS418" s="58" t="s">
        <v>2034</v>
      </c>
      <c r="AV418" s="64">
        <v>13.2006</v>
      </c>
      <c r="AW418" s="64">
        <v>53.277670000000001</v>
      </c>
      <c r="AX418" s="58">
        <v>10</v>
      </c>
      <c r="BB418" s="91">
        <v>42751</v>
      </c>
      <c r="BC418" s="58" t="s">
        <v>1191</v>
      </c>
      <c r="BD418" s="58">
        <v>1000</v>
      </c>
      <c r="BE418" s="58">
        <v>950</v>
      </c>
      <c r="BF418" s="58" t="s">
        <v>1192</v>
      </c>
      <c r="BG418" s="58">
        <v>40</v>
      </c>
      <c r="BH418" s="58">
        <v>35</v>
      </c>
      <c r="BI418" s="58">
        <f t="shared" si="47"/>
        <v>1260</v>
      </c>
      <c r="BJ418" s="58">
        <f t="shared" si="48"/>
        <v>760</v>
      </c>
      <c r="BK418" s="91">
        <v>42758</v>
      </c>
    </row>
    <row r="419" spans="1:63" ht="15" customHeight="1" x14ac:dyDescent="0.25">
      <c r="A419" s="157" t="s">
        <v>2036</v>
      </c>
      <c r="B419" s="54">
        <f ca="1">IF(AO419="","",IF(ISERROR(MATCH(AO419,AO$5:AO418,0)),MAX(B$5:B418)+1,INDIRECT(ADDRESS(MATCH(AO419,AO$5:AO418,0)+4,1)) ) )</f>
        <v>319</v>
      </c>
      <c r="C419" s="88" t="s">
        <v>2035</v>
      </c>
      <c r="F419" s="56" t="s">
        <v>1331</v>
      </c>
      <c r="G419" s="59" t="s">
        <v>1182</v>
      </c>
      <c r="N419" s="61" t="str">
        <f>IF(J419="","",IF(ISERROR(MATCH(M419,M$5:M418,0)),MAX(N$5:N418)+1,VLOOKUP(M419,M$5:N418,2,FALSE)) )</f>
        <v/>
      </c>
      <c r="V419" s="61" t="str">
        <f t="shared" si="45"/>
        <v/>
      </c>
      <c r="W419" s="61" t="str">
        <f>IF(P419="","",IF(ISERROR(MATCH(V419,V$5:V418,0)),MAX(W$5:W418)+1,VLOOKUP(V419,V$5:W418,2,FALSE)) )</f>
        <v/>
      </c>
      <c r="AH419" s="54" t="str">
        <f t="shared" si="46"/>
        <v>***</v>
      </c>
      <c r="AK419" s="58" t="s">
        <v>1979</v>
      </c>
      <c r="AO419" s="59" t="s">
        <v>2036</v>
      </c>
      <c r="AP419" s="58" t="s">
        <v>1865</v>
      </c>
      <c r="AQ419" s="91">
        <v>42667</v>
      </c>
      <c r="AS419" s="58" t="s">
        <v>2034</v>
      </c>
      <c r="AV419" s="64">
        <v>13.2006</v>
      </c>
      <c r="AW419" s="64">
        <v>53.277670000000001</v>
      </c>
      <c r="AX419" s="58">
        <v>10</v>
      </c>
      <c r="BB419" s="91">
        <v>42751</v>
      </c>
      <c r="BC419" s="58" t="s">
        <v>1191</v>
      </c>
      <c r="BD419" s="58">
        <v>1000</v>
      </c>
      <c r="BE419" s="58">
        <v>950</v>
      </c>
      <c r="BF419" s="58" t="s">
        <v>1192</v>
      </c>
      <c r="BG419" s="58">
        <v>40</v>
      </c>
      <c r="BH419" s="58">
        <v>35</v>
      </c>
      <c r="BI419" s="58">
        <f t="shared" si="47"/>
        <v>1260</v>
      </c>
      <c r="BJ419" s="58">
        <f t="shared" si="48"/>
        <v>760</v>
      </c>
      <c r="BK419" s="91">
        <v>42758</v>
      </c>
    </row>
    <row r="420" spans="1:63" ht="15" customHeight="1" x14ac:dyDescent="0.25">
      <c r="A420" s="157" t="s">
        <v>2038</v>
      </c>
      <c r="B420" s="54">
        <f ca="1">IF(AO420="","",IF(ISERROR(MATCH(AO420,AO$5:AO419,0)),MAX(B$5:B419)+1,INDIRECT(ADDRESS(MATCH(AO420,AO$5:AO419,0)+4,1)) ) )</f>
        <v>320</v>
      </c>
      <c r="C420" s="88" t="s">
        <v>2037</v>
      </c>
      <c r="F420" s="56" t="s">
        <v>1331</v>
      </c>
      <c r="G420" s="59" t="s">
        <v>1182</v>
      </c>
      <c r="N420" s="61" t="str">
        <f>IF(J420="","",IF(ISERROR(MATCH(M420,M$5:M419,0)),MAX(N$5:N419)+1,VLOOKUP(M420,M$5:N419,2,FALSE)) )</f>
        <v/>
      </c>
      <c r="V420" s="61" t="str">
        <f t="shared" si="45"/>
        <v/>
      </c>
      <c r="W420" s="61" t="str">
        <f>IF(P420="","",IF(ISERROR(MATCH(V420,V$5:V419,0)),MAX(W$5:W419)+1,VLOOKUP(V420,V$5:W419,2,FALSE)) )</f>
        <v/>
      </c>
      <c r="AH420" s="54" t="str">
        <f t="shared" si="46"/>
        <v>***</v>
      </c>
      <c r="AK420" s="58" t="s">
        <v>1979</v>
      </c>
      <c r="AO420" s="59" t="s">
        <v>2038</v>
      </c>
      <c r="AP420" s="58" t="s">
        <v>1865</v>
      </c>
      <c r="AQ420" s="91">
        <v>42667</v>
      </c>
      <c r="AS420" s="58" t="s">
        <v>2034</v>
      </c>
      <c r="AV420" s="64">
        <v>13.2006</v>
      </c>
      <c r="AW420" s="64">
        <v>53.277670000000001</v>
      </c>
      <c r="AX420" s="58">
        <v>10</v>
      </c>
      <c r="BB420" s="91">
        <v>42751</v>
      </c>
      <c r="BC420" s="58" t="s">
        <v>1202</v>
      </c>
      <c r="BD420" s="58">
        <v>950</v>
      </c>
      <c r="BE420" s="58">
        <v>850</v>
      </c>
      <c r="BF420" s="58" t="s">
        <v>1192</v>
      </c>
      <c r="BG420" s="58">
        <v>40</v>
      </c>
      <c r="BH420" s="58">
        <v>15</v>
      </c>
      <c r="BI420" s="58">
        <f t="shared" si="47"/>
        <v>540</v>
      </c>
      <c r="BJ420" s="58">
        <f t="shared" si="48"/>
        <v>40</v>
      </c>
      <c r="BK420" s="91">
        <v>42758</v>
      </c>
    </row>
    <row r="421" spans="1:63" ht="15" customHeight="1" x14ac:dyDescent="0.25">
      <c r="A421" s="157" t="s">
        <v>2040</v>
      </c>
      <c r="B421" s="54">
        <f ca="1">IF(AO421="","",IF(ISERROR(MATCH(AO421,AO$5:AO420,0)),MAX(B$5:B420)+1,INDIRECT(ADDRESS(MATCH(AO421,AO$5:AO420,0)+4,1)) ) )</f>
        <v>321</v>
      </c>
      <c r="C421" s="88" t="s">
        <v>2039</v>
      </c>
      <c r="F421" s="56" t="s">
        <v>1331</v>
      </c>
      <c r="G421" s="59" t="s">
        <v>1182</v>
      </c>
      <c r="N421" s="61" t="str">
        <f>IF(J421="","",IF(ISERROR(MATCH(M421,M$5:M420,0)),MAX(N$5:N420)+1,VLOOKUP(M421,M$5:N420,2,FALSE)) )</f>
        <v/>
      </c>
      <c r="V421" s="61" t="str">
        <f t="shared" si="45"/>
        <v/>
      </c>
      <c r="W421" s="61" t="str">
        <f>IF(P421="","",IF(ISERROR(MATCH(V421,V$5:V420,0)),MAX(W$5:W420)+1,VLOOKUP(V421,V$5:W420,2,FALSE)) )</f>
        <v/>
      </c>
      <c r="AH421" s="54" t="str">
        <f t="shared" si="46"/>
        <v>***</v>
      </c>
      <c r="AK421" s="58" t="s">
        <v>1979</v>
      </c>
      <c r="AO421" s="59" t="s">
        <v>2040</v>
      </c>
      <c r="AP421" s="58" t="s">
        <v>1865</v>
      </c>
      <c r="AQ421" s="91">
        <v>42667</v>
      </c>
      <c r="AS421" s="58" t="s">
        <v>2034</v>
      </c>
      <c r="AV421" s="64">
        <v>13.2006</v>
      </c>
      <c r="AW421" s="64">
        <v>53.277670000000001</v>
      </c>
      <c r="AX421" s="58">
        <v>10</v>
      </c>
      <c r="BB421" s="91">
        <v>42751</v>
      </c>
      <c r="BC421" s="58" t="s">
        <v>1191</v>
      </c>
      <c r="BD421" s="58">
        <v>950</v>
      </c>
      <c r="BE421" s="58">
        <v>900</v>
      </c>
      <c r="BF421" s="58" t="s">
        <v>1192</v>
      </c>
      <c r="BG421" s="58">
        <v>40</v>
      </c>
      <c r="BH421" s="58">
        <v>35</v>
      </c>
      <c r="BI421" s="58">
        <f t="shared" si="47"/>
        <v>1260</v>
      </c>
      <c r="BJ421" s="58">
        <f t="shared" si="48"/>
        <v>760</v>
      </c>
      <c r="BK421" s="91">
        <v>42758</v>
      </c>
    </row>
    <row r="422" spans="1:63" ht="15" customHeight="1" x14ac:dyDescent="0.25">
      <c r="A422" s="157" t="s">
        <v>2042</v>
      </c>
      <c r="B422" s="54">
        <f ca="1">IF(AO422="","",IF(ISERROR(MATCH(AO422,AO$5:AO421,0)),MAX(B$5:B421)+1,INDIRECT(ADDRESS(MATCH(AO422,AO$5:AO421,0)+4,1)) ) )</f>
        <v>322</v>
      </c>
      <c r="C422" s="88" t="s">
        <v>2041</v>
      </c>
      <c r="F422" s="56" t="s">
        <v>1331</v>
      </c>
      <c r="G422" s="59" t="s">
        <v>1182</v>
      </c>
      <c r="N422" s="61" t="str">
        <f>IF(J422="","",IF(ISERROR(MATCH(M422,M$5:M421,0)),MAX(N$5:N421)+1,VLOOKUP(M422,M$5:N421,2,FALSE)) )</f>
        <v/>
      </c>
      <c r="V422" s="61" t="str">
        <f t="shared" si="45"/>
        <v/>
      </c>
      <c r="W422" s="61" t="str">
        <f>IF(P422="","",IF(ISERROR(MATCH(V422,V$5:V421,0)),MAX(W$5:W421)+1,VLOOKUP(V422,V$5:W421,2,FALSE)) )</f>
        <v/>
      </c>
      <c r="AH422" s="54" t="str">
        <f t="shared" si="46"/>
        <v>***</v>
      </c>
      <c r="AK422" s="58" t="s">
        <v>1979</v>
      </c>
      <c r="AO422" s="59" t="s">
        <v>2042</v>
      </c>
      <c r="AP422" s="58" t="s">
        <v>1865</v>
      </c>
      <c r="AQ422" s="91">
        <v>42667</v>
      </c>
      <c r="AS422" s="58" t="s">
        <v>2034</v>
      </c>
      <c r="AV422" s="64">
        <v>13.2006</v>
      </c>
      <c r="AW422" s="64">
        <v>53.277670000000001</v>
      </c>
      <c r="AX422" s="58">
        <v>10</v>
      </c>
      <c r="BB422" s="91">
        <v>42751</v>
      </c>
      <c r="BC422" s="58" t="s">
        <v>1191</v>
      </c>
      <c r="BD422" s="58">
        <v>1000</v>
      </c>
      <c r="BE422" s="58">
        <v>900</v>
      </c>
      <c r="BF422" s="58" t="s">
        <v>1192</v>
      </c>
      <c r="BG422" s="58">
        <v>40</v>
      </c>
      <c r="BH422" s="58">
        <v>35</v>
      </c>
      <c r="BI422" s="58">
        <f t="shared" si="47"/>
        <v>1260</v>
      </c>
      <c r="BJ422" s="58">
        <f t="shared" si="48"/>
        <v>760</v>
      </c>
      <c r="BK422" s="91">
        <v>42758</v>
      </c>
    </row>
    <row r="423" spans="1:63" ht="15" customHeight="1" x14ac:dyDescent="0.25">
      <c r="A423" s="157" t="s">
        <v>2044</v>
      </c>
      <c r="B423" s="54">
        <f ca="1">IF(AO423="","",IF(ISERROR(MATCH(AO423,AO$5:AO422,0)),MAX(B$5:B422)+1,INDIRECT(ADDRESS(MATCH(AO423,AO$5:AO422,0)+4,1)) ) )</f>
        <v>323</v>
      </c>
      <c r="C423" s="88" t="s">
        <v>2043</v>
      </c>
      <c r="F423" s="56" t="s">
        <v>1331</v>
      </c>
      <c r="G423" s="59" t="s">
        <v>1182</v>
      </c>
      <c r="N423" s="61" t="str">
        <f>IF(J423="","",IF(ISERROR(MATCH(M423,M$5:M422,0)),MAX(N$5:N422)+1,VLOOKUP(M423,M$5:N422,2,FALSE)) )</f>
        <v/>
      </c>
      <c r="V423" s="61" t="str">
        <f t="shared" si="45"/>
        <v/>
      </c>
      <c r="W423" s="61" t="str">
        <f>IF(P423="","",IF(ISERROR(MATCH(V423,V$5:V422,0)),MAX(W$5:W422)+1,VLOOKUP(V423,V$5:W422,2,FALSE)) )</f>
        <v/>
      </c>
      <c r="AH423" s="54" t="str">
        <f t="shared" si="46"/>
        <v>***</v>
      </c>
      <c r="AK423" s="58" t="s">
        <v>1979</v>
      </c>
      <c r="AO423" s="59" t="s">
        <v>2044</v>
      </c>
      <c r="AP423" s="58" t="s">
        <v>1865</v>
      </c>
      <c r="AQ423" s="91">
        <v>42667</v>
      </c>
      <c r="AS423" s="58" t="s">
        <v>2034</v>
      </c>
      <c r="AV423" s="64">
        <v>13.2006</v>
      </c>
      <c r="AW423" s="64">
        <v>53.277670000000001</v>
      </c>
      <c r="AX423" s="58">
        <v>10</v>
      </c>
      <c r="BB423" s="91">
        <v>42751</v>
      </c>
      <c r="BC423" s="58" t="s">
        <v>1191</v>
      </c>
      <c r="BD423" s="58">
        <v>1000</v>
      </c>
      <c r="BE423" s="58">
        <v>950</v>
      </c>
      <c r="BF423" s="58" t="s">
        <v>1192</v>
      </c>
      <c r="BG423" s="58">
        <v>40</v>
      </c>
      <c r="BH423" s="58">
        <v>40</v>
      </c>
      <c r="BI423" s="58">
        <f t="shared" si="47"/>
        <v>1440</v>
      </c>
      <c r="BJ423" s="58">
        <f t="shared" si="48"/>
        <v>940</v>
      </c>
      <c r="BK423" s="91">
        <v>42758</v>
      </c>
    </row>
    <row r="424" spans="1:63" ht="15" customHeight="1" x14ac:dyDescent="0.25">
      <c r="A424" s="157" t="s">
        <v>2044</v>
      </c>
      <c r="B424" s="54" t="str">
        <f ca="1">IF(AO424="","",IF(ISERROR(MATCH(AO424,AO$5:AO423,0)),MAX(B$5:B423)+1,INDIRECT(ADDRESS(MATCH(AO424,AO$5:AO423,0)+4,1)) ) )</f>
        <v>Dzei Wok 7</v>
      </c>
      <c r="C424" s="88" t="s">
        <v>2045</v>
      </c>
      <c r="F424" s="56" t="s">
        <v>1331</v>
      </c>
      <c r="G424" s="59" t="s">
        <v>1261</v>
      </c>
      <c r="N424" s="61" t="str">
        <f>IF(J424="","",IF(ISERROR(MATCH(M424,M$5:M423,0)),MAX(N$5:N423)+1,VLOOKUP(M424,M$5:N423,2,FALSE)) )</f>
        <v/>
      </c>
      <c r="V424" s="61" t="str">
        <f t="shared" si="45"/>
        <v/>
      </c>
      <c r="W424" s="61" t="str">
        <f>IF(P424="","",IF(ISERROR(MATCH(V424,V$5:V423,0)),MAX(W$5:W423)+1,VLOOKUP(V424,V$5:W423,2,FALSE)) )</f>
        <v/>
      </c>
      <c r="AH424" s="54" t="str">
        <f t="shared" si="46"/>
        <v>***</v>
      </c>
      <c r="AK424" s="58" t="s">
        <v>1979</v>
      </c>
      <c r="AO424" s="59" t="s">
        <v>2044</v>
      </c>
      <c r="AP424" s="58" t="s">
        <v>1865</v>
      </c>
      <c r="AQ424" s="91">
        <v>42667</v>
      </c>
      <c r="AS424" s="58" t="s">
        <v>2034</v>
      </c>
      <c r="AV424" s="64">
        <v>13.2006</v>
      </c>
      <c r="AW424" s="64">
        <v>53.277670000000001</v>
      </c>
      <c r="AX424" s="58">
        <v>10</v>
      </c>
      <c r="BB424" s="91">
        <v>42751</v>
      </c>
      <c r="BC424" s="58" t="s">
        <v>1191</v>
      </c>
      <c r="BD424" s="58">
        <v>1000</v>
      </c>
      <c r="BE424" s="58">
        <v>900</v>
      </c>
      <c r="BF424" s="58" t="s">
        <v>1192</v>
      </c>
      <c r="BG424" s="58">
        <v>40</v>
      </c>
      <c r="BH424" s="58">
        <v>35</v>
      </c>
      <c r="BI424" s="58">
        <f t="shared" si="47"/>
        <v>1260</v>
      </c>
      <c r="BJ424" s="58">
        <f t="shared" si="48"/>
        <v>760</v>
      </c>
      <c r="BK424" s="91">
        <v>42758</v>
      </c>
    </row>
    <row r="425" spans="1:63" ht="15" customHeight="1" x14ac:dyDescent="0.25">
      <c r="A425" s="157" t="s">
        <v>2047</v>
      </c>
      <c r="B425" s="54">
        <f ca="1">IF(AO425="","",IF(ISERROR(MATCH(AO425,AO$5:AO424,0)),MAX(B$5:B424)+1,INDIRECT(ADDRESS(MATCH(AO425,AO$5:AO424,0)+4,1)) ) )</f>
        <v>324</v>
      </c>
      <c r="C425" s="88" t="s">
        <v>2046</v>
      </c>
      <c r="F425" s="56" t="s">
        <v>1331</v>
      </c>
      <c r="G425" s="59" t="s">
        <v>1182</v>
      </c>
      <c r="N425" s="61" t="str">
        <f>IF(J425="","",IF(ISERROR(MATCH(M425,M$5:M424,0)),MAX(N$5:N424)+1,VLOOKUP(M425,M$5:N424,2,FALSE)) )</f>
        <v/>
      </c>
      <c r="V425" s="61" t="str">
        <f t="shared" si="45"/>
        <v/>
      </c>
      <c r="W425" s="61" t="str">
        <f>IF(P425="","",IF(ISERROR(MATCH(V425,V$5:V424,0)),MAX(W$5:W424)+1,VLOOKUP(V425,V$5:W424,2,FALSE)) )</f>
        <v/>
      </c>
      <c r="AH425" s="54" t="str">
        <f t="shared" si="46"/>
        <v>***</v>
      </c>
      <c r="AK425" s="58" t="s">
        <v>1979</v>
      </c>
      <c r="AO425" s="59" t="s">
        <v>2047</v>
      </c>
      <c r="AP425" s="58" t="s">
        <v>1865</v>
      </c>
      <c r="AQ425" s="91">
        <v>42667</v>
      </c>
      <c r="AS425" s="58" t="s">
        <v>2034</v>
      </c>
      <c r="AV425" s="64">
        <v>13.2006</v>
      </c>
      <c r="AW425" s="64">
        <v>53.277670000000001</v>
      </c>
      <c r="AX425" s="58">
        <v>10</v>
      </c>
      <c r="BB425" s="91">
        <v>42751</v>
      </c>
      <c r="BC425" s="58" t="s">
        <v>1191</v>
      </c>
      <c r="BD425" s="58">
        <v>1000</v>
      </c>
      <c r="BE425" s="58">
        <v>900</v>
      </c>
      <c r="BF425" s="58" t="s">
        <v>1192</v>
      </c>
      <c r="BG425" s="58">
        <v>40</v>
      </c>
      <c r="BH425" s="58">
        <v>35</v>
      </c>
      <c r="BI425" s="58">
        <f t="shared" si="47"/>
        <v>1260</v>
      </c>
      <c r="BJ425" s="58">
        <f t="shared" si="48"/>
        <v>760</v>
      </c>
      <c r="BK425" s="91">
        <v>42758</v>
      </c>
    </row>
    <row r="426" spans="1:63" ht="15" customHeight="1" x14ac:dyDescent="0.25">
      <c r="A426" s="157" t="s">
        <v>2049</v>
      </c>
      <c r="B426" s="54">
        <f ca="1">IF(AO426="","",IF(ISERROR(MATCH(AO426,AO$5:AO425,0)),MAX(B$5:B425)+1,INDIRECT(ADDRESS(MATCH(AO426,AO$5:AO425,0)+4,1)) ) )</f>
        <v>325</v>
      </c>
      <c r="C426" s="88" t="s">
        <v>2048</v>
      </c>
      <c r="F426" s="56" t="s">
        <v>1331</v>
      </c>
      <c r="G426" s="59" t="s">
        <v>1182</v>
      </c>
      <c r="N426" s="61" t="str">
        <f>IF(J426="","",IF(ISERROR(MATCH(M426,M$5:M425,0)),MAX(N$5:N425)+1,VLOOKUP(M426,M$5:N425,2,FALSE)) )</f>
        <v/>
      </c>
      <c r="V426" s="61" t="str">
        <f t="shared" si="45"/>
        <v/>
      </c>
      <c r="W426" s="61" t="str">
        <f>IF(P426="","",IF(ISERROR(MATCH(V426,V$5:V425,0)),MAX(W$5:W425)+1,VLOOKUP(V426,V$5:W425,2,FALSE)) )</f>
        <v/>
      </c>
      <c r="AH426" s="54" t="str">
        <f t="shared" si="46"/>
        <v>***</v>
      </c>
      <c r="AK426" s="58" t="s">
        <v>1979</v>
      </c>
      <c r="AO426" s="59" t="s">
        <v>2049</v>
      </c>
      <c r="AP426" s="58" t="s">
        <v>1865</v>
      </c>
      <c r="AQ426" s="91">
        <v>42667</v>
      </c>
      <c r="AS426" s="58" t="s">
        <v>2034</v>
      </c>
      <c r="AV426" s="64">
        <v>13.2006</v>
      </c>
      <c r="AW426" s="64">
        <v>53.277670000000001</v>
      </c>
      <c r="AX426" s="58">
        <v>10</v>
      </c>
      <c r="BB426" s="91">
        <v>42751</v>
      </c>
      <c r="BC426" s="58" t="s">
        <v>1191</v>
      </c>
      <c r="BD426" s="58">
        <v>1000</v>
      </c>
      <c r="BE426" s="58">
        <v>950</v>
      </c>
      <c r="BF426" s="58" t="s">
        <v>1192</v>
      </c>
      <c r="BG426" s="58">
        <v>40</v>
      </c>
      <c r="BH426" s="58">
        <v>40</v>
      </c>
      <c r="BI426" s="58">
        <f t="shared" si="47"/>
        <v>1440</v>
      </c>
      <c r="BJ426" s="58">
        <f t="shared" si="48"/>
        <v>940</v>
      </c>
      <c r="BK426" s="91">
        <v>42758</v>
      </c>
    </row>
    <row r="427" spans="1:63" ht="15" customHeight="1" x14ac:dyDescent="0.25">
      <c r="A427" s="157" t="s">
        <v>2051</v>
      </c>
      <c r="B427" s="54">
        <f ca="1">IF(AO427="","",IF(ISERROR(MATCH(AO427,AO$5:AO426,0)),MAX(B$5:B426)+1,INDIRECT(ADDRESS(MATCH(AO427,AO$5:AO426,0)+4,1)) ) )</f>
        <v>326</v>
      </c>
      <c r="C427" s="88" t="s">
        <v>2050</v>
      </c>
      <c r="F427" s="56" t="s">
        <v>1331</v>
      </c>
      <c r="G427" s="59" t="s">
        <v>1182</v>
      </c>
      <c r="N427" s="61" t="str">
        <f>IF(J427="","",IF(ISERROR(MATCH(M427,M$5:M426,0)),MAX(N$5:N426)+1,VLOOKUP(M427,M$5:N426,2,FALSE)) )</f>
        <v/>
      </c>
      <c r="V427" s="61" t="str">
        <f t="shared" si="45"/>
        <v/>
      </c>
      <c r="W427" s="61" t="str">
        <f>IF(P427="","",IF(ISERROR(MATCH(V427,V$5:V426,0)),MAX(W$5:W426)+1,VLOOKUP(V427,V$5:W426,2,FALSE)) )</f>
        <v/>
      </c>
      <c r="AH427" s="54" t="str">
        <f t="shared" si="46"/>
        <v>***</v>
      </c>
      <c r="AK427" s="58" t="s">
        <v>1979</v>
      </c>
      <c r="AO427" s="59" t="s">
        <v>2051</v>
      </c>
      <c r="AP427" s="58" t="s">
        <v>1865</v>
      </c>
      <c r="AQ427" s="91">
        <v>42667</v>
      </c>
      <c r="AS427" s="58" t="s">
        <v>2034</v>
      </c>
      <c r="AV427" s="64">
        <v>13.2006</v>
      </c>
      <c r="AW427" s="64">
        <v>53.277670000000001</v>
      </c>
      <c r="AX427" s="58">
        <v>10</v>
      </c>
      <c r="BB427" s="91">
        <v>42751</v>
      </c>
      <c r="BC427" s="58" t="s">
        <v>1191</v>
      </c>
      <c r="BD427" s="58">
        <v>900</v>
      </c>
      <c r="BE427" s="58">
        <v>900</v>
      </c>
      <c r="BF427" s="58" t="s">
        <v>1192</v>
      </c>
      <c r="BG427" s="58">
        <v>40</v>
      </c>
      <c r="BH427" s="58">
        <v>30</v>
      </c>
      <c r="BI427" s="58">
        <f t="shared" si="47"/>
        <v>1080</v>
      </c>
      <c r="BJ427" s="58">
        <f t="shared" si="48"/>
        <v>580</v>
      </c>
      <c r="BK427" s="91">
        <v>42758</v>
      </c>
    </row>
    <row r="428" spans="1:63" ht="15" customHeight="1" x14ac:dyDescent="0.25">
      <c r="A428" s="157" t="s">
        <v>2053</v>
      </c>
      <c r="B428" s="54">
        <f ca="1">IF(AO428="","",IF(ISERROR(MATCH(AO428,AO$5:AO427,0)),MAX(B$5:B427)+1,INDIRECT(ADDRESS(MATCH(AO428,AO$5:AO427,0)+4,1)) ) )</f>
        <v>327</v>
      </c>
      <c r="C428" s="88" t="s">
        <v>2052</v>
      </c>
      <c r="F428" s="56" t="s">
        <v>1331</v>
      </c>
      <c r="G428" s="59" t="s">
        <v>1182</v>
      </c>
      <c r="N428" s="61" t="str">
        <f>IF(J428="","",IF(ISERROR(MATCH(M428,M$5:M427,0)),MAX(N$5:N427)+1,VLOOKUP(M428,M$5:N427,2,FALSE)) )</f>
        <v/>
      </c>
      <c r="V428" s="61" t="str">
        <f t="shared" si="45"/>
        <v/>
      </c>
      <c r="W428" s="61" t="str">
        <f>IF(P428="","",IF(ISERROR(MATCH(V428,V$5:V427,0)),MAX(W$5:W427)+1,VLOOKUP(V428,V$5:W427,2,FALSE)) )</f>
        <v/>
      </c>
      <c r="AH428" s="54" t="str">
        <f t="shared" si="46"/>
        <v>***</v>
      </c>
      <c r="AK428" s="58" t="s">
        <v>1979</v>
      </c>
      <c r="AO428" s="59" t="s">
        <v>2053</v>
      </c>
      <c r="AP428" s="58" t="s">
        <v>1865</v>
      </c>
      <c r="AQ428" s="91">
        <v>42667</v>
      </c>
      <c r="AS428" s="58" t="s">
        <v>2034</v>
      </c>
      <c r="AV428" s="64">
        <v>13.2006</v>
      </c>
      <c r="AW428" s="64">
        <v>53.277670000000001</v>
      </c>
      <c r="AX428" s="58">
        <v>10</v>
      </c>
      <c r="BB428" s="91">
        <v>42751</v>
      </c>
      <c r="BC428" s="58" t="s">
        <v>1191</v>
      </c>
      <c r="BD428" s="58">
        <v>950</v>
      </c>
      <c r="BE428" s="58">
        <v>900</v>
      </c>
      <c r="BF428" s="58" t="s">
        <v>1192</v>
      </c>
      <c r="BG428" s="58">
        <v>40</v>
      </c>
      <c r="BH428" s="58">
        <v>35</v>
      </c>
      <c r="BI428" s="58">
        <f t="shared" si="47"/>
        <v>1260</v>
      </c>
      <c r="BJ428" s="58">
        <f t="shared" si="48"/>
        <v>760</v>
      </c>
      <c r="BK428" s="91">
        <v>42758</v>
      </c>
    </row>
    <row r="429" spans="1:63" ht="15" customHeight="1" x14ac:dyDescent="0.25">
      <c r="A429" s="157" t="s">
        <v>2053</v>
      </c>
      <c r="B429" s="54" t="str">
        <f ca="1">IF(AO429="","",IF(ISERROR(MATCH(AO429,AO$5:AO428,0)),MAX(B$5:B428)+1,INDIRECT(ADDRESS(MATCH(AO429,AO$5:AO428,0)+4,1)) ) )</f>
        <v>Dzei Wok 11</v>
      </c>
      <c r="C429" s="88" t="s">
        <v>2054</v>
      </c>
      <c r="F429" s="56" t="s">
        <v>1331</v>
      </c>
      <c r="G429" s="59" t="s">
        <v>1261</v>
      </c>
      <c r="N429" s="61" t="str">
        <f>IF(J429="","",IF(ISERROR(MATCH(M429,M$5:M428,0)),MAX(N$5:N428)+1,VLOOKUP(M429,M$5:N428,2,FALSE)) )</f>
        <v/>
      </c>
      <c r="V429" s="61" t="str">
        <f t="shared" si="45"/>
        <v/>
      </c>
      <c r="W429" s="61" t="str">
        <f>IF(P429="","",IF(ISERROR(MATCH(V429,V$5:V428,0)),MAX(W$5:W428)+1,VLOOKUP(V429,V$5:W428,2,FALSE)) )</f>
        <v/>
      </c>
      <c r="AH429" s="54" t="str">
        <f t="shared" si="46"/>
        <v>***</v>
      </c>
      <c r="AK429" s="58" t="s">
        <v>1979</v>
      </c>
      <c r="AO429" s="59" t="s">
        <v>2053</v>
      </c>
      <c r="AP429" s="58" t="s">
        <v>1865</v>
      </c>
      <c r="AQ429" s="91">
        <v>42667</v>
      </c>
      <c r="AS429" s="58" t="s">
        <v>2034</v>
      </c>
      <c r="AV429" s="64">
        <v>13.2006</v>
      </c>
      <c r="AW429" s="64">
        <v>53.277670000000001</v>
      </c>
      <c r="AX429" s="58">
        <v>10</v>
      </c>
      <c r="BB429" s="91">
        <v>42751</v>
      </c>
      <c r="BC429" s="58" t="s">
        <v>1191</v>
      </c>
      <c r="BD429" s="58">
        <v>950</v>
      </c>
      <c r="BE429" s="58">
        <v>900</v>
      </c>
      <c r="BF429" s="58" t="s">
        <v>1192</v>
      </c>
      <c r="BG429" s="58">
        <v>40</v>
      </c>
      <c r="BH429" s="58">
        <v>30</v>
      </c>
      <c r="BI429" s="58">
        <f t="shared" si="47"/>
        <v>1080</v>
      </c>
      <c r="BJ429" s="58">
        <f t="shared" si="48"/>
        <v>580</v>
      </c>
      <c r="BK429" s="91">
        <v>42758</v>
      </c>
    </row>
    <row r="430" spans="1:63" ht="15" customHeight="1" x14ac:dyDescent="0.25">
      <c r="A430" s="158" t="s">
        <v>1379</v>
      </c>
      <c r="B430" s="54" t="str">
        <f ca="1">IF(AO430="","",IF(ISERROR(MATCH(AO430,AO$5:AO429,0)),MAX(B$5:B429)+1,INDIRECT(ADDRESS(MATCH(AO430,AO$5:AO429,0)+4,1)) ) )</f>
        <v>DIPtriLic1</v>
      </c>
      <c r="C430" s="88" t="s">
        <v>2055</v>
      </c>
      <c r="F430" s="56" t="s">
        <v>1355</v>
      </c>
      <c r="G430" s="59" t="s">
        <v>1182</v>
      </c>
      <c r="N430" s="61" t="str">
        <f>IF(J430="","",IF(ISERROR(MATCH(M430,M$5:M429,0)),MAX(N$5:N429)+1,VLOOKUP(M430,M$5:N429,2,FALSE)) )</f>
        <v/>
      </c>
      <c r="V430" s="61" t="str">
        <f t="shared" si="45"/>
        <v/>
      </c>
      <c r="W430" s="61" t="str">
        <f>IF(P430="","",IF(ISERROR(MATCH(V430,V$5:V429,0)),MAX(W$5:W429)+1,VLOOKUP(V430,V$5:W429,2,FALSE)) )</f>
        <v/>
      </c>
      <c r="AH430" s="54" t="str">
        <f t="shared" si="46"/>
        <v>***</v>
      </c>
      <c r="AK430" s="58" t="s">
        <v>1979</v>
      </c>
      <c r="AO430" s="82" t="s">
        <v>1379</v>
      </c>
      <c r="AP430" s="58" t="s">
        <v>1187</v>
      </c>
      <c r="AQ430" s="91">
        <v>42288</v>
      </c>
      <c r="AR430" s="56" t="s">
        <v>1380</v>
      </c>
      <c r="AS430" s="90" t="s">
        <v>1372</v>
      </c>
      <c r="AT430" s="92" t="s">
        <v>1373</v>
      </c>
      <c r="AU430" s="92" t="s">
        <v>1374</v>
      </c>
      <c r="AV430" s="64">
        <v>13.2006</v>
      </c>
      <c r="AW430" s="64">
        <v>53.277670000000001</v>
      </c>
      <c r="AX430" s="58">
        <v>10</v>
      </c>
      <c r="BB430" s="91">
        <v>42751</v>
      </c>
      <c r="BC430" s="58" t="s">
        <v>1191</v>
      </c>
      <c r="BD430" s="58">
        <v>950</v>
      </c>
      <c r="BE430" s="58">
        <v>900</v>
      </c>
      <c r="BF430" s="58" t="s">
        <v>1192</v>
      </c>
      <c r="BG430" s="58">
        <v>40</v>
      </c>
      <c r="BH430" s="58">
        <v>25</v>
      </c>
      <c r="BI430" s="58">
        <f t="shared" si="47"/>
        <v>900</v>
      </c>
      <c r="BJ430" s="58">
        <f t="shared" si="48"/>
        <v>400</v>
      </c>
      <c r="BK430" s="91">
        <v>42758</v>
      </c>
    </row>
    <row r="431" spans="1:63" ht="15" customHeight="1" x14ac:dyDescent="0.25">
      <c r="A431" s="158" t="s">
        <v>1383</v>
      </c>
      <c r="B431" s="54" t="str">
        <f ca="1">IF(AO431="","",IF(ISERROR(MATCH(AO431,AO$5:AO430,0)),MAX(B$5:B430)+1,INDIRECT(ADDRESS(MATCH(AO431,AO$5:AO430,0)+4,1)) ) )</f>
        <v>DIPtriLic2</v>
      </c>
      <c r="C431" s="88" t="s">
        <v>2056</v>
      </c>
      <c r="F431" s="56" t="s">
        <v>1355</v>
      </c>
      <c r="G431" s="59" t="s">
        <v>1182</v>
      </c>
      <c r="N431" s="61" t="str">
        <f>IF(J431="","",IF(ISERROR(MATCH(M431,M$5:M430,0)),MAX(N$5:N430)+1,VLOOKUP(M431,M$5:N430,2,FALSE)) )</f>
        <v/>
      </c>
      <c r="V431" s="61" t="str">
        <f t="shared" si="45"/>
        <v/>
      </c>
      <c r="W431" s="61" t="str">
        <f>IF(P431="","",IF(ISERROR(MATCH(V431,V$5:V430,0)),MAX(W$5:W430)+1,VLOOKUP(V431,V$5:W430,2,FALSE)) )</f>
        <v/>
      </c>
      <c r="AH431" s="54" t="str">
        <f t="shared" si="46"/>
        <v>***</v>
      </c>
      <c r="AK431" s="58" t="s">
        <v>1979</v>
      </c>
      <c r="AO431" s="82" t="s">
        <v>1383</v>
      </c>
      <c r="AP431" s="58" t="s">
        <v>1187</v>
      </c>
      <c r="AQ431" s="91">
        <v>42288</v>
      </c>
      <c r="AR431" s="56" t="s">
        <v>1384</v>
      </c>
      <c r="AS431" s="90" t="s">
        <v>1372</v>
      </c>
      <c r="AT431" s="92" t="s">
        <v>1373</v>
      </c>
      <c r="AU431" s="92" t="s">
        <v>1374</v>
      </c>
      <c r="AV431" s="64">
        <v>13.2006</v>
      </c>
      <c r="AW431" s="64">
        <v>53.277670000000001</v>
      </c>
      <c r="AX431" s="58">
        <v>10</v>
      </c>
      <c r="BB431" s="91">
        <v>42751</v>
      </c>
      <c r="BC431" s="58" t="s">
        <v>1191</v>
      </c>
      <c r="BD431" s="58">
        <v>950</v>
      </c>
      <c r="BE431" s="58">
        <v>900</v>
      </c>
      <c r="BF431" s="58" t="s">
        <v>1192</v>
      </c>
      <c r="BG431" s="58">
        <v>40</v>
      </c>
      <c r="BH431" s="58">
        <v>30</v>
      </c>
      <c r="BI431" s="58">
        <f t="shared" si="47"/>
        <v>1080</v>
      </c>
      <c r="BJ431" s="58">
        <f t="shared" si="48"/>
        <v>580</v>
      </c>
      <c r="BK431" s="91">
        <v>42758</v>
      </c>
    </row>
    <row r="432" spans="1:63" ht="15" customHeight="1" x14ac:dyDescent="0.25">
      <c r="A432" s="157" t="s">
        <v>2058</v>
      </c>
      <c r="B432" s="54">
        <f ca="1">IF(AO432="","",IF(ISERROR(MATCH(AO432,AO$5:AO431,0)),MAX(B$5:B431)+1,INDIRECT(ADDRESS(MATCH(AO432,AO$5:AO431,0)+4,1)) ) )</f>
        <v>328</v>
      </c>
      <c r="C432" s="88" t="s">
        <v>2057</v>
      </c>
      <c r="F432" s="56" t="s">
        <v>1355</v>
      </c>
      <c r="G432" s="59" t="s">
        <v>1182</v>
      </c>
      <c r="N432" s="61" t="str">
        <f>IF(J432="","",IF(ISERROR(MATCH(M432,M$5:M431,0)),MAX(N$5:N431)+1,VLOOKUP(M432,M$5:N431,2,FALSE)) )</f>
        <v/>
      </c>
      <c r="V432" s="61" t="str">
        <f t="shared" si="45"/>
        <v/>
      </c>
      <c r="W432" s="61" t="str">
        <f>IF(P432="","",IF(ISERROR(MATCH(V432,V$5:V431,0)),MAX(W$5:W431)+1,VLOOKUP(V432,V$5:W431,2,FALSE)) )</f>
        <v/>
      </c>
      <c r="AH432" s="54" t="str">
        <f t="shared" si="46"/>
        <v>***</v>
      </c>
      <c r="AK432" s="58" t="s">
        <v>1979</v>
      </c>
      <c r="AO432" s="58" t="s">
        <v>2058</v>
      </c>
      <c r="AP432" s="58" t="s">
        <v>1953</v>
      </c>
      <c r="AQ432" s="91" t="s">
        <v>1954</v>
      </c>
      <c r="AR432" s="56">
        <v>34</v>
      </c>
      <c r="AS432" s="58" t="s">
        <v>1965</v>
      </c>
      <c r="AT432" s="92">
        <v>242458.4</v>
      </c>
      <c r="AU432" s="92">
        <v>540521.4</v>
      </c>
      <c r="AV432" s="112">
        <v>24.41622222222222</v>
      </c>
      <c r="AW432" s="112">
        <v>54.089277777777781</v>
      </c>
      <c r="AX432" s="58">
        <v>10</v>
      </c>
      <c r="AY432" s="58">
        <v>100</v>
      </c>
      <c r="AZ432" s="58">
        <v>50</v>
      </c>
      <c r="BB432" s="91">
        <v>42751</v>
      </c>
      <c r="BC432" s="58" t="s">
        <v>1191</v>
      </c>
      <c r="BD432" s="58">
        <v>1000</v>
      </c>
      <c r="BE432" s="58">
        <v>950</v>
      </c>
      <c r="BF432" s="58" t="s">
        <v>1209</v>
      </c>
      <c r="BG432" s="58">
        <v>40</v>
      </c>
      <c r="BH432" s="58">
        <v>30</v>
      </c>
      <c r="BI432" s="58">
        <f t="shared" si="47"/>
        <v>1080</v>
      </c>
      <c r="BJ432" s="58">
        <f t="shared" si="48"/>
        <v>580</v>
      </c>
      <c r="BK432" s="91">
        <v>42758</v>
      </c>
    </row>
    <row r="433" spans="1:63" ht="15" customHeight="1" x14ac:dyDescent="0.25">
      <c r="A433" s="157" t="s">
        <v>2058</v>
      </c>
      <c r="B433" s="54" t="str">
        <f ca="1">IF(AO433="","",IF(ISERROR(MATCH(AO433,AO$5:AO432,0)),MAX(B$5:B432)+1,INDIRECT(ADDRESS(MATCH(AO433,AO$5:AO432,0)+4,1)) ) )</f>
        <v>Lit16_DIPtri34/1</v>
      </c>
      <c r="C433" s="88" t="s">
        <v>2059</v>
      </c>
      <c r="D433" s="56" t="s">
        <v>2057</v>
      </c>
      <c r="F433" s="56" t="s">
        <v>1355</v>
      </c>
      <c r="G433" s="59" t="s">
        <v>1261</v>
      </c>
      <c r="N433" s="61" t="str">
        <f>IF(J433="","",IF(ISERROR(MATCH(M433,M$5:M432,0)),MAX(N$5:N432)+1,VLOOKUP(M433,M$5:N432,2,FALSE)) )</f>
        <v/>
      </c>
      <c r="V433" s="61" t="str">
        <f t="shared" si="45"/>
        <v/>
      </c>
      <c r="W433" s="61" t="str">
        <f>IF(P433="","",IF(ISERROR(MATCH(V433,V$5:V432,0)),MAX(W$5:W432)+1,VLOOKUP(V433,V$5:W432,2,FALSE)) )</f>
        <v/>
      </c>
      <c r="AH433" s="54" t="str">
        <f t="shared" si="46"/>
        <v/>
      </c>
      <c r="AK433" s="58" t="s">
        <v>1979</v>
      </c>
      <c r="AO433" s="58" t="s">
        <v>2058</v>
      </c>
      <c r="AP433" s="58" t="s">
        <v>1953</v>
      </c>
      <c r="AQ433" s="91" t="s">
        <v>1954</v>
      </c>
      <c r="AR433" s="56">
        <v>34</v>
      </c>
      <c r="AS433" s="58" t="s">
        <v>1965</v>
      </c>
      <c r="AT433" s="92">
        <v>242458.4</v>
      </c>
      <c r="AU433" s="92">
        <v>540521.4</v>
      </c>
      <c r="AV433" s="112">
        <v>24.41622222222222</v>
      </c>
      <c r="AW433" s="112">
        <v>54.089277777777781</v>
      </c>
      <c r="AX433" s="58">
        <v>10</v>
      </c>
      <c r="AY433" s="58">
        <v>100</v>
      </c>
      <c r="AZ433" s="58">
        <v>50</v>
      </c>
      <c r="BB433" s="91">
        <v>42751</v>
      </c>
      <c r="BC433" s="58" t="s">
        <v>1191</v>
      </c>
      <c r="BD433" s="58">
        <v>950</v>
      </c>
      <c r="BE433" s="58">
        <v>900</v>
      </c>
      <c r="BF433" s="58" t="s">
        <v>1209</v>
      </c>
      <c r="BG433" s="58">
        <v>40</v>
      </c>
      <c r="BH433" s="58">
        <v>30</v>
      </c>
      <c r="BI433" s="58">
        <f t="shared" si="47"/>
        <v>1080</v>
      </c>
      <c r="BJ433" s="58">
        <f t="shared" si="48"/>
        <v>580</v>
      </c>
      <c r="BK433" s="91">
        <v>42758</v>
      </c>
    </row>
    <row r="434" spans="1:63" ht="15" customHeight="1" x14ac:dyDescent="0.25">
      <c r="A434" s="157" t="s">
        <v>1964</v>
      </c>
      <c r="B434" s="54" t="str">
        <f ca="1">IF(AO434="","",IF(ISERROR(MATCH(AO434,AO$5:AO433,0)),MAX(B$5:B433)+1,INDIRECT(ADDRESS(MATCH(AO434,AO$5:AO433,0)+4,1)) ) )</f>
        <v>Lit16_DIPtri34/2</v>
      </c>
      <c r="C434" s="88" t="s">
        <v>2060</v>
      </c>
      <c r="F434" s="56" t="s">
        <v>1355</v>
      </c>
      <c r="G434" s="59" t="s">
        <v>1182</v>
      </c>
      <c r="N434" s="61" t="str">
        <f>IF(J434="","",IF(ISERROR(MATCH(M434,M$5:M433,0)),MAX(N$5:N433)+1,VLOOKUP(M434,M$5:N433,2,FALSE)) )</f>
        <v/>
      </c>
      <c r="V434" s="61" t="str">
        <f t="shared" si="45"/>
        <v/>
      </c>
      <c r="W434" s="61" t="str">
        <f>IF(P434="","",IF(ISERROR(MATCH(V434,V$5:V433,0)),MAX(W$5:W433)+1,VLOOKUP(V434,V$5:W433,2,FALSE)) )</f>
        <v/>
      </c>
      <c r="AH434" s="54" t="str">
        <f t="shared" si="46"/>
        <v>***</v>
      </c>
      <c r="AK434" s="58" t="s">
        <v>1979</v>
      </c>
      <c r="AO434" s="58" t="s">
        <v>1964</v>
      </c>
      <c r="AP434" s="58" t="s">
        <v>1953</v>
      </c>
      <c r="AQ434" s="91" t="s">
        <v>1954</v>
      </c>
      <c r="AR434" s="56">
        <v>34</v>
      </c>
      <c r="AS434" s="58" t="s">
        <v>1965</v>
      </c>
      <c r="AT434" s="92">
        <v>242458.4</v>
      </c>
      <c r="AU434" s="92">
        <v>540521.4</v>
      </c>
      <c r="AV434" s="112">
        <v>24.41622222222222</v>
      </c>
      <c r="AW434" s="112">
        <v>54.089277777777781</v>
      </c>
      <c r="AX434" s="58">
        <v>10</v>
      </c>
      <c r="AY434" s="58">
        <v>100</v>
      </c>
      <c r="AZ434" s="58">
        <v>50</v>
      </c>
      <c r="BB434" s="91">
        <v>42751</v>
      </c>
      <c r="BC434" s="58" t="s">
        <v>1191</v>
      </c>
      <c r="BD434" s="58">
        <v>950</v>
      </c>
      <c r="BE434" s="58">
        <v>850</v>
      </c>
      <c r="BF434" s="58" t="s">
        <v>1209</v>
      </c>
      <c r="BG434" s="58">
        <v>40</v>
      </c>
      <c r="BH434" s="58">
        <v>30</v>
      </c>
      <c r="BI434" s="58">
        <f t="shared" si="47"/>
        <v>1080</v>
      </c>
      <c r="BJ434" s="58">
        <f t="shared" si="48"/>
        <v>580</v>
      </c>
      <c r="BK434" s="91">
        <v>42758</v>
      </c>
    </row>
    <row r="435" spans="1:63" ht="15" customHeight="1" x14ac:dyDescent="0.25">
      <c r="A435" s="157" t="s">
        <v>1967</v>
      </c>
      <c r="B435" s="54" t="str">
        <f ca="1">IF(AO435="","",IF(ISERROR(MATCH(AO435,AO$5:AO434,0)),MAX(B$5:B434)+1,INDIRECT(ADDRESS(MATCH(AO435,AO$5:AO434,0)+4,1)) ) )</f>
        <v>Lit16_DIPtri34/3</v>
      </c>
      <c r="C435" s="88" t="s">
        <v>2061</v>
      </c>
      <c r="F435" s="56" t="s">
        <v>1355</v>
      </c>
      <c r="G435" s="59" t="s">
        <v>1182</v>
      </c>
      <c r="N435" s="61" t="str">
        <f>IF(J435="","",IF(ISERROR(MATCH(M435,M$5:M434,0)),MAX(N$5:N434)+1,VLOOKUP(M435,M$5:N434,2,FALSE)) )</f>
        <v/>
      </c>
      <c r="V435" s="61" t="str">
        <f t="shared" si="45"/>
        <v/>
      </c>
      <c r="W435" s="61" t="str">
        <f>IF(P435="","",IF(ISERROR(MATCH(V435,V$5:V434,0)),MAX(W$5:W434)+1,VLOOKUP(V435,V$5:W434,2,FALSE)) )</f>
        <v/>
      </c>
      <c r="AH435" s="54" t="str">
        <f t="shared" si="46"/>
        <v>***</v>
      </c>
      <c r="AK435" s="58" t="s">
        <v>1979</v>
      </c>
      <c r="AO435" s="58" t="s">
        <v>1967</v>
      </c>
      <c r="AP435" s="58" t="s">
        <v>1953</v>
      </c>
      <c r="AQ435" s="91" t="s">
        <v>1954</v>
      </c>
      <c r="AR435" s="56">
        <v>34</v>
      </c>
      <c r="AS435" s="58" t="s">
        <v>1965</v>
      </c>
      <c r="AT435" s="92">
        <v>242458.4</v>
      </c>
      <c r="AU435" s="92">
        <v>540521.4</v>
      </c>
      <c r="AV435" s="112">
        <v>24.41622222222222</v>
      </c>
      <c r="AW435" s="112">
        <v>54.089277777777781</v>
      </c>
      <c r="AX435" s="58">
        <v>10</v>
      </c>
      <c r="AY435" s="58">
        <v>100</v>
      </c>
      <c r="AZ435" s="58">
        <v>50</v>
      </c>
      <c r="BB435" s="91">
        <v>42751</v>
      </c>
      <c r="BC435" s="58" t="s">
        <v>1191</v>
      </c>
      <c r="BD435" s="58">
        <v>950</v>
      </c>
      <c r="BE435" s="58">
        <v>900</v>
      </c>
      <c r="BF435" s="58" t="s">
        <v>1209</v>
      </c>
      <c r="BG435" s="58">
        <v>40</v>
      </c>
      <c r="BH435" s="58">
        <v>30</v>
      </c>
      <c r="BI435" s="58">
        <f t="shared" si="47"/>
        <v>1080</v>
      </c>
      <c r="BJ435" s="58">
        <f t="shared" si="48"/>
        <v>580</v>
      </c>
      <c r="BK435" s="91">
        <v>42758</v>
      </c>
    </row>
    <row r="436" spans="1:63" ht="15" customHeight="1" x14ac:dyDescent="0.25">
      <c r="A436" s="157" t="s">
        <v>2064</v>
      </c>
      <c r="B436" s="54">
        <f ca="1">IF(AO436="","",IF(ISERROR(MATCH(AO436,AO$5:AO435,0)),MAX(B$5:B435)+1,INDIRECT(ADDRESS(MATCH(AO436,AO$5:AO435,0)+4,1)) ) )</f>
        <v>329</v>
      </c>
      <c r="C436" s="88" t="s">
        <v>2062</v>
      </c>
      <c r="D436" s="56">
        <v>192</v>
      </c>
      <c r="F436" s="56" t="s">
        <v>1308</v>
      </c>
      <c r="G436" s="59" t="s">
        <v>1182</v>
      </c>
      <c r="J436" s="59" t="s">
        <v>2063</v>
      </c>
      <c r="N436" s="61">
        <f>IF(J436="","",IF(ISERROR(MATCH(M436,M$5:M435,0)),MAX(N$5:N435)+1,VLOOKUP(M436,M$5:N435,2,FALSE)) )</f>
        <v>22</v>
      </c>
      <c r="P436" s="58" t="s">
        <v>1261</v>
      </c>
      <c r="V436" s="61" t="str">
        <f t="shared" si="45"/>
        <v>_</v>
      </c>
      <c r="W436" s="61">
        <f>IF(P436="","",IF(ISERROR(MATCH(V436,V$5:V435,0)),MAX(W$5:W435)+1,VLOOKUP(V436,V$5:W435,2,FALSE)) )</f>
        <v>19</v>
      </c>
      <c r="AH436" s="54" t="str">
        <f t="shared" si="46"/>
        <v/>
      </c>
      <c r="AK436" s="58" t="s">
        <v>1979</v>
      </c>
      <c r="AO436" s="59" t="s">
        <v>2064</v>
      </c>
      <c r="AP436" s="58" t="s">
        <v>1187</v>
      </c>
      <c r="AQ436" s="91">
        <v>42636</v>
      </c>
      <c r="AS436" s="58" t="s">
        <v>1313</v>
      </c>
      <c r="AV436" s="64">
        <v>10.7113</v>
      </c>
      <c r="AW436" s="64">
        <v>50.690480000000001</v>
      </c>
      <c r="AX436" s="58">
        <v>10</v>
      </c>
      <c r="BB436" s="91">
        <v>42751</v>
      </c>
      <c r="BC436" s="58" t="s">
        <v>1191</v>
      </c>
      <c r="BD436" s="58">
        <v>1000</v>
      </c>
      <c r="BE436" s="58">
        <v>900</v>
      </c>
      <c r="BF436" s="58" t="s">
        <v>1192</v>
      </c>
      <c r="BG436" s="58">
        <v>40</v>
      </c>
      <c r="BH436" s="58">
        <v>35</v>
      </c>
      <c r="BI436" s="58">
        <f t="shared" si="47"/>
        <v>1260</v>
      </c>
      <c r="BJ436" s="58">
        <f t="shared" si="48"/>
        <v>760</v>
      </c>
      <c r="BK436" s="91">
        <v>42758</v>
      </c>
    </row>
    <row r="437" spans="1:63" ht="15" customHeight="1" x14ac:dyDescent="0.25">
      <c r="A437" s="157" t="s">
        <v>2066</v>
      </c>
      <c r="B437" s="54">
        <f ca="1">IF(AO437="","",IF(ISERROR(MATCH(AO437,AO$5:AO436,0)),MAX(B$5:B436)+1,INDIRECT(ADDRESS(MATCH(AO437,AO$5:AO436,0)+4,1)) ) )</f>
        <v>330</v>
      </c>
      <c r="C437" s="88" t="s">
        <v>2065</v>
      </c>
      <c r="D437" s="56">
        <v>192</v>
      </c>
      <c r="F437" s="56" t="s">
        <v>1308</v>
      </c>
      <c r="G437" s="59" t="s">
        <v>1182</v>
      </c>
      <c r="J437" s="59" t="s">
        <v>2063</v>
      </c>
      <c r="N437" s="61">
        <f>IF(J437="","",IF(ISERROR(MATCH(M437,M$5:M436,0)),MAX(N$5:N436)+1,VLOOKUP(M437,M$5:N436,2,FALSE)) )</f>
        <v>23</v>
      </c>
      <c r="V437" s="61" t="str">
        <f t="shared" si="45"/>
        <v/>
      </c>
      <c r="W437" s="61" t="str">
        <f>IF(P437="","",IF(ISERROR(MATCH(V437,V$5:V436,0)),MAX(W$5:W436)+1,VLOOKUP(V437,V$5:W436,2,FALSE)) )</f>
        <v/>
      </c>
      <c r="AH437" s="54" t="str">
        <f t="shared" si="46"/>
        <v/>
      </c>
      <c r="AK437" s="58" t="s">
        <v>1979</v>
      </c>
      <c r="AO437" s="59" t="s">
        <v>2066</v>
      </c>
      <c r="AP437" s="58" t="s">
        <v>1187</v>
      </c>
      <c r="AQ437" s="91">
        <v>42636</v>
      </c>
      <c r="AS437" s="58" t="s">
        <v>1313</v>
      </c>
      <c r="AV437" s="64">
        <v>10.71156</v>
      </c>
      <c r="AW437" s="64">
        <v>50.690719999999999</v>
      </c>
      <c r="AX437" s="58">
        <v>10</v>
      </c>
      <c r="BB437" s="91">
        <v>42751</v>
      </c>
      <c r="BC437" s="58" t="s">
        <v>1191</v>
      </c>
      <c r="BD437" s="58">
        <v>1000</v>
      </c>
      <c r="BE437" s="58">
        <v>900</v>
      </c>
      <c r="BF437" s="58" t="s">
        <v>1192</v>
      </c>
      <c r="BG437" s="58">
        <v>40</v>
      </c>
      <c r="BH437" s="58">
        <v>30</v>
      </c>
      <c r="BI437" s="58">
        <f t="shared" si="47"/>
        <v>1080</v>
      </c>
      <c r="BJ437" s="58">
        <f t="shared" si="48"/>
        <v>580</v>
      </c>
      <c r="BK437" s="91">
        <v>42758</v>
      </c>
    </row>
    <row r="438" spans="1:63" ht="15" customHeight="1" x14ac:dyDescent="0.25">
      <c r="B438" s="54" t="str">
        <f ca="1">IF(AO438="","",IF(ISERROR(MATCH(AO438,AO$5:AO437,0)),MAX(B$5:B437)+1,INDIRECT(ADDRESS(MATCH(AO438,AO$5:AO437,0)+4,1)) ) )</f>
        <v/>
      </c>
      <c r="F438" s="62"/>
      <c r="N438" s="61" t="str">
        <f>IF(J438="","",IF(ISERROR(MATCH(M438,M$5:M437,0)),MAX(N$5:N437)+1,VLOOKUP(M438,M$5:N437,2,FALSE)) )</f>
        <v/>
      </c>
      <c r="V438" s="61" t="str">
        <f t="shared" si="45"/>
        <v/>
      </c>
      <c r="W438" s="61" t="str">
        <f>IF(P438="","",IF(ISERROR(MATCH(V438,V$5:V437,0)),MAX(W$5:W437)+1,VLOOKUP(V438,V$5:W437,2,FALSE)) )</f>
        <v/>
      </c>
      <c r="AH438" s="54" t="str">
        <f t="shared" si="46"/>
        <v>***</v>
      </c>
      <c r="BB438" s="91"/>
      <c r="BK438" s="91"/>
    </row>
    <row r="439" spans="1:63" ht="15" customHeight="1" x14ac:dyDescent="0.25">
      <c r="A439" s="157" t="s">
        <v>2071</v>
      </c>
      <c r="B439" s="54">
        <f ca="1">IF(AO439="","",IF(ISERROR(MATCH(AO439,AO$5:AO438,0)),MAX(B$5:B438)+1,INDIRECT(ADDRESS(MATCH(AO439,AO$5:AO438,0)+4,1)) ) )</f>
        <v>331</v>
      </c>
      <c r="C439" s="55">
        <v>494</v>
      </c>
      <c r="D439" s="58"/>
      <c r="E439" s="57" t="s">
        <v>1355</v>
      </c>
      <c r="F439" s="56" t="s">
        <v>1355</v>
      </c>
      <c r="J439" s="58" t="s">
        <v>1182</v>
      </c>
      <c r="L439" s="56" t="s">
        <v>2067</v>
      </c>
      <c r="M439" s="58" t="s">
        <v>1351</v>
      </c>
      <c r="N439" s="61">
        <f>IF(J439="","",IF(ISERROR(MATCH(M439,M$5:M438,0)),MAX(N$5:N438)+1,VLOOKUP(M439,M$5:N438,2,FALSE)) )</f>
        <v>5</v>
      </c>
      <c r="P439" s="58" t="s">
        <v>1182</v>
      </c>
      <c r="Q439" s="118" t="s">
        <v>2068</v>
      </c>
      <c r="R439" s="118"/>
      <c r="S439" s="58" t="s">
        <v>1197</v>
      </c>
      <c r="T439" s="58" t="s">
        <v>1265</v>
      </c>
      <c r="V439" s="61" t="str">
        <f t="shared" si="45"/>
        <v>A3_A3</v>
      </c>
      <c r="W439" s="61">
        <f>IF(P439="","",IF(ISERROR(MATCH(V439,V$5:V438,0)),MAX(W$5:W438)+1,VLOOKUP(V439,V$5:W438,2,FALSE)) )</f>
        <v>13</v>
      </c>
      <c r="AH439" s="54" t="str">
        <f t="shared" si="46"/>
        <v>5d*</v>
      </c>
      <c r="AK439" s="58" t="s">
        <v>2069</v>
      </c>
      <c r="AN439" s="58" t="s">
        <v>2070</v>
      </c>
      <c r="AO439" s="58" t="s">
        <v>2071</v>
      </c>
      <c r="AP439" s="58" t="s">
        <v>1953</v>
      </c>
      <c r="AQ439" s="91" t="s">
        <v>1975</v>
      </c>
      <c r="AR439" s="58">
        <v>1</v>
      </c>
      <c r="AS439" s="58" t="s">
        <v>2072</v>
      </c>
      <c r="AT439" s="92">
        <v>241649.8</v>
      </c>
      <c r="AU439" s="92">
        <v>541041.19999999995</v>
      </c>
      <c r="AV439" s="112">
        <v>24.280499999999996</v>
      </c>
      <c r="AW439" s="112">
        <v>54.1781111111111</v>
      </c>
      <c r="AX439" s="58">
        <v>25</v>
      </c>
      <c r="AY439" s="58">
        <v>130</v>
      </c>
      <c r="BA439" s="59"/>
      <c r="BB439" s="59"/>
      <c r="BC439" s="59"/>
      <c r="BD439" s="59"/>
      <c r="BE439" s="59"/>
      <c r="BK439" s="91"/>
    </row>
    <row r="440" spans="1:63" ht="15" customHeight="1" x14ac:dyDescent="0.25">
      <c r="A440" s="157" t="s">
        <v>2074</v>
      </c>
      <c r="B440" s="54">
        <f ca="1">IF(AO440="","",IF(ISERROR(MATCH(AO440,AO$5:AO439,0)),MAX(B$5:B439)+1,INDIRECT(ADDRESS(MATCH(AO440,AO$5:AO439,0)+4,1)) ) )</f>
        <v>332</v>
      </c>
      <c r="C440" s="75">
        <v>495</v>
      </c>
      <c r="D440" s="58"/>
      <c r="E440" s="57" t="s">
        <v>1308</v>
      </c>
      <c r="F440" s="56" t="s">
        <v>1308</v>
      </c>
      <c r="J440" s="58" t="s">
        <v>1182</v>
      </c>
      <c r="L440" s="56" t="s">
        <v>2073</v>
      </c>
      <c r="M440" s="58" t="s">
        <v>1210</v>
      </c>
      <c r="N440" s="61">
        <f>IF(J440="","",IF(ISERROR(MATCH(M440,M$5:M439,0)),MAX(N$5:N439)+1,VLOOKUP(M440,M$5:N439,2,FALSE)) )</f>
        <v>2</v>
      </c>
      <c r="P440" s="58" t="s">
        <v>1182</v>
      </c>
      <c r="S440" s="58" t="s">
        <v>1211</v>
      </c>
      <c r="T440" s="58" t="s">
        <v>1196</v>
      </c>
      <c r="U440" s="58" t="s">
        <v>1212</v>
      </c>
      <c r="V440" s="61" t="str">
        <f t="shared" si="45"/>
        <v>A1_A2</v>
      </c>
      <c r="W440" s="61">
        <f>IF(P440="","",IF(ISERROR(MATCH(V440,V$5:V439,0)),MAX(W$5:W439)+1,VLOOKUP(V440,V$5:W439,2,FALSE)) )</f>
        <v>11</v>
      </c>
      <c r="AH440" s="54" t="str">
        <f t="shared" si="46"/>
        <v>2b*</v>
      </c>
      <c r="AK440" s="58" t="s">
        <v>2069</v>
      </c>
      <c r="AN440" s="58" t="s">
        <v>16</v>
      </c>
      <c r="AO440" s="58" t="s">
        <v>2074</v>
      </c>
      <c r="AP440" s="58" t="s">
        <v>1953</v>
      </c>
      <c r="AQ440" s="91" t="s">
        <v>1975</v>
      </c>
      <c r="AR440" s="58" t="s">
        <v>2075</v>
      </c>
      <c r="AS440" s="58" t="s">
        <v>1976</v>
      </c>
      <c r="AT440" s="92">
        <v>243504.7</v>
      </c>
      <c r="AU440" s="92">
        <v>541430.19999999995</v>
      </c>
      <c r="AV440" s="112">
        <v>24.584638888888893</v>
      </c>
      <c r="AW440" s="112">
        <v>54.241722222222208</v>
      </c>
      <c r="AX440" s="58">
        <v>25</v>
      </c>
      <c r="AY440" s="58">
        <v>132</v>
      </c>
      <c r="BA440" s="59"/>
      <c r="BB440" s="59"/>
      <c r="BC440" s="59"/>
      <c r="BD440" s="59"/>
      <c r="BE440" s="59"/>
      <c r="BK440" s="91"/>
    </row>
    <row r="441" spans="1:63" ht="15" customHeight="1" x14ac:dyDescent="0.25">
      <c r="A441" s="157" t="s">
        <v>2078</v>
      </c>
      <c r="B441" s="54">
        <f ca="1">IF(AO441="","",IF(ISERROR(MATCH(AO441,AO$5:AO440,0)),MAX(B$5:B440)+1,INDIRECT(ADDRESS(MATCH(AO441,AO$5:AO440,0)+4,1)) ) )</f>
        <v>333</v>
      </c>
      <c r="C441" s="109">
        <v>499</v>
      </c>
      <c r="D441" s="58"/>
      <c r="E441" s="57" t="s">
        <v>1308</v>
      </c>
      <c r="F441" s="56" t="s">
        <v>1308</v>
      </c>
      <c r="J441" s="58" t="s">
        <v>1182</v>
      </c>
      <c r="L441" s="56" t="s">
        <v>2076</v>
      </c>
      <c r="M441" s="58" t="s">
        <v>1210</v>
      </c>
      <c r="N441" s="61">
        <f>IF(J441="","",IF(ISERROR(MATCH(M441,M$5:M440,0)),MAX(N$5:N440)+1,VLOOKUP(M441,M$5:N440,2,FALSE)) )</f>
        <v>2</v>
      </c>
      <c r="P441" s="58" t="s">
        <v>1182</v>
      </c>
      <c r="Q441" s="118" t="s">
        <v>2068</v>
      </c>
      <c r="R441" s="118"/>
      <c r="S441" s="58" t="s">
        <v>1211</v>
      </c>
      <c r="T441" s="58" t="s">
        <v>1196</v>
      </c>
      <c r="U441" s="58" t="s">
        <v>1212</v>
      </c>
      <c r="V441" s="61" t="str">
        <f t="shared" si="45"/>
        <v>A1_A2</v>
      </c>
      <c r="W441" s="61">
        <f>IF(P441="","",IF(ISERROR(MATCH(V441,V$5:V440,0)),MAX(W$5:W440)+1,VLOOKUP(V441,V$5:W440,2,FALSE)) )</f>
        <v>11</v>
      </c>
      <c r="AH441" s="54" t="str">
        <f t="shared" si="46"/>
        <v>2b*</v>
      </c>
      <c r="AK441" s="58" t="s">
        <v>2069</v>
      </c>
      <c r="AN441" s="58" t="s">
        <v>2077</v>
      </c>
      <c r="AO441" s="58" t="s">
        <v>2078</v>
      </c>
      <c r="AP441" s="58" t="s">
        <v>1953</v>
      </c>
      <c r="AQ441" s="91" t="s">
        <v>1975</v>
      </c>
      <c r="AR441" s="58">
        <v>4</v>
      </c>
      <c r="AS441" s="58" t="s">
        <v>2079</v>
      </c>
      <c r="AT441" s="92">
        <v>243332.2</v>
      </c>
      <c r="AU441" s="92">
        <v>541216.80000000005</v>
      </c>
      <c r="AV441" s="112">
        <v>24.558944444444446</v>
      </c>
      <c r="AW441" s="112">
        <v>54.204666666666682</v>
      </c>
      <c r="AX441" s="58">
        <v>25</v>
      </c>
      <c r="AY441" s="58">
        <v>141</v>
      </c>
      <c r="BA441" s="59"/>
      <c r="BB441" s="59"/>
      <c r="BC441" s="59"/>
      <c r="BD441" s="59"/>
      <c r="BE441" s="59"/>
      <c r="BK441" s="91"/>
    </row>
    <row r="442" spans="1:63" ht="15" customHeight="1" x14ac:dyDescent="0.25">
      <c r="A442" s="157" t="s">
        <v>2082</v>
      </c>
      <c r="B442" s="54">
        <f ca="1">IF(AO442="","",IF(ISERROR(MATCH(AO442,AO$5:AO441,0)),MAX(B$5:B441)+1,INDIRECT(ADDRESS(MATCH(AO442,AO$5:AO441,0)+4,1)) ) )</f>
        <v>334</v>
      </c>
      <c r="C442" s="109">
        <v>500</v>
      </c>
      <c r="D442" s="58"/>
      <c r="E442" s="57" t="s">
        <v>1331</v>
      </c>
      <c r="F442" s="56" t="s">
        <v>1331</v>
      </c>
      <c r="J442" s="58" t="s">
        <v>1182</v>
      </c>
      <c r="L442" s="56" t="s">
        <v>2080</v>
      </c>
      <c r="M442" s="58" t="s">
        <v>1351</v>
      </c>
      <c r="N442" s="61">
        <f>IF(J442="","",IF(ISERROR(MATCH(M442,M$5:M441,0)),MAX(N$5:N441)+1,VLOOKUP(M442,M$5:N441,2,FALSE)) )</f>
        <v>5</v>
      </c>
      <c r="P442" s="58" t="s">
        <v>1182</v>
      </c>
      <c r="Q442" s="118" t="s">
        <v>2068</v>
      </c>
      <c r="R442" s="118"/>
      <c r="S442" s="58" t="s">
        <v>1211</v>
      </c>
      <c r="T442" s="58" t="s">
        <v>1196</v>
      </c>
      <c r="U442" s="58" t="s">
        <v>1265</v>
      </c>
      <c r="V442" s="61" t="str">
        <f t="shared" si="45"/>
        <v>A1_A3</v>
      </c>
      <c r="W442" s="61">
        <f>IF(P442="","",IF(ISERROR(MATCH(V442,V$5:V441,0)),MAX(W$5:W441)+1,VLOOKUP(V442,V$5:W441,2,FALSE)) )</f>
        <v>9</v>
      </c>
      <c r="AH442" s="54" t="str">
        <f t="shared" si="46"/>
        <v>59*</v>
      </c>
      <c r="AK442" s="58" t="s">
        <v>2069</v>
      </c>
      <c r="AN442" s="58" t="s">
        <v>2081</v>
      </c>
      <c r="AO442" s="58" t="s">
        <v>2082</v>
      </c>
      <c r="AP442" s="58" t="s">
        <v>1953</v>
      </c>
      <c r="AQ442" s="91" t="s">
        <v>1975</v>
      </c>
      <c r="AR442" s="58">
        <v>6</v>
      </c>
      <c r="AS442" s="58" t="s">
        <v>2083</v>
      </c>
      <c r="AT442" s="92">
        <v>243549.1</v>
      </c>
      <c r="AU442" s="92">
        <v>541712.80000000005</v>
      </c>
      <c r="AV442" s="112">
        <v>24.596972222222224</v>
      </c>
      <c r="AW442" s="112">
        <v>54.286888888888903</v>
      </c>
      <c r="AX442" s="58">
        <v>25</v>
      </c>
      <c r="AY442" s="58">
        <v>119</v>
      </c>
      <c r="BA442" s="59"/>
      <c r="BB442" s="59"/>
      <c r="BC442" s="59"/>
      <c r="BD442" s="59"/>
      <c r="BE442" s="59"/>
      <c r="BK442" s="91"/>
    </row>
    <row r="443" spans="1:63" ht="15" customHeight="1" x14ac:dyDescent="0.25">
      <c r="A443" s="157" t="s">
        <v>2085</v>
      </c>
      <c r="B443" s="54">
        <f ca="1">IF(AO443="","",IF(ISERROR(MATCH(AO443,AO$5:AO442,0)),MAX(B$5:B442)+1,INDIRECT(ADDRESS(MATCH(AO443,AO$5:AO442,0)+4,1)) ) )</f>
        <v>335</v>
      </c>
      <c r="C443" s="55">
        <v>501</v>
      </c>
      <c r="D443" s="58"/>
      <c r="E443" s="57" t="s">
        <v>1308</v>
      </c>
      <c r="F443" s="56" t="s">
        <v>1308</v>
      </c>
      <c r="J443" s="58" t="s">
        <v>1182</v>
      </c>
      <c r="L443" s="56" t="s">
        <v>2084</v>
      </c>
      <c r="M443" s="58" t="s">
        <v>1210</v>
      </c>
      <c r="N443" s="61">
        <f>IF(J443="","",IF(ISERROR(MATCH(M443,M$5:M442,0)),MAX(N$5:N442)+1,VLOOKUP(M443,M$5:N442,2,FALSE)) )</f>
        <v>2</v>
      </c>
      <c r="P443" s="58" t="s">
        <v>1182</v>
      </c>
      <c r="Q443" s="118" t="s">
        <v>2068</v>
      </c>
      <c r="R443" s="118"/>
      <c r="S443" s="58" t="s">
        <v>1197</v>
      </c>
      <c r="T443" s="58" t="s">
        <v>1196</v>
      </c>
      <c r="V443" s="61" t="str">
        <f t="shared" si="45"/>
        <v>A1_A1</v>
      </c>
      <c r="W443" s="61">
        <f>IF(P443="","",IF(ISERROR(MATCH(V443,V$5:V442,0)),MAX(W$5:W442)+1,VLOOKUP(V443,V$5:W442,2,FALSE)) )</f>
        <v>10</v>
      </c>
      <c r="AH443" s="54" t="str">
        <f t="shared" si="46"/>
        <v>2a*</v>
      </c>
      <c r="AK443" s="58" t="s">
        <v>2069</v>
      </c>
      <c r="AN443" s="58" t="s">
        <v>16</v>
      </c>
      <c r="AO443" s="58" t="s">
        <v>2085</v>
      </c>
      <c r="AP443" s="58" t="s">
        <v>1953</v>
      </c>
      <c r="AQ443" s="91" t="s">
        <v>1975</v>
      </c>
      <c r="AR443" s="58">
        <v>7</v>
      </c>
      <c r="AS443" s="58" t="s">
        <v>2086</v>
      </c>
      <c r="AT443" s="92">
        <v>243740.4</v>
      </c>
      <c r="AU443" s="92">
        <v>541837.80000000005</v>
      </c>
      <c r="AV443" s="112">
        <v>24.627888888888886</v>
      </c>
      <c r="AW443" s="112">
        <v>54.310500000000012</v>
      </c>
      <c r="AX443" s="58">
        <v>25</v>
      </c>
      <c r="AY443" s="58">
        <v>125</v>
      </c>
      <c r="BA443" s="59"/>
      <c r="BB443" s="59"/>
      <c r="BC443" s="59"/>
      <c r="BD443" s="59"/>
      <c r="BE443" s="59"/>
      <c r="BK443" s="91"/>
    </row>
    <row r="444" spans="1:63" ht="15" customHeight="1" x14ac:dyDescent="0.25">
      <c r="A444" s="157" t="s">
        <v>2088</v>
      </c>
      <c r="B444" s="54">
        <f ca="1">IF(AO444="","",IF(ISERROR(MATCH(AO444,AO$5:AO443,0)),MAX(B$5:B443)+1,INDIRECT(ADDRESS(MATCH(AO444,AO$5:AO443,0)+4,1)) ) )</f>
        <v>336</v>
      </c>
      <c r="C444" s="109">
        <v>502</v>
      </c>
      <c r="D444" s="58"/>
      <c r="E444" s="57" t="s">
        <v>1308</v>
      </c>
      <c r="F444" s="56" t="s">
        <v>1308</v>
      </c>
      <c r="J444" s="58" t="s">
        <v>1182</v>
      </c>
      <c r="L444" s="58" t="s">
        <v>2087</v>
      </c>
      <c r="M444" s="58" t="s">
        <v>1210</v>
      </c>
      <c r="N444" s="61">
        <f>IF(J444="","",IF(ISERROR(MATCH(M444,M$5:M443,0)),MAX(N$5:N443)+1,VLOOKUP(M444,M$5:N443,2,FALSE)) )</f>
        <v>2</v>
      </c>
      <c r="P444" s="58" t="s">
        <v>1182</v>
      </c>
      <c r="Q444" s="118" t="s">
        <v>2068</v>
      </c>
      <c r="R444" s="118"/>
      <c r="S444" s="58" t="s">
        <v>1197</v>
      </c>
      <c r="T444" s="58" t="s">
        <v>1196</v>
      </c>
      <c r="V444" s="61" t="str">
        <f t="shared" si="45"/>
        <v>A1_A1</v>
      </c>
      <c r="W444" s="61">
        <f>IF(P444="","",IF(ISERROR(MATCH(V444,V$5:V443,0)),MAX(W$5:W443)+1,VLOOKUP(V444,V$5:W443,2,FALSE)) )</f>
        <v>10</v>
      </c>
      <c r="AH444" s="54" t="str">
        <f t="shared" si="46"/>
        <v>2a*</v>
      </c>
      <c r="AK444" s="58" t="s">
        <v>2069</v>
      </c>
      <c r="AN444" s="58" t="s">
        <v>16</v>
      </c>
      <c r="AO444" s="58" t="s">
        <v>2088</v>
      </c>
      <c r="AP444" s="58" t="s">
        <v>1953</v>
      </c>
      <c r="AQ444" s="91" t="s">
        <v>1975</v>
      </c>
      <c r="AR444" s="58">
        <v>7</v>
      </c>
      <c r="AS444" s="58" t="s">
        <v>2086</v>
      </c>
      <c r="AT444" s="92">
        <v>243740.4</v>
      </c>
      <c r="AU444" s="92">
        <v>541837.80000000005</v>
      </c>
      <c r="AV444" s="112">
        <v>24.627888888888886</v>
      </c>
      <c r="AW444" s="112">
        <v>54.310500000000012</v>
      </c>
      <c r="AX444" s="58">
        <v>25</v>
      </c>
      <c r="AY444" s="58">
        <v>125</v>
      </c>
      <c r="BA444" s="59"/>
      <c r="BB444" s="59"/>
      <c r="BC444" s="59"/>
      <c r="BD444" s="59"/>
      <c r="BE444" s="59"/>
    </row>
    <row r="445" spans="1:63" ht="15" customHeight="1" x14ac:dyDescent="0.25">
      <c r="A445" s="157" t="s">
        <v>2090</v>
      </c>
      <c r="B445" s="54">
        <f ca="1">IF(AO445="","",IF(ISERROR(MATCH(AO445,AO$5:AO444,0)),MAX(B$5:B444)+1,INDIRECT(ADDRESS(MATCH(AO445,AO$5:AO444,0)+4,1)) ) )</f>
        <v>337</v>
      </c>
      <c r="C445" s="109">
        <v>503</v>
      </c>
      <c r="D445" s="58"/>
      <c r="E445" s="57" t="s">
        <v>1308</v>
      </c>
      <c r="F445" s="56" t="s">
        <v>1308</v>
      </c>
      <c r="J445" s="58" t="s">
        <v>1182</v>
      </c>
      <c r="L445" s="58" t="s">
        <v>2089</v>
      </c>
      <c r="M445" s="58" t="s">
        <v>1210</v>
      </c>
      <c r="N445" s="61">
        <f>IF(J445="","",IF(ISERROR(MATCH(M445,M$5:M444,0)),MAX(N$5:N444)+1,VLOOKUP(M445,M$5:N444,2,FALSE)) )</f>
        <v>2</v>
      </c>
      <c r="P445" s="58" t="s">
        <v>1182</v>
      </c>
      <c r="Q445" s="118" t="s">
        <v>2068</v>
      </c>
      <c r="R445" s="118"/>
      <c r="S445" s="58" t="s">
        <v>1197</v>
      </c>
      <c r="T445" s="58" t="s">
        <v>1196</v>
      </c>
      <c r="V445" s="61" t="str">
        <f t="shared" si="45"/>
        <v>A1_A1</v>
      </c>
      <c r="W445" s="61">
        <f>IF(P445="","",IF(ISERROR(MATCH(V445,V$5:V444,0)),MAX(W$5:W444)+1,VLOOKUP(V445,V$5:W444,2,FALSE)) )</f>
        <v>10</v>
      </c>
      <c r="AH445" s="54" t="str">
        <f t="shared" si="46"/>
        <v>2a*</v>
      </c>
      <c r="AK445" s="58" t="s">
        <v>2069</v>
      </c>
      <c r="AN445" s="58" t="s">
        <v>16</v>
      </c>
      <c r="AO445" s="58" t="s">
        <v>2090</v>
      </c>
      <c r="AP445" s="58" t="s">
        <v>1953</v>
      </c>
      <c r="AQ445" s="91" t="s">
        <v>1975</v>
      </c>
      <c r="AR445" s="58">
        <v>7</v>
      </c>
      <c r="AS445" s="58" t="s">
        <v>2086</v>
      </c>
      <c r="AT445" s="92">
        <v>243740.4</v>
      </c>
      <c r="AU445" s="92">
        <v>541837.80000000005</v>
      </c>
      <c r="AV445" s="112">
        <v>24.627888888888886</v>
      </c>
      <c r="AW445" s="112">
        <v>54.310500000000012</v>
      </c>
      <c r="AX445" s="58">
        <v>25</v>
      </c>
      <c r="AY445" s="58">
        <v>125</v>
      </c>
      <c r="BA445" s="59"/>
      <c r="BB445" s="59"/>
      <c r="BC445" s="59"/>
      <c r="BD445" s="59"/>
      <c r="BE445" s="59"/>
    </row>
    <row r="446" spans="1:63" ht="15" customHeight="1" x14ac:dyDescent="0.25">
      <c r="A446" s="157" t="s">
        <v>2093</v>
      </c>
      <c r="B446" s="54">
        <f ca="1">IF(AO446="","",IF(ISERROR(MATCH(AO446,AO$5:AO445,0)),MAX(B$5:B445)+1,INDIRECT(ADDRESS(MATCH(AO446,AO$5:AO445,0)+4,1)) ) )</f>
        <v>338</v>
      </c>
      <c r="C446" s="109">
        <v>504</v>
      </c>
      <c r="D446" s="58"/>
      <c r="E446" s="57" t="s">
        <v>1308</v>
      </c>
      <c r="F446" s="56" t="s">
        <v>1308</v>
      </c>
      <c r="J446" s="58" t="s">
        <v>1182</v>
      </c>
      <c r="L446" s="58" t="s">
        <v>2091</v>
      </c>
      <c r="M446" s="58" t="s">
        <v>1210</v>
      </c>
      <c r="N446" s="61">
        <f>IF(J446="","",IF(ISERROR(MATCH(M446,M$5:M445,0)),MAX(N$5:N445)+1,VLOOKUP(M446,M$5:N445,2,FALSE)) )</f>
        <v>2</v>
      </c>
      <c r="P446" s="58" t="s">
        <v>1182</v>
      </c>
      <c r="Q446" s="118" t="s">
        <v>2068</v>
      </c>
      <c r="R446" s="118"/>
      <c r="S446" s="58" t="s">
        <v>1197</v>
      </c>
      <c r="V446" s="61" t="str">
        <f t="shared" si="45"/>
        <v>_</v>
      </c>
      <c r="W446" s="61">
        <f>IF(P446="","",IF(ISERROR(MATCH(V446,V$5:V445,0)),MAX(W$5:W445)+1,VLOOKUP(V446,V$5:W445,2,FALSE)) )</f>
        <v>19</v>
      </c>
      <c r="AH446" s="54" t="str">
        <f t="shared" si="46"/>
        <v>2j*</v>
      </c>
      <c r="AK446" s="58" t="s">
        <v>2069</v>
      </c>
      <c r="AN446" s="58" t="s">
        <v>2092</v>
      </c>
      <c r="AO446" s="58" t="s">
        <v>2093</v>
      </c>
      <c r="AP446" s="58" t="s">
        <v>1953</v>
      </c>
      <c r="AQ446" s="91" t="s">
        <v>1975</v>
      </c>
      <c r="AR446" s="58">
        <v>8</v>
      </c>
      <c r="AS446" s="58" t="s">
        <v>2086</v>
      </c>
      <c r="AT446" s="92">
        <v>243748.2</v>
      </c>
      <c r="AU446" s="92">
        <v>541838</v>
      </c>
      <c r="AV446" s="112">
        <v>24.630055555555558</v>
      </c>
      <c r="AW446" s="112">
        <v>54.310555555555553</v>
      </c>
      <c r="AX446" s="58">
        <v>25</v>
      </c>
      <c r="AY446" s="58">
        <v>120</v>
      </c>
      <c r="BA446" s="59"/>
      <c r="BB446" s="59"/>
      <c r="BC446" s="59"/>
      <c r="BD446" s="59"/>
      <c r="BE446" s="59"/>
    </row>
    <row r="447" spans="1:63" ht="15" customHeight="1" x14ac:dyDescent="0.25">
      <c r="A447" s="157" t="s">
        <v>2096</v>
      </c>
      <c r="B447" s="54">
        <f ca="1">IF(AO447="","",IF(ISERROR(MATCH(AO447,AO$5:AO446,0)),MAX(B$5:B446)+1,INDIRECT(ADDRESS(MATCH(AO447,AO$5:AO446,0)+4,1)) ) )</f>
        <v>339</v>
      </c>
      <c r="C447" s="119">
        <v>505</v>
      </c>
      <c r="F447" s="56" t="s">
        <v>1881</v>
      </c>
      <c r="J447" s="58" t="s">
        <v>1182</v>
      </c>
      <c r="L447" s="96" t="s">
        <v>2094</v>
      </c>
      <c r="M447" s="58" t="s">
        <v>1864</v>
      </c>
      <c r="N447" s="61">
        <f>IF(J447="","",IF(ISERROR(MATCH(M447,M$5:M446,0)),MAX(N$5:N446)+1,VLOOKUP(M447,M$5:N446,2,FALSE)) )</f>
        <v>20</v>
      </c>
      <c r="P447" s="58" t="s">
        <v>1182</v>
      </c>
      <c r="Q447" s="58" t="s">
        <v>2095</v>
      </c>
      <c r="S447" s="58" t="s">
        <v>1197</v>
      </c>
      <c r="V447" s="61" t="str">
        <f t="shared" si="45"/>
        <v>_</v>
      </c>
      <c r="W447" s="61">
        <f>IF(P447="","",IF(ISERROR(MATCH(V447,V$5:V446,0)),MAX(W$5:W446)+1,VLOOKUP(V447,V$5:W446,2,FALSE)) )</f>
        <v>19</v>
      </c>
      <c r="AH447" s="54" t="str">
        <f t="shared" si="46"/>
        <v>kj*</v>
      </c>
      <c r="AK447" s="58" t="s">
        <v>2069</v>
      </c>
      <c r="AN447" s="58" t="s">
        <v>16</v>
      </c>
      <c r="AO447" s="58" t="s">
        <v>2096</v>
      </c>
      <c r="AP447" s="58" t="s">
        <v>1953</v>
      </c>
      <c r="AQ447" s="91" t="s">
        <v>1975</v>
      </c>
      <c r="AR447" s="58">
        <v>8</v>
      </c>
      <c r="AS447" s="58" t="s">
        <v>2086</v>
      </c>
      <c r="AT447" s="92">
        <v>243748.2</v>
      </c>
      <c r="AU447" s="92">
        <v>541838</v>
      </c>
      <c r="AV447" s="112">
        <v>24.630055555555558</v>
      </c>
      <c r="AW447" s="112">
        <v>54.310555555555553</v>
      </c>
      <c r="AX447" s="58">
        <v>25</v>
      </c>
      <c r="AY447" s="58">
        <v>120</v>
      </c>
      <c r="BA447" s="59"/>
      <c r="BB447" s="59"/>
      <c r="BC447" s="59"/>
      <c r="BD447" s="59"/>
      <c r="BE447" s="59"/>
    </row>
    <row r="448" spans="1:63" ht="15" customHeight="1" x14ac:dyDescent="0.25">
      <c r="A448" s="157" t="s">
        <v>2099</v>
      </c>
      <c r="B448" s="54">
        <f ca="1">IF(AO448="","",IF(ISERROR(MATCH(AO448,AO$5:AO447,0)),MAX(B$5:B447)+1,INDIRECT(ADDRESS(MATCH(AO448,AO$5:AO447,0)+4,1)) ) )</f>
        <v>340</v>
      </c>
      <c r="C448" s="119">
        <v>506</v>
      </c>
      <c r="F448" s="56" t="s">
        <v>2097</v>
      </c>
      <c r="J448" s="58" t="s">
        <v>1182</v>
      </c>
      <c r="L448" s="96" t="s">
        <v>2098</v>
      </c>
      <c r="M448" s="58" t="s">
        <v>1864</v>
      </c>
      <c r="N448" s="61">
        <f>IF(J448="","",IF(ISERROR(MATCH(M448,M$5:M447,0)),MAX(N$5:N447)+1,VLOOKUP(M448,M$5:N447,2,FALSE)) )</f>
        <v>20</v>
      </c>
      <c r="P448" s="58" t="s">
        <v>1182</v>
      </c>
      <c r="Q448" s="58" t="s">
        <v>2095</v>
      </c>
      <c r="S448" s="58" t="s">
        <v>1197</v>
      </c>
      <c r="V448" s="61" t="str">
        <f t="shared" si="45"/>
        <v>_</v>
      </c>
      <c r="W448" s="61">
        <f>IF(P448="","",IF(ISERROR(MATCH(V448,V$5:V447,0)),MAX(W$5:W447)+1,VLOOKUP(V448,V$5:W447,2,FALSE)) )</f>
        <v>19</v>
      </c>
      <c r="AH448" s="54" t="str">
        <f t="shared" si="46"/>
        <v>kj*</v>
      </c>
      <c r="AK448" s="58" t="s">
        <v>2069</v>
      </c>
      <c r="AN448" s="58" t="s">
        <v>16</v>
      </c>
      <c r="AO448" s="58" t="s">
        <v>2099</v>
      </c>
      <c r="AP448" s="58" t="s">
        <v>1953</v>
      </c>
      <c r="AQ448" s="91" t="s">
        <v>1975</v>
      </c>
      <c r="AR448" s="58">
        <v>9</v>
      </c>
      <c r="AS448" s="58" t="s">
        <v>2100</v>
      </c>
      <c r="AT448" s="92">
        <v>243356</v>
      </c>
      <c r="AU448" s="92">
        <v>541532</v>
      </c>
      <c r="AV448" s="112">
        <v>24.565555555555555</v>
      </c>
      <c r="AW448" s="112">
        <v>54.25888888888889</v>
      </c>
      <c r="AX448" s="58">
        <v>25</v>
      </c>
      <c r="AY448" s="58">
        <v>106</v>
      </c>
      <c r="BA448" s="59"/>
      <c r="BB448" s="59"/>
      <c r="BC448" s="59"/>
      <c r="BD448" s="59"/>
      <c r="BE448" s="59"/>
    </row>
    <row r="449" spans="1:57" ht="15" customHeight="1" x14ac:dyDescent="0.25">
      <c r="A449" s="157" t="s">
        <v>2103</v>
      </c>
      <c r="B449" s="54">
        <f ca="1">IF(AO449="","",IF(ISERROR(MATCH(AO449,AO$5:AO448,0)),MAX(B$5:B448)+1,INDIRECT(ADDRESS(MATCH(AO449,AO$5:AO448,0)+4,1)) ) )</f>
        <v>341</v>
      </c>
      <c r="C449" s="109">
        <v>507</v>
      </c>
      <c r="D449" s="58"/>
      <c r="E449" s="57" t="s">
        <v>1308</v>
      </c>
      <c r="F449" s="58" t="s">
        <v>1308</v>
      </c>
      <c r="J449" s="58" t="s">
        <v>1182</v>
      </c>
      <c r="L449" s="56" t="s">
        <v>2101</v>
      </c>
      <c r="M449" s="58" t="s">
        <v>1210</v>
      </c>
      <c r="N449" s="61">
        <f>IF(J449="","",IF(ISERROR(MATCH(M449,M$5:M448,0)),MAX(N$5:N448)+1,VLOOKUP(M449,M$5:N448,2,FALSE)) )</f>
        <v>2</v>
      </c>
      <c r="P449" s="58" t="s">
        <v>1182</v>
      </c>
      <c r="Q449" s="118" t="s">
        <v>2068</v>
      </c>
      <c r="R449" s="118"/>
      <c r="S449" s="58" t="s">
        <v>1197</v>
      </c>
      <c r="T449" s="58" t="s">
        <v>1196</v>
      </c>
      <c r="V449" s="61" t="str">
        <f t="shared" si="45"/>
        <v>A1_A1</v>
      </c>
      <c r="W449" s="61">
        <f>IF(P449="","",IF(ISERROR(MATCH(V449,V$5:V448,0)),MAX(W$5:W448)+1,VLOOKUP(V449,V$5:W448,2,FALSE)) )</f>
        <v>10</v>
      </c>
      <c r="AH449" s="54" t="str">
        <f t="shared" si="46"/>
        <v>2a*</v>
      </c>
      <c r="AK449" s="58" t="s">
        <v>2069</v>
      </c>
      <c r="AN449" s="58" t="s">
        <v>2102</v>
      </c>
      <c r="AO449" s="58" t="s">
        <v>2103</v>
      </c>
      <c r="AP449" s="58" t="s">
        <v>1953</v>
      </c>
      <c r="AQ449" s="91" t="s">
        <v>1975</v>
      </c>
      <c r="AR449" s="58">
        <v>9</v>
      </c>
      <c r="AS449" s="58" t="s">
        <v>2100</v>
      </c>
      <c r="AT449" s="92">
        <v>243356</v>
      </c>
      <c r="AU449" s="92">
        <v>541532</v>
      </c>
      <c r="AV449" s="112">
        <v>24.565555555555555</v>
      </c>
      <c r="AW449" s="112">
        <v>54.25888888888889</v>
      </c>
      <c r="AX449" s="58">
        <v>25</v>
      </c>
      <c r="AY449" s="58">
        <v>106</v>
      </c>
      <c r="BA449" s="59"/>
      <c r="BB449" s="59"/>
      <c r="BC449" s="59"/>
      <c r="BD449" s="59"/>
      <c r="BE449" s="59"/>
    </row>
    <row r="450" spans="1:57" ht="15" customHeight="1" x14ac:dyDescent="0.25">
      <c r="A450" s="157" t="s">
        <v>2105</v>
      </c>
      <c r="B450" s="54">
        <f ca="1">IF(AO450="","",IF(ISERROR(MATCH(AO450,AO$5:AO449,0)),MAX(B$5:B449)+1,INDIRECT(ADDRESS(MATCH(AO450,AO$5:AO449,0)+4,1)) ) )</f>
        <v>342</v>
      </c>
      <c r="C450" s="119">
        <v>508</v>
      </c>
      <c r="F450" s="56" t="s">
        <v>1881</v>
      </c>
      <c r="J450" s="58" t="s">
        <v>1182</v>
      </c>
      <c r="L450" s="96" t="s">
        <v>2104</v>
      </c>
      <c r="M450" s="58" t="s">
        <v>1864</v>
      </c>
      <c r="N450" s="61">
        <f>IF(J450="","",IF(ISERROR(MATCH(M450,M$5:M449,0)),MAX(N$5:N449)+1,VLOOKUP(M450,M$5:N449,2,FALSE)) )</f>
        <v>20</v>
      </c>
      <c r="P450" s="58" t="s">
        <v>1182</v>
      </c>
      <c r="Q450" s="58" t="s">
        <v>2095</v>
      </c>
      <c r="S450" s="58" t="s">
        <v>1197</v>
      </c>
      <c r="V450" s="61" t="str">
        <f t="shared" si="45"/>
        <v>_</v>
      </c>
      <c r="W450" s="61">
        <f>IF(P450="","",IF(ISERROR(MATCH(V450,V$5:V449,0)),MAX(W$5:W449)+1,VLOOKUP(V450,V$5:W449,2,FALSE)) )</f>
        <v>19</v>
      </c>
      <c r="AH450" s="54" t="str">
        <f t="shared" si="46"/>
        <v>kj*</v>
      </c>
      <c r="AK450" s="58" t="s">
        <v>2069</v>
      </c>
      <c r="AN450" s="58" t="s">
        <v>16</v>
      </c>
      <c r="AO450" s="58" t="s">
        <v>2105</v>
      </c>
      <c r="AP450" s="58" t="s">
        <v>1953</v>
      </c>
      <c r="AQ450" s="91" t="s">
        <v>1975</v>
      </c>
      <c r="AR450" s="58">
        <v>6</v>
      </c>
      <c r="AS450" s="58" t="s">
        <v>2083</v>
      </c>
      <c r="AT450" s="92">
        <v>243549.1</v>
      </c>
      <c r="AU450" s="92">
        <v>541712.80000000005</v>
      </c>
      <c r="AV450" s="112">
        <v>24.596972222222224</v>
      </c>
      <c r="AW450" s="112">
        <v>54.286888888888903</v>
      </c>
      <c r="AX450" s="58">
        <v>25</v>
      </c>
      <c r="AY450" s="58">
        <v>119</v>
      </c>
      <c r="BA450" s="59"/>
      <c r="BB450" s="59"/>
      <c r="BC450" s="59"/>
      <c r="BD450" s="59"/>
      <c r="BE450" s="59"/>
    </row>
    <row r="451" spans="1:57" ht="15" customHeight="1" x14ac:dyDescent="0.25">
      <c r="A451" s="157" t="s">
        <v>2108</v>
      </c>
      <c r="B451" s="54">
        <f ca="1">IF(AO451="","",IF(ISERROR(MATCH(AO451,AO$5:AO450,0)),MAX(B$5:B450)+1,INDIRECT(ADDRESS(MATCH(AO451,AO$5:AO450,0)+4,1)) ) )</f>
        <v>343</v>
      </c>
      <c r="C451" s="119">
        <v>509</v>
      </c>
      <c r="F451" s="56" t="s">
        <v>2097</v>
      </c>
      <c r="J451" s="58" t="s">
        <v>1182</v>
      </c>
      <c r="L451" s="96" t="s">
        <v>2106</v>
      </c>
      <c r="M451" s="58" t="s">
        <v>1864</v>
      </c>
      <c r="N451" s="61">
        <f>IF(J451="","",IF(ISERROR(MATCH(M451,M$5:M450,0)),MAX(N$5:N450)+1,VLOOKUP(M451,M$5:N450,2,FALSE)) )</f>
        <v>20</v>
      </c>
      <c r="P451" s="58" t="s">
        <v>1182</v>
      </c>
      <c r="Q451" s="58" t="s">
        <v>2095</v>
      </c>
      <c r="S451" s="58" t="s">
        <v>2107</v>
      </c>
      <c r="V451" s="61" t="str">
        <f t="shared" si="45"/>
        <v>_</v>
      </c>
      <c r="W451" s="61">
        <f>IF(P451="","",IF(ISERROR(MATCH(V451,V$5:V450,0)),MAX(W$5:W450)+1,VLOOKUP(V451,V$5:W450,2,FALSE)) )</f>
        <v>19</v>
      </c>
      <c r="AH451" s="54" t="str">
        <f t="shared" si="46"/>
        <v>kj*</v>
      </c>
      <c r="AK451" s="58" t="s">
        <v>2069</v>
      </c>
      <c r="AN451" s="58" t="s">
        <v>16</v>
      </c>
      <c r="AO451" s="58" t="s">
        <v>2108</v>
      </c>
      <c r="AP451" s="58" t="s">
        <v>1953</v>
      </c>
      <c r="AQ451" s="91" t="s">
        <v>1975</v>
      </c>
      <c r="AR451" s="58">
        <v>6</v>
      </c>
      <c r="AS451" s="58" t="s">
        <v>2083</v>
      </c>
      <c r="AT451" s="92">
        <v>243549.1</v>
      </c>
      <c r="AU451" s="92">
        <v>541712.80000000005</v>
      </c>
      <c r="AV451" s="112">
        <v>24.596972222222224</v>
      </c>
      <c r="AW451" s="112">
        <v>54.286888888888903</v>
      </c>
      <c r="AX451" s="58">
        <v>25</v>
      </c>
      <c r="AY451" s="58">
        <v>119</v>
      </c>
      <c r="BA451" s="59"/>
      <c r="BB451" s="59"/>
      <c r="BC451" s="59"/>
      <c r="BD451" s="59"/>
      <c r="BE451" s="59"/>
    </row>
    <row r="452" spans="1:57" ht="15" customHeight="1" x14ac:dyDescent="0.25">
      <c r="A452" s="157" t="s">
        <v>2111</v>
      </c>
      <c r="B452" s="54">
        <f ca="1">IF(AO452="","",IF(ISERROR(MATCH(AO452,AO$5:AO451,0)),MAX(B$5:B451)+1,INDIRECT(ADDRESS(MATCH(AO452,AO$5:AO451,0)+4,1)) ) )</f>
        <v>344</v>
      </c>
      <c r="C452" s="119">
        <v>510</v>
      </c>
      <c r="F452" s="56" t="s">
        <v>1881</v>
      </c>
      <c r="J452" s="58" t="s">
        <v>342</v>
      </c>
      <c r="L452" s="96" t="s">
        <v>2109</v>
      </c>
      <c r="M452" s="112" t="s">
        <v>342</v>
      </c>
      <c r="N452" s="61">
        <f>IF(J452="","",IF(ISERROR(MATCH(M452,M$5:M451,0)),MAX(N$5:N451)+1,VLOOKUP(M452,M$5:N451,2,FALSE)) )</f>
        <v>24</v>
      </c>
      <c r="P452" s="58" t="s">
        <v>1182</v>
      </c>
      <c r="Q452" s="58" t="s">
        <v>2110</v>
      </c>
      <c r="S452" s="58" t="s">
        <v>2107</v>
      </c>
      <c r="V452" s="61" t="str">
        <f t="shared" si="45"/>
        <v>_</v>
      </c>
      <c r="W452" s="61">
        <f>IF(P452="","",IF(ISERROR(MATCH(V452,V$5:V451,0)),MAX(W$5:W451)+1,VLOOKUP(V452,V$5:W451,2,FALSE)) )</f>
        <v>19</v>
      </c>
      <c r="AH452" s="54" t="str">
        <f t="shared" si="46"/>
        <v>oj*</v>
      </c>
      <c r="AK452" s="58" t="s">
        <v>2069</v>
      </c>
      <c r="AN452" s="58" t="s">
        <v>16</v>
      </c>
      <c r="AO452" s="58" t="s">
        <v>2111</v>
      </c>
      <c r="AP452" s="58" t="s">
        <v>1953</v>
      </c>
      <c r="AQ452" s="91" t="s">
        <v>1975</v>
      </c>
      <c r="AR452" s="58"/>
      <c r="AV452" s="112"/>
      <c r="AW452" s="112"/>
      <c r="AY452" s="59"/>
      <c r="BA452" s="59"/>
      <c r="BB452" s="59"/>
      <c r="BC452" s="59"/>
      <c r="BD452" s="59"/>
      <c r="BE452" s="59"/>
    </row>
    <row r="453" spans="1:57" ht="15" customHeight="1" x14ac:dyDescent="0.25">
      <c r="A453" s="157" t="s">
        <v>2113</v>
      </c>
      <c r="B453" s="54">
        <f ca="1">IF(AO453="","",IF(ISERROR(MATCH(AO453,AO$5:AO452,0)),MAX(B$5:B452)+1,INDIRECT(ADDRESS(MATCH(AO453,AO$5:AO452,0)+4,1)) ) )</f>
        <v>345</v>
      </c>
      <c r="C453" s="109">
        <v>512</v>
      </c>
      <c r="D453" s="58"/>
      <c r="E453" s="57" t="s">
        <v>1308</v>
      </c>
      <c r="F453" s="58" t="s">
        <v>1308</v>
      </c>
      <c r="J453" s="58" t="s">
        <v>1182</v>
      </c>
      <c r="L453" s="56" t="s">
        <v>2112</v>
      </c>
      <c r="M453" s="58" t="s">
        <v>1210</v>
      </c>
      <c r="N453" s="61">
        <f>IF(J453="","",IF(ISERROR(MATCH(M453,M$5:M452,0)),MAX(N$5:N452)+1,VLOOKUP(M453,M$5:N452,2,FALSE)) )</f>
        <v>2</v>
      </c>
      <c r="P453" s="58" t="s">
        <v>1182</v>
      </c>
      <c r="Q453" s="118" t="s">
        <v>2068</v>
      </c>
      <c r="R453" s="118"/>
      <c r="S453" s="58" t="s">
        <v>1197</v>
      </c>
      <c r="T453" s="58" t="s">
        <v>1196</v>
      </c>
      <c r="V453" s="61" t="str">
        <f t="shared" si="45"/>
        <v>A1_A1</v>
      </c>
      <c r="W453" s="61">
        <f>IF(P453="","",IF(ISERROR(MATCH(V453,V$5:V452,0)),MAX(W$5:W452)+1,VLOOKUP(V453,V$5:W452,2,FALSE)) )</f>
        <v>10</v>
      </c>
      <c r="AH453" s="54" t="str">
        <f t="shared" si="46"/>
        <v>2a*</v>
      </c>
      <c r="AK453" s="58" t="s">
        <v>2069</v>
      </c>
      <c r="AN453" s="58" t="s">
        <v>16</v>
      </c>
      <c r="AO453" s="58" t="s">
        <v>2113</v>
      </c>
      <c r="AP453" s="58" t="s">
        <v>1953</v>
      </c>
      <c r="AQ453" s="91" t="s">
        <v>1975</v>
      </c>
      <c r="AR453" s="58" t="s">
        <v>2114</v>
      </c>
      <c r="AS453" s="58" t="s">
        <v>2083</v>
      </c>
      <c r="AT453" s="92">
        <v>243613.2</v>
      </c>
      <c r="AU453" s="92">
        <v>541709.1</v>
      </c>
      <c r="AV453" s="112">
        <v>24.603666666666669</v>
      </c>
      <c r="AW453" s="112">
        <v>54.285861111111103</v>
      </c>
      <c r="AX453" s="58">
        <v>25</v>
      </c>
      <c r="AY453" s="58">
        <v>125</v>
      </c>
      <c r="BA453" s="59"/>
      <c r="BB453" s="59"/>
      <c r="BC453" s="59"/>
      <c r="BD453" s="59"/>
      <c r="BE453" s="59"/>
    </row>
    <row r="454" spans="1:57" ht="15" customHeight="1" x14ac:dyDescent="0.25">
      <c r="A454" s="157" t="s">
        <v>2116</v>
      </c>
      <c r="B454" s="54">
        <f ca="1">IF(AO454="","",IF(ISERROR(MATCH(AO454,AO$5:AO453,0)),MAX(B$5:B453)+1,INDIRECT(ADDRESS(MATCH(AO454,AO$5:AO453,0)+4,1)) ) )</f>
        <v>346</v>
      </c>
      <c r="C454" s="119">
        <v>513</v>
      </c>
      <c r="F454" s="56" t="s">
        <v>2097</v>
      </c>
      <c r="J454" s="58" t="s">
        <v>342</v>
      </c>
      <c r="L454" s="96" t="s">
        <v>2115</v>
      </c>
      <c r="M454" s="112" t="s">
        <v>342</v>
      </c>
      <c r="N454" s="61">
        <f>IF(J454="","",IF(ISERROR(MATCH(M454,M$5:M453,0)),MAX(N$5:N453)+1,VLOOKUP(M454,M$5:N453,2,FALSE)) )</f>
        <v>24</v>
      </c>
      <c r="P454" s="58" t="s">
        <v>1182</v>
      </c>
      <c r="Q454" s="58" t="s">
        <v>2110</v>
      </c>
      <c r="S454" s="58" t="s">
        <v>1197</v>
      </c>
      <c r="V454" s="61" t="str">
        <f t="shared" ref="V454:V517" si="49">IF(P454="","",IF(S454="ho",T454&amp;"_"&amp;T454,T454&amp;"_"&amp;U454) )</f>
        <v>_</v>
      </c>
      <c r="W454" s="61">
        <f>IF(P454="","",IF(ISERROR(MATCH(V454,V$5:V453,0)),MAX(W$5:W453)+1,VLOOKUP(V454,V$5:W453,2,FALSE)) )</f>
        <v>19</v>
      </c>
      <c r="AH454" s="54" t="str">
        <f t="shared" ref="AH454:AH517" si="50">IF(D454&lt;&gt;"","",IF(N454="","*",IF(N454&lt;10,N454,CHAR(N454+87)))&amp;IF(W454="","*",IF(W454&lt;10,W454,CHAR(W454+87)))&amp;IF(AF454="","*",IF(AF454&lt;10,AF454,CHAR(AF454+87))) )</f>
        <v>oj*</v>
      </c>
      <c r="AK454" s="58" t="s">
        <v>2069</v>
      </c>
      <c r="AN454" s="58" t="s">
        <v>16</v>
      </c>
      <c r="AO454" s="58" t="s">
        <v>2116</v>
      </c>
      <c r="AP454" s="58" t="s">
        <v>1953</v>
      </c>
      <c r="AQ454" s="91" t="s">
        <v>1975</v>
      </c>
      <c r="AR454" s="58"/>
      <c r="AV454" s="112"/>
      <c r="AW454" s="112"/>
      <c r="AY454" s="59"/>
      <c r="BA454" s="59"/>
      <c r="BB454" s="59"/>
      <c r="BC454" s="59"/>
      <c r="BD454" s="59"/>
      <c r="BE454" s="59"/>
    </row>
    <row r="455" spans="1:57" ht="15" customHeight="1" x14ac:dyDescent="0.25">
      <c r="A455" s="157" t="s">
        <v>2120</v>
      </c>
      <c r="B455" s="54">
        <f ca="1">IF(AO455="","",IF(ISERROR(MATCH(AO455,AO$5:AO454,0)),MAX(B$5:B454)+1,INDIRECT(ADDRESS(MATCH(AO455,AO$5:AO454,0)+4,1)) ) )</f>
        <v>347</v>
      </c>
      <c r="C455" s="109">
        <v>514</v>
      </c>
      <c r="D455" s="58"/>
      <c r="E455" s="57" t="s">
        <v>1355</v>
      </c>
      <c r="F455" s="58" t="s">
        <v>1355</v>
      </c>
      <c r="J455" s="58" t="s">
        <v>1182</v>
      </c>
      <c r="L455" s="56" t="s">
        <v>2117</v>
      </c>
      <c r="M455" s="58" t="s">
        <v>2118</v>
      </c>
      <c r="N455" s="61">
        <f>IF(J455="","",IF(ISERROR(MATCH(M455,M$5:M454,0)),MAX(N$5:N454)+1,VLOOKUP(M455,M$5:N454,2,FALSE)) )</f>
        <v>25</v>
      </c>
      <c r="P455" s="58" t="s">
        <v>1182</v>
      </c>
      <c r="Q455" s="118" t="s">
        <v>2068</v>
      </c>
      <c r="R455" s="118"/>
      <c r="S455" s="58" t="s">
        <v>1197</v>
      </c>
      <c r="V455" s="61" t="str">
        <f t="shared" si="49"/>
        <v>_</v>
      </c>
      <c r="W455" s="61">
        <f>IF(P455="","",IF(ISERROR(MATCH(V455,V$5:V454,0)),MAX(W$5:W454)+1,VLOOKUP(V455,V$5:W454,2,FALSE)) )</f>
        <v>19</v>
      </c>
      <c r="AH455" s="54" t="str">
        <f t="shared" si="50"/>
        <v>pj*</v>
      </c>
      <c r="AK455" s="58" t="s">
        <v>2069</v>
      </c>
      <c r="AN455" s="58" t="s">
        <v>2119</v>
      </c>
      <c r="AO455" s="58" t="s">
        <v>2120</v>
      </c>
      <c r="AP455" s="58" t="s">
        <v>1953</v>
      </c>
      <c r="AQ455" s="91" t="s">
        <v>1975</v>
      </c>
      <c r="AR455" s="58" t="s">
        <v>2121</v>
      </c>
      <c r="AS455" s="58" t="s">
        <v>2100</v>
      </c>
      <c r="AT455" s="92">
        <v>243356.4</v>
      </c>
      <c r="AU455" s="92">
        <v>541532.6</v>
      </c>
      <c r="AV455" s="112">
        <v>24.565666666666665</v>
      </c>
      <c r="AW455" s="112">
        <v>54.259055555555548</v>
      </c>
      <c r="AX455" s="58">
        <v>25</v>
      </c>
      <c r="AY455" s="58">
        <v>106</v>
      </c>
      <c r="BA455" s="59"/>
      <c r="BB455" s="59"/>
      <c r="BC455" s="59"/>
      <c r="BD455" s="59"/>
      <c r="BE455" s="59"/>
    </row>
    <row r="456" spans="1:57" ht="15" customHeight="1" x14ac:dyDescent="0.25">
      <c r="A456" s="157" t="s">
        <v>2123</v>
      </c>
      <c r="B456" s="54">
        <f ca="1">IF(AO456="","",IF(ISERROR(MATCH(AO456,AO$5:AO455,0)),MAX(B$5:B455)+1,INDIRECT(ADDRESS(MATCH(AO456,AO$5:AO455,0)+4,1)) ) )</f>
        <v>348</v>
      </c>
      <c r="C456" s="119">
        <v>515</v>
      </c>
      <c r="F456" s="56" t="s">
        <v>1881</v>
      </c>
      <c r="J456" s="58" t="s">
        <v>1182</v>
      </c>
      <c r="L456" s="96" t="s">
        <v>2122</v>
      </c>
      <c r="M456" s="112" t="s">
        <v>342</v>
      </c>
      <c r="N456" s="61">
        <f>IF(J456="","",IF(ISERROR(MATCH(M456,M$5:M455,0)),MAX(N$5:N455)+1,VLOOKUP(M456,M$5:N455,2,FALSE)) )</f>
        <v>24</v>
      </c>
      <c r="P456" s="58" t="s">
        <v>1182</v>
      </c>
      <c r="Q456" s="58" t="s">
        <v>2110</v>
      </c>
      <c r="S456" s="58" t="s">
        <v>1197</v>
      </c>
      <c r="V456" s="61" t="str">
        <f t="shared" si="49"/>
        <v>_</v>
      </c>
      <c r="W456" s="61">
        <f>IF(P456="","",IF(ISERROR(MATCH(V456,V$5:V455,0)),MAX(W$5:W455)+1,VLOOKUP(V456,V$5:W455,2,FALSE)) )</f>
        <v>19</v>
      </c>
      <c r="AH456" s="54" t="str">
        <f t="shared" si="50"/>
        <v>oj*</v>
      </c>
      <c r="AK456" s="58" t="s">
        <v>2069</v>
      </c>
      <c r="AN456" s="58" t="s">
        <v>16</v>
      </c>
      <c r="AO456" s="58" t="s">
        <v>2123</v>
      </c>
      <c r="AP456" s="58" t="s">
        <v>1953</v>
      </c>
      <c r="AQ456" s="91" t="s">
        <v>1975</v>
      </c>
      <c r="AR456" s="58"/>
      <c r="AV456" s="112"/>
      <c r="AW456" s="112"/>
      <c r="AY456" s="59"/>
      <c r="BA456" s="59"/>
      <c r="BB456" s="59"/>
      <c r="BC456" s="59"/>
      <c r="BD456" s="59"/>
      <c r="BE456" s="59"/>
    </row>
    <row r="457" spans="1:57" ht="15" customHeight="1" x14ac:dyDescent="0.25">
      <c r="A457" s="157" t="s">
        <v>2125</v>
      </c>
      <c r="B457" s="54">
        <f ca="1">IF(AO457="","",IF(ISERROR(MATCH(AO457,AO$5:AO456,0)),MAX(B$5:B456)+1,INDIRECT(ADDRESS(MATCH(AO457,AO$5:AO456,0)+4,1)) ) )</f>
        <v>349</v>
      </c>
      <c r="C457" s="109">
        <v>516</v>
      </c>
      <c r="D457" s="58"/>
      <c r="E457" s="57" t="s">
        <v>1308</v>
      </c>
      <c r="F457" s="58" t="s">
        <v>1308</v>
      </c>
      <c r="J457" s="58" t="s">
        <v>1182</v>
      </c>
      <c r="L457" s="56" t="s">
        <v>2124</v>
      </c>
      <c r="M457" s="58" t="s">
        <v>1210</v>
      </c>
      <c r="N457" s="61">
        <f>IF(J457="","",IF(ISERROR(MATCH(M457,M$5:M456,0)),MAX(N$5:N456)+1,VLOOKUP(M457,M$5:N456,2,FALSE)) )</f>
        <v>2</v>
      </c>
      <c r="P457" s="58" t="s">
        <v>1182</v>
      </c>
      <c r="Q457" s="118" t="s">
        <v>2068</v>
      </c>
      <c r="R457" s="118"/>
      <c r="S457" s="58" t="s">
        <v>1197</v>
      </c>
      <c r="T457" s="58" t="s">
        <v>1196</v>
      </c>
      <c r="V457" s="61" t="str">
        <f t="shared" si="49"/>
        <v>A1_A1</v>
      </c>
      <c r="W457" s="61">
        <f>IF(P457="","",IF(ISERROR(MATCH(V457,V$5:V456,0)),MAX(W$5:W456)+1,VLOOKUP(V457,V$5:W456,2,FALSE)) )</f>
        <v>10</v>
      </c>
      <c r="AH457" s="54" t="str">
        <f t="shared" si="50"/>
        <v>2a*</v>
      </c>
      <c r="AK457" s="58" t="s">
        <v>2069</v>
      </c>
      <c r="AN457" s="58" t="s">
        <v>16</v>
      </c>
      <c r="AO457" s="58" t="s">
        <v>2125</v>
      </c>
      <c r="AP457" s="58" t="s">
        <v>1953</v>
      </c>
      <c r="AQ457" s="91" t="s">
        <v>1975</v>
      </c>
      <c r="AR457" s="58">
        <v>10</v>
      </c>
      <c r="AS457" s="58" t="s">
        <v>2126</v>
      </c>
      <c r="AT457" s="92">
        <v>242744.7</v>
      </c>
      <c r="AU457" s="92">
        <v>541427.9</v>
      </c>
      <c r="AV457" s="112">
        <v>24.46241666666667</v>
      </c>
      <c r="AW457" s="112">
        <v>54.241083333333343</v>
      </c>
      <c r="AX457" s="58">
        <v>25</v>
      </c>
      <c r="AY457" s="58">
        <v>107</v>
      </c>
      <c r="BA457" s="59"/>
      <c r="BB457" s="59"/>
      <c r="BC457" s="59"/>
      <c r="BD457" s="59"/>
      <c r="BE457" s="59"/>
    </row>
    <row r="458" spans="1:57" ht="15" customHeight="1" x14ac:dyDescent="0.25">
      <c r="A458" s="157" t="s">
        <v>2128</v>
      </c>
      <c r="B458" s="54">
        <f ca="1">IF(AO458="","",IF(ISERROR(MATCH(AO458,AO$5:AO457,0)),MAX(B$5:B457)+1,INDIRECT(ADDRESS(MATCH(AO458,AO$5:AO457,0)+4,1)) ) )</f>
        <v>350</v>
      </c>
      <c r="C458" s="109">
        <v>517</v>
      </c>
      <c r="D458" s="58"/>
      <c r="E458" s="57" t="s">
        <v>1308</v>
      </c>
      <c r="F458" s="58" t="s">
        <v>1308</v>
      </c>
      <c r="J458" s="58" t="s">
        <v>1182</v>
      </c>
      <c r="L458" s="56" t="s">
        <v>2127</v>
      </c>
      <c r="M458" s="58" t="s">
        <v>1210</v>
      </c>
      <c r="N458" s="61">
        <f>IF(J458="","",IF(ISERROR(MATCH(M458,M$5:M457,0)),MAX(N$5:N457)+1,VLOOKUP(M458,M$5:N457,2,FALSE)) )</f>
        <v>2</v>
      </c>
      <c r="P458" s="58" t="s">
        <v>1182</v>
      </c>
      <c r="Q458" s="118" t="s">
        <v>2068</v>
      </c>
      <c r="R458" s="118"/>
      <c r="S458" s="58" t="s">
        <v>1197</v>
      </c>
      <c r="T458" s="58" t="s">
        <v>1196</v>
      </c>
      <c r="V458" s="61" t="str">
        <f t="shared" si="49"/>
        <v>A1_A1</v>
      </c>
      <c r="W458" s="61">
        <f>IF(P458="","",IF(ISERROR(MATCH(V458,V$5:V457,0)),MAX(W$5:W457)+1,VLOOKUP(V458,V$5:W457,2,FALSE)) )</f>
        <v>10</v>
      </c>
      <c r="AH458" s="54" t="str">
        <f t="shared" si="50"/>
        <v>2a*</v>
      </c>
      <c r="AK458" s="58" t="s">
        <v>2069</v>
      </c>
      <c r="AN458" s="58" t="s">
        <v>16</v>
      </c>
      <c r="AO458" s="58" t="s">
        <v>2128</v>
      </c>
      <c r="AP458" s="58" t="s">
        <v>1953</v>
      </c>
      <c r="AQ458" s="91" t="s">
        <v>1975</v>
      </c>
      <c r="AR458" s="58">
        <v>11</v>
      </c>
      <c r="AS458" s="58" t="s">
        <v>2129</v>
      </c>
      <c r="AT458" s="92">
        <v>242850.7</v>
      </c>
      <c r="AU458" s="92">
        <v>541433.80000000005</v>
      </c>
      <c r="AV458" s="112">
        <v>24.480750000000004</v>
      </c>
      <c r="AW458" s="112">
        <v>54.242722222222234</v>
      </c>
      <c r="AX458" s="58">
        <v>25</v>
      </c>
      <c r="AY458" s="58">
        <v>110</v>
      </c>
      <c r="BA458" s="59"/>
      <c r="BB458" s="59"/>
      <c r="BC458" s="59"/>
      <c r="BD458" s="59"/>
      <c r="BE458" s="59"/>
    </row>
    <row r="459" spans="1:57" ht="15" customHeight="1" x14ac:dyDescent="0.25">
      <c r="A459" s="157" t="s">
        <v>2131</v>
      </c>
      <c r="B459" s="54">
        <f ca="1">IF(AO459="","",IF(ISERROR(MATCH(AO459,AO$5:AO458,0)),MAX(B$5:B458)+1,INDIRECT(ADDRESS(MATCH(AO459,AO$5:AO458,0)+4,1)) ) )</f>
        <v>351</v>
      </c>
      <c r="C459" s="109">
        <v>518</v>
      </c>
      <c r="D459" s="58"/>
      <c r="E459" s="57" t="s">
        <v>1308</v>
      </c>
      <c r="F459" s="58" t="s">
        <v>1308</v>
      </c>
      <c r="J459" s="58" t="s">
        <v>1182</v>
      </c>
      <c r="L459" s="56" t="s">
        <v>2130</v>
      </c>
      <c r="M459" s="58" t="s">
        <v>1210</v>
      </c>
      <c r="N459" s="61">
        <f>IF(J459="","",IF(ISERROR(MATCH(M459,M$5:M458,0)),MAX(N$5:N458)+1,VLOOKUP(M459,M$5:N458,2,FALSE)) )</f>
        <v>2</v>
      </c>
      <c r="P459" s="58" t="s">
        <v>1182</v>
      </c>
      <c r="Q459" s="118" t="s">
        <v>2068</v>
      </c>
      <c r="R459" s="118"/>
      <c r="S459" s="58" t="s">
        <v>1197</v>
      </c>
      <c r="T459" s="58" t="s">
        <v>1196</v>
      </c>
      <c r="V459" s="61" t="str">
        <f t="shared" si="49"/>
        <v>A1_A1</v>
      </c>
      <c r="W459" s="61">
        <f>IF(P459="","",IF(ISERROR(MATCH(V459,V$5:V458,0)),MAX(W$5:W458)+1,VLOOKUP(V459,V$5:W458,2,FALSE)) )</f>
        <v>10</v>
      </c>
      <c r="AH459" s="54" t="str">
        <f t="shared" si="50"/>
        <v>2a*</v>
      </c>
      <c r="AK459" s="58" t="s">
        <v>2069</v>
      </c>
      <c r="AN459" s="58" t="s">
        <v>16</v>
      </c>
      <c r="AO459" s="58" t="s">
        <v>2131</v>
      </c>
      <c r="AP459" s="58" t="s">
        <v>1953</v>
      </c>
      <c r="AQ459" s="91" t="s">
        <v>1975</v>
      </c>
      <c r="AR459" s="58">
        <v>11</v>
      </c>
      <c r="AS459" s="58" t="s">
        <v>2129</v>
      </c>
      <c r="AT459" s="92">
        <v>242850.7</v>
      </c>
      <c r="AU459" s="92">
        <v>541433.80000000005</v>
      </c>
      <c r="AV459" s="112">
        <v>24.480750000000004</v>
      </c>
      <c r="AW459" s="112">
        <v>54.242722222222234</v>
      </c>
      <c r="AX459" s="58">
        <v>25</v>
      </c>
      <c r="AY459" s="58">
        <v>110</v>
      </c>
      <c r="BA459" s="59"/>
      <c r="BB459" s="59"/>
      <c r="BC459" s="59"/>
      <c r="BD459" s="59"/>
      <c r="BE459" s="59"/>
    </row>
    <row r="460" spans="1:57" ht="15" customHeight="1" x14ac:dyDescent="0.25">
      <c r="A460" s="101" t="s">
        <v>2133</v>
      </c>
      <c r="B460" s="54">
        <f ca="1">IF(AO460="","",IF(ISERROR(MATCH(AO460,AO$5:AO459,0)),MAX(B$5:B459)+1,INDIRECT(ADDRESS(MATCH(AO460,AO$5:AO459,0)+4,1)) ) )</f>
        <v>352</v>
      </c>
      <c r="C460" s="119">
        <v>519</v>
      </c>
      <c r="D460" s="58"/>
      <c r="E460" s="57" t="s">
        <v>1308</v>
      </c>
      <c r="F460" s="58" t="s">
        <v>1308</v>
      </c>
      <c r="J460" s="58" t="s">
        <v>1182</v>
      </c>
      <c r="L460" s="56" t="s">
        <v>2132</v>
      </c>
      <c r="M460" s="58" t="s">
        <v>1210</v>
      </c>
      <c r="N460" s="61">
        <f>IF(J460="","",IF(ISERROR(MATCH(M460,M$5:M459,0)),MAX(N$5:N459)+1,VLOOKUP(M460,M$5:N459,2,FALSE)) )</f>
        <v>2</v>
      </c>
      <c r="P460" s="58" t="s">
        <v>1182</v>
      </c>
      <c r="Q460" s="118" t="s">
        <v>2068</v>
      </c>
      <c r="R460" s="118"/>
      <c r="S460" s="58" t="s">
        <v>1197</v>
      </c>
      <c r="T460" s="58" t="s">
        <v>1196</v>
      </c>
      <c r="V460" s="61" t="str">
        <f t="shared" si="49"/>
        <v>A1_A1</v>
      </c>
      <c r="W460" s="61">
        <f>IF(P460="","",IF(ISERROR(MATCH(V460,V$5:V459,0)),MAX(W$5:W459)+1,VLOOKUP(V460,V$5:W459,2,FALSE)) )</f>
        <v>10</v>
      </c>
      <c r="AH460" s="54" t="str">
        <f t="shared" si="50"/>
        <v>2a*</v>
      </c>
      <c r="AK460" s="58" t="s">
        <v>2069</v>
      </c>
      <c r="AN460" s="58" t="s">
        <v>16</v>
      </c>
      <c r="AO460" s="96" t="s">
        <v>2133</v>
      </c>
      <c r="AP460" s="58" t="s">
        <v>1953</v>
      </c>
      <c r="AQ460" s="91" t="s">
        <v>1975</v>
      </c>
      <c r="AR460" s="58">
        <v>11</v>
      </c>
      <c r="AS460" s="58" t="s">
        <v>2129</v>
      </c>
      <c r="AT460" s="92">
        <v>242850.7</v>
      </c>
      <c r="AU460" s="92">
        <v>541433.80000000005</v>
      </c>
      <c r="AV460" s="112">
        <v>24.480750000000004</v>
      </c>
      <c r="AW460" s="112">
        <v>54.242722222222234</v>
      </c>
      <c r="AX460" s="58">
        <v>25</v>
      </c>
      <c r="AY460" s="58">
        <v>110</v>
      </c>
      <c r="BA460" s="59"/>
      <c r="BB460" s="59"/>
      <c r="BC460" s="59"/>
      <c r="BD460" s="59"/>
      <c r="BE460" s="59"/>
    </row>
    <row r="461" spans="1:57" ht="15" customHeight="1" x14ac:dyDescent="0.25">
      <c r="A461" s="101" t="s">
        <v>2135</v>
      </c>
      <c r="B461" s="54">
        <f ca="1">IF(AO461="","",IF(ISERROR(MATCH(AO461,AO$5:AO460,0)),MAX(B$5:B460)+1,INDIRECT(ADDRESS(MATCH(AO461,AO$5:AO460,0)+4,1)) ) )</f>
        <v>353</v>
      </c>
      <c r="C461" s="119">
        <v>520</v>
      </c>
      <c r="D461" s="58"/>
      <c r="E461" s="57" t="s">
        <v>1308</v>
      </c>
      <c r="F461" s="96" t="s">
        <v>1308</v>
      </c>
      <c r="J461" s="58" t="s">
        <v>1182</v>
      </c>
      <c r="L461" s="56" t="s">
        <v>2134</v>
      </c>
      <c r="M461" s="58" t="s">
        <v>1210</v>
      </c>
      <c r="N461" s="61">
        <f>IF(J461="","",IF(ISERROR(MATCH(M461,M$5:M460,0)),MAX(N$5:N460)+1,VLOOKUP(M461,M$5:N460,2,FALSE)) )</f>
        <v>2</v>
      </c>
      <c r="P461" s="58" t="s">
        <v>1182</v>
      </c>
      <c r="Q461" s="118" t="s">
        <v>2068</v>
      </c>
      <c r="R461" s="118"/>
      <c r="S461" s="58" t="s">
        <v>1197</v>
      </c>
      <c r="T461" s="58" t="s">
        <v>1196</v>
      </c>
      <c r="V461" s="61" t="str">
        <f t="shared" si="49"/>
        <v>A1_A1</v>
      </c>
      <c r="W461" s="61">
        <f>IF(P461="","",IF(ISERROR(MATCH(V461,V$5:V460,0)),MAX(W$5:W460)+1,VLOOKUP(V461,V$5:W460,2,FALSE)) )</f>
        <v>10</v>
      </c>
      <c r="AH461" s="54" t="str">
        <f t="shared" si="50"/>
        <v>2a*</v>
      </c>
      <c r="AK461" s="58" t="s">
        <v>2069</v>
      </c>
      <c r="AN461" s="58" t="s">
        <v>16</v>
      </c>
      <c r="AO461" s="96" t="s">
        <v>2135</v>
      </c>
      <c r="AP461" s="58" t="s">
        <v>1953</v>
      </c>
      <c r="AQ461" s="91" t="s">
        <v>1975</v>
      </c>
      <c r="AR461" s="58" t="s">
        <v>2114</v>
      </c>
      <c r="AS461" s="58" t="s">
        <v>2083</v>
      </c>
      <c r="AT461" s="92">
        <v>243613.2</v>
      </c>
      <c r="AU461" s="92">
        <v>541709.1</v>
      </c>
      <c r="AV461" s="112">
        <v>24.603666666666669</v>
      </c>
      <c r="AW461" s="112">
        <v>54.285861111111103</v>
      </c>
      <c r="AX461" s="58">
        <v>25</v>
      </c>
      <c r="AY461" s="58">
        <v>125</v>
      </c>
      <c r="BA461" s="59"/>
      <c r="BB461" s="59"/>
      <c r="BC461" s="59"/>
      <c r="BD461" s="59"/>
      <c r="BE461" s="59"/>
    </row>
    <row r="462" spans="1:57" ht="15" customHeight="1" x14ac:dyDescent="0.25">
      <c r="A462" s="157" t="s">
        <v>2138</v>
      </c>
      <c r="B462" s="54">
        <f ca="1">IF(AO462="","",IF(ISERROR(MATCH(AO462,AO$5:AO461,0)),MAX(B$5:B461)+1,INDIRECT(ADDRESS(MATCH(AO462,AO$5:AO461,0)+4,1)) ) )</f>
        <v>354</v>
      </c>
      <c r="C462" s="109">
        <v>521</v>
      </c>
      <c r="D462" s="58"/>
      <c r="E462" s="57" t="s">
        <v>1308</v>
      </c>
      <c r="F462" s="96" t="s">
        <v>1308</v>
      </c>
      <c r="J462" s="58" t="s">
        <v>1182</v>
      </c>
      <c r="L462" s="56" t="s">
        <v>2136</v>
      </c>
      <c r="M462" s="58" t="s">
        <v>1210</v>
      </c>
      <c r="N462" s="61">
        <f>IF(J462="","",IF(ISERROR(MATCH(M462,M$5:M461,0)),MAX(N$5:N461)+1,VLOOKUP(M462,M$5:N461,2,FALSE)) )</f>
        <v>2</v>
      </c>
      <c r="P462" s="58" t="s">
        <v>1182</v>
      </c>
      <c r="Q462" s="118" t="s">
        <v>2137</v>
      </c>
      <c r="R462" s="118"/>
      <c r="S462" s="58" t="s">
        <v>1197</v>
      </c>
      <c r="T462" s="58" t="s">
        <v>1196</v>
      </c>
      <c r="V462" s="61" t="str">
        <f t="shared" si="49"/>
        <v>A1_A1</v>
      </c>
      <c r="W462" s="61">
        <f>IF(P462="","",IF(ISERROR(MATCH(V462,V$5:V461,0)),MAX(W$5:W461)+1,VLOOKUP(V462,V$5:W461,2,FALSE)) )</f>
        <v>10</v>
      </c>
      <c r="AH462" s="54" t="str">
        <f t="shared" si="50"/>
        <v>2a*</v>
      </c>
      <c r="AK462" s="58" t="s">
        <v>2069</v>
      </c>
      <c r="AN462" s="58" t="s">
        <v>16</v>
      </c>
      <c r="AO462" s="58" t="s">
        <v>2138</v>
      </c>
      <c r="AP462" s="58" t="s">
        <v>1953</v>
      </c>
      <c r="AQ462" s="91" t="s">
        <v>1975</v>
      </c>
      <c r="AR462" s="58" t="s">
        <v>2114</v>
      </c>
      <c r="AS462" s="58" t="s">
        <v>2083</v>
      </c>
      <c r="AT462" s="92">
        <v>243613.2</v>
      </c>
      <c r="AU462" s="92">
        <v>541709.1</v>
      </c>
      <c r="AV462" s="112">
        <v>24.603666666666669</v>
      </c>
      <c r="AW462" s="112">
        <v>54.285861111111103</v>
      </c>
      <c r="AX462" s="58">
        <v>25</v>
      </c>
      <c r="AY462" s="58">
        <v>125</v>
      </c>
      <c r="BA462" s="59"/>
      <c r="BB462" s="59"/>
      <c r="BC462" s="59"/>
      <c r="BD462" s="59"/>
      <c r="BE462" s="59"/>
    </row>
    <row r="463" spans="1:57" ht="15" customHeight="1" x14ac:dyDescent="0.25">
      <c r="A463" s="157" t="s">
        <v>2140</v>
      </c>
      <c r="B463" s="54">
        <f ca="1">IF(AO463="","",IF(ISERROR(MATCH(AO463,AO$5:AO462,0)),MAX(B$5:B462)+1,INDIRECT(ADDRESS(MATCH(AO463,AO$5:AO462,0)+4,1)) ) )</f>
        <v>355</v>
      </c>
      <c r="C463" s="109">
        <v>522</v>
      </c>
      <c r="D463" s="58"/>
      <c r="E463" s="57" t="s">
        <v>1308</v>
      </c>
      <c r="F463" s="96" t="s">
        <v>1308</v>
      </c>
      <c r="J463" s="58" t="s">
        <v>1182</v>
      </c>
      <c r="L463" s="56" t="s">
        <v>2139</v>
      </c>
      <c r="M463" s="58" t="s">
        <v>1210</v>
      </c>
      <c r="N463" s="61">
        <f>IF(J463="","",IF(ISERROR(MATCH(M463,M$5:M462,0)),MAX(N$5:N462)+1,VLOOKUP(M463,M$5:N462,2,FALSE)) )</f>
        <v>2</v>
      </c>
      <c r="P463" s="58" t="s">
        <v>1182</v>
      </c>
      <c r="Q463" s="118" t="s">
        <v>2137</v>
      </c>
      <c r="R463" s="118"/>
      <c r="S463" s="58" t="s">
        <v>1197</v>
      </c>
      <c r="T463" s="58" t="s">
        <v>1196</v>
      </c>
      <c r="V463" s="61" t="str">
        <f t="shared" si="49"/>
        <v>A1_A1</v>
      </c>
      <c r="W463" s="61">
        <f>IF(P463="","",IF(ISERROR(MATCH(V463,V$5:V462,0)),MAX(W$5:W462)+1,VLOOKUP(V463,V$5:W462,2,FALSE)) )</f>
        <v>10</v>
      </c>
      <c r="AH463" s="54" t="str">
        <f t="shared" si="50"/>
        <v>2a*</v>
      </c>
      <c r="AK463" s="58" t="s">
        <v>2069</v>
      </c>
      <c r="AN463" s="58" t="s">
        <v>16</v>
      </c>
      <c r="AO463" s="58" t="s">
        <v>2140</v>
      </c>
      <c r="AP463" s="58" t="s">
        <v>1953</v>
      </c>
      <c r="AQ463" s="91" t="s">
        <v>1975</v>
      </c>
      <c r="AR463" s="58">
        <v>10</v>
      </c>
      <c r="AS463" s="58" t="s">
        <v>2126</v>
      </c>
      <c r="AT463" s="92">
        <v>242744.7</v>
      </c>
      <c r="AU463" s="92">
        <v>541427.9</v>
      </c>
      <c r="AV463" s="112">
        <v>24.46241666666667</v>
      </c>
      <c r="AW463" s="112">
        <v>54.241083333333343</v>
      </c>
      <c r="AX463" s="58">
        <v>25</v>
      </c>
      <c r="AY463" s="58">
        <v>107</v>
      </c>
      <c r="BA463" s="59"/>
      <c r="BB463" s="59"/>
      <c r="BC463" s="59"/>
      <c r="BD463" s="59"/>
      <c r="BE463" s="59"/>
    </row>
    <row r="464" spans="1:57" ht="15" customHeight="1" x14ac:dyDescent="0.25">
      <c r="A464" s="157" t="s">
        <v>2142</v>
      </c>
      <c r="B464" s="54">
        <f ca="1">IF(AO464="","",IF(ISERROR(MATCH(AO464,AO$5:AO463,0)),MAX(B$5:B463)+1,INDIRECT(ADDRESS(MATCH(AO464,AO$5:AO463,0)+4,1)) ) )</f>
        <v>356</v>
      </c>
      <c r="C464" s="109">
        <v>523</v>
      </c>
      <c r="D464" s="58"/>
      <c r="E464" s="57" t="s">
        <v>1308</v>
      </c>
      <c r="F464" s="58" t="s">
        <v>1308</v>
      </c>
      <c r="J464" s="58" t="s">
        <v>1182</v>
      </c>
      <c r="L464" s="56" t="s">
        <v>2141</v>
      </c>
      <c r="M464" s="58" t="s">
        <v>1210</v>
      </c>
      <c r="N464" s="61">
        <f>IF(J464="","",IF(ISERROR(MATCH(M464,M$5:M463,0)),MAX(N$5:N463)+1,VLOOKUP(M464,M$5:N463,2,FALSE)) )</f>
        <v>2</v>
      </c>
      <c r="P464" s="58" t="s">
        <v>1182</v>
      </c>
      <c r="Q464" s="118" t="s">
        <v>2137</v>
      </c>
      <c r="R464" s="118"/>
      <c r="S464" s="58" t="s">
        <v>1197</v>
      </c>
      <c r="T464" s="58" t="s">
        <v>1196</v>
      </c>
      <c r="V464" s="61" t="str">
        <f t="shared" si="49"/>
        <v>A1_A1</v>
      </c>
      <c r="W464" s="61">
        <f>IF(P464="","",IF(ISERROR(MATCH(V464,V$5:V463,0)),MAX(W$5:W463)+1,VLOOKUP(V464,V$5:W463,2,FALSE)) )</f>
        <v>10</v>
      </c>
      <c r="AH464" s="54" t="str">
        <f t="shared" si="50"/>
        <v>2a*</v>
      </c>
      <c r="AK464" s="58" t="s">
        <v>2069</v>
      </c>
      <c r="AN464" s="58" t="s">
        <v>16</v>
      </c>
      <c r="AO464" s="58" t="s">
        <v>2142</v>
      </c>
      <c r="AP464" s="58" t="s">
        <v>1953</v>
      </c>
      <c r="AQ464" s="91" t="s">
        <v>1975</v>
      </c>
      <c r="AR464" s="58">
        <v>10</v>
      </c>
      <c r="AS464" s="58" t="s">
        <v>2126</v>
      </c>
      <c r="AT464" s="92">
        <v>242744.7</v>
      </c>
      <c r="AU464" s="92">
        <v>541427.9</v>
      </c>
      <c r="AV464" s="112">
        <v>24.46241666666667</v>
      </c>
      <c r="AW464" s="112">
        <v>54.241083333333343</v>
      </c>
      <c r="AX464" s="58">
        <v>25</v>
      </c>
      <c r="AY464" s="58">
        <v>107</v>
      </c>
      <c r="BA464" s="59"/>
      <c r="BB464" s="59"/>
      <c r="BC464" s="59"/>
      <c r="BD464" s="59"/>
      <c r="BE464" s="59"/>
    </row>
    <row r="465" spans="1:57" ht="15" customHeight="1" x14ac:dyDescent="0.25">
      <c r="A465" s="157" t="s">
        <v>2144</v>
      </c>
      <c r="B465" s="54">
        <f ca="1">IF(AO465="","",IF(ISERROR(MATCH(AO465,AO$5:AO464,0)),MAX(B$5:B464)+1,INDIRECT(ADDRESS(MATCH(AO465,AO$5:AO464,0)+4,1)) ) )</f>
        <v>357</v>
      </c>
      <c r="C465" s="109">
        <v>524</v>
      </c>
      <c r="D465" s="58"/>
      <c r="E465" s="57" t="s">
        <v>1308</v>
      </c>
      <c r="F465" s="58" t="s">
        <v>1308</v>
      </c>
      <c r="J465" s="58" t="s">
        <v>1182</v>
      </c>
      <c r="L465" s="56" t="s">
        <v>2143</v>
      </c>
      <c r="M465" s="58" t="s">
        <v>1210</v>
      </c>
      <c r="N465" s="61">
        <f>IF(J465="","",IF(ISERROR(MATCH(M465,M$5:M464,0)),MAX(N$5:N464)+1,VLOOKUP(M465,M$5:N464,2,FALSE)) )</f>
        <v>2</v>
      </c>
      <c r="P465" s="58" t="s">
        <v>1182</v>
      </c>
      <c r="Q465" s="118" t="s">
        <v>2137</v>
      </c>
      <c r="R465" s="118"/>
      <c r="S465" s="58" t="s">
        <v>1197</v>
      </c>
      <c r="T465" s="58" t="s">
        <v>1196</v>
      </c>
      <c r="V465" s="61" t="str">
        <f t="shared" si="49"/>
        <v>A1_A1</v>
      </c>
      <c r="W465" s="61">
        <f>IF(P465="","",IF(ISERROR(MATCH(V465,V$5:V464,0)),MAX(W$5:W464)+1,VLOOKUP(V465,V$5:W464,2,FALSE)) )</f>
        <v>10</v>
      </c>
      <c r="AH465" s="54" t="str">
        <f t="shared" si="50"/>
        <v>2a*</v>
      </c>
      <c r="AK465" s="58" t="s">
        <v>2069</v>
      </c>
      <c r="AN465" s="58" t="s">
        <v>16</v>
      </c>
      <c r="AO465" s="58" t="s">
        <v>2144</v>
      </c>
      <c r="AP465" s="58" t="s">
        <v>1953</v>
      </c>
      <c r="AQ465" s="91" t="s">
        <v>1975</v>
      </c>
      <c r="AR465" s="58">
        <v>10</v>
      </c>
      <c r="AS465" s="58" t="s">
        <v>2126</v>
      </c>
      <c r="AT465" s="92">
        <v>242744.7</v>
      </c>
      <c r="AU465" s="92">
        <v>541427.9</v>
      </c>
      <c r="AV465" s="112">
        <v>24.46241666666667</v>
      </c>
      <c r="AW465" s="112">
        <v>54.241083333333343</v>
      </c>
      <c r="AX465" s="58">
        <v>25</v>
      </c>
      <c r="AY465" s="58">
        <v>107</v>
      </c>
      <c r="BA465" s="59"/>
      <c r="BB465" s="59"/>
      <c r="BC465" s="59"/>
      <c r="BD465" s="59"/>
      <c r="BE465" s="59"/>
    </row>
    <row r="466" spans="1:57" ht="15" customHeight="1" x14ac:dyDescent="0.25">
      <c r="A466" s="157" t="s">
        <v>2146</v>
      </c>
      <c r="B466" s="54">
        <f ca="1">IF(AO466="","",IF(ISERROR(MATCH(AO466,AO$5:AO465,0)),MAX(B$5:B465)+1,INDIRECT(ADDRESS(MATCH(AO466,AO$5:AO465,0)+4,1)) ) )</f>
        <v>358</v>
      </c>
      <c r="C466" s="109">
        <v>525</v>
      </c>
      <c r="D466" s="58"/>
      <c r="E466" s="57" t="s">
        <v>1308</v>
      </c>
      <c r="F466" s="58" t="s">
        <v>1308</v>
      </c>
      <c r="J466" s="58" t="s">
        <v>1182</v>
      </c>
      <c r="L466" s="56" t="s">
        <v>2145</v>
      </c>
      <c r="M466" s="58" t="s">
        <v>1210</v>
      </c>
      <c r="N466" s="61">
        <f>IF(J466="","",IF(ISERROR(MATCH(M466,M$5:M465,0)),MAX(N$5:N465)+1,VLOOKUP(M466,M$5:N465,2,FALSE)) )</f>
        <v>2</v>
      </c>
      <c r="P466" s="58" t="s">
        <v>1182</v>
      </c>
      <c r="Q466" s="118" t="s">
        <v>2137</v>
      </c>
      <c r="R466" s="118"/>
      <c r="S466" s="58" t="s">
        <v>1197</v>
      </c>
      <c r="T466" s="58" t="s">
        <v>1196</v>
      </c>
      <c r="V466" s="61" t="str">
        <f t="shared" si="49"/>
        <v>A1_A1</v>
      </c>
      <c r="W466" s="61">
        <f>IF(P466="","",IF(ISERROR(MATCH(V466,V$5:V465,0)),MAX(W$5:W465)+1,VLOOKUP(V466,V$5:W465,2,FALSE)) )</f>
        <v>10</v>
      </c>
      <c r="AH466" s="54" t="str">
        <f t="shared" si="50"/>
        <v>2a*</v>
      </c>
      <c r="AK466" s="58" t="s">
        <v>2069</v>
      </c>
      <c r="AN466" s="58" t="s">
        <v>16</v>
      </c>
      <c r="AO466" s="58" t="s">
        <v>2146</v>
      </c>
      <c r="AP466" s="58" t="s">
        <v>1953</v>
      </c>
      <c r="AQ466" s="91" t="s">
        <v>1975</v>
      </c>
      <c r="AR466" s="58">
        <v>10</v>
      </c>
      <c r="AS466" s="58" t="s">
        <v>2126</v>
      </c>
      <c r="AT466" s="92">
        <v>242744.7</v>
      </c>
      <c r="AU466" s="92">
        <v>541427.9</v>
      </c>
      <c r="AV466" s="112">
        <v>24.46241666666667</v>
      </c>
      <c r="AW466" s="112">
        <v>54.241083333333343</v>
      </c>
      <c r="AX466" s="58">
        <v>25</v>
      </c>
      <c r="AY466" s="58">
        <v>107</v>
      </c>
      <c r="BA466" s="59"/>
      <c r="BB466" s="59"/>
      <c r="BC466" s="59"/>
      <c r="BD466" s="59"/>
      <c r="BE466" s="59"/>
    </row>
    <row r="467" spans="1:57" ht="15" customHeight="1" x14ac:dyDescent="0.25">
      <c r="A467" s="157" t="s">
        <v>2148</v>
      </c>
      <c r="B467" s="54">
        <f ca="1">IF(AO467="","",IF(ISERROR(MATCH(AO467,AO$5:AO466,0)),MAX(B$5:B466)+1,INDIRECT(ADDRESS(MATCH(AO467,AO$5:AO466,0)+4,1)) ) )</f>
        <v>359</v>
      </c>
      <c r="C467" s="55">
        <v>526</v>
      </c>
      <c r="E467" s="57" t="s">
        <v>1308</v>
      </c>
      <c r="F467" s="56" t="s">
        <v>1308</v>
      </c>
      <c r="J467" s="58" t="s">
        <v>1182</v>
      </c>
      <c r="L467" s="56" t="s">
        <v>2147</v>
      </c>
      <c r="M467" s="58" t="s">
        <v>1210</v>
      </c>
      <c r="N467" s="61">
        <f>IF(J467="","",IF(ISERROR(MATCH(M467,M$5:M466,0)),MAX(N$5:N466)+1,VLOOKUP(M467,M$5:N466,2,FALSE)) )</f>
        <v>2</v>
      </c>
      <c r="P467" s="58" t="s">
        <v>1182</v>
      </c>
      <c r="Q467" s="118" t="s">
        <v>2137</v>
      </c>
      <c r="R467" s="118"/>
      <c r="S467" s="58" t="s">
        <v>1197</v>
      </c>
      <c r="T467" s="58" t="s">
        <v>1196</v>
      </c>
      <c r="V467" s="61" t="str">
        <f t="shared" si="49"/>
        <v>A1_A1</v>
      </c>
      <c r="W467" s="61">
        <f>IF(P467="","",IF(ISERROR(MATCH(V467,V$5:V466,0)),MAX(W$5:W466)+1,VLOOKUP(V467,V$5:W466,2,FALSE)) )</f>
        <v>10</v>
      </c>
      <c r="AH467" s="54" t="str">
        <f t="shared" si="50"/>
        <v>2a*</v>
      </c>
      <c r="AK467" s="58" t="s">
        <v>2069</v>
      </c>
      <c r="AN467" s="58" t="s">
        <v>16</v>
      </c>
      <c r="AO467" s="58" t="s">
        <v>2148</v>
      </c>
      <c r="AP467" s="58" t="s">
        <v>1953</v>
      </c>
      <c r="AQ467" s="91" t="s">
        <v>1975</v>
      </c>
      <c r="AR467" s="58">
        <v>10</v>
      </c>
      <c r="AS467" s="58" t="s">
        <v>2126</v>
      </c>
      <c r="AT467" s="92">
        <v>242744.7</v>
      </c>
      <c r="AU467" s="92">
        <v>541427.9</v>
      </c>
      <c r="AV467" s="112">
        <v>24.46241666666667</v>
      </c>
      <c r="AW467" s="112">
        <v>54.241083333333343</v>
      </c>
      <c r="AX467" s="58">
        <v>25</v>
      </c>
      <c r="AY467" s="58">
        <v>107</v>
      </c>
      <c r="BA467" s="59"/>
      <c r="BB467" s="59"/>
      <c r="BC467" s="59"/>
      <c r="BD467" s="59"/>
      <c r="BE467" s="59"/>
    </row>
    <row r="468" spans="1:57" ht="15" customHeight="1" x14ac:dyDescent="0.25">
      <c r="A468" s="157" t="s">
        <v>2150</v>
      </c>
      <c r="B468" s="54">
        <f ca="1">IF(AO468="","",IF(ISERROR(MATCH(AO468,AO$5:AO467,0)),MAX(B$5:B467)+1,INDIRECT(ADDRESS(MATCH(AO468,AO$5:AO467,0)+4,1)) ) )</f>
        <v>360</v>
      </c>
      <c r="C468" s="55">
        <v>527</v>
      </c>
      <c r="E468" s="57" t="s">
        <v>1308</v>
      </c>
      <c r="F468" s="56" t="s">
        <v>1308</v>
      </c>
      <c r="J468" s="58" t="s">
        <v>1182</v>
      </c>
      <c r="L468" s="56" t="s">
        <v>2149</v>
      </c>
      <c r="M468" s="58" t="s">
        <v>1210</v>
      </c>
      <c r="N468" s="61">
        <f>IF(J468="","",IF(ISERROR(MATCH(M468,M$5:M467,0)),MAX(N$5:N467)+1,VLOOKUP(M468,M$5:N467,2,FALSE)) )</f>
        <v>2</v>
      </c>
      <c r="P468" s="58" t="s">
        <v>1182</v>
      </c>
      <c r="Q468" s="118" t="s">
        <v>2137</v>
      </c>
      <c r="R468" s="118"/>
      <c r="S468" s="58" t="s">
        <v>1197</v>
      </c>
      <c r="T468" s="58" t="s">
        <v>1196</v>
      </c>
      <c r="V468" s="61" t="str">
        <f t="shared" si="49"/>
        <v>A1_A1</v>
      </c>
      <c r="W468" s="61">
        <f>IF(P468="","",IF(ISERROR(MATCH(V468,V$5:V467,0)),MAX(W$5:W467)+1,VLOOKUP(V468,V$5:W467,2,FALSE)) )</f>
        <v>10</v>
      </c>
      <c r="AH468" s="54" t="str">
        <f t="shared" si="50"/>
        <v>2a*</v>
      </c>
      <c r="AK468" s="58" t="s">
        <v>2069</v>
      </c>
      <c r="AN468" s="58" t="s">
        <v>16</v>
      </c>
      <c r="AO468" s="58" t="s">
        <v>2150</v>
      </c>
      <c r="AP468" s="58" t="s">
        <v>1953</v>
      </c>
      <c r="AQ468" s="91" t="s">
        <v>1975</v>
      </c>
      <c r="AR468" s="58">
        <v>10</v>
      </c>
      <c r="AS468" s="58" t="s">
        <v>2126</v>
      </c>
      <c r="AT468" s="92">
        <v>242744.7</v>
      </c>
      <c r="AU468" s="92">
        <v>541427.9</v>
      </c>
      <c r="AV468" s="112">
        <v>24.46241666666667</v>
      </c>
      <c r="AW468" s="112">
        <v>54.241083333333343</v>
      </c>
      <c r="AX468" s="58">
        <v>25</v>
      </c>
      <c r="AY468" s="58">
        <v>107</v>
      </c>
      <c r="BA468" s="59"/>
      <c r="BB468" s="59"/>
      <c r="BC468" s="59"/>
      <c r="BD468" s="59"/>
      <c r="BE468" s="59"/>
    </row>
    <row r="469" spans="1:57" ht="15" customHeight="1" x14ac:dyDescent="0.25">
      <c r="A469" s="157" t="s">
        <v>2153</v>
      </c>
      <c r="B469" s="54">
        <f ca="1">IF(AO469="","",IF(ISERROR(MATCH(AO469,AO$5:AO468,0)),MAX(B$5:B468)+1,INDIRECT(ADDRESS(MATCH(AO469,AO$5:AO468,0)+4,1)) ) )</f>
        <v>361</v>
      </c>
      <c r="C469" s="55">
        <v>528</v>
      </c>
      <c r="E469" s="57" t="s">
        <v>1308</v>
      </c>
      <c r="F469" s="56" t="s">
        <v>1308</v>
      </c>
      <c r="J469" s="58" t="s">
        <v>1182</v>
      </c>
      <c r="L469" s="56" t="s">
        <v>2151</v>
      </c>
      <c r="M469" s="58" t="s">
        <v>1210</v>
      </c>
      <c r="N469" s="61">
        <f>IF(J469="","",IF(ISERROR(MATCH(M469,M$5:M468,0)),MAX(N$5:N468)+1,VLOOKUP(M469,M$5:N468,2,FALSE)) )</f>
        <v>2</v>
      </c>
      <c r="P469" s="58" t="s">
        <v>1182</v>
      </c>
      <c r="Q469" s="118" t="s">
        <v>2137</v>
      </c>
      <c r="R469" s="118"/>
      <c r="S469" s="58" t="s">
        <v>1197</v>
      </c>
      <c r="T469" s="58" t="s">
        <v>1196</v>
      </c>
      <c r="V469" s="61" t="str">
        <f t="shared" si="49"/>
        <v>A1_A1</v>
      </c>
      <c r="W469" s="61">
        <f>IF(P469="","",IF(ISERROR(MATCH(V469,V$5:V468,0)),MAX(W$5:W468)+1,VLOOKUP(V469,V$5:W468,2,FALSE)) )</f>
        <v>10</v>
      </c>
      <c r="AH469" s="54" t="str">
        <f t="shared" si="50"/>
        <v>2a*</v>
      </c>
      <c r="AK469" s="58" t="s">
        <v>2069</v>
      </c>
      <c r="AN469" s="58" t="s">
        <v>2152</v>
      </c>
      <c r="AO469" s="58" t="s">
        <v>2153</v>
      </c>
      <c r="AP469" s="58" t="s">
        <v>1953</v>
      </c>
      <c r="AQ469" s="91" t="s">
        <v>2154</v>
      </c>
      <c r="AR469" s="58">
        <v>12</v>
      </c>
      <c r="AS469" s="58" t="s">
        <v>2155</v>
      </c>
      <c r="AT469" s="92">
        <v>242448.4</v>
      </c>
      <c r="AU469" s="92">
        <v>540113.4</v>
      </c>
      <c r="AV469" s="112">
        <v>24.413444444444444</v>
      </c>
      <c r="AW469" s="112">
        <v>54.020388888888895</v>
      </c>
      <c r="AX469" s="58">
        <v>25</v>
      </c>
      <c r="AY469" s="58">
        <v>118</v>
      </c>
      <c r="BA469" s="59"/>
      <c r="BB469" s="59"/>
      <c r="BC469" s="59"/>
      <c r="BD469" s="59"/>
      <c r="BE469" s="59"/>
    </row>
    <row r="470" spans="1:57" ht="15" customHeight="1" x14ac:dyDescent="0.25">
      <c r="A470" s="157" t="s">
        <v>2158</v>
      </c>
      <c r="B470" s="54">
        <f ca="1">IF(AO470="","",IF(ISERROR(MATCH(AO470,AO$5:AO469,0)),MAX(B$5:B469)+1,INDIRECT(ADDRESS(MATCH(AO470,AO$5:AO469,0)+4,1)) ) )</f>
        <v>362</v>
      </c>
      <c r="C470" s="55">
        <v>529</v>
      </c>
      <c r="E470" s="57" t="s">
        <v>1331</v>
      </c>
      <c r="F470" s="56" t="s">
        <v>1331</v>
      </c>
      <c r="J470" s="58" t="s">
        <v>1182</v>
      </c>
      <c r="L470" s="56" t="s">
        <v>2156</v>
      </c>
      <c r="M470" s="58" t="s">
        <v>1210</v>
      </c>
      <c r="N470" s="61">
        <f>IF(J470="","",IF(ISERROR(MATCH(M470,M$5:M469,0)),MAX(N$5:N469)+1,VLOOKUP(M470,M$5:N469,2,FALSE)) )</f>
        <v>2</v>
      </c>
      <c r="P470" s="58" t="s">
        <v>1182</v>
      </c>
      <c r="Q470" s="118" t="s">
        <v>2137</v>
      </c>
      <c r="R470" s="118"/>
      <c r="S470" s="58" t="s">
        <v>1211</v>
      </c>
      <c r="V470" s="61" t="str">
        <f t="shared" si="49"/>
        <v>_</v>
      </c>
      <c r="W470" s="61">
        <f>IF(P470="","",IF(ISERROR(MATCH(V470,V$5:V469,0)),MAX(W$5:W469)+1,VLOOKUP(V470,V$5:W469,2,FALSE)) )</f>
        <v>19</v>
      </c>
      <c r="AH470" s="54" t="str">
        <f t="shared" si="50"/>
        <v>2j*</v>
      </c>
      <c r="AK470" s="58" t="s">
        <v>2069</v>
      </c>
      <c r="AN470" s="58" t="s">
        <v>2157</v>
      </c>
      <c r="AO470" s="58" t="s">
        <v>2158</v>
      </c>
      <c r="AP470" s="58" t="s">
        <v>1953</v>
      </c>
      <c r="AQ470" s="91" t="s">
        <v>2154</v>
      </c>
      <c r="AR470" s="58">
        <v>12</v>
      </c>
      <c r="AS470" s="58" t="s">
        <v>2155</v>
      </c>
      <c r="AT470" s="92">
        <v>242448.4</v>
      </c>
      <c r="AU470" s="92">
        <v>540113.4</v>
      </c>
      <c r="AV470" s="112">
        <v>24.413444444444444</v>
      </c>
      <c r="AW470" s="112">
        <v>54.020388888888895</v>
      </c>
      <c r="AX470" s="58">
        <v>25</v>
      </c>
      <c r="AY470" s="58">
        <v>118</v>
      </c>
      <c r="BA470" s="59"/>
      <c r="BB470" s="59"/>
      <c r="BC470" s="59"/>
      <c r="BD470" s="59"/>
      <c r="BE470" s="59"/>
    </row>
    <row r="471" spans="1:57" ht="15" customHeight="1" x14ac:dyDescent="0.25">
      <c r="A471" s="157" t="s">
        <v>2161</v>
      </c>
      <c r="B471" s="54">
        <f ca="1">IF(AO471="","",IF(ISERROR(MATCH(AO471,AO$5:AO470,0)),MAX(B$5:B470)+1,INDIRECT(ADDRESS(MATCH(AO471,AO$5:AO470,0)+4,1)) ) )</f>
        <v>363</v>
      </c>
      <c r="C471" s="55">
        <v>530</v>
      </c>
      <c r="E471" s="57" t="s">
        <v>1355</v>
      </c>
      <c r="F471" s="56" t="s">
        <v>1355</v>
      </c>
      <c r="J471" s="58" t="s">
        <v>1182</v>
      </c>
      <c r="L471" s="56" t="s">
        <v>2159</v>
      </c>
      <c r="M471" s="58" t="s">
        <v>1351</v>
      </c>
      <c r="N471" s="61">
        <f>IF(J471="","",IF(ISERROR(MATCH(M471,M$5:M470,0)),MAX(N$5:N470)+1,VLOOKUP(M471,M$5:N470,2,FALSE)) )</f>
        <v>5</v>
      </c>
      <c r="P471" s="58" t="s">
        <v>1182</v>
      </c>
      <c r="Q471" s="118" t="s">
        <v>2137</v>
      </c>
      <c r="R471" s="118"/>
      <c r="S471" s="58" t="s">
        <v>1197</v>
      </c>
      <c r="T471" s="56"/>
      <c r="V471" s="61" t="str">
        <f t="shared" si="49"/>
        <v>_</v>
      </c>
      <c r="W471" s="61">
        <f>IF(P471="","",IF(ISERROR(MATCH(V471,V$5:V470,0)),MAX(W$5:W470)+1,VLOOKUP(V471,V$5:W470,2,FALSE)) )</f>
        <v>19</v>
      </c>
      <c r="AH471" s="54" t="str">
        <f t="shared" si="50"/>
        <v>5j*</v>
      </c>
      <c r="AK471" s="58" t="s">
        <v>2069</v>
      </c>
      <c r="AN471" s="58" t="s">
        <v>2160</v>
      </c>
      <c r="AO471" s="58" t="s">
        <v>2161</v>
      </c>
      <c r="AP471" s="58" t="s">
        <v>1953</v>
      </c>
      <c r="AQ471" s="91" t="s">
        <v>2154</v>
      </c>
      <c r="AR471" s="58">
        <v>12</v>
      </c>
      <c r="AS471" s="58" t="s">
        <v>2155</v>
      </c>
      <c r="AT471" s="92">
        <v>242448.4</v>
      </c>
      <c r="AU471" s="92">
        <v>540113.4</v>
      </c>
      <c r="AV471" s="112">
        <v>24.413444444444444</v>
      </c>
      <c r="AW471" s="112">
        <v>54.020388888888895</v>
      </c>
      <c r="AX471" s="58">
        <v>25</v>
      </c>
      <c r="AY471" s="58">
        <v>118</v>
      </c>
      <c r="BA471" s="59"/>
      <c r="BB471" s="59"/>
      <c r="BC471" s="59"/>
      <c r="BD471" s="59"/>
      <c r="BE471" s="59"/>
    </row>
    <row r="472" spans="1:57" ht="15" customHeight="1" x14ac:dyDescent="0.25">
      <c r="A472" s="157" t="s">
        <v>2163</v>
      </c>
      <c r="B472" s="54">
        <f ca="1">IF(AO472="","",IF(ISERROR(MATCH(AO472,AO$5:AO471,0)),MAX(B$5:B471)+1,INDIRECT(ADDRESS(MATCH(AO472,AO$5:AO471,0)+4,1)) ) )</f>
        <v>364</v>
      </c>
      <c r="C472" s="55">
        <v>531</v>
      </c>
      <c r="E472" s="57" t="s">
        <v>1308</v>
      </c>
      <c r="F472" s="56" t="s">
        <v>1308</v>
      </c>
      <c r="J472" s="58" t="s">
        <v>1182</v>
      </c>
      <c r="L472" s="56" t="s">
        <v>2162</v>
      </c>
      <c r="M472" s="58" t="s">
        <v>1210</v>
      </c>
      <c r="N472" s="61">
        <f>IF(J472="","",IF(ISERROR(MATCH(M472,M$5:M471,0)),MAX(N$5:N471)+1,VLOOKUP(M472,M$5:N471,2,FALSE)) )</f>
        <v>2</v>
      </c>
      <c r="P472" s="58" t="s">
        <v>1182</v>
      </c>
      <c r="Q472" s="118" t="s">
        <v>2137</v>
      </c>
      <c r="S472" s="58" t="s">
        <v>1197</v>
      </c>
      <c r="T472" s="58" t="s">
        <v>1196</v>
      </c>
      <c r="V472" s="61" t="str">
        <f t="shared" si="49"/>
        <v>A1_A1</v>
      </c>
      <c r="W472" s="61">
        <f>IF(P472="","",IF(ISERROR(MATCH(V472,V$5:V471,0)),MAX(W$5:W471)+1,VLOOKUP(V472,V$5:W471,2,FALSE)) )</f>
        <v>10</v>
      </c>
      <c r="AH472" s="54" t="str">
        <f t="shared" si="50"/>
        <v>2a*</v>
      </c>
      <c r="AK472" s="58" t="s">
        <v>2069</v>
      </c>
      <c r="AN472" s="58" t="s">
        <v>16</v>
      </c>
      <c r="AO472" s="58" t="s">
        <v>2163</v>
      </c>
      <c r="AP472" s="58" t="s">
        <v>1953</v>
      </c>
      <c r="AQ472" s="91" t="s">
        <v>2154</v>
      </c>
      <c r="AR472" s="58" t="s">
        <v>2164</v>
      </c>
      <c r="AS472" s="58" t="s">
        <v>2155</v>
      </c>
      <c r="AT472" s="92">
        <v>242453.6</v>
      </c>
      <c r="AU472" s="92">
        <v>540115.80000000005</v>
      </c>
      <c r="AV472" s="112">
        <v>24.414888888888889</v>
      </c>
      <c r="AW472" s="112">
        <v>54.02105555555557</v>
      </c>
      <c r="AX472" s="58">
        <v>25</v>
      </c>
      <c r="AY472" s="58">
        <v>141</v>
      </c>
      <c r="BA472" s="59"/>
      <c r="BB472" s="59"/>
      <c r="BC472" s="59"/>
      <c r="BD472" s="59"/>
      <c r="BE472" s="59"/>
    </row>
    <row r="473" spans="1:57" ht="15" customHeight="1" x14ac:dyDescent="0.25">
      <c r="A473" s="157" t="s">
        <v>2167</v>
      </c>
      <c r="B473" s="54">
        <f ca="1">IF(AO473="","",IF(ISERROR(MATCH(AO473,AO$5:AO472,0)),MAX(B$5:B472)+1,INDIRECT(ADDRESS(MATCH(AO473,AO$5:AO472,0)+4,1)) ) )</f>
        <v>365</v>
      </c>
      <c r="C473" s="55">
        <v>532</v>
      </c>
      <c r="E473" s="57" t="s">
        <v>1331</v>
      </c>
      <c r="F473" s="56" t="s">
        <v>1331</v>
      </c>
      <c r="J473" s="58" t="s">
        <v>1182</v>
      </c>
      <c r="L473" s="56" t="s">
        <v>2165</v>
      </c>
      <c r="M473" s="58" t="s">
        <v>1210</v>
      </c>
      <c r="N473" s="61">
        <f>IF(J473="","",IF(ISERROR(MATCH(M473,M$5:M472,0)),MAX(N$5:N472)+1,VLOOKUP(M473,M$5:N472,2,FALSE)) )</f>
        <v>2</v>
      </c>
      <c r="P473" s="58" t="s">
        <v>1182</v>
      </c>
      <c r="Q473" s="118" t="s">
        <v>2137</v>
      </c>
      <c r="R473" s="118"/>
      <c r="S473" s="58" t="s">
        <v>1211</v>
      </c>
      <c r="V473" s="61" t="str">
        <f t="shared" si="49"/>
        <v>_</v>
      </c>
      <c r="W473" s="61">
        <f>IF(P473="","",IF(ISERROR(MATCH(V473,V$5:V472,0)),MAX(W$5:W472)+1,VLOOKUP(V473,V$5:W472,2,FALSE)) )</f>
        <v>19</v>
      </c>
      <c r="AH473" s="54" t="str">
        <f t="shared" si="50"/>
        <v>2j*</v>
      </c>
      <c r="AK473" s="58" t="s">
        <v>2069</v>
      </c>
      <c r="AN473" s="58" t="s">
        <v>2166</v>
      </c>
      <c r="AO473" s="58" t="s">
        <v>2167</v>
      </c>
      <c r="AP473" s="58" t="s">
        <v>1953</v>
      </c>
      <c r="AQ473" s="91" t="s">
        <v>2154</v>
      </c>
      <c r="AR473" s="58" t="s">
        <v>2168</v>
      </c>
      <c r="AS473" s="58" t="s">
        <v>2155</v>
      </c>
      <c r="AT473" s="92">
        <v>242402.4</v>
      </c>
      <c r="AU473" s="92">
        <v>540113.1</v>
      </c>
      <c r="AV473" s="112">
        <v>24.400666666666666</v>
      </c>
      <c r="AW473" s="112">
        <v>54.020305555555552</v>
      </c>
      <c r="AX473" s="58">
        <v>25</v>
      </c>
      <c r="AY473" s="58">
        <v>153</v>
      </c>
      <c r="BA473" s="59"/>
      <c r="BB473" s="59"/>
      <c r="BC473" s="59"/>
      <c r="BD473" s="59"/>
      <c r="BE473" s="59"/>
    </row>
    <row r="474" spans="1:57" ht="15" customHeight="1" x14ac:dyDescent="0.25">
      <c r="A474" s="157" t="s">
        <v>2171</v>
      </c>
      <c r="B474" s="54">
        <f ca="1">IF(AO474="","",IF(ISERROR(MATCH(AO474,AO$5:AO473,0)),MAX(B$5:B473)+1,INDIRECT(ADDRESS(MATCH(AO474,AO$5:AO473,0)+4,1)) ) )</f>
        <v>366</v>
      </c>
      <c r="C474" s="55">
        <v>533</v>
      </c>
      <c r="E474" s="57" t="s">
        <v>1331</v>
      </c>
      <c r="F474" s="56" t="s">
        <v>1331</v>
      </c>
      <c r="J474" s="58" t="s">
        <v>1182</v>
      </c>
      <c r="L474" s="56" t="s">
        <v>2169</v>
      </c>
      <c r="M474" s="58" t="s">
        <v>1210</v>
      </c>
      <c r="N474" s="61">
        <f>IF(J474="","",IF(ISERROR(MATCH(M474,M$5:M473,0)),MAX(N$5:N473)+1,VLOOKUP(M474,M$5:N473,2,FALSE)) )</f>
        <v>2</v>
      </c>
      <c r="P474" s="58" t="s">
        <v>1182</v>
      </c>
      <c r="Q474" s="118" t="s">
        <v>2137</v>
      </c>
      <c r="R474" s="118"/>
      <c r="S474" s="58" t="s">
        <v>1211</v>
      </c>
      <c r="V474" s="61" t="str">
        <f t="shared" si="49"/>
        <v>_</v>
      </c>
      <c r="W474" s="61">
        <f>IF(P474="","",IF(ISERROR(MATCH(V474,V$5:V473,0)),MAX(W$5:W473)+1,VLOOKUP(V474,V$5:W473,2,FALSE)) )</f>
        <v>19</v>
      </c>
      <c r="AH474" s="54" t="str">
        <f t="shared" si="50"/>
        <v>2j*</v>
      </c>
      <c r="AK474" s="58" t="s">
        <v>2069</v>
      </c>
      <c r="AN474" s="58" t="s">
        <v>2170</v>
      </c>
      <c r="AO474" s="58" t="s">
        <v>2171</v>
      </c>
      <c r="AP474" s="58" t="s">
        <v>1953</v>
      </c>
      <c r="AQ474" s="91" t="s">
        <v>2154</v>
      </c>
      <c r="AR474" s="58">
        <v>13</v>
      </c>
      <c r="AS474" s="58" t="s">
        <v>2155</v>
      </c>
      <c r="AT474" s="92">
        <v>242546.8</v>
      </c>
      <c r="AU474" s="92">
        <v>540103.80000000005</v>
      </c>
      <c r="AV474" s="112">
        <v>24.429666666666662</v>
      </c>
      <c r="AW474" s="112">
        <v>54.017722222222233</v>
      </c>
      <c r="AX474" s="58">
        <v>25</v>
      </c>
      <c r="AY474" s="58">
        <v>79</v>
      </c>
      <c r="BA474" s="59"/>
      <c r="BB474" s="59"/>
      <c r="BC474" s="59"/>
      <c r="BD474" s="59"/>
      <c r="BE474" s="59"/>
    </row>
    <row r="475" spans="1:57" ht="15" customHeight="1" x14ac:dyDescent="0.25">
      <c r="A475" s="157" t="s">
        <v>2174</v>
      </c>
      <c r="B475" s="54">
        <f ca="1">IF(AO475="","",IF(ISERROR(MATCH(AO475,AO$5:AO474,0)),MAX(B$5:B474)+1,INDIRECT(ADDRESS(MATCH(AO475,AO$5:AO474,0)+4,1)) ) )</f>
        <v>367</v>
      </c>
      <c r="C475" s="55">
        <v>534</v>
      </c>
      <c r="E475" s="57" t="s">
        <v>1331</v>
      </c>
      <c r="F475" s="56" t="s">
        <v>1331</v>
      </c>
      <c r="J475" s="58" t="s">
        <v>1182</v>
      </c>
      <c r="L475" s="56" t="s">
        <v>2172</v>
      </c>
      <c r="M475" s="58" t="s">
        <v>1210</v>
      </c>
      <c r="N475" s="61">
        <f>IF(J475="","",IF(ISERROR(MATCH(M475,M$5:M474,0)),MAX(N$5:N474)+1,VLOOKUP(M475,M$5:N474,2,FALSE)) )</f>
        <v>2</v>
      </c>
      <c r="P475" s="58" t="s">
        <v>1182</v>
      </c>
      <c r="Q475" s="118" t="s">
        <v>2137</v>
      </c>
      <c r="R475" s="118"/>
      <c r="S475" s="58" t="s">
        <v>1211</v>
      </c>
      <c r="V475" s="61" t="str">
        <f t="shared" si="49"/>
        <v>_</v>
      </c>
      <c r="W475" s="61">
        <f>IF(P475="","",IF(ISERROR(MATCH(V475,V$5:V474,0)),MAX(W$5:W474)+1,VLOOKUP(V475,V$5:W474,2,FALSE)) )</f>
        <v>19</v>
      </c>
      <c r="AH475" s="54" t="str">
        <f t="shared" si="50"/>
        <v>2j*</v>
      </c>
      <c r="AK475" s="58" t="s">
        <v>2069</v>
      </c>
      <c r="AN475" s="58" t="s">
        <v>2173</v>
      </c>
      <c r="AO475" s="58" t="s">
        <v>2174</v>
      </c>
      <c r="AP475" s="58" t="s">
        <v>1953</v>
      </c>
      <c r="AQ475" s="91" t="s">
        <v>2154</v>
      </c>
      <c r="AR475" s="58">
        <v>14</v>
      </c>
      <c r="AS475" s="58" t="s">
        <v>2175</v>
      </c>
      <c r="AT475" s="92">
        <v>242539.7</v>
      </c>
      <c r="AU475" s="92">
        <v>540113.69999999995</v>
      </c>
      <c r="AV475" s="112">
        <v>24.427694444444448</v>
      </c>
      <c r="AW475" s="112">
        <v>54.02047222222221</v>
      </c>
      <c r="AX475" s="58">
        <v>25</v>
      </c>
      <c r="AY475" s="58">
        <v>133</v>
      </c>
      <c r="BA475" s="59"/>
      <c r="BB475" s="59"/>
      <c r="BC475" s="59"/>
      <c r="BD475" s="59"/>
      <c r="BE475" s="59"/>
    </row>
    <row r="476" spans="1:57" ht="15" customHeight="1" x14ac:dyDescent="0.25">
      <c r="A476" s="157" t="s">
        <v>2177</v>
      </c>
      <c r="B476" s="54">
        <f ca="1">IF(AO476="","",IF(ISERROR(MATCH(AO476,AO$5:AO475,0)),MAX(B$5:B475)+1,INDIRECT(ADDRESS(MATCH(AO476,AO$5:AO475,0)+4,1)) ) )</f>
        <v>368</v>
      </c>
      <c r="C476" s="55">
        <v>535</v>
      </c>
      <c r="E476" s="57" t="s">
        <v>1331</v>
      </c>
      <c r="F476" s="56" t="s">
        <v>1331</v>
      </c>
      <c r="J476" s="58" t="s">
        <v>1182</v>
      </c>
      <c r="L476" s="56" t="s">
        <v>2176</v>
      </c>
      <c r="M476" s="58" t="s">
        <v>1210</v>
      </c>
      <c r="N476" s="61">
        <f>IF(J476="","",IF(ISERROR(MATCH(M476,M$5:M475,0)),MAX(N$5:N475)+1,VLOOKUP(M476,M$5:N475,2,FALSE)) )</f>
        <v>2</v>
      </c>
      <c r="P476" s="58" t="s">
        <v>1182</v>
      </c>
      <c r="Q476" s="118" t="s">
        <v>2137</v>
      </c>
      <c r="R476" s="118"/>
      <c r="S476" s="58" t="s">
        <v>1211</v>
      </c>
      <c r="V476" s="61" t="str">
        <f t="shared" si="49"/>
        <v>_</v>
      </c>
      <c r="W476" s="61">
        <f>IF(P476="","",IF(ISERROR(MATCH(V476,V$5:V475,0)),MAX(W$5:W475)+1,VLOOKUP(V476,V$5:W475,2,FALSE)) )</f>
        <v>19</v>
      </c>
      <c r="AH476" s="54" t="str">
        <f t="shared" si="50"/>
        <v>2j*</v>
      </c>
      <c r="AK476" s="58" t="s">
        <v>2069</v>
      </c>
      <c r="AN476" s="58" t="s">
        <v>16</v>
      </c>
      <c r="AO476" s="58" t="s">
        <v>2177</v>
      </c>
      <c r="AP476" s="58" t="s">
        <v>1953</v>
      </c>
      <c r="AQ476" s="91" t="s">
        <v>2154</v>
      </c>
      <c r="AR476" s="58">
        <v>14</v>
      </c>
      <c r="AS476" s="58" t="s">
        <v>2175</v>
      </c>
      <c r="AT476" s="92">
        <v>242539.7</v>
      </c>
      <c r="AU476" s="92">
        <v>540113.69999999995</v>
      </c>
      <c r="AV476" s="112">
        <v>24.427694444444448</v>
      </c>
      <c r="AW476" s="112">
        <v>54.02047222222221</v>
      </c>
      <c r="AX476" s="58">
        <v>25</v>
      </c>
      <c r="AY476" s="58">
        <v>133</v>
      </c>
      <c r="BA476" s="59"/>
      <c r="BB476" s="59"/>
      <c r="BC476" s="59"/>
      <c r="BD476" s="59"/>
      <c r="BE476" s="59"/>
    </row>
    <row r="477" spans="1:57" ht="15" customHeight="1" x14ac:dyDescent="0.25">
      <c r="A477" s="157" t="s">
        <v>2181</v>
      </c>
      <c r="B477" s="54">
        <f ca="1">IF(AO477="","",IF(ISERROR(MATCH(AO477,AO$5:AO476,0)),MAX(B$5:B476)+1,INDIRECT(ADDRESS(MATCH(AO477,AO$5:AO476,0)+4,1)) ) )</f>
        <v>369</v>
      </c>
      <c r="C477" s="55">
        <v>536</v>
      </c>
      <c r="F477" s="56" t="s">
        <v>1355</v>
      </c>
      <c r="J477" s="58" t="s">
        <v>2178</v>
      </c>
      <c r="L477" s="56" t="s">
        <v>2179</v>
      </c>
      <c r="M477" s="58"/>
      <c r="N477" s="61">
        <f>IF(J477="","",IF(ISERROR(MATCH(M477,M$5:M476,0)),MAX(N$5:N476)+1,VLOOKUP(M477,M$5:N476,2,FALSE)) )</f>
        <v>26</v>
      </c>
      <c r="P477" s="58" t="s">
        <v>1182</v>
      </c>
      <c r="Q477" s="118" t="s">
        <v>2137</v>
      </c>
      <c r="R477" s="118"/>
      <c r="S477" s="58" t="s">
        <v>1197</v>
      </c>
      <c r="V477" s="61" t="str">
        <f t="shared" si="49"/>
        <v>_</v>
      </c>
      <c r="W477" s="61">
        <f>IF(P477="","",IF(ISERROR(MATCH(V477,V$5:V476,0)),MAX(W$5:W476)+1,VLOOKUP(V477,V$5:W476,2,FALSE)) )</f>
        <v>19</v>
      </c>
      <c r="AH477" s="54" t="str">
        <f t="shared" si="50"/>
        <v>qj*</v>
      </c>
      <c r="AK477" s="58" t="s">
        <v>2069</v>
      </c>
      <c r="AL477" s="59" t="s">
        <v>1859</v>
      </c>
      <c r="AN477" s="58" t="s">
        <v>2180</v>
      </c>
      <c r="AO477" s="58" t="s">
        <v>2181</v>
      </c>
      <c r="AP477" s="58" t="s">
        <v>1953</v>
      </c>
      <c r="AQ477" s="91" t="s">
        <v>2154</v>
      </c>
      <c r="AR477" s="58">
        <v>15</v>
      </c>
      <c r="AS477" s="58" t="s">
        <v>2182</v>
      </c>
      <c r="AT477" s="92">
        <v>242511.3</v>
      </c>
      <c r="AU477" s="92">
        <v>540108</v>
      </c>
      <c r="AV477" s="112">
        <v>24.419805555555552</v>
      </c>
      <c r="AW477" s="112">
        <v>54.018888888888888</v>
      </c>
      <c r="AX477" s="58">
        <v>25</v>
      </c>
      <c r="AY477" s="58">
        <v>88</v>
      </c>
      <c r="BA477" s="59"/>
      <c r="BB477" s="59"/>
      <c r="BC477" s="59"/>
      <c r="BD477" s="59"/>
      <c r="BE477" s="59"/>
    </row>
    <row r="478" spans="1:57" ht="15" customHeight="1" x14ac:dyDescent="0.25">
      <c r="A478" s="157" t="s">
        <v>2185</v>
      </c>
      <c r="B478" s="54">
        <f ca="1">IF(AO478="","",IF(ISERROR(MATCH(AO478,AO$5:AO477,0)),MAX(B$5:B477)+1,INDIRECT(ADDRESS(MATCH(AO478,AO$5:AO477,0)+4,1)) ) )</f>
        <v>370</v>
      </c>
      <c r="C478" s="55">
        <v>537</v>
      </c>
      <c r="E478" s="57" t="s">
        <v>1355</v>
      </c>
      <c r="F478" s="56" t="s">
        <v>1355</v>
      </c>
      <c r="J478" s="58" t="s">
        <v>1182</v>
      </c>
      <c r="L478" s="56" t="s">
        <v>2183</v>
      </c>
      <c r="M478" s="58" t="s">
        <v>1351</v>
      </c>
      <c r="N478" s="61">
        <f>IF(J478="","",IF(ISERROR(MATCH(M478,M$5:M477,0)),MAX(N$5:N477)+1,VLOOKUP(M478,M$5:N477,2,FALSE)) )</f>
        <v>5</v>
      </c>
      <c r="P478" s="58" t="s">
        <v>1182</v>
      </c>
      <c r="Q478" s="118" t="s">
        <v>2184</v>
      </c>
      <c r="R478" s="118"/>
      <c r="S478" s="58" t="s">
        <v>1197</v>
      </c>
      <c r="V478" s="61" t="str">
        <f t="shared" si="49"/>
        <v>_</v>
      </c>
      <c r="W478" s="61">
        <f>IF(P478="","",IF(ISERROR(MATCH(V478,V$5:V477,0)),MAX(W$5:W477)+1,VLOOKUP(V478,V$5:W477,2,FALSE)) )</f>
        <v>19</v>
      </c>
      <c r="AH478" s="54" t="str">
        <f t="shared" si="50"/>
        <v>5j*</v>
      </c>
      <c r="AK478" s="58" t="s">
        <v>2069</v>
      </c>
      <c r="AN478" s="58" t="s">
        <v>16</v>
      </c>
      <c r="AO478" s="58" t="s">
        <v>2185</v>
      </c>
      <c r="AP478" s="58" t="s">
        <v>1953</v>
      </c>
      <c r="AQ478" s="91" t="s">
        <v>2154</v>
      </c>
      <c r="AR478" s="58" t="s">
        <v>2186</v>
      </c>
      <c r="AS478" s="58" t="s">
        <v>2182</v>
      </c>
      <c r="AT478" s="92">
        <v>242512</v>
      </c>
      <c r="AU478" s="92">
        <v>540107.80000000005</v>
      </c>
      <c r="AV478" s="112">
        <v>24.42</v>
      </c>
      <c r="AW478" s="112">
        <v>54.018833333333347</v>
      </c>
      <c r="AX478" s="58">
        <v>25</v>
      </c>
      <c r="AY478" s="58">
        <v>88</v>
      </c>
      <c r="BA478" s="59"/>
      <c r="BB478" s="59"/>
      <c r="BC478" s="59"/>
      <c r="BD478" s="59"/>
      <c r="BE478" s="59"/>
    </row>
    <row r="479" spans="1:57" ht="15" customHeight="1" x14ac:dyDescent="0.25">
      <c r="A479" s="157" t="s">
        <v>2188</v>
      </c>
      <c r="B479" s="54">
        <f ca="1">IF(AO479="","",IF(ISERROR(MATCH(AO479,AO$5:AO478,0)),MAX(B$5:B478)+1,INDIRECT(ADDRESS(MATCH(AO479,AO$5:AO478,0)+4,1)) ) )</f>
        <v>371</v>
      </c>
      <c r="C479" s="55">
        <v>538</v>
      </c>
      <c r="E479" s="57" t="s">
        <v>1355</v>
      </c>
      <c r="F479" s="56" t="s">
        <v>1355</v>
      </c>
      <c r="J479" s="58" t="s">
        <v>1182</v>
      </c>
      <c r="L479" s="56" t="s">
        <v>2187</v>
      </c>
      <c r="M479" s="58" t="s">
        <v>1351</v>
      </c>
      <c r="N479" s="61">
        <f>IF(J479="","",IF(ISERROR(MATCH(M479,M$5:M478,0)),MAX(N$5:N478)+1,VLOOKUP(M479,M$5:N478,2,FALSE)) )</f>
        <v>5</v>
      </c>
      <c r="P479" s="58" t="s">
        <v>1182</v>
      </c>
      <c r="Q479" s="118" t="s">
        <v>2184</v>
      </c>
      <c r="R479" s="118"/>
      <c r="S479" s="58" t="s">
        <v>1197</v>
      </c>
      <c r="V479" s="61" t="str">
        <f t="shared" si="49"/>
        <v>_</v>
      </c>
      <c r="W479" s="61">
        <f>IF(P479="","",IF(ISERROR(MATCH(V479,V$5:V478,0)),MAX(W$5:W478)+1,VLOOKUP(V479,V$5:W478,2,FALSE)) )</f>
        <v>19</v>
      </c>
      <c r="AH479" s="54" t="str">
        <f t="shared" si="50"/>
        <v>5j*</v>
      </c>
      <c r="AK479" s="58" t="s">
        <v>2069</v>
      </c>
      <c r="AN479" s="58" t="s">
        <v>16</v>
      </c>
      <c r="AO479" s="58" t="s">
        <v>2188</v>
      </c>
      <c r="AP479" s="58" t="s">
        <v>1953</v>
      </c>
      <c r="AQ479" s="91" t="s">
        <v>2154</v>
      </c>
      <c r="AR479" s="58" t="s">
        <v>2189</v>
      </c>
      <c r="AS479" s="58" t="s">
        <v>2182</v>
      </c>
      <c r="AT479" s="92">
        <v>242512.3</v>
      </c>
      <c r="AU479" s="92">
        <v>540108.5</v>
      </c>
      <c r="AV479" s="112">
        <v>24.420083333333331</v>
      </c>
      <c r="AW479" s="112">
        <v>54.019027777777779</v>
      </c>
      <c r="AX479" s="58">
        <v>25</v>
      </c>
      <c r="AY479" s="58">
        <v>88</v>
      </c>
      <c r="BA479" s="59"/>
      <c r="BB479" s="59"/>
      <c r="BC479" s="59"/>
      <c r="BD479" s="59"/>
      <c r="BE479" s="59"/>
    </row>
    <row r="480" spans="1:57" ht="15" customHeight="1" x14ac:dyDescent="0.25">
      <c r="A480" s="157" t="s">
        <v>2191</v>
      </c>
      <c r="B480" s="54">
        <f ca="1">IF(AO480="","",IF(ISERROR(MATCH(AO480,AO$5:AO479,0)),MAX(B$5:B479)+1,INDIRECT(ADDRESS(MATCH(AO480,AO$5:AO479,0)+4,1)) ) )</f>
        <v>372</v>
      </c>
      <c r="C480" s="55">
        <v>539</v>
      </c>
      <c r="E480" s="57" t="s">
        <v>1355</v>
      </c>
      <c r="F480" s="56" t="s">
        <v>1355</v>
      </c>
      <c r="J480" s="58" t="s">
        <v>1182</v>
      </c>
      <c r="L480" s="56" t="s">
        <v>2190</v>
      </c>
      <c r="M480" s="58" t="s">
        <v>1351</v>
      </c>
      <c r="N480" s="61">
        <f>IF(J480="","",IF(ISERROR(MATCH(M480,M$5:M479,0)),MAX(N$5:N479)+1,VLOOKUP(M480,M$5:N479,2,FALSE)) )</f>
        <v>5</v>
      </c>
      <c r="P480" s="58" t="s">
        <v>1182</v>
      </c>
      <c r="Q480" s="118" t="s">
        <v>2184</v>
      </c>
      <c r="R480" s="118"/>
      <c r="S480" s="58" t="s">
        <v>1197</v>
      </c>
      <c r="V480" s="61" t="str">
        <f t="shared" si="49"/>
        <v>_</v>
      </c>
      <c r="W480" s="61">
        <f>IF(P480="","",IF(ISERROR(MATCH(V480,V$5:V479,0)),MAX(W$5:W479)+1,VLOOKUP(V480,V$5:W479,2,FALSE)) )</f>
        <v>19</v>
      </c>
      <c r="AH480" s="54" t="str">
        <f t="shared" si="50"/>
        <v>5j*</v>
      </c>
      <c r="AK480" s="58" t="s">
        <v>2069</v>
      </c>
      <c r="AN480" s="58" t="s">
        <v>16</v>
      </c>
      <c r="AO480" s="58" t="s">
        <v>2191</v>
      </c>
      <c r="AP480" s="58" t="s">
        <v>1953</v>
      </c>
      <c r="AQ480" s="91" t="s">
        <v>2154</v>
      </c>
      <c r="AR480" s="58" t="s">
        <v>2192</v>
      </c>
      <c r="AS480" s="58" t="s">
        <v>2182</v>
      </c>
      <c r="AT480" s="92">
        <v>242513.1</v>
      </c>
      <c r="AU480" s="92">
        <v>540109</v>
      </c>
      <c r="AV480" s="112">
        <v>24.420305555555558</v>
      </c>
      <c r="AW480" s="112">
        <v>54.019166666666663</v>
      </c>
      <c r="AX480" s="58">
        <v>25</v>
      </c>
      <c r="AY480" s="58">
        <v>88</v>
      </c>
      <c r="BA480" s="59"/>
      <c r="BB480" s="59"/>
      <c r="BC480" s="59"/>
      <c r="BD480" s="59"/>
      <c r="BE480" s="59"/>
    </row>
    <row r="481" spans="1:57" ht="15" customHeight="1" x14ac:dyDescent="0.25">
      <c r="A481" s="157" t="s">
        <v>2195</v>
      </c>
      <c r="B481" s="54">
        <f ca="1">IF(AO481="","",IF(ISERROR(MATCH(AO481,AO$5:AO480,0)),MAX(B$5:B480)+1,INDIRECT(ADDRESS(MATCH(AO481,AO$5:AO480,0)+4,1)) ) )</f>
        <v>373</v>
      </c>
      <c r="C481" s="55">
        <v>540</v>
      </c>
      <c r="E481" s="57" t="s">
        <v>1355</v>
      </c>
      <c r="F481" s="56" t="s">
        <v>1355</v>
      </c>
      <c r="J481" s="58" t="s">
        <v>1182</v>
      </c>
      <c r="L481" s="56" t="s">
        <v>2193</v>
      </c>
      <c r="M481" s="58" t="s">
        <v>1351</v>
      </c>
      <c r="N481" s="61">
        <f>IF(J481="","",IF(ISERROR(MATCH(M481,M$5:M480,0)),MAX(N$5:N480)+1,VLOOKUP(M481,M$5:N480,2,FALSE)) )</f>
        <v>5</v>
      </c>
      <c r="P481" s="58" t="s">
        <v>1182</v>
      </c>
      <c r="Q481" s="118" t="s">
        <v>2184</v>
      </c>
      <c r="R481" s="118"/>
      <c r="S481" s="58" t="s">
        <v>1197</v>
      </c>
      <c r="V481" s="61" t="str">
        <f t="shared" si="49"/>
        <v>_</v>
      </c>
      <c r="W481" s="61">
        <f>IF(P481="","",IF(ISERROR(MATCH(V481,V$5:V480,0)),MAX(W$5:W480)+1,VLOOKUP(V481,V$5:W480,2,FALSE)) )</f>
        <v>19</v>
      </c>
      <c r="AH481" s="54" t="str">
        <f t="shared" si="50"/>
        <v>5j*</v>
      </c>
      <c r="AK481" s="58" t="s">
        <v>2069</v>
      </c>
      <c r="AN481" s="58" t="s">
        <v>2194</v>
      </c>
      <c r="AO481" s="58" t="s">
        <v>2195</v>
      </c>
      <c r="AP481" s="58" t="s">
        <v>1953</v>
      </c>
      <c r="AQ481" s="91" t="s">
        <v>2154</v>
      </c>
      <c r="AR481" s="58">
        <v>16</v>
      </c>
      <c r="AS481" s="58" t="s">
        <v>2196</v>
      </c>
      <c r="AT481" s="92">
        <v>242425.5</v>
      </c>
      <c r="AU481" s="92">
        <v>540131</v>
      </c>
      <c r="AV481" s="112">
        <v>24.407083333333333</v>
      </c>
      <c r="AW481" s="112">
        <v>54.025277777777781</v>
      </c>
      <c r="AX481" s="58">
        <v>25</v>
      </c>
      <c r="AY481" s="58">
        <v>135</v>
      </c>
      <c r="BA481" s="59"/>
      <c r="BB481" s="59"/>
      <c r="BC481" s="59"/>
      <c r="BD481" s="59"/>
      <c r="BE481" s="59"/>
    </row>
    <row r="482" spans="1:57" ht="15" customHeight="1" x14ac:dyDescent="0.25">
      <c r="A482" s="157" t="s">
        <v>2199</v>
      </c>
      <c r="B482" s="54">
        <f ca="1">IF(AO482="","",IF(ISERROR(MATCH(AO482,AO$5:AO481,0)),MAX(B$5:B481)+1,INDIRECT(ADDRESS(MATCH(AO482,AO$5:AO481,0)+4,1)) ) )</f>
        <v>374</v>
      </c>
      <c r="C482" s="55">
        <v>541</v>
      </c>
      <c r="E482" s="57" t="s">
        <v>1355</v>
      </c>
      <c r="F482" s="56" t="s">
        <v>1355</v>
      </c>
      <c r="J482" s="58" t="s">
        <v>1182</v>
      </c>
      <c r="L482" s="56" t="s">
        <v>2197</v>
      </c>
      <c r="M482" s="58" t="s">
        <v>1351</v>
      </c>
      <c r="N482" s="61">
        <f>IF(J482="","",IF(ISERROR(MATCH(M482,M$5:M481,0)),MAX(N$5:N481)+1,VLOOKUP(M482,M$5:N481,2,FALSE)) )</f>
        <v>5</v>
      </c>
      <c r="P482" s="58" t="s">
        <v>1182</v>
      </c>
      <c r="Q482" s="118" t="s">
        <v>2184</v>
      </c>
      <c r="R482" s="118"/>
      <c r="S482" s="58" t="s">
        <v>1197</v>
      </c>
      <c r="V482" s="61" t="str">
        <f t="shared" si="49"/>
        <v>_</v>
      </c>
      <c r="W482" s="61">
        <f>IF(P482="","",IF(ISERROR(MATCH(V482,V$5:V481,0)),MAX(W$5:W481)+1,VLOOKUP(V482,V$5:W481,2,FALSE)) )</f>
        <v>19</v>
      </c>
      <c r="AH482" s="54" t="str">
        <f t="shared" si="50"/>
        <v>5j*</v>
      </c>
      <c r="AK482" s="58" t="s">
        <v>2069</v>
      </c>
      <c r="AN482" s="58" t="s">
        <v>2198</v>
      </c>
      <c r="AO482" s="58" t="s">
        <v>2199</v>
      </c>
      <c r="AP482" s="58" t="s">
        <v>1953</v>
      </c>
      <c r="AQ482" s="91" t="s">
        <v>2154</v>
      </c>
      <c r="AR482" s="58">
        <v>17</v>
      </c>
      <c r="AS482" s="58" t="s">
        <v>2196</v>
      </c>
      <c r="AT482" s="92">
        <v>242424.5</v>
      </c>
      <c r="AU482" s="92">
        <v>540140</v>
      </c>
      <c r="AV482" s="112">
        <v>24.406805555555554</v>
      </c>
      <c r="AW482" s="112">
        <v>54.027777777777779</v>
      </c>
      <c r="AX482" s="58">
        <v>25</v>
      </c>
      <c r="AY482" s="58">
        <v>135</v>
      </c>
      <c r="BA482" s="59"/>
      <c r="BB482" s="59"/>
      <c r="BC482" s="59"/>
      <c r="BD482" s="59"/>
      <c r="BE482" s="59"/>
    </row>
    <row r="483" spans="1:57" ht="15" customHeight="1" x14ac:dyDescent="0.25">
      <c r="A483" s="157" t="s">
        <v>2202</v>
      </c>
      <c r="B483" s="54">
        <f ca="1">IF(AO483="","",IF(ISERROR(MATCH(AO483,AO$5:AO482,0)),MAX(B$5:B482)+1,INDIRECT(ADDRESS(MATCH(AO483,AO$5:AO482,0)+4,1)) ) )</f>
        <v>375</v>
      </c>
      <c r="C483" s="55">
        <v>542</v>
      </c>
      <c r="E483" s="57" t="s">
        <v>1308</v>
      </c>
      <c r="F483" s="56" t="s">
        <v>1308</v>
      </c>
      <c r="J483" s="58" t="s">
        <v>1182</v>
      </c>
      <c r="L483" s="56" t="s">
        <v>2200</v>
      </c>
      <c r="M483" s="58" t="s">
        <v>1210</v>
      </c>
      <c r="N483" s="61">
        <f>IF(J483="","",IF(ISERROR(MATCH(M483,M$5:M482,0)),MAX(N$5:N482)+1,VLOOKUP(M483,M$5:N482,2,FALSE)) )</f>
        <v>2</v>
      </c>
      <c r="P483" s="58" t="s">
        <v>1182</v>
      </c>
      <c r="Q483" s="118" t="s">
        <v>2184</v>
      </c>
      <c r="R483" s="118"/>
      <c r="S483" s="58" t="s">
        <v>1197</v>
      </c>
      <c r="T483" s="58" t="s">
        <v>1196</v>
      </c>
      <c r="V483" s="61" t="str">
        <f t="shared" si="49"/>
        <v>A1_A1</v>
      </c>
      <c r="W483" s="61">
        <f>IF(P483="","",IF(ISERROR(MATCH(V483,V$5:V482,0)),MAX(W$5:W482)+1,VLOOKUP(V483,V$5:W482,2,FALSE)) )</f>
        <v>10</v>
      </c>
      <c r="AH483" s="54" t="str">
        <f t="shared" si="50"/>
        <v>2a*</v>
      </c>
      <c r="AK483" s="58" t="s">
        <v>2069</v>
      </c>
      <c r="AN483" s="58" t="s">
        <v>2201</v>
      </c>
      <c r="AO483" s="58" t="s">
        <v>2202</v>
      </c>
      <c r="AP483" s="58" t="s">
        <v>1953</v>
      </c>
      <c r="AQ483" s="91" t="s">
        <v>2154</v>
      </c>
      <c r="AR483" s="58">
        <v>18</v>
      </c>
      <c r="AS483" s="58" t="s">
        <v>2203</v>
      </c>
      <c r="AT483" s="92">
        <v>242424.7</v>
      </c>
      <c r="AU483" s="92">
        <v>540145.19999999995</v>
      </c>
      <c r="AV483" s="112">
        <v>24.406861111111116</v>
      </c>
      <c r="AW483" s="112">
        <v>54.029222222222209</v>
      </c>
      <c r="AX483" s="58">
        <v>10</v>
      </c>
      <c r="AY483" s="58">
        <v>130</v>
      </c>
      <c r="BA483" s="59"/>
      <c r="BB483" s="59"/>
      <c r="BC483" s="59"/>
      <c r="BD483" s="59"/>
      <c r="BE483" s="59"/>
    </row>
    <row r="484" spans="1:57" ht="15" customHeight="1" x14ac:dyDescent="0.25">
      <c r="A484" s="157" t="s">
        <v>2206</v>
      </c>
      <c r="B484" s="54">
        <f ca="1">IF(AO484="","",IF(ISERROR(MATCH(AO484,AO$5:AO483,0)),MAX(B$5:B483)+1,INDIRECT(ADDRESS(MATCH(AO484,AO$5:AO483,0)+4,1)) ) )</f>
        <v>376</v>
      </c>
      <c r="C484" s="55">
        <v>543</v>
      </c>
      <c r="E484" s="57" t="s">
        <v>1331</v>
      </c>
      <c r="F484" s="56" t="s">
        <v>1331</v>
      </c>
      <c r="J484" s="58" t="s">
        <v>1182</v>
      </c>
      <c r="L484" s="56" t="s">
        <v>2204</v>
      </c>
      <c r="M484" s="58" t="s">
        <v>1210</v>
      </c>
      <c r="N484" s="61">
        <f>IF(J484="","",IF(ISERROR(MATCH(M484,M$5:M483,0)),MAX(N$5:N483)+1,VLOOKUP(M484,M$5:N483,2,FALSE)) )</f>
        <v>2</v>
      </c>
      <c r="P484" s="58" t="s">
        <v>1182</v>
      </c>
      <c r="Q484" s="118" t="s">
        <v>2184</v>
      </c>
      <c r="R484" s="118"/>
      <c r="S484" s="58" t="s">
        <v>1211</v>
      </c>
      <c r="V484" s="61" t="str">
        <f t="shared" si="49"/>
        <v>_</v>
      </c>
      <c r="W484" s="61">
        <f>IF(P484="","",IF(ISERROR(MATCH(V484,V$5:V483,0)),MAX(W$5:W483)+1,VLOOKUP(V484,V$5:W483,2,FALSE)) )</f>
        <v>19</v>
      </c>
      <c r="AH484" s="54" t="str">
        <f t="shared" si="50"/>
        <v>2j*</v>
      </c>
      <c r="AK484" s="58" t="s">
        <v>2069</v>
      </c>
      <c r="AN484" s="58" t="s">
        <v>2205</v>
      </c>
      <c r="AO484" s="58" t="s">
        <v>2206</v>
      </c>
      <c r="AP484" s="58" t="s">
        <v>1953</v>
      </c>
      <c r="AQ484" s="91" t="s">
        <v>2154</v>
      </c>
      <c r="AR484" s="58">
        <v>19</v>
      </c>
      <c r="AS484" s="58" t="s">
        <v>2203</v>
      </c>
      <c r="AT484" s="92">
        <v>242417.2</v>
      </c>
      <c r="AU484" s="92">
        <v>540211.69999999995</v>
      </c>
      <c r="AV484" s="112">
        <v>24.404777777777781</v>
      </c>
      <c r="AW484" s="112">
        <v>54.036583333333319</v>
      </c>
      <c r="AX484" s="58">
        <v>10</v>
      </c>
      <c r="AY484" s="58">
        <v>102</v>
      </c>
      <c r="BA484" s="59"/>
      <c r="BB484" s="59"/>
      <c r="BC484" s="59"/>
      <c r="BD484" s="59"/>
      <c r="BE484" s="59"/>
    </row>
    <row r="485" spans="1:57" ht="15" customHeight="1" x14ac:dyDescent="0.25">
      <c r="A485" s="157" t="s">
        <v>2210</v>
      </c>
      <c r="B485" s="54">
        <f ca="1">IF(AO485="","",IF(ISERROR(MATCH(AO485,AO$5:AO484,0)),MAX(B$5:B484)+1,INDIRECT(ADDRESS(MATCH(AO485,AO$5:AO484,0)+4,1)) ) )</f>
        <v>377</v>
      </c>
      <c r="C485" s="55">
        <v>544</v>
      </c>
      <c r="E485" s="57" t="s">
        <v>1355</v>
      </c>
      <c r="F485" s="56" t="s">
        <v>1355</v>
      </c>
      <c r="J485" s="58" t="s">
        <v>1182</v>
      </c>
      <c r="L485" s="56" t="s">
        <v>2207</v>
      </c>
      <c r="M485" s="58" t="s">
        <v>1351</v>
      </c>
      <c r="N485" s="61">
        <f>IF(J485="","",IF(ISERROR(MATCH(M485,M$5:M484,0)),MAX(N$5:N484)+1,VLOOKUP(M485,M$5:N484,2,FALSE)) )</f>
        <v>5</v>
      </c>
      <c r="P485" s="58" t="s">
        <v>1182</v>
      </c>
      <c r="Q485" s="118" t="s">
        <v>2184</v>
      </c>
      <c r="R485" s="118"/>
      <c r="S485" s="58" t="s">
        <v>2208</v>
      </c>
      <c r="V485" s="61" t="str">
        <f t="shared" si="49"/>
        <v>_</v>
      </c>
      <c r="W485" s="61">
        <f>IF(P485="","",IF(ISERROR(MATCH(V485,V$5:V484,0)),MAX(W$5:W484)+1,VLOOKUP(V485,V$5:W484,2,FALSE)) )</f>
        <v>19</v>
      </c>
      <c r="AH485" s="54" t="str">
        <f t="shared" si="50"/>
        <v>5j*</v>
      </c>
      <c r="AK485" s="58" t="s">
        <v>2069</v>
      </c>
      <c r="AN485" s="58" t="s">
        <v>2209</v>
      </c>
      <c r="AO485" s="58" t="s">
        <v>2210</v>
      </c>
      <c r="AP485" s="58" t="s">
        <v>1953</v>
      </c>
      <c r="AQ485" s="91" t="s">
        <v>2154</v>
      </c>
      <c r="AR485" s="58">
        <v>20</v>
      </c>
      <c r="AS485" s="58" t="s">
        <v>2203</v>
      </c>
      <c r="AT485" s="92">
        <v>242421.7</v>
      </c>
      <c r="AU485" s="92">
        <v>540210.30000000005</v>
      </c>
      <c r="AV485" s="112">
        <v>24.40602777777778</v>
      </c>
      <c r="AW485" s="112">
        <v>54.036194444444455</v>
      </c>
      <c r="AX485" s="58">
        <v>10</v>
      </c>
      <c r="AY485" s="58">
        <v>100</v>
      </c>
      <c r="BA485" s="59"/>
      <c r="BB485" s="59"/>
      <c r="BC485" s="59"/>
      <c r="BD485" s="59"/>
      <c r="BE485" s="59"/>
    </row>
    <row r="486" spans="1:57" ht="15" customHeight="1" x14ac:dyDescent="0.25">
      <c r="A486" s="157" t="s">
        <v>2213</v>
      </c>
      <c r="B486" s="54">
        <f ca="1">IF(AO486="","",IF(ISERROR(MATCH(AO486,AO$5:AO485,0)),MAX(B$5:B485)+1,INDIRECT(ADDRESS(MATCH(AO486,AO$5:AO485,0)+4,1)) ) )</f>
        <v>378</v>
      </c>
      <c r="C486" s="55">
        <v>545</v>
      </c>
      <c r="E486" s="57" t="s">
        <v>1308</v>
      </c>
      <c r="F486" s="56" t="s">
        <v>1308</v>
      </c>
      <c r="J486" s="58" t="s">
        <v>1182</v>
      </c>
      <c r="L486" s="56" t="s">
        <v>2211</v>
      </c>
      <c r="M486" s="58" t="s">
        <v>1210</v>
      </c>
      <c r="N486" s="61">
        <f>IF(J486="","",IF(ISERROR(MATCH(M486,M$5:M485,0)),MAX(N$5:N485)+1,VLOOKUP(M486,M$5:N485,2,FALSE)) )</f>
        <v>2</v>
      </c>
      <c r="P486" s="58" t="s">
        <v>1182</v>
      </c>
      <c r="Q486" s="118" t="s">
        <v>2184</v>
      </c>
      <c r="R486" s="118"/>
      <c r="S486" s="58" t="s">
        <v>1211</v>
      </c>
      <c r="T486" s="58" t="s">
        <v>1196</v>
      </c>
      <c r="U486" s="58" t="s">
        <v>1212</v>
      </c>
      <c r="V486" s="61" t="str">
        <f t="shared" si="49"/>
        <v>A1_A2</v>
      </c>
      <c r="W486" s="61">
        <f>IF(P486="","",IF(ISERROR(MATCH(V486,V$5:V485,0)),MAX(W$5:W485)+1,VLOOKUP(V486,V$5:W485,2,FALSE)) )</f>
        <v>11</v>
      </c>
      <c r="AH486" s="54" t="str">
        <f t="shared" si="50"/>
        <v>2b*</v>
      </c>
      <c r="AK486" s="58" t="s">
        <v>2069</v>
      </c>
      <c r="AN486" s="58" t="s">
        <v>2212</v>
      </c>
      <c r="AO486" s="58" t="s">
        <v>2213</v>
      </c>
      <c r="AP486" s="58" t="s">
        <v>1953</v>
      </c>
      <c r="AQ486" s="91" t="s">
        <v>2154</v>
      </c>
      <c r="AR486" s="58">
        <v>21</v>
      </c>
      <c r="AS486" s="58" t="s">
        <v>2214</v>
      </c>
      <c r="AT486" s="92">
        <v>242422.1</v>
      </c>
      <c r="AU486" s="92">
        <v>540215.30000000005</v>
      </c>
      <c r="AV486" s="112">
        <v>24.40613888888889</v>
      </c>
      <c r="AW486" s="112">
        <v>54.037583333333345</v>
      </c>
      <c r="AX486" s="58">
        <v>10</v>
      </c>
      <c r="AY486" s="58">
        <v>90</v>
      </c>
      <c r="BA486" s="59"/>
      <c r="BB486" s="59"/>
      <c r="BC486" s="59"/>
      <c r="BD486" s="59"/>
      <c r="BE486" s="59"/>
    </row>
    <row r="487" spans="1:57" ht="15" customHeight="1" x14ac:dyDescent="0.25">
      <c r="A487" s="157" t="s">
        <v>2217</v>
      </c>
      <c r="B487" s="54">
        <f ca="1">IF(AO487="","",IF(ISERROR(MATCH(AO487,AO$5:AO486,0)),MAX(B$5:B486)+1,INDIRECT(ADDRESS(MATCH(AO487,AO$5:AO486,0)+4,1)) ) )</f>
        <v>379</v>
      </c>
      <c r="C487" s="55">
        <v>546</v>
      </c>
      <c r="E487" s="57" t="s">
        <v>1308</v>
      </c>
      <c r="F487" s="56" t="s">
        <v>1308</v>
      </c>
      <c r="J487" s="58" t="s">
        <v>1182</v>
      </c>
      <c r="L487" s="56" t="s">
        <v>2215</v>
      </c>
      <c r="M487" s="58" t="s">
        <v>1210</v>
      </c>
      <c r="N487" s="61">
        <f>IF(J487="","",IF(ISERROR(MATCH(M487,M$5:M486,0)),MAX(N$5:N486)+1,VLOOKUP(M487,M$5:N486,2,FALSE)) )</f>
        <v>2</v>
      </c>
      <c r="P487" s="58" t="s">
        <v>1182</v>
      </c>
      <c r="Q487" s="118" t="s">
        <v>2184</v>
      </c>
      <c r="R487" s="118"/>
      <c r="S487" s="58" t="s">
        <v>1197</v>
      </c>
      <c r="T487" s="58" t="s">
        <v>1196</v>
      </c>
      <c r="V487" s="61" t="str">
        <f t="shared" si="49"/>
        <v>A1_A1</v>
      </c>
      <c r="W487" s="61">
        <f>IF(P487="","",IF(ISERROR(MATCH(V487,V$5:V486,0)),MAX(W$5:W486)+1,VLOOKUP(V487,V$5:W486,2,FALSE)) )</f>
        <v>10</v>
      </c>
      <c r="AH487" s="54" t="str">
        <f t="shared" si="50"/>
        <v>2a*</v>
      </c>
      <c r="AK487" s="58" t="s">
        <v>2069</v>
      </c>
      <c r="AN487" s="58" t="s">
        <v>2216</v>
      </c>
      <c r="AO487" s="58" t="s">
        <v>2217</v>
      </c>
      <c r="AP487" s="58" t="s">
        <v>1953</v>
      </c>
      <c r="AQ487" s="91" t="s">
        <v>2218</v>
      </c>
      <c r="AR487" s="58">
        <v>22</v>
      </c>
      <c r="AS487" s="58" t="s">
        <v>2219</v>
      </c>
      <c r="AT487" s="92">
        <v>241919.4</v>
      </c>
      <c r="AU487" s="92">
        <v>541113.59999999998</v>
      </c>
      <c r="AV487" s="112">
        <v>24.322055555555554</v>
      </c>
      <c r="AW487" s="112">
        <v>54.187111111111108</v>
      </c>
      <c r="AX487" s="58">
        <v>10</v>
      </c>
      <c r="AY487" s="58">
        <v>120</v>
      </c>
      <c r="BA487" s="59"/>
      <c r="BB487" s="59"/>
      <c r="BC487" s="59"/>
      <c r="BD487" s="59"/>
      <c r="BE487" s="59"/>
    </row>
    <row r="488" spans="1:57" ht="15" customHeight="1" x14ac:dyDescent="0.25">
      <c r="A488" s="157" t="s">
        <v>2222</v>
      </c>
      <c r="B488" s="54">
        <f ca="1">IF(AO488="","",IF(ISERROR(MATCH(AO488,AO$5:AO487,0)),MAX(B$5:B487)+1,INDIRECT(ADDRESS(MATCH(AO488,AO$5:AO487,0)+4,1)) ) )</f>
        <v>380</v>
      </c>
      <c r="C488" s="55">
        <v>547</v>
      </c>
      <c r="E488" s="57" t="s">
        <v>1331</v>
      </c>
      <c r="F488" s="56" t="s">
        <v>1331</v>
      </c>
      <c r="J488" s="58" t="s">
        <v>1182</v>
      </c>
      <c r="L488" s="56" t="s">
        <v>2220</v>
      </c>
      <c r="M488" s="58" t="s">
        <v>1210</v>
      </c>
      <c r="N488" s="61">
        <f>IF(J488="","",IF(ISERROR(MATCH(M488,M$5:M487,0)),MAX(N$5:N487)+1,VLOOKUP(M488,M$5:N487,2,FALSE)) )</f>
        <v>2</v>
      </c>
      <c r="P488" s="58" t="s">
        <v>1182</v>
      </c>
      <c r="Q488" s="118" t="s">
        <v>2184</v>
      </c>
      <c r="R488" s="118"/>
      <c r="S488" s="58" t="s">
        <v>1211</v>
      </c>
      <c r="V488" s="61" t="str">
        <f t="shared" si="49"/>
        <v>_</v>
      </c>
      <c r="W488" s="61">
        <f>IF(P488="","",IF(ISERROR(MATCH(V488,V$5:V487,0)),MAX(W$5:W487)+1,VLOOKUP(V488,V$5:W487,2,FALSE)) )</f>
        <v>19</v>
      </c>
      <c r="AH488" s="54" t="str">
        <f t="shared" si="50"/>
        <v>2j*</v>
      </c>
      <c r="AK488" s="58" t="s">
        <v>2069</v>
      </c>
      <c r="AN488" s="58" t="s">
        <v>2221</v>
      </c>
      <c r="AO488" s="58" t="s">
        <v>2222</v>
      </c>
      <c r="AP488" s="58" t="s">
        <v>1953</v>
      </c>
      <c r="AQ488" s="91" t="s">
        <v>2218</v>
      </c>
      <c r="AR488" s="58">
        <v>23</v>
      </c>
      <c r="AS488" s="58" t="s">
        <v>2223</v>
      </c>
      <c r="AT488" s="92">
        <v>241930.5</v>
      </c>
      <c r="AU488" s="92">
        <v>541107</v>
      </c>
      <c r="AV488" s="112">
        <v>24.32513888888889</v>
      </c>
      <c r="AW488" s="112">
        <v>54.185277777777777</v>
      </c>
      <c r="AX488" s="58">
        <v>10</v>
      </c>
      <c r="AY488" s="58">
        <v>123</v>
      </c>
      <c r="BA488" s="59"/>
      <c r="BB488" s="59"/>
      <c r="BC488" s="59"/>
      <c r="BD488" s="59"/>
      <c r="BE488" s="59"/>
    </row>
    <row r="489" spans="1:57" ht="15" customHeight="1" x14ac:dyDescent="0.25">
      <c r="A489" s="157" t="s">
        <v>2225</v>
      </c>
      <c r="B489" s="54">
        <f ca="1">IF(AO489="","",IF(ISERROR(MATCH(AO489,AO$5:AO488,0)),MAX(B$5:B488)+1,INDIRECT(ADDRESS(MATCH(AO489,AO$5:AO488,0)+4,1)) ) )</f>
        <v>381</v>
      </c>
      <c r="C489" s="55">
        <v>548</v>
      </c>
      <c r="E489" s="88" t="s">
        <v>1331</v>
      </c>
      <c r="F489" s="56" t="s">
        <v>1512</v>
      </c>
      <c r="J489" s="58" t="s">
        <v>1182</v>
      </c>
      <c r="L489" s="56" t="s">
        <v>2224</v>
      </c>
      <c r="M489" s="58" t="s">
        <v>1351</v>
      </c>
      <c r="N489" s="61">
        <f>IF(J489="","",IF(ISERROR(MATCH(M489,M$5:M488,0)),MAX(N$5:N488)+1,VLOOKUP(M489,M$5:N488,2,FALSE)) )</f>
        <v>5</v>
      </c>
      <c r="P489" s="58" t="s">
        <v>1182</v>
      </c>
      <c r="Q489" s="118" t="s">
        <v>2184</v>
      </c>
      <c r="R489" s="118"/>
      <c r="S489" s="58" t="s">
        <v>1211</v>
      </c>
      <c r="T489" s="58" t="s">
        <v>1196</v>
      </c>
      <c r="U489" s="58" t="s">
        <v>1265</v>
      </c>
      <c r="V489" s="61" t="str">
        <f t="shared" si="49"/>
        <v>A1_A3</v>
      </c>
      <c r="W489" s="61">
        <f>IF(P489="","",IF(ISERROR(MATCH(V489,V$5:V488,0)),MAX(W$5:W488)+1,VLOOKUP(V489,V$5:W488,2,FALSE)) )</f>
        <v>9</v>
      </c>
      <c r="AH489" s="54" t="str">
        <f t="shared" si="50"/>
        <v>59*</v>
      </c>
      <c r="AK489" s="58" t="s">
        <v>2069</v>
      </c>
      <c r="AN489" s="58" t="s">
        <v>2221</v>
      </c>
      <c r="AO489" s="58" t="s">
        <v>2225</v>
      </c>
      <c r="AP489" s="58" t="s">
        <v>1953</v>
      </c>
      <c r="AQ489" s="91" t="s">
        <v>2218</v>
      </c>
      <c r="AR489" s="58">
        <v>23</v>
      </c>
      <c r="AS489" s="58" t="s">
        <v>2223</v>
      </c>
      <c r="AT489" s="92">
        <v>241930.5</v>
      </c>
      <c r="AU489" s="92">
        <v>541107</v>
      </c>
      <c r="AV489" s="112">
        <v>24.32513888888889</v>
      </c>
      <c r="AW489" s="112">
        <v>54.185277777777777</v>
      </c>
      <c r="AX489" s="58">
        <v>10</v>
      </c>
      <c r="AY489" s="58">
        <v>123</v>
      </c>
      <c r="BA489" s="59"/>
      <c r="BB489" s="59"/>
      <c r="BC489" s="59"/>
      <c r="BD489" s="59"/>
      <c r="BE489" s="59"/>
    </row>
    <row r="490" spans="1:57" ht="15" customHeight="1" x14ac:dyDescent="0.25">
      <c r="A490" s="157" t="s">
        <v>2228</v>
      </c>
      <c r="B490" s="54">
        <f ca="1">IF(AO490="","",IF(ISERROR(MATCH(AO490,AO$5:AO489,0)),MAX(B$5:B489)+1,INDIRECT(ADDRESS(MATCH(AO490,AO$5:AO489,0)+4,1)) ) )</f>
        <v>382</v>
      </c>
      <c r="C490" s="55">
        <v>549</v>
      </c>
      <c r="E490" s="57" t="s">
        <v>1331</v>
      </c>
      <c r="F490" s="56" t="s">
        <v>1331</v>
      </c>
      <c r="J490" s="58" t="s">
        <v>1182</v>
      </c>
      <c r="L490" s="56" t="s">
        <v>2226</v>
      </c>
      <c r="M490" s="58" t="s">
        <v>1210</v>
      </c>
      <c r="N490" s="61">
        <f>IF(J490="","",IF(ISERROR(MATCH(M490,M$5:M489,0)),MAX(N$5:N489)+1,VLOOKUP(M490,M$5:N489,2,FALSE)) )</f>
        <v>2</v>
      </c>
      <c r="P490" s="58" t="s">
        <v>1182</v>
      </c>
      <c r="Q490" s="118" t="s">
        <v>2184</v>
      </c>
      <c r="R490" s="118"/>
      <c r="S490" s="58" t="s">
        <v>1211</v>
      </c>
      <c r="V490" s="61" t="str">
        <f t="shared" si="49"/>
        <v>_</v>
      </c>
      <c r="W490" s="61">
        <f>IF(P490="","",IF(ISERROR(MATCH(V490,V$5:V489,0)),MAX(W$5:W489)+1,VLOOKUP(V490,V$5:W489,2,FALSE)) )</f>
        <v>19</v>
      </c>
      <c r="AH490" s="54" t="str">
        <f t="shared" si="50"/>
        <v>2j*</v>
      </c>
      <c r="AK490" s="58" t="s">
        <v>2069</v>
      </c>
      <c r="AN490" s="58" t="s">
        <v>2227</v>
      </c>
      <c r="AO490" s="58" t="s">
        <v>2228</v>
      </c>
      <c r="AP490" s="58" t="s">
        <v>1953</v>
      </c>
      <c r="AQ490" s="91" t="s">
        <v>2218</v>
      </c>
      <c r="AR490" s="58" t="s">
        <v>2229</v>
      </c>
      <c r="AS490" s="58" t="s">
        <v>2223</v>
      </c>
      <c r="AT490" s="92">
        <v>241928.4</v>
      </c>
      <c r="AU490" s="92">
        <v>541107</v>
      </c>
      <c r="AV490" s="112">
        <v>24.324555555555555</v>
      </c>
      <c r="AW490" s="112">
        <v>54.185277777777777</v>
      </c>
      <c r="AX490" s="58">
        <v>10</v>
      </c>
      <c r="AY490" s="58">
        <v>120</v>
      </c>
      <c r="BA490" s="59"/>
      <c r="BB490" s="59"/>
      <c r="BC490" s="59"/>
      <c r="BD490" s="59"/>
      <c r="BE490" s="59"/>
    </row>
    <row r="491" spans="1:57" ht="15" customHeight="1" x14ac:dyDescent="0.25">
      <c r="A491" s="157" t="s">
        <v>2232</v>
      </c>
      <c r="B491" s="54">
        <f ca="1">IF(AO491="","",IF(ISERROR(MATCH(AO491,AO$5:AO490,0)),MAX(B$5:B490)+1,INDIRECT(ADDRESS(MATCH(AO491,AO$5:AO490,0)+4,1)) ) )</f>
        <v>383</v>
      </c>
      <c r="C491" s="55">
        <v>550</v>
      </c>
      <c r="E491" s="57" t="s">
        <v>1308</v>
      </c>
      <c r="F491" s="56" t="s">
        <v>1308</v>
      </c>
      <c r="J491" s="58" t="s">
        <v>1182</v>
      </c>
      <c r="L491" s="56" t="s">
        <v>2230</v>
      </c>
      <c r="M491" s="58" t="s">
        <v>1210</v>
      </c>
      <c r="N491" s="61">
        <f>IF(J491="","",IF(ISERROR(MATCH(M491,M$5:M490,0)),MAX(N$5:N490)+1,VLOOKUP(M491,M$5:N490,2,FALSE)) )</f>
        <v>2</v>
      </c>
      <c r="P491" s="58" t="s">
        <v>1182</v>
      </c>
      <c r="Q491" s="118" t="s">
        <v>2184</v>
      </c>
      <c r="R491" s="118"/>
      <c r="S491" s="58" t="s">
        <v>1197</v>
      </c>
      <c r="T491" s="58" t="s">
        <v>1196</v>
      </c>
      <c r="V491" s="61" t="str">
        <f t="shared" si="49"/>
        <v>A1_A1</v>
      </c>
      <c r="W491" s="61">
        <f>IF(P491="","",IF(ISERROR(MATCH(V491,V$5:V490,0)),MAX(W$5:W490)+1,VLOOKUP(V491,V$5:W490,2,FALSE)) )</f>
        <v>10</v>
      </c>
      <c r="AH491" s="54" t="str">
        <f t="shared" si="50"/>
        <v>2a*</v>
      </c>
      <c r="AK491" s="58" t="s">
        <v>2069</v>
      </c>
      <c r="AN491" s="58" t="s">
        <v>2231</v>
      </c>
      <c r="AO491" s="58" t="s">
        <v>2232</v>
      </c>
      <c r="AP491" s="58" t="s">
        <v>1953</v>
      </c>
      <c r="AQ491" s="91" t="s">
        <v>2218</v>
      </c>
      <c r="AR491" s="58">
        <v>24</v>
      </c>
      <c r="AS491" s="58" t="s">
        <v>2233</v>
      </c>
      <c r="AT491" s="92">
        <v>241925.5</v>
      </c>
      <c r="AU491" s="92">
        <v>541111.69999999995</v>
      </c>
      <c r="AV491" s="112">
        <v>24.32375</v>
      </c>
      <c r="AW491" s="112">
        <v>54.186583333333317</v>
      </c>
      <c r="AX491" s="58">
        <v>10</v>
      </c>
      <c r="AY491" s="58">
        <v>125</v>
      </c>
      <c r="BA491" s="59"/>
      <c r="BB491" s="59"/>
      <c r="BC491" s="59"/>
      <c r="BD491" s="59"/>
      <c r="BE491" s="59"/>
    </row>
    <row r="492" spans="1:57" ht="15" customHeight="1" x14ac:dyDescent="0.25">
      <c r="A492" s="157" t="s">
        <v>2236</v>
      </c>
      <c r="B492" s="54">
        <f ca="1">IF(AO492="","",IF(ISERROR(MATCH(AO492,AO$5:AO491,0)),MAX(B$5:B491)+1,INDIRECT(ADDRESS(MATCH(AO492,AO$5:AO491,0)+4,1)) ) )</f>
        <v>384</v>
      </c>
      <c r="C492" s="55">
        <v>551</v>
      </c>
      <c r="E492" s="57" t="s">
        <v>1355</v>
      </c>
      <c r="F492" s="56" t="s">
        <v>1355</v>
      </c>
      <c r="J492" s="58" t="s">
        <v>1182</v>
      </c>
      <c r="L492" s="56" t="s">
        <v>2234</v>
      </c>
      <c r="M492" s="58" t="s">
        <v>1351</v>
      </c>
      <c r="N492" s="61">
        <f>IF(J492="","",IF(ISERROR(MATCH(M492,M$5:M491,0)),MAX(N$5:N491)+1,VLOOKUP(M492,M$5:N491,2,FALSE)) )</f>
        <v>5</v>
      </c>
      <c r="P492" s="58" t="s">
        <v>1182</v>
      </c>
      <c r="Q492" s="118" t="s">
        <v>2184</v>
      </c>
      <c r="R492" s="118"/>
      <c r="S492" s="58" t="s">
        <v>1197</v>
      </c>
      <c r="V492" s="61" t="str">
        <f t="shared" si="49"/>
        <v>_</v>
      </c>
      <c r="W492" s="61">
        <f>IF(P492="","",IF(ISERROR(MATCH(V492,V$5:V491,0)),MAX(W$5:W491)+1,VLOOKUP(V492,V$5:W491,2,FALSE)) )</f>
        <v>19</v>
      </c>
      <c r="AH492" s="54" t="str">
        <f t="shared" si="50"/>
        <v>5j*</v>
      </c>
      <c r="AK492" s="58" t="s">
        <v>2069</v>
      </c>
      <c r="AN492" s="58" t="s">
        <v>2235</v>
      </c>
      <c r="AO492" s="58" t="s">
        <v>2236</v>
      </c>
      <c r="AP492" s="58" t="s">
        <v>1953</v>
      </c>
      <c r="AQ492" s="91" t="s">
        <v>2218</v>
      </c>
      <c r="AR492" s="58">
        <v>25</v>
      </c>
      <c r="AS492" s="58" t="s">
        <v>2237</v>
      </c>
      <c r="AT492" s="92">
        <v>241718.2</v>
      </c>
      <c r="AU492" s="92">
        <v>541008.5</v>
      </c>
      <c r="AV492" s="112">
        <v>24.288388888888893</v>
      </c>
      <c r="AW492" s="112">
        <v>54.169027777777778</v>
      </c>
      <c r="AX492" s="58">
        <v>10</v>
      </c>
      <c r="AY492" s="58">
        <v>130</v>
      </c>
      <c r="BA492" s="59"/>
      <c r="BB492" s="59"/>
      <c r="BC492" s="59"/>
      <c r="BD492" s="59"/>
      <c r="BE492" s="59"/>
    </row>
    <row r="493" spans="1:57" ht="15" customHeight="1" x14ac:dyDescent="0.25">
      <c r="A493" s="157" t="s">
        <v>2240</v>
      </c>
      <c r="B493" s="54">
        <f ca="1">IF(AO493="","",IF(ISERROR(MATCH(AO493,AO$5:AO492,0)),MAX(B$5:B492)+1,INDIRECT(ADDRESS(MATCH(AO493,AO$5:AO492,0)+4,1)) ) )</f>
        <v>385</v>
      </c>
      <c r="C493" s="55">
        <v>552</v>
      </c>
      <c r="E493" s="88" t="s">
        <v>1331</v>
      </c>
      <c r="F493" s="56" t="s">
        <v>1308</v>
      </c>
      <c r="J493" s="58" t="s">
        <v>1182</v>
      </c>
      <c r="L493" s="56" t="s">
        <v>2238</v>
      </c>
      <c r="M493" s="58" t="s">
        <v>1210</v>
      </c>
      <c r="N493" s="61">
        <f>IF(J493="","",IF(ISERROR(MATCH(M493,M$5:M492,0)),MAX(N$5:N492)+1,VLOOKUP(M493,M$5:N492,2,FALSE)) )</f>
        <v>2</v>
      </c>
      <c r="P493" s="58" t="s">
        <v>1182</v>
      </c>
      <c r="Q493" s="118" t="s">
        <v>2184</v>
      </c>
      <c r="R493" s="118"/>
      <c r="S493" s="58" t="s">
        <v>1211</v>
      </c>
      <c r="T493" s="58" t="s">
        <v>1196</v>
      </c>
      <c r="U493" s="58" t="s">
        <v>1265</v>
      </c>
      <c r="V493" s="61" t="str">
        <f t="shared" si="49"/>
        <v>A1_A3</v>
      </c>
      <c r="W493" s="61">
        <f>IF(P493="","",IF(ISERROR(MATCH(V493,V$5:V492,0)),MAX(W$5:W492)+1,VLOOKUP(V493,V$5:W492,2,FALSE)) )</f>
        <v>9</v>
      </c>
      <c r="AH493" s="54" t="str">
        <f t="shared" si="50"/>
        <v>29*</v>
      </c>
      <c r="AK493" s="58" t="s">
        <v>2069</v>
      </c>
      <c r="AN493" s="58" t="s">
        <v>2239</v>
      </c>
      <c r="AO493" s="58" t="s">
        <v>2240</v>
      </c>
      <c r="AP493" s="58" t="s">
        <v>1953</v>
      </c>
      <c r="AQ493" s="91" t="s">
        <v>2218</v>
      </c>
      <c r="AR493" s="58">
        <v>26</v>
      </c>
      <c r="AS493" s="58" t="s">
        <v>2237</v>
      </c>
      <c r="AT493" s="92">
        <v>241707.4</v>
      </c>
      <c r="AU493" s="92">
        <v>541002.1</v>
      </c>
      <c r="AV493" s="112">
        <v>24.285388888888889</v>
      </c>
      <c r="AW493" s="112">
        <v>54.167249999999996</v>
      </c>
      <c r="AX493" s="58">
        <v>10</v>
      </c>
      <c r="AY493" s="58">
        <v>120</v>
      </c>
      <c r="BA493" s="59"/>
      <c r="BB493" s="59"/>
      <c r="BC493" s="59"/>
      <c r="BD493" s="59"/>
      <c r="BE493" s="59"/>
    </row>
    <row r="494" spans="1:57" ht="15" customHeight="1" x14ac:dyDescent="0.25">
      <c r="A494" s="157" t="s">
        <v>2244</v>
      </c>
      <c r="B494" s="54">
        <f ca="1">IF(AO494="","",IF(ISERROR(MATCH(AO494,AO$5:AO493,0)),MAX(B$5:B493)+1,INDIRECT(ADDRESS(MATCH(AO494,AO$5:AO493,0)+4,1)) ) )</f>
        <v>386</v>
      </c>
      <c r="C494" s="55">
        <v>553</v>
      </c>
      <c r="E494" s="57" t="s">
        <v>1355</v>
      </c>
      <c r="F494" s="56" t="s">
        <v>1355</v>
      </c>
      <c r="J494" s="58" t="s">
        <v>1182</v>
      </c>
      <c r="L494" s="56" t="s">
        <v>2241</v>
      </c>
      <c r="M494" s="58" t="s">
        <v>1351</v>
      </c>
      <c r="N494" s="61">
        <f>IF(J494="","",IF(ISERROR(MATCH(M494,M$5:M493,0)),MAX(N$5:N493)+1,VLOOKUP(M494,M$5:N493,2,FALSE)) )</f>
        <v>5</v>
      </c>
      <c r="P494" s="58" t="s">
        <v>1182</v>
      </c>
      <c r="Q494" s="118" t="s">
        <v>2242</v>
      </c>
      <c r="R494" s="118"/>
      <c r="S494" s="58" t="s">
        <v>1197</v>
      </c>
      <c r="V494" s="61" t="str">
        <f t="shared" si="49"/>
        <v>_</v>
      </c>
      <c r="W494" s="61">
        <f>IF(P494="","",IF(ISERROR(MATCH(V494,V$5:V493,0)),MAX(W$5:W493)+1,VLOOKUP(V494,V$5:W493,2,FALSE)) )</f>
        <v>19</v>
      </c>
      <c r="AH494" s="54" t="str">
        <f t="shared" si="50"/>
        <v>5j*</v>
      </c>
      <c r="AK494" s="58" t="s">
        <v>2069</v>
      </c>
      <c r="AN494" s="58" t="s">
        <v>2243</v>
      </c>
      <c r="AO494" s="58" t="s">
        <v>2244</v>
      </c>
      <c r="AP494" s="58" t="s">
        <v>1953</v>
      </c>
      <c r="AQ494" s="91" t="s">
        <v>2218</v>
      </c>
      <c r="AR494" s="58" t="s">
        <v>2245</v>
      </c>
      <c r="AS494" s="58" t="s">
        <v>2237</v>
      </c>
      <c r="AT494" s="92">
        <v>241706.1</v>
      </c>
      <c r="AU494" s="92">
        <v>541001.80000000005</v>
      </c>
      <c r="AV494" s="112">
        <v>24.285027777777778</v>
      </c>
      <c r="AW494" s="112">
        <v>54.167166666666681</v>
      </c>
      <c r="AX494" s="58">
        <v>10</v>
      </c>
      <c r="AY494" s="58">
        <v>120</v>
      </c>
      <c r="BA494" s="59"/>
      <c r="BB494" s="59"/>
      <c r="BC494" s="59"/>
      <c r="BD494" s="59"/>
      <c r="BE494" s="59"/>
    </row>
    <row r="495" spans="1:57" ht="15" customHeight="1" x14ac:dyDescent="0.25">
      <c r="A495" s="157" t="s">
        <v>2248</v>
      </c>
      <c r="B495" s="54">
        <f ca="1">IF(AO495="","",IF(ISERROR(MATCH(AO495,AO$5:AO494,0)),MAX(B$5:B494)+1,INDIRECT(ADDRESS(MATCH(AO495,AO$5:AO494,0)+4,1)) ) )</f>
        <v>387</v>
      </c>
      <c r="C495" s="55">
        <v>554</v>
      </c>
      <c r="E495" s="57" t="s">
        <v>1355</v>
      </c>
      <c r="F495" s="56" t="s">
        <v>1355</v>
      </c>
      <c r="J495" s="58" t="s">
        <v>1182</v>
      </c>
      <c r="L495" s="56" t="s">
        <v>2246</v>
      </c>
      <c r="M495" s="58" t="s">
        <v>1351</v>
      </c>
      <c r="N495" s="61">
        <f>IF(J495="","",IF(ISERROR(MATCH(M495,M$5:M494,0)),MAX(N$5:N494)+1,VLOOKUP(M495,M$5:N494,2,FALSE)) )</f>
        <v>5</v>
      </c>
      <c r="P495" s="58" t="s">
        <v>1182</v>
      </c>
      <c r="Q495" s="118" t="s">
        <v>2242</v>
      </c>
      <c r="R495" s="118"/>
      <c r="S495" s="58" t="s">
        <v>1197</v>
      </c>
      <c r="V495" s="61" t="str">
        <f t="shared" si="49"/>
        <v>_</v>
      </c>
      <c r="W495" s="61">
        <f>IF(P495="","",IF(ISERROR(MATCH(V495,V$5:V494,0)),MAX(W$5:W494)+1,VLOOKUP(V495,V$5:W494,2,FALSE)) )</f>
        <v>19</v>
      </c>
      <c r="AH495" s="54" t="str">
        <f t="shared" si="50"/>
        <v>5j*</v>
      </c>
      <c r="AK495" s="58" t="s">
        <v>2069</v>
      </c>
      <c r="AN495" s="58" t="s">
        <v>2247</v>
      </c>
      <c r="AO495" s="58" t="s">
        <v>2248</v>
      </c>
      <c r="AP495" s="58" t="s">
        <v>1953</v>
      </c>
      <c r="AQ495" s="91" t="s">
        <v>2218</v>
      </c>
      <c r="AR495" s="58">
        <v>27</v>
      </c>
      <c r="AS495" s="58" t="s">
        <v>2237</v>
      </c>
      <c r="AT495" s="92">
        <v>241656.3</v>
      </c>
      <c r="AU495" s="92">
        <v>541004.5</v>
      </c>
      <c r="AV495" s="112">
        <v>24.282305555555553</v>
      </c>
      <c r="AW495" s="112">
        <v>54.167916666666663</v>
      </c>
      <c r="AX495" s="58">
        <v>10</v>
      </c>
      <c r="AY495" s="58">
        <v>120</v>
      </c>
      <c r="BA495" s="59"/>
      <c r="BB495" s="59"/>
      <c r="BC495" s="59"/>
      <c r="BD495" s="59"/>
      <c r="BE495" s="59"/>
    </row>
    <row r="496" spans="1:57" ht="15" customHeight="1" x14ac:dyDescent="0.25">
      <c r="A496" s="157" t="s">
        <v>2250</v>
      </c>
      <c r="B496" s="54">
        <f ca="1">IF(AO496="","",IF(ISERROR(MATCH(AO496,AO$5:AO495,0)),MAX(B$5:B495)+1,INDIRECT(ADDRESS(MATCH(AO496,AO$5:AO495,0)+4,1)) ) )</f>
        <v>388</v>
      </c>
      <c r="C496" s="55">
        <v>555</v>
      </c>
      <c r="E496" s="57" t="s">
        <v>1308</v>
      </c>
      <c r="F496" s="56" t="s">
        <v>1308</v>
      </c>
      <c r="J496" s="58" t="s">
        <v>1182</v>
      </c>
      <c r="L496" s="56" t="s">
        <v>2249</v>
      </c>
      <c r="M496" s="58" t="s">
        <v>1210</v>
      </c>
      <c r="N496" s="61">
        <f>IF(J496="","",IF(ISERROR(MATCH(M496,M$5:M495,0)),MAX(N$5:N495)+1,VLOOKUP(M496,M$5:N495,2,FALSE)) )</f>
        <v>2</v>
      </c>
      <c r="P496" s="58" t="s">
        <v>1182</v>
      </c>
      <c r="Q496" s="118" t="s">
        <v>2242</v>
      </c>
      <c r="R496" s="118"/>
      <c r="S496" s="58" t="s">
        <v>1197</v>
      </c>
      <c r="T496" s="58" t="s">
        <v>1196</v>
      </c>
      <c r="V496" s="61" t="str">
        <f t="shared" si="49"/>
        <v>A1_A1</v>
      </c>
      <c r="W496" s="61">
        <f>IF(P496="","",IF(ISERROR(MATCH(V496,V$5:V495,0)),MAX(W$5:W495)+1,VLOOKUP(V496,V$5:W495,2,FALSE)) )</f>
        <v>10</v>
      </c>
      <c r="AH496" s="54" t="str">
        <f t="shared" si="50"/>
        <v>2a*</v>
      </c>
      <c r="AK496" s="58" t="s">
        <v>2069</v>
      </c>
      <c r="AN496" s="58" t="s">
        <v>16</v>
      </c>
      <c r="AO496" s="58" t="s">
        <v>2250</v>
      </c>
      <c r="AP496" s="58" t="s">
        <v>1953</v>
      </c>
      <c r="AQ496" s="91" t="s">
        <v>1975</v>
      </c>
      <c r="AR496" s="58">
        <v>5</v>
      </c>
      <c r="AS496" s="58" t="s">
        <v>2083</v>
      </c>
      <c r="AT496" s="92">
        <v>243555.8</v>
      </c>
      <c r="AU496" s="92">
        <v>541654.6</v>
      </c>
      <c r="AV496" s="112">
        <v>24.598833333333332</v>
      </c>
      <c r="AW496" s="112">
        <v>54.281833333333324</v>
      </c>
      <c r="AX496" s="58">
        <v>25</v>
      </c>
      <c r="AY496" s="58">
        <v>107</v>
      </c>
      <c r="BA496" s="59"/>
      <c r="BB496" s="59"/>
      <c r="BC496" s="59"/>
      <c r="BD496" s="59"/>
      <c r="BE496" s="59"/>
    </row>
    <row r="497" spans="1:57" ht="15" customHeight="1" x14ac:dyDescent="0.25">
      <c r="A497" s="157" t="s">
        <v>2252</v>
      </c>
      <c r="B497" s="54">
        <f ca="1">IF(AO497="","",IF(ISERROR(MATCH(AO497,AO$5:AO496,0)),MAX(B$5:B496)+1,INDIRECT(ADDRESS(MATCH(AO497,AO$5:AO496,0)+4,1)) ) )</f>
        <v>389</v>
      </c>
      <c r="C497" s="55">
        <v>556</v>
      </c>
      <c r="E497" s="57" t="s">
        <v>1308</v>
      </c>
      <c r="F497" s="56" t="s">
        <v>1308</v>
      </c>
      <c r="J497" s="58" t="s">
        <v>1182</v>
      </c>
      <c r="L497" s="56" t="s">
        <v>2251</v>
      </c>
      <c r="M497" s="58" t="s">
        <v>1210</v>
      </c>
      <c r="N497" s="61">
        <f>IF(J497="","",IF(ISERROR(MATCH(M497,M$5:M496,0)),MAX(N$5:N496)+1,VLOOKUP(M497,M$5:N496,2,FALSE)) )</f>
        <v>2</v>
      </c>
      <c r="P497" s="58" t="s">
        <v>1182</v>
      </c>
      <c r="Q497" s="118" t="s">
        <v>2242</v>
      </c>
      <c r="R497" s="118"/>
      <c r="S497" s="58" t="s">
        <v>1197</v>
      </c>
      <c r="T497" s="58" t="s">
        <v>1196</v>
      </c>
      <c r="V497" s="61" t="str">
        <f t="shared" si="49"/>
        <v>A1_A1</v>
      </c>
      <c r="W497" s="61">
        <f>IF(P497="","",IF(ISERROR(MATCH(V497,V$5:V496,0)),MAX(W$5:W496)+1,VLOOKUP(V497,V$5:W496,2,FALSE)) )</f>
        <v>10</v>
      </c>
      <c r="AH497" s="54" t="str">
        <f t="shared" si="50"/>
        <v>2a*</v>
      </c>
      <c r="AK497" s="58" t="s">
        <v>2069</v>
      </c>
      <c r="AN497" s="58" t="s">
        <v>16</v>
      </c>
      <c r="AO497" s="58" t="s">
        <v>2252</v>
      </c>
      <c r="AP497" s="58" t="s">
        <v>1953</v>
      </c>
      <c r="AQ497" s="91" t="s">
        <v>1975</v>
      </c>
      <c r="AR497" s="58">
        <v>5</v>
      </c>
      <c r="AS497" s="58" t="s">
        <v>2083</v>
      </c>
      <c r="AT497" s="92">
        <v>243555.8</v>
      </c>
      <c r="AU497" s="92">
        <v>541654.6</v>
      </c>
      <c r="AV497" s="112">
        <v>24.598833333333332</v>
      </c>
      <c r="AW497" s="112">
        <v>54.281833333333324</v>
      </c>
      <c r="AX497" s="58">
        <v>25</v>
      </c>
      <c r="AY497" s="58">
        <v>107</v>
      </c>
      <c r="BA497" s="59"/>
      <c r="BB497" s="59"/>
      <c r="BC497" s="59"/>
      <c r="BD497" s="59"/>
      <c r="BE497" s="59"/>
    </row>
    <row r="498" spans="1:57" ht="15" customHeight="1" x14ac:dyDescent="0.25">
      <c r="A498" s="157" t="s">
        <v>2254</v>
      </c>
      <c r="B498" s="54">
        <f ca="1">IF(AO498="","",IF(ISERROR(MATCH(AO498,AO$5:AO497,0)),MAX(B$5:B497)+1,INDIRECT(ADDRESS(MATCH(AO498,AO$5:AO497,0)+4,1)) ) )</f>
        <v>390</v>
      </c>
      <c r="C498" s="55">
        <v>557</v>
      </c>
      <c r="E498" s="57" t="s">
        <v>1308</v>
      </c>
      <c r="F498" s="56" t="s">
        <v>1308</v>
      </c>
      <c r="J498" s="58" t="s">
        <v>1182</v>
      </c>
      <c r="L498" s="56" t="s">
        <v>2253</v>
      </c>
      <c r="M498" s="58" t="s">
        <v>1210</v>
      </c>
      <c r="N498" s="61">
        <f>IF(J498="","",IF(ISERROR(MATCH(M498,M$5:M497,0)),MAX(N$5:N497)+1,VLOOKUP(M498,M$5:N497,2,FALSE)) )</f>
        <v>2</v>
      </c>
      <c r="P498" s="58" t="s">
        <v>1182</v>
      </c>
      <c r="Q498" s="118" t="s">
        <v>2242</v>
      </c>
      <c r="R498" s="118"/>
      <c r="S498" s="58" t="s">
        <v>1197</v>
      </c>
      <c r="T498" s="58" t="s">
        <v>1196</v>
      </c>
      <c r="V498" s="61" t="str">
        <f t="shared" si="49"/>
        <v>A1_A1</v>
      </c>
      <c r="W498" s="61">
        <f>IF(P498="","",IF(ISERROR(MATCH(V498,V$5:V497,0)),MAX(W$5:W497)+1,VLOOKUP(V498,V$5:W497,2,FALSE)) )</f>
        <v>10</v>
      </c>
      <c r="AH498" s="54" t="str">
        <f t="shared" si="50"/>
        <v>2a*</v>
      </c>
      <c r="AK498" s="58" t="s">
        <v>2069</v>
      </c>
      <c r="AN498" s="58" t="s">
        <v>16</v>
      </c>
      <c r="AO498" s="58" t="s">
        <v>2254</v>
      </c>
      <c r="AP498" s="58" t="s">
        <v>1953</v>
      </c>
      <c r="AQ498" s="91" t="s">
        <v>1975</v>
      </c>
      <c r="AR498" s="58">
        <v>5</v>
      </c>
      <c r="AS498" s="58" t="s">
        <v>2083</v>
      </c>
      <c r="AT498" s="92">
        <v>243555.8</v>
      </c>
      <c r="AU498" s="92">
        <v>541654.6</v>
      </c>
      <c r="AV498" s="112">
        <v>24.598833333333332</v>
      </c>
      <c r="AW498" s="112">
        <v>54.281833333333324</v>
      </c>
      <c r="AX498" s="58">
        <v>25</v>
      </c>
      <c r="AY498" s="58">
        <v>107</v>
      </c>
      <c r="BA498" s="59"/>
      <c r="BB498" s="59"/>
      <c r="BC498" s="59"/>
      <c r="BD498" s="59"/>
      <c r="BE498" s="59"/>
    </row>
    <row r="499" spans="1:57" ht="15" customHeight="1" x14ac:dyDescent="0.25">
      <c r="A499" s="157" t="s">
        <v>2256</v>
      </c>
      <c r="B499" s="54">
        <f ca="1">IF(AO499="","",IF(ISERROR(MATCH(AO499,AO$5:AO498,0)),MAX(B$5:B498)+1,INDIRECT(ADDRESS(MATCH(AO499,AO$5:AO498,0)+4,1)) ) )</f>
        <v>391</v>
      </c>
      <c r="C499" s="55">
        <v>558</v>
      </c>
      <c r="E499" s="57" t="s">
        <v>1308</v>
      </c>
      <c r="F499" s="56" t="s">
        <v>1308</v>
      </c>
      <c r="J499" s="58" t="s">
        <v>1182</v>
      </c>
      <c r="L499" s="56" t="s">
        <v>2255</v>
      </c>
      <c r="M499" s="58" t="s">
        <v>1210</v>
      </c>
      <c r="N499" s="61">
        <f>IF(J499="","",IF(ISERROR(MATCH(M499,M$5:M498,0)),MAX(N$5:N498)+1,VLOOKUP(M499,M$5:N498,2,FALSE)) )</f>
        <v>2</v>
      </c>
      <c r="P499" s="58" t="s">
        <v>1182</v>
      </c>
      <c r="Q499" s="118" t="s">
        <v>2242</v>
      </c>
      <c r="R499" s="118"/>
      <c r="S499" s="58" t="s">
        <v>1197</v>
      </c>
      <c r="T499" s="58" t="s">
        <v>1196</v>
      </c>
      <c r="V499" s="61" t="str">
        <f t="shared" si="49"/>
        <v>A1_A1</v>
      </c>
      <c r="W499" s="61">
        <f>IF(P499="","",IF(ISERROR(MATCH(V499,V$5:V498,0)),MAX(W$5:W498)+1,VLOOKUP(V499,V$5:W498,2,FALSE)) )</f>
        <v>10</v>
      </c>
      <c r="AH499" s="54" t="str">
        <f t="shared" si="50"/>
        <v>2a*</v>
      </c>
      <c r="AK499" s="58" t="s">
        <v>2069</v>
      </c>
      <c r="AN499" s="58" t="s">
        <v>16</v>
      </c>
      <c r="AO499" s="58" t="s">
        <v>2256</v>
      </c>
      <c r="AP499" s="58" t="s">
        <v>1953</v>
      </c>
      <c r="AQ499" s="91" t="s">
        <v>1975</v>
      </c>
      <c r="AR499" s="58">
        <v>5</v>
      </c>
      <c r="AS499" s="58" t="s">
        <v>2083</v>
      </c>
      <c r="AT499" s="92">
        <v>243555.8</v>
      </c>
      <c r="AU499" s="92">
        <v>541654.6</v>
      </c>
      <c r="AV499" s="112">
        <v>24.598833333333332</v>
      </c>
      <c r="AW499" s="112">
        <v>54.281833333333324</v>
      </c>
      <c r="AX499" s="58">
        <v>25</v>
      </c>
      <c r="AY499" s="58">
        <v>107</v>
      </c>
      <c r="BA499" s="59"/>
      <c r="BB499" s="59"/>
      <c r="BC499" s="59"/>
      <c r="BD499" s="59"/>
      <c r="BE499" s="59"/>
    </row>
    <row r="500" spans="1:57" ht="15" customHeight="1" x14ac:dyDescent="0.25">
      <c r="A500" s="157" t="s">
        <v>2258</v>
      </c>
      <c r="B500" s="54">
        <f ca="1">IF(AO500="","",IF(ISERROR(MATCH(AO500,AO$5:AO499,0)),MAX(B$5:B499)+1,INDIRECT(ADDRESS(MATCH(AO500,AO$5:AO499,0)+4,1)) ) )</f>
        <v>392</v>
      </c>
      <c r="C500" s="55">
        <v>560</v>
      </c>
      <c r="E500" s="57" t="s">
        <v>1308</v>
      </c>
      <c r="F500" s="56" t="s">
        <v>1308</v>
      </c>
      <c r="J500" s="58" t="s">
        <v>1182</v>
      </c>
      <c r="L500" s="56" t="s">
        <v>2257</v>
      </c>
      <c r="M500" s="58" t="s">
        <v>1210</v>
      </c>
      <c r="N500" s="61">
        <f>IF(J500="","",IF(ISERROR(MATCH(M500,M$5:M499,0)),MAX(N$5:N499)+1,VLOOKUP(M500,M$5:N499,2,FALSE)) )</f>
        <v>2</v>
      </c>
      <c r="P500" s="58" t="s">
        <v>1182</v>
      </c>
      <c r="Q500" s="118" t="s">
        <v>2242</v>
      </c>
      <c r="R500" s="118"/>
      <c r="S500" s="58" t="s">
        <v>1197</v>
      </c>
      <c r="T500" s="58" t="s">
        <v>1196</v>
      </c>
      <c r="V500" s="61" t="str">
        <f t="shared" si="49"/>
        <v>A1_A1</v>
      </c>
      <c r="W500" s="61">
        <f>IF(P500="","",IF(ISERROR(MATCH(V500,V$5:V499,0)),MAX(W$5:W499)+1,VLOOKUP(V500,V$5:W499,2,FALSE)) )</f>
        <v>10</v>
      </c>
      <c r="AH500" s="54" t="str">
        <f t="shared" si="50"/>
        <v>2a*</v>
      </c>
      <c r="AK500" s="58" t="s">
        <v>2069</v>
      </c>
      <c r="AN500" s="58" t="s">
        <v>16</v>
      </c>
      <c r="AO500" s="58" t="s">
        <v>2258</v>
      </c>
      <c r="AP500" s="58" t="s">
        <v>1953</v>
      </c>
      <c r="AQ500" s="91" t="s">
        <v>1975</v>
      </c>
      <c r="AR500" s="58">
        <v>5</v>
      </c>
      <c r="AS500" s="58" t="s">
        <v>2083</v>
      </c>
      <c r="AT500" s="92">
        <v>243555.8</v>
      </c>
      <c r="AU500" s="92">
        <v>541654.6</v>
      </c>
      <c r="AV500" s="112">
        <v>24.598833333333332</v>
      </c>
      <c r="AW500" s="112">
        <v>54.281833333333324</v>
      </c>
      <c r="AX500" s="58">
        <v>25</v>
      </c>
      <c r="AY500" s="58">
        <v>107</v>
      </c>
      <c r="BA500" s="59"/>
      <c r="BB500" s="59"/>
      <c r="BC500" s="59"/>
      <c r="BD500" s="59"/>
      <c r="BE500" s="59"/>
    </row>
    <row r="501" spans="1:57" ht="15" customHeight="1" x14ac:dyDescent="0.25">
      <c r="A501" s="157" t="s">
        <v>2260</v>
      </c>
      <c r="B501" s="54">
        <f ca="1">IF(AO501="","",IF(ISERROR(MATCH(AO501,AO$5:AO500,0)),MAX(B$5:B500)+1,INDIRECT(ADDRESS(MATCH(AO501,AO$5:AO500,0)+4,1)) ) )</f>
        <v>393</v>
      </c>
      <c r="C501" s="55">
        <v>561</v>
      </c>
      <c r="E501" s="57" t="s">
        <v>1308</v>
      </c>
      <c r="F501" s="56" t="s">
        <v>1308</v>
      </c>
      <c r="J501" s="58" t="s">
        <v>1182</v>
      </c>
      <c r="L501" s="56" t="s">
        <v>2259</v>
      </c>
      <c r="M501" s="58" t="s">
        <v>1210</v>
      </c>
      <c r="N501" s="61">
        <f>IF(J501="","",IF(ISERROR(MATCH(M501,M$5:M500,0)),MAX(N$5:N500)+1,VLOOKUP(M501,M$5:N500,2,FALSE)) )</f>
        <v>2</v>
      </c>
      <c r="P501" s="58" t="s">
        <v>1182</v>
      </c>
      <c r="Q501" s="118" t="s">
        <v>2242</v>
      </c>
      <c r="R501" s="118"/>
      <c r="S501" s="58" t="s">
        <v>1197</v>
      </c>
      <c r="T501" s="58" t="s">
        <v>1196</v>
      </c>
      <c r="V501" s="61" t="str">
        <f t="shared" si="49"/>
        <v>A1_A1</v>
      </c>
      <c r="W501" s="61">
        <f>IF(P501="","",IF(ISERROR(MATCH(V501,V$5:V500,0)),MAX(W$5:W500)+1,VLOOKUP(V501,V$5:W500,2,FALSE)) )</f>
        <v>10</v>
      </c>
      <c r="AH501" s="54" t="str">
        <f t="shared" si="50"/>
        <v>2a*</v>
      </c>
      <c r="AK501" s="58" t="s">
        <v>2069</v>
      </c>
      <c r="AN501" s="58" t="s">
        <v>16</v>
      </c>
      <c r="AO501" s="58" t="s">
        <v>2260</v>
      </c>
      <c r="AP501" s="58" t="s">
        <v>1953</v>
      </c>
      <c r="AQ501" s="91" t="s">
        <v>1975</v>
      </c>
      <c r="AR501" s="58">
        <v>5</v>
      </c>
      <c r="AS501" s="58" t="s">
        <v>2083</v>
      </c>
      <c r="AT501" s="92">
        <v>243555.8</v>
      </c>
      <c r="AU501" s="92">
        <v>541654.6</v>
      </c>
      <c r="AV501" s="112">
        <v>24.598833333333332</v>
      </c>
      <c r="AW501" s="112">
        <v>54.281833333333324</v>
      </c>
      <c r="AX501" s="58">
        <v>25</v>
      </c>
      <c r="AY501" s="58">
        <v>107</v>
      </c>
      <c r="BA501" s="59"/>
      <c r="BB501" s="59"/>
      <c r="BC501" s="59"/>
      <c r="BD501" s="59"/>
      <c r="BE501" s="59"/>
    </row>
    <row r="502" spans="1:57" ht="15" customHeight="1" x14ac:dyDescent="0.25">
      <c r="A502" s="157" t="s">
        <v>2262</v>
      </c>
      <c r="B502" s="54">
        <f ca="1">IF(AO502="","",IF(ISERROR(MATCH(AO502,AO$5:AO501,0)),MAX(B$5:B501)+1,INDIRECT(ADDRESS(MATCH(AO502,AO$5:AO501,0)+4,1)) ) )</f>
        <v>394</v>
      </c>
      <c r="C502" s="55">
        <v>562</v>
      </c>
      <c r="E502" s="57" t="s">
        <v>1308</v>
      </c>
      <c r="F502" s="56" t="s">
        <v>1308</v>
      </c>
      <c r="J502" s="58" t="s">
        <v>1182</v>
      </c>
      <c r="L502" s="56" t="s">
        <v>2261</v>
      </c>
      <c r="M502" s="58" t="s">
        <v>1210</v>
      </c>
      <c r="N502" s="61">
        <f>IF(J502="","",IF(ISERROR(MATCH(M502,M$5:M501,0)),MAX(N$5:N501)+1,VLOOKUP(M502,M$5:N501,2,FALSE)) )</f>
        <v>2</v>
      </c>
      <c r="P502" s="58" t="s">
        <v>1182</v>
      </c>
      <c r="Q502" s="118" t="s">
        <v>2242</v>
      </c>
      <c r="R502" s="118"/>
      <c r="S502" s="58" t="s">
        <v>1197</v>
      </c>
      <c r="T502" s="58" t="s">
        <v>1196</v>
      </c>
      <c r="V502" s="61" t="str">
        <f t="shared" si="49"/>
        <v>A1_A1</v>
      </c>
      <c r="W502" s="61">
        <f>IF(P502="","",IF(ISERROR(MATCH(V502,V$5:V501,0)),MAX(W$5:W501)+1,VLOOKUP(V502,V$5:W501,2,FALSE)) )</f>
        <v>10</v>
      </c>
      <c r="AH502" s="54" t="str">
        <f t="shared" si="50"/>
        <v>2a*</v>
      </c>
      <c r="AK502" s="58" t="s">
        <v>2069</v>
      </c>
      <c r="AN502" s="58" t="s">
        <v>16</v>
      </c>
      <c r="AO502" s="58" t="s">
        <v>2262</v>
      </c>
      <c r="AP502" s="58" t="s">
        <v>1953</v>
      </c>
      <c r="AQ502" s="91" t="s">
        <v>1975</v>
      </c>
      <c r="AR502" s="58">
        <v>5</v>
      </c>
      <c r="AS502" s="58" t="s">
        <v>2083</v>
      </c>
      <c r="AT502" s="92">
        <v>243555.8</v>
      </c>
      <c r="AU502" s="92">
        <v>541654.6</v>
      </c>
      <c r="AV502" s="112">
        <v>24.598833333333332</v>
      </c>
      <c r="AW502" s="112">
        <v>54.281833333333324</v>
      </c>
      <c r="AX502" s="58">
        <v>25</v>
      </c>
      <c r="AY502" s="58">
        <v>107</v>
      </c>
      <c r="BA502" s="59"/>
      <c r="BB502" s="59"/>
      <c r="BC502" s="59"/>
      <c r="BD502" s="59"/>
      <c r="BE502" s="59"/>
    </row>
    <row r="503" spans="1:57" ht="15" customHeight="1" x14ac:dyDescent="0.25">
      <c r="A503" s="157" t="s">
        <v>2264</v>
      </c>
      <c r="B503" s="54">
        <f ca="1">IF(AO503="","",IF(ISERROR(MATCH(AO503,AO$5:AO502,0)),MAX(B$5:B502)+1,INDIRECT(ADDRESS(MATCH(AO503,AO$5:AO502,0)+4,1)) ) )</f>
        <v>395</v>
      </c>
      <c r="C503" s="55">
        <v>563</v>
      </c>
      <c r="E503" s="57" t="s">
        <v>1308</v>
      </c>
      <c r="F503" s="56" t="s">
        <v>1308</v>
      </c>
      <c r="J503" s="58" t="s">
        <v>1182</v>
      </c>
      <c r="L503" s="56" t="s">
        <v>2263</v>
      </c>
      <c r="M503" s="58" t="s">
        <v>1491</v>
      </c>
      <c r="N503" s="61">
        <f>IF(J503="","",IF(ISERROR(MATCH(M503,M$5:M502,0)),MAX(N$5:N502)+1,VLOOKUP(M503,M$5:N502,2,FALSE)) )</f>
        <v>8</v>
      </c>
      <c r="P503" s="58" t="s">
        <v>1182</v>
      </c>
      <c r="Q503" s="118" t="s">
        <v>2242</v>
      </c>
      <c r="R503" s="118"/>
      <c r="S503" s="58" t="s">
        <v>1197</v>
      </c>
      <c r="T503" s="58" t="s">
        <v>1196</v>
      </c>
      <c r="V503" s="61" t="str">
        <f t="shared" si="49"/>
        <v>A1_A1</v>
      </c>
      <c r="W503" s="61">
        <f>IF(P503="","",IF(ISERROR(MATCH(V503,V$5:V502,0)),MAX(W$5:W502)+1,VLOOKUP(V503,V$5:W502,2,FALSE)) )</f>
        <v>10</v>
      </c>
      <c r="AH503" s="54" t="str">
        <f t="shared" si="50"/>
        <v>8a*</v>
      </c>
      <c r="AK503" s="58" t="s">
        <v>2069</v>
      </c>
      <c r="AN503" s="58" t="s">
        <v>16</v>
      </c>
      <c r="AO503" s="58" t="s">
        <v>2264</v>
      </c>
      <c r="AP503" s="58" t="s">
        <v>1953</v>
      </c>
      <c r="AQ503" s="91" t="s">
        <v>1954</v>
      </c>
      <c r="AR503" s="58">
        <v>28</v>
      </c>
      <c r="AS503" s="58" t="s">
        <v>2265</v>
      </c>
      <c r="AT503" s="92">
        <v>241638.2</v>
      </c>
      <c r="AU503" s="92">
        <v>540625</v>
      </c>
      <c r="AV503" s="112">
        <v>24.27727777777778</v>
      </c>
      <c r="AW503" s="112">
        <v>54.106944444444444</v>
      </c>
      <c r="AX503" s="58">
        <v>10</v>
      </c>
      <c r="BA503" s="59"/>
      <c r="BB503" s="59"/>
      <c r="BC503" s="59"/>
      <c r="BD503" s="59"/>
      <c r="BE503" s="59"/>
    </row>
    <row r="504" spans="1:57" ht="15" customHeight="1" x14ac:dyDescent="0.25">
      <c r="A504" s="157" t="s">
        <v>2267</v>
      </c>
      <c r="B504" s="54">
        <f ca="1">IF(AO504="","",IF(ISERROR(MATCH(AO504,AO$5:AO503,0)),MAX(B$5:B503)+1,INDIRECT(ADDRESS(MATCH(AO504,AO$5:AO503,0)+4,1)) ) )</f>
        <v>396</v>
      </c>
      <c r="C504" s="55">
        <v>564</v>
      </c>
      <c r="E504" s="57" t="s">
        <v>1308</v>
      </c>
      <c r="F504" s="56" t="s">
        <v>1308</v>
      </c>
      <c r="J504" s="58" t="s">
        <v>1182</v>
      </c>
      <c r="L504" s="56" t="s">
        <v>2266</v>
      </c>
      <c r="M504" s="58" t="s">
        <v>1210</v>
      </c>
      <c r="N504" s="61">
        <f>IF(J504="","",IF(ISERROR(MATCH(M504,M$5:M503,0)),MAX(N$5:N503)+1,VLOOKUP(M504,M$5:N503,2,FALSE)) )</f>
        <v>2</v>
      </c>
      <c r="P504" s="58" t="s">
        <v>1182</v>
      </c>
      <c r="Q504" s="118" t="s">
        <v>2242</v>
      </c>
      <c r="R504" s="118"/>
      <c r="S504" s="58" t="s">
        <v>1197</v>
      </c>
      <c r="T504" s="58" t="s">
        <v>1196</v>
      </c>
      <c r="V504" s="61" t="str">
        <f t="shared" si="49"/>
        <v>A1_A1</v>
      </c>
      <c r="W504" s="61">
        <f>IF(P504="","",IF(ISERROR(MATCH(V504,V$5:V503,0)),MAX(W$5:W503)+1,VLOOKUP(V504,V$5:W503,2,FALSE)) )</f>
        <v>10</v>
      </c>
      <c r="AH504" s="54" t="str">
        <f t="shared" si="50"/>
        <v>2a*</v>
      </c>
      <c r="AK504" s="58" t="s">
        <v>2069</v>
      </c>
      <c r="AN504" s="58" t="s">
        <v>16</v>
      </c>
      <c r="AO504" s="58" t="s">
        <v>2267</v>
      </c>
      <c r="AP504" s="58" t="s">
        <v>1953</v>
      </c>
      <c r="AQ504" s="91" t="s">
        <v>1954</v>
      </c>
      <c r="AR504" s="58">
        <v>29</v>
      </c>
      <c r="AS504" s="58" t="s">
        <v>2268</v>
      </c>
      <c r="AT504" s="92">
        <v>241634.8</v>
      </c>
      <c r="AU504" s="92">
        <v>540620.80000000005</v>
      </c>
      <c r="AV504" s="112">
        <v>24.27633333333333</v>
      </c>
      <c r="AW504" s="112">
        <v>54.105777777777789</v>
      </c>
      <c r="AX504" s="58">
        <v>10</v>
      </c>
      <c r="BA504" s="59"/>
      <c r="BB504" s="59"/>
      <c r="BC504" s="59"/>
      <c r="BD504" s="59"/>
      <c r="BE504" s="59"/>
    </row>
    <row r="505" spans="1:57" ht="15" customHeight="1" x14ac:dyDescent="0.25">
      <c r="A505" s="157" t="s">
        <v>2270</v>
      </c>
      <c r="B505" s="54">
        <f ca="1">IF(AO505="","",IF(ISERROR(MATCH(AO505,AO$5:AO504,0)),MAX(B$5:B504)+1,INDIRECT(ADDRESS(MATCH(AO505,AO$5:AO504,0)+4,1)) ) )</f>
        <v>397</v>
      </c>
      <c r="C505" s="55">
        <v>565</v>
      </c>
      <c r="E505" s="57" t="s">
        <v>1308</v>
      </c>
      <c r="F505" s="56" t="s">
        <v>1308</v>
      </c>
      <c r="J505" s="58" t="s">
        <v>1182</v>
      </c>
      <c r="L505" s="56" t="s">
        <v>2269</v>
      </c>
      <c r="M505" s="58" t="s">
        <v>1210</v>
      </c>
      <c r="N505" s="61">
        <f>IF(J505="","",IF(ISERROR(MATCH(M505,M$5:M504,0)),MAX(N$5:N504)+1,VLOOKUP(M505,M$5:N504,2,FALSE)) )</f>
        <v>2</v>
      </c>
      <c r="P505" s="58" t="s">
        <v>1182</v>
      </c>
      <c r="Q505" s="118" t="s">
        <v>2242</v>
      </c>
      <c r="R505" s="118"/>
      <c r="S505" s="58" t="s">
        <v>1197</v>
      </c>
      <c r="T505" s="58" t="s">
        <v>1196</v>
      </c>
      <c r="V505" s="61" t="str">
        <f t="shared" si="49"/>
        <v>A1_A1</v>
      </c>
      <c r="W505" s="61">
        <f>IF(P505="","",IF(ISERROR(MATCH(V505,V$5:V504,0)),MAX(W$5:W504)+1,VLOOKUP(V505,V$5:W504,2,FALSE)) )</f>
        <v>10</v>
      </c>
      <c r="AH505" s="54" t="str">
        <f t="shared" si="50"/>
        <v>2a*</v>
      </c>
      <c r="AK505" s="58" t="s">
        <v>2069</v>
      </c>
      <c r="AN505" s="58" t="s">
        <v>16</v>
      </c>
      <c r="AO505" s="58" t="s">
        <v>2270</v>
      </c>
      <c r="AP505" s="58" t="s">
        <v>1953</v>
      </c>
      <c r="AQ505" s="91" t="s">
        <v>1954</v>
      </c>
      <c r="AR505" s="58">
        <v>30</v>
      </c>
      <c r="AS505" s="58" t="s">
        <v>1956</v>
      </c>
      <c r="AT505" s="92">
        <v>241835</v>
      </c>
      <c r="AU505" s="92">
        <v>540650.6</v>
      </c>
      <c r="AV505" s="112">
        <v>24.309722222222224</v>
      </c>
      <c r="AW505" s="112">
        <v>54.114055555555552</v>
      </c>
      <c r="AX505" s="58">
        <v>10</v>
      </c>
      <c r="BA505" s="59"/>
      <c r="BB505" s="59"/>
      <c r="BC505" s="59"/>
      <c r="BD505" s="59"/>
      <c r="BE505" s="59"/>
    </row>
    <row r="506" spans="1:57" ht="15" customHeight="1" x14ac:dyDescent="0.25">
      <c r="A506" s="157" t="s">
        <v>1952</v>
      </c>
      <c r="B506" s="54" t="str">
        <f ca="1">IF(AO506="","",IF(ISERROR(MATCH(AO506,AO$5:AO505,0)),MAX(B$5:B505)+1,INDIRECT(ADDRESS(MATCH(AO506,AO$5:AO505,0)+4,1)) ) )</f>
        <v>Lit16_DIPcom30a</v>
      </c>
      <c r="C506" s="55">
        <v>566</v>
      </c>
      <c r="F506" s="56" t="s">
        <v>1308</v>
      </c>
      <c r="J506" s="58" t="s">
        <v>2178</v>
      </c>
      <c r="L506" s="56" t="s">
        <v>2271</v>
      </c>
      <c r="M506" s="58"/>
      <c r="N506" s="61">
        <f>IF(J506="","",IF(ISERROR(MATCH(M506,M$5:M505,0)),MAX(N$5:N505)+1,VLOOKUP(M506,M$5:N505,2,FALSE)) )</f>
        <v>27</v>
      </c>
      <c r="P506" s="58"/>
      <c r="Q506" s="58" t="s">
        <v>2068</v>
      </c>
      <c r="R506" s="58" t="s">
        <v>1619</v>
      </c>
      <c r="V506" s="61" t="str">
        <f t="shared" si="49"/>
        <v/>
      </c>
      <c r="W506" s="61" t="str">
        <f>IF(P506="","",IF(ISERROR(MATCH(V506,V$5:V505,0)),MAX(W$5:W505)+1,VLOOKUP(V506,V$5:W505,2,FALSE)) )</f>
        <v/>
      </c>
      <c r="AH506" s="54" t="str">
        <f t="shared" si="50"/>
        <v>r**</v>
      </c>
      <c r="AK506" s="58" t="s">
        <v>2069</v>
      </c>
      <c r="AL506" s="59" t="s">
        <v>1859</v>
      </c>
      <c r="AN506" s="58" t="s">
        <v>16</v>
      </c>
      <c r="AO506" s="58" t="s">
        <v>1952</v>
      </c>
      <c r="AP506" s="58" t="s">
        <v>1953</v>
      </c>
      <c r="AQ506" s="91" t="s">
        <v>1954</v>
      </c>
      <c r="AR506" s="58" t="s">
        <v>1955</v>
      </c>
      <c r="AS506" s="58" t="s">
        <v>1956</v>
      </c>
      <c r="AT506" s="92">
        <v>241838.1</v>
      </c>
      <c r="AU506" s="92">
        <v>540650.30000000005</v>
      </c>
      <c r="AV506" s="112">
        <v>24.310583333333334</v>
      </c>
      <c r="AW506" s="112">
        <v>54.113972222222237</v>
      </c>
      <c r="AX506" s="58">
        <v>10</v>
      </c>
      <c r="BA506" s="59"/>
      <c r="BB506" s="59"/>
      <c r="BC506" s="59"/>
      <c r="BD506" s="59"/>
      <c r="BE506" s="59"/>
    </row>
    <row r="507" spans="1:57" ht="15" customHeight="1" x14ac:dyDescent="0.25">
      <c r="A507" s="157" t="s">
        <v>2273</v>
      </c>
      <c r="B507" s="54">
        <f ca="1">IF(AO507="","",IF(ISERROR(MATCH(AO507,AO$5:AO506,0)),MAX(B$5:B506)+1,INDIRECT(ADDRESS(MATCH(AO507,AO$5:AO506,0)+4,1)) ) )</f>
        <v>398</v>
      </c>
      <c r="C507" s="55">
        <v>567</v>
      </c>
      <c r="E507" s="57" t="s">
        <v>1308</v>
      </c>
      <c r="F507" s="56" t="s">
        <v>1308</v>
      </c>
      <c r="J507" s="58" t="s">
        <v>1182</v>
      </c>
      <c r="L507" s="56" t="s">
        <v>2272</v>
      </c>
      <c r="M507" s="58" t="s">
        <v>1479</v>
      </c>
      <c r="N507" s="61">
        <f>IF(J507="","",IF(ISERROR(MATCH(M507,M$5:M506,0)),MAX(N$5:N506)+1,VLOOKUP(M507,M$5:N506,2,FALSE)) )</f>
        <v>7</v>
      </c>
      <c r="P507" s="58" t="s">
        <v>1182</v>
      </c>
      <c r="Q507" s="118" t="s">
        <v>2242</v>
      </c>
      <c r="R507" s="118"/>
      <c r="S507" s="58" t="s">
        <v>1197</v>
      </c>
      <c r="T507" s="58" t="s">
        <v>1196</v>
      </c>
      <c r="V507" s="61" t="str">
        <f t="shared" si="49"/>
        <v>A1_A1</v>
      </c>
      <c r="W507" s="61">
        <f>IF(P507="","",IF(ISERROR(MATCH(V507,V$5:V506,0)),MAX(W$5:W506)+1,VLOOKUP(V507,V$5:W506,2,FALSE)) )</f>
        <v>10</v>
      </c>
      <c r="AH507" s="54" t="str">
        <f t="shared" si="50"/>
        <v>7a*</v>
      </c>
      <c r="AK507" s="58" t="s">
        <v>2069</v>
      </c>
      <c r="AN507" s="58" t="s">
        <v>16</v>
      </c>
      <c r="AO507" s="58" t="s">
        <v>2273</v>
      </c>
      <c r="AP507" s="58" t="s">
        <v>1953</v>
      </c>
      <c r="AQ507" s="91" t="s">
        <v>1954</v>
      </c>
      <c r="AR507" s="58">
        <v>31</v>
      </c>
      <c r="AS507" s="58" t="s">
        <v>1956</v>
      </c>
      <c r="AT507" s="92">
        <v>241841.4</v>
      </c>
      <c r="AU507" s="92">
        <v>540649.4</v>
      </c>
      <c r="AV507" s="112">
        <v>24.311499999999999</v>
      </c>
      <c r="AW507" s="112">
        <v>54.113722222222229</v>
      </c>
      <c r="AX507" s="58">
        <v>10</v>
      </c>
      <c r="BA507" s="59"/>
      <c r="BB507" s="59"/>
      <c r="BC507" s="59"/>
      <c r="BD507" s="59"/>
      <c r="BE507" s="59"/>
    </row>
    <row r="508" spans="1:57" ht="15" customHeight="1" x14ac:dyDescent="0.25">
      <c r="A508" s="157" t="s">
        <v>2275</v>
      </c>
      <c r="B508" s="54">
        <f ca="1">IF(AO508="","",IF(ISERROR(MATCH(AO508,AO$5:AO507,0)),MAX(B$5:B507)+1,INDIRECT(ADDRESS(MATCH(AO508,AO$5:AO507,0)+4,1)) ) )</f>
        <v>399</v>
      </c>
      <c r="C508" s="55">
        <v>568</v>
      </c>
      <c r="E508" s="57" t="s">
        <v>1308</v>
      </c>
      <c r="F508" s="56" t="s">
        <v>1308</v>
      </c>
      <c r="J508" s="58" t="s">
        <v>1182</v>
      </c>
      <c r="L508" s="56" t="s">
        <v>2274</v>
      </c>
      <c r="M508" s="58" t="s">
        <v>1210</v>
      </c>
      <c r="N508" s="61">
        <f>IF(J508="","",IF(ISERROR(MATCH(M508,M$5:M507,0)),MAX(N$5:N507)+1,VLOOKUP(M508,M$5:N507,2,FALSE)) )</f>
        <v>2</v>
      </c>
      <c r="P508" s="58" t="s">
        <v>1182</v>
      </c>
      <c r="Q508" s="118" t="s">
        <v>2242</v>
      </c>
      <c r="R508" s="118"/>
      <c r="S508" s="58" t="s">
        <v>1197</v>
      </c>
      <c r="T508" s="58" t="s">
        <v>1196</v>
      </c>
      <c r="V508" s="61" t="str">
        <f t="shared" si="49"/>
        <v>A1_A1</v>
      </c>
      <c r="W508" s="61">
        <f>IF(P508="","",IF(ISERROR(MATCH(V508,V$5:V507,0)),MAX(W$5:W507)+1,VLOOKUP(V508,V$5:W507,2,FALSE)) )</f>
        <v>10</v>
      </c>
      <c r="AH508" s="54" t="str">
        <f t="shared" si="50"/>
        <v>2a*</v>
      </c>
      <c r="AK508" s="58" t="s">
        <v>2069</v>
      </c>
      <c r="AN508" s="58" t="s">
        <v>16</v>
      </c>
      <c r="AO508" s="58" t="s">
        <v>2275</v>
      </c>
      <c r="AP508" s="58" t="s">
        <v>1953</v>
      </c>
      <c r="AQ508" s="91" t="s">
        <v>1954</v>
      </c>
      <c r="AR508" s="58" t="s">
        <v>2276</v>
      </c>
      <c r="AS508" s="58" t="s">
        <v>1956</v>
      </c>
      <c r="AT508" s="92">
        <v>241839.4</v>
      </c>
      <c r="AU508" s="92">
        <v>540645</v>
      </c>
      <c r="AV508" s="112">
        <v>24.310944444444441</v>
      </c>
      <c r="AW508" s="112">
        <v>54.112499999999997</v>
      </c>
      <c r="AX508" s="58">
        <v>10</v>
      </c>
      <c r="BA508" s="59"/>
      <c r="BB508" s="59"/>
      <c r="BC508" s="59"/>
      <c r="BD508" s="59"/>
      <c r="BE508" s="59"/>
    </row>
    <row r="509" spans="1:57" ht="15" customHeight="1" x14ac:dyDescent="0.25">
      <c r="A509" s="157" t="s">
        <v>2278</v>
      </c>
      <c r="B509" s="54">
        <f ca="1">IF(AO509="","",IF(ISERROR(MATCH(AO509,AO$5:AO508,0)),MAX(B$5:B508)+1,INDIRECT(ADDRESS(MATCH(AO509,AO$5:AO508,0)+4,1)) ) )</f>
        <v>400</v>
      </c>
      <c r="C509" s="55">
        <v>569</v>
      </c>
      <c r="E509" s="57" t="s">
        <v>1308</v>
      </c>
      <c r="F509" s="56" t="s">
        <v>1308</v>
      </c>
      <c r="J509" s="58" t="s">
        <v>1182</v>
      </c>
      <c r="L509" s="56" t="s">
        <v>2277</v>
      </c>
      <c r="M509" s="58" t="s">
        <v>1210</v>
      </c>
      <c r="N509" s="61">
        <f>IF(J509="","",IF(ISERROR(MATCH(M509,M$5:M508,0)),MAX(N$5:N508)+1,VLOOKUP(M509,M$5:N508,2,FALSE)) )</f>
        <v>2</v>
      </c>
      <c r="P509" s="58" t="s">
        <v>1182</v>
      </c>
      <c r="Q509" s="118" t="s">
        <v>2242</v>
      </c>
      <c r="R509" s="118"/>
      <c r="S509" s="58" t="s">
        <v>1197</v>
      </c>
      <c r="T509" s="58" t="s">
        <v>1196</v>
      </c>
      <c r="V509" s="61" t="str">
        <f t="shared" si="49"/>
        <v>A1_A1</v>
      </c>
      <c r="W509" s="61">
        <f>IF(P509="","",IF(ISERROR(MATCH(V509,V$5:V508,0)),MAX(W$5:W508)+1,VLOOKUP(V509,V$5:W508,2,FALSE)) )</f>
        <v>10</v>
      </c>
      <c r="AH509" s="54" t="str">
        <f t="shared" si="50"/>
        <v>2a*</v>
      </c>
      <c r="AK509" s="58" t="s">
        <v>2069</v>
      </c>
      <c r="AN509" s="58" t="s">
        <v>16</v>
      </c>
      <c r="AO509" s="58" t="s">
        <v>2278</v>
      </c>
      <c r="AP509" s="58" t="s">
        <v>1953</v>
      </c>
      <c r="AQ509" s="91" t="s">
        <v>1954</v>
      </c>
      <c r="AR509" s="58" t="s">
        <v>2279</v>
      </c>
      <c r="AS509" s="58" t="s">
        <v>2280</v>
      </c>
      <c r="AT509" s="92">
        <v>241839.9</v>
      </c>
      <c r="AU509" s="92">
        <v>540643.80000000005</v>
      </c>
      <c r="AV509" s="112">
        <v>24.311083333333332</v>
      </c>
      <c r="AW509" s="112">
        <v>54.112166666666681</v>
      </c>
      <c r="AX509" s="58">
        <v>10</v>
      </c>
      <c r="BA509" s="59"/>
      <c r="BB509" s="59"/>
      <c r="BC509" s="59"/>
      <c r="BD509" s="59"/>
      <c r="BE509" s="59"/>
    </row>
    <row r="510" spans="1:57" ht="15" customHeight="1" x14ac:dyDescent="0.25">
      <c r="A510" s="157" t="s">
        <v>2282</v>
      </c>
      <c r="B510" s="54">
        <f ca="1">IF(AO510="","",IF(ISERROR(MATCH(AO510,AO$5:AO509,0)),MAX(B$5:B509)+1,INDIRECT(ADDRESS(MATCH(AO510,AO$5:AO509,0)+4,1)) ) )</f>
        <v>401</v>
      </c>
      <c r="C510" s="55">
        <v>570</v>
      </c>
      <c r="E510" s="57" t="s">
        <v>1308</v>
      </c>
      <c r="F510" s="56" t="s">
        <v>1308</v>
      </c>
      <c r="J510" s="58" t="s">
        <v>1182</v>
      </c>
      <c r="L510" s="56" t="s">
        <v>2281</v>
      </c>
      <c r="M510" s="58" t="s">
        <v>1210</v>
      </c>
      <c r="N510" s="61">
        <f>IF(J510="","",IF(ISERROR(MATCH(M510,M$5:M509,0)),MAX(N$5:N509)+1,VLOOKUP(M510,M$5:N509,2,FALSE)) )</f>
        <v>2</v>
      </c>
      <c r="P510" s="58" t="s">
        <v>1182</v>
      </c>
      <c r="Q510" s="118" t="s">
        <v>2242</v>
      </c>
      <c r="R510" s="118"/>
      <c r="S510" s="58" t="s">
        <v>1197</v>
      </c>
      <c r="T510" s="58" t="s">
        <v>1196</v>
      </c>
      <c r="V510" s="61" t="str">
        <f t="shared" si="49"/>
        <v>A1_A1</v>
      </c>
      <c r="W510" s="61">
        <f>IF(P510="","",IF(ISERROR(MATCH(V510,V$5:V509,0)),MAX(W$5:W509)+1,VLOOKUP(V510,V$5:W509,2,FALSE)) )</f>
        <v>10</v>
      </c>
      <c r="AH510" s="54" t="str">
        <f t="shared" si="50"/>
        <v>2a*</v>
      </c>
      <c r="AK510" s="58" t="s">
        <v>2069</v>
      </c>
      <c r="AN510" s="58" t="s">
        <v>16</v>
      </c>
      <c r="AO510" s="58" t="s">
        <v>2282</v>
      </c>
      <c r="AP510" s="58" t="s">
        <v>1953</v>
      </c>
      <c r="AQ510" s="91" t="s">
        <v>1954</v>
      </c>
      <c r="AR510" s="58" t="s">
        <v>2279</v>
      </c>
      <c r="AS510" s="58" t="s">
        <v>2280</v>
      </c>
      <c r="AT510" s="92">
        <v>241839.9</v>
      </c>
      <c r="AU510" s="92">
        <v>540643.80000000005</v>
      </c>
      <c r="AV510" s="112">
        <v>24.311083333333332</v>
      </c>
      <c r="AW510" s="112">
        <v>54.112166666666681</v>
      </c>
      <c r="AX510" s="58">
        <v>10</v>
      </c>
      <c r="BA510" s="59"/>
      <c r="BB510" s="59"/>
      <c r="BC510" s="59"/>
      <c r="BD510" s="59"/>
      <c r="BE510" s="59"/>
    </row>
    <row r="511" spans="1:57" ht="15" customHeight="1" x14ac:dyDescent="0.25">
      <c r="A511" s="157" t="s">
        <v>2284</v>
      </c>
      <c r="B511" s="54">
        <f ca="1">IF(AO511="","",IF(ISERROR(MATCH(AO511,AO$5:AO510,0)),MAX(B$5:B510)+1,INDIRECT(ADDRESS(MATCH(AO511,AO$5:AO510,0)+4,1)) ) )</f>
        <v>402</v>
      </c>
      <c r="C511" s="55">
        <v>571</v>
      </c>
      <c r="E511" s="57" t="s">
        <v>1308</v>
      </c>
      <c r="F511" s="56" t="s">
        <v>1308</v>
      </c>
      <c r="J511" s="58" t="s">
        <v>1182</v>
      </c>
      <c r="L511" s="56" t="s">
        <v>2283</v>
      </c>
      <c r="M511" s="58" t="s">
        <v>1662</v>
      </c>
      <c r="N511" s="61">
        <f>IF(J511="","",IF(ISERROR(MATCH(M511,M$5:M510,0)),MAX(N$5:N510)+1,VLOOKUP(M511,M$5:N510,2,FALSE)) )</f>
        <v>13</v>
      </c>
      <c r="P511" s="58" t="s">
        <v>1182</v>
      </c>
      <c r="Q511" s="58" t="s">
        <v>2095</v>
      </c>
      <c r="S511" s="58" t="s">
        <v>1197</v>
      </c>
      <c r="T511" s="58" t="s">
        <v>1196</v>
      </c>
      <c r="U511" s="58" t="s">
        <v>1217</v>
      </c>
      <c r="V511" s="61" t="str">
        <f t="shared" si="49"/>
        <v>A1_A1</v>
      </c>
      <c r="W511" s="61">
        <f>IF(P511="","",IF(ISERROR(MATCH(V511,V$5:V510,0)),MAX(W$5:W510)+1,VLOOKUP(V511,V$5:W510,2,FALSE)) )</f>
        <v>10</v>
      </c>
      <c r="AH511" s="54" t="str">
        <f t="shared" si="50"/>
        <v>da*</v>
      </c>
      <c r="AK511" s="58" t="s">
        <v>2069</v>
      </c>
      <c r="AN511" s="58" t="s">
        <v>16</v>
      </c>
      <c r="AO511" s="58" t="s">
        <v>2284</v>
      </c>
      <c r="AP511" s="58" t="s">
        <v>1953</v>
      </c>
      <c r="AQ511" s="91" t="s">
        <v>1954</v>
      </c>
      <c r="AR511" s="58">
        <v>32</v>
      </c>
      <c r="AS511" s="58" t="s">
        <v>2285</v>
      </c>
      <c r="AT511" s="92">
        <v>241841.4</v>
      </c>
      <c r="AU511" s="92">
        <v>540644.9</v>
      </c>
      <c r="AV511" s="112">
        <v>24.311499999999999</v>
      </c>
      <c r="AW511" s="112">
        <v>54.11247222222223</v>
      </c>
      <c r="AX511" s="58">
        <v>10</v>
      </c>
      <c r="BA511" s="59"/>
      <c r="BB511" s="59"/>
      <c r="BC511" s="59"/>
      <c r="BD511" s="59"/>
      <c r="BE511" s="59"/>
    </row>
    <row r="512" spans="1:57" ht="15" customHeight="1" x14ac:dyDescent="0.25">
      <c r="A512" s="157" t="s">
        <v>2287</v>
      </c>
      <c r="B512" s="54">
        <f ca="1">IF(AO512="","",IF(ISERROR(MATCH(AO512,AO$5:AO511,0)),MAX(B$5:B511)+1,INDIRECT(ADDRESS(MATCH(AO512,AO$5:AO511,0)+4,1)) ) )</f>
        <v>403</v>
      </c>
      <c r="C512" s="55">
        <v>572</v>
      </c>
      <c r="E512" s="57" t="s">
        <v>1308</v>
      </c>
      <c r="F512" s="56" t="s">
        <v>1308</v>
      </c>
      <c r="J512" s="58" t="s">
        <v>1182</v>
      </c>
      <c r="L512" s="56" t="s">
        <v>2286</v>
      </c>
      <c r="M512" s="58" t="s">
        <v>1491</v>
      </c>
      <c r="N512" s="61">
        <f>IF(J512="","",IF(ISERROR(MATCH(M512,M$5:M511,0)),MAX(N$5:N511)+1,VLOOKUP(M512,M$5:N511,2,FALSE)) )</f>
        <v>8</v>
      </c>
      <c r="P512" s="58" t="s">
        <v>1182</v>
      </c>
      <c r="Q512" s="58" t="s">
        <v>2095</v>
      </c>
      <c r="S512" s="58" t="s">
        <v>1211</v>
      </c>
      <c r="T512" s="58" t="s">
        <v>1196</v>
      </c>
      <c r="U512" s="58" t="s">
        <v>1212</v>
      </c>
      <c r="V512" s="61" t="str">
        <f t="shared" si="49"/>
        <v>A1_A2</v>
      </c>
      <c r="W512" s="61">
        <f>IF(P512="","",IF(ISERROR(MATCH(V512,V$5:V511,0)),MAX(W$5:W511)+1,VLOOKUP(V512,V$5:W511,2,FALSE)) )</f>
        <v>11</v>
      </c>
      <c r="AH512" s="54" t="str">
        <f t="shared" si="50"/>
        <v>8b*</v>
      </c>
      <c r="AK512" s="58" t="s">
        <v>2069</v>
      </c>
      <c r="AN512" s="58" t="s">
        <v>16</v>
      </c>
      <c r="AO512" s="58" t="s">
        <v>2287</v>
      </c>
      <c r="AP512" s="58" t="s">
        <v>1953</v>
      </c>
      <c r="AQ512" s="91" t="s">
        <v>1954</v>
      </c>
      <c r="AR512" s="58" t="s">
        <v>2288</v>
      </c>
      <c r="AS512" s="58" t="s">
        <v>2289</v>
      </c>
      <c r="AT512" s="92">
        <v>241848.5</v>
      </c>
      <c r="AU512" s="92">
        <v>540642.19999999995</v>
      </c>
      <c r="AV512" s="112">
        <v>24.313472222222224</v>
      </c>
      <c r="AW512" s="112">
        <v>54.111722222222213</v>
      </c>
      <c r="AX512" s="58">
        <v>10</v>
      </c>
      <c r="BA512" s="59"/>
      <c r="BB512" s="59"/>
      <c r="BC512" s="59"/>
      <c r="BD512" s="59"/>
      <c r="BE512" s="59"/>
    </row>
    <row r="513" spans="1:57" ht="15" customHeight="1" x14ac:dyDescent="0.25">
      <c r="A513" s="157" t="s">
        <v>2291</v>
      </c>
      <c r="B513" s="54">
        <f ca="1">IF(AO513="","",IF(ISERROR(MATCH(AO513,AO$5:AO512,0)),MAX(B$5:B512)+1,INDIRECT(ADDRESS(MATCH(AO513,AO$5:AO512,0)+4,1)) ) )</f>
        <v>404</v>
      </c>
      <c r="C513" s="55">
        <v>573</v>
      </c>
      <c r="E513" s="57" t="s">
        <v>1308</v>
      </c>
      <c r="F513" s="56" t="s">
        <v>1308</v>
      </c>
      <c r="J513" s="58" t="s">
        <v>1182</v>
      </c>
      <c r="L513" s="56" t="s">
        <v>2290</v>
      </c>
      <c r="M513" s="58" t="s">
        <v>1210</v>
      </c>
      <c r="N513" s="61">
        <f>IF(J513="","",IF(ISERROR(MATCH(M513,M$5:M512,0)),MAX(N$5:N512)+1,VLOOKUP(M513,M$5:N512,2,FALSE)) )</f>
        <v>2</v>
      </c>
      <c r="P513" s="58" t="s">
        <v>1182</v>
      </c>
      <c r="Q513" s="58" t="s">
        <v>2095</v>
      </c>
      <c r="S513" s="58" t="s">
        <v>1197</v>
      </c>
      <c r="T513" s="58" t="s">
        <v>1196</v>
      </c>
      <c r="V513" s="61" t="str">
        <f t="shared" si="49"/>
        <v>A1_A1</v>
      </c>
      <c r="W513" s="61">
        <f>IF(P513="","",IF(ISERROR(MATCH(V513,V$5:V512,0)),MAX(W$5:W512)+1,VLOOKUP(V513,V$5:W512,2,FALSE)) )</f>
        <v>10</v>
      </c>
      <c r="AH513" s="54" t="str">
        <f t="shared" si="50"/>
        <v>2a*</v>
      </c>
      <c r="AK513" s="58" t="s">
        <v>2069</v>
      </c>
      <c r="AN513" s="58" t="s">
        <v>16</v>
      </c>
      <c r="AO513" s="58" t="s">
        <v>2291</v>
      </c>
      <c r="AP513" s="58" t="s">
        <v>1953</v>
      </c>
      <c r="AQ513" s="91" t="s">
        <v>1954</v>
      </c>
      <c r="AR513" s="58">
        <v>33</v>
      </c>
      <c r="AS513" s="58" t="s">
        <v>1956</v>
      </c>
      <c r="AT513" s="92">
        <v>241850.3</v>
      </c>
      <c r="AU513" s="92">
        <v>540647.6</v>
      </c>
      <c r="AV513" s="112">
        <v>24.313972222222219</v>
      </c>
      <c r="AW513" s="112">
        <v>54.113222222222213</v>
      </c>
      <c r="AX513" s="58">
        <v>10</v>
      </c>
      <c r="BA513" s="59"/>
      <c r="BB513" s="59"/>
      <c r="BC513" s="59"/>
      <c r="BD513" s="59"/>
      <c r="BE513" s="59"/>
    </row>
    <row r="514" spans="1:57" ht="15" customHeight="1" x14ac:dyDescent="0.25">
      <c r="A514" s="157" t="s">
        <v>2293</v>
      </c>
      <c r="B514" s="54">
        <f ca="1">IF(AO514="","",IF(ISERROR(MATCH(AO514,AO$5:AO513,0)),MAX(B$5:B513)+1,INDIRECT(ADDRESS(MATCH(AO514,AO$5:AO513,0)+4,1)) ) )</f>
        <v>405</v>
      </c>
      <c r="C514" s="55">
        <v>575</v>
      </c>
      <c r="D514" s="56">
        <v>520</v>
      </c>
      <c r="E514" s="57" t="s">
        <v>1355</v>
      </c>
      <c r="F514" s="56" t="s">
        <v>1355</v>
      </c>
      <c r="J514" s="58" t="s">
        <v>1182</v>
      </c>
      <c r="L514" s="56" t="s">
        <v>2292</v>
      </c>
      <c r="M514" s="58" t="s">
        <v>1351</v>
      </c>
      <c r="N514" s="61">
        <f>IF(J514="","",IF(ISERROR(MATCH(M514,M$5:M513,0)),MAX(N$5:N513)+1,VLOOKUP(M514,M$5:N513,2,FALSE)) )</f>
        <v>5</v>
      </c>
      <c r="P514" s="58" t="s">
        <v>1182</v>
      </c>
      <c r="Q514" s="58" t="s">
        <v>2095</v>
      </c>
      <c r="S514" s="58" t="s">
        <v>1197</v>
      </c>
      <c r="V514" s="61" t="str">
        <f t="shared" si="49"/>
        <v>_</v>
      </c>
      <c r="W514" s="61">
        <f>IF(P514="","",IF(ISERROR(MATCH(V514,V$5:V513,0)),MAX(W$5:W513)+1,VLOOKUP(V514,V$5:W513,2,FALSE)) )</f>
        <v>19</v>
      </c>
      <c r="AH514" s="54" t="str">
        <f t="shared" si="50"/>
        <v/>
      </c>
      <c r="AK514" s="58" t="s">
        <v>2069</v>
      </c>
      <c r="AN514" s="58" t="s">
        <v>16</v>
      </c>
      <c r="AO514" s="58" t="s">
        <v>2293</v>
      </c>
      <c r="AP514" s="58" t="s">
        <v>1953</v>
      </c>
      <c r="AQ514" s="91" t="s">
        <v>1954</v>
      </c>
      <c r="AR514" s="58">
        <v>34</v>
      </c>
      <c r="AS514" s="58" t="s">
        <v>1965</v>
      </c>
      <c r="AT514" s="92">
        <v>242458.4</v>
      </c>
      <c r="AU514" s="92">
        <v>540521.4</v>
      </c>
      <c r="AV514" s="112">
        <v>24.41622222222222</v>
      </c>
      <c r="AW514" s="112">
        <v>54.089277777777781</v>
      </c>
      <c r="AX514" s="58">
        <v>10</v>
      </c>
      <c r="BA514" s="59"/>
      <c r="BB514" s="59"/>
      <c r="BC514" s="59"/>
      <c r="BD514" s="59"/>
      <c r="BE514" s="59"/>
    </row>
    <row r="515" spans="1:57" ht="15" customHeight="1" x14ac:dyDescent="0.25">
      <c r="A515" s="157" t="s">
        <v>2295</v>
      </c>
      <c r="B515" s="54">
        <f ca="1">IF(AO515="","",IF(ISERROR(MATCH(AO515,AO$5:AO514,0)),MAX(B$5:B514)+1,INDIRECT(ADDRESS(MATCH(AO515,AO$5:AO514,0)+4,1)) ) )</f>
        <v>406</v>
      </c>
      <c r="C515" s="55">
        <v>577</v>
      </c>
      <c r="E515" s="57" t="s">
        <v>1355</v>
      </c>
      <c r="F515" s="56" t="s">
        <v>1355</v>
      </c>
      <c r="J515" s="58" t="s">
        <v>1182</v>
      </c>
      <c r="L515" s="56" t="s">
        <v>2294</v>
      </c>
      <c r="M515" s="58" t="s">
        <v>1351</v>
      </c>
      <c r="N515" s="61">
        <f>IF(J515="","",IF(ISERROR(MATCH(M515,M$5:M514,0)),MAX(N$5:N514)+1,VLOOKUP(M515,M$5:N514,2,FALSE)) )</f>
        <v>5</v>
      </c>
      <c r="P515" s="58" t="s">
        <v>1182</v>
      </c>
      <c r="Q515" s="58" t="s">
        <v>2095</v>
      </c>
      <c r="S515" s="58" t="s">
        <v>1197</v>
      </c>
      <c r="V515" s="61" t="str">
        <f t="shared" si="49"/>
        <v>_</v>
      </c>
      <c r="W515" s="61">
        <f>IF(P515="","",IF(ISERROR(MATCH(V515,V$5:V514,0)),MAX(W$5:W514)+1,VLOOKUP(V515,V$5:W514,2,FALSE)) )</f>
        <v>19</v>
      </c>
      <c r="AH515" s="54" t="str">
        <f t="shared" si="50"/>
        <v>5j*</v>
      </c>
      <c r="AK515" s="58" t="s">
        <v>2069</v>
      </c>
      <c r="AN515" s="58" t="s">
        <v>16</v>
      </c>
      <c r="AO515" s="58" t="s">
        <v>2295</v>
      </c>
      <c r="AP515" s="58" t="s">
        <v>1953</v>
      </c>
      <c r="AQ515" s="91" t="s">
        <v>1954</v>
      </c>
      <c r="AR515" s="58">
        <v>35</v>
      </c>
      <c r="AS515" s="58" t="s">
        <v>1965</v>
      </c>
      <c r="AT515" s="92">
        <v>242508</v>
      </c>
      <c r="AU515" s="92">
        <v>540522.30000000005</v>
      </c>
      <c r="AV515" s="112">
        <v>24.41888888888889</v>
      </c>
      <c r="AW515" s="112">
        <v>54.089527777777789</v>
      </c>
      <c r="AX515" s="58">
        <v>10</v>
      </c>
      <c r="BA515" s="59"/>
      <c r="BB515" s="59"/>
      <c r="BC515" s="59"/>
      <c r="BD515" s="59"/>
      <c r="BE515" s="59"/>
    </row>
    <row r="516" spans="1:57" ht="15" customHeight="1" x14ac:dyDescent="0.25">
      <c r="A516" s="157" t="s">
        <v>2297</v>
      </c>
      <c r="B516" s="54">
        <f ca="1">IF(AO516="","",IF(ISERROR(MATCH(AO516,AO$5:AO515,0)),MAX(B$5:B515)+1,INDIRECT(ADDRESS(MATCH(AO516,AO$5:AO515,0)+4,1)) ) )</f>
        <v>407</v>
      </c>
      <c r="C516" s="55">
        <v>578</v>
      </c>
      <c r="E516" s="57" t="s">
        <v>1355</v>
      </c>
      <c r="F516" s="56" t="s">
        <v>1355</v>
      </c>
      <c r="J516" s="58" t="s">
        <v>1182</v>
      </c>
      <c r="L516" s="56" t="s">
        <v>2296</v>
      </c>
      <c r="M516" s="58" t="s">
        <v>1351</v>
      </c>
      <c r="N516" s="61">
        <f>IF(J516="","",IF(ISERROR(MATCH(M516,M$5:M515,0)),MAX(N$5:N515)+1,VLOOKUP(M516,M$5:N515,2,FALSE)) )</f>
        <v>5</v>
      </c>
      <c r="P516" s="58" t="s">
        <v>1182</v>
      </c>
      <c r="Q516" s="58" t="s">
        <v>2095</v>
      </c>
      <c r="S516" s="58" t="s">
        <v>1197</v>
      </c>
      <c r="V516" s="61" t="str">
        <f t="shared" si="49"/>
        <v>_</v>
      </c>
      <c r="W516" s="61">
        <f>IF(P516="","",IF(ISERROR(MATCH(V516,V$5:V515,0)),MAX(W$5:W515)+1,VLOOKUP(V516,V$5:W515,2,FALSE)) )</f>
        <v>19</v>
      </c>
      <c r="AH516" s="54" t="str">
        <f t="shared" si="50"/>
        <v>5j*</v>
      </c>
      <c r="AK516" s="58" t="s">
        <v>2069</v>
      </c>
      <c r="AN516" s="58" t="s">
        <v>16</v>
      </c>
      <c r="AO516" s="58" t="s">
        <v>2297</v>
      </c>
      <c r="AP516" s="58" t="s">
        <v>1953</v>
      </c>
      <c r="AQ516" s="91" t="s">
        <v>1954</v>
      </c>
      <c r="AR516" s="58" t="s">
        <v>1132</v>
      </c>
      <c r="AS516" s="58" t="s">
        <v>1965</v>
      </c>
      <c r="AT516" s="92">
        <v>242514.5</v>
      </c>
      <c r="AU516" s="92">
        <v>540521.9</v>
      </c>
      <c r="AV516" s="112">
        <v>24.420694444444443</v>
      </c>
      <c r="AW516" s="112">
        <v>54.089416666666672</v>
      </c>
      <c r="AX516" s="58">
        <v>10</v>
      </c>
      <c r="BA516" s="59"/>
      <c r="BB516" s="59"/>
      <c r="BC516" s="59"/>
      <c r="BD516" s="59"/>
      <c r="BE516" s="59"/>
    </row>
    <row r="517" spans="1:57" ht="15" customHeight="1" x14ac:dyDescent="0.25">
      <c r="A517" s="157" t="s">
        <v>2299</v>
      </c>
      <c r="B517" s="54">
        <f ca="1">IF(AO517="","",IF(ISERROR(MATCH(AO517,AO$5:AO516,0)),MAX(B$5:B516)+1,INDIRECT(ADDRESS(MATCH(AO517,AO$5:AO516,0)+4,1)) ) )</f>
        <v>408</v>
      </c>
      <c r="C517" s="55">
        <v>579</v>
      </c>
      <c r="E517" s="57" t="s">
        <v>1355</v>
      </c>
      <c r="F517" s="56" t="s">
        <v>1355</v>
      </c>
      <c r="J517" s="58" t="s">
        <v>1182</v>
      </c>
      <c r="L517" s="56" t="s">
        <v>2298</v>
      </c>
      <c r="M517" s="58" t="s">
        <v>1351</v>
      </c>
      <c r="N517" s="61">
        <f>IF(J517="","",IF(ISERROR(MATCH(M517,M$5:M516,0)),MAX(N$5:N516)+1,VLOOKUP(M517,M$5:N516,2,FALSE)) )</f>
        <v>5</v>
      </c>
      <c r="P517" s="58" t="s">
        <v>1182</v>
      </c>
      <c r="Q517" s="58" t="s">
        <v>2095</v>
      </c>
      <c r="S517" s="58" t="s">
        <v>1197</v>
      </c>
      <c r="V517" s="61" t="str">
        <f t="shared" si="49"/>
        <v>_</v>
      </c>
      <c r="W517" s="61">
        <f>IF(P517="","",IF(ISERROR(MATCH(V517,V$5:V516,0)),MAX(W$5:W516)+1,VLOOKUP(V517,V$5:W516,2,FALSE)) )</f>
        <v>19</v>
      </c>
      <c r="AH517" s="54" t="str">
        <f t="shared" si="50"/>
        <v>5j*</v>
      </c>
      <c r="AK517" s="58" t="s">
        <v>2069</v>
      </c>
      <c r="AN517" s="58" t="s">
        <v>16</v>
      </c>
      <c r="AO517" s="58" t="s">
        <v>2299</v>
      </c>
      <c r="AP517" s="58" t="s">
        <v>1953</v>
      </c>
      <c r="AQ517" s="91" t="s">
        <v>1954</v>
      </c>
      <c r="AR517" s="58">
        <v>36</v>
      </c>
      <c r="AS517" s="58" t="s">
        <v>2300</v>
      </c>
      <c r="AT517" s="92">
        <v>242507.1</v>
      </c>
      <c r="AU517" s="92">
        <v>540527.69999999995</v>
      </c>
      <c r="AV517" s="112">
        <v>24.418638888888889</v>
      </c>
      <c r="AW517" s="112">
        <v>54.091027777777768</v>
      </c>
      <c r="AX517" s="58">
        <v>10</v>
      </c>
      <c r="BA517" s="59"/>
      <c r="BB517" s="59"/>
      <c r="BC517" s="59"/>
      <c r="BD517" s="59"/>
      <c r="BE517" s="59"/>
    </row>
    <row r="518" spans="1:57" ht="15" customHeight="1" x14ac:dyDescent="0.25">
      <c r="A518" s="157" t="s">
        <v>2302</v>
      </c>
      <c r="B518" s="54">
        <f ca="1">IF(AO518="","",IF(ISERROR(MATCH(AO518,AO$5:AO517,0)),MAX(B$5:B517)+1,INDIRECT(ADDRESS(MATCH(AO518,AO$5:AO517,0)+4,1)) ) )</f>
        <v>409</v>
      </c>
      <c r="C518" s="55">
        <v>581</v>
      </c>
      <c r="E518" s="57" t="s">
        <v>1331</v>
      </c>
      <c r="F518" s="56" t="s">
        <v>1331</v>
      </c>
      <c r="J518" s="58" t="s">
        <v>1182</v>
      </c>
      <c r="L518" s="56" t="s">
        <v>2301</v>
      </c>
      <c r="M518" s="58" t="s">
        <v>1210</v>
      </c>
      <c r="N518" s="61">
        <f>IF(J518="","",IF(ISERROR(MATCH(M518,M$5:M517,0)),MAX(N$5:N517)+1,VLOOKUP(M518,M$5:N517,2,FALSE)) )</f>
        <v>2</v>
      </c>
      <c r="P518" s="58" t="s">
        <v>1182</v>
      </c>
      <c r="Q518" s="58" t="s">
        <v>2095</v>
      </c>
      <c r="S518" s="58" t="s">
        <v>1211</v>
      </c>
      <c r="V518" s="61" t="str">
        <f t="shared" ref="V518:V581" si="51">IF(P518="","",IF(S518="ho",T518&amp;"_"&amp;T518,T518&amp;"_"&amp;U518) )</f>
        <v>_</v>
      </c>
      <c r="W518" s="61">
        <f>IF(P518="","",IF(ISERROR(MATCH(V518,V$5:V517,0)),MAX(W$5:W517)+1,VLOOKUP(V518,V$5:W517,2,FALSE)) )</f>
        <v>19</v>
      </c>
      <c r="AH518" s="54" t="str">
        <f t="shared" ref="AH518:AH581" si="52">IF(D518&lt;&gt;"","",IF(N518="","*",IF(N518&lt;10,N518,CHAR(N518+87)))&amp;IF(W518="","*",IF(W518&lt;10,W518,CHAR(W518+87)))&amp;IF(AF518="","*",IF(AF518&lt;10,AF518,CHAR(AF518+87))) )</f>
        <v>2j*</v>
      </c>
      <c r="AK518" s="58" t="s">
        <v>2069</v>
      </c>
      <c r="AN518" s="58" t="s">
        <v>16</v>
      </c>
      <c r="AO518" s="58" t="s">
        <v>2302</v>
      </c>
      <c r="AP518" s="58" t="s">
        <v>1953</v>
      </c>
      <c r="AQ518" s="91" t="s">
        <v>1954</v>
      </c>
      <c r="AR518" s="58">
        <v>39</v>
      </c>
      <c r="AS518" s="58" t="s">
        <v>2303</v>
      </c>
      <c r="AT518" s="92">
        <v>243209.8</v>
      </c>
      <c r="AU518" s="92">
        <v>541537.80000000005</v>
      </c>
      <c r="AV518" s="112">
        <v>24.536055555555553</v>
      </c>
      <c r="AW518" s="112">
        <v>54.260500000000015</v>
      </c>
      <c r="AX518" s="58">
        <v>10</v>
      </c>
      <c r="BA518" s="59"/>
      <c r="BB518" s="59"/>
      <c r="BC518" s="59"/>
      <c r="BD518" s="59"/>
      <c r="BE518" s="59"/>
    </row>
    <row r="519" spans="1:57" ht="15" customHeight="1" x14ac:dyDescent="0.25">
      <c r="A519" s="157" t="s">
        <v>2305</v>
      </c>
      <c r="B519" s="54">
        <f ca="1">IF(AO519="","",IF(ISERROR(MATCH(AO519,AO$5:AO518,0)),MAX(B$5:B518)+1,INDIRECT(ADDRESS(MATCH(AO519,AO$5:AO518,0)+4,1)) ) )</f>
        <v>410</v>
      </c>
      <c r="C519" s="55">
        <v>582</v>
      </c>
      <c r="E519" s="57" t="s">
        <v>1308</v>
      </c>
      <c r="F519" s="56" t="s">
        <v>1308</v>
      </c>
      <c r="J519" s="58" t="s">
        <v>1182</v>
      </c>
      <c r="L519" s="56" t="s">
        <v>2304</v>
      </c>
      <c r="M519" s="58" t="s">
        <v>1210</v>
      </c>
      <c r="N519" s="61">
        <f>IF(J519="","",IF(ISERROR(MATCH(M519,M$5:M518,0)),MAX(N$5:N518)+1,VLOOKUP(M519,M$5:N518,2,FALSE)) )</f>
        <v>2</v>
      </c>
      <c r="P519" s="58" t="s">
        <v>1182</v>
      </c>
      <c r="Q519" s="58" t="s">
        <v>2095</v>
      </c>
      <c r="S519" s="58" t="s">
        <v>1197</v>
      </c>
      <c r="T519" s="58" t="s">
        <v>1196</v>
      </c>
      <c r="V519" s="61" t="str">
        <f t="shared" si="51"/>
        <v>A1_A1</v>
      </c>
      <c r="W519" s="61">
        <f>IF(P519="","",IF(ISERROR(MATCH(V519,V$5:V518,0)),MAX(W$5:W518)+1,VLOOKUP(V519,V$5:W518,2,FALSE)) )</f>
        <v>10</v>
      </c>
      <c r="AH519" s="54" t="str">
        <f t="shared" si="52"/>
        <v>2a*</v>
      </c>
      <c r="AK519" s="58" t="s">
        <v>2069</v>
      </c>
      <c r="AN519" s="58" t="s">
        <v>16</v>
      </c>
      <c r="AO519" s="58" t="s">
        <v>2305</v>
      </c>
      <c r="AP519" s="58" t="s">
        <v>1953</v>
      </c>
      <c r="AQ519" s="91" t="s">
        <v>1954</v>
      </c>
      <c r="AR519" s="58">
        <v>40</v>
      </c>
      <c r="AS519" s="58" t="s">
        <v>2306</v>
      </c>
      <c r="AT519" s="92">
        <v>243154.2</v>
      </c>
      <c r="AU519" s="92">
        <v>541550.80000000005</v>
      </c>
      <c r="AV519" s="112">
        <v>24.531722222222225</v>
      </c>
      <c r="AW519" s="112">
        <v>54.264111111111127</v>
      </c>
      <c r="AX519" s="58">
        <v>10</v>
      </c>
      <c r="BA519" s="59"/>
      <c r="BB519" s="59"/>
      <c r="BC519" s="59"/>
      <c r="BD519" s="59"/>
      <c r="BE519" s="59"/>
    </row>
    <row r="520" spans="1:57" ht="15" customHeight="1" x14ac:dyDescent="0.25">
      <c r="A520" s="157" t="s">
        <v>2308</v>
      </c>
      <c r="B520" s="54">
        <f ca="1">IF(AO520="","",IF(ISERROR(MATCH(AO520,AO$5:AO519,0)),MAX(B$5:B519)+1,INDIRECT(ADDRESS(MATCH(AO520,AO$5:AO519,0)+4,1)) ) )</f>
        <v>411</v>
      </c>
      <c r="C520" s="55">
        <v>583</v>
      </c>
      <c r="E520" s="57" t="s">
        <v>1308</v>
      </c>
      <c r="F520" s="56" t="s">
        <v>1308</v>
      </c>
      <c r="J520" s="58" t="s">
        <v>1182</v>
      </c>
      <c r="L520" s="56" t="s">
        <v>2307</v>
      </c>
      <c r="M520" s="58" t="s">
        <v>1210</v>
      </c>
      <c r="N520" s="61">
        <f>IF(J520="","",IF(ISERROR(MATCH(M520,M$5:M519,0)),MAX(N$5:N519)+1,VLOOKUP(M520,M$5:N519,2,FALSE)) )</f>
        <v>2</v>
      </c>
      <c r="P520" s="58" t="s">
        <v>1182</v>
      </c>
      <c r="Q520" s="58" t="s">
        <v>2095</v>
      </c>
      <c r="S520" s="58" t="s">
        <v>1197</v>
      </c>
      <c r="T520" s="58" t="s">
        <v>1196</v>
      </c>
      <c r="V520" s="61" t="str">
        <f t="shared" si="51"/>
        <v>A1_A1</v>
      </c>
      <c r="W520" s="61">
        <f>IF(P520="","",IF(ISERROR(MATCH(V520,V$5:V519,0)),MAX(W$5:W519)+1,VLOOKUP(V520,V$5:W519,2,FALSE)) )</f>
        <v>10</v>
      </c>
      <c r="AH520" s="54" t="str">
        <f t="shared" si="52"/>
        <v>2a*</v>
      </c>
      <c r="AK520" s="58" t="s">
        <v>2069</v>
      </c>
      <c r="AN520" s="58" t="s">
        <v>16</v>
      </c>
      <c r="AO520" s="58" t="s">
        <v>2308</v>
      </c>
      <c r="AP520" s="58" t="s">
        <v>1953</v>
      </c>
      <c r="AQ520" s="91" t="s">
        <v>1954</v>
      </c>
      <c r="AR520" s="58" t="s">
        <v>317</v>
      </c>
      <c r="AS520" s="58" t="s">
        <v>2306</v>
      </c>
      <c r="AT520" s="92">
        <v>243159.5</v>
      </c>
      <c r="AU520" s="92">
        <v>541549.80000000005</v>
      </c>
      <c r="AV520" s="112">
        <v>24.533194444444444</v>
      </c>
      <c r="AW520" s="112">
        <v>54.263833333333345</v>
      </c>
      <c r="AX520" s="58">
        <v>10</v>
      </c>
      <c r="BA520" s="59"/>
      <c r="BB520" s="59"/>
      <c r="BC520" s="59"/>
      <c r="BD520" s="59"/>
      <c r="BE520" s="59"/>
    </row>
    <row r="521" spans="1:57" ht="15" customHeight="1" x14ac:dyDescent="0.25">
      <c r="A521" s="157" t="s">
        <v>2310</v>
      </c>
      <c r="B521" s="54">
        <f ca="1">IF(AO521="","",IF(ISERROR(MATCH(AO521,AO$5:AO520,0)),MAX(B$5:B520)+1,INDIRECT(ADDRESS(MATCH(AO521,AO$5:AO520,0)+4,1)) ) )</f>
        <v>412</v>
      </c>
      <c r="C521" s="55">
        <v>584</v>
      </c>
      <c r="E521" s="57" t="s">
        <v>1308</v>
      </c>
      <c r="F521" s="56" t="s">
        <v>1308</v>
      </c>
      <c r="J521" s="58" t="s">
        <v>1182</v>
      </c>
      <c r="L521" s="56" t="s">
        <v>2309</v>
      </c>
      <c r="M521" s="58" t="s">
        <v>1210</v>
      </c>
      <c r="N521" s="61">
        <f>IF(J521="","",IF(ISERROR(MATCH(M521,M$5:M520,0)),MAX(N$5:N520)+1,VLOOKUP(M521,M$5:N520,2,FALSE)) )</f>
        <v>2</v>
      </c>
      <c r="P521" s="58" t="s">
        <v>1182</v>
      </c>
      <c r="Q521" s="58" t="s">
        <v>2095</v>
      </c>
      <c r="S521" s="58" t="s">
        <v>1197</v>
      </c>
      <c r="T521" s="58" t="s">
        <v>1196</v>
      </c>
      <c r="V521" s="61" t="str">
        <f t="shared" si="51"/>
        <v>A1_A1</v>
      </c>
      <c r="W521" s="61">
        <f>IF(P521="","",IF(ISERROR(MATCH(V521,V$5:V520,0)),MAX(W$5:W520)+1,VLOOKUP(V521,V$5:W520,2,FALSE)) )</f>
        <v>10</v>
      </c>
      <c r="AH521" s="54" t="str">
        <f t="shared" si="52"/>
        <v>2a*</v>
      </c>
      <c r="AK521" s="58" t="s">
        <v>2069</v>
      </c>
      <c r="AN521" s="58" t="s">
        <v>16</v>
      </c>
      <c r="AO521" s="58" t="s">
        <v>2310</v>
      </c>
      <c r="AP521" s="58" t="s">
        <v>1953</v>
      </c>
      <c r="AQ521" s="91" t="s">
        <v>1954</v>
      </c>
      <c r="AR521" s="58" t="s">
        <v>317</v>
      </c>
      <c r="AS521" s="58" t="s">
        <v>2306</v>
      </c>
      <c r="AT521" s="92">
        <v>243159.5</v>
      </c>
      <c r="AU521" s="92">
        <v>541549.80000000005</v>
      </c>
      <c r="AV521" s="112">
        <v>24.533194444444444</v>
      </c>
      <c r="AW521" s="112">
        <v>54.263833333333345</v>
      </c>
      <c r="AX521" s="58">
        <v>10</v>
      </c>
      <c r="BA521" s="59"/>
      <c r="BB521" s="59"/>
      <c r="BC521" s="59"/>
      <c r="BD521" s="59"/>
      <c r="BE521" s="59"/>
    </row>
    <row r="522" spans="1:57" ht="15" customHeight="1" x14ac:dyDescent="0.25">
      <c r="A522" s="157" t="s">
        <v>2312</v>
      </c>
      <c r="B522" s="54">
        <f ca="1">IF(AO522="","",IF(ISERROR(MATCH(AO522,AO$5:AO521,0)),MAX(B$5:B521)+1,INDIRECT(ADDRESS(MATCH(AO522,AO$5:AO521,0)+4,1)) ) )</f>
        <v>413</v>
      </c>
      <c r="C522" s="119">
        <v>585</v>
      </c>
      <c r="F522" s="56" t="s">
        <v>2097</v>
      </c>
      <c r="J522" s="58" t="s">
        <v>1182</v>
      </c>
      <c r="L522" s="96" t="s">
        <v>2311</v>
      </c>
      <c r="M522" s="58" t="s">
        <v>1864</v>
      </c>
      <c r="N522" s="61">
        <f>IF(J522="","",IF(ISERROR(MATCH(M522,M$5:M521,0)),MAX(N$5:N521)+1,VLOOKUP(M522,M$5:N521,2,FALSE)) )</f>
        <v>20</v>
      </c>
      <c r="P522" s="58" t="s">
        <v>1182</v>
      </c>
      <c r="Q522" s="58" t="s">
        <v>2095</v>
      </c>
      <c r="S522" s="58" t="s">
        <v>1197</v>
      </c>
      <c r="V522" s="61" t="str">
        <f t="shared" si="51"/>
        <v>_</v>
      </c>
      <c r="W522" s="61">
        <f>IF(P522="","",IF(ISERROR(MATCH(V522,V$5:V521,0)),MAX(W$5:W521)+1,VLOOKUP(V522,V$5:W521,2,FALSE)) )</f>
        <v>19</v>
      </c>
      <c r="AH522" s="54" t="str">
        <f t="shared" si="52"/>
        <v>kj*</v>
      </c>
      <c r="AK522" s="58" t="s">
        <v>2069</v>
      </c>
      <c r="AN522" s="58" t="s">
        <v>16</v>
      </c>
      <c r="AO522" s="58" t="s">
        <v>2312</v>
      </c>
      <c r="AP522" s="58" t="s">
        <v>1953</v>
      </c>
      <c r="AQ522" s="91" t="s">
        <v>1975</v>
      </c>
      <c r="AR522" s="58">
        <v>8</v>
      </c>
      <c r="AS522" s="58" t="s">
        <v>2086</v>
      </c>
      <c r="AT522" s="92">
        <v>243748.2</v>
      </c>
      <c r="AU522" s="92">
        <v>541838</v>
      </c>
      <c r="AV522" s="112">
        <v>24.630055555555558</v>
      </c>
      <c r="AW522" s="112">
        <v>54.310555555555553</v>
      </c>
      <c r="AX522" s="58">
        <v>25</v>
      </c>
      <c r="BA522" s="59"/>
      <c r="BB522" s="59"/>
      <c r="BC522" s="59"/>
      <c r="BD522" s="59"/>
      <c r="BE522" s="59"/>
    </row>
    <row r="523" spans="1:57" ht="15" customHeight="1" x14ac:dyDescent="0.25">
      <c r="A523" s="101" t="s">
        <v>2316</v>
      </c>
      <c r="B523" s="54">
        <f ca="1">IF(AO523="","",IF(ISERROR(MATCH(AO523,AO$5:AO522,0)),MAX(B$5:B522)+1,INDIRECT(ADDRESS(MATCH(AO523,AO$5:AO522,0)+4,1)) ) )</f>
        <v>414</v>
      </c>
      <c r="C523" s="119">
        <v>586</v>
      </c>
      <c r="F523" s="56" t="s">
        <v>2313</v>
      </c>
      <c r="L523" s="96" t="s">
        <v>2314</v>
      </c>
      <c r="N523" s="61" t="str">
        <f>IF(J523="","",IF(ISERROR(MATCH(M523,M$5:M522,0)),MAX(N$5:N522)+1,VLOOKUP(M523,M$5:N522,2,FALSE)) )</f>
        <v/>
      </c>
      <c r="V523" s="61" t="str">
        <f t="shared" si="51"/>
        <v/>
      </c>
      <c r="W523" s="61" t="str">
        <f>IF(P523="","",IF(ISERROR(MATCH(V523,V$5:V522,0)),MAX(W$5:W522)+1,VLOOKUP(V523,V$5:W522,2,FALSE)) )</f>
        <v/>
      </c>
      <c r="AH523" s="54" t="str">
        <f t="shared" si="52"/>
        <v>***</v>
      </c>
      <c r="AK523" s="58" t="s">
        <v>2315</v>
      </c>
      <c r="AN523" s="96" t="s">
        <v>2314</v>
      </c>
      <c r="AO523" s="96" t="s">
        <v>2316</v>
      </c>
      <c r="AP523" s="58" t="s">
        <v>2315</v>
      </c>
    </row>
    <row r="524" spans="1:57" ht="15" customHeight="1" x14ac:dyDescent="0.25">
      <c r="A524" s="101" t="s">
        <v>2319</v>
      </c>
      <c r="B524" s="54">
        <f ca="1">IF(AO524="","",IF(ISERROR(MATCH(AO524,AO$5:AO523,0)),MAX(B$5:B523)+1,INDIRECT(ADDRESS(MATCH(AO524,AO$5:AO523,0)+4,1)) ) )</f>
        <v>415</v>
      </c>
      <c r="C524" s="119">
        <v>587</v>
      </c>
      <c r="F524" s="56" t="s">
        <v>2317</v>
      </c>
      <c r="L524" s="96" t="s">
        <v>2318</v>
      </c>
      <c r="N524" s="61" t="str">
        <f>IF(J524="","",IF(ISERROR(MATCH(M524,M$5:M523,0)),MAX(N$5:N523)+1,VLOOKUP(M524,M$5:N523,2,FALSE)) )</f>
        <v/>
      </c>
      <c r="V524" s="61" t="str">
        <f t="shared" si="51"/>
        <v/>
      </c>
      <c r="W524" s="61" t="str">
        <f>IF(P524="","",IF(ISERROR(MATCH(V524,V$5:V523,0)),MAX(W$5:W523)+1,VLOOKUP(V524,V$5:W523,2,FALSE)) )</f>
        <v/>
      </c>
      <c r="AH524" s="54" t="str">
        <f t="shared" si="52"/>
        <v>***</v>
      </c>
      <c r="AK524" s="58" t="s">
        <v>2315</v>
      </c>
      <c r="AN524" s="96" t="s">
        <v>2318</v>
      </c>
      <c r="AO524" s="96" t="s">
        <v>2319</v>
      </c>
      <c r="AP524" s="58" t="s">
        <v>2315</v>
      </c>
    </row>
    <row r="525" spans="1:57" ht="15" customHeight="1" x14ac:dyDescent="0.25">
      <c r="A525" s="101" t="s">
        <v>2321</v>
      </c>
      <c r="B525" s="54">
        <f ca="1">IF(AO525="","",IF(ISERROR(MATCH(AO525,AO$5:AO524,0)),MAX(B$5:B524)+1,INDIRECT(ADDRESS(MATCH(AO525,AO$5:AO524,0)+4,1)) ) )</f>
        <v>416</v>
      </c>
      <c r="C525" s="119">
        <v>588</v>
      </c>
      <c r="F525" s="56" t="s">
        <v>2317</v>
      </c>
      <c r="L525" s="96" t="s">
        <v>2320</v>
      </c>
      <c r="N525" s="61" t="str">
        <f>IF(J525="","",IF(ISERROR(MATCH(M525,M$5:M524,0)),MAX(N$5:N524)+1,VLOOKUP(M525,M$5:N524,2,FALSE)) )</f>
        <v/>
      </c>
      <c r="V525" s="61" t="str">
        <f t="shared" si="51"/>
        <v/>
      </c>
      <c r="W525" s="61" t="str">
        <f>IF(P525="","",IF(ISERROR(MATCH(V525,V$5:V524,0)),MAX(W$5:W524)+1,VLOOKUP(V525,V$5:W524,2,FALSE)) )</f>
        <v/>
      </c>
      <c r="AH525" s="54" t="str">
        <f t="shared" si="52"/>
        <v>***</v>
      </c>
      <c r="AK525" s="58" t="s">
        <v>2315</v>
      </c>
      <c r="AN525" s="96" t="s">
        <v>2320</v>
      </c>
      <c r="AO525" s="96" t="s">
        <v>2321</v>
      </c>
      <c r="AP525" s="58" t="s">
        <v>2315</v>
      </c>
    </row>
    <row r="526" spans="1:57" ht="15" customHeight="1" x14ac:dyDescent="0.25">
      <c r="A526" s="101" t="s">
        <v>2323</v>
      </c>
      <c r="B526" s="54">
        <f ca="1">IF(AO526="","",IF(ISERROR(MATCH(AO526,AO$5:AO525,0)),MAX(B$5:B525)+1,INDIRECT(ADDRESS(MATCH(AO526,AO$5:AO525,0)+4,1)) ) )</f>
        <v>417</v>
      </c>
      <c r="C526" s="119">
        <v>589</v>
      </c>
      <c r="F526" s="56" t="s">
        <v>2317</v>
      </c>
      <c r="L526" s="96" t="s">
        <v>2322</v>
      </c>
      <c r="N526" s="61" t="str">
        <f>IF(J526="","",IF(ISERROR(MATCH(M526,M$5:M525,0)),MAX(N$5:N525)+1,VLOOKUP(M526,M$5:N525,2,FALSE)) )</f>
        <v/>
      </c>
      <c r="V526" s="61" t="str">
        <f t="shared" si="51"/>
        <v/>
      </c>
      <c r="W526" s="61" t="str">
        <f>IF(P526="","",IF(ISERROR(MATCH(V526,V$5:V525,0)),MAX(W$5:W525)+1,VLOOKUP(V526,V$5:W525,2,FALSE)) )</f>
        <v/>
      </c>
      <c r="AH526" s="54" t="str">
        <f t="shared" si="52"/>
        <v>***</v>
      </c>
      <c r="AK526" s="58" t="s">
        <v>2315</v>
      </c>
      <c r="AN526" s="96" t="s">
        <v>2322</v>
      </c>
      <c r="AO526" s="96" t="s">
        <v>2323</v>
      </c>
      <c r="AP526" s="58" t="s">
        <v>2315</v>
      </c>
    </row>
    <row r="527" spans="1:57" ht="15" customHeight="1" x14ac:dyDescent="0.25">
      <c r="A527" s="101" t="s">
        <v>2325</v>
      </c>
      <c r="B527" s="54">
        <f ca="1">IF(AO527="","",IF(ISERROR(MATCH(AO527,AO$5:AO526,0)),MAX(B$5:B526)+1,INDIRECT(ADDRESS(MATCH(AO527,AO$5:AO526,0)+4,1)) ) )</f>
        <v>418</v>
      </c>
      <c r="C527" s="119">
        <v>590</v>
      </c>
      <c r="F527" s="56" t="s">
        <v>2317</v>
      </c>
      <c r="L527" s="96" t="s">
        <v>2324</v>
      </c>
      <c r="N527" s="61" t="str">
        <f>IF(J527="","",IF(ISERROR(MATCH(M527,M$5:M526,0)),MAX(N$5:N526)+1,VLOOKUP(M527,M$5:N526,2,FALSE)) )</f>
        <v/>
      </c>
      <c r="V527" s="61" t="str">
        <f t="shared" si="51"/>
        <v/>
      </c>
      <c r="W527" s="61" t="str">
        <f>IF(P527="","",IF(ISERROR(MATCH(V527,V$5:V526,0)),MAX(W$5:W526)+1,VLOOKUP(V527,V$5:W526,2,FALSE)) )</f>
        <v/>
      </c>
      <c r="AH527" s="54" t="str">
        <f t="shared" si="52"/>
        <v>***</v>
      </c>
      <c r="AK527" s="58" t="s">
        <v>2315</v>
      </c>
      <c r="AN527" s="96" t="s">
        <v>2324</v>
      </c>
      <c r="AO527" s="96" t="s">
        <v>2325</v>
      </c>
      <c r="AP527" s="58" t="s">
        <v>2315</v>
      </c>
    </row>
    <row r="528" spans="1:57" ht="15" customHeight="1" x14ac:dyDescent="0.25">
      <c r="A528" s="101" t="s">
        <v>2327</v>
      </c>
      <c r="B528" s="54">
        <f ca="1">IF(AO528="","",IF(ISERROR(MATCH(AO528,AO$5:AO527,0)),MAX(B$5:B527)+1,INDIRECT(ADDRESS(MATCH(AO528,AO$5:AO527,0)+4,1)) ) )</f>
        <v>419</v>
      </c>
      <c r="C528" s="119">
        <v>591</v>
      </c>
      <c r="F528" s="56" t="s">
        <v>2317</v>
      </c>
      <c r="L528" s="96" t="s">
        <v>2326</v>
      </c>
      <c r="N528" s="61" t="str">
        <f>IF(J528="","",IF(ISERROR(MATCH(M528,M$5:M527,0)),MAX(N$5:N527)+1,VLOOKUP(M528,M$5:N527,2,FALSE)) )</f>
        <v/>
      </c>
      <c r="V528" s="61" t="str">
        <f t="shared" si="51"/>
        <v/>
      </c>
      <c r="W528" s="61" t="str">
        <f>IF(P528="","",IF(ISERROR(MATCH(V528,V$5:V527,0)),MAX(W$5:W527)+1,VLOOKUP(V528,V$5:W527,2,FALSE)) )</f>
        <v/>
      </c>
      <c r="AH528" s="54" t="str">
        <f t="shared" si="52"/>
        <v>***</v>
      </c>
      <c r="AK528" s="58" t="s">
        <v>2315</v>
      </c>
      <c r="AN528" s="96" t="s">
        <v>2326</v>
      </c>
      <c r="AO528" s="96" t="s">
        <v>2327</v>
      </c>
      <c r="AP528" s="58" t="s">
        <v>2315</v>
      </c>
    </row>
    <row r="529" spans="1:51" ht="15" customHeight="1" x14ac:dyDescent="0.25">
      <c r="A529" s="101" t="s">
        <v>2329</v>
      </c>
      <c r="B529" s="54">
        <f ca="1">IF(AO529="","",IF(ISERROR(MATCH(AO529,AO$5:AO528,0)),MAX(B$5:B528)+1,INDIRECT(ADDRESS(MATCH(AO529,AO$5:AO528,0)+4,1)) ) )</f>
        <v>420</v>
      </c>
      <c r="C529" s="119">
        <v>592</v>
      </c>
      <c r="F529" s="56" t="s">
        <v>2317</v>
      </c>
      <c r="L529" s="96" t="s">
        <v>2328</v>
      </c>
      <c r="N529" s="61" t="str">
        <f>IF(J529="","",IF(ISERROR(MATCH(M529,M$5:M528,0)),MAX(N$5:N528)+1,VLOOKUP(M529,M$5:N528,2,FALSE)) )</f>
        <v/>
      </c>
      <c r="V529" s="61" t="str">
        <f t="shared" si="51"/>
        <v/>
      </c>
      <c r="W529" s="61" t="str">
        <f>IF(P529="","",IF(ISERROR(MATCH(V529,V$5:V528,0)),MAX(W$5:W528)+1,VLOOKUP(V529,V$5:W528,2,FALSE)) )</f>
        <v/>
      </c>
      <c r="AH529" s="54" t="str">
        <f t="shared" si="52"/>
        <v>***</v>
      </c>
      <c r="AK529" s="58" t="s">
        <v>2315</v>
      </c>
      <c r="AN529" s="96" t="s">
        <v>2328</v>
      </c>
      <c r="AO529" s="96" t="s">
        <v>2329</v>
      </c>
      <c r="AP529" s="58" t="s">
        <v>2315</v>
      </c>
    </row>
    <row r="530" spans="1:51" ht="15" customHeight="1" x14ac:dyDescent="0.25">
      <c r="A530" s="101" t="s">
        <v>2331</v>
      </c>
      <c r="B530" s="54">
        <f ca="1">IF(AO530="","",IF(ISERROR(MATCH(AO530,AO$5:AO529,0)),MAX(B$5:B529)+1,INDIRECT(ADDRESS(MATCH(AO530,AO$5:AO529,0)+4,1)) ) )</f>
        <v>421</v>
      </c>
      <c r="C530" s="119">
        <v>593</v>
      </c>
      <c r="F530" s="56" t="s">
        <v>1928</v>
      </c>
      <c r="L530" s="96" t="s">
        <v>2330</v>
      </c>
      <c r="N530" s="61" t="str">
        <f>IF(J530="","",IF(ISERROR(MATCH(M530,M$5:M529,0)),MAX(N$5:N529)+1,VLOOKUP(M530,M$5:N529,2,FALSE)) )</f>
        <v/>
      </c>
      <c r="V530" s="61" t="str">
        <f t="shared" si="51"/>
        <v/>
      </c>
      <c r="W530" s="61" t="str">
        <f>IF(P530="","",IF(ISERROR(MATCH(V530,V$5:V529,0)),MAX(W$5:W529)+1,VLOOKUP(V530,V$5:W529,2,FALSE)) )</f>
        <v/>
      </c>
      <c r="AH530" s="54" t="str">
        <f t="shared" si="52"/>
        <v>***</v>
      </c>
      <c r="AK530" s="58" t="s">
        <v>2315</v>
      </c>
      <c r="AN530" s="96" t="s">
        <v>2330</v>
      </c>
      <c r="AO530" s="96" t="s">
        <v>2331</v>
      </c>
      <c r="AP530" s="58" t="s">
        <v>2315</v>
      </c>
    </row>
    <row r="531" spans="1:51" ht="15" customHeight="1" x14ac:dyDescent="0.25">
      <c r="A531" s="101" t="s">
        <v>2333</v>
      </c>
      <c r="B531" s="54">
        <f ca="1">IF(AO531="","",IF(ISERROR(MATCH(AO531,AO$5:AO530,0)),MAX(B$5:B530)+1,INDIRECT(ADDRESS(MATCH(AO531,AO$5:AO530,0)+4,1)) ) )</f>
        <v>422</v>
      </c>
      <c r="C531" s="119">
        <v>594</v>
      </c>
      <c r="F531" s="56" t="s">
        <v>1928</v>
      </c>
      <c r="L531" s="96" t="s">
        <v>2332</v>
      </c>
      <c r="N531" s="61" t="str">
        <f>IF(J531="","",IF(ISERROR(MATCH(M531,M$5:M530,0)),MAX(N$5:N530)+1,VLOOKUP(M531,M$5:N530,2,FALSE)) )</f>
        <v/>
      </c>
      <c r="V531" s="61" t="str">
        <f t="shared" si="51"/>
        <v/>
      </c>
      <c r="W531" s="61" t="str">
        <f>IF(P531="","",IF(ISERROR(MATCH(V531,V$5:V530,0)),MAX(W$5:W530)+1,VLOOKUP(V531,V$5:W530,2,FALSE)) )</f>
        <v/>
      </c>
      <c r="AH531" s="54" t="str">
        <f t="shared" si="52"/>
        <v>***</v>
      </c>
      <c r="AK531" s="58" t="s">
        <v>2315</v>
      </c>
      <c r="AN531" s="96" t="s">
        <v>2332</v>
      </c>
      <c r="AO531" s="96" t="s">
        <v>2333</v>
      </c>
      <c r="AP531" s="58" t="s">
        <v>2315</v>
      </c>
    </row>
    <row r="532" spans="1:51" ht="15" customHeight="1" x14ac:dyDescent="0.25">
      <c r="A532" s="101" t="s">
        <v>2335</v>
      </c>
      <c r="B532" s="54">
        <f ca="1">IF(AO532="","",IF(ISERROR(MATCH(AO532,AO$5:AO531,0)),MAX(B$5:B531)+1,INDIRECT(ADDRESS(MATCH(AO532,AO$5:AO531,0)+4,1)) ) )</f>
        <v>423</v>
      </c>
      <c r="C532" s="119">
        <v>595</v>
      </c>
      <c r="F532" s="56" t="s">
        <v>1928</v>
      </c>
      <c r="L532" s="96" t="s">
        <v>2334</v>
      </c>
      <c r="N532" s="61" t="str">
        <f>IF(J532="","",IF(ISERROR(MATCH(M532,M$5:M531,0)),MAX(N$5:N531)+1,VLOOKUP(M532,M$5:N531,2,FALSE)) )</f>
        <v/>
      </c>
      <c r="V532" s="61" t="str">
        <f t="shared" si="51"/>
        <v/>
      </c>
      <c r="W532" s="61" t="str">
        <f>IF(P532="","",IF(ISERROR(MATCH(V532,V$5:V531,0)),MAX(W$5:W531)+1,VLOOKUP(V532,V$5:W531,2,FALSE)) )</f>
        <v/>
      </c>
      <c r="AH532" s="54" t="str">
        <f t="shared" si="52"/>
        <v>***</v>
      </c>
      <c r="AK532" s="58" t="s">
        <v>2315</v>
      </c>
      <c r="AN532" s="96" t="s">
        <v>2334</v>
      </c>
      <c r="AO532" s="96" t="s">
        <v>2335</v>
      </c>
      <c r="AP532" s="58" t="s">
        <v>2315</v>
      </c>
    </row>
    <row r="533" spans="1:51" ht="15" customHeight="1" x14ac:dyDescent="0.25">
      <c r="A533" s="101" t="s">
        <v>2337</v>
      </c>
      <c r="B533" s="54">
        <f ca="1">IF(AO533="","",IF(ISERROR(MATCH(AO533,AO$5:AO532,0)),MAX(B$5:B532)+1,INDIRECT(ADDRESS(MATCH(AO533,AO$5:AO532,0)+4,1)) ) )</f>
        <v>424</v>
      </c>
      <c r="C533" s="119">
        <v>596</v>
      </c>
      <c r="F533" s="56" t="s">
        <v>1920</v>
      </c>
      <c r="L533" s="96" t="s">
        <v>2336</v>
      </c>
      <c r="N533" s="61" t="str">
        <f>IF(J533="","",IF(ISERROR(MATCH(M533,M$5:M532,0)),MAX(N$5:N532)+1,VLOOKUP(M533,M$5:N532,2,FALSE)) )</f>
        <v/>
      </c>
      <c r="V533" s="61" t="str">
        <f t="shared" si="51"/>
        <v/>
      </c>
      <c r="W533" s="61" t="str">
        <f>IF(P533="","",IF(ISERROR(MATCH(V533,V$5:V532,0)),MAX(W$5:W532)+1,VLOOKUP(V533,V$5:W532,2,FALSE)) )</f>
        <v/>
      </c>
      <c r="AH533" s="54" t="str">
        <f t="shared" si="52"/>
        <v>***</v>
      </c>
      <c r="AK533" s="58" t="s">
        <v>2315</v>
      </c>
      <c r="AN533" s="96" t="s">
        <v>2336</v>
      </c>
      <c r="AO533" s="96" t="s">
        <v>2337</v>
      </c>
      <c r="AP533" s="58" t="s">
        <v>2315</v>
      </c>
    </row>
    <row r="534" spans="1:51" ht="15" customHeight="1" x14ac:dyDescent="0.25">
      <c r="A534" s="101" t="s">
        <v>2339</v>
      </c>
      <c r="B534" s="54">
        <f ca="1">IF(AO534="","",IF(ISERROR(MATCH(AO534,AO$5:AO533,0)),MAX(B$5:B533)+1,INDIRECT(ADDRESS(MATCH(AO534,AO$5:AO533,0)+4,1)) ) )</f>
        <v>425</v>
      </c>
      <c r="C534" s="119">
        <v>597</v>
      </c>
      <c r="F534" s="56" t="s">
        <v>1875</v>
      </c>
      <c r="L534" s="96" t="s">
        <v>2338</v>
      </c>
      <c r="N534" s="61" t="str">
        <f>IF(J534="","",IF(ISERROR(MATCH(M534,M$5:M533,0)),MAX(N$5:N533)+1,VLOOKUP(M534,M$5:N533,2,FALSE)) )</f>
        <v/>
      </c>
      <c r="V534" s="61" t="str">
        <f t="shared" si="51"/>
        <v/>
      </c>
      <c r="W534" s="61" t="str">
        <f>IF(P534="","",IF(ISERROR(MATCH(V534,V$5:V533,0)),MAX(W$5:W533)+1,VLOOKUP(V534,V$5:W533,2,FALSE)) )</f>
        <v/>
      </c>
      <c r="AH534" s="54" t="str">
        <f t="shared" si="52"/>
        <v>***</v>
      </c>
      <c r="AK534" s="58" t="s">
        <v>2315</v>
      </c>
      <c r="AN534" s="96" t="s">
        <v>2338</v>
      </c>
      <c r="AO534" s="96" t="s">
        <v>2339</v>
      </c>
      <c r="AP534" s="58" t="s">
        <v>2315</v>
      </c>
    </row>
    <row r="535" spans="1:51" ht="15" customHeight="1" x14ac:dyDescent="0.25">
      <c r="A535" s="101" t="s">
        <v>2341</v>
      </c>
      <c r="B535" s="54">
        <f ca="1">IF(AO535="","",IF(ISERROR(MATCH(AO535,AO$5:AO534,0)),MAX(B$5:B534)+1,INDIRECT(ADDRESS(MATCH(AO535,AO$5:AO534,0)+4,1)) ) )</f>
        <v>426</v>
      </c>
      <c r="C535" s="119">
        <v>598</v>
      </c>
      <c r="F535" s="56" t="s">
        <v>1875</v>
      </c>
      <c r="L535" s="96" t="s">
        <v>2340</v>
      </c>
      <c r="N535" s="61" t="str">
        <f>IF(J535="","",IF(ISERROR(MATCH(M535,M$5:M534,0)),MAX(N$5:N534)+1,VLOOKUP(M535,M$5:N534,2,FALSE)) )</f>
        <v/>
      </c>
      <c r="P535" s="58"/>
      <c r="V535" s="61" t="str">
        <f t="shared" si="51"/>
        <v/>
      </c>
      <c r="W535" s="61" t="str">
        <f>IF(P535="","",IF(ISERROR(MATCH(V535,V$5:V534,0)),MAX(W$5:W534)+1,VLOOKUP(V535,V$5:W534,2,FALSE)) )</f>
        <v/>
      </c>
      <c r="AH535" s="54" t="str">
        <f t="shared" si="52"/>
        <v>***</v>
      </c>
      <c r="AK535" s="58" t="s">
        <v>2315</v>
      </c>
      <c r="AN535" s="96" t="s">
        <v>2340</v>
      </c>
      <c r="AO535" s="96" t="s">
        <v>2341</v>
      </c>
      <c r="AP535" s="58" t="s">
        <v>2315</v>
      </c>
    </row>
    <row r="536" spans="1:51" ht="15" customHeight="1" x14ac:dyDescent="0.25">
      <c r="A536" s="157" t="s">
        <v>2343</v>
      </c>
      <c r="B536" s="54">
        <f ca="1">IF(AO536="","",IF(ISERROR(MATCH(AO536,AO$5:AO535,0)),MAX(B$5:B535)+1,INDIRECT(ADDRESS(MATCH(AO536,AO$5:AO535,0)+4,1)) ) )</f>
        <v>427</v>
      </c>
      <c r="C536" s="119">
        <v>599</v>
      </c>
      <c r="D536" s="58"/>
      <c r="E536" s="57" t="s">
        <v>1308</v>
      </c>
      <c r="F536" s="56" t="s">
        <v>1308</v>
      </c>
      <c r="G536" s="120" t="s">
        <v>2342</v>
      </c>
      <c r="J536" s="58" t="s">
        <v>1182</v>
      </c>
      <c r="L536" s="96" t="s">
        <v>2343</v>
      </c>
      <c r="M536" s="58" t="s">
        <v>1210</v>
      </c>
      <c r="N536" s="61">
        <f>IF(J536="","",IF(ISERROR(MATCH(M536,M$5:M535,0)),MAX(N$5:N535)+1,VLOOKUP(M536,M$5:N535,2,FALSE)) )</f>
        <v>2</v>
      </c>
      <c r="P536" s="58" t="s">
        <v>1182</v>
      </c>
      <c r="S536" s="58" t="s">
        <v>1197</v>
      </c>
      <c r="T536" s="58" t="s">
        <v>1196</v>
      </c>
      <c r="V536" s="61" t="str">
        <f t="shared" si="51"/>
        <v>A1_A1</v>
      </c>
      <c r="W536" s="61">
        <f>IF(P536="","",IF(ISERROR(MATCH(V536,V$5:V535,0)),MAX(W$5:W535)+1,VLOOKUP(V536,V$5:W535,2,FALSE)) )</f>
        <v>10</v>
      </c>
      <c r="AH536" s="54" t="str">
        <f t="shared" si="52"/>
        <v>2a*</v>
      </c>
      <c r="AK536" s="58" t="s">
        <v>2344</v>
      </c>
      <c r="AL536" s="59" t="s">
        <v>2345</v>
      </c>
      <c r="AN536" s="96"/>
      <c r="AO536" s="58" t="s">
        <v>2343</v>
      </c>
      <c r="AP536" s="58" t="s">
        <v>2346</v>
      </c>
      <c r="AQ536" s="58" t="s">
        <v>2347</v>
      </c>
      <c r="AR536" s="58">
        <v>50</v>
      </c>
      <c r="AS536" s="121" t="s">
        <v>2348</v>
      </c>
      <c r="AT536" s="122">
        <v>241729.652</v>
      </c>
      <c r="AU536" s="122">
        <v>540613.24800000002</v>
      </c>
      <c r="AV536" s="123">
        <v>24.29157</v>
      </c>
      <c r="AW536" s="123">
        <v>54.103679999999997</v>
      </c>
      <c r="AX536" s="121">
        <v>20</v>
      </c>
      <c r="AY536" s="121">
        <v>0</v>
      </c>
    </row>
    <row r="537" spans="1:51" ht="15" customHeight="1" x14ac:dyDescent="0.25">
      <c r="A537" s="157" t="s">
        <v>2349</v>
      </c>
      <c r="B537" s="54">
        <f ca="1">IF(AO537="","",IF(ISERROR(MATCH(AO537,AO$5:AO536,0)),MAX(B$5:B536)+1,INDIRECT(ADDRESS(MATCH(AO537,AO$5:AO536,0)+4,1)) ) )</f>
        <v>428</v>
      </c>
      <c r="C537" s="119">
        <v>600</v>
      </c>
      <c r="D537" s="58"/>
      <c r="E537" s="57" t="s">
        <v>1308</v>
      </c>
      <c r="F537" s="56" t="s">
        <v>1308</v>
      </c>
      <c r="G537" s="120" t="s">
        <v>2342</v>
      </c>
      <c r="J537" s="58" t="s">
        <v>1182</v>
      </c>
      <c r="L537" s="96" t="s">
        <v>2349</v>
      </c>
      <c r="M537" s="58" t="s">
        <v>1210</v>
      </c>
      <c r="N537" s="61">
        <f>IF(J537="","",IF(ISERROR(MATCH(M537,M$5:M536,0)),MAX(N$5:N536)+1,VLOOKUP(M537,M$5:N536,2,FALSE)) )</f>
        <v>2</v>
      </c>
      <c r="P537" s="58" t="s">
        <v>1182</v>
      </c>
      <c r="S537" s="58" t="s">
        <v>1197</v>
      </c>
      <c r="T537" s="58" t="s">
        <v>1196</v>
      </c>
      <c r="V537" s="61" t="str">
        <f t="shared" si="51"/>
        <v>A1_A1</v>
      </c>
      <c r="W537" s="61">
        <f>IF(P537="","",IF(ISERROR(MATCH(V537,V$5:V536,0)),MAX(W$5:W536)+1,VLOOKUP(V537,V$5:W536,2,FALSE)) )</f>
        <v>10</v>
      </c>
      <c r="AH537" s="54" t="str">
        <f t="shared" si="52"/>
        <v>2a*</v>
      </c>
      <c r="AK537" s="58" t="s">
        <v>2344</v>
      </c>
      <c r="AN537" s="96"/>
      <c r="AO537" s="58" t="s">
        <v>2349</v>
      </c>
      <c r="AP537" s="58" t="s">
        <v>2346</v>
      </c>
      <c r="AQ537" s="58" t="s">
        <v>2350</v>
      </c>
      <c r="AR537" s="58">
        <v>52</v>
      </c>
      <c r="AS537" s="121" t="s">
        <v>2351</v>
      </c>
      <c r="AT537" s="122">
        <v>242759.4</v>
      </c>
      <c r="AU537" s="122">
        <v>540814.28</v>
      </c>
      <c r="AV537" s="123">
        <v>24.4665</v>
      </c>
      <c r="AW537" s="123">
        <v>54.137300000000003</v>
      </c>
      <c r="AX537" s="121">
        <v>500</v>
      </c>
      <c r="AY537" s="121">
        <v>130</v>
      </c>
    </row>
    <row r="538" spans="1:51" ht="15" customHeight="1" x14ac:dyDescent="0.25">
      <c r="A538" s="157" t="s">
        <v>2352</v>
      </c>
      <c r="B538" s="54">
        <f ca="1">IF(AO538="","",IF(ISERROR(MATCH(AO538,AO$5:AO537,0)),MAX(B$5:B537)+1,INDIRECT(ADDRESS(MATCH(AO538,AO$5:AO537,0)+4,1)) ) )</f>
        <v>429</v>
      </c>
      <c r="C538" s="119">
        <v>601</v>
      </c>
      <c r="D538" s="58"/>
      <c r="E538" s="57" t="s">
        <v>1308</v>
      </c>
      <c r="F538" s="56" t="s">
        <v>1308</v>
      </c>
      <c r="G538" s="120" t="s">
        <v>2342</v>
      </c>
      <c r="J538" s="58" t="s">
        <v>1182</v>
      </c>
      <c r="L538" s="96" t="s">
        <v>2352</v>
      </c>
      <c r="M538" s="58" t="s">
        <v>1647</v>
      </c>
      <c r="N538" s="61">
        <f>IF(J538="","",IF(ISERROR(MATCH(M538,M$5:M537,0)),MAX(N$5:N537)+1,VLOOKUP(M538,M$5:N537,2,FALSE)) )</f>
        <v>12</v>
      </c>
      <c r="P538" s="58" t="s">
        <v>1182</v>
      </c>
      <c r="S538" s="58" t="s">
        <v>1197</v>
      </c>
      <c r="T538" s="58" t="s">
        <v>1196</v>
      </c>
      <c r="V538" s="61" t="str">
        <f t="shared" si="51"/>
        <v>A1_A1</v>
      </c>
      <c r="W538" s="61">
        <f>IF(P538="","",IF(ISERROR(MATCH(V538,V$5:V537,0)),MAX(W$5:W537)+1,VLOOKUP(V538,V$5:W537,2,FALSE)) )</f>
        <v>10</v>
      </c>
      <c r="AH538" s="54" t="str">
        <f t="shared" si="52"/>
        <v>ca*</v>
      </c>
      <c r="AK538" s="58" t="s">
        <v>2344</v>
      </c>
      <c r="AN538" s="96"/>
      <c r="AO538" s="58" t="s">
        <v>2352</v>
      </c>
      <c r="AP538" s="58" t="s">
        <v>2346</v>
      </c>
      <c r="AQ538" s="58" t="s">
        <v>2350</v>
      </c>
      <c r="AR538" s="58">
        <v>53</v>
      </c>
      <c r="AS538" s="121" t="s">
        <v>2351</v>
      </c>
      <c r="AT538" s="122">
        <v>242800.44399999999</v>
      </c>
      <c r="AU538" s="122">
        <v>540814.81999999995</v>
      </c>
      <c r="AV538" s="123">
        <v>24.46679</v>
      </c>
      <c r="AW538" s="123">
        <v>54.137450000000001</v>
      </c>
      <c r="AX538" s="121">
        <v>10</v>
      </c>
      <c r="AY538" s="121">
        <v>130</v>
      </c>
    </row>
    <row r="539" spans="1:51" ht="15" customHeight="1" x14ac:dyDescent="0.25">
      <c r="A539" s="157" t="s">
        <v>2353</v>
      </c>
      <c r="B539" s="54">
        <f ca="1">IF(AO539="","",IF(ISERROR(MATCH(AO539,AO$5:AO538,0)),MAX(B$5:B538)+1,INDIRECT(ADDRESS(MATCH(AO539,AO$5:AO538,0)+4,1)) ) )</f>
        <v>430</v>
      </c>
      <c r="C539" s="119">
        <v>602</v>
      </c>
      <c r="D539" s="58"/>
      <c r="E539" s="57" t="s">
        <v>1308</v>
      </c>
      <c r="F539" s="56" t="s">
        <v>1308</v>
      </c>
      <c r="G539" s="120" t="s">
        <v>2342</v>
      </c>
      <c r="J539" s="58" t="s">
        <v>1182</v>
      </c>
      <c r="L539" s="96" t="s">
        <v>2353</v>
      </c>
      <c r="M539" s="58" t="s">
        <v>1210</v>
      </c>
      <c r="N539" s="61">
        <f>IF(J539="","",IF(ISERROR(MATCH(M539,M$5:M538,0)),MAX(N$5:N538)+1,VLOOKUP(M539,M$5:N538,2,FALSE)) )</f>
        <v>2</v>
      </c>
      <c r="P539" s="58" t="s">
        <v>1182</v>
      </c>
      <c r="S539" s="58" t="s">
        <v>1197</v>
      </c>
      <c r="T539" s="58" t="s">
        <v>1196</v>
      </c>
      <c r="V539" s="61" t="str">
        <f t="shared" si="51"/>
        <v>A1_A1</v>
      </c>
      <c r="W539" s="61">
        <f>IF(P539="","",IF(ISERROR(MATCH(V539,V$5:V538,0)),MAX(W$5:W538)+1,VLOOKUP(V539,V$5:W538,2,FALSE)) )</f>
        <v>10</v>
      </c>
      <c r="AH539" s="54" t="str">
        <f t="shared" si="52"/>
        <v>2a*</v>
      </c>
      <c r="AK539" s="58" t="s">
        <v>2344</v>
      </c>
      <c r="AN539" s="96"/>
      <c r="AO539" s="58" t="s">
        <v>2353</v>
      </c>
      <c r="AP539" s="58" t="s">
        <v>2346</v>
      </c>
      <c r="AQ539" s="58" t="s">
        <v>2350</v>
      </c>
      <c r="AR539" s="58">
        <v>54</v>
      </c>
      <c r="AS539" s="121" t="s">
        <v>2351</v>
      </c>
      <c r="AT539" s="122">
        <v>242804.11600000001</v>
      </c>
      <c r="AU539" s="122">
        <v>540819.28399999999</v>
      </c>
      <c r="AV539" s="123">
        <v>24.46781</v>
      </c>
      <c r="AW539" s="123">
        <v>54.138689999999997</v>
      </c>
      <c r="AX539" s="121">
        <v>10</v>
      </c>
      <c r="AY539" s="121">
        <v>114</v>
      </c>
    </row>
    <row r="540" spans="1:51" ht="15" customHeight="1" x14ac:dyDescent="0.25">
      <c r="A540" s="157" t="s">
        <v>2354</v>
      </c>
      <c r="B540" s="54">
        <f ca="1">IF(AO540="","",IF(ISERROR(MATCH(AO540,AO$5:AO539,0)),MAX(B$5:B539)+1,INDIRECT(ADDRESS(MATCH(AO540,AO$5:AO539,0)+4,1)) ) )</f>
        <v>431</v>
      </c>
      <c r="C540" s="119">
        <v>603</v>
      </c>
      <c r="D540" s="58"/>
      <c r="E540" s="57" t="s">
        <v>1308</v>
      </c>
      <c r="F540" s="56" t="s">
        <v>1308</v>
      </c>
      <c r="G540" s="120" t="s">
        <v>2342</v>
      </c>
      <c r="J540" s="58" t="s">
        <v>1182</v>
      </c>
      <c r="L540" s="96" t="s">
        <v>2354</v>
      </c>
      <c r="M540" s="58" t="s">
        <v>1210</v>
      </c>
      <c r="N540" s="61">
        <f>IF(J540="","",IF(ISERROR(MATCH(M540,M$5:M539,0)),MAX(N$5:N539)+1,VLOOKUP(M540,M$5:N539,2,FALSE)) )</f>
        <v>2</v>
      </c>
      <c r="P540" s="58" t="s">
        <v>1182</v>
      </c>
      <c r="S540" s="58" t="s">
        <v>1197</v>
      </c>
      <c r="T540" s="58" t="s">
        <v>1196</v>
      </c>
      <c r="V540" s="61" t="str">
        <f t="shared" si="51"/>
        <v>A1_A1</v>
      </c>
      <c r="W540" s="61">
        <f>IF(P540="","",IF(ISERROR(MATCH(V540,V$5:V539,0)),MAX(W$5:W539)+1,VLOOKUP(V540,V$5:W539,2,FALSE)) )</f>
        <v>10</v>
      </c>
      <c r="AH540" s="54" t="str">
        <f t="shared" si="52"/>
        <v>2a*</v>
      </c>
      <c r="AK540" s="58" t="s">
        <v>2344</v>
      </c>
      <c r="AN540" s="96"/>
      <c r="AO540" s="58" t="s">
        <v>2354</v>
      </c>
      <c r="AP540" s="58" t="s">
        <v>2346</v>
      </c>
      <c r="AQ540" s="58" t="s">
        <v>2350</v>
      </c>
      <c r="AR540" s="58">
        <v>57</v>
      </c>
      <c r="AS540" s="121" t="s">
        <v>2351</v>
      </c>
      <c r="AT540" s="122">
        <v>242808.22</v>
      </c>
      <c r="AU540" s="122">
        <v>540658.71600000001</v>
      </c>
      <c r="AV540" s="123">
        <v>24.46895</v>
      </c>
      <c r="AW540" s="123">
        <v>54.116309999999999</v>
      </c>
      <c r="AX540" s="121">
        <v>10</v>
      </c>
      <c r="AY540" s="121">
        <v>132</v>
      </c>
    </row>
    <row r="541" spans="1:51" ht="15" customHeight="1" x14ac:dyDescent="0.25">
      <c r="A541" s="157" t="s">
        <v>2355</v>
      </c>
      <c r="B541" s="54">
        <f ca="1">IF(AO541="","",IF(ISERROR(MATCH(AO541,AO$5:AO540,0)),MAX(B$5:B540)+1,INDIRECT(ADDRESS(MATCH(AO541,AO$5:AO540,0)+4,1)) ) )</f>
        <v>432</v>
      </c>
      <c r="C541" s="119">
        <v>604</v>
      </c>
      <c r="D541" s="58"/>
      <c r="E541" s="57" t="s">
        <v>1308</v>
      </c>
      <c r="F541" s="56" t="s">
        <v>1308</v>
      </c>
      <c r="G541" s="120" t="s">
        <v>2342</v>
      </c>
      <c r="J541" s="58" t="s">
        <v>1182</v>
      </c>
      <c r="L541" s="96" t="s">
        <v>2355</v>
      </c>
      <c r="M541" s="58" t="s">
        <v>1210</v>
      </c>
      <c r="N541" s="61">
        <f>IF(J541="","",IF(ISERROR(MATCH(M541,M$5:M540,0)),MAX(N$5:N540)+1,VLOOKUP(M541,M$5:N540,2,FALSE)) )</f>
        <v>2</v>
      </c>
      <c r="P541" s="58" t="s">
        <v>1182</v>
      </c>
      <c r="S541" s="58" t="s">
        <v>1211</v>
      </c>
      <c r="T541" s="58" t="s">
        <v>1196</v>
      </c>
      <c r="U541" s="58" t="s">
        <v>1212</v>
      </c>
      <c r="V541" s="61" t="str">
        <f t="shared" si="51"/>
        <v>A1_A2</v>
      </c>
      <c r="W541" s="61">
        <f>IF(P541="","",IF(ISERROR(MATCH(V541,V$5:V540,0)),MAX(W$5:W540)+1,VLOOKUP(V541,V$5:W540,2,FALSE)) )</f>
        <v>11</v>
      </c>
      <c r="AH541" s="54" t="str">
        <f t="shared" si="52"/>
        <v>2b*</v>
      </c>
      <c r="AK541" s="58" t="s">
        <v>2344</v>
      </c>
      <c r="AN541" s="96"/>
      <c r="AO541" s="58" t="s">
        <v>2355</v>
      </c>
      <c r="AP541" s="58" t="s">
        <v>2346</v>
      </c>
      <c r="AQ541" s="58" t="s">
        <v>2350</v>
      </c>
      <c r="AR541" s="58">
        <v>58</v>
      </c>
      <c r="AS541" s="121" t="s">
        <v>2351</v>
      </c>
      <c r="AT541" s="122">
        <v>242803.72</v>
      </c>
      <c r="AU541" s="122">
        <v>540818.31200000003</v>
      </c>
      <c r="AV541" s="123">
        <v>24.467700000000001</v>
      </c>
      <c r="AW541" s="123">
        <v>54.138420000000004</v>
      </c>
      <c r="AX541" s="121">
        <v>10</v>
      </c>
      <c r="AY541" s="121">
        <v>122</v>
      </c>
    </row>
    <row r="542" spans="1:51" ht="15" customHeight="1" x14ac:dyDescent="0.25">
      <c r="A542" s="157" t="s">
        <v>2356</v>
      </c>
      <c r="B542" s="54">
        <f ca="1">IF(AO542="","",IF(ISERROR(MATCH(AO542,AO$5:AO541,0)),MAX(B$5:B541)+1,INDIRECT(ADDRESS(MATCH(AO542,AO$5:AO541,0)+4,1)) ) )</f>
        <v>433</v>
      </c>
      <c r="C542" s="119">
        <v>605</v>
      </c>
      <c r="D542" s="58"/>
      <c r="F542" s="56" t="s">
        <v>1308</v>
      </c>
      <c r="G542" s="120" t="s">
        <v>2342</v>
      </c>
      <c r="J542" s="58" t="s">
        <v>342</v>
      </c>
      <c r="L542" s="96" t="s">
        <v>2356</v>
      </c>
      <c r="M542" s="58" t="s">
        <v>1619</v>
      </c>
      <c r="N542" s="61">
        <f>IF(J542="","",IF(ISERROR(MATCH(M542,M$5:M541,0)),MAX(N$5:N541)+1,VLOOKUP(M542,M$5:N541,2,FALSE)) )</f>
        <v>28</v>
      </c>
      <c r="P542" s="58" t="s">
        <v>1182</v>
      </c>
      <c r="S542" s="58" t="s">
        <v>1197</v>
      </c>
      <c r="T542" s="58" t="s">
        <v>1196</v>
      </c>
      <c r="V542" s="61" t="str">
        <f t="shared" si="51"/>
        <v>A1_A1</v>
      </c>
      <c r="W542" s="61">
        <f>IF(P542="","",IF(ISERROR(MATCH(V542,V$5:V541,0)),MAX(W$5:W541)+1,VLOOKUP(V542,V$5:W541,2,FALSE)) )</f>
        <v>10</v>
      </c>
      <c r="AH542" s="54" t="str">
        <f t="shared" si="52"/>
        <v>sa*</v>
      </c>
      <c r="AK542" s="58" t="s">
        <v>2344</v>
      </c>
      <c r="AN542" s="96"/>
      <c r="AO542" s="58" t="s">
        <v>2356</v>
      </c>
      <c r="AP542" s="58" t="s">
        <v>2346</v>
      </c>
      <c r="AQ542" s="58" t="s">
        <v>2350</v>
      </c>
      <c r="AR542" s="58">
        <v>60</v>
      </c>
      <c r="AS542" s="121" t="s">
        <v>2357</v>
      </c>
      <c r="AT542" s="122">
        <v>242452.05599999998</v>
      </c>
      <c r="AU542" s="122">
        <v>540534.94400000002</v>
      </c>
      <c r="AV542" s="123">
        <v>24.414459999999998</v>
      </c>
      <c r="AW542" s="123">
        <v>54.093040000000002</v>
      </c>
      <c r="AX542" s="121">
        <v>10</v>
      </c>
      <c r="AY542" s="121">
        <v>135</v>
      </c>
    </row>
    <row r="543" spans="1:51" ht="15" customHeight="1" x14ac:dyDescent="0.25">
      <c r="A543" s="157" t="s">
        <v>2358</v>
      </c>
      <c r="B543" s="54">
        <f ca="1">IF(AO543="","",IF(ISERROR(MATCH(AO543,AO$5:AO542,0)),MAX(B$5:B542)+1,INDIRECT(ADDRESS(MATCH(AO543,AO$5:AO542,0)+4,1)) ) )</f>
        <v>434</v>
      </c>
      <c r="C543" s="119">
        <v>606</v>
      </c>
      <c r="D543" s="58"/>
      <c r="E543" s="57" t="s">
        <v>1308</v>
      </c>
      <c r="F543" s="56" t="s">
        <v>1308</v>
      </c>
      <c r="G543" s="120" t="s">
        <v>2342</v>
      </c>
      <c r="J543" s="58" t="s">
        <v>1182</v>
      </c>
      <c r="L543" s="96" t="s">
        <v>2358</v>
      </c>
      <c r="M543" s="58" t="s">
        <v>1210</v>
      </c>
      <c r="N543" s="61">
        <f>IF(J543="","",IF(ISERROR(MATCH(M543,M$5:M542,0)),MAX(N$5:N542)+1,VLOOKUP(M543,M$5:N542,2,FALSE)) )</f>
        <v>2</v>
      </c>
      <c r="P543" s="58" t="s">
        <v>1182</v>
      </c>
      <c r="S543" s="58" t="s">
        <v>1197</v>
      </c>
      <c r="T543" s="58" t="s">
        <v>1196</v>
      </c>
      <c r="V543" s="61" t="str">
        <f t="shared" si="51"/>
        <v>A1_A1</v>
      </c>
      <c r="W543" s="61">
        <f>IF(P543="","",IF(ISERROR(MATCH(V543,V$5:V542,0)),MAX(W$5:W542)+1,VLOOKUP(V543,V$5:W542,2,FALSE)) )</f>
        <v>10</v>
      </c>
      <c r="AH543" s="54" t="str">
        <f t="shared" si="52"/>
        <v>2a*</v>
      </c>
      <c r="AK543" s="58" t="s">
        <v>2344</v>
      </c>
      <c r="AN543" s="96"/>
      <c r="AO543" s="58" t="s">
        <v>2358</v>
      </c>
      <c r="AP543" s="58" t="s">
        <v>2346</v>
      </c>
      <c r="AQ543" s="58" t="s">
        <v>2359</v>
      </c>
      <c r="AR543" s="58">
        <v>68</v>
      </c>
      <c r="AS543" s="121" t="s">
        <v>2360</v>
      </c>
      <c r="AT543" s="122">
        <v>242246.48800000001</v>
      </c>
      <c r="AU543" s="122">
        <v>540527.70799999998</v>
      </c>
      <c r="AV543" s="123">
        <v>24.379580000000001</v>
      </c>
      <c r="AW543" s="123">
        <v>54.091030000000003</v>
      </c>
      <c r="AX543" s="121">
        <v>25</v>
      </c>
      <c r="AY543" s="121">
        <v>104</v>
      </c>
    </row>
    <row r="544" spans="1:51" ht="15" customHeight="1" x14ac:dyDescent="0.25">
      <c r="A544" s="157" t="s">
        <v>2361</v>
      </c>
      <c r="B544" s="54">
        <f ca="1">IF(AO544="","",IF(ISERROR(MATCH(AO544,AO$5:AO543,0)),MAX(B$5:B543)+1,INDIRECT(ADDRESS(MATCH(AO544,AO$5:AO543,0)+4,1)) ) )</f>
        <v>435</v>
      </c>
      <c r="C544" s="119">
        <v>607</v>
      </c>
      <c r="D544" s="58"/>
      <c r="E544" s="57" t="s">
        <v>1308</v>
      </c>
      <c r="F544" s="56" t="s">
        <v>1308</v>
      </c>
      <c r="G544" s="120" t="s">
        <v>2342</v>
      </c>
      <c r="J544" s="58" t="s">
        <v>1182</v>
      </c>
      <c r="L544" s="96" t="s">
        <v>2361</v>
      </c>
      <c r="M544" s="58" t="s">
        <v>1647</v>
      </c>
      <c r="N544" s="61">
        <f>IF(J544="","",IF(ISERROR(MATCH(M544,M$5:M543,0)),MAX(N$5:N543)+1,VLOOKUP(M544,M$5:N543,2,FALSE)) )</f>
        <v>12</v>
      </c>
      <c r="Q544" s="58" t="s">
        <v>1619</v>
      </c>
      <c r="V544" s="61" t="str">
        <f t="shared" si="51"/>
        <v/>
      </c>
      <c r="W544" s="61" t="str">
        <f>IF(P544="","",IF(ISERROR(MATCH(V544,V$5:V543,0)),MAX(W$5:W543)+1,VLOOKUP(V544,V$5:W543,2,FALSE)) )</f>
        <v/>
      </c>
      <c r="AH544" s="54" t="str">
        <f t="shared" si="52"/>
        <v>c**</v>
      </c>
      <c r="AK544" s="58" t="s">
        <v>2344</v>
      </c>
      <c r="AN544" s="96"/>
      <c r="AO544" s="58" t="s">
        <v>2361</v>
      </c>
      <c r="AP544" s="58" t="s">
        <v>2346</v>
      </c>
      <c r="AQ544" s="58" t="s">
        <v>2359</v>
      </c>
      <c r="AR544" s="58">
        <v>70</v>
      </c>
      <c r="AS544" s="121" t="s">
        <v>2083</v>
      </c>
      <c r="AT544" s="122">
        <v>243613</v>
      </c>
      <c r="AU544" s="122">
        <v>541710</v>
      </c>
      <c r="AV544" s="123">
        <v>24.60361111111111</v>
      </c>
      <c r="AW544" s="123">
        <v>54.286111111111111</v>
      </c>
      <c r="AX544" s="121">
        <v>200</v>
      </c>
      <c r="AY544" s="121">
        <v>125</v>
      </c>
    </row>
    <row r="545" spans="1:51" ht="15" customHeight="1" x14ac:dyDescent="0.25">
      <c r="A545" s="157" t="s">
        <v>2362</v>
      </c>
      <c r="B545" s="54">
        <f ca="1">IF(AO545="","",IF(ISERROR(MATCH(AO545,AO$5:AO544,0)),MAX(B$5:B544)+1,INDIRECT(ADDRESS(MATCH(AO545,AO$5:AO544,0)+4,1)) ) )</f>
        <v>436</v>
      </c>
      <c r="C545" s="119">
        <v>608</v>
      </c>
      <c r="D545" s="58"/>
      <c r="E545" s="57" t="s">
        <v>1308</v>
      </c>
      <c r="F545" s="56" t="s">
        <v>1308</v>
      </c>
      <c r="G545" s="120" t="s">
        <v>2342</v>
      </c>
      <c r="J545" s="58" t="s">
        <v>1182</v>
      </c>
      <c r="L545" s="96" t="s">
        <v>2362</v>
      </c>
      <c r="M545" s="58" t="s">
        <v>1647</v>
      </c>
      <c r="N545" s="61">
        <f>IF(J545="","",IF(ISERROR(MATCH(M545,M$5:M544,0)),MAX(N$5:N544)+1,VLOOKUP(M545,M$5:N544,2,FALSE)) )</f>
        <v>12</v>
      </c>
      <c r="P545" s="58" t="s">
        <v>1182</v>
      </c>
      <c r="S545" s="58" t="s">
        <v>1197</v>
      </c>
      <c r="T545" s="58" t="s">
        <v>1196</v>
      </c>
      <c r="V545" s="61" t="str">
        <f t="shared" si="51"/>
        <v>A1_A1</v>
      </c>
      <c r="W545" s="61">
        <f>IF(P545="","",IF(ISERROR(MATCH(V545,V$5:V544,0)),MAX(W$5:W544)+1,VLOOKUP(V545,V$5:W544,2,FALSE)) )</f>
        <v>10</v>
      </c>
      <c r="AH545" s="54" t="str">
        <f t="shared" si="52"/>
        <v>ca*</v>
      </c>
      <c r="AK545" s="58" t="s">
        <v>2344</v>
      </c>
      <c r="AN545" s="96"/>
      <c r="AO545" s="58" t="s">
        <v>2362</v>
      </c>
      <c r="AP545" s="58" t="s">
        <v>2346</v>
      </c>
      <c r="AQ545" s="58" t="s">
        <v>2359</v>
      </c>
      <c r="AR545" s="58">
        <v>71</v>
      </c>
      <c r="AS545" s="121" t="s">
        <v>2083</v>
      </c>
      <c r="AT545" s="122">
        <v>243613</v>
      </c>
      <c r="AU545" s="122">
        <v>541710</v>
      </c>
      <c r="AV545" s="123">
        <v>24.60361111111111</v>
      </c>
      <c r="AW545" s="123">
        <v>54.286111111111111</v>
      </c>
      <c r="AX545" s="121">
        <v>200</v>
      </c>
      <c r="AY545" s="121">
        <v>125</v>
      </c>
    </row>
    <row r="546" spans="1:51" ht="15" customHeight="1" x14ac:dyDescent="0.25">
      <c r="A546" s="157" t="s">
        <v>2363</v>
      </c>
      <c r="B546" s="54">
        <f ca="1">IF(AO546="","",IF(ISERROR(MATCH(AO546,AO$5:AO545,0)),MAX(B$5:B545)+1,INDIRECT(ADDRESS(MATCH(AO546,AO$5:AO545,0)+4,1)) ) )</f>
        <v>437</v>
      </c>
      <c r="C546" s="119">
        <v>609</v>
      </c>
      <c r="D546" s="58"/>
      <c r="E546" s="57" t="s">
        <v>1308</v>
      </c>
      <c r="F546" s="56" t="s">
        <v>1308</v>
      </c>
      <c r="G546" s="120" t="s">
        <v>2342</v>
      </c>
      <c r="J546" s="58" t="s">
        <v>1182</v>
      </c>
      <c r="L546" s="96" t="s">
        <v>2363</v>
      </c>
      <c r="M546" s="58" t="s">
        <v>1210</v>
      </c>
      <c r="N546" s="61">
        <f>IF(J546="","",IF(ISERROR(MATCH(M546,M$5:M545,0)),MAX(N$5:N545)+1,VLOOKUP(M546,M$5:N545,2,FALSE)) )</f>
        <v>2</v>
      </c>
      <c r="P546" s="58" t="s">
        <v>1182</v>
      </c>
      <c r="S546" s="58" t="s">
        <v>1197</v>
      </c>
      <c r="T546" s="58" t="s">
        <v>1196</v>
      </c>
      <c r="V546" s="61" t="str">
        <f t="shared" si="51"/>
        <v>A1_A1</v>
      </c>
      <c r="W546" s="61">
        <f>IF(P546="","",IF(ISERROR(MATCH(V546,V$5:V545,0)),MAX(W$5:W545)+1,VLOOKUP(V546,V$5:W545,2,FALSE)) )</f>
        <v>10</v>
      </c>
      <c r="AH546" s="54" t="str">
        <f t="shared" si="52"/>
        <v>2a*</v>
      </c>
      <c r="AK546" s="58" t="s">
        <v>2344</v>
      </c>
      <c r="AN546" s="96"/>
      <c r="AO546" s="58" t="s">
        <v>2363</v>
      </c>
      <c r="AP546" s="58" t="s">
        <v>2346</v>
      </c>
      <c r="AQ546" s="58" t="s">
        <v>2359</v>
      </c>
      <c r="AR546" s="58">
        <v>72</v>
      </c>
      <c r="AS546" s="121" t="s">
        <v>2364</v>
      </c>
      <c r="AT546" s="122">
        <v>241827.03599999999</v>
      </c>
      <c r="AU546" s="122">
        <v>540645</v>
      </c>
      <c r="AV546" s="123">
        <v>24.307510000000001</v>
      </c>
      <c r="AW546" s="123">
        <v>54.112499999999997</v>
      </c>
      <c r="AX546" s="121">
        <v>10</v>
      </c>
      <c r="AY546" s="121">
        <v>0</v>
      </c>
    </row>
    <row r="547" spans="1:51" ht="15" customHeight="1" x14ac:dyDescent="0.25">
      <c r="A547" s="157" t="s">
        <v>2365</v>
      </c>
      <c r="B547" s="54">
        <f ca="1">IF(AO547="","",IF(ISERROR(MATCH(AO547,AO$5:AO546,0)),MAX(B$5:B546)+1,INDIRECT(ADDRESS(MATCH(AO547,AO$5:AO546,0)+4,1)) ) )</f>
        <v>438</v>
      </c>
      <c r="C547" s="119">
        <v>610</v>
      </c>
      <c r="D547" s="58"/>
      <c r="E547" s="57" t="s">
        <v>1308</v>
      </c>
      <c r="F547" s="56" t="s">
        <v>1308</v>
      </c>
      <c r="G547" s="120" t="s">
        <v>2342</v>
      </c>
      <c r="J547" s="58" t="s">
        <v>1182</v>
      </c>
      <c r="L547" s="96" t="s">
        <v>2365</v>
      </c>
      <c r="M547" s="58" t="s">
        <v>1210</v>
      </c>
      <c r="N547" s="61">
        <f>IF(J547="","",IF(ISERROR(MATCH(M547,M$5:M546,0)),MAX(N$5:N546)+1,VLOOKUP(M547,M$5:N546,2,FALSE)) )</f>
        <v>2</v>
      </c>
      <c r="P547" s="58" t="s">
        <v>1182</v>
      </c>
      <c r="S547" s="58" t="s">
        <v>1197</v>
      </c>
      <c r="T547" s="58" t="s">
        <v>1196</v>
      </c>
      <c r="V547" s="61" t="str">
        <f t="shared" si="51"/>
        <v>A1_A1</v>
      </c>
      <c r="W547" s="61">
        <f>IF(P547="","",IF(ISERROR(MATCH(V547,V$5:V546,0)),MAX(W$5:W546)+1,VLOOKUP(V547,V$5:W546,2,FALSE)) )</f>
        <v>10</v>
      </c>
      <c r="AH547" s="54" t="str">
        <f t="shared" si="52"/>
        <v>2a*</v>
      </c>
      <c r="AK547" s="58" t="s">
        <v>2344</v>
      </c>
      <c r="AN547" s="96"/>
      <c r="AO547" s="58" t="s">
        <v>2365</v>
      </c>
      <c r="AP547" s="58" t="s">
        <v>2346</v>
      </c>
      <c r="AQ547" s="58" t="s">
        <v>2359</v>
      </c>
      <c r="AR547" s="58">
        <v>73</v>
      </c>
      <c r="AS547" s="121" t="s">
        <v>2364</v>
      </c>
      <c r="AT547" s="122">
        <v>241820.484</v>
      </c>
      <c r="AU547" s="122">
        <v>540637.22400000005</v>
      </c>
      <c r="AV547" s="123">
        <v>24.305689999999998</v>
      </c>
      <c r="AW547" s="123">
        <v>54.110340000000001</v>
      </c>
      <c r="AX547" s="121">
        <v>10</v>
      </c>
      <c r="AY547" s="121">
        <v>0</v>
      </c>
    </row>
    <row r="548" spans="1:51" ht="15" customHeight="1" x14ac:dyDescent="0.25">
      <c r="A548" s="157" t="s">
        <v>2366</v>
      </c>
      <c r="B548" s="54">
        <f ca="1">IF(AO548="","",IF(ISERROR(MATCH(AO548,AO$5:AO547,0)),MAX(B$5:B547)+1,INDIRECT(ADDRESS(MATCH(AO548,AO$5:AO547,0)+4,1)) ) )</f>
        <v>439</v>
      </c>
      <c r="C548" s="119">
        <v>611</v>
      </c>
      <c r="D548" s="58"/>
      <c r="E548" s="57" t="s">
        <v>1308</v>
      </c>
      <c r="F548" s="56" t="s">
        <v>1308</v>
      </c>
      <c r="G548" s="120" t="s">
        <v>2342</v>
      </c>
      <c r="J548" s="58" t="s">
        <v>1182</v>
      </c>
      <c r="L548" s="96" t="s">
        <v>2366</v>
      </c>
      <c r="M548" s="58" t="s">
        <v>1210</v>
      </c>
      <c r="N548" s="61">
        <f>IF(J548="","",IF(ISERROR(MATCH(M548,M$5:M547,0)),MAX(N$5:N547)+1,VLOOKUP(M548,M$5:N547,2,FALSE)) )</f>
        <v>2</v>
      </c>
      <c r="P548" s="58" t="s">
        <v>1182</v>
      </c>
      <c r="S548" s="58" t="s">
        <v>1211</v>
      </c>
      <c r="T548" s="58" t="s">
        <v>1196</v>
      </c>
      <c r="U548" s="58" t="s">
        <v>1212</v>
      </c>
      <c r="V548" s="61" t="str">
        <f t="shared" si="51"/>
        <v>A1_A2</v>
      </c>
      <c r="W548" s="61">
        <f>IF(P548="","",IF(ISERROR(MATCH(V548,V$5:V547,0)),MAX(W$5:W547)+1,VLOOKUP(V548,V$5:W547,2,FALSE)) )</f>
        <v>11</v>
      </c>
      <c r="AH548" s="54" t="str">
        <f t="shared" si="52"/>
        <v>2b*</v>
      </c>
      <c r="AK548" s="58" t="s">
        <v>2344</v>
      </c>
      <c r="AN548" s="96"/>
      <c r="AO548" s="58" t="s">
        <v>2366</v>
      </c>
      <c r="AP548" s="58" t="s">
        <v>2346</v>
      </c>
      <c r="AQ548" s="58" t="s">
        <v>2359</v>
      </c>
      <c r="AR548" s="58">
        <v>74</v>
      </c>
      <c r="AS548" s="121" t="s">
        <v>2364</v>
      </c>
      <c r="AT548" s="122">
        <v>241829.95199999999</v>
      </c>
      <c r="AU548" s="122">
        <v>540640.96799999999</v>
      </c>
      <c r="AV548" s="123">
        <v>24.308319999999998</v>
      </c>
      <c r="AW548" s="123">
        <v>54.111379999999997</v>
      </c>
      <c r="AX548" s="121">
        <v>10</v>
      </c>
      <c r="AY548" s="121">
        <v>134</v>
      </c>
    </row>
    <row r="549" spans="1:51" ht="15" customHeight="1" x14ac:dyDescent="0.25">
      <c r="A549" s="157" t="s">
        <v>2369</v>
      </c>
      <c r="B549" s="54">
        <f ca="1">IF(AO549="","",IF(ISERROR(MATCH(AO549,AO$5:AO548,0)),MAX(B$5:B548)+1,INDIRECT(ADDRESS(MATCH(AO549,AO$5:AO548,0)+4,1)) ) )</f>
        <v>440</v>
      </c>
      <c r="C549" s="119">
        <v>612</v>
      </c>
      <c r="D549" s="58"/>
      <c r="E549" s="57" t="s">
        <v>1308</v>
      </c>
      <c r="F549" s="56" t="s">
        <v>1308</v>
      </c>
      <c r="G549" s="120" t="s">
        <v>2342</v>
      </c>
      <c r="J549" s="58" t="s">
        <v>1182</v>
      </c>
      <c r="L549" s="96" t="s">
        <v>2367</v>
      </c>
      <c r="M549" s="58" t="s">
        <v>1210</v>
      </c>
      <c r="N549" s="61">
        <f>IF(J549="","",IF(ISERROR(MATCH(M549,M$5:M548,0)),MAX(N$5:N548)+1,VLOOKUP(M549,M$5:N548,2,FALSE)) )</f>
        <v>2</v>
      </c>
      <c r="P549" s="58" t="s">
        <v>1182</v>
      </c>
      <c r="S549" s="58" t="s">
        <v>1197</v>
      </c>
      <c r="T549" s="58" t="s">
        <v>1196</v>
      </c>
      <c r="V549" s="61" t="str">
        <f t="shared" si="51"/>
        <v>A1_A1</v>
      </c>
      <c r="W549" s="61">
        <f>IF(P549="","",IF(ISERROR(MATCH(V549,V$5:V548,0)),MAX(W$5:W548)+1,VLOOKUP(V549,V$5:W548,2,FALSE)) )</f>
        <v>10</v>
      </c>
      <c r="AH549" s="54" t="str">
        <f t="shared" si="52"/>
        <v>2a*</v>
      </c>
      <c r="AK549" s="58" t="s">
        <v>2344</v>
      </c>
      <c r="AL549" s="96" t="s">
        <v>2368</v>
      </c>
      <c r="AN549" s="96"/>
      <c r="AO549" s="58" t="s">
        <v>2369</v>
      </c>
      <c r="AP549" s="58" t="s">
        <v>2346</v>
      </c>
      <c r="AQ549" s="58" t="s">
        <v>2359</v>
      </c>
      <c r="AR549" s="124" t="s">
        <v>2370</v>
      </c>
      <c r="AS549" s="121" t="s">
        <v>2364</v>
      </c>
      <c r="AT549" s="122">
        <v>241829.95199999999</v>
      </c>
      <c r="AU549" s="122">
        <v>540640.96799999999</v>
      </c>
      <c r="AV549" s="123">
        <v>24.308319999999998</v>
      </c>
      <c r="AW549" s="123">
        <v>54.111379999999997</v>
      </c>
      <c r="AX549" s="121">
        <v>10</v>
      </c>
      <c r="AY549" s="121">
        <v>134</v>
      </c>
    </row>
    <row r="550" spans="1:51" ht="15" customHeight="1" x14ac:dyDescent="0.25">
      <c r="A550" s="157" t="s">
        <v>2371</v>
      </c>
      <c r="B550" s="54">
        <f ca="1">IF(AO550="","",IF(ISERROR(MATCH(AO550,AO$5:AO549,0)),MAX(B$5:B549)+1,INDIRECT(ADDRESS(MATCH(AO550,AO$5:AO549,0)+4,1)) ) )</f>
        <v>441</v>
      </c>
      <c r="C550" s="119">
        <v>613</v>
      </c>
      <c r="D550" s="58"/>
      <c r="E550" s="57" t="s">
        <v>1308</v>
      </c>
      <c r="F550" s="56" t="s">
        <v>1308</v>
      </c>
      <c r="G550" s="120" t="s">
        <v>2342</v>
      </c>
      <c r="J550" s="58" t="s">
        <v>1182</v>
      </c>
      <c r="L550" s="96" t="s">
        <v>2371</v>
      </c>
      <c r="M550" s="58" t="s">
        <v>1210</v>
      </c>
      <c r="N550" s="61">
        <f>IF(J550="","",IF(ISERROR(MATCH(M550,M$5:M549,0)),MAX(N$5:N549)+1,VLOOKUP(M550,M$5:N549,2,FALSE)) )</f>
        <v>2</v>
      </c>
      <c r="P550" s="58" t="s">
        <v>1182</v>
      </c>
      <c r="S550" s="58" t="s">
        <v>1197</v>
      </c>
      <c r="T550" s="58" t="s">
        <v>1196</v>
      </c>
      <c r="V550" s="61" t="str">
        <f t="shared" si="51"/>
        <v>A1_A1</v>
      </c>
      <c r="W550" s="61">
        <f>IF(P550="","",IF(ISERROR(MATCH(V550,V$5:V549,0)),MAX(W$5:W549)+1,VLOOKUP(V550,V$5:W549,2,FALSE)) )</f>
        <v>10</v>
      </c>
      <c r="AH550" s="54" t="str">
        <f t="shared" si="52"/>
        <v>2a*</v>
      </c>
      <c r="AK550" s="58" t="s">
        <v>2344</v>
      </c>
      <c r="AN550" s="96"/>
      <c r="AO550" s="58" t="s">
        <v>2371</v>
      </c>
      <c r="AP550" s="58" t="s">
        <v>2346</v>
      </c>
      <c r="AQ550" s="58" t="s">
        <v>2359</v>
      </c>
      <c r="AR550" s="58">
        <v>75</v>
      </c>
      <c r="AS550" s="121" t="s">
        <v>2364</v>
      </c>
      <c r="AT550" s="122">
        <v>241815.372</v>
      </c>
      <c r="AU550" s="122">
        <v>540629.01600000006</v>
      </c>
      <c r="AV550" s="123">
        <v>24.304269999999999</v>
      </c>
      <c r="AW550" s="123">
        <v>54.108060000000002</v>
      </c>
      <c r="AX550" s="121">
        <v>10</v>
      </c>
      <c r="AY550" s="121">
        <v>134</v>
      </c>
    </row>
    <row r="551" spans="1:51" ht="15" customHeight="1" x14ac:dyDescent="0.25">
      <c r="A551" s="157" t="s">
        <v>2372</v>
      </c>
      <c r="B551" s="54">
        <f ca="1">IF(AO551="","",IF(ISERROR(MATCH(AO551,AO$5:AO550,0)),MAX(B$5:B550)+1,INDIRECT(ADDRESS(MATCH(AO551,AO$5:AO550,0)+4,1)) ) )</f>
        <v>442</v>
      </c>
      <c r="C551" s="119">
        <v>614</v>
      </c>
      <c r="D551" s="58"/>
      <c r="E551" s="57" t="s">
        <v>1308</v>
      </c>
      <c r="F551" s="56" t="s">
        <v>1308</v>
      </c>
      <c r="G551" s="120" t="s">
        <v>2342</v>
      </c>
      <c r="J551" s="58" t="s">
        <v>1182</v>
      </c>
      <c r="L551" s="96" t="s">
        <v>2372</v>
      </c>
      <c r="M551" s="58" t="s">
        <v>1210</v>
      </c>
      <c r="N551" s="61">
        <f>IF(J551="","",IF(ISERROR(MATCH(M551,M$5:M550,0)),MAX(N$5:N550)+1,VLOOKUP(M551,M$5:N550,2,FALSE)) )</f>
        <v>2</v>
      </c>
      <c r="P551" s="58" t="s">
        <v>1182</v>
      </c>
      <c r="S551" s="58" t="s">
        <v>1197</v>
      </c>
      <c r="T551" s="58" t="s">
        <v>1196</v>
      </c>
      <c r="V551" s="61" t="str">
        <f t="shared" si="51"/>
        <v>A1_A1</v>
      </c>
      <c r="W551" s="61">
        <f>IF(P551="","",IF(ISERROR(MATCH(V551,V$5:V550,0)),MAX(W$5:W550)+1,VLOOKUP(V551,V$5:W550,2,FALSE)) )</f>
        <v>10</v>
      </c>
      <c r="AH551" s="54" t="str">
        <f t="shared" si="52"/>
        <v>2a*</v>
      </c>
      <c r="AK551" s="58" t="s">
        <v>2344</v>
      </c>
      <c r="AN551" s="96"/>
      <c r="AO551" s="58" t="s">
        <v>2372</v>
      </c>
      <c r="AP551" s="58" t="s">
        <v>2346</v>
      </c>
      <c r="AQ551" s="58" t="s">
        <v>2359</v>
      </c>
      <c r="AR551" s="58">
        <v>76</v>
      </c>
      <c r="AS551" s="121" t="s">
        <v>2364</v>
      </c>
      <c r="AT551" s="122">
        <v>241827.36000000002</v>
      </c>
      <c r="AU551" s="122">
        <v>540626.56799999997</v>
      </c>
      <c r="AV551" s="123">
        <v>24.307600000000001</v>
      </c>
      <c r="AW551" s="123">
        <v>54.107379999999999</v>
      </c>
      <c r="AX551" s="121">
        <v>10</v>
      </c>
      <c r="AY551" s="121">
        <v>134</v>
      </c>
    </row>
    <row r="552" spans="1:51" ht="15" customHeight="1" x14ac:dyDescent="0.25">
      <c r="A552" s="157" t="s">
        <v>2373</v>
      </c>
      <c r="B552" s="54">
        <f ca="1">IF(AO552="","",IF(ISERROR(MATCH(AO552,AO$5:AO551,0)),MAX(B$5:B551)+1,INDIRECT(ADDRESS(MATCH(AO552,AO$5:AO551,0)+4,1)) ) )</f>
        <v>443</v>
      </c>
      <c r="C552" s="119">
        <v>615</v>
      </c>
      <c r="D552" s="58"/>
      <c r="E552" s="57" t="s">
        <v>1308</v>
      </c>
      <c r="F552" s="56" t="s">
        <v>1308</v>
      </c>
      <c r="G552" s="120" t="s">
        <v>2342</v>
      </c>
      <c r="J552" s="58" t="s">
        <v>1182</v>
      </c>
      <c r="L552" s="96" t="s">
        <v>2373</v>
      </c>
      <c r="M552" s="58" t="s">
        <v>1479</v>
      </c>
      <c r="N552" s="61">
        <f>IF(J552="","",IF(ISERROR(MATCH(M552,M$5:M551,0)),MAX(N$5:N551)+1,VLOOKUP(M552,M$5:N551,2,FALSE)) )</f>
        <v>7</v>
      </c>
      <c r="P552" s="58" t="s">
        <v>1182</v>
      </c>
      <c r="S552" s="58" t="s">
        <v>1197</v>
      </c>
      <c r="T552" s="58" t="s">
        <v>1196</v>
      </c>
      <c r="V552" s="61" t="str">
        <f t="shared" si="51"/>
        <v>A1_A1</v>
      </c>
      <c r="W552" s="61">
        <f>IF(P552="","",IF(ISERROR(MATCH(V552,V$5:V551,0)),MAX(W$5:W551)+1,VLOOKUP(V552,V$5:W551,2,FALSE)) )</f>
        <v>10</v>
      </c>
      <c r="AH552" s="54" t="str">
        <f t="shared" si="52"/>
        <v>7a*</v>
      </c>
      <c r="AK552" s="58" t="s">
        <v>2344</v>
      </c>
      <c r="AN552" s="96"/>
      <c r="AO552" s="58" t="s">
        <v>2373</v>
      </c>
      <c r="AP552" s="58" t="s">
        <v>2346</v>
      </c>
      <c r="AQ552" s="58" t="s">
        <v>2359</v>
      </c>
      <c r="AR552" s="58">
        <v>77</v>
      </c>
      <c r="AS552" s="121" t="s">
        <v>2364</v>
      </c>
      <c r="AT552" s="122">
        <v>241814.796</v>
      </c>
      <c r="AU552" s="122">
        <v>540636.14399999997</v>
      </c>
      <c r="AV552" s="123">
        <v>24.304110000000001</v>
      </c>
      <c r="AW552" s="123">
        <v>54.110039999999998</v>
      </c>
      <c r="AX552" s="121">
        <v>10</v>
      </c>
      <c r="AY552" s="121">
        <v>134</v>
      </c>
    </row>
    <row r="553" spans="1:51" ht="15" customHeight="1" x14ac:dyDescent="0.25">
      <c r="A553" s="157" t="s">
        <v>2374</v>
      </c>
      <c r="B553" s="54">
        <f ca="1">IF(AO553="","",IF(ISERROR(MATCH(AO553,AO$5:AO552,0)),MAX(B$5:B552)+1,INDIRECT(ADDRESS(MATCH(AO553,AO$5:AO552,0)+4,1)) ) )</f>
        <v>444</v>
      </c>
      <c r="C553" s="119">
        <v>616</v>
      </c>
      <c r="D553" s="58"/>
      <c r="E553" s="57" t="s">
        <v>1308</v>
      </c>
      <c r="F553" s="56" t="s">
        <v>1308</v>
      </c>
      <c r="G553" s="120" t="s">
        <v>2342</v>
      </c>
      <c r="J553" s="58" t="s">
        <v>1182</v>
      </c>
      <c r="L553" s="96" t="s">
        <v>2374</v>
      </c>
      <c r="M553" s="58" t="s">
        <v>1210</v>
      </c>
      <c r="N553" s="61">
        <f>IF(J553="","",IF(ISERROR(MATCH(M553,M$5:M552,0)),MAX(N$5:N552)+1,VLOOKUP(M553,M$5:N552,2,FALSE)) )</f>
        <v>2</v>
      </c>
      <c r="P553" s="58" t="s">
        <v>1182</v>
      </c>
      <c r="S553" s="58" t="s">
        <v>1197</v>
      </c>
      <c r="T553" s="58" t="s">
        <v>1196</v>
      </c>
      <c r="V553" s="61" t="str">
        <f t="shared" si="51"/>
        <v>A1_A1</v>
      </c>
      <c r="W553" s="61">
        <f>IF(P553="","",IF(ISERROR(MATCH(V553,V$5:V552,0)),MAX(W$5:W552)+1,VLOOKUP(V553,V$5:W552,2,FALSE)) )</f>
        <v>10</v>
      </c>
      <c r="AH553" s="54" t="str">
        <f t="shared" si="52"/>
        <v>2a*</v>
      </c>
      <c r="AK553" s="58" t="s">
        <v>2344</v>
      </c>
      <c r="AN553" s="96"/>
      <c r="AO553" s="58" t="s">
        <v>2374</v>
      </c>
      <c r="AP553" s="58" t="s">
        <v>2346</v>
      </c>
      <c r="AQ553" s="58" t="s">
        <v>2359</v>
      </c>
      <c r="AR553" s="58">
        <v>78</v>
      </c>
      <c r="AS553" s="121" t="s">
        <v>2364</v>
      </c>
      <c r="AT553" s="122">
        <v>241811.52</v>
      </c>
      <c r="AU553" s="122">
        <v>540630.27599999995</v>
      </c>
      <c r="AV553" s="123">
        <v>24.3032</v>
      </c>
      <c r="AW553" s="123">
        <v>54.108409999999999</v>
      </c>
      <c r="AX553" s="121">
        <v>10</v>
      </c>
      <c r="AY553" s="121">
        <v>134</v>
      </c>
    </row>
    <row r="554" spans="1:51" ht="15" customHeight="1" x14ac:dyDescent="0.25">
      <c r="A554" s="157" t="s">
        <v>2375</v>
      </c>
      <c r="B554" s="54">
        <f ca="1">IF(AO554="","",IF(ISERROR(MATCH(AO554,AO$5:AO553,0)),MAX(B$5:B553)+1,INDIRECT(ADDRESS(MATCH(AO554,AO$5:AO553,0)+4,1)) ) )</f>
        <v>445</v>
      </c>
      <c r="C554" s="119">
        <v>617</v>
      </c>
      <c r="D554" s="58"/>
      <c r="E554" s="57" t="s">
        <v>1308</v>
      </c>
      <c r="F554" s="56" t="s">
        <v>1308</v>
      </c>
      <c r="G554" s="120" t="s">
        <v>2342</v>
      </c>
      <c r="J554" s="58" t="s">
        <v>1182</v>
      </c>
      <c r="L554" s="96" t="s">
        <v>2375</v>
      </c>
      <c r="M554" s="58" t="s">
        <v>1210</v>
      </c>
      <c r="N554" s="61">
        <f>IF(J554="","",IF(ISERROR(MATCH(M554,M$5:M553,0)),MAX(N$5:N553)+1,VLOOKUP(M554,M$5:N553,2,FALSE)) )</f>
        <v>2</v>
      </c>
      <c r="P554" s="58" t="s">
        <v>1182</v>
      </c>
      <c r="S554" s="58" t="s">
        <v>1197</v>
      </c>
      <c r="T554" s="58" t="s">
        <v>1196</v>
      </c>
      <c r="V554" s="61" t="str">
        <f t="shared" si="51"/>
        <v>A1_A1</v>
      </c>
      <c r="W554" s="61">
        <f>IF(P554="","",IF(ISERROR(MATCH(V554,V$5:V553,0)),MAX(W$5:W553)+1,VLOOKUP(V554,V$5:W553,2,FALSE)) )</f>
        <v>10</v>
      </c>
      <c r="AH554" s="54" t="str">
        <f t="shared" si="52"/>
        <v>2a*</v>
      </c>
      <c r="AK554" s="58" t="s">
        <v>2344</v>
      </c>
      <c r="AN554" s="96"/>
      <c r="AO554" s="58" t="s">
        <v>2375</v>
      </c>
      <c r="AP554" s="58" t="s">
        <v>2346</v>
      </c>
      <c r="AQ554" s="58" t="s">
        <v>2359</v>
      </c>
      <c r="AR554" s="58">
        <v>79</v>
      </c>
      <c r="AS554" s="121" t="s">
        <v>2376</v>
      </c>
      <c r="AT554" s="122">
        <v>241748.48000000001</v>
      </c>
      <c r="AU554" s="122">
        <v>540643.39439999999</v>
      </c>
      <c r="AV554" s="123">
        <v>24.296800000000001</v>
      </c>
      <c r="AW554" s="123">
        <v>54.112054000000001</v>
      </c>
      <c r="AX554" s="121">
        <v>10</v>
      </c>
      <c r="AY554" s="121">
        <v>122</v>
      </c>
    </row>
    <row r="555" spans="1:51" ht="15" customHeight="1" x14ac:dyDescent="0.25">
      <c r="A555" s="157" t="s">
        <v>2377</v>
      </c>
      <c r="B555" s="54">
        <f ca="1">IF(AO555="","",IF(ISERROR(MATCH(AO555,AO$5:AO554,0)),MAX(B$5:B554)+1,INDIRECT(ADDRESS(MATCH(AO555,AO$5:AO554,0)+4,1)) ) )</f>
        <v>446</v>
      </c>
      <c r="C555" s="119">
        <v>618</v>
      </c>
      <c r="D555" s="58"/>
      <c r="E555" s="57" t="s">
        <v>1308</v>
      </c>
      <c r="F555" s="56" t="s">
        <v>1308</v>
      </c>
      <c r="G555" s="120" t="s">
        <v>2342</v>
      </c>
      <c r="J555" s="58" t="s">
        <v>1182</v>
      </c>
      <c r="L555" s="96" t="s">
        <v>2377</v>
      </c>
      <c r="M555" s="58" t="s">
        <v>1210</v>
      </c>
      <c r="N555" s="61">
        <f>IF(J555="","",IF(ISERROR(MATCH(M555,M$5:M554,0)),MAX(N$5:N554)+1,VLOOKUP(M555,M$5:N554,2,FALSE)) )</f>
        <v>2</v>
      </c>
      <c r="P555" s="58" t="s">
        <v>1182</v>
      </c>
      <c r="S555" s="58" t="s">
        <v>1197</v>
      </c>
      <c r="T555" s="58" t="s">
        <v>1196</v>
      </c>
      <c r="V555" s="61" t="str">
        <f t="shared" si="51"/>
        <v>A1_A1</v>
      </c>
      <c r="W555" s="61">
        <f>IF(P555="","",IF(ISERROR(MATCH(V555,V$5:V554,0)),MAX(W$5:W554)+1,VLOOKUP(V555,V$5:W554,2,FALSE)) )</f>
        <v>10</v>
      </c>
      <c r="AH555" s="54" t="str">
        <f t="shared" si="52"/>
        <v>2a*</v>
      </c>
      <c r="AK555" s="58" t="s">
        <v>2344</v>
      </c>
      <c r="AN555" s="96"/>
      <c r="AO555" s="58" t="s">
        <v>2377</v>
      </c>
      <c r="AP555" s="58" t="s">
        <v>2346</v>
      </c>
      <c r="AQ555" s="58" t="s">
        <v>2359</v>
      </c>
      <c r="AR555" s="58">
        <v>80</v>
      </c>
      <c r="AS555" s="121" t="s">
        <v>2378</v>
      </c>
      <c r="AT555" s="122">
        <v>241808.89199999999</v>
      </c>
      <c r="AU555" s="122">
        <v>540723.95200000005</v>
      </c>
      <c r="AV555" s="123">
        <v>24.30247</v>
      </c>
      <c r="AW555" s="123">
        <v>54.12332</v>
      </c>
      <c r="AX555" s="121">
        <v>10</v>
      </c>
      <c r="AY555" s="121">
        <v>128</v>
      </c>
    </row>
    <row r="556" spans="1:51" ht="15" customHeight="1" x14ac:dyDescent="0.25">
      <c r="A556" s="157" t="s">
        <v>2379</v>
      </c>
      <c r="B556" s="54">
        <f ca="1">IF(AO556="","",IF(ISERROR(MATCH(AO556,AO$5:AO555,0)),MAX(B$5:B555)+1,INDIRECT(ADDRESS(MATCH(AO556,AO$5:AO555,0)+4,1)) ) )</f>
        <v>447</v>
      </c>
      <c r="C556" s="119">
        <v>619</v>
      </c>
      <c r="D556" s="58"/>
      <c r="E556" s="57" t="s">
        <v>1308</v>
      </c>
      <c r="F556" s="56" t="s">
        <v>1308</v>
      </c>
      <c r="G556" s="120" t="s">
        <v>2342</v>
      </c>
      <c r="J556" s="58" t="s">
        <v>1182</v>
      </c>
      <c r="L556" s="96" t="s">
        <v>2379</v>
      </c>
      <c r="M556" s="58" t="s">
        <v>1491</v>
      </c>
      <c r="N556" s="61">
        <f>IF(J556="","",IF(ISERROR(MATCH(M556,M$5:M555,0)),MAX(N$5:N555)+1,VLOOKUP(M556,M$5:N555,2,FALSE)) )</f>
        <v>8</v>
      </c>
      <c r="P556" s="58" t="s">
        <v>1182</v>
      </c>
      <c r="S556" s="58" t="s">
        <v>1197</v>
      </c>
      <c r="T556" s="58" t="s">
        <v>1196</v>
      </c>
      <c r="V556" s="61" t="str">
        <f t="shared" si="51"/>
        <v>A1_A1</v>
      </c>
      <c r="W556" s="61">
        <f>IF(P556="","",IF(ISERROR(MATCH(V556,V$5:V555,0)),MAX(W$5:W555)+1,VLOOKUP(V556,V$5:W555,2,FALSE)) )</f>
        <v>10</v>
      </c>
      <c r="AH556" s="54" t="str">
        <f t="shared" si="52"/>
        <v>8a*</v>
      </c>
      <c r="AK556" s="58" t="s">
        <v>2344</v>
      </c>
      <c r="AN556" s="96"/>
      <c r="AO556" s="58" t="s">
        <v>2379</v>
      </c>
      <c r="AP556" s="58" t="s">
        <v>2346</v>
      </c>
      <c r="AQ556" s="58" t="s">
        <v>2359</v>
      </c>
      <c r="AR556" s="58">
        <v>81</v>
      </c>
      <c r="AS556" s="121" t="s">
        <v>2378</v>
      </c>
      <c r="AT556" s="122">
        <v>241810.008</v>
      </c>
      <c r="AU556" s="122">
        <v>540721.75599999994</v>
      </c>
      <c r="AV556" s="123">
        <v>24.302779999999998</v>
      </c>
      <c r="AW556" s="123">
        <v>54.122709999999998</v>
      </c>
      <c r="AX556" s="121">
        <v>10</v>
      </c>
      <c r="AY556" s="121">
        <v>118</v>
      </c>
    </row>
    <row r="557" spans="1:51" ht="15" customHeight="1" x14ac:dyDescent="0.25">
      <c r="A557" s="157" t="s">
        <v>2380</v>
      </c>
      <c r="B557" s="54">
        <f ca="1">IF(AO557="","",IF(ISERROR(MATCH(AO557,AO$5:AO556,0)),MAX(B$5:B556)+1,INDIRECT(ADDRESS(MATCH(AO557,AO$5:AO556,0)+4,1)) ) )</f>
        <v>448</v>
      </c>
      <c r="C557" s="119">
        <v>620</v>
      </c>
      <c r="D557" s="58"/>
      <c r="E557" s="88" t="s">
        <v>1331</v>
      </c>
      <c r="F557" s="56" t="s">
        <v>1512</v>
      </c>
      <c r="G557" s="120" t="s">
        <v>2342</v>
      </c>
      <c r="J557" s="58" t="s">
        <v>1182</v>
      </c>
      <c r="L557" s="96" t="s">
        <v>2380</v>
      </c>
      <c r="M557" s="58" t="s">
        <v>1351</v>
      </c>
      <c r="N557" s="61">
        <f>IF(J557="","",IF(ISERROR(MATCH(M557,M$5:M556,0)),MAX(N$5:N556)+1,VLOOKUP(M557,M$5:N556,2,FALSE)) )</f>
        <v>5</v>
      </c>
      <c r="P557" s="58" t="s">
        <v>1182</v>
      </c>
      <c r="S557" s="58" t="s">
        <v>1211</v>
      </c>
      <c r="T557" s="58" t="s">
        <v>1196</v>
      </c>
      <c r="U557" s="58" t="s">
        <v>1265</v>
      </c>
      <c r="V557" s="61" t="str">
        <f t="shared" si="51"/>
        <v>A1_A3</v>
      </c>
      <c r="W557" s="61">
        <f>IF(P557="","",IF(ISERROR(MATCH(V557,V$5:V556,0)),MAX(W$5:W556)+1,VLOOKUP(V557,V$5:W556,2,FALSE)) )</f>
        <v>9</v>
      </c>
      <c r="AH557" s="54" t="str">
        <f t="shared" si="52"/>
        <v>59*</v>
      </c>
      <c r="AK557" s="58" t="s">
        <v>2344</v>
      </c>
      <c r="AN557" s="96" t="s">
        <v>2381</v>
      </c>
      <c r="AO557" s="58" t="s">
        <v>2380</v>
      </c>
      <c r="AP557" s="58" t="s">
        <v>2346</v>
      </c>
      <c r="AQ557" s="58" t="s">
        <v>2359</v>
      </c>
      <c r="AR557" s="58">
        <v>82</v>
      </c>
      <c r="AS557" s="121" t="s">
        <v>2382</v>
      </c>
      <c r="AT557" s="122">
        <v>243540</v>
      </c>
      <c r="AU557" s="122">
        <v>541357.1</v>
      </c>
      <c r="AV557" s="123">
        <v>24.594444444444445</v>
      </c>
      <c r="AW557" s="123">
        <v>54.232527777777769</v>
      </c>
      <c r="AX557" s="121">
        <v>25</v>
      </c>
      <c r="AY557" s="121">
        <v>120</v>
      </c>
    </row>
    <row r="558" spans="1:51" ht="15" customHeight="1" x14ac:dyDescent="0.25">
      <c r="A558" s="157" t="s">
        <v>2383</v>
      </c>
      <c r="B558" s="54">
        <f ca="1">IF(AO558="","",IF(ISERROR(MATCH(AO558,AO$5:AO557,0)),MAX(B$5:B557)+1,INDIRECT(ADDRESS(MATCH(AO558,AO$5:AO557,0)+4,1)) ) )</f>
        <v>449</v>
      </c>
      <c r="C558" s="119">
        <v>621</v>
      </c>
      <c r="D558" s="58"/>
      <c r="E558" s="57" t="s">
        <v>1308</v>
      </c>
      <c r="F558" s="56" t="s">
        <v>1308</v>
      </c>
      <c r="G558" s="120" t="s">
        <v>2342</v>
      </c>
      <c r="J558" s="58" t="s">
        <v>1182</v>
      </c>
      <c r="L558" s="96" t="s">
        <v>2383</v>
      </c>
      <c r="M558" s="58" t="s">
        <v>1210</v>
      </c>
      <c r="N558" s="61">
        <f>IF(J558="","",IF(ISERROR(MATCH(M558,M$5:M557,0)),MAX(N$5:N557)+1,VLOOKUP(M558,M$5:N557,2,FALSE)) )</f>
        <v>2</v>
      </c>
      <c r="P558" s="58" t="s">
        <v>1182</v>
      </c>
      <c r="S558" s="58" t="s">
        <v>1197</v>
      </c>
      <c r="T558" s="58" t="s">
        <v>1196</v>
      </c>
      <c r="V558" s="61" t="str">
        <f t="shared" si="51"/>
        <v>A1_A1</v>
      </c>
      <c r="W558" s="61">
        <f>IF(P558="","",IF(ISERROR(MATCH(V558,V$5:V557,0)),MAX(W$5:W557)+1,VLOOKUP(V558,V$5:W557,2,FALSE)) )</f>
        <v>10</v>
      </c>
      <c r="AH558" s="54" t="str">
        <f t="shared" si="52"/>
        <v>2a*</v>
      </c>
      <c r="AK558" s="58" t="s">
        <v>2344</v>
      </c>
      <c r="AN558" s="96"/>
      <c r="AO558" s="58" t="s">
        <v>2383</v>
      </c>
      <c r="AP558" s="58" t="s">
        <v>2346</v>
      </c>
      <c r="AQ558" s="58" t="s">
        <v>2384</v>
      </c>
      <c r="AR558" s="58">
        <v>83</v>
      </c>
      <c r="AS558" s="121" t="s">
        <v>2385</v>
      </c>
      <c r="AT558" s="122">
        <v>241849.68</v>
      </c>
      <c r="AU558" s="122">
        <v>540643.41599999997</v>
      </c>
      <c r="AV558" s="123">
        <v>24.313800000000001</v>
      </c>
      <c r="AW558" s="123">
        <v>54.11206</v>
      </c>
      <c r="AX558" s="121">
        <v>10</v>
      </c>
      <c r="AY558" s="121">
        <v>105</v>
      </c>
    </row>
    <row r="559" spans="1:51" ht="15" customHeight="1" x14ac:dyDescent="0.25">
      <c r="A559" s="157" t="s">
        <v>2386</v>
      </c>
      <c r="B559" s="54">
        <f ca="1">IF(AO559="","",IF(ISERROR(MATCH(AO559,AO$5:AO558,0)),MAX(B$5:B558)+1,INDIRECT(ADDRESS(MATCH(AO559,AO$5:AO558,0)+4,1)) ) )</f>
        <v>450</v>
      </c>
      <c r="C559" s="119">
        <v>622</v>
      </c>
      <c r="D559" s="58"/>
      <c r="E559" s="57" t="s">
        <v>1308</v>
      </c>
      <c r="F559" s="56" t="s">
        <v>1308</v>
      </c>
      <c r="G559" s="120" t="s">
        <v>2342</v>
      </c>
      <c r="J559" s="58" t="s">
        <v>1182</v>
      </c>
      <c r="L559" s="96" t="s">
        <v>2386</v>
      </c>
      <c r="M559" s="58" t="s">
        <v>1210</v>
      </c>
      <c r="N559" s="61">
        <f>IF(J559="","",IF(ISERROR(MATCH(M559,M$5:M558,0)),MAX(N$5:N558)+1,VLOOKUP(M559,M$5:N558,2,FALSE)) )</f>
        <v>2</v>
      </c>
      <c r="P559" s="58" t="s">
        <v>1182</v>
      </c>
      <c r="S559" s="58" t="s">
        <v>1197</v>
      </c>
      <c r="T559" s="58" t="s">
        <v>1196</v>
      </c>
      <c r="V559" s="61" t="str">
        <f t="shared" si="51"/>
        <v>A1_A1</v>
      </c>
      <c r="W559" s="61">
        <f>IF(P559="","",IF(ISERROR(MATCH(V559,V$5:V558,0)),MAX(W$5:W558)+1,VLOOKUP(V559,V$5:W558,2,FALSE)) )</f>
        <v>10</v>
      </c>
      <c r="AH559" s="54" t="str">
        <f t="shared" si="52"/>
        <v>2a*</v>
      </c>
      <c r="AK559" s="58" t="s">
        <v>2344</v>
      </c>
      <c r="AN559" s="96"/>
      <c r="AO559" s="58" t="s">
        <v>2386</v>
      </c>
      <c r="AP559" s="58" t="s">
        <v>2346</v>
      </c>
      <c r="AQ559" s="58" t="s">
        <v>2384</v>
      </c>
      <c r="AR559" s="58">
        <v>84</v>
      </c>
      <c r="AS559" s="121" t="s">
        <v>2385</v>
      </c>
      <c r="AT559" s="122">
        <v>241850.364</v>
      </c>
      <c r="AU559" s="122">
        <v>540642.228</v>
      </c>
      <c r="AV559" s="123">
        <v>24.31399</v>
      </c>
      <c r="AW559" s="123">
        <v>54.111730000000001</v>
      </c>
      <c r="AX559" s="121">
        <v>10</v>
      </c>
      <c r="AY559" s="121">
        <v>105</v>
      </c>
    </row>
    <row r="560" spans="1:51" ht="15" customHeight="1" x14ac:dyDescent="0.25">
      <c r="A560" s="157" t="s">
        <v>2387</v>
      </c>
      <c r="B560" s="54">
        <f ca="1">IF(AO560="","",IF(ISERROR(MATCH(AO560,AO$5:AO559,0)),MAX(B$5:B559)+1,INDIRECT(ADDRESS(MATCH(AO560,AO$5:AO559,0)+4,1)) ) )</f>
        <v>451</v>
      </c>
      <c r="C560" s="119">
        <v>623</v>
      </c>
      <c r="D560" s="58"/>
      <c r="E560" s="57" t="s">
        <v>1308</v>
      </c>
      <c r="F560" s="56" t="s">
        <v>1308</v>
      </c>
      <c r="G560" s="120" t="s">
        <v>2342</v>
      </c>
      <c r="J560" s="58" t="s">
        <v>1182</v>
      </c>
      <c r="L560" s="96" t="s">
        <v>2387</v>
      </c>
      <c r="M560" s="58" t="s">
        <v>1210</v>
      </c>
      <c r="N560" s="61">
        <f>IF(J560="","",IF(ISERROR(MATCH(M560,M$5:M559,0)),MAX(N$5:N559)+1,VLOOKUP(M560,M$5:N559,2,FALSE)) )</f>
        <v>2</v>
      </c>
      <c r="P560" s="58" t="s">
        <v>1182</v>
      </c>
      <c r="S560" s="58" t="s">
        <v>1197</v>
      </c>
      <c r="T560" s="58" t="s">
        <v>1196</v>
      </c>
      <c r="V560" s="61" t="str">
        <f t="shared" si="51"/>
        <v>A1_A1</v>
      </c>
      <c r="W560" s="61">
        <f>IF(P560="","",IF(ISERROR(MATCH(V560,V$5:V559,0)),MAX(W$5:W559)+1,VLOOKUP(V560,V$5:W559,2,FALSE)) )</f>
        <v>10</v>
      </c>
      <c r="AH560" s="54" t="str">
        <f t="shared" si="52"/>
        <v>2a*</v>
      </c>
      <c r="AK560" s="58" t="s">
        <v>2344</v>
      </c>
      <c r="AN560" s="96"/>
      <c r="AO560" s="58" t="s">
        <v>2387</v>
      </c>
      <c r="AP560" s="58" t="s">
        <v>2346</v>
      </c>
      <c r="AQ560" s="58" t="s">
        <v>2384</v>
      </c>
      <c r="AR560" s="58">
        <v>85</v>
      </c>
      <c r="AS560" s="121" t="s">
        <v>2385</v>
      </c>
      <c r="AT560" s="122">
        <v>241847.66399999999</v>
      </c>
      <c r="AU560" s="122">
        <v>540642.19200000004</v>
      </c>
      <c r="AV560" s="123">
        <v>24.31324</v>
      </c>
      <c r="AW560" s="123">
        <v>54.111719999999998</v>
      </c>
      <c r="AX560" s="121">
        <v>10</v>
      </c>
      <c r="AY560" s="121">
        <v>105</v>
      </c>
    </row>
    <row r="561" spans="1:52" ht="15" customHeight="1" x14ac:dyDescent="0.25">
      <c r="A561" s="157" t="s">
        <v>2388</v>
      </c>
      <c r="B561" s="54">
        <f ca="1">IF(AO561="","",IF(ISERROR(MATCH(AO561,AO$5:AO560,0)),MAX(B$5:B560)+1,INDIRECT(ADDRESS(MATCH(AO561,AO$5:AO560,0)+4,1)) ) )</f>
        <v>452</v>
      </c>
      <c r="C561" s="119">
        <v>624</v>
      </c>
      <c r="D561" s="58"/>
      <c r="E561" s="57" t="s">
        <v>1308</v>
      </c>
      <c r="F561" s="56" t="s">
        <v>1308</v>
      </c>
      <c r="G561" s="120" t="s">
        <v>2342</v>
      </c>
      <c r="J561" s="58" t="s">
        <v>1182</v>
      </c>
      <c r="L561" s="96" t="s">
        <v>2388</v>
      </c>
      <c r="M561" s="58" t="s">
        <v>1210</v>
      </c>
      <c r="N561" s="61">
        <f>IF(J561="","",IF(ISERROR(MATCH(M561,M$5:M560,0)),MAX(N$5:N560)+1,VLOOKUP(M561,M$5:N560,2,FALSE)) )</f>
        <v>2</v>
      </c>
      <c r="P561" s="58" t="s">
        <v>1182</v>
      </c>
      <c r="S561" s="58" t="s">
        <v>1197</v>
      </c>
      <c r="T561" s="58" t="s">
        <v>1196</v>
      </c>
      <c r="V561" s="61" t="str">
        <f t="shared" si="51"/>
        <v>A1_A1</v>
      </c>
      <c r="W561" s="61">
        <f>IF(P561="","",IF(ISERROR(MATCH(V561,V$5:V560,0)),MAX(W$5:W560)+1,VLOOKUP(V561,V$5:W560,2,FALSE)) )</f>
        <v>10</v>
      </c>
      <c r="AH561" s="54" t="str">
        <f t="shared" si="52"/>
        <v>2a*</v>
      </c>
      <c r="AK561" s="58" t="s">
        <v>2344</v>
      </c>
      <c r="AN561" s="96"/>
      <c r="AO561" s="58" t="s">
        <v>2388</v>
      </c>
      <c r="AP561" s="58" t="s">
        <v>2346</v>
      </c>
      <c r="AQ561" s="58" t="s">
        <v>2384</v>
      </c>
      <c r="AR561" s="58">
        <v>86</v>
      </c>
      <c r="AS561" s="121" t="s">
        <v>2385</v>
      </c>
      <c r="AT561" s="122">
        <v>241847.628</v>
      </c>
      <c r="AU561" s="122">
        <v>540641.54399999999</v>
      </c>
      <c r="AV561" s="123">
        <v>24.313230000000001</v>
      </c>
      <c r="AW561" s="123">
        <v>54.111539999999998</v>
      </c>
      <c r="AX561" s="121">
        <v>10</v>
      </c>
      <c r="AY561" s="121">
        <v>105</v>
      </c>
    </row>
    <row r="562" spans="1:52" ht="15" customHeight="1" x14ac:dyDescent="0.25">
      <c r="A562" s="157" t="s">
        <v>2389</v>
      </c>
      <c r="B562" s="54">
        <f ca="1">IF(AO562="","",IF(ISERROR(MATCH(AO562,AO$5:AO561,0)),MAX(B$5:B561)+1,INDIRECT(ADDRESS(MATCH(AO562,AO$5:AO561,0)+4,1)) ) )</f>
        <v>453</v>
      </c>
      <c r="C562" s="119">
        <v>625</v>
      </c>
      <c r="D562" s="58"/>
      <c r="E562" s="57" t="s">
        <v>1308</v>
      </c>
      <c r="F562" s="56" t="s">
        <v>1308</v>
      </c>
      <c r="G562" s="120" t="s">
        <v>2342</v>
      </c>
      <c r="J562" s="58" t="s">
        <v>1182</v>
      </c>
      <c r="L562" s="96" t="s">
        <v>2389</v>
      </c>
      <c r="M562" s="58" t="s">
        <v>1491</v>
      </c>
      <c r="N562" s="61">
        <f>IF(J562="","",IF(ISERROR(MATCH(M562,M$5:M561,0)),MAX(N$5:N561)+1,VLOOKUP(M562,M$5:N561,2,FALSE)) )</f>
        <v>8</v>
      </c>
      <c r="P562" s="58" t="s">
        <v>1182</v>
      </c>
      <c r="S562" s="58" t="s">
        <v>1211</v>
      </c>
      <c r="T562" s="58" t="s">
        <v>1196</v>
      </c>
      <c r="U562" s="58" t="s">
        <v>1212</v>
      </c>
      <c r="V562" s="61" t="str">
        <f t="shared" si="51"/>
        <v>A1_A2</v>
      </c>
      <c r="W562" s="61">
        <f>IF(P562="","",IF(ISERROR(MATCH(V562,V$5:V561,0)),MAX(W$5:W561)+1,VLOOKUP(V562,V$5:W561,2,FALSE)) )</f>
        <v>11</v>
      </c>
      <c r="AH562" s="54" t="str">
        <f t="shared" si="52"/>
        <v>8b*</v>
      </c>
      <c r="AK562" s="58" t="s">
        <v>2344</v>
      </c>
      <c r="AN562" s="96"/>
      <c r="AO562" s="58" t="s">
        <v>2389</v>
      </c>
      <c r="AP562" s="58" t="s">
        <v>2346</v>
      </c>
      <c r="AQ562" s="58" t="s">
        <v>2384</v>
      </c>
      <c r="AR562" s="58">
        <v>87</v>
      </c>
      <c r="AS562" s="121" t="s">
        <v>2385</v>
      </c>
      <c r="AT562" s="122">
        <v>241848.924</v>
      </c>
      <c r="AU562" s="122">
        <v>540642.30000000005</v>
      </c>
      <c r="AV562" s="123">
        <v>24.313590000000001</v>
      </c>
      <c r="AW562" s="123">
        <v>54.111750000000001</v>
      </c>
      <c r="AX562" s="121">
        <v>10</v>
      </c>
      <c r="AY562" s="121">
        <v>105</v>
      </c>
    </row>
    <row r="563" spans="1:52" ht="15" customHeight="1" x14ac:dyDescent="0.25">
      <c r="A563" s="157" t="s">
        <v>2390</v>
      </c>
      <c r="B563" s="54">
        <f ca="1">IF(AO563="","",IF(ISERROR(MATCH(AO563,AO$5:AO562,0)),MAX(B$5:B562)+1,INDIRECT(ADDRESS(MATCH(AO563,AO$5:AO562,0)+4,1)) ) )</f>
        <v>454</v>
      </c>
      <c r="C563" s="119">
        <v>626</v>
      </c>
      <c r="D563" s="58"/>
      <c r="E563" s="57" t="s">
        <v>1308</v>
      </c>
      <c r="F563" s="56" t="s">
        <v>1308</v>
      </c>
      <c r="G563" s="120" t="s">
        <v>2342</v>
      </c>
      <c r="J563" s="58" t="s">
        <v>1182</v>
      </c>
      <c r="L563" s="96" t="s">
        <v>2390</v>
      </c>
      <c r="M563" s="58" t="s">
        <v>1210</v>
      </c>
      <c r="N563" s="61">
        <f>IF(J563="","",IF(ISERROR(MATCH(M563,M$5:M562,0)),MAX(N$5:N562)+1,VLOOKUP(M563,M$5:N562,2,FALSE)) )</f>
        <v>2</v>
      </c>
      <c r="P563" s="58" t="s">
        <v>1182</v>
      </c>
      <c r="S563" s="58" t="s">
        <v>1197</v>
      </c>
      <c r="T563" s="58" t="s">
        <v>1196</v>
      </c>
      <c r="V563" s="61" t="str">
        <f t="shared" si="51"/>
        <v>A1_A1</v>
      </c>
      <c r="W563" s="61">
        <f>IF(P563="","",IF(ISERROR(MATCH(V563,V$5:V562,0)),MAX(W$5:W562)+1,VLOOKUP(V563,V$5:W562,2,FALSE)) )</f>
        <v>10</v>
      </c>
      <c r="AH563" s="54" t="str">
        <f t="shared" si="52"/>
        <v>2a*</v>
      </c>
      <c r="AK563" s="58" t="s">
        <v>2344</v>
      </c>
      <c r="AN563" s="96"/>
      <c r="AO563" s="58" t="s">
        <v>2390</v>
      </c>
      <c r="AP563" s="58" t="s">
        <v>2346</v>
      </c>
      <c r="AQ563" s="58" t="s">
        <v>2384</v>
      </c>
      <c r="AR563" s="58">
        <v>88</v>
      </c>
      <c r="AS563" s="121" t="s">
        <v>2385</v>
      </c>
      <c r="AT563" s="122">
        <v>241848.024</v>
      </c>
      <c r="AU563" s="122">
        <v>540641.04</v>
      </c>
      <c r="AV563" s="123">
        <v>24.31334</v>
      </c>
      <c r="AW563" s="123">
        <v>54.111400000000003</v>
      </c>
      <c r="AX563" s="121">
        <v>10</v>
      </c>
      <c r="AY563" s="121">
        <v>105</v>
      </c>
    </row>
    <row r="564" spans="1:52" ht="15" customHeight="1" x14ac:dyDescent="0.25">
      <c r="A564" s="157" t="s">
        <v>2391</v>
      </c>
      <c r="B564" s="54">
        <f ca="1">IF(AO564="","",IF(ISERROR(MATCH(AO564,AO$5:AO563,0)),MAX(B$5:B563)+1,INDIRECT(ADDRESS(MATCH(AO564,AO$5:AO563,0)+4,1)) ) )</f>
        <v>455</v>
      </c>
      <c r="C564" s="119">
        <v>627</v>
      </c>
      <c r="D564" s="58"/>
      <c r="E564" s="57" t="s">
        <v>1308</v>
      </c>
      <c r="F564" s="56" t="s">
        <v>1308</v>
      </c>
      <c r="G564" s="120" t="s">
        <v>2342</v>
      </c>
      <c r="J564" s="58" t="s">
        <v>1182</v>
      </c>
      <c r="L564" s="96" t="s">
        <v>2391</v>
      </c>
      <c r="M564" s="58" t="s">
        <v>1210</v>
      </c>
      <c r="N564" s="61">
        <f>IF(J564="","",IF(ISERROR(MATCH(M564,M$5:M563,0)),MAX(N$5:N563)+1,VLOOKUP(M564,M$5:N563,2,FALSE)) )</f>
        <v>2</v>
      </c>
      <c r="P564" s="58" t="s">
        <v>1182</v>
      </c>
      <c r="S564" s="58" t="s">
        <v>1197</v>
      </c>
      <c r="T564" s="58" t="s">
        <v>1196</v>
      </c>
      <c r="V564" s="61" t="str">
        <f t="shared" si="51"/>
        <v>A1_A1</v>
      </c>
      <c r="W564" s="61">
        <f>IF(P564="","",IF(ISERROR(MATCH(V564,V$5:V563,0)),MAX(W$5:W563)+1,VLOOKUP(V564,V$5:W563,2,FALSE)) )</f>
        <v>10</v>
      </c>
      <c r="AH564" s="54" t="str">
        <f t="shared" si="52"/>
        <v>2a*</v>
      </c>
      <c r="AK564" s="58" t="s">
        <v>2344</v>
      </c>
      <c r="AN564" s="96"/>
      <c r="AO564" s="58" t="s">
        <v>2391</v>
      </c>
      <c r="AP564" s="58" t="s">
        <v>2346</v>
      </c>
      <c r="AQ564" s="58" t="s">
        <v>2384</v>
      </c>
      <c r="AR564" s="58">
        <v>89</v>
      </c>
      <c r="AS564" s="121" t="s">
        <v>2385</v>
      </c>
      <c r="AT564" s="122">
        <v>241844.31599999999</v>
      </c>
      <c r="AU564" s="122">
        <v>540640.14</v>
      </c>
      <c r="AV564" s="123">
        <v>24.31231</v>
      </c>
      <c r="AW564" s="123">
        <v>54.111150000000002</v>
      </c>
      <c r="AX564" s="121">
        <v>10</v>
      </c>
      <c r="AY564" s="121">
        <v>105</v>
      </c>
    </row>
    <row r="565" spans="1:52" ht="15" customHeight="1" x14ac:dyDescent="0.25">
      <c r="A565" s="157" t="s">
        <v>2392</v>
      </c>
      <c r="B565" s="54">
        <f ca="1">IF(AO565="","",IF(ISERROR(MATCH(AO565,AO$5:AO564,0)),MAX(B$5:B564)+1,INDIRECT(ADDRESS(MATCH(AO565,AO$5:AO564,0)+4,1)) ) )</f>
        <v>456</v>
      </c>
      <c r="C565" s="119">
        <v>628</v>
      </c>
      <c r="D565" s="58"/>
      <c r="E565" s="57" t="s">
        <v>1308</v>
      </c>
      <c r="F565" s="56" t="s">
        <v>1308</v>
      </c>
      <c r="G565" s="120" t="s">
        <v>2342</v>
      </c>
      <c r="J565" s="58" t="s">
        <v>1182</v>
      </c>
      <c r="L565" s="96" t="s">
        <v>2392</v>
      </c>
      <c r="M565" s="58" t="s">
        <v>1210</v>
      </c>
      <c r="N565" s="61">
        <f>IF(J565="","",IF(ISERROR(MATCH(M565,M$5:M564,0)),MAX(N$5:N564)+1,VLOOKUP(M565,M$5:N564,2,FALSE)) )</f>
        <v>2</v>
      </c>
      <c r="P565" s="58" t="s">
        <v>1182</v>
      </c>
      <c r="S565" s="58" t="s">
        <v>1197</v>
      </c>
      <c r="T565" s="58" t="s">
        <v>1196</v>
      </c>
      <c r="V565" s="61" t="str">
        <f t="shared" si="51"/>
        <v>A1_A1</v>
      </c>
      <c r="W565" s="61">
        <f>IF(P565="","",IF(ISERROR(MATCH(V565,V$5:V564,0)),MAX(W$5:W564)+1,VLOOKUP(V565,V$5:W564,2,FALSE)) )</f>
        <v>10</v>
      </c>
      <c r="AH565" s="54" t="str">
        <f t="shared" si="52"/>
        <v>2a*</v>
      </c>
      <c r="AK565" s="58" t="s">
        <v>2344</v>
      </c>
      <c r="AN565" s="96"/>
      <c r="AO565" s="58" t="s">
        <v>2392</v>
      </c>
      <c r="AP565" s="58" t="s">
        <v>2346</v>
      </c>
      <c r="AQ565" s="58" t="s">
        <v>2384</v>
      </c>
      <c r="AR565" s="58">
        <v>90</v>
      </c>
      <c r="AS565" s="121" t="s">
        <v>2385</v>
      </c>
      <c r="AT565" s="122">
        <v>241849.28400000001</v>
      </c>
      <c r="AU565" s="122">
        <v>540641.076</v>
      </c>
      <c r="AV565" s="123">
        <v>24.313690000000001</v>
      </c>
      <c r="AW565" s="123">
        <v>54.111409999999999</v>
      </c>
      <c r="AX565" s="121">
        <v>10</v>
      </c>
      <c r="AY565" s="121">
        <v>105</v>
      </c>
    </row>
    <row r="566" spans="1:52" ht="15" customHeight="1" x14ac:dyDescent="0.25">
      <c r="A566" s="157" t="s">
        <v>2393</v>
      </c>
      <c r="B566" s="54">
        <f ca="1">IF(AO566="","",IF(ISERROR(MATCH(AO566,AO$5:AO565,0)),MAX(B$5:B565)+1,INDIRECT(ADDRESS(MATCH(AO566,AO$5:AO565,0)+4,1)) ) )</f>
        <v>457</v>
      </c>
      <c r="C566" s="119">
        <v>629</v>
      </c>
      <c r="D566" s="58"/>
      <c r="E566" s="57" t="s">
        <v>1308</v>
      </c>
      <c r="F566" s="56" t="s">
        <v>1308</v>
      </c>
      <c r="G566" s="120" t="s">
        <v>2342</v>
      </c>
      <c r="J566" s="58" t="s">
        <v>1182</v>
      </c>
      <c r="L566" s="96" t="s">
        <v>2393</v>
      </c>
      <c r="M566" s="58" t="s">
        <v>1210</v>
      </c>
      <c r="N566" s="61">
        <f>IF(J566="","",IF(ISERROR(MATCH(M566,M$5:M565,0)),MAX(N$5:N565)+1,VLOOKUP(M566,M$5:N565,2,FALSE)) )</f>
        <v>2</v>
      </c>
      <c r="P566" s="58" t="s">
        <v>1182</v>
      </c>
      <c r="S566" s="58" t="s">
        <v>1197</v>
      </c>
      <c r="T566" s="58" t="s">
        <v>1196</v>
      </c>
      <c r="V566" s="61" t="str">
        <f t="shared" si="51"/>
        <v>A1_A1</v>
      </c>
      <c r="W566" s="61">
        <f>IF(P566="","",IF(ISERROR(MATCH(V566,V$5:V565,0)),MAX(W$5:W565)+1,VLOOKUP(V566,V$5:W565,2,FALSE)) )</f>
        <v>10</v>
      </c>
      <c r="AH566" s="54" t="str">
        <f t="shared" si="52"/>
        <v>2a*</v>
      </c>
      <c r="AK566" s="58" t="s">
        <v>2344</v>
      </c>
      <c r="AN566" s="96"/>
      <c r="AO566" s="58" t="s">
        <v>2393</v>
      </c>
      <c r="AP566" s="58" t="s">
        <v>2346</v>
      </c>
      <c r="AQ566" s="58" t="s">
        <v>2384</v>
      </c>
      <c r="AR566" s="58">
        <v>91</v>
      </c>
      <c r="AS566" s="121" t="s">
        <v>2385</v>
      </c>
      <c r="AT566" s="122">
        <v>241842.84</v>
      </c>
      <c r="AU566" s="122">
        <v>540639.74400000006</v>
      </c>
      <c r="AV566" s="123">
        <v>24.311900000000001</v>
      </c>
      <c r="AW566" s="123">
        <v>54.111040000000003</v>
      </c>
      <c r="AX566" s="121">
        <v>10</v>
      </c>
      <c r="AY566" s="121">
        <v>105</v>
      </c>
    </row>
    <row r="567" spans="1:52" ht="15" customHeight="1" x14ac:dyDescent="0.25">
      <c r="A567" s="157" t="s">
        <v>2394</v>
      </c>
      <c r="B567" s="54">
        <f ca="1">IF(AO567="","",IF(ISERROR(MATCH(AO567,AO$5:AO566,0)),MAX(B$5:B566)+1,INDIRECT(ADDRESS(MATCH(AO567,AO$5:AO566,0)+4,1)) ) )</f>
        <v>458</v>
      </c>
      <c r="C567" s="119">
        <v>630</v>
      </c>
      <c r="D567" s="58"/>
      <c r="E567" s="57" t="s">
        <v>1308</v>
      </c>
      <c r="F567" s="56" t="s">
        <v>1308</v>
      </c>
      <c r="G567" s="120" t="s">
        <v>2342</v>
      </c>
      <c r="J567" s="58" t="s">
        <v>1182</v>
      </c>
      <c r="L567" s="96" t="s">
        <v>2394</v>
      </c>
      <c r="M567" s="58" t="s">
        <v>1210</v>
      </c>
      <c r="N567" s="61">
        <f>IF(J567="","",IF(ISERROR(MATCH(M567,M$5:M566,0)),MAX(N$5:N566)+1,VLOOKUP(M567,M$5:N566,2,FALSE)) )</f>
        <v>2</v>
      </c>
      <c r="P567" s="58" t="s">
        <v>1182</v>
      </c>
      <c r="S567" s="58" t="s">
        <v>1197</v>
      </c>
      <c r="T567" s="58" t="s">
        <v>1196</v>
      </c>
      <c r="V567" s="61" t="str">
        <f t="shared" si="51"/>
        <v>A1_A1</v>
      </c>
      <c r="W567" s="61">
        <f>IF(P567="","",IF(ISERROR(MATCH(V567,V$5:V566,0)),MAX(W$5:W566)+1,VLOOKUP(V567,V$5:W566,2,FALSE)) )</f>
        <v>10</v>
      </c>
      <c r="AH567" s="54" t="str">
        <f t="shared" si="52"/>
        <v>2a*</v>
      </c>
      <c r="AK567" s="58" t="s">
        <v>2344</v>
      </c>
      <c r="AN567" s="96"/>
      <c r="AO567" s="58" t="s">
        <v>2394</v>
      </c>
      <c r="AP567" s="58" t="s">
        <v>2346</v>
      </c>
      <c r="AQ567" s="58" t="s">
        <v>2384</v>
      </c>
      <c r="AR567" s="58">
        <v>92</v>
      </c>
      <c r="AS567" s="121" t="s">
        <v>2385</v>
      </c>
      <c r="AT567" s="122">
        <v>241842.804</v>
      </c>
      <c r="AU567" s="122">
        <v>540639.96</v>
      </c>
      <c r="AV567" s="123">
        <v>24.311889999999998</v>
      </c>
      <c r="AW567" s="123">
        <v>54.1111</v>
      </c>
      <c r="AX567" s="121">
        <v>25</v>
      </c>
      <c r="AY567" s="121">
        <v>105</v>
      </c>
    </row>
    <row r="568" spans="1:52" ht="15" customHeight="1" x14ac:dyDescent="0.25">
      <c r="A568" s="157" t="s">
        <v>2395</v>
      </c>
      <c r="B568" s="54">
        <f ca="1">IF(AO568="","",IF(ISERROR(MATCH(AO568,AO$5:AO567,0)),MAX(B$5:B567)+1,INDIRECT(ADDRESS(MATCH(AO568,AO$5:AO567,0)+4,1)) ) )</f>
        <v>459</v>
      </c>
      <c r="C568" s="119">
        <v>631</v>
      </c>
      <c r="D568" s="58"/>
      <c r="E568" s="57" t="s">
        <v>1308</v>
      </c>
      <c r="F568" s="56" t="s">
        <v>1308</v>
      </c>
      <c r="G568" s="120" t="s">
        <v>2342</v>
      </c>
      <c r="J568" s="58" t="s">
        <v>1182</v>
      </c>
      <c r="L568" s="96" t="s">
        <v>2395</v>
      </c>
      <c r="M568" s="58" t="s">
        <v>1210</v>
      </c>
      <c r="N568" s="61">
        <f>IF(J568="","",IF(ISERROR(MATCH(M568,M$5:M567,0)),MAX(N$5:N567)+1,VLOOKUP(M568,M$5:N567,2,FALSE)) )</f>
        <v>2</v>
      </c>
      <c r="P568" s="58" t="s">
        <v>1182</v>
      </c>
      <c r="S568" s="58" t="s">
        <v>1197</v>
      </c>
      <c r="T568" s="58" t="s">
        <v>1196</v>
      </c>
      <c r="V568" s="61" t="str">
        <f t="shared" si="51"/>
        <v>A1_A1</v>
      </c>
      <c r="W568" s="61">
        <f>IF(P568="","",IF(ISERROR(MATCH(V568,V$5:V567,0)),MAX(W$5:W567)+1,VLOOKUP(V568,V$5:W567,2,FALSE)) )</f>
        <v>10</v>
      </c>
      <c r="AH568" s="54" t="str">
        <f t="shared" si="52"/>
        <v>2a*</v>
      </c>
      <c r="AK568" s="58" t="s">
        <v>2344</v>
      </c>
      <c r="AN568" s="96"/>
      <c r="AO568" s="58" t="s">
        <v>2395</v>
      </c>
      <c r="AP568" s="58" t="s">
        <v>2346</v>
      </c>
      <c r="AQ568" s="58" t="s">
        <v>2396</v>
      </c>
      <c r="AR568" s="58">
        <v>94</v>
      </c>
      <c r="AS568" s="121" t="s">
        <v>2237</v>
      </c>
      <c r="AT568" s="122">
        <v>241822.5</v>
      </c>
      <c r="AU568" s="122">
        <v>541047.35199999996</v>
      </c>
      <c r="AV568" s="123">
        <v>24.306249999999999</v>
      </c>
      <c r="AW568" s="123">
        <v>54.179819999999999</v>
      </c>
      <c r="AX568" s="121">
        <v>20</v>
      </c>
      <c r="AY568" s="121">
        <v>128</v>
      </c>
    </row>
    <row r="569" spans="1:52" ht="15" customHeight="1" x14ac:dyDescent="0.25">
      <c r="A569" s="157" t="s">
        <v>2397</v>
      </c>
      <c r="B569" s="54">
        <f ca="1">IF(AO569="","",IF(ISERROR(MATCH(AO569,AO$5:AO568,0)),MAX(B$5:B568)+1,INDIRECT(ADDRESS(MATCH(AO569,AO$5:AO568,0)+4,1)) ) )</f>
        <v>460</v>
      </c>
      <c r="C569" s="119">
        <v>632</v>
      </c>
      <c r="D569" s="58"/>
      <c r="E569" s="57" t="s">
        <v>1308</v>
      </c>
      <c r="F569" s="56" t="s">
        <v>1308</v>
      </c>
      <c r="G569" s="120" t="s">
        <v>2342</v>
      </c>
      <c r="J569" s="58" t="s">
        <v>1182</v>
      </c>
      <c r="L569" s="96" t="s">
        <v>2397</v>
      </c>
      <c r="M569" s="58" t="s">
        <v>1210</v>
      </c>
      <c r="N569" s="61">
        <f>IF(J569="","",IF(ISERROR(MATCH(M569,M$5:M568,0)),MAX(N$5:N568)+1,VLOOKUP(M569,M$5:N568,2,FALSE)) )</f>
        <v>2</v>
      </c>
      <c r="P569" s="58" t="s">
        <v>1182</v>
      </c>
      <c r="S569" s="58" t="s">
        <v>1197</v>
      </c>
      <c r="T569" s="58" t="s">
        <v>1196</v>
      </c>
      <c r="V569" s="61" t="str">
        <f t="shared" si="51"/>
        <v>A1_A1</v>
      </c>
      <c r="W569" s="61">
        <f>IF(P569="","",IF(ISERROR(MATCH(V569,V$5:V568,0)),MAX(W$5:W568)+1,VLOOKUP(V569,V$5:W568,2,FALSE)) )</f>
        <v>10</v>
      </c>
      <c r="AH569" s="54" t="str">
        <f t="shared" si="52"/>
        <v>2a*</v>
      </c>
      <c r="AK569" s="58" t="s">
        <v>2344</v>
      </c>
      <c r="AN569" s="96"/>
      <c r="AO569" s="58" t="s">
        <v>2397</v>
      </c>
      <c r="AP569" s="58" t="s">
        <v>2346</v>
      </c>
      <c r="AQ569" s="58" t="s">
        <v>2396</v>
      </c>
      <c r="AR569" s="58">
        <v>97</v>
      </c>
      <c r="AS569" s="121" t="s">
        <v>2398</v>
      </c>
      <c r="AT569" s="122">
        <v>241818.432</v>
      </c>
      <c r="AU569" s="122">
        <v>541041.41200000001</v>
      </c>
      <c r="AV569" s="123">
        <v>24.305119999999999</v>
      </c>
      <c r="AW569" s="123">
        <v>54.178170000000001</v>
      </c>
      <c r="AX569" s="121">
        <v>20</v>
      </c>
      <c r="AY569" s="121">
        <v>133</v>
      </c>
    </row>
    <row r="570" spans="1:52" ht="15" customHeight="1" x14ac:dyDescent="0.25">
      <c r="A570" s="157" t="s">
        <v>2399</v>
      </c>
      <c r="B570" s="54">
        <f ca="1">IF(AO570="","",IF(ISERROR(MATCH(AO570,AO$5:AO569,0)),MAX(B$5:B569)+1,INDIRECT(ADDRESS(MATCH(AO570,AO$5:AO569,0)+4,1)) ) )</f>
        <v>461</v>
      </c>
      <c r="C570" s="119">
        <v>633</v>
      </c>
      <c r="D570" s="58"/>
      <c r="E570" s="57" t="s">
        <v>1308</v>
      </c>
      <c r="F570" s="56" t="s">
        <v>1308</v>
      </c>
      <c r="G570" s="120" t="s">
        <v>2342</v>
      </c>
      <c r="J570" s="58" t="s">
        <v>1182</v>
      </c>
      <c r="L570" s="96" t="s">
        <v>2399</v>
      </c>
      <c r="M570" s="58" t="s">
        <v>1647</v>
      </c>
      <c r="N570" s="61">
        <f>IF(J570="","",IF(ISERROR(MATCH(M570,M$5:M569,0)),MAX(N$5:N569)+1,VLOOKUP(M570,M$5:N569,2,FALSE)) )</f>
        <v>12</v>
      </c>
      <c r="P570" s="58" t="s">
        <v>1182</v>
      </c>
      <c r="S570" s="58" t="s">
        <v>1197</v>
      </c>
      <c r="T570" s="58" t="s">
        <v>1196</v>
      </c>
      <c r="V570" s="61" t="str">
        <f t="shared" si="51"/>
        <v>A1_A1</v>
      </c>
      <c r="W570" s="61">
        <f>IF(P570="","",IF(ISERROR(MATCH(V570,V$5:V569,0)),MAX(W$5:W569)+1,VLOOKUP(V570,V$5:W569,2,FALSE)) )</f>
        <v>10</v>
      </c>
      <c r="AH570" s="54" t="str">
        <f t="shared" si="52"/>
        <v>ca*</v>
      </c>
      <c r="AK570" s="58" t="s">
        <v>2344</v>
      </c>
      <c r="AN570" s="96"/>
      <c r="AO570" s="58" t="s">
        <v>2399</v>
      </c>
      <c r="AP570" s="58" t="s">
        <v>2346</v>
      </c>
      <c r="AQ570" s="58" t="s">
        <v>2396</v>
      </c>
      <c r="AR570" s="58">
        <v>98</v>
      </c>
      <c r="AS570" s="121" t="s">
        <v>2398</v>
      </c>
      <c r="AT570" s="122">
        <v>241731.88399999999</v>
      </c>
      <c r="AU570" s="122">
        <v>540940.10400000005</v>
      </c>
      <c r="AV570" s="123">
        <v>24.292190000000002</v>
      </c>
      <c r="AW570" s="123">
        <v>54.161140000000003</v>
      </c>
      <c r="AX570" s="121">
        <v>20</v>
      </c>
      <c r="AY570" s="121">
        <v>110</v>
      </c>
    </row>
    <row r="571" spans="1:52" ht="15" customHeight="1" x14ac:dyDescent="0.25">
      <c r="A571" s="157" t="s">
        <v>2400</v>
      </c>
      <c r="B571" s="54">
        <f ca="1">IF(AO571="","",IF(ISERROR(MATCH(AO571,AO$5:AO570,0)),MAX(B$5:B570)+1,INDIRECT(ADDRESS(MATCH(AO571,AO$5:AO570,0)+4,1)) ) )</f>
        <v>462</v>
      </c>
      <c r="C571" s="119">
        <v>634</v>
      </c>
      <c r="D571" s="58"/>
      <c r="E571" s="57" t="s">
        <v>1308</v>
      </c>
      <c r="F571" s="56" t="s">
        <v>1308</v>
      </c>
      <c r="G571" s="120" t="s">
        <v>2342</v>
      </c>
      <c r="J571" s="58" t="s">
        <v>1182</v>
      </c>
      <c r="L571" s="96" t="s">
        <v>2400</v>
      </c>
      <c r="M571" s="58" t="s">
        <v>2401</v>
      </c>
      <c r="N571" s="61">
        <f>IF(J571="","",IF(ISERROR(MATCH(M571,M$5:M570,0)),MAX(N$5:N570)+1,VLOOKUP(M571,M$5:N570,2,FALSE)) )</f>
        <v>29</v>
      </c>
      <c r="P571" s="58" t="s">
        <v>1182</v>
      </c>
      <c r="S571" s="58" t="s">
        <v>1197</v>
      </c>
      <c r="T571" s="58" t="s">
        <v>1196</v>
      </c>
      <c r="V571" s="61" t="str">
        <f t="shared" si="51"/>
        <v>A1_A1</v>
      </c>
      <c r="W571" s="61">
        <f>IF(P571="","",IF(ISERROR(MATCH(V571,V$5:V570,0)),MAX(W$5:W570)+1,VLOOKUP(V571,V$5:W570,2,FALSE)) )</f>
        <v>10</v>
      </c>
      <c r="AH571" s="54" t="str">
        <f t="shared" si="52"/>
        <v>ta*</v>
      </c>
      <c r="AK571" s="58" t="s">
        <v>2344</v>
      </c>
      <c r="AN571" s="96"/>
      <c r="AO571" s="58" t="s">
        <v>2400</v>
      </c>
      <c r="AP571" s="58" t="s">
        <v>2346</v>
      </c>
      <c r="AQ571" s="58" t="s">
        <v>2396</v>
      </c>
      <c r="AR571" s="58">
        <v>99</v>
      </c>
      <c r="AS571" s="121" t="s">
        <v>2398</v>
      </c>
      <c r="AT571" s="122">
        <v>241740.48800000001</v>
      </c>
      <c r="AU571" s="122">
        <v>540954.54</v>
      </c>
      <c r="AV571" s="123">
        <v>24.29458</v>
      </c>
      <c r="AW571" s="123">
        <v>54.165149999999997</v>
      </c>
      <c r="AX571" s="121">
        <v>10</v>
      </c>
      <c r="AY571" s="121">
        <v>130</v>
      </c>
    </row>
    <row r="572" spans="1:52" ht="15" customHeight="1" x14ac:dyDescent="0.25">
      <c r="A572" s="157" t="s">
        <v>2402</v>
      </c>
      <c r="B572" s="54">
        <f ca="1">IF(AO572="","",IF(ISERROR(MATCH(AO572,AO$5:AO571,0)),MAX(B$5:B571)+1,INDIRECT(ADDRESS(MATCH(AO572,AO$5:AO571,0)+4,1)) ) )</f>
        <v>463</v>
      </c>
      <c r="C572" s="119">
        <v>635</v>
      </c>
      <c r="D572" s="58"/>
      <c r="E572" s="57" t="s">
        <v>1308</v>
      </c>
      <c r="F572" s="56" t="s">
        <v>1308</v>
      </c>
      <c r="G572" s="120" t="s">
        <v>2342</v>
      </c>
      <c r="J572" s="58" t="s">
        <v>1182</v>
      </c>
      <c r="L572" s="96" t="s">
        <v>2402</v>
      </c>
      <c r="M572" s="58" t="s">
        <v>1210</v>
      </c>
      <c r="N572" s="61">
        <f>IF(J572="","",IF(ISERROR(MATCH(M572,M$5:M571,0)),MAX(N$5:N571)+1,VLOOKUP(M572,M$5:N571,2,FALSE)) )</f>
        <v>2</v>
      </c>
      <c r="Q572" s="58" t="s">
        <v>1619</v>
      </c>
      <c r="V572" s="61" t="str">
        <f t="shared" si="51"/>
        <v/>
      </c>
      <c r="W572" s="61" t="str">
        <f>IF(P572="","",IF(ISERROR(MATCH(V572,V$5:V571,0)),MAX(W$5:W571)+1,VLOOKUP(V572,V$5:W571,2,FALSE)) )</f>
        <v/>
      </c>
      <c r="AH572" s="54" t="str">
        <f t="shared" si="52"/>
        <v>2**</v>
      </c>
      <c r="AK572" s="58" t="s">
        <v>2344</v>
      </c>
      <c r="AN572" s="96"/>
      <c r="AO572" s="58" t="s">
        <v>2402</v>
      </c>
      <c r="AP572" s="58" t="s">
        <v>2346</v>
      </c>
      <c r="AQ572" s="58" t="s">
        <v>2396</v>
      </c>
      <c r="AR572" s="58">
        <v>100</v>
      </c>
      <c r="AS572" s="121" t="s">
        <v>2398</v>
      </c>
      <c r="AT572" s="122">
        <v>241812.204</v>
      </c>
      <c r="AU572" s="122">
        <v>541028.48800000001</v>
      </c>
      <c r="AV572" s="123">
        <v>24.30339</v>
      </c>
      <c r="AW572" s="123">
        <v>54.174579999999999</v>
      </c>
      <c r="AX572" s="121">
        <v>20</v>
      </c>
      <c r="AY572" s="121">
        <v>130</v>
      </c>
    </row>
    <row r="573" spans="1:52" ht="15" customHeight="1" x14ac:dyDescent="0.25">
      <c r="A573" s="157" t="s">
        <v>2403</v>
      </c>
      <c r="B573" s="54">
        <f ca="1">IF(AO573="","",IF(ISERROR(MATCH(AO573,AO$5:AO572,0)),MAX(B$5:B572)+1,INDIRECT(ADDRESS(MATCH(AO573,AO$5:AO572,0)+4,1)) ) )</f>
        <v>464</v>
      </c>
      <c r="C573" s="119">
        <v>636</v>
      </c>
      <c r="D573" s="58"/>
      <c r="E573" s="57" t="s">
        <v>1308</v>
      </c>
      <c r="F573" s="56" t="s">
        <v>1308</v>
      </c>
      <c r="G573" s="120" t="s">
        <v>2342</v>
      </c>
      <c r="J573" s="58" t="s">
        <v>1182</v>
      </c>
      <c r="L573" s="96" t="s">
        <v>2403</v>
      </c>
      <c r="M573" s="58" t="s">
        <v>1491</v>
      </c>
      <c r="N573" s="61">
        <f>IF(J573="","",IF(ISERROR(MATCH(M573,M$5:M572,0)),MAX(N$5:N572)+1,VLOOKUP(M573,M$5:N572,2,FALSE)) )</f>
        <v>8</v>
      </c>
      <c r="P573" s="58" t="s">
        <v>1182</v>
      </c>
      <c r="S573" s="58" t="s">
        <v>1211</v>
      </c>
      <c r="T573" s="58" t="s">
        <v>1196</v>
      </c>
      <c r="U573" s="58" t="s">
        <v>1212</v>
      </c>
      <c r="V573" s="61" t="str">
        <f t="shared" si="51"/>
        <v>A1_A2</v>
      </c>
      <c r="W573" s="61">
        <f>IF(P573="","",IF(ISERROR(MATCH(V573,V$5:V572,0)),MAX(W$5:W572)+1,VLOOKUP(V573,V$5:W572,2,FALSE)) )</f>
        <v>11</v>
      </c>
      <c r="AH573" s="54" t="str">
        <f t="shared" si="52"/>
        <v>8b*</v>
      </c>
      <c r="AK573" s="58" t="s">
        <v>2344</v>
      </c>
      <c r="AN573" s="96"/>
      <c r="AO573" s="58" t="s">
        <v>2403</v>
      </c>
      <c r="AP573" s="58" t="s">
        <v>2346</v>
      </c>
      <c r="AQ573" s="58" t="s">
        <v>2396</v>
      </c>
      <c r="AR573" s="58">
        <v>101</v>
      </c>
      <c r="AS573" s="121" t="s">
        <v>2398</v>
      </c>
      <c r="AT573" s="122">
        <v>241747.00399999999</v>
      </c>
      <c r="AU573" s="122">
        <v>540959.652</v>
      </c>
      <c r="AV573" s="123">
        <v>24.296389999999999</v>
      </c>
      <c r="AW573" s="123">
        <v>54.16657</v>
      </c>
      <c r="AX573" s="121">
        <v>20</v>
      </c>
      <c r="AY573" s="121">
        <v>130</v>
      </c>
    </row>
    <row r="574" spans="1:52" ht="15" customHeight="1" x14ac:dyDescent="0.25">
      <c r="A574" s="157" t="s">
        <v>2404</v>
      </c>
      <c r="B574" s="54">
        <f ca="1">IF(AO574="","",IF(ISERROR(MATCH(AO574,AO$5:AO573,0)),MAX(B$5:B573)+1,INDIRECT(ADDRESS(MATCH(AO574,AO$5:AO573,0)+4,1)) ) )</f>
        <v>465</v>
      </c>
      <c r="C574" s="119">
        <v>637</v>
      </c>
      <c r="D574" s="58"/>
      <c r="E574" s="57" t="s">
        <v>1308</v>
      </c>
      <c r="F574" s="56" t="s">
        <v>1308</v>
      </c>
      <c r="G574" s="120" t="s">
        <v>2342</v>
      </c>
      <c r="J574" s="58" t="s">
        <v>1182</v>
      </c>
      <c r="L574" s="96" t="s">
        <v>2404</v>
      </c>
      <c r="M574" s="58" t="s">
        <v>1210</v>
      </c>
      <c r="N574" s="61">
        <f>IF(J574="","",IF(ISERROR(MATCH(M574,M$5:M573,0)),MAX(N$5:N573)+1,VLOOKUP(M574,M$5:N573,2,FALSE)) )</f>
        <v>2</v>
      </c>
      <c r="P574" s="58" t="s">
        <v>1182</v>
      </c>
      <c r="S574" s="58" t="s">
        <v>1211</v>
      </c>
      <c r="T574" s="58" t="s">
        <v>1196</v>
      </c>
      <c r="U574" s="58" t="s">
        <v>1212</v>
      </c>
      <c r="V574" s="61" t="str">
        <f t="shared" si="51"/>
        <v>A1_A2</v>
      </c>
      <c r="W574" s="61">
        <f>IF(P574="","",IF(ISERROR(MATCH(V574,V$5:V573,0)),MAX(W$5:W573)+1,VLOOKUP(V574,V$5:W573,2,FALSE)) )</f>
        <v>11</v>
      </c>
      <c r="AH574" s="54" t="str">
        <f t="shared" si="52"/>
        <v>2b*</v>
      </c>
      <c r="AK574" s="58" t="s">
        <v>2344</v>
      </c>
      <c r="AN574" s="96"/>
      <c r="AO574" s="58" t="s">
        <v>2404</v>
      </c>
      <c r="AP574" s="58" t="s">
        <v>2346</v>
      </c>
      <c r="AQ574" s="58" t="s">
        <v>2396</v>
      </c>
      <c r="AR574" s="58">
        <v>105</v>
      </c>
      <c r="AS574" s="121" t="s">
        <v>2398</v>
      </c>
      <c r="AT574" s="122">
        <v>241736.348</v>
      </c>
      <c r="AU574" s="122">
        <v>540953.31599999999</v>
      </c>
      <c r="AV574" s="123">
        <v>24.293430000000001</v>
      </c>
      <c r="AW574" s="123">
        <v>54.164810000000003</v>
      </c>
      <c r="AX574" s="121">
        <v>20</v>
      </c>
      <c r="AY574" s="121">
        <v>117</v>
      </c>
    </row>
    <row r="575" spans="1:52" ht="15" customHeight="1" x14ac:dyDescent="0.25">
      <c r="A575" s="101" t="s">
        <v>2405</v>
      </c>
      <c r="B575" s="54">
        <f ca="1">IF(AO575="","",IF(ISERROR(MATCH(AO575,AO$5:AO574,0)),MAX(B$5:B574)+1,INDIRECT(ADDRESS(MATCH(AO575,AO$5:AO574,0)+4,1)) ) )</f>
        <v>466</v>
      </c>
      <c r="C575" s="119">
        <v>638</v>
      </c>
      <c r="D575" s="58"/>
      <c r="E575" s="57" t="s">
        <v>1308</v>
      </c>
      <c r="F575" s="56" t="s">
        <v>1308</v>
      </c>
      <c r="G575" s="120" t="s">
        <v>2342</v>
      </c>
      <c r="J575" s="58" t="s">
        <v>1182</v>
      </c>
      <c r="L575" s="96" t="s">
        <v>2405</v>
      </c>
      <c r="M575" s="58" t="s">
        <v>1647</v>
      </c>
      <c r="N575" s="61">
        <f>IF(J575="","",IF(ISERROR(MATCH(M575,M$5:M574,0)),MAX(N$5:N574)+1,VLOOKUP(M575,M$5:N574,2,FALSE)) )</f>
        <v>12</v>
      </c>
      <c r="P575" s="58" t="s">
        <v>1182</v>
      </c>
      <c r="S575" s="58" t="s">
        <v>1197</v>
      </c>
      <c r="T575" s="58" t="s">
        <v>1212</v>
      </c>
      <c r="V575" s="61" t="str">
        <f t="shared" si="51"/>
        <v>A2_A2</v>
      </c>
      <c r="W575" s="61">
        <f>IF(P575="","",IF(ISERROR(MATCH(V575,V$5:V574,0)),MAX(W$5:W574)+1,VLOOKUP(V575,V$5:W574,2,FALSE)) )</f>
        <v>7</v>
      </c>
      <c r="AH575" s="54" t="str">
        <f t="shared" si="52"/>
        <v>c7*</v>
      </c>
      <c r="AK575" s="58" t="s">
        <v>2344</v>
      </c>
      <c r="AO575" s="96" t="s">
        <v>2405</v>
      </c>
      <c r="AP575" s="58" t="s">
        <v>1740</v>
      </c>
      <c r="AQ575" s="58" t="s">
        <v>2406</v>
      </c>
      <c r="AR575" s="56" t="s">
        <v>2407</v>
      </c>
      <c r="AS575" s="58" t="s">
        <v>2408</v>
      </c>
      <c r="AT575" s="92">
        <v>-1485742</v>
      </c>
      <c r="AU575" s="92">
        <v>634323</v>
      </c>
      <c r="AV575" s="93">
        <f t="shared" ref="AV575:AW590" si="53">(AT575-TRUNC(AT575/100)*100)/3600+(TRUNC(AT575/100)-TRUNC(AT575/10000)*100)/60+TRUNC(AT575/10000)</f>
        <v>-148.96166666666667</v>
      </c>
      <c r="AW575" s="93">
        <f t="shared" si="53"/>
        <v>63.723055555555554</v>
      </c>
      <c r="AX575" s="58">
        <v>1000</v>
      </c>
      <c r="AY575" s="58">
        <v>648</v>
      </c>
      <c r="AZ575" s="58">
        <v>25</v>
      </c>
    </row>
    <row r="576" spans="1:52" ht="15" customHeight="1" x14ac:dyDescent="0.25">
      <c r="A576" s="101" t="s">
        <v>2409</v>
      </c>
      <c r="B576" s="54">
        <f ca="1">IF(AO576="","",IF(ISERROR(MATCH(AO576,AO$5:AO575,0)),MAX(B$5:B575)+1,INDIRECT(ADDRESS(MATCH(AO576,AO$5:AO575,0)+4,1)) ) )</f>
        <v>467</v>
      </c>
      <c r="C576" s="119">
        <v>639</v>
      </c>
      <c r="D576" s="58"/>
      <c r="E576" s="57" t="s">
        <v>1308</v>
      </c>
      <c r="F576" s="56" t="s">
        <v>1308</v>
      </c>
      <c r="G576" s="120" t="s">
        <v>2342</v>
      </c>
      <c r="J576" s="58" t="s">
        <v>1182</v>
      </c>
      <c r="L576" s="96" t="s">
        <v>2409</v>
      </c>
      <c r="M576" s="58" t="s">
        <v>1662</v>
      </c>
      <c r="N576" s="61">
        <f>IF(J576="","",IF(ISERROR(MATCH(M576,M$5:M575,0)),MAX(N$5:N575)+1,VLOOKUP(M576,M$5:N575,2,FALSE)) )</f>
        <v>13</v>
      </c>
      <c r="P576" s="58" t="s">
        <v>1182</v>
      </c>
      <c r="S576" s="58" t="s">
        <v>1197</v>
      </c>
      <c r="T576" s="58" t="s">
        <v>1212</v>
      </c>
      <c r="V576" s="61" t="str">
        <f t="shared" si="51"/>
        <v>A2_A2</v>
      </c>
      <c r="W576" s="61">
        <f>IF(P576="","",IF(ISERROR(MATCH(V576,V$5:V575,0)),MAX(W$5:W575)+1,VLOOKUP(V576,V$5:W575,2,FALSE)) )</f>
        <v>7</v>
      </c>
      <c r="AH576" s="54" t="str">
        <f t="shared" si="52"/>
        <v>d7*</v>
      </c>
      <c r="AK576" s="58" t="s">
        <v>2344</v>
      </c>
      <c r="AO576" s="96" t="s">
        <v>2409</v>
      </c>
      <c r="AP576" s="58" t="s">
        <v>1740</v>
      </c>
      <c r="AQ576" s="58" t="s">
        <v>2406</v>
      </c>
      <c r="AR576" s="56" t="s">
        <v>2410</v>
      </c>
      <c r="AS576" s="58" t="s">
        <v>2411</v>
      </c>
      <c r="AT576" s="92">
        <v>-1490024.7</v>
      </c>
      <c r="AU576" s="92">
        <v>634257.4</v>
      </c>
      <c r="AV576" s="93">
        <f t="shared" si="53"/>
        <v>-149.00686111111111</v>
      </c>
      <c r="AW576" s="93">
        <f t="shared" si="53"/>
        <v>63.715944444444453</v>
      </c>
      <c r="AX576" s="58">
        <v>25</v>
      </c>
      <c r="AY576" s="58">
        <v>708</v>
      </c>
      <c r="AZ576" s="58">
        <v>25</v>
      </c>
    </row>
    <row r="577" spans="1:52" ht="15" customHeight="1" x14ac:dyDescent="0.25">
      <c r="A577" s="101" t="s">
        <v>2412</v>
      </c>
      <c r="B577" s="54">
        <f ca="1">IF(AO577="","",IF(ISERROR(MATCH(AO577,AO$5:AO576,0)),MAX(B$5:B576)+1,INDIRECT(ADDRESS(MATCH(AO577,AO$5:AO576,0)+4,1)) ) )</f>
        <v>468</v>
      </c>
      <c r="C577" s="119">
        <v>640</v>
      </c>
      <c r="D577" s="58"/>
      <c r="E577" s="57" t="s">
        <v>1308</v>
      </c>
      <c r="F577" s="56" t="s">
        <v>1308</v>
      </c>
      <c r="G577" s="120" t="s">
        <v>2342</v>
      </c>
      <c r="J577" s="58" t="s">
        <v>1182</v>
      </c>
      <c r="L577" s="96" t="s">
        <v>2412</v>
      </c>
      <c r="M577" s="58" t="s">
        <v>1737</v>
      </c>
      <c r="N577" s="61">
        <f>IF(J577="","",IF(ISERROR(MATCH(M577,M$5:M576,0)),MAX(N$5:N576)+1,VLOOKUP(M577,M$5:N576,2,FALSE)) )</f>
        <v>14</v>
      </c>
      <c r="P577" s="58" t="s">
        <v>1182</v>
      </c>
      <c r="S577" s="58" t="s">
        <v>1197</v>
      </c>
      <c r="T577" s="58" t="s">
        <v>1212</v>
      </c>
      <c r="V577" s="61" t="str">
        <f t="shared" si="51"/>
        <v>A2_A2</v>
      </c>
      <c r="W577" s="61">
        <f>IF(P577="","",IF(ISERROR(MATCH(V577,V$5:V576,0)),MAX(W$5:W576)+1,VLOOKUP(V577,V$5:W576,2,FALSE)) )</f>
        <v>7</v>
      </c>
      <c r="AH577" s="54" t="str">
        <f t="shared" si="52"/>
        <v>e7*</v>
      </c>
      <c r="AK577" s="58" t="s">
        <v>2344</v>
      </c>
      <c r="AO577" s="96" t="s">
        <v>2412</v>
      </c>
      <c r="AP577" s="58" t="s">
        <v>1740</v>
      </c>
      <c r="AQ577" s="58" t="s">
        <v>2413</v>
      </c>
      <c r="AR577" s="56" t="s">
        <v>2414</v>
      </c>
      <c r="AS577" s="58" t="s">
        <v>2415</v>
      </c>
      <c r="AT577" s="92">
        <v>-1491445.1</v>
      </c>
      <c r="AU577" s="92">
        <v>634347.4</v>
      </c>
      <c r="AV577" s="93">
        <f t="shared" si="53"/>
        <v>-149.24586111111114</v>
      </c>
      <c r="AW577" s="93">
        <f t="shared" si="53"/>
        <v>63.729833333333339</v>
      </c>
      <c r="AX577" s="58">
        <v>10</v>
      </c>
      <c r="AY577" s="58">
        <v>959</v>
      </c>
      <c r="AZ577" s="58">
        <v>30</v>
      </c>
    </row>
    <row r="578" spans="1:52" ht="15" customHeight="1" x14ac:dyDescent="0.25">
      <c r="A578" s="101" t="s">
        <v>2416</v>
      </c>
      <c r="B578" s="54">
        <f ca="1">IF(AO578="","",IF(ISERROR(MATCH(AO578,AO$5:AO577,0)),MAX(B$5:B577)+1,INDIRECT(ADDRESS(MATCH(AO578,AO$5:AO577,0)+4,1)) ) )</f>
        <v>469</v>
      </c>
      <c r="C578" s="119">
        <v>641</v>
      </c>
      <c r="D578" s="58"/>
      <c r="E578" s="57" t="s">
        <v>1308</v>
      </c>
      <c r="F578" s="56" t="s">
        <v>1308</v>
      </c>
      <c r="G578" s="120" t="s">
        <v>2342</v>
      </c>
      <c r="J578" s="58" t="s">
        <v>1182</v>
      </c>
      <c r="L578" s="96" t="s">
        <v>2416</v>
      </c>
      <c r="M578" s="58" t="s">
        <v>1618</v>
      </c>
      <c r="N578" s="61">
        <f>IF(J578="","",IF(ISERROR(MATCH(M578,M$5:M577,0)),MAX(N$5:N577)+1,VLOOKUP(M578,M$5:N577,2,FALSE)) )</f>
        <v>11</v>
      </c>
      <c r="P578" s="58" t="s">
        <v>1182</v>
      </c>
      <c r="S578" s="58" t="s">
        <v>1197</v>
      </c>
      <c r="T578" s="58" t="s">
        <v>1212</v>
      </c>
      <c r="V578" s="61" t="str">
        <f t="shared" si="51"/>
        <v>A2_A2</v>
      </c>
      <c r="W578" s="61">
        <f>IF(P578="","",IF(ISERROR(MATCH(V578,V$5:V577,0)),MAX(W$5:W577)+1,VLOOKUP(V578,V$5:W577,2,FALSE)) )</f>
        <v>7</v>
      </c>
      <c r="AH578" s="54" t="str">
        <f t="shared" si="52"/>
        <v>b7*</v>
      </c>
      <c r="AK578" s="58" t="s">
        <v>2344</v>
      </c>
      <c r="AO578" s="96" t="s">
        <v>2416</v>
      </c>
      <c r="AP578" s="58" t="s">
        <v>1740</v>
      </c>
      <c r="AQ578" s="58" t="s">
        <v>2417</v>
      </c>
      <c r="AR578" s="56" t="s">
        <v>2418</v>
      </c>
      <c r="AS578" s="58" t="s">
        <v>2419</v>
      </c>
      <c r="AT578" s="92">
        <v>-1481848.2</v>
      </c>
      <c r="AU578" s="92">
        <v>644432.4</v>
      </c>
      <c r="AV578" s="93">
        <f t="shared" si="53"/>
        <v>-148.31338888888888</v>
      </c>
      <c r="AW578" s="93">
        <f t="shared" si="53"/>
        <v>64.742333333333335</v>
      </c>
      <c r="AX578" s="58">
        <v>25</v>
      </c>
      <c r="AY578" s="58">
        <v>360</v>
      </c>
      <c r="AZ578" s="58">
        <v>25</v>
      </c>
    </row>
    <row r="579" spans="1:52" ht="15" customHeight="1" x14ac:dyDescent="0.25">
      <c r="A579" s="101" t="s">
        <v>2420</v>
      </c>
      <c r="B579" s="54">
        <f ca="1">IF(AO579="","",IF(ISERROR(MATCH(AO579,AO$5:AO578,0)),MAX(B$5:B578)+1,INDIRECT(ADDRESS(MATCH(AO579,AO$5:AO578,0)+4,1)) ) )</f>
        <v>470</v>
      </c>
      <c r="C579" s="119">
        <v>642</v>
      </c>
      <c r="D579" s="58"/>
      <c r="E579" s="57" t="s">
        <v>1308</v>
      </c>
      <c r="F579" s="56" t="s">
        <v>1308</v>
      </c>
      <c r="G579" s="120" t="s">
        <v>2342</v>
      </c>
      <c r="J579" s="58" t="s">
        <v>1182</v>
      </c>
      <c r="L579" s="96" t="s">
        <v>2420</v>
      </c>
      <c r="M579" s="58" t="s">
        <v>1737</v>
      </c>
      <c r="N579" s="61">
        <f>IF(J579="","",IF(ISERROR(MATCH(M579,M$5:M578,0)),MAX(N$5:N578)+1,VLOOKUP(M579,M$5:N578,2,FALSE)) )</f>
        <v>14</v>
      </c>
      <c r="P579" s="58" t="s">
        <v>1182</v>
      </c>
      <c r="S579" s="58" t="s">
        <v>1211</v>
      </c>
      <c r="T579" s="58" t="s">
        <v>1217</v>
      </c>
      <c r="U579" s="58" t="s">
        <v>1212</v>
      </c>
      <c r="V579" s="61" t="str">
        <f t="shared" si="51"/>
        <v>A1-1_A2</v>
      </c>
      <c r="W579" s="61">
        <f>IF(P579="","",IF(ISERROR(MATCH(V579,V$5:V578,0)),MAX(W$5:W578)+1,VLOOKUP(V579,V$5:W578,2,FALSE)) )</f>
        <v>17</v>
      </c>
      <c r="AH579" s="54" t="str">
        <f t="shared" si="52"/>
        <v>eh*</v>
      </c>
      <c r="AK579" s="58" t="s">
        <v>2344</v>
      </c>
      <c r="AO579" s="96" t="s">
        <v>2420</v>
      </c>
      <c r="AP579" s="58" t="s">
        <v>1740</v>
      </c>
      <c r="AQ579" s="58" t="s">
        <v>2406</v>
      </c>
      <c r="AR579" s="56" t="s">
        <v>1378</v>
      </c>
      <c r="AS579" s="58" t="s">
        <v>1741</v>
      </c>
      <c r="AT579" s="92">
        <v>-1485827.7</v>
      </c>
      <c r="AU579" s="92">
        <v>634328.30000000005</v>
      </c>
      <c r="AV579" s="93">
        <f t="shared" si="53"/>
        <v>-148.97436111111111</v>
      </c>
      <c r="AW579" s="93">
        <f t="shared" si="53"/>
        <v>63.724527777777794</v>
      </c>
      <c r="AX579" s="58">
        <v>20</v>
      </c>
      <c r="AY579" s="58">
        <v>761</v>
      </c>
      <c r="AZ579" s="58">
        <v>30</v>
      </c>
    </row>
    <row r="580" spans="1:52" ht="15" customHeight="1" x14ac:dyDescent="0.25">
      <c r="A580" s="101" t="s">
        <v>2421</v>
      </c>
      <c r="B580" s="54">
        <f ca="1">IF(AO580="","",IF(ISERROR(MATCH(AO580,AO$5:AO579,0)),MAX(B$5:B579)+1,INDIRECT(ADDRESS(MATCH(AO580,AO$5:AO579,0)+4,1)) ) )</f>
        <v>471</v>
      </c>
      <c r="C580" s="119">
        <v>643</v>
      </c>
      <c r="D580" s="58"/>
      <c r="E580" s="57" t="s">
        <v>1308</v>
      </c>
      <c r="F580" s="56" t="s">
        <v>1308</v>
      </c>
      <c r="G580" s="120" t="s">
        <v>2342</v>
      </c>
      <c r="J580" s="58" t="s">
        <v>1182</v>
      </c>
      <c r="L580" s="96" t="s">
        <v>2421</v>
      </c>
      <c r="M580" s="58" t="s">
        <v>1737</v>
      </c>
      <c r="N580" s="61">
        <f>IF(J580="","",IF(ISERROR(MATCH(M580,M$5:M579,0)),MAX(N$5:N579)+1,VLOOKUP(M580,M$5:N579,2,FALSE)) )</f>
        <v>14</v>
      </c>
      <c r="P580" s="58" t="s">
        <v>1182</v>
      </c>
      <c r="S580" s="58" t="s">
        <v>1211</v>
      </c>
      <c r="T580" s="58" t="s">
        <v>1217</v>
      </c>
      <c r="U580" s="58" t="s">
        <v>1212</v>
      </c>
      <c r="V580" s="61" t="str">
        <f t="shared" si="51"/>
        <v>A1-1_A2</v>
      </c>
      <c r="W580" s="61">
        <f>IF(P580="","",IF(ISERROR(MATCH(V580,V$5:V579,0)),MAX(W$5:W579)+1,VLOOKUP(V580,V$5:W579,2,FALSE)) )</f>
        <v>17</v>
      </c>
      <c r="AH580" s="54" t="str">
        <f t="shared" si="52"/>
        <v>eh*</v>
      </c>
      <c r="AK580" s="58" t="s">
        <v>2344</v>
      </c>
      <c r="AO580" s="96" t="s">
        <v>2421</v>
      </c>
      <c r="AP580" s="58" t="s">
        <v>1740</v>
      </c>
      <c r="AQ580" s="58" t="s">
        <v>2406</v>
      </c>
      <c r="AR580" s="56" t="s">
        <v>2422</v>
      </c>
      <c r="AS580" s="58" t="s">
        <v>1741</v>
      </c>
      <c r="AT580" s="92">
        <v>-1485822.2</v>
      </c>
      <c r="AU580" s="92">
        <v>634328</v>
      </c>
      <c r="AV580" s="93">
        <f t="shared" si="53"/>
        <v>-148.97283333333331</v>
      </c>
      <c r="AW580" s="93">
        <f t="shared" si="53"/>
        <v>63.724444444444444</v>
      </c>
      <c r="AX580" s="58">
        <v>20</v>
      </c>
      <c r="AY580" s="58">
        <v>743</v>
      </c>
      <c r="AZ580" s="58">
        <v>30</v>
      </c>
    </row>
    <row r="581" spans="1:52" ht="15" customHeight="1" x14ac:dyDescent="0.25">
      <c r="A581" s="101" t="s">
        <v>2423</v>
      </c>
      <c r="B581" s="54">
        <f ca="1">IF(AO581="","",IF(ISERROR(MATCH(AO581,AO$5:AO580,0)),MAX(B$5:B580)+1,INDIRECT(ADDRESS(MATCH(AO581,AO$5:AO580,0)+4,1)) ) )</f>
        <v>472</v>
      </c>
      <c r="C581" s="119">
        <v>644</v>
      </c>
      <c r="D581" s="58"/>
      <c r="E581" s="57" t="s">
        <v>1308</v>
      </c>
      <c r="F581" s="56" t="s">
        <v>1308</v>
      </c>
      <c r="G581" s="120" t="s">
        <v>2342</v>
      </c>
      <c r="J581" s="58" t="s">
        <v>1182</v>
      </c>
      <c r="L581" s="96" t="s">
        <v>2423</v>
      </c>
      <c r="M581" s="58" t="s">
        <v>1737</v>
      </c>
      <c r="N581" s="61">
        <f>IF(J581="","",IF(ISERROR(MATCH(M581,M$5:M580,0)),MAX(N$5:N580)+1,VLOOKUP(M581,M$5:N580,2,FALSE)) )</f>
        <v>14</v>
      </c>
      <c r="P581" s="58" t="s">
        <v>1182</v>
      </c>
      <c r="S581" s="58" t="s">
        <v>1211</v>
      </c>
      <c r="T581" s="58" t="s">
        <v>1217</v>
      </c>
      <c r="U581" s="58" t="s">
        <v>1212</v>
      </c>
      <c r="V581" s="61" t="str">
        <f t="shared" si="51"/>
        <v>A1-1_A2</v>
      </c>
      <c r="W581" s="61">
        <f>IF(P581="","",IF(ISERROR(MATCH(V581,V$5:V580,0)),MAX(W$5:W580)+1,VLOOKUP(V581,V$5:W580,2,FALSE)) )</f>
        <v>17</v>
      </c>
      <c r="AH581" s="54" t="str">
        <f t="shared" si="52"/>
        <v>eh*</v>
      </c>
      <c r="AK581" s="58" t="s">
        <v>2344</v>
      </c>
      <c r="AO581" s="96" t="s">
        <v>2423</v>
      </c>
      <c r="AP581" s="58" t="s">
        <v>1740</v>
      </c>
      <c r="AQ581" s="58" t="s">
        <v>2406</v>
      </c>
      <c r="AR581" s="56" t="s">
        <v>2424</v>
      </c>
      <c r="AS581" s="58" t="s">
        <v>1741</v>
      </c>
      <c r="AT581" s="92">
        <v>-1485821.6</v>
      </c>
      <c r="AU581" s="92">
        <v>634327.9</v>
      </c>
      <c r="AV581" s="93">
        <f t="shared" si="53"/>
        <v>-148.9726666666667</v>
      </c>
      <c r="AW581" s="93">
        <f t="shared" si="53"/>
        <v>63.72441666666667</v>
      </c>
      <c r="AX581" s="58">
        <v>20</v>
      </c>
      <c r="AY581" s="58">
        <v>747</v>
      </c>
      <c r="AZ581" s="58">
        <v>30</v>
      </c>
    </row>
    <row r="582" spans="1:52" ht="15" customHeight="1" x14ac:dyDescent="0.25">
      <c r="A582" s="101" t="s">
        <v>2425</v>
      </c>
      <c r="B582" s="54">
        <f ca="1">IF(AO582="","",IF(ISERROR(MATCH(AO582,AO$5:AO581,0)),MAX(B$5:B581)+1,INDIRECT(ADDRESS(MATCH(AO582,AO$5:AO581,0)+4,1)) ) )</f>
        <v>473</v>
      </c>
      <c r="C582" s="119">
        <v>645</v>
      </c>
      <c r="D582" s="58"/>
      <c r="E582" s="57" t="s">
        <v>1308</v>
      </c>
      <c r="F582" s="56" t="s">
        <v>1308</v>
      </c>
      <c r="G582" s="120" t="s">
        <v>2342</v>
      </c>
      <c r="J582" s="58" t="s">
        <v>1182</v>
      </c>
      <c r="L582" s="96" t="s">
        <v>2425</v>
      </c>
      <c r="M582" s="58" t="s">
        <v>1647</v>
      </c>
      <c r="N582" s="61">
        <f>IF(J582="","",IF(ISERROR(MATCH(M582,M$5:M581,0)),MAX(N$5:N581)+1,VLOOKUP(M582,M$5:N581,2,FALSE)) )</f>
        <v>12</v>
      </c>
      <c r="P582" s="58" t="s">
        <v>1182</v>
      </c>
      <c r="S582" s="58" t="s">
        <v>1197</v>
      </c>
      <c r="T582" s="58" t="s">
        <v>1212</v>
      </c>
      <c r="V582" s="61" t="str">
        <f t="shared" ref="V582:V645" si="54">IF(P582="","",IF(S582="ho",T582&amp;"_"&amp;T582,T582&amp;"_"&amp;U582) )</f>
        <v>A2_A2</v>
      </c>
      <c r="W582" s="61">
        <f>IF(P582="","",IF(ISERROR(MATCH(V582,V$5:V581,0)),MAX(W$5:W581)+1,VLOOKUP(V582,V$5:W581,2,FALSE)) )</f>
        <v>7</v>
      </c>
      <c r="AH582" s="54" t="str">
        <f t="shared" ref="AH582:AH645" si="55">IF(D582&lt;&gt;"","",IF(N582="","*",IF(N582&lt;10,N582,CHAR(N582+87)))&amp;IF(W582="","*",IF(W582&lt;10,W582,CHAR(W582+87)))&amp;IF(AF582="","*",IF(AF582&lt;10,AF582,CHAR(AF582+87))) )</f>
        <v>c7*</v>
      </c>
      <c r="AK582" s="58" t="s">
        <v>2344</v>
      </c>
      <c r="AO582" s="96" t="s">
        <v>2425</v>
      </c>
      <c r="AP582" s="58" t="s">
        <v>1740</v>
      </c>
      <c r="AQ582" s="58" t="s">
        <v>2406</v>
      </c>
      <c r="AR582" s="56" t="s">
        <v>2426</v>
      </c>
      <c r="AS582" s="58" t="s">
        <v>1741</v>
      </c>
      <c r="AT582" s="92">
        <v>-1485821</v>
      </c>
      <c r="AU582" s="92">
        <v>634327.69999999995</v>
      </c>
      <c r="AV582" s="93">
        <f t="shared" si="53"/>
        <v>-148.9725</v>
      </c>
      <c r="AW582" s="93">
        <f t="shared" si="53"/>
        <v>63.724361111111101</v>
      </c>
      <c r="AX582" s="58">
        <v>20</v>
      </c>
      <c r="AY582" s="58">
        <v>734</v>
      </c>
      <c r="AZ582" s="58">
        <v>30</v>
      </c>
    </row>
    <row r="583" spans="1:52" ht="15" customHeight="1" x14ac:dyDescent="0.25">
      <c r="A583" s="101" t="s">
        <v>2427</v>
      </c>
      <c r="B583" s="54">
        <f ca="1">IF(AO583="","",IF(ISERROR(MATCH(AO583,AO$5:AO582,0)),MAX(B$5:B582)+1,INDIRECT(ADDRESS(MATCH(AO583,AO$5:AO582,0)+4,1)) ) )</f>
        <v>474</v>
      </c>
      <c r="C583" s="119">
        <v>646</v>
      </c>
      <c r="D583" s="58"/>
      <c r="E583" s="57" t="s">
        <v>1308</v>
      </c>
      <c r="F583" s="56" t="s">
        <v>1308</v>
      </c>
      <c r="G583" s="120" t="s">
        <v>2342</v>
      </c>
      <c r="J583" s="58" t="s">
        <v>1182</v>
      </c>
      <c r="L583" s="96" t="s">
        <v>2427</v>
      </c>
      <c r="M583" s="58" t="s">
        <v>1756</v>
      </c>
      <c r="N583" s="61">
        <f>IF(J583="","",IF(ISERROR(MATCH(M583,M$5:M582,0)),MAX(N$5:N582)+1,VLOOKUP(M583,M$5:N582,2,FALSE)) )</f>
        <v>16</v>
      </c>
      <c r="P583" s="58" t="s">
        <v>1182</v>
      </c>
      <c r="S583" s="58" t="s">
        <v>1211</v>
      </c>
      <c r="T583" s="58" t="s">
        <v>1217</v>
      </c>
      <c r="U583" s="58" t="s">
        <v>1212</v>
      </c>
      <c r="V583" s="61" t="str">
        <f t="shared" si="54"/>
        <v>A1-1_A2</v>
      </c>
      <c r="W583" s="61">
        <f>IF(P583="","",IF(ISERROR(MATCH(V583,V$5:V582,0)),MAX(W$5:W582)+1,VLOOKUP(V583,V$5:W582,2,FALSE)) )</f>
        <v>17</v>
      </c>
      <c r="AH583" s="54" t="str">
        <f t="shared" si="55"/>
        <v>gh*</v>
      </c>
      <c r="AK583" s="58" t="s">
        <v>2344</v>
      </c>
      <c r="AO583" s="96" t="s">
        <v>2427</v>
      </c>
      <c r="AP583" s="58" t="s">
        <v>1740</v>
      </c>
      <c r="AQ583" s="58" t="s">
        <v>2406</v>
      </c>
      <c r="AR583" s="56" t="s">
        <v>2428</v>
      </c>
      <c r="AS583" s="58" t="s">
        <v>1741</v>
      </c>
      <c r="AT583" s="92">
        <v>-1485819.9</v>
      </c>
      <c r="AU583" s="92">
        <v>634327.5</v>
      </c>
      <c r="AV583" s="93">
        <f t="shared" si="53"/>
        <v>-148.97219444444443</v>
      </c>
      <c r="AW583" s="93">
        <f t="shared" si="53"/>
        <v>63.724305555555553</v>
      </c>
      <c r="AX583" s="58">
        <v>15</v>
      </c>
      <c r="AY583" s="58">
        <v>735</v>
      </c>
      <c r="AZ583" s="58">
        <v>30</v>
      </c>
    </row>
    <row r="584" spans="1:52" ht="15" customHeight="1" x14ac:dyDescent="0.25">
      <c r="A584" s="101" t="s">
        <v>2429</v>
      </c>
      <c r="B584" s="54">
        <f ca="1">IF(AO584="","",IF(ISERROR(MATCH(AO584,AO$5:AO583,0)),MAX(B$5:B583)+1,INDIRECT(ADDRESS(MATCH(AO584,AO$5:AO583,0)+4,1)) ) )</f>
        <v>475</v>
      </c>
      <c r="C584" s="119">
        <v>647</v>
      </c>
      <c r="D584" s="58"/>
      <c r="E584" s="57" t="s">
        <v>1308</v>
      </c>
      <c r="F584" s="56" t="s">
        <v>1308</v>
      </c>
      <c r="G584" s="120" t="s">
        <v>2342</v>
      </c>
      <c r="J584" s="58" t="s">
        <v>1182</v>
      </c>
      <c r="L584" s="96" t="s">
        <v>2429</v>
      </c>
      <c r="M584" s="58" t="s">
        <v>1619</v>
      </c>
      <c r="N584" s="61">
        <f>IF(J584="","",IF(ISERROR(MATCH(M584,M$5:M583,0)),MAX(N$5:N583)+1,VLOOKUP(M584,M$5:N583,2,FALSE)) )</f>
        <v>28</v>
      </c>
      <c r="P584" s="58" t="s">
        <v>1182</v>
      </c>
      <c r="S584" s="58" t="s">
        <v>1211</v>
      </c>
      <c r="T584" s="58" t="s">
        <v>1196</v>
      </c>
      <c r="U584" s="58" t="s">
        <v>1545</v>
      </c>
      <c r="V584" s="61" t="str">
        <f t="shared" si="54"/>
        <v>A1_A1-2</v>
      </c>
      <c r="W584" s="61">
        <f>IF(P584="","",IF(ISERROR(MATCH(V584,V$5:V583,0)),MAX(W$5:W583)+1,VLOOKUP(V584,V$5:W583,2,FALSE)) )</f>
        <v>20</v>
      </c>
      <c r="AH584" s="54" t="str">
        <f t="shared" si="55"/>
        <v>sk*</v>
      </c>
      <c r="AK584" s="58" t="s">
        <v>2344</v>
      </c>
      <c r="AO584" s="96" t="s">
        <v>2429</v>
      </c>
      <c r="AP584" s="58" t="s">
        <v>1740</v>
      </c>
      <c r="AQ584" s="58" t="s">
        <v>2406</v>
      </c>
      <c r="AR584" s="56" t="s">
        <v>2430</v>
      </c>
      <c r="AS584" s="58" t="s">
        <v>1741</v>
      </c>
      <c r="AT584" s="92">
        <v>-1485820.1</v>
      </c>
      <c r="AU584" s="92">
        <v>634326.69999999995</v>
      </c>
      <c r="AV584" s="93">
        <f t="shared" si="53"/>
        <v>-148.97225000000003</v>
      </c>
      <c r="AW584" s="93">
        <f t="shared" si="53"/>
        <v>63.724083333333319</v>
      </c>
      <c r="AX584" s="58">
        <v>20</v>
      </c>
      <c r="AY584" s="58">
        <v>724</v>
      </c>
      <c r="AZ584" s="58">
        <v>30</v>
      </c>
    </row>
    <row r="585" spans="1:52" ht="15" customHeight="1" x14ac:dyDescent="0.25">
      <c r="A585" s="101" t="s">
        <v>2431</v>
      </c>
      <c r="B585" s="54">
        <f ca="1">IF(AO585="","",IF(ISERROR(MATCH(AO585,AO$5:AO584,0)),MAX(B$5:B584)+1,INDIRECT(ADDRESS(MATCH(AO585,AO$5:AO584,0)+4,1)) ) )</f>
        <v>476</v>
      </c>
      <c r="C585" s="119">
        <v>648</v>
      </c>
      <c r="D585" s="58"/>
      <c r="E585" s="57" t="s">
        <v>1308</v>
      </c>
      <c r="F585" s="56" t="s">
        <v>1308</v>
      </c>
      <c r="G585" s="120" t="s">
        <v>2342</v>
      </c>
      <c r="J585" s="58" t="s">
        <v>1182</v>
      </c>
      <c r="L585" s="96" t="s">
        <v>2431</v>
      </c>
      <c r="M585" s="58" t="s">
        <v>1647</v>
      </c>
      <c r="N585" s="61">
        <f>IF(J585="","",IF(ISERROR(MATCH(M585,M$5:M584,0)),MAX(N$5:N584)+1,VLOOKUP(M585,M$5:N584,2,FALSE)) )</f>
        <v>12</v>
      </c>
      <c r="P585" s="58" t="s">
        <v>1182</v>
      </c>
      <c r="S585" s="58" t="s">
        <v>1211</v>
      </c>
      <c r="T585" s="58" t="s">
        <v>1196</v>
      </c>
      <c r="U585" s="58" t="s">
        <v>1217</v>
      </c>
      <c r="V585" s="61" t="str">
        <f t="shared" si="54"/>
        <v>A1_A1-1</v>
      </c>
      <c r="W585" s="61">
        <f>IF(P585="","",IF(ISERROR(MATCH(V585,V$5:V584,0)),MAX(W$5:W584)+1,VLOOKUP(V585,V$5:W584,2,FALSE)) )</f>
        <v>12</v>
      </c>
      <c r="AH585" s="54" t="str">
        <f t="shared" si="55"/>
        <v>cc*</v>
      </c>
      <c r="AK585" s="58" t="s">
        <v>2344</v>
      </c>
      <c r="AO585" s="96" t="s">
        <v>2431</v>
      </c>
      <c r="AP585" s="58" t="s">
        <v>1740</v>
      </c>
      <c r="AQ585" s="58" t="s">
        <v>2406</v>
      </c>
      <c r="AR585" s="56" t="s">
        <v>2432</v>
      </c>
      <c r="AS585" s="58" t="s">
        <v>1741</v>
      </c>
      <c r="AT585" s="92">
        <v>-1485817.9</v>
      </c>
      <c r="AU585" s="92">
        <v>634327</v>
      </c>
      <c r="AV585" s="93">
        <f t="shared" si="53"/>
        <v>-148.97163888888886</v>
      </c>
      <c r="AW585" s="93">
        <f t="shared" si="53"/>
        <v>63.724166666666669</v>
      </c>
      <c r="AX585" s="58">
        <v>15</v>
      </c>
      <c r="AY585" s="58">
        <v>734</v>
      </c>
      <c r="AZ585" s="58">
        <v>30</v>
      </c>
    </row>
    <row r="586" spans="1:52" ht="15" customHeight="1" x14ac:dyDescent="0.25">
      <c r="A586" s="101" t="s">
        <v>2433</v>
      </c>
      <c r="B586" s="54">
        <f ca="1">IF(AO586="","",IF(ISERROR(MATCH(AO586,AO$5:AO585,0)),MAX(B$5:B585)+1,INDIRECT(ADDRESS(MATCH(AO586,AO$5:AO585,0)+4,1)) ) )</f>
        <v>477</v>
      </c>
      <c r="C586" s="119">
        <v>649</v>
      </c>
      <c r="D586" s="58"/>
      <c r="E586" s="57" t="s">
        <v>1308</v>
      </c>
      <c r="F586" s="56" t="s">
        <v>1308</v>
      </c>
      <c r="G586" s="120" t="s">
        <v>2342</v>
      </c>
      <c r="J586" s="58" t="s">
        <v>1182</v>
      </c>
      <c r="L586" s="96" t="s">
        <v>2433</v>
      </c>
      <c r="M586" s="58" t="s">
        <v>1647</v>
      </c>
      <c r="N586" s="61">
        <f>IF(J586="","",IF(ISERROR(MATCH(M586,M$5:M585,0)),MAX(N$5:N585)+1,VLOOKUP(M586,M$5:N585,2,FALSE)) )</f>
        <v>12</v>
      </c>
      <c r="P586" s="58" t="s">
        <v>1182</v>
      </c>
      <c r="S586" s="58" t="s">
        <v>1197</v>
      </c>
      <c r="T586" s="58" t="s">
        <v>1212</v>
      </c>
      <c r="V586" s="61" t="str">
        <f t="shared" si="54"/>
        <v>A2_A2</v>
      </c>
      <c r="W586" s="61">
        <f>IF(P586="","",IF(ISERROR(MATCH(V586,V$5:V585,0)),MAX(W$5:W585)+1,VLOOKUP(V586,V$5:W585,2,FALSE)) )</f>
        <v>7</v>
      </c>
      <c r="AH586" s="54" t="str">
        <f t="shared" si="55"/>
        <v>c7*</v>
      </c>
      <c r="AK586" s="58" t="s">
        <v>2344</v>
      </c>
      <c r="AO586" s="96" t="s">
        <v>2433</v>
      </c>
      <c r="AP586" s="58" t="s">
        <v>1740</v>
      </c>
      <c r="AQ586" s="58" t="s">
        <v>2406</v>
      </c>
      <c r="AR586" s="56" t="s">
        <v>2434</v>
      </c>
      <c r="AS586" s="58" t="s">
        <v>1741</v>
      </c>
      <c r="AT586" s="92">
        <v>-1485815.6</v>
      </c>
      <c r="AU586" s="92">
        <v>634326.69999999995</v>
      </c>
      <c r="AV586" s="93">
        <f t="shared" si="53"/>
        <v>-148.97100000000003</v>
      </c>
      <c r="AW586" s="93">
        <f t="shared" si="53"/>
        <v>63.724083333333319</v>
      </c>
      <c r="AX586" s="58">
        <v>15</v>
      </c>
      <c r="AY586" s="58">
        <v>727</v>
      </c>
      <c r="AZ586" s="58">
        <v>30</v>
      </c>
    </row>
    <row r="587" spans="1:52" ht="15" customHeight="1" x14ac:dyDescent="0.25">
      <c r="A587" s="101" t="s">
        <v>2435</v>
      </c>
      <c r="B587" s="54">
        <f ca="1">IF(AO587="","",IF(ISERROR(MATCH(AO587,AO$5:AO586,0)),MAX(B$5:B586)+1,INDIRECT(ADDRESS(MATCH(AO587,AO$5:AO586,0)+4,1)) ) )</f>
        <v>478</v>
      </c>
      <c r="C587" s="119">
        <v>650</v>
      </c>
      <c r="D587" s="58"/>
      <c r="E587" s="57" t="s">
        <v>1308</v>
      </c>
      <c r="F587" s="56" t="s">
        <v>1308</v>
      </c>
      <c r="G587" s="120" t="s">
        <v>2342</v>
      </c>
      <c r="J587" s="58" t="s">
        <v>1182</v>
      </c>
      <c r="L587" s="96" t="s">
        <v>2435</v>
      </c>
      <c r="M587" s="58" t="s">
        <v>1737</v>
      </c>
      <c r="N587" s="61">
        <f>IF(J587="","",IF(ISERROR(MATCH(M587,M$5:M586,0)),MAX(N$5:N586)+1,VLOOKUP(M587,M$5:N586,2,FALSE)) )</f>
        <v>14</v>
      </c>
      <c r="P587" s="58" t="s">
        <v>1182</v>
      </c>
      <c r="S587" s="58" t="s">
        <v>1197</v>
      </c>
      <c r="T587" s="58" t="s">
        <v>1212</v>
      </c>
      <c r="V587" s="61" t="str">
        <f t="shared" si="54"/>
        <v>A2_A2</v>
      </c>
      <c r="W587" s="61">
        <f>IF(P587="","",IF(ISERROR(MATCH(V587,V$5:V586,0)),MAX(W$5:W586)+1,VLOOKUP(V587,V$5:W586,2,FALSE)) )</f>
        <v>7</v>
      </c>
      <c r="AH587" s="54" t="str">
        <f t="shared" si="55"/>
        <v>e7*</v>
      </c>
      <c r="AK587" s="58" t="s">
        <v>2344</v>
      </c>
      <c r="AO587" s="96" t="s">
        <v>2435</v>
      </c>
      <c r="AP587" s="58" t="s">
        <v>1740</v>
      </c>
      <c r="AQ587" s="58" t="s">
        <v>2406</v>
      </c>
      <c r="AR587" s="56" t="s">
        <v>2436</v>
      </c>
      <c r="AS587" s="58" t="s">
        <v>1741</v>
      </c>
      <c r="AT587" s="92">
        <v>-1485813</v>
      </c>
      <c r="AU587" s="92">
        <v>634326.19999999995</v>
      </c>
      <c r="AV587" s="93">
        <f t="shared" si="53"/>
        <v>-148.97027777777777</v>
      </c>
      <c r="AW587" s="93">
        <f t="shared" si="53"/>
        <v>63.723944444444435</v>
      </c>
      <c r="AX587" s="58">
        <v>20</v>
      </c>
      <c r="AY587" s="58">
        <v>717</v>
      </c>
      <c r="AZ587" s="58">
        <v>30</v>
      </c>
    </row>
    <row r="588" spans="1:52" ht="15" customHeight="1" x14ac:dyDescent="0.25">
      <c r="A588" s="101" t="s">
        <v>2437</v>
      </c>
      <c r="B588" s="54">
        <f ca="1">IF(AO588="","",IF(ISERROR(MATCH(AO588,AO$5:AO587,0)),MAX(B$5:B587)+1,INDIRECT(ADDRESS(MATCH(AO588,AO$5:AO587,0)+4,1)) ) )</f>
        <v>479</v>
      </c>
      <c r="C588" s="119">
        <v>651</v>
      </c>
      <c r="D588" s="58"/>
      <c r="E588" s="57" t="s">
        <v>1308</v>
      </c>
      <c r="F588" s="56" t="s">
        <v>1308</v>
      </c>
      <c r="G588" s="120" t="s">
        <v>2342</v>
      </c>
      <c r="J588" s="58" t="s">
        <v>1182</v>
      </c>
      <c r="L588" s="96" t="s">
        <v>2437</v>
      </c>
      <c r="M588" s="58" t="s">
        <v>1737</v>
      </c>
      <c r="N588" s="61">
        <f>IF(J588="","",IF(ISERROR(MATCH(M588,M$5:M587,0)),MAX(N$5:N587)+1,VLOOKUP(M588,M$5:N587,2,FALSE)) )</f>
        <v>14</v>
      </c>
      <c r="P588" s="58" t="s">
        <v>1182</v>
      </c>
      <c r="S588" s="58" t="s">
        <v>1197</v>
      </c>
      <c r="T588" s="58" t="s">
        <v>1212</v>
      </c>
      <c r="V588" s="61" t="str">
        <f t="shared" si="54"/>
        <v>A2_A2</v>
      </c>
      <c r="W588" s="61">
        <f>IF(P588="","",IF(ISERROR(MATCH(V588,V$5:V587,0)),MAX(W$5:W587)+1,VLOOKUP(V588,V$5:W587,2,FALSE)) )</f>
        <v>7</v>
      </c>
      <c r="AH588" s="54" t="str">
        <f t="shared" si="55"/>
        <v>e7*</v>
      </c>
      <c r="AK588" s="58" t="s">
        <v>2344</v>
      </c>
      <c r="AO588" s="96" t="s">
        <v>2437</v>
      </c>
      <c r="AP588" s="58" t="s">
        <v>1740</v>
      </c>
      <c r="AQ588" s="58" t="s">
        <v>2406</v>
      </c>
      <c r="AR588" s="56" t="s">
        <v>2438</v>
      </c>
      <c r="AS588" s="58" t="s">
        <v>1741</v>
      </c>
      <c r="AT588" s="92">
        <v>-1485812.8</v>
      </c>
      <c r="AU588" s="92">
        <v>634326.1</v>
      </c>
      <c r="AV588" s="93">
        <f t="shared" si="53"/>
        <v>-148.97022222222225</v>
      </c>
      <c r="AW588" s="93">
        <f t="shared" si="53"/>
        <v>63.723916666666661</v>
      </c>
      <c r="AX588" s="58">
        <v>10</v>
      </c>
      <c r="AY588" s="58">
        <v>716</v>
      </c>
      <c r="AZ588" s="58">
        <v>30</v>
      </c>
    </row>
    <row r="589" spans="1:52" ht="15" customHeight="1" x14ac:dyDescent="0.25">
      <c r="A589" s="101" t="s">
        <v>2439</v>
      </c>
      <c r="B589" s="54">
        <f ca="1">IF(AO589="","",IF(ISERROR(MATCH(AO589,AO$5:AO588,0)),MAX(B$5:B588)+1,INDIRECT(ADDRESS(MATCH(AO589,AO$5:AO588,0)+4,1)) ) )</f>
        <v>480</v>
      </c>
      <c r="C589" s="119">
        <v>652</v>
      </c>
      <c r="D589" s="58"/>
      <c r="E589" s="57" t="s">
        <v>1308</v>
      </c>
      <c r="F589" s="56" t="s">
        <v>1308</v>
      </c>
      <c r="G589" s="120" t="s">
        <v>2342</v>
      </c>
      <c r="J589" s="58" t="s">
        <v>1182</v>
      </c>
      <c r="L589" s="96" t="s">
        <v>2439</v>
      </c>
      <c r="M589" s="58" t="s">
        <v>1737</v>
      </c>
      <c r="N589" s="61">
        <f>IF(J589="","",IF(ISERROR(MATCH(M589,M$5:M588,0)),MAX(N$5:N588)+1,VLOOKUP(M589,M$5:N588,2,FALSE)) )</f>
        <v>14</v>
      </c>
      <c r="P589" s="58" t="s">
        <v>1182</v>
      </c>
      <c r="S589" s="58" t="s">
        <v>1211</v>
      </c>
      <c r="T589" s="58" t="s">
        <v>1217</v>
      </c>
      <c r="U589" s="58" t="s">
        <v>1212</v>
      </c>
      <c r="V589" s="61" t="str">
        <f t="shared" si="54"/>
        <v>A1-1_A2</v>
      </c>
      <c r="W589" s="61">
        <f>IF(P589="","",IF(ISERROR(MATCH(V589,V$5:V588,0)),MAX(W$5:W588)+1,VLOOKUP(V589,V$5:W588,2,FALSE)) )</f>
        <v>17</v>
      </c>
      <c r="AH589" s="54" t="str">
        <f t="shared" si="55"/>
        <v>eh*</v>
      </c>
      <c r="AK589" s="58" t="s">
        <v>2344</v>
      </c>
      <c r="AO589" s="96" t="s">
        <v>2439</v>
      </c>
      <c r="AP589" s="58" t="s">
        <v>1740</v>
      </c>
      <c r="AQ589" s="58" t="s">
        <v>2406</v>
      </c>
      <c r="AR589" s="56" t="s">
        <v>2440</v>
      </c>
      <c r="AS589" s="58" t="s">
        <v>1741</v>
      </c>
      <c r="AT589" s="92">
        <v>-1485812</v>
      </c>
      <c r="AU589" s="92">
        <v>634325.80000000005</v>
      </c>
      <c r="AV589" s="93">
        <f t="shared" si="53"/>
        <v>-148.97</v>
      </c>
      <c r="AW589" s="93">
        <f t="shared" si="53"/>
        <v>63.723833333333346</v>
      </c>
      <c r="AX589" s="58">
        <v>20</v>
      </c>
      <c r="AY589" s="58">
        <v>699</v>
      </c>
      <c r="AZ589" s="58">
        <v>30</v>
      </c>
    </row>
    <row r="590" spans="1:52" ht="15" customHeight="1" x14ac:dyDescent="0.25">
      <c r="A590" s="101" t="s">
        <v>2441</v>
      </c>
      <c r="B590" s="54">
        <f ca="1">IF(AO590="","",IF(ISERROR(MATCH(AO590,AO$5:AO589,0)),MAX(B$5:B589)+1,INDIRECT(ADDRESS(MATCH(AO590,AO$5:AO589,0)+4,1)) ) )</f>
        <v>481</v>
      </c>
      <c r="C590" s="119">
        <v>653</v>
      </c>
      <c r="D590" s="58"/>
      <c r="E590" s="57" t="s">
        <v>1308</v>
      </c>
      <c r="F590" s="56" t="s">
        <v>1308</v>
      </c>
      <c r="G590" s="120" t="s">
        <v>2342</v>
      </c>
      <c r="J590" s="58" t="s">
        <v>1182</v>
      </c>
      <c r="L590" s="96" t="s">
        <v>2441</v>
      </c>
      <c r="M590" s="96" t="s">
        <v>1647</v>
      </c>
      <c r="N590" s="61">
        <f>IF(J590="","",IF(ISERROR(MATCH(M590,M$5:M589,0)),MAX(N$5:N589)+1,VLOOKUP(M590,M$5:N589,2,FALSE)) )</f>
        <v>12</v>
      </c>
      <c r="P590" s="58" t="s">
        <v>1182</v>
      </c>
      <c r="S590" s="58" t="s">
        <v>1197</v>
      </c>
      <c r="T590" s="58" t="s">
        <v>1212</v>
      </c>
      <c r="V590" s="61" t="str">
        <f t="shared" si="54"/>
        <v>A2_A2</v>
      </c>
      <c r="W590" s="61">
        <f>IF(P590="","",IF(ISERROR(MATCH(V590,V$5:V589,0)),MAX(W$5:W589)+1,VLOOKUP(V590,V$5:W589,2,FALSE)) )</f>
        <v>7</v>
      </c>
      <c r="AH590" s="54" t="str">
        <f t="shared" si="55"/>
        <v>c7*</v>
      </c>
      <c r="AK590" s="58" t="s">
        <v>2344</v>
      </c>
      <c r="AN590" s="58" t="s">
        <v>2442</v>
      </c>
      <c r="AO590" s="96" t="s">
        <v>2441</v>
      </c>
      <c r="AP590" s="58" t="s">
        <v>2443</v>
      </c>
      <c r="AQ590" s="58" t="s">
        <v>2444</v>
      </c>
      <c r="AR590" s="58" t="s">
        <v>1242</v>
      </c>
      <c r="AS590" s="58" t="s">
        <v>2445</v>
      </c>
      <c r="AT590" s="92">
        <v>1584242.1</v>
      </c>
      <c r="AU590" s="92">
        <v>555124.69999999995</v>
      </c>
      <c r="AV590" s="93">
        <f t="shared" si="53"/>
        <v>158.71169444444448</v>
      </c>
      <c r="AW590" s="93">
        <f t="shared" si="53"/>
        <v>55.856861111111101</v>
      </c>
      <c r="AX590" s="58">
        <v>15</v>
      </c>
      <c r="AY590" s="58">
        <v>740</v>
      </c>
      <c r="AZ590" s="58">
        <v>25</v>
      </c>
    </row>
    <row r="591" spans="1:52" ht="15" customHeight="1" x14ac:dyDescent="0.25">
      <c r="A591" s="101" t="s">
        <v>2446</v>
      </c>
      <c r="B591" s="54">
        <f ca="1">IF(AO591="","",IF(ISERROR(MATCH(AO591,AO$5:AO590,0)),MAX(B$5:B590)+1,INDIRECT(ADDRESS(MATCH(AO591,AO$5:AO590,0)+4,1)) ) )</f>
        <v>482</v>
      </c>
      <c r="C591" s="119">
        <v>654</v>
      </c>
      <c r="D591" s="58"/>
      <c r="E591" s="57" t="s">
        <v>1308</v>
      </c>
      <c r="F591" s="56" t="s">
        <v>1308</v>
      </c>
      <c r="G591" s="120" t="s">
        <v>2342</v>
      </c>
      <c r="J591" s="58" t="s">
        <v>1182</v>
      </c>
      <c r="L591" s="96" t="s">
        <v>2446</v>
      </c>
      <c r="M591" s="96" t="s">
        <v>1479</v>
      </c>
      <c r="N591" s="61">
        <f>IF(J591="","",IF(ISERROR(MATCH(M591,M$5:M590,0)),MAX(N$5:N590)+1,VLOOKUP(M591,M$5:N590,2,FALSE)) )</f>
        <v>7</v>
      </c>
      <c r="P591" s="58" t="s">
        <v>1182</v>
      </c>
      <c r="S591" s="58" t="s">
        <v>1211</v>
      </c>
      <c r="T591" s="58" t="s">
        <v>1217</v>
      </c>
      <c r="U591" s="58" t="s">
        <v>1212</v>
      </c>
      <c r="V591" s="61" t="str">
        <f t="shared" si="54"/>
        <v>A1-1_A2</v>
      </c>
      <c r="W591" s="61">
        <f>IF(P591="","",IF(ISERROR(MATCH(V591,V$5:V590,0)),MAX(W$5:W590)+1,VLOOKUP(V591,V$5:W590,2,FALSE)) )</f>
        <v>17</v>
      </c>
      <c r="AH591" s="54" t="str">
        <f t="shared" si="55"/>
        <v>7h*</v>
      </c>
      <c r="AK591" s="58" t="s">
        <v>2344</v>
      </c>
      <c r="AN591" s="58" t="s">
        <v>16</v>
      </c>
      <c r="AO591" s="96" t="s">
        <v>2446</v>
      </c>
      <c r="AP591" s="58" t="s">
        <v>2443</v>
      </c>
      <c r="AQ591" s="58" t="s">
        <v>2444</v>
      </c>
      <c r="AR591" s="58" t="s">
        <v>1242</v>
      </c>
      <c r="AS591" s="58" t="s">
        <v>2445</v>
      </c>
      <c r="AT591" s="92">
        <v>1584241</v>
      </c>
      <c r="AU591" s="92">
        <v>555123.80000000005</v>
      </c>
      <c r="AV591" s="93">
        <f t="shared" ref="AV591:AW631" si="56">(AT591-TRUNC(AT591/100)*100)/3600+(TRUNC(AT591/100)-TRUNC(AT591/10000)*100)/60+TRUNC(AT591/10000)</f>
        <v>158.71138888888888</v>
      </c>
      <c r="AW591" s="93">
        <f t="shared" si="56"/>
        <v>55.856611111111121</v>
      </c>
      <c r="AX591" s="58">
        <v>15</v>
      </c>
      <c r="AY591" s="58">
        <v>745</v>
      </c>
      <c r="AZ591" s="58">
        <v>25</v>
      </c>
    </row>
    <row r="592" spans="1:52" ht="15" customHeight="1" x14ac:dyDescent="0.25">
      <c r="A592" s="101" t="s">
        <v>2447</v>
      </c>
      <c r="B592" s="54">
        <f ca="1">IF(AO592="","",IF(ISERROR(MATCH(AO592,AO$5:AO591,0)),MAX(B$5:B591)+1,INDIRECT(ADDRESS(MATCH(AO592,AO$5:AO591,0)+4,1)) ) )</f>
        <v>483</v>
      </c>
      <c r="C592" s="119">
        <v>655</v>
      </c>
      <c r="D592" s="58"/>
      <c r="E592" s="57" t="s">
        <v>1308</v>
      </c>
      <c r="F592" s="56" t="s">
        <v>1308</v>
      </c>
      <c r="G592" s="120" t="s">
        <v>2342</v>
      </c>
      <c r="J592" s="58" t="s">
        <v>1182</v>
      </c>
      <c r="L592" s="96" t="s">
        <v>2447</v>
      </c>
      <c r="M592" s="96" t="s">
        <v>1647</v>
      </c>
      <c r="N592" s="61">
        <f>IF(J592="","",IF(ISERROR(MATCH(M592,M$5:M591,0)),MAX(N$5:N591)+1,VLOOKUP(M592,M$5:N591,2,FALSE)) )</f>
        <v>12</v>
      </c>
      <c r="P592" s="58" t="s">
        <v>1182</v>
      </c>
      <c r="S592" s="58" t="s">
        <v>1211</v>
      </c>
      <c r="T592" s="58" t="s">
        <v>1196</v>
      </c>
      <c r="U592" s="58" t="s">
        <v>1212</v>
      </c>
      <c r="V592" s="61" t="str">
        <f t="shared" si="54"/>
        <v>A1_A2</v>
      </c>
      <c r="W592" s="61">
        <f>IF(P592="","",IF(ISERROR(MATCH(V592,V$5:V591,0)),MAX(W$5:W591)+1,VLOOKUP(V592,V$5:W591,2,FALSE)) )</f>
        <v>11</v>
      </c>
      <c r="AH592" s="54" t="str">
        <f t="shared" si="55"/>
        <v>cb*</v>
      </c>
      <c r="AK592" s="58" t="s">
        <v>2344</v>
      </c>
      <c r="AN592" s="58" t="s">
        <v>16</v>
      </c>
      <c r="AO592" s="96" t="s">
        <v>2447</v>
      </c>
      <c r="AP592" s="58" t="s">
        <v>2443</v>
      </c>
      <c r="AQ592" s="58" t="s">
        <v>2444</v>
      </c>
      <c r="AR592" s="58" t="s">
        <v>1242</v>
      </c>
      <c r="AS592" s="58" t="s">
        <v>2445</v>
      </c>
      <c r="AT592" s="92">
        <v>1584300.1</v>
      </c>
      <c r="AU592" s="92">
        <v>555120.9</v>
      </c>
      <c r="AV592" s="93">
        <f t="shared" si="56"/>
        <v>158.71669444444447</v>
      </c>
      <c r="AW592" s="93">
        <f t="shared" si="56"/>
        <v>55.855805555555563</v>
      </c>
      <c r="AX592" s="58">
        <v>15</v>
      </c>
      <c r="AY592" s="58">
        <v>740</v>
      </c>
      <c r="AZ592" s="58">
        <v>25</v>
      </c>
    </row>
    <row r="593" spans="1:52" ht="15" customHeight="1" x14ac:dyDescent="0.25">
      <c r="A593" s="101" t="s">
        <v>2448</v>
      </c>
      <c r="B593" s="54">
        <f ca="1">IF(AO593="","",IF(ISERROR(MATCH(AO593,AO$5:AO592,0)),MAX(B$5:B592)+1,INDIRECT(ADDRESS(MATCH(AO593,AO$5:AO592,0)+4,1)) ) )</f>
        <v>484</v>
      </c>
      <c r="C593" s="119">
        <v>656</v>
      </c>
      <c r="D593" s="58"/>
      <c r="E593" s="57" t="s">
        <v>1308</v>
      </c>
      <c r="F593" s="56" t="s">
        <v>1308</v>
      </c>
      <c r="G593" s="120" t="s">
        <v>2342</v>
      </c>
      <c r="J593" s="58" t="s">
        <v>1182</v>
      </c>
      <c r="L593" s="96" t="s">
        <v>2448</v>
      </c>
      <c r="M593" s="96" t="s">
        <v>1647</v>
      </c>
      <c r="N593" s="61">
        <f>IF(J593="","",IF(ISERROR(MATCH(M593,M$5:M592,0)),MAX(N$5:N592)+1,VLOOKUP(M593,M$5:N592,2,FALSE)) )</f>
        <v>12</v>
      </c>
      <c r="P593" s="58" t="s">
        <v>1182</v>
      </c>
      <c r="S593" s="58" t="s">
        <v>1197</v>
      </c>
      <c r="T593" s="58" t="s">
        <v>1196</v>
      </c>
      <c r="V593" s="61" t="str">
        <f t="shared" si="54"/>
        <v>A1_A1</v>
      </c>
      <c r="W593" s="61">
        <f>IF(P593="","",IF(ISERROR(MATCH(V593,V$5:V592,0)),MAX(W$5:W592)+1,VLOOKUP(V593,V$5:W592,2,FALSE)) )</f>
        <v>10</v>
      </c>
      <c r="AH593" s="54" t="str">
        <f t="shared" si="55"/>
        <v>ca*</v>
      </c>
      <c r="AK593" s="58" t="s">
        <v>2344</v>
      </c>
      <c r="AN593" s="58" t="s">
        <v>16</v>
      </c>
      <c r="AO593" s="96" t="s">
        <v>2448</v>
      </c>
      <c r="AP593" s="58" t="s">
        <v>2443</v>
      </c>
      <c r="AQ593" s="58" t="s">
        <v>2444</v>
      </c>
      <c r="AR593" s="58" t="s">
        <v>1242</v>
      </c>
      <c r="AS593" s="58" t="s">
        <v>2445</v>
      </c>
      <c r="AT593" s="92">
        <v>1584255.6</v>
      </c>
      <c r="AU593" s="92">
        <v>555121.19999999995</v>
      </c>
      <c r="AV593" s="93">
        <f t="shared" si="56"/>
        <v>158.71544444444447</v>
      </c>
      <c r="AW593" s="93">
        <f t="shared" si="56"/>
        <v>55.855888888888877</v>
      </c>
      <c r="AX593" s="58">
        <v>15</v>
      </c>
      <c r="AY593" s="58">
        <v>737</v>
      </c>
      <c r="AZ593" s="58">
        <v>25</v>
      </c>
    </row>
    <row r="594" spans="1:52" ht="15" customHeight="1" x14ac:dyDescent="0.25">
      <c r="A594" s="101" t="s">
        <v>2449</v>
      </c>
      <c r="B594" s="54">
        <f ca="1">IF(AO594="","",IF(ISERROR(MATCH(AO594,AO$5:AO593,0)),MAX(B$5:B593)+1,INDIRECT(ADDRESS(MATCH(AO594,AO$5:AO593,0)+4,1)) ) )</f>
        <v>485</v>
      </c>
      <c r="C594" s="119">
        <v>657</v>
      </c>
      <c r="D594" s="58"/>
      <c r="E594" s="57" t="s">
        <v>1308</v>
      </c>
      <c r="F594" s="56" t="s">
        <v>1308</v>
      </c>
      <c r="G594" s="120" t="s">
        <v>2342</v>
      </c>
      <c r="J594" s="58" t="s">
        <v>1182</v>
      </c>
      <c r="L594" s="96" t="s">
        <v>2449</v>
      </c>
      <c r="M594" s="96" t="s">
        <v>1618</v>
      </c>
      <c r="N594" s="61">
        <f>IF(J594="","",IF(ISERROR(MATCH(M594,M$5:M593,0)),MAX(N$5:N593)+1,VLOOKUP(M594,M$5:N593,2,FALSE)) )</f>
        <v>11</v>
      </c>
      <c r="P594" s="58" t="s">
        <v>1182</v>
      </c>
      <c r="S594" s="58" t="s">
        <v>1211</v>
      </c>
      <c r="T594" s="58" t="s">
        <v>1217</v>
      </c>
      <c r="U594" s="58" t="s">
        <v>1212</v>
      </c>
      <c r="V594" s="61" t="str">
        <f t="shared" si="54"/>
        <v>A1-1_A2</v>
      </c>
      <c r="W594" s="61">
        <f>IF(P594="","",IF(ISERROR(MATCH(V594,V$5:V593,0)),MAX(W$5:W593)+1,VLOOKUP(V594,V$5:W593,2,FALSE)) )</f>
        <v>17</v>
      </c>
      <c r="AH594" s="54" t="str">
        <f t="shared" si="55"/>
        <v>bh*</v>
      </c>
      <c r="AK594" s="58" t="s">
        <v>2344</v>
      </c>
      <c r="AN594" s="58" t="s">
        <v>16</v>
      </c>
      <c r="AO594" s="96" t="s">
        <v>2449</v>
      </c>
      <c r="AP594" s="58" t="s">
        <v>2443</v>
      </c>
      <c r="AQ594" s="58" t="s">
        <v>2444</v>
      </c>
      <c r="AR594" s="58" t="s">
        <v>1242</v>
      </c>
      <c r="AS594" s="58" t="s">
        <v>2445</v>
      </c>
      <c r="AT594" s="92">
        <v>1584255.1</v>
      </c>
      <c r="AU594" s="92">
        <v>555121.6</v>
      </c>
      <c r="AV594" s="93">
        <f t="shared" si="56"/>
        <v>158.71530555555557</v>
      </c>
      <c r="AW594" s="93">
        <f t="shared" si="56"/>
        <v>55.855999999999995</v>
      </c>
      <c r="AX594" s="58">
        <v>15</v>
      </c>
      <c r="AY594" s="58">
        <v>755</v>
      </c>
      <c r="AZ594" s="58">
        <v>35</v>
      </c>
    </row>
    <row r="595" spans="1:52" ht="15" customHeight="1" x14ac:dyDescent="0.25">
      <c r="A595" s="101" t="s">
        <v>2450</v>
      </c>
      <c r="B595" s="54">
        <f ca="1">IF(AO595="","",IF(ISERROR(MATCH(AO595,AO$5:AO594,0)),MAX(B$5:B594)+1,INDIRECT(ADDRESS(MATCH(AO595,AO$5:AO594,0)+4,1)) ) )</f>
        <v>486</v>
      </c>
      <c r="C595" s="119">
        <v>658</v>
      </c>
      <c r="D595" s="58"/>
      <c r="E595" s="57" t="s">
        <v>1308</v>
      </c>
      <c r="F595" s="56" t="s">
        <v>1308</v>
      </c>
      <c r="G595" s="120" t="s">
        <v>2342</v>
      </c>
      <c r="J595" s="58" t="s">
        <v>1182</v>
      </c>
      <c r="L595" s="96" t="s">
        <v>2450</v>
      </c>
      <c r="M595" s="96" t="s">
        <v>1647</v>
      </c>
      <c r="N595" s="61">
        <f>IF(J595="","",IF(ISERROR(MATCH(M595,M$5:M594,0)),MAX(N$5:N594)+1,VLOOKUP(M595,M$5:N594,2,FALSE)) )</f>
        <v>12</v>
      </c>
      <c r="P595" s="58" t="s">
        <v>1182</v>
      </c>
      <c r="S595" s="58" t="s">
        <v>1211</v>
      </c>
      <c r="T595" s="58" t="s">
        <v>1217</v>
      </c>
      <c r="U595" s="58" t="s">
        <v>1212</v>
      </c>
      <c r="V595" s="61" t="str">
        <f t="shared" si="54"/>
        <v>A1-1_A2</v>
      </c>
      <c r="W595" s="61">
        <f>IF(P595="","",IF(ISERROR(MATCH(V595,V$5:V594,0)),MAX(W$5:W594)+1,VLOOKUP(V595,V$5:W594,2,FALSE)) )</f>
        <v>17</v>
      </c>
      <c r="AH595" s="54" t="str">
        <f t="shared" si="55"/>
        <v>ch*</v>
      </c>
      <c r="AK595" s="58" t="s">
        <v>2344</v>
      </c>
      <c r="AN595" s="58" t="s">
        <v>16</v>
      </c>
      <c r="AO595" s="96" t="s">
        <v>2450</v>
      </c>
      <c r="AP595" s="58" t="s">
        <v>2443</v>
      </c>
      <c r="AQ595" s="58" t="s">
        <v>2444</v>
      </c>
      <c r="AR595" s="58" t="s">
        <v>1242</v>
      </c>
      <c r="AS595" s="58" t="s">
        <v>2445</v>
      </c>
      <c r="AT595" s="92">
        <v>1584254.3</v>
      </c>
      <c r="AU595" s="92">
        <v>555122</v>
      </c>
      <c r="AV595" s="93">
        <f t="shared" si="56"/>
        <v>158.71508333333335</v>
      </c>
      <c r="AW595" s="93">
        <f t="shared" si="56"/>
        <v>55.856111111111112</v>
      </c>
      <c r="AX595" s="58">
        <v>15</v>
      </c>
      <c r="AY595" s="58">
        <v>754</v>
      </c>
      <c r="AZ595" s="58">
        <v>35</v>
      </c>
    </row>
    <row r="596" spans="1:52" ht="15" customHeight="1" x14ac:dyDescent="0.25">
      <c r="A596" s="101" t="s">
        <v>2451</v>
      </c>
      <c r="B596" s="54">
        <f ca="1">IF(AO596="","",IF(ISERROR(MATCH(AO596,AO$5:AO595,0)),MAX(B$5:B595)+1,INDIRECT(ADDRESS(MATCH(AO596,AO$5:AO595,0)+4,1)) ) )</f>
        <v>487</v>
      </c>
      <c r="C596" s="119">
        <v>659</v>
      </c>
      <c r="D596" s="58"/>
      <c r="E596" s="57" t="s">
        <v>1308</v>
      </c>
      <c r="F596" s="56" t="s">
        <v>1308</v>
      </c>
      <c r="G596" s="120" t="s">
        <v>2342</v>
      </c>
      <c r="J596" s="58" t="s">
        <v>1182</v>
      </c>
      <c r="L596" s="96" t="s">
        <v>2451</v>
      </c>
      <c r="M596" s="96" t="s">
        <v>1479</v>
      </c>
      <c r="N596" s="61">
        <f>IF(J596="","",IF(ISERROR(MATCH(M596,M$5:M595,0)),MAX(N$5:N595)+1,VLOOKUP(M596,M$5:N595,2,FALSE)) )</f>
        <v>7</v>
      </c>
      <c r="P596" s="58" t="s">
        <v>1182</v>
      </c>
      <c r="S596" s="58" t="s">
        <v>1197</v>
      </c>
      <c r="T596" s="58" t="s">
        <v>1212</v>
      </c>
      <c r="V596" s="61" t="str">
        <f t="shared" si="54"/>
        <v>A2_A2</v>
      </c>
      <c r="W596" s="61">
        <f>IF(P596="","",IF(ISERROR(MATCH(V596,V$5:V595,0)),MAX(W$5:W595)+1,VLOOKUP(V596,V$5:W595,2,FALSE)) )</f>
        <v>7</v>
      </c>
      <c r="AH596" s="54" t="str">
        <f t="shared" si="55"/>
        <v>77*</v>
      </c>
      <c r="AK596" s="58" t="s">
        <v>2344</v>
      </c>
      <c r="AN596" s="58" t="s">
        <v>16</v>
      </c>
      <c r="AO596" s="96" t="s">
        <v>2451</v>
      </c>
      <c r="AP596" s="58" t="s">
        <v>2443</v>
      </c>
      <c r="AQ596" s="58" t="s">
        <v>2444</v>
      </c>
      <c r="AR596" s="58" t="s">
        <v>1242</v>
      </c>
      <c r="AS596" s="58" t="s">
        <v>2445</v>
      </c>
      <c r="AT596" s="92">
        <v>1584254.2</v>
      </c>
      <c r="AU596" s="92">
        <v>555122.1</v>
      </c>
      <c r="AV596" s="93">
        <f t="shared" si="56"/>
        <v>158.71505555555555</v>
      </c>
      <c r="AW596" s="93">
        <f t="shared" si="56"/>
        <v>55.856138888888886</v>
      </c>
      <c r="AX596" s="58">
        <v>15</v>
      </c>
      <c r="AY596" s="58">
        <v>758</v>
      </c>
      <c r="AZ596" s="58">
        <v>35</v>
      </c>
    </row>
    <row r="597" spans="1:52" ht="15" customHeight="1" x14ac:dyDescent="0.25">
      <c r="A597" s="101" t="s">
        <v>2452</v>
      </c>
      <c r="B597" s="54">
        <f ca="1">IF(AO597="","",IF(ISERROR(MATCH(AO597,AO$5:AO596,0)),MAX(B$5:B596)+1,INDIRECT(ADDRESS(MATCH(AO597,AO$5:AO596,0)+4,1)) ) )</f>
        <v>488</v>
      </c>
      <c r="C597" s="119">
        <v>660</v>
      </c>
      <c r="D597" s="58"/>
      <c r="E597" s="57" t="s">
        <v>1308</v>
      </c>
      <c r="F597" s="56" t="s">
        <v>1308</v>
      </c>
      <c r="G597" s="120" t="s">
        <v>2342</v>
      </c>
      <c r="J597" s="58" t="s">
        <v>1182</v>
      </c>
      <c r="L597" s="96" t="s">
        <v>2452</v>
      </c>
      <c r="M597" s="96" t="s">
        <v>1479</v>
      </c>
      <c r="N597" s="61">
        <f>IF(J597="","",IF(ISERROR(MATCH(M597,M$5:M596,0)),MAX(N$5:N596)+1,VLOOKUP(M597,M$5:N596,2,FALSE)) )</f>
        <v>7</v>
      </c>
      <c r="P597" s="58" t="s">
        <v>1182</v>
      </c>
      <c r="S597" s="58" t="s">
        <v>1197</v>
      </c>
      <c r="T597" s="58" t="s">
        <v>1212</v>
      </c>
      <c r="V597" s="61" t="str">
        <f t="shared" si="54"/>
        <v>A2_A2</v>
      </c>
      <c r="W597" s="61">
        <f>IF(P597="","",IF(ISERROR(MATCH(V597,V$5:V596,0)),MAX(W$5:W596)+1,VLOOKUP(V597,V$5:W596,2,FALSE)) )</f>
        <v>7</v>
      </c>
      <c r="AH597" s="54" t="str">
        <f t="shared" si="55"/>
        <v>77*</v>
      </c>
      <c r="AK597" s="58" t="s">
        <v>2344</v>
      </c>
      <c r="AN597" s="58" t="s">
        <v>16</v>
      </c>
      <c r="AO597" s="96" t="s">
        <v>2452</v>
      </c>
      <c r="AP597" s="58" t="s">
        <v>2443</v>
      </c>
      <c r="AQ597" s="58" t="s">
        <v>2444</v>
      </c>
      <c r="AR597" s="58" t="s">
        <v>1242</v>
      </c>
      <c r="AS597" s="58" t="s">
        <v>2445</v>
      </c>
      <c r="AT597" s="92">
        <v>1584254.2</v>
      </c>
      <c r="AU597" s="92">
        <v>555122.30000000005</v>
      </c>
      <c r="AV597" s="93">
        <f t="shared" si="56"/>
        <v>158.71505555555555</v>
      </c>
      <c r="AW597" s="93">
        <f t="shared" si="56"/>
        <v>55.856194444444455</v>
      </c>
      <c r="AX597" s="58">
        <v>15</v>
      </c>
      <c r="AY597" s="58">
        <v>755</v>
      </c>
      <c r="AZ597" s="58">
        <v>35</v>
      </c>
    </row>
    <row r="598" spans="1:52" ht="15" customHeight="1" x14ac:dyDescent="0.25">
      <c r="A598" s="101" t="s">
        <v>2453</v>
      </c>
      <c r="B598" s="54">
        <f ca="1">IF(AO598="","",IF(ISERROR(MATCH(AO598,AO$5:AO597,0)),MAX(B$5:B597)+1,INDIRECT(ADDRESS(MATCH(AO598,AO$5:AO597,0)+4,1)) ) )</f>
        <v>489</v>
      </c>
      <c r="C598" s="119">
        <v>661</v>
      </c>
      <c r="D598" s="58"/>
      <c r="E598" s="57" t="s">
        <v>1308</v>
      </c>
      <c r="F598" s="56" t="s">
        <v>1308</v>
      </c>
      <c r="G598" s="120" t="s">
        <v>2342</v>
      </c>
      <c r="J598" s="58" t="s">
        <v>1182</v>
      </c>
      <c r="L598" s="96" t="s">
        <v>2453</v>
      </c>
      <c r="M598" s="96" t="s">
        <v>1609</v>
      </c>
      <c r="N598" s="61">
        <f>IF(J598="","",IF(ISERROR(MATCH(M598,M$5:M597,0)),MAX(N$5:N597)+1,VLOOKUP(M598,M$5:N597,2,FALSE)) )</f>
        <v>10</v>
      </c>
      <c r="P598" s="58" t="s">
        <v>1182</v>
      </c>
      <c r="S598" s="58" t="s">
        <v>1197</v>
      </c>
      <c r="T598" s="58" t="s">
        <v>1212</v>
      </c>
      <c r="V598" s="61" t="str">
        <f t="shared" si="54"/>
        <v>A2_A2</v>
      </c>
      <c r="W598" s="61">
        <f>IF(P598="","",IF(ISERROR(MATCH(V598,V$5:V597,0)),MAX(W$5:W597)+1,VLOOKUP(V598,V$5:W597,2,FALSE)) )</f>
        <v>7</v>
      </c>
      <c r="AH598" s="54" t="str">
        <f t="shared" si="55"/>
        <v>a7*</v>
      </c>
      <c r="AK598" s="58" t="s">
        <v>2344</v>
      </c>
      <c r="AN598" s="58" t="s">
        <v>16</v>
      </c>
      <c r="AO598" s="96" t="s">
        <v>2453</v>
      </c>
      <c r="AP598" s="58" t="s">
        <v>2443</v>
      </c>
      <c r="AQ598" s="58" t="s">
        <v>2444</v>
      </c>
      <c r="AR598" s="58" t="s">
        <v>1242</v>
      </c>
      <c r="AS598" s="58" t="s">
        <v>2445</v>
      </c>
      <c r="AT598" s="92">
        <v>1584254.2</v>
      </c>
      <c r="AU598" s="92">
        <v>555122.30000000005</v>
      </c>
      <c r="AV598" s="93">
        <f t="shared" si="56"/>
        <v>158.71505555555555</v>
      </c>
      <c r="AW598" s="93">
        <f t="shared" si="56"/>
        <v>55.856194444444455</v>
      </c>
      <c r="AX598" s="58">
        <v>15</v>
      </c>
      <c r="AY598" s="58">
        <v>755</v>
      </c>
      <c r="AZ598" s="58">
        <v>35</v>
      </c>
    </row>
    <row r="599" spans="1:52" ht="15" customHeight="1" x14ac:dyDescent="0.25">
      <c r="A599" s="101" t="s">
        <v>2454</v>
      </c>
      <c r="B599" s="54">
        <f ca="1">IF(AO599="","",IF(ISERROR(MATCH(AO599,AO$5:AO598,0)),MAX(B$5:B598)+1,INDIRECT(ADDRESS(MATCH(AO599,AO$5:AO598,0)+4,1)) ) )</f>
        <v>490</v>
      </c>
      <c r="C599" s="119">
        <v>662</v>
      </c>
      <c r="D599" s="58"/>
      <c r="E599" s="57" t="s">
        <v>1308</v>
      </c>
      <c r="F599" s="56" t="s">
        <v>1308</v>
      </c>
      <c r="G599" s="120" t="s">
        <v>2342</v>
      </c>
      <c r="J599" s="58" t="s">
        <v>342</v>
      </c>
      <c r="L599" s="96" t="s">
        <v>2454</v>
      </c>
      <c r="M599" s="96" t="s">
        <v>1619</v>
      </c>
      <c r="N599" s="61">
        <f>IF(J599="","",IF(ISERROR(MATCH(M599,M$5:M598,0)),MAX(N$5:N598)+1,VLOOKUP(M599,M$5:N598,2,FALSE)) )</f>
        <v>28</v>
      </c>
      <c r="P599" s="58" t="s">
        <v>1182</v>
      </c>
      <c r="S599" s="58" t="s">
        <v>1197</v>
      </c>
      <c r="T599" s="58" t="s">
        <v>1212</v>
      </c>
      <c r="V599" s="61" t="str">
        <f t="shared" si="54"/>
        <v>A2_A2</v>
      </c>
      <c r="W599" s="61">
        <f>IF(P599="","",IF(ISERROR(MATCH(V599,V$5:V598,0)),MAX(W$5:W598)+1,VLOOKUP(V599,V$5:W598,2,FALSE)) )</f>
        <v>7</v>
      </c>
      <c r="AH599" s="54" t="str">
        <f t="shared" si="55"/>
        <v>s7*</v>
      </c>
      <c r="AK599" s="58" t="s">
        <v>2344</v>
      </c>
      <c r="AN599" s="58" t="s">
        <v>16</v>
      </c>
      <c r="AO599" s="96" t="s">
        <v>2454</v>
      </c>
      <c r="AP599" s="58" t="s">
        <v>2443</v>
      </c>
      <c r="AQ599" s="58" t="s">
        <v>2444</v>
      </c>
      <c r="AR599" s="58" t="s">
        <v>1242</v>
      </c>
      <c r="AS599" s="58" t="s">
        <v>2445</v>
      </c>
      <c r="AT599" s="92">
        <v>1584253.6</v>
      </c>
      <c r="AU599" s="92">
        <v>555121.6</v>
      </c>
      <c r="AV599" s="93">
        <f t="shared" si="56"/>
        <v>158.71488888888891</v>
      </c>
      <c r="AW599" s="93">
        <f t="shared" si="56"/>
        <v>55.855999999999995</v>
      </c>
      <c r="AX599" s="58">
        <v>15</v>
      </c>
      <c r="AY599" s="58">
        <v>755</v>
      </c>
      <c r="AZ599" s="58">
        <v>35</v>
      </c>
    </row>
    <row r="600" spans="1:52" ht="15" customHeight="1" x14ac:dyDescent="0.25">
      <c r="A600" s="101" t="s">
        <v>2455</v>
      </c>
      <c r="B600" s="54">
        <f ca="1">IF(AO600="","",IF(ISERROR(MATCH(AO600,AO$5:AO599,0)),MAX(B$5:B599)+1,INDIRECT(ADDRESS(MATCH(AO600,AO$5:AO599,0)+4,1)) ) )</f>
        <v>491</v>
      </c>
      <c r="C600" s="119">
        <v>663</v>
      </c>
      <c r="D600" s="58"/>
      <c r="E600" s="57" t="s">
        <v>1308</v>
      </c>
      <c r="F600" s="56" t="s">
        <v>1308</v>
      </c>
      <c r="G600" s="120" t="s">
        <v>2342</v>
      </c>
      <c r="J600" s="58" t="s">
        <v>342</v>
      </c>
      <c r="L600" s="96" t="s">
        <v>2455</v>
      </c>
      <c r="M600" s="96" t="s">
        <v>1619</v>
      </c>
      <c r="N600" s="61">
        <f>IF(J600="","",IF(ISERROR(MATCH(M600,M$5:M599,0)),MAX(N$5:N599)+1,VLOOKUP(M600,M$5:N599,2,FALSE)) )</f>
        <v>28</v>
      </c>
      <c r="P600" s="58" t="s">
        <v>1182</v>
      </c>
      <c r="S600" s="58" t="s">
        <v>1211</v>
      </c>
      <c r="T600" s="58" t="s">
        <v>1217</v>
      </c>
      <c r="U600" s="58" t="s">
        <v>1212</v>
      </c>
      <c r="V600" s="61" t="str">
        <f t="shared" si="54"/>
        <v>A1-1_A2</v>
      </c>
      <c r="W600" s="61">
        <f>IF(P600="","",IF(ISERROR(MATCH(V600,V$5:V599,0)),MAX(W$5:W599)+1,VLOOKUP(V600,V$5:W599,2,FALSE)) )</f>
        <v>17</v>
      </c>
      <c r="AH600" s="54" t="str">
        <f t="shared" si="55"/>
        <v>sh*</v>
      </c>
      <c r="AK600" s="58" t="s">
        <v>2344</v>
      </c>
      <c r="AN600" s="58" t="s">
        <v>16</v>
      </c>
      <c r="AO600" s="96" t="s">
        <v>2455</v>
      </c>
      <c r="AP600" s="58" t="s">
        <v>2443</v>
      </c>
      <c r="AQ600" s="58" t="s">
        <v>2444</v>
      </c>
      <c r="AR600" s="58" t="s">
        <v>1242</v>
      </c>
      <c r="AS600" s="58" t="s">
        <v>2445</v>
      </c>
      <c r="AT600" s="92">
        <v>1584253.6</v>
      </c>
      <c r="AU600" s="92">
        <v>555121.6</v>
      </c>
      <c r="AV600" s="93">
        <f t="shared" si="56"/>
        <v>158.71488888888891</v>
      </c>
      <c r="AW600" s="93">
        <f t="shared" si="56"/>
        <v>55.855999999999995</v>
      </c>
      <c r="AX600" s="58">
        <v>15</v>
      </c>
      <c r="AY600" s="58">
        <v>755</v>
      </c>
      <c r="AZ600" s="58">
        <v>35</v>
      </c>
    </row>
    <row r="601" spans="1:52" ht="15" customHeight="1" x14ac:dyDescent="0.25">
      <c r="A601" s="101" t="s">
        <v>2456</v>
      </c>
      <c r="B601" s="54">
        <f ca="1">IF(AO601="","",IF(ISERROR(MATCH(AO601,AO$5:AO600,0)),MAX(B$5:B600)+1,INDIRECT(ADDRESS(MATCH(AO601,AO$5:AO600,0)+4,1)) ) )</f>
        <v>492</v>
      </c>
      <c r="C601" s="119">
        <v>664</v>
      </c>
      <c r="D601" s="58"/>
      <c r="E601" s="57" t="s">
        <v>1308</v>
      </c>
      <c r="F601" s="56" t="s">
        <v>1308</v>
      </c>
      <c r="G601" s="120" t="s">
        <v>2342</v>
      </c>
      <c r="J601" s="58" t="s">
        <v>1182</v>
      </c>
      <c r="L601" s="96" t="s">
        <v>2456</v>
      </c>
      <c r="M601" s="96" t="s">
        <v>1647</v>
      </c>
      <c r="N601" s="61">
        <f>IF(J601="","",IF(ISERROR(MATCH(M601,M$5:M600,0)),MAX(N$5:N600)+1,VLOOKUP(M601,M$5:N600,2,FALSE)) )</f>
        <v>12</v>
      </c>
      <c r="P601" s="58" t="s">
        <v>1182</v>
      </c>
      <c r="S601" s="58" t="s">
        <v>1211</v>
      </c>
      <c r="T601" s="58" t="s">
        <v>1217</v>
      </c>
      <c r="U601" s="58" t="s">
        <v>1212</v>
      </c>
      <c r="V601" s="61" t="str">
        <f t="shared" si="54"/>
        <v>A1-1_A2</v>
      </c>
      <c r="W601" s="61">
        <f>IF(P601="","",IF(ISERROR(MATCH(V601,V$5:V600,0)),MAX(W$5:W600)+1,VLOOKUP(V601,V$5:W600,2,FALSE)) )</f>
        <v>17</v>
      </c>
      <c r="AH601" s="54" t="str">
        <f t="shared" si="55"/>
        <v>ch*</v>
      </c>
      <c r="AK601" s="58" t="s">
        <v>2344</v>
      </c>
      <c r="AN601" s="58" t="s">
        <v>2442</v>
      </c>
      <c r="AO601" s="96" t="s">
        <v>2456</v>
      </c>
      <c r="AP601" s="58" t="s">
        <v>2443</v>
      </c>
      <c r="AQ601" s="58" t="s">
        <v>2444</v>
      </c>
      <c r="AR601" s="58" t="s">
        <v>1242</v>
      </c>
      <c r="AS601" s="58" t="s">
        <v>2445</v>
      </c>
      <c r="AT601" s="92">
        <v>1584253.6</v>
      </c>
      <c r="AU601" s="92">
        <v>555121.6</v>
      </c>
      <c r="AV601" s="93">
        <f t="shared" si="56"/>
        <v>158.71488888888891</v>
      </c>
      <c r="AW601" s="93">
        <f t="shared" si="56"/>
        <v>55.855999999999995</v>
      </c>
      <c r="AX601" s="58">
        <v>15</v>
      </c>
      <c r="AY601" s="58">
        <v>755</v>
      </c>
      <c r="AZ601" s="58">
        <v>35</v>
      </c>
    </row>
    <row r="602" spans="1:52" ht="15" customHeight="1" x14ac:dyDescent="0.25">
      <c r="A602" s="101" t="s">
        <v>2457</v>
      </c>
      <c r="B602" s="54">
        <f ca="1">IF(AO602="","",IF(ISERROR(MATCH(AO602,AO$5:AO601,0)),MAX(B$5:B601)+1,INDIRECT(ADDRESS(MATCH(AO602,AO$5:AO601,0)+4,1)) ) )</f>
        <v>493</v>
      </c>
      <c r="C602" s="119">
        <v>665</v>
      </c>
      <c r="D602" s="58"/>
      <c r="E602" s="57" t="s">
        <v>1308</v>
      </c>
      <c r="F602" s="56" t="s">
        <v>1308</v>
      </c>
      <c r="G602" s="120" t="s">
        <v>2342</v>
      </c>
      <c r="J602" s="58" t="s">
        <v>1182</v>
      </c>
      <c r="L602" s="96" t="s">
        <v>2457</v>
      </c>
      <c r="M602" s="96" t="s">
        <v>2458</v>
      </c>
      <c r="N602" s="61">
        <f>IF(J602="","",IF(ISERROR(MATCH(M602,M$5:M601,0)),MAX(N$5:N601)+1,VLOOKUP(M602,M$5:N601,2,FALSE)) )</f>
        <v>30</v>
      </c>
      <c r="P602" s="58" t="s">
        <v>1182</v>
      </c>
      <c r="S602" s="58" t="s">
        <v>1197</v>
      </c>
      <c r="T602" s="58" t="s">
        <v>1212</v>
      </c>
      <c r="V602" s="61" t="str">
        <f t="shared" si="54"/>
        <v>A2_A2</v>
      </c>
      <c r="W602" s="61">
        <f>IF(P602="","",IF(ISERROR(MATCH(V602,V$5:V601,0)),MAX(W$5:W601)+1,VLOOKUP(V602,V$5:W601,2,FALSE)) )</f>
        <v>7</v>
      </c>
      <c r="AH602" s="54" t="str">
        <f t="shared" si="55"/>
        <v>u7*</v>
      </c>
      <c r="AK602" s="58" t="s">
        <v>2344</v>
      </c>
      <c r="AN602" s="58" t="s">
        <v>16</v>
      </c>
      <c r="AO602" s="96" t="s">
        <v>2457</v>
      </c>
      <c r="AP602" s="58" t="s">
        <v>2443</v>
      </c>
      <c r="AQ602" s="58" t="s">
        <v>2444</v>
      </c>
      <c r="AR602" s="58" t="s">
        <v>1242</v>
      </c>
      <c r="AS602" s="58" t="s">
        <v>2445</v>
      </c>
      <c r="AT602" s="92">
        <v>1584252.7</v>
      </c>
      <c r="AU602" s="92">
        <v>555121.6</v>
      </c>
      <c r="AV602" s="93">
        <f t="shared" si="56"/>
        <v>158.71463888888889</v>
      </c>
      <c r="AW602" s="93">
        <f t="shared" si="56"/>
        <v>55.855999999999995</v>
      </c>
      <c r="AX602" s="58">
        <v>15</v>
      </c>
      <c r="AY602" s="58">
        <v>754</v>
      </c>
      <c r="AZ602" s="58">
        <v>35</v>
      </c>
    </row>
    <row r="603" spans="1:52" ht="15" customHeight="1" x14ac:dyDescent="0.25">
      <c r="A603" s="101" t="s">
        <v>2459</v>
      </c>
      <c r="B603" s="54">
        <f ca="1">IF(AO603="","",IF(ISERROR(MATCH(AO603,AO$5:AO602,0)),MAX(B$5:B602)+1,INDIRECT(ADDRESS(MATCH(AO603,AO$5:AO602,0)+4,1)) ) )</f>
        <v>494</v>
      </c>
      <c r="C603" s="119">
        <v>666</v>
      </c>
      <c r="D603" s="58"/>
      <c r="E603" s="57" t="s">
        <v>1308</v>
      </c>
      <c r="F603" s="56" t="s">
        <v>1308</v>
      </c>
      <c r="G603" s="120" t="s">
        <v>2342</v>
      </c>
      <c r="J603" s="58" t="s">
        <v>1182</v>
      </c>
      <c r="L603" s="96" t="s">
        <v>2459</v>
      </c>
      <c r="M603" s="96" t="s">
        <v>1479</v>
      </c>
      <c r="N603" s="61">
        <f>IF(J603="","",IF(ISERROR(MATCH(M603,M$5:M602,0)),MAX(N$5:N602)+1,VLOOKUP(M603,M$5:N602,2,FALSE)) )</f>
        <v>7</v>
      </c>
      <c r="P603" s="58" t="s">
        <v>1182</v>
      </c>
      <c r="S603" s="58" t="s">
        <v>1211</v>
      </c>
      <c r="T603" s="58" t="s">
        <v>1217</v>
      </c>
      <c r="U603" s="58" t="s">
        <v>1212</v>
      </c>
      <c r="V603" s="61" t="str">
        <f t="shared" si="54"/>
        <v>A1-1_A2</v>
      </c>
      <c r="W603" s="61">
        <f>IF(P603="","",IF(ISERROR(MATCH(V603,V$5:V602,0)),MAX(W$5:W602)+1,VLOOKUP(V603,V$5:W602,2,FALSE)) )</f>
        <v>17</v>
      </c>
      <c r="AH603" s="54" t="str">
        <f t="shared" si="55"/>
        <v>7h*</v>
      </c>
      <c r="AK603" s="58" t="s">
        <v>2344</v>
      </c>
      <c r="AN603" s="58" t="s">
        <v>2442</v>
      </c>
      <c r="AO603" s="96" t="s">
        <v>2459</v>
      </c>
      <c r="AP603" s="58" t="s">
        <v>2443</v>
      </c>
      <c r="AQ603" s="58" t="s">
        <v>2444</v>
      </c>
      <c r="AR603" s="58" t="s">
        <v>1242</v>
      </c>
      <c r="AS603" s="58" t="s">
        <v>2445</v>
      </c>
      <c r="AT603" s="92">
        <v>1584251</v>
      </c>
      <c r="AU603" s="92">
        <v>555123.69999999995</v>
      </c>
      <c r="AV603" s="93">
        <f t="shared" si="56"/>
        <v>158.71416666666667</v>
      </c>
      <c r="AW603" s="93">
        <f t="shared" si="56"/>
        <v>55.856583333333319</v>
      </c>
      <c r="AX603" s="58">
        <v>15</v>
      </c>
      <c r="AY603" s="58">
        <v>753</v>
      </c>
      <c r="AZ603" s="58">
        <v>35</v>
      </c>
    </row>
    <row r="604" spans="1:52" ht="15" customHeight="1" x14ac:dyDescent="0.25">
      <c r="A604" s="101" t="s">
        <v>2460</v>
      </c>
      <c r="B604" s="54">
        <f ca="1">IF(AO604="","",IF(ISERROR(MATCH(AO604,AO$5:AO603,0)),MAX(B$5:B603)+1,INDIRECT(ADDRESS(MATCH(AO604,AO$5:AO603,0)+4,1)) ) )</f>
        <v>495</v>
      </c>
      <c r="C604" s="119">
        <v>667</v>
      </c>
      <c r="D604" s="58"/>
      <c r="E604" s="57" t="s">
        <v>1308</v>
      </c>
      <c r="F604" s="56" t="s">
        <v>1308</v>
      </c>
      <c r="G604" s="120" t="s">
        <v>2342</v>
      </c>
      <c r="J604" s="58" t="s">
        <v>1182</v>
      </c>
      <c r="L604" s="96" t="s">
        <v>2460</v>
      </c>
      <c r="M604" s="96" t="s">
        <v>1479</v>
      </c>
      <c r="N604" s="61">
        <f>IF(J604="","",IF(ISERROR(MATCH(M604,M$5:M603,0)),MAX(N$5:N603)+1,VLOOKUP(M604,M$5:N603,2,FALSE)) )</f>
        <v>7</v>
      </c>
      <c r="P604" s="58" t="s">
        <v>1182</v>
      </c>
      <c r="S604" s="58" t="s">
        <v>1211</v>
      </c>
      <c r="T604" s="58" t="s">
        <v>1217</v>
      </c>
      <c r="U604" s="58" t="s">
        <v>1212</v>
      </c>
      <c r="V604" s="61" t="str">
        <f t="shared" si="54"/>
        <v>A1-1_A2</v>
      </c>
      <c r="W604" s="61">
        <f>IF(P604="","",IF(ISERROR(MATCH(V604,V$5:V603,0)),MAX(W$5:W603)+1,VLOOKUP(V604,V$5:W603,2,FALSE)) )</f>
        <v>17</v>
      </c>
      <c r="AH604" s="54" t="str">
        <f t="shared" si="55"/>
        <v>7h*</v>
      </c>
      <c r="AK604" s="58" t="s">
        <v>2344</v>
      </c>
      <c r="AN604" s="58" t="s">
        <v>16</v>
      </c>
      <c r="AO604" s="96" t="s">
        <v>2460</v>
      </c>
      <c r="AP604" s="58" t="s">
        <v>2443</v>
      </c>
      <c r="AQ604" s="58" t="s">
        <v>2444</v>
      </c>
      <c r="AR604" s="58" t="s">
        <v>1242</v>
      </c>
      <c r="AS604" s="58" t="s">
        <v>2445</v>
      </c>
      <c r="AT604" s="92">
        <v>1584250.5</v>
      </c>
      <c r="AU604" s="92">
        <v>555122</v>
      </c>
      <c r="AV604" s="93">
        <f t="shared" si="56"/>
        <v>158.71402777777777</v>
      </c>
      <c r="AW604" s="93">
        <f t="shared" si="56"/>
        <v>55.856111111111112</v>
      </c>
      <c r="AX604" s="58">
        <v>15</v>
      </c>
      <c r="AY604" s="58">
        <v>766</v>
      </c>
      <c r="AZ604" s="58">
        <v>35</v>
      </c>
    </row>
    <row r="605" spans="1:52" ht="15" customHeight="1" x14ac:dyDescent="0.25">
      <c r="A605" s="101" t="s">
        <v>2461</v>
      </c>
      <c r="B605" s="54">
        <f ca="1">IF(AO605="","",IF(ISERROR(MATCH(AO605,AO$5:AO604,0)),MAX(B$5:B604)+1,INDIRECT(ADDRESS(MATCH(AO605,AO$5:AO604,0)+4,1)) ) )</f>
        <v>496</v>
      </c>
      <c r="C605" s="119">
        <v>668</v>
      </c>
      <c r="D605" s="58"/>
      <c r="E605" s="57" t="s">
        <v>1308</v>
      </c>
      <c r="F605" s="56" t="s">
        <v>1308</v>
      </c>
      <c r="G605" s="120" t="s">
        <v>2342</v>
      </c>
      <c r="J605" s="58" t="s">
        <v>1182</v>
      </c>
      <c r="L605" s="96" t="s">
        <v>2461</v>
      </c>
      <c r="M605" s="96" t="s">
        <v>1647</v>
      </c>
      <c r="N605" s="61">
        <f>IF(J605="","",IF(ISERROR(MATCH(M605,M$5:M604,0)),MAX(N$5:N604)+1,VLOOKUP(M605,M$5:N604,2,FALSE)) )</f>
        <v>12</v>
      </c>
      <c r="P605" s="58" t="s">
        <v>1182</v>
      </c>
      <c r="S605" s="58" t="s">
        <v>1197</v>
      </c>
      <c r="T605" s="58" t="s">
        <v>1212</v>
      </c>
      <c r="V605" s="61" t="str">
        <f t="shared" si="54"/>
        <v>A2_A2</v>
      </c>
      <c r="W605" s="61">
        <f>IF(P605="","",IF(ISERROR(MATCH(V605,V$5:V604,0)),MAX(W$5:W604)+1,VLOOKUP(V605,V$5:W604,2,FALSE)) )</f>
        <v>7</v>
      </c>
      <c r="AH605" s="54" t="str">
        <f t="shared" si="55"/>
        <v>c7*</v>
      </c>
      <c r="AK605" s="58" t="s">
        <v>2344</v>
      </c>
      <c r="AN605" s="58" t="s">
        <v>16</v>
      </c>
      <c r="AO605" s="96" t="s">
        <v>2461</v>
      </c>
      <c r="AP605" s="58" t="s">
        <v>2443</v>
      </c>
      <c r="AQ605" s="58" t="s">
        <v>2444</v>
      </c>
      <c r="AR605" s="58" t="s">
        <v>1242</v>
      </c>
      <c r="AS605" s="58" t="s">
        <v>2445</v>
      </c>
      <c r="AT605" s="92">
        <v>1584250.9</v>
      </c>
      <c r="AU605" s="92">
        <v>555121.6</v>
      </c>
      <c r="AV605" s="93">
        <f t="shared" si="56"/>
        <v>158.71413888888887</v>
      </c>
      <c r="AW605" s="93">
        <f t="shared" si="56"/>
        <v>55.855999999999995</v>
      </c>
      <c r="AX605" s="58">
        <v>15</v>
      </c>
      <c r="AY605" s="58">
        <v>755</v>
      </c>
      <c r="AZ605" s="58">
        <v>35</v>
      </c>
    </row>
    <row r="606" spans="1:52" ht="15" customHeight="1" x14ac:dyDescent="0.25">
      <c r="A606" s="101" t="s">
        <v>2462</v>
      </c>
      <c r="B606" s="54">
        <f ca="1">IF(AO606="","",IF(ISERROR(MATCH(AO606,AO$5:AO605,0)),MAX(B$5:B605)+1,INDIRECT(ADDRESS(MATCH(AO606,AO$5:AO605,0)+4,1)) ) )</f>
        <v>497</v>
      </c>
      <c r="C606" s="119">
        <v>669</v>
      </c>
      <c r="D606" s="58"/>
      <c r="E606" s="57" t="s">
        <v>1308</v>
      </c>
      <c r="F606" s="56" t="s">
        <v>1308</v>
      </c>
      <c r="G606" s="120" t="s">
        <v>2342</v>
      </c>
      <c r="J606" s="58" t="s">
        <v>1182</v>
      </c>
      <c r="L606" s="96" t="s">
        <v>2462</v>
      </c>
      <c r="M606" s="96" t="s">
        <v>2463</v>
      </c>
      <c r="N606" s="61">
        <f>IF(J606="","",IF(ISERROR(MATCH(M606,M$5:M605,0)),MAX(N$5:N605)+1,VLOOKUP(M606,M$5:N605,2,FALSE)) )</f>
        <v>31</v>
      </c>
      <c r="P606" s="58" t="s">
        <v>1182</v>
      </c>
      <c r="S606" s="58" t="s">
        <v>1197</v>
      </c>
      <c r="T606" s="58" t="s">
        <v>1212</v>
      </c>
      <c r="V606" s="61" t="str">
        <f t="shared" si="54"/>
        <v>A2_A2</v>
      </c>
      <c r="W606" s="61">
        <f>IF(P606="","",IF(ISERROR(MATCH(V606,V$5:V605,0)),MAX(W$5:W605)+1,VLOOKUP(V606,V$5:W605,2,FALSE)) )</f>
        <v>7</v>
      </c>
      <c r="AH606" s="54" t="str">
        <f t="shared" si="55"/>
        <v>v7*</v>
      </c>
      <c r="AK606" s="58" t="s">
        <v>2344</v>
      </c>
      <c r="AL606" s="59" t="s">
        <v>2464</v>
      </c>
      <c r="AN606" s="58" t="s">
        <v>16</v>
      </c>
      <c r="AO606" s="96" t="s">
        <v>2462</v>
      </c>
      <c r="AP606" s="58" t="s">
        <v>2443</v>
      </c>
      <c r="AQ606" s="58" t="s">
        <v>2444</v>
      </c>
      <c r="AR606" s="58" t="s">
        <v>1242</v>
      </c>
      <c r="AS606" s="58" t="s">
        <v>2445</v>
      </c>
      <c r="AT606" s="92">
        <v>1584249.8</v>
      </c>
      <c r="AU606" s="92">
        <v>555122.80000000005</v>
      </c>
      <c r="AV606" s="93">
        <f t="shared" si="56"/>
        <v>158.71383333333335</v>
      </c>
      <c r="AW606" s="93">
        <f t="shared" si="56"/>
        <v>55.856333333333346</v>
      </c>
      <c r="AX606" s="58">
        <v>15</v>
      </c>
      <c r="AY606" s="58">
        <v>738</v>
      </c>
      <c r="AZ606" s="58">
        <v>25</v>
      </c>
    </row>
    <row r="607" spans="1:52" ht="15" customHeight="1" x14ac:dyDescent="0.25">
      <c r="A607" s="101" t="s">
        <v>2465</v>
      </c>
      <c r="B607" s="54">
        <f ca="1">IF(AO607="","",IF(ISERROR(MATCH(AO607,AO$5:AO606,0)),MAX(B$5:B606)+1,INDIRECT(ADDRESS(MATCH(AO607,AO$5:AO606,0)+4,1)) ) )</f>
        <v>498</v>
      </c>
      <c r="C607" s="119">
        <v>670</v>
      </c>
      <c r="D607" s="58"/>
      <c r="E607" s="57" t="s">
        <v>1308</v>
      </c>
      <c r="F607" s="56" t="s">
        <v>1308</v>
      </c>
      <c r="G607" s="120" t="s">
        <v>2342</v>
      </c>
      <c r="J607" s="58" t="s">
        <v>1182</v>
      </c>
      <c r="L607" s="96" t="s">
        <v>2465</v>
      </c>
      <c r="M607" s="96" t="s">
        <v>1647</v>
      </c>
      <c r="N607" s="61">
        <f>IF(J607="","",IF(ISERROR(MATCH(M607,M$5:M606,0)),MAX(N$5:N606)+1,VLOOKUP(M607,M$5:N606,2,FALSE)) )</f>
        <v>12</v>
      </c>
      <c r="P607" s="58" t="s">
        <v>1182</v>
      </c>
      <c r="S607" s="58" t="s">
        <v>1211</v>
      </c>
      <c r="T607" s="58" t="s">
        <v>1217</v>
      </c>
      <c r="U607" s="58" t="s">
        <v>1212</v>
      </c>
      <c r="V607" s="61" t="str">
        <f t="shared" si="54"/>
        <v>A1-1_A2</v>
      </c>
      <c r="W607" s="61">
        <f>IF(P607="","",IF(ISERROR(MATCH(V607,V$5:V606,0)),MAX(W$5:W606)+1,VLOOKUP(V607,V$5:W606,2,FALSE)) )</f>
        <v>17</v>
      </c>
      <c r="AH607" s="54" t="str">
        <f t="shared" si="55"/>
        <v>ch*</v>
      </c>
      <c r="AK607" s="58" t="s">
        <v>2344</v>
      </c>
      <c r="AN607" s="58" t="s">
        <v>16</v>
      </c>
      <c r="AO607" s="96" t="s">
        <v>2465</v>
      </c>
      <c r="AP607" s="58" t="s">
        <v>2443</v>
      </c>
      <c r="AQ607" s="58" t="s">
        <v>2444</v>
      </c>
      <c r="AR607" s="58" t="s">
        <v>1242</v>
      </c>
      <c r="AS607" s="58" t="s">
        <v>2445</v>
      </c>
      <c r="AT607" s="92">
        <v>1584248.8</v>
      </c>
      <c r="AU607" s="92">
        <v>555123.69999999995</v>
      </c>
      <c r="AV607" s="93">
        <f t="shared" si="56"/>
        <v>158.71355555555556</v>
      </c>
      <c r="AW607" s="93">
        <f t="shared" si="56"/>
        <v>55.856583333333319</v>
      </c>
      <c r="AX607" s="58">
        <v>15</v>
      </c>
      <c r="AY607" s="58">
        <v>756</v>
      </c>
      <c r="AZ607" s="58">
        <v>35</v>
      </c>
    </row>
    <row r="608" spans="1:52" ht="15" customHeight="1" x14ac:dyDescent="0.25">
      <c r="A608" s="101" t="s">
        <v>2466</v>
      </c>
      <c r="B608" s="54">
        <f ca="1">IF(AO608="","",IF(ISERROR(MATCH(AO608,AO$5:AO607,0)),MAX(B$5:B607)+1,INDIRECT(ADDRESS(MATCH(AO608,AO$5:AO607,0)+4,1)) ) )</f>
        <v>499</v>
      </c>
      <c r="C608" s="119">
        <v>671</v>
      </c>
      <c r="D608" s="58"/>
      <c r="E608" s="57" t="s">
        <v>1308</v>
      </c>
      <c r="F608" s="56" t="s">
        <v>1308</v>
      </c>
      <c r="G608" s="120" t="s">
        <v>2342</v>
      </c>
      <c r="J608" s="58" t="s">
        <v>1182</v>
      </c>
      <c r="L608" s="96" t="s">
        <v>2466</v>
      </c>
      <c r="M608" s="96" t="s">
        <v>1647</v>
      </c>
      <c r="N608" s="61">
        <f>IF(J608="","",IF(ISERROR(MATCH(M608,M$5:M607,0)),MAX(N$5:N607)+1,VLOOKUP(M608,M$5:N607,2,FALSE)) )</f>
        <v>12</v>
      </c>
      <c r="P608" s="58" t="s">
        <v>1182</v>
      </c>
      <c r="S608" s="58" t="s">
        <v>1197</v>
      </c>
      <c r="T608" s="58" t="s">
        <v>1196</v>
      </c>
      <c r="V608" s="61" t="str">
        <f t="shared" si="54"/>
        <v>A1_A1</v>
      </c>
      <c r="W608" s="61">
        <f>IF(P608="","",IF(ISERROR(MATCH(V608,V$5:V607,0)),MAX(W$5:W607)+1,VLOOKUP(V608,V$5:W607,2,FALSE)) )</f>
        <v>10</v>
      </c>
      <c r="AH608" s="54" t="str">
        <f t="shared" si="55"/>
        <v>ca*</v>
      </c>
      <c r="AK608" s="58" t="s">
        <v>2344</v>
      </c>
      <c r="AN608" s="58" t="s">
        <v>16</v>
      </c>
      <c r="AO608" s="96" t="s">
        <v>2466</v>
      </c>
      <c r="AP608" s="58" t="s">
        <v>2443</v>
      </c>
      <c r="AQ608" s="58" t="s">
        <v>2444</v>
      </c>
      <c r="AR608" s="58" t="s">
        <v>1242</v>
      </c>
      <c r="AS608" s="58" t="s">
        <v>2445</v>
      </c>
      <c r="AT608" s="92">
        <v>1584245</v>
      </c>
      <c r="AU608" s="92">
        <v>555124.19999999995</v>
      </c>
      <c r="AV608" s="93">
        <f t="shared" si="56"/>
        <v>158.71250000000001</v>
      </c>
      <c r="AW608" s="93">
        <f t="shared" si="56"/>
        <v>55.85672222222221</v>
      </c>
      <c r="AX608" s="58">
        <v>15</v>
      </c>
      <c r="AY608" s="58">
        <v>739</v>
      </c>
      <c r="AZ608" s="58">
        <v>25</v>
      </c>
    </row>
    <row r="609" spans="1:52" ht="15" customHeight="1" x14ac:dyDescent="0.25">
      <c r="A609" s="101" t="s">
        <v>2467</v>
      </c>
      <c r="B609" s="54">
        <f ca="1">IF(AO609="","",IF(ISERROR(MATCH(AO609,AO$5:AO608,0)),MAX(B$5:B608)+1,INDIRECT(ADDRESS(MATCH(AO609,AO$5:AO608,0)+4,1)) ) )</f>
        <v>500</v>
      </c>
      <c r="C609" s="119">
        <v>672</v>
      </c>
      <c r="D609" s="58"/>
      <c r="E609" s="57" t="s">
        <v>1308</v>
      </c>
      <c r="F609" s="56" t="s">
        <v>1308</v>
      </c>
      <c r="G609" s="120" t="s">
        <v>2342</v>
      </c>
      <c r="J609" s="58" t="s">
        <v>1182</v>
      </c>
      <c r="L609" s="96" t="s">
        <v>2467</v>
      </c>
      <c r="M609" s="96" t="s">
        <v>1618</v>
      </c>
      <c r="N609" s="61">
        <f>IF(J609="","",IF(ISERROR(MATCH(M609,M$5:M608,0)),MAX(N$5:N608)+1,VLOOKUP(M609,M$5:N608,2,FALSE)) )</f>
        <v>11</v>
      </c>
      <c r="P609" s="58" t="s">
        <v>1182</v>
      </c>
      <c r="S609" s="58" t="s">
        <v>1197</v>
      </c>
      <c r="T609" s="58" t="s">
        <v>1212</v>
      </c>
      <c r="V609" s="61" t="str">
        <f t="shared" si="54"/>
        <v>A2_A2</v>
      </c>
      <c r="W609" s="61">
        <f>IF(P609="","",IF(ISERROR(MATCH(V609,V$5:V608,0)),MAX(W$5:W608)+1,VLOOKUP(V609,V$5:W608,2,FALSE)) )</f>
        <v>7</v>
      </c>
      <c r="AH609" s="54" t="str">
        <f t="shared" si="55"/>
        <v>b7*</v>
      </c>
      <c r="AK609" s="58" t="s">
        <v>2344</v>
      </c>
      <c r="AN609" s="58" t="s">
        <v>2442</v>
      </c>
      <c r="AO609" s="96" t="s">
        <v>2467</v>
      </c>
      <c r="AP609" s="58" t="s">
        <v>2443</v>
      </c>
      <c r="AQ609" s="58" t="s">
        <v>2444</v>
      </c>
      <c r="AR609" s="58" t="s">
        <v>1242</v>
      </c>
      <c r="AS609" s="58" t="s">
        <v>2445</v>
      </c>
      <c r="AT609" s="92">
        <v>1584246.5</v>
      </c>
      <c r="AU609" s="92">
        <v>555124.4</v>
      </c>
      <c r="AV609" s="93">
        <f t="shared" si="56"/>
        <v>158.71291666666667</v>
      </c>
      <c r="AW609" s="93">
        <f t="shared" si="56"/>
        <v>55.856777777777786</v>
      </c>
      <c r="AX609" s="58">
        <v>15</v>
      </c>
      <c r="AY609" s="58">
        <v>747</v>
      </c>
      <c r="AZ609" s="58">
        <v>25</v>
      </c>
    </row>
    <row r="610" spans="1:52" ht="15" customHeight="1" x14ac:dyDescent="0.25">
      <c r="A610" s="101" t="s">
        <v>2468</v>
      </c>
      <c r="B610" s="54">
        <f ca="1">IF(AO610="","",IF(ISERROR(MATCH(AO610,AO$5:AO609,0)),MAX(B$5:B609)+1,INDIRECT(ADDRESS(MATCH(AO610,AO$5:AO609,0)+4,1)) ) )</f>
        <v>501</v>
      </c>
      <c r="C610" s="119">
        <v>673</v>
      </c>
      <c r="D610" s="58"/>
      <c r="E610" s="57" t="s">
        <v>1308</v>
      </c>
      <c r="F610" s="56" t="s">
        <v>1308</v>
      </c>
      <c r="G610" s="120" t="s">
        <v>2342</v>
      </c>
      <c r="J610" s="58" t="s">
        <v>1182</v>
      </c>
      <c r="L610" s="96" t="s">
        <v>2468</v>
      </c>
      <c r="M610" s="96" t="s">
        <v>1647</v>
      </c>
      <c r="N610" s="61">
        <f>IF(J610="","",IF(ISERROR(MATCH(M610,M$5:M609,0)),MAX(N$5:N609)+1,VLOOKUP(M610,M$5:N609,2,FALSE)) )</f>
        <v>12</v>
      </c>
      <c r="P610" s="58" t="s">
        <v>1182</v>
      </c>
      <c r="S610" s="58" t="s">
        <v>1197</v>
      </c>
      <c r="T610" s="58" t="s">
        <v>1212</v>
      </c>
      <c r="V610" s="61" t="str">
        <f t="shared" si="54"/>
        <v>A2_A2</v>
      </c>
      <c r="W610" s="61">
        <f>IF(P610="","",IF(ISERROR(MATCH(V610,V$5:V609,0)),MAX(W$5:W609)+1,VLOOKUP(V610,V$5:W609,2,FALSE)) )</f>
        <v>7</v>
      </c>
      <c r="AH610" s="54" t="str">
        <f t="shared" si="55"/>
        <v>c7*</v>
      </c>
      <c r="AK610" s="58" t="s">
        <v>2344</v>
      </c>
      <c r="AN610" s="58" t="s">
        <v>16</v>
      </c>
      <c r="AO610" s="96" t="s">
        <v>2468</v>
      </c>
      <c r="AP610" s="58" t="s">
        <v>2443</v>
      </c>
      <c r="AQ610" s="58" t="s">
        <v>2444</v>
      </c>
      <c r="AR610" s="58" t="s">
        <v>1242</v>
      </c>
      <c r="AS610" s="58" t="s">
        <v>2445</v>
      </c>
      <c r="AT610" s="92">
        <v>1584246.9</v>
      </c>
      <c r="AU610" s="92">
        <v>555124</v>
      </c>
      <c r="AV610" s="93">
        <f t="shared" si="56"/>
        <v>158.71302777777774</v>
      </c>
      <c r="AW610" s="93">
        <f t="shared" si="56"/>
        <v>55.856666666666669</v>
      </c>
      <c r="AX610" s="58">
        <v>15</v>
      </c>
      <c r="AY610" s="58">
        <v>737</v>
      </c>
      <c r="AZ610" s="58">
        <v>25</v>
      </c>
    </row>
    <row r="611" spans="1:52" ht="15" customHeight="1" x14ac:dyDescent="0.25">
      <c r="A611" s="101" t="s">
        <v>2469</v>
      </c>
      <c r="B611" s="54">
        <f ca="1">IF(AO611="","",IF(ISERROR(MATCH(AO611,AO$5:AO610,0)),MAX(B$5:B610)+1,INDIRECT(ADDRESS(MATCH(AO611,AO$5:AO610,0)+4,1)) ) )</f>
        <v>502</v>
      </c>
      <c r="C611" s="119">
        <v>674</v>
      </c>
      <c r="D611" s="58"/>
      <c r="E611" s="57" t="s">
        <v>1308</v>
      </c>
      <c r="F611" s="56" t="s">
        <v>1308</v>
      </c>
      <c r="G611" s="120" t="s">
        <v>2342</v>
      </c>
      <c r="J611" s="58" t="s">
        <v>1182</v>
      </c>
      <c r="L611" s="96" t="s">
        <v>2469</v>
      </c>
      <c r="M611" s="96" t="s">
        <v>1647</v>
      </c>
      <c r="N611" s="61">
        <f>IF(J611="","",IF(ISERROR(MATCH(M611,M$5:M610,0)),MAX(N$5:N610)+1,VLOOKUP(M611,M$5:N610,2,FALSE)) )</f>
        <v>12</v>
      </c>
      <c r="P611" s="58" t="s">
        <v>1182</v>
      </c>
      <c r="S611" s="58" t="s">
        <v>1211</v>
      </c>
      <c r="T611" s="58" t="s">
        <v>1217</v>
      </c>
      <c r="U611" s="58" t="s">
        <v>1212</v>
      </c>
      <c r="V611" s="61" t="str">
        <f t="shared" si="54"/>
        <v>A1-1_A2</v>
      </c>
      <c r="W611" s="61">
        <f>IF(P611="","",IF(ISERROR(MATCH(V611,V$5:V610,0)),MAX(W$5:W610)+1,VLOOKUP(V611,V$5:W610,2,FALSE)) )</f>
        <v>17</v>
      </c>
      <c r="AH611" s="54" t="str">
        <f t="shared" si="55"/>
        <v>ch*</v>
      </c>
      <c r="AK611" s="58" t="s">
        <v>2344</v>
      </c>
      <c r="AN611" s="58" t="s">
        <v>16</v>
      </c>
      <c r="AO611" s="96" t="s">
        <v>2469</v>
      </c>
      <c r="AP611" s="58" t="s">
        <v>2443</v>
      </c>
      <c r="AQ611" s="58" t="s">
        <v>2444</v>
      </c>
      <c r="AR611" s="58" t="s">
        <v>1242</v>
      </c>
      <c r="AS611" s="58" t="s">
        <v>2445</v>
      </c>
      <c r="AT611" s="92">
        <v>1584244.6</v>
      </c>
      <c r="AU611" s="92">
        <v>555124.1</v>
      </c>
      <c r="AV611" s="93">
        <f t="shared" si="56"/>
        <v>158.71238888888891</v>
      </c>
      <c r="AW611" s="93">
        <f t="shared" si="56"/>
        <v>55.856694444444436</v>
      </c>
      <c r="AX611" s="58">
        <v>15</v>
      </c>
      <c r="AY611" s="58">
        <v>745</v>
      </c>
      <c r="AZ611" s="58">
        <v>25</v>
      </c>
    </row>
    <row r="612" spans="1:52" ht="15" customHeight="1" x14ac:dyDescent="0.25">
      <c r="A612" s="101" t="s">
        <v>2470</v>
      </c>
      <c r="B612" s="54">
        <f ca="1">IF(AO612="","",IF(ISERROR(MATCH(AO612,AO$5:AO611,0)),MAX(B$5:B611)+1,INDIRECT(ADDRESS(MATCH(AO612,AO$5:AO611,0)+4,1)) ) )</f>
        <v>503</v>
      </c>
      <c r="C612" s="119">
        <v>675</v>
      </c>
      <c r="D612" s="58"/>
      <c r="E612" s="57" t="s">
        <v>1308</v>
      </c>
      <c r="F612" s="56" t="s">
        <v>1308</v>
      </c>
      <c r="G612" s="120" t="s">
        <v>2342</v>
      </c>
      <c r="J612" s="58" t="s">
        <v>1182</v>
      </c>
      <c r="L612" s="96" t="s">
        <v>2470</v>
      </c>
      <c r="M612" s="96" t="s">
        <v>1647</v>
      </c>
      <c r="N612" s="61">
        <f>IF(J612="","",IF(ISERROR(MATCH(M612,M$5:M611,0)),MAX(N$5:N611)+1,VLOOKUP(M612,M$5:N611,2,FALSE)) )</f>
        <v>12</v>
      </c>
      <c r="P612" s="58" t="s">
        <v>1182</v>
      </c>
      <c r="S612" s="58" t="s">
        <v>1197</v>
      </c>
      <c r="T612" s="58" t="s">
        <v>1212</v>
      </c>
      <c r="V612" s="61" t="str">
        <f t="shared" si="54"/>
        <v>A2_A2</v>
      </c>
      <c r="W612" s="61">
        <f>IF(P612="","",IF(ISERROR(MATCH(V612,V$5:V611,0)),MAX(W$5:W611)+1,VLOOKUP(V612,V$5:W611,2,FALSE)) )</f>
        <v>7</v>
      </c>
      <c r="AH612" s="54" t="str">
        <f t="shared" si="55"/>
        <v>c7*</v>
      </c>
      <c r="AK612" s="58" t="s">
        <v>2344</v>
      </c>
      <c r="AN612" s="58" t="s">
        <v>2442</v>
      </c>
      <c r="AO612" s="96" t="s">
        <v>2470</v>
      </c>
      <c r="AP612" s="58" t="s">
        <v>2443</v>
      </c>
      <c r="AQ612" s="58" t="s">
        <v>2444</v>
      </c>
      <c r="AR612" s="58" t="s">
        <v>1242</v>
      </c>
      <c r="AS612" s="58" t="s">
        <v>2445</v>
      </c>
      <c r="AT612" s="92">
        <v>1584229.3</v>
      </c>
      <c r="AU612" s="92">
        <v>555131.5</v>
      </c>
      <c r="AV612" s="93">
        <f t="shared" si="56"/>
        <v>158.7081388888889</v>
      </c>
      <c r="AW612" s="93">
        <f t="shared" si="56"/>
        <v>55.858750000000001</v>
      </c>
      <c r="AX612" s="58">
        <v>15</v>
      </c>
      <c r="AY612" s="58">
        <v>724</v>
      </c>
      <c r="AZ612" s="58">
        <v>25</v>
      </c>
    </row>
    <row r="613" spans="1:52" ht="15" customHeight="1" x14ac:dyDescent="0.25">
      <c r="A613" s="101" t="s">
        <v>2471</v>
      </c>
      <c r="B613" s="54">
        <f ca="1">IF(AO613="","",IF(ISERROR(MATCH(AO613,AO$5:AO612,0)),MAX(B$5:B612)+1,INDIRECT(ADDRESS(MATCH(AO613,AO$5:AO612,0)+4,1)) ) )</f>
        <v>504</v>
      </c>
      <c r="C613" s="119">
        <v>676</v>
      </c>
      <c r="D613" s="58"/>
      <c r="E613" s="57" t="s">
        <v>1308</v>
      </c>
      <c r="F613" s="56" t="s">
        <v>1308</v>
      </c>
      <c r="G613" s="120" t="s">
        <v>2342</v>
      </c>
      <c r="J613" s="58" t="s">
        <v>1182</v>
      </c>
      <c r="L613" s="96" t="s">
        <v>2471</v>
      </c>
      <c r="M613" s="96" t="s">
        <v>1618</v>
      </c>
      <c r="N613" s="61">
        <f>IF(J613="","",IF(ISERROR(MATCH(M613,M$5:M612,0)),MAX(N$5:N612)+1,VLOOKUP(M613,M$5:N612,2,FALSE)) )</f>
        <v>11</v>
      </c>
      <c r="P613" s="58" t="s">
        <v>1182</v>
      </c>
      <c r="S613" s="58" t="s">
        <v>1197</v>
      </c>
      <c r="T613" s="58" t="s">
        <v>1212</v>
      </c>
      <c r="V613" s="61" t="str">
        <f t="shared" si="54"/>
        <v>A2_A2</v>
      </c>
      <c r="W613" s="61">
        <f>IF(P613="","",IF(ISERROR(MATCH(V613,V$5:V612,0)),MAX(W$5:W612)+1,VLOOKUP(V613,V$5:W612,2,FALSE)) )</f>
        <v>7</v>
      </c>
      <c r="AH613" s="54" t="str">
        <f t="shared" si="55"/>
        <v>b7*</v>
      </c>
      <c r="AK613" s="58" t="s">
        <v>2344</v>
      </c>
      <c r="AN613" s="58" t="s">
        <v>2442</v>
      </c>
      <c r="AO613" s="96" t="s">
        <v>2471</v>
      </c>
      <c r="AP613" s="58" t="s">
        <v>2443</v>
      </c>
      <c r="AQ613" s="58" t="s">
        <v>2444</v>
      </c>
      <c r="AR613" s="58" t="s">
        <v>1242</v>
      </c>
      <c r="AS613" s="58" t="s">
        <v>2445</v>
      </c>
      <c r="AT613" s="92">
        <v>1584228.7</v>
      </c>
      <c r="AU613" s="92">
        <v>555131.80000000005</v>
      </c>
      <c r="AV613" s="93">
        <f t="shared" si="56"/>
        <v>158.7079722222222</v>
      </c>
      <c r="AW613" s="93">
        <f t="shared" si="56"/>
        <v>55.858833333333344</v>
      </c>
      <c r="AX613" s="58">
        <v>15</v>
      </c>
      <c r="AY613" s="58">
        <v>720</v>
      </c>
      <c r="AZ613" s="58">
        <v>25</v>
      </c>
    </row>
    <row r="614" spans="1:52" ht="15" customHeight="1" x14ac:dyDescent="0.25">
      <c r="A614" s="101" t="s">
        <v>2472</v>
      </c>
      <c r="B614" s="54">
        <f ca="1">IF(AO614="","",IF(ISERROR(MATCH(AO614,AO$5:AO613,0)),MAX(B$5:B613)+1,INDIRECT(ADDRESS(MATCH(AO614,AO$5:AO613,0)+4,1)) ) )</f>
        <v>505</v>
      </c>
      <c r="C614" s="119">
        <v>677</v>
      </c>
      <c r="D614" s="58"/>
      <c r="E614" s="57" t="s">
        <v>1308</v>
      </c>
      <c r="F614" s="56" t="s">
        <v>1308</v>
      </c>
      <c r="G614" s="120" t="s">
        <v>2342</v>
      </c>
      <c r="J614" s="58" t="s">
        <v>1182</v>
      </c>
      <c r="L614" s="96" t="s">
        <v>2472</v>
      </c>
      <c r="M614" s="96" t="s">
        <v>2473</v>
      </c>
      <c r="N614" s="61">
        <f>IF(J614="","",IF(ISERROR(MATCH(M614,M$5:M613,0)),MAX(N$5:N613)+1,VLOOKUP(M614,M$5:N613,2,FALSE)) )</f>
        <v>32</v>
      </c>
      <c r="P614" s="58" t="s">
        <v>1182</v>
      </c>
      <c r="S614" s="58" t="s">
        <v>1197</v>
      </c>
      <c r="T614" s="58" t="s">
        <v>1217</v>
      </c>
      <c r="V614" s="61" t="str">
        <f t="shared" si="54"/>
        <v>A1-1_A1-1</v>
      </c>
      <c r="W614" s="61">
        <f>IF(P614="","",IF(ISERROR(MATCH(V614,V$5:V613,0)),MAX(W$5:W613)+1,VLOOKUP(V614,V$5:W613,2,FALSE)) )</f>
        <v>21</v>
      </c>
      <c r="AH614" s="54" t="str">
        <f t="shared" si="55"/>
        <v>wl*</v>
      </c>
      <c r="AK614" s="58" t="s">
        <v>2344</v>
      </c>
      <c r="AN614" s="58" t="s">
        <v>2442</v>
      </c>
      <c r="AO614" s="96" t="s">
        <v>2472</v>
      </c>
      <c r="AP614" s="58" t="s">
        <v>2443</v>
      </c>
      <c r="AQ614" s="58" t="s">
        <v>1935</v>
      </c>
      <c r="AR614" s="58" t="s">
        <v>2474</v>
      </c>
      <c r="AS614" s="58" t="s">
        <v>2475</v>
      </c>
      <c r="AT614" s="92">
        <v>1584257.1</v>
      </c>
      <c r="AU614" s="92">
        <v>555442.9</v>
      </c>
      <c r="AV614" s="93">
        <f t="shared" si="56"/>
        <v>158.71586111111114</v>
      </c>
      <c r="AW614" s="93">
        <f t="shared" si="56"/>
        <v>55.91191666666667</v>
      </c>
      <c r="AX614" s="58">
        <v>15</v>
      </c>
      <c r="AY614" s="58">
        <v>539</v>
      </c>
      <c r="AZ614" s="58">
        <v>25</v>
      </c>
    </row>
    <row r="615" spans="1:52" ht="15" customHeight="1" x14ac:dyDescent="0.25">
      <c r="A615" s="101" t="s">
        <v>2476</v>
      </c>
      <c r="B615" s="54">
        <f ca="1">IF(AO615="","",IF(ISERROR(MATCH(AO615,AO$5:AO614,0)),MAX(B$5:B614)+1,INDIRECT(ADDRESS(MATCH(AO615,AO$5:AO614,0)+4,1)) ) )</f>
        <v>506</v>
      </c>
      <c r="C615" s="119">
        <v>678</v>
      </c>
      <c r="D615" s="58"/>
      <c r="E615" s="57" t="s">
        <v>1308</v>
      </c>
      <c r="F615" s="56" t="s">
        <v>1308</v>
      </c>
      <c r="G615" s="120" t="s">
        <v>2342</v>
      </c>
      <c r="J615" s="58" t="s">
        <v>1182</v>
      </c>
      <c r="L615" s="96" t="s">
        <v>2476</v>
      </c>
      <c r="M615" s="96" t="s">
        <v>1647</v>
      </c>
      <c r="N615" s="61">
        <f>IF(J615="","",IF(ISERROR(MATCH(M615,M$5:M614,0)),MAX(N$5:N614)+1,VLOOKUP(M615,M$5:N614,2,FALSE)) )</f>
        <v>12</v>
      </c>
      <c r="P615" s="58" t="s">
        <v>1182</v>
      </c>
      <c r="S615" s="58" t="s">
        <v>1211</v>
      </c>
      <c r="T615" s="58" t="s">
        <v>1217</v>
      </c>
      <c r="U615" s="58" t="s">
        <v>1212</v>
      </c>
      <c r="V615" s="61" t="str">
        <f t="shared" si="54"/>
        <v>A1-1_A2</v>
      </c>
      <c r="W615" s="61">
        <f>IF(P615="","",IF(ISERROR(MATCH(V615,V$5:V614,0)),MAX(W$5:W614)+1,VLOOKUP(V615,V$5:W614,2,FALSE)) )</f>
        <v>17</v>
      </c>
      <c r="AH615" s="54" t="str">
        <f t="shared" si="55"/>
        <v>ch*</v>
      </c>
      <c r="AK615" s="58" t="s">
        <v>2344</v>
      </c>
      <c r="AN615" s="58" t="s">
        <v>16</v>
      </c>
      <c r="AO615" s="96" t="s">
        <v>2476</v>
      </c>
      <c r="AP615" s="58" t="s">
        <v>2443</v>
      </c>
      <c r="AQ615" s="58" t="s">
        <v>1935</v>
      </c>
      <c r="AR615" s="58" t="s">
        <v>2474</v>
      </c>
      <c r="AS615" s="58" t="s">
        <v>2475</v>
      </c>
      <c r="AT615" s="92">
        <v>1584257.7</v>
      </c>
      <c r="AU615" s="92">
        <v>555443.69999999995</v>
      </c>
      <c r="AV615" s="93">
        <f t="shared" si="56"/>
        <v>158.71602777777775</v>
      </c>
      <c r="AW615" s="93">
        <f t="shared" si="56"/>
        <v>55.912138888888876</v>
      </c>
      <c r="AX615" s="58">
        <v>15</v>
      </c>
      <c r="AY615" s="58">
        <v>541</v>
      </c>
      <c r="AZ615" s="58">
        <v>25</v>
      </c>
    </row>
    <row r="616" spans="1:52" ht="15" customHeight="1" x14ac:dyDescent="0.25">
      <c r="A616" s="101" t="s">
        <v>2477</v>
      </c>
      <c r="B616" s="54">
        <f ca="1">IF(AO616="","",IF(ISERROR(MATCH(AO616,AO$5:AO615,0)),MAX(B$5:B615)+1,INDIRECT(ADDRESS(MATCH(AO616,AO$5:AO615,0)+4,1)) ) )</f>
        <v>507</v>
      </c>
      <c r="C616" s="119">
        <v>679</v>
      </c>
      <c r="D616" s="58"/>
      <c r="E616" s="57" t="s">
        <v>1308</v>
      </c>
      <c r="F616" s="56" t="s">
        <v>1308</v>
      </c>
      <c r="G616" s="120" t="s">
        <v>2342</v>
      </c>
      <c r="J616" s="58" t="s">
        <v>1182</v>
      </c>
      <c r="L616" s="96" t="s">
        <v>2477</v>
      </c>
      <c r="M616" s="96" t="s">
        <v>1618</v>
      </c>
      <c r="N616" s="61">
        <f>IF(J616="","",IF(ISERROR(MATCH(M616,M$5:M615,0)),MAX(N$5:N615)+1,VLOOKUP(M616,M$5:N615,2,FALSE)) )</f>
        <v>11</v>
      </c>
      <c r="P616" s="58" t="s">
        <v>1182</v>
      </c>
      <c r="S616" s="58" t="s">
        <v>1197</v>
      </c>
      <c r="T616" s="58" t="s">
        <v>1196</v>
      </c>
      <c r="V616" s="61" t="str">
        <f t="shared" si="54"/>
        <v>A1_A1</v>
      </c>
      <c r="W616" s="61">
        <f>IF(P616="","",IF(ISERROR(MATCH(V616,V$5:V615,0)),MAX(W$5:W615)+1,VLOOKUP(V616,V$5:W615,2,FALSE)) )</f>
        <v>10</v>
      </c>
      <c r="AH616" s="54" t="str">
        <f t="shared" si="55"/>
        <v>ba*</v>
      </c>
      <c r="AK616" s="58" t="s">
        <v>2344</v>
      </c>
      <c r="AN616" s="58" t="s">
        <v>16</v>
      </c>
      <c r="AO616" s="96" t="s">
        <v>2477</v>
      </c>
      <c r="AP616" s="58" t="s">
        <v>2443</v>
      </c>
      <c r="AQ616" s="58" t="s">
        <v>1935</v>
      </c>
      <c r="AR616" s="58" t="s">
        <v>2474</v>
      </c>
      <c r="AS616" s="58" t="s">
        <v>2475</v>
      </c>
      <c r="AT616" s="92">
        <v>1584257</v>
      </c>
      <c r="AU616" s="92">
        <v>555443.69999999995</v>
      </c>
      <c r="AV616" s="93">
        <f t="shared" si="56"/>
        <v>158.71583333333334</v>
      </c>
      <c r="AW616" s="93">
        <f t="shared" si="56"/>
        <v>55.912138888888876</v>
      </c>
      <c r="AX616" s="58">
        <v>15</v>
      </c>
      <c r="AY616" s="58">
        <v>539</v>
      </c>
      <c r="AZ616" s="58">
        <v>25</v>
      </c>
    </row>
    <row r="617" spans="1:52" ht="15" customHeight="1" x14ac:dyDescent="0.25">
      <c r="A617" s="101" t="s">
        <v>2478</v>
      </c>
      <c r="B617" s="54">
        <f ca="1">IF(AO617="","",IF(ISERROR(MATCH(AO617,AO$5:AO616,0)),MAX(B$5:B616)+1,INDIRECT(ADDRESS(MATCH(AO617,AO$5:AO616,0)+4,1)) ) )</f>
        <v>508</v>
      </c>
      <c r="C617" s="119">
        <v>680</v>
      </c>
      <c r="D617" s="58"/>
      <c r="E617" s="57" t="s">
        <v>1308</v>
      </c>
      <c r="F617" s="56" t="s">
        <v>1308</v>
      </c>
      <c r="G617" s="120" t="s">
        <v>2342</v>
      </c>
      <c r="J617" s="58" t="s">
        <v>1182</v>
      </c>
      <c r="L617" s="96" t="s">
        <v>2478</v>
      </c>
      <c r="M617" s="96" t="s">
        <v>1479</v>
      </c>
      <c r="N617" s="61">
        <f>IF(J617="","",IF(ISERROR(MATCH(M617,M$5:M616,0)),MAX(N$5:N616)+1,VLOOKUP(M617,M$5:N616,2,FALSE)) )</f>
        <v>7</v>
      </c>
      <c r="P617" s="58" t="s">
        <v>1182</v>
      </c>
      <c r="S617" s="58" t="s">
        <v>1197</v>
      </c>
      <c r="T617" s="58" t="s">
        <v>1196</v>
      </c>
      <c r="V617" s="61" t="str">
        <f t="shared" si="54"/>
        <v>A1_A1</v>
      </c>
      <c r="W617" s="61">
        <f>IF(P617="","",IF(ISERROR(MATCH(V617,V$5:V616,0)),MAX(W$5:W616)+1,VLOOKUP(V617,V$5:W616,2,FALSE)) )</f>
        <v>10</v>
      </c>
      <c r="AH617" s="54" t="str">
        <f t="shared" si="55"/>
        <v>7a*</v>
      </c>
      <c r="AK617" s="58" t="s">
        <v>2344</v>
      </c>
      <c r="AN617" s="58" t="s">
        <v>16</v>
      </c>
      <c r="AO617" s="96" t="s">
        <v>2478</v>
      </c>
      <c r="AP617" s="58" t="s">
        <v>2443</v>
      </c>
      <c r="AQ617" s="58" t="s">
        <v>1935</v>
      </c>
      <c r="AR617" s="58" t="s">
        <v>2474</v>
      </c>
      <c r="AS617" s="58" t="s">
        <v>2475</v>
      </c>
      <c r="AT617" s="92">
        <v>1584256.8</v>
      </c>
      <c r="AU617" s="92">
        <v>555443.80000000005</v>
      </c>
      <c r="AV617" s="93">
        <f t="shared" si="56"/>
        <v>158.71577777777779</v>
      </c>
      <c r="AW617" s="93">
        <f t="shared" si="56"/>
        <v>55.912166666666678</v>
      </c>
      <c r="AX617" s="58">
        <v>15</v>
      </c>
      <c r="AY617" s="58">
        <v>537</v>
      </c>
      <c r="AZ617" s="58">
        <v>25</v>
      </c>
    </row>
    <row r="618" spans="1:52" ht="15" customHeight="1" x14ac:dyDescent="0.25">
      <c r="A618" s="101" t="s">
        <v>2479</v>
      </c>
      <c r="B618" s="54">
        <f ca="1">IF(AO618="","",IF(ISERROR(MATCH(AO618,AO$5:AO617,0)),MAX(B$5:B617)+1,INDIRECT(ADDRESS(MATCH(AO618,AO$5:AO617,0)+4,1)) ) )</f>
        <v>509</v>
      </c>
      <c r="C618" s="119">
        <v>681</v>
      </c>
      <c r="D618" s="58"/>
      <c r="E618" s="57" t="s">
        <v>1308</v>
      </c>
      <c r="F618" s="56" t="s">
        <v>1308</v>
      </c>
      <c r="G618" s="120" t="s">
        <v>2342</v>
      </c>
      <c r="J618" s="58" t="s">
        <v>1182</v>
      </c>
      <c r="L618" s="96" t="s">
        <v>2479</v>
      </c>
      <c r="M618" s="96" t="s">
        <v>1647</v>
      </c>
      <c r="N618" s="61">
        <f>IF(J618="","",IF(ISERROR(MATCH(M618,M$5:M617,0)),MAX(N$5:N617)+1,VLOOKUP(M618,M$5:N617,2,FALSE)) )</f>
        <v>12</v>
      </c>
      <c r="P618" s="58" t="s">
        <v>1182</v>
      </c>
      <c r="S618" s="58" t="s">
        <v>1211</v>
      </c>
      <c r="T618" s="58" t="s">
        <v>1217</v>
      </c>
      <c r="U618" s="58" t="s">
        <v>1212</v>
      </c>
      <c r="V618" s="61" t="str">
        <f t="shared" si="54"/>
        <v>A1-1_A2</v>
      </c>
      <c r="W618" s="61">
        <f>IF(P618="","",IF(ISERROR(MATCH(V618,V$5:V617,0)),MAX(W$5:W617)+1,VLOOKUP(V618,V$5:W617,2,FALSE)) )</f>
        <v>17</v>
      </c>
      <c r="AH618" s="54" t="str">
        <f t="shared" si="55"/>
        <v>ch*</v>
      </c>
      <c r="AK618" s="58" t="s">
        <v>2344</v>
      </c>
      <c r="AN618" s="58" t="s">
        <v>16</v>
      </c>
      <c r="AO618" s="96" t="s">
        <v>2479</v>
      </c>
      <c r="AP618" s="58" t="s">
        <v>2443</v>
      </c>
      <c r="AQ618" s="58" t="s">
        <v>1935</v>
      </c>
      <c r="AR618" s="58" t="s">
        <v>2474</v>
      </c>
      <c r="AS618" s="58" t="s">
        <v>2475</v>
      </c>
      <c r="AT618" s="92">
        <v>1584259.2</v>
      </c>
      <c r="AU618" s="92">
        <v>555444.80000000005</v>
      </c>
      <c r="AV618" s="93">
        <f t="shared" si="56"/>
        <v>158.71644444444442</v>
      </c>
      <c r="AW618" s="93">
        <f t="shared" si="56"/>
        <v>55.912444444444461</v>
      </c>
      <c r="AX618" s="58">
        <v>15</v>
      </c>
      <c r="AY618" s="58">
        <v>511</v>
      </c>
      <c r="AZ618" s="58">
        <v>25</v>
      </c>
    </row>
    <row r="619" spans="1:52" ht="15" customHeight="1" x14ac:dyDescent="0.25">
      <c r="A619" s="101" t="s">
        <v>2480</v>
      </c>
      <c r="B619" s="54">
        <f ca="1">IF(AO619="","",IF(ISERROR(MATCH(AO619,AO$5:AO618,0)),MAX(B$5:B618)+1,INDIRECT(ADDRESS(MATCH(AO619,AO$5:AO618,0)+4,1)) ) )</f>
        <v>510</v>
      </c>
      <c r="C619" s="119">
        <v>682</v>
      </c>
      <c r="D619" s="58"/>
      <c r="E619" s="57" t="s">
        <v>1308</v>
      </c>
      <c r="F619" s="56" t="s">
        <v>1308</v>
      </c>
      <c r="G619" s="120" t="s">
        <v>2342</v>
      </c>
      <c r="J619" s="58" t="s">
        <v>1182</v>
      </c>
      <c r="L619" s="96" t="s">
        <v>2480</v>
      </c>
      <c r="M619" s="96" t="s">
        <v>1479</v>
      </c>
      <c r="N619" s="61">
        <f>IF(J619="","",IF(ISERROR(MATCH(M619,M$5:M618,0)),MAX(N$5:N618)+1,VLOOKUP(M619,M$5:N618,2,FALSE)) )</f>
        <v>7</v>
      </c>
      <c r="P619" s="58" t="s">
        <v>1182</v>
      </c>
      <c r="S619" s="58" t="s">
        <v>1211</v>
      </c>
      <c r="T619" s="58" t="s">
        <v>1217</v>
      </c>
      <c r="U619" s="58" t="s">
        <v>1212</v>
      </c>
      <c r="V619" s="61" t="str">
        <f t="shared" si="54"/>
        <v>A1-1_A2</v>
      </c>
      <c r="W619" s="61">
        <f>IF(P619="","",IF(ISERROR(MATCH(V619,V$5:V618,0)),MAX(W$5:W618)+1,VLOOKUP(V619,V$5:W618,2,FALSE)) )</f>
        <v>17</v>
      </c>
      <c r="AH619" s="54" t="str">
        <f t="shared" si="55"/>
        <v>7h*</v>
      </c>
      <c r="AK619" s="58" t="s">
        <v>2344</v>
      </c>
      <c r="AN619" s="58" t="s">
        <v>16</v>
      </c>
      <c r="AO619" s="96" t="s">
        <v>2480</v>
      </c>
      <c r="AP619" s="58" t="s">
        <v>2443</v>
      </c>
      <c r="AQ619" s="58" t="s">
        <v>1935</v>
      </c>
      <c r="AR619" s="58" t="s">
        <v>2474</v>
      </c>
      <c r="AS619" s="58" t="s">
        <v>2475</v>
      </c>
      <c r="AT619" s="92">
        <v>1584259.6</v>
      </c>
      <c r="AU619" s="92">
        <v>555444.80000000005</v>
      </c>
      <c r="AV619" s="93">
        <f t="shared" si="56"/>
        <v>158.71655555555557</v>
      </c>
      <c r="AW619" s="93">
        <f t="shared" si="56"/>
        <v>55.912444444444461</v>
      </c>
      <c r="AX619" s="58">
        <v>15</v>
      </c>
      <c r="AY619" s="58">
        <v>547</v>
      </c>
      <c r="AZ619" s="58">
        <v>25</v>
      </c>
    </row>
    <row r="620" spans="1:52" ht="15" customHeight="1" x14ac:dyDescent="0.25">
      <c r="A620" s="101" t="s">
        <v>2481</v>
      </c>
      <c r="B620" s="54">
        <f ca="1">IF(AO620="","",IF(ISERROR(MATCH(AO620,AO$5:AO619,0)),MAX(B$5:B619)+1,INDIRECT(ADDRESS(MATCH(AO620,AO$5:AO619,0)+4,1)) ) )</f>
        <v>511</v>
      </c>
      <c r="C620" s="119">
        <v>683</v>
      </c>
      <c r="D620" s="58"/>
      <c r="E620" s="57" t="s">
        <v>1308</v>
      </c>
      <c r="F620" s="56" t="s">
        <v>1308</v>
      </c>
      <c r="G620" s="120" t="s">
        <v>2342</v>
      </c>
      <c r="J620" s="58" t="s">
        <v>1182</v>
      </c>
      <c r="L620" s="96" t="s">
        <v>2481</v>
      </c>
      <c r="M620" s="96" t="s">
        <v>1647</v>
      </c>
      <c r="N620" s="61">
        <f>IF(J620="","",IF(ISERROR(MATCH(M620,M$5:M619,0)),MAX(N$5:N619)+1,VLOOKUP(M620,M$5:N619,2,FALSE)) )</f>
        <v>12</v>
      </c>
      <c r="P620" s="58" t="s">
        <v>1182</v>
      </c>
      <c r="S620" s="58" t="s">
        <v>1197</v>
      </c>
      <c r="T620" s="58" t="s">
        <v>1212</v>
      </c>
      <c r="V620" s="61" t="str">
        <f t="shared" si="54"/>
        <v>A2_A2</v>
      </c>
      <c r="W620" s="61">
        <f>IF(P620="","",IF(ISERROR(MATCH(V620,V$5:V619,0)),MAX(W$5:W619)+1,VLOOKUP(V620,V$5:W619,2,FALSE)) )</f>
        <v>7</v>
      </c>
      <c r="AH620" s="54" t="str">
        <f t="shared" si="55"/>
        <v>c7*</v>
      </c>
      <c r="AK620" s="58" t="s">
        <v>2344</v>
      </c>
      <c r="AN620" s="58" t="s">
        <v>2442</v>
      </c>
      <c r="AO620" s="96" t="s">
        <v>2481</v>
      </c>
      <c r="AP620" s="58" t="s">
        <v>2443</v>
      </c>
      <c r="AQ620" s="58" t="s">
        <v>1935</v>
      </c>
      <c r="AR620" s="58" t="s">
        <v>2474</v>
      </c>
      <c r="AS620" s="58" t="s">
        <v>2475</v>
      </c>
      <c r="AT620" s="92">
        <v>1584300.6</v>
      </c>
      <c r="AU620" s="92">
        <v>555445.1</v>
      </c>
      <c r="AV620" s="93">
        <f t="shared" si="56"/>
        <v>158.71683333333337</v>
      </c>
      <c r="AW620" s="93">
        <f t="shared" si="56"/>
        <v>55.912527777777768</v>
      </c>
      <c r="AX620" s="58">
        <v>15</v>
      </c>
      <c r="AY620" s="58">
        <v>550</v>
      </c>
      <c r="AZ620" s="58">
        <v>25</v>
      </c>
    </row>
    <row r="621" spans="1:52" ht="15" customHeight="1" x14ac:dyDescent="0.25">
      <c r="A621" s="101" t="s">
        <v>2482</v>
      </c>
      <c r="B621" s="54">
        <f ca="1">IF(AO621="","",IF(ISERROR(MATCH(AO621,AO$5:AO620,0)),MAX(B$5:B620)+1,INDIRECT(ADDRESS(MATCH(AO621,AO$5:AO620,0)+4,1)) ) )</f>
        <v>512</v>
      </c>
      <c r="C621" s="119">
        <v>684</v>
      </c>
      <c r="D621" s="58"/>
      <c r="E621" s="88" t="s">
        <v>1308</v>
      </c>
      <c r="F621" s="56" t="s">
        <v>1181</v>
      </c>
      <c r="G621" s="120" t="s">
        <v>2342</v>
      </c>
      <c r="J621" s="58" t="s">
        <v>1182</v>
      </c>
      <c r="L621" s="96" t="s">
        <v>2482</v>
      </c>
      <c r="M621" s="96" t="s">
        <v>1479</v>
      </c>
      <c r="N621" s="61">
        <f>IF(J621="","",IF(ISERROR(MATCH(M621,M$5:M620,0)),MAX(N$5:N620)+1,VLOOKUP(M621,M$5:N620,2,FALSE)) )</f>
        <v>7</v>
      </c>
      <c r="P621" s="58" t="s">
        <v>1182</v>
      </c>
      <c r="Q621" s="58" t="s">
        <v>2483</v>
      </c>
      <c r="S621" s="58" t="s">
        <v>1197</v>
      </c>
      <c r="T621" s="58" t="s">
        <v>1212</v>
      </c>
      <c r="V621" s="61" t="str">
        <f t="shared" si="54"/>
        <v>A2_A2</v>
      </c>
      <c r="W621" s="61">
        <f>IF(P621="","",IF(ISERROR(MATCH(V621,V$5:V620,0)),MAX(W$5:W620)+1,VLOOKUP(V621,V$5:W620,2,FALSE)) )</f>
        <v>7</v>
      </c>
      <c r="AH621" s="54" t="str">
        <f t="shared" si="55"/>
        <v>77*</v>
      </c>
      <c r="AK621" s="58" t="s">
        <v>2344</v>
      </c>
      <c r="AL621" s="59" t="s">
        <v>2484</v>
      </c>
      <c r="AN621" s="58" t="s">
        <v>2442</v>
      </c>
      <c r="AO621" s="96" t="s">
        <v>2482</v>
      </c>
      <c r="AP621" s="58" t="s">
        <v>2443</v>
      </c>
      <c r="AQ621" s="58" t="s">
        <v>1935</v>
      </c>
      <c r="AR621" s="58" t="s">
        <v>2474</v>
      </c>
      <c r="AS621" s="58" t="s">
        <v>2475</v>
      </c>
      <c r="AT621" s="92">
        <v>1584300.6</v>
      </c>
      <c r="AU621" s="92">
        <v>555445.1</v>
      </c>
      <c r="AV621" s="93">
        <f t="shared" si="56"/>
        <v>158.71683333333337</v>
      </c>
      <c r="AW621" s="93">
        <f t="shared" si="56"/>
        <v>55.912527777777768</v>
      </c>
      <c r="AX621" s="58">
        <v>15</v>
      </c>
      <c r="AY621" s="58">
        <v>550</v>
      </c>
      <c r="AZ621" s="58">
        <v>25</v>
      </c>
    </row>
    <row r="622" spans="1:52" ht="15" customHeight="1" x14ac:dyDescent="0.25">
      <c r="A622" s="101" t="s">
        <v>2485</v>
      </c>
      <c r="B622" s="54">
        <f ca="1">IF(AO622="","",IF(ISERROR(MATCH(AO622,AO$5:AO621,0)),MAX(B$5:B621)+1,INDIRECT(ADDRESS(MATCH(AO622,AO$5:AO621,0)+4,1)) ) )</f>
        <v>513</v>
      </c>
      <c r="C622" s="119">
        <v>685</v>
      </c>
      <c r="D622" s="58"/>
      <c r="E622" s="57" t="s">
        <v>1308</v>
      </c>
      <c r="F622" s="56" t="s">
        <v>1308</v>
      </c>
      <c r="G622" s="120" t="s">
        <v>2342</v>
      </c>
      <c r="J622" s="58" t="s">
        <v>1182</v>
      </c>
      <c r="L622" s="96" t="s">
        <v>2485</v>
      </c>
      <c r="M622" s="96" t="s">
        <v>1618</v>
      </c>
      <c r="N622" s="61">
        <f>IF(J622="","",IF(ISERROR(MATCH(M622,M$5:M621,0)),MAX(N$5:N621)+1,VLOOKUP(M622,M$5:N621,2,FALSE)) )</f>
        <v>11</v>
      </c>
      <c r="P622" s="58" t="s">
        <v>1182</v>
      </c>
      <c r="S622" s="58" t="s">
        <v>1211</v>
      </c>
      <c r="T622" s="58" t="s">
        <v>1196</v>
      </c>
      <c r="U622" s="58" t="s">
        <v>1212</v>
      </c>
      <c r="V622" s="61" t="str">
        <f t="shared" si="54"/>
        <v>A1_A2</v>
      </c>
      <c r="W622" s="61">
        <f>IF(P622="","",IF(ISERROR(MATCH(V622,V$5:V621,0)),MAX(W$5:W621)+1,VLOOKUP(V622,V$5:W621,2,FALSE)) )</f>
        <v>11</v>
      </c>
      <c r="AH622" s="54" t="str">
        <f t="shared" si="55"/>
        <v>bb*</v>
      </c>
      <c r="AK622" s="58" t="s">
        <v>2344</v>
      </c>
      <c r="AN622" s="58" t="s">
        <v>16</v>
      </c>
      <c r="AO622" s="96" t="s">
        <v>2485</v>
      </c>
      <c r="AP622" s="58" t="s">
        <v>2443</v>
      </c>
      <c r="AQ622" s="58" t="s">
        <v>1935</v>
      </c>
      <c r="AR622" s="58" t="s">
        <v>2474</v>
      </c>
      <c r="AS622" s="58" t="s">
        <v>2475</v>
      </c>
      <c r="AT622" s="92">
        <v>1584301.1</v>
      </c>
      <c r="AU622" s="92">
        <v>555444.80000000005</v>
      </c>
      <c r="AV622" s="93">
        <f t="shared" si="56"/>
        <v>158.71697222222224</v>
      </c>
      <c r="AW622" s="93">
        <f t="shared" si="56"/>
        <v>55.912444444444461</v>
      </c>
      <c r="AX622" s="58">
        <v>100</v>
      </c>
      <c r="AY622" s="58">
        <v>545</v>
      </c>
      <c r="AZ622" s="58">
        <v>50</v>
      </c>
    </row>
    <row r="623" spans="1:52" ht="15" customHeight="1" x14ac:dyDescent="0.25">
      <c r="A623" s="101" t="s">
        <v>2486</v>
      </c>
      <c r="B623" s="54">
        <f ca="1">IF(AO623="","",IF(ISERROR(MATCH(AO623,AO$5:AO622,0)),MAX(B$5:B622)+1,INDIRECT(ADDRESS(MATCH(AO623,AO$5:AO622,0)+4,1)) ) )</f>
        <v>514</v>
      </c>
      <c r="C623" s="119">
        <v>686</v>
      </c>
      <c r="D623" s="58"/>
      <c r="E623" s="57" t="s">
        <v>1308</v>
      </c>
      <c r="F623" s="56" t="s">
        <v>1308</v>
      </c>
      <c r="G623" s="120" t="s">
        <v>2342</v>
      </c>
      <c r="J623" s="58" t="s">
        <v>1182</v>
      </c>
      <c r="L623" s="96" t="s">
        <v>2486</v>
      </c>
      <c r="M623" s="96" t="s">
        <v>1618</v>
      </c>
      <c r="N623" s="61">
        <f>IF(J623="","",IF(ISERROR(MATCH(M623,M$5:M622,0)),MAX(N$5:N622)+1,VLOOKUP(M623,M$5:N622,2,FALSE)) )</f>
        <v>11</v>
      </c>
      <c r="P623" s="58" t="s">
        <v>1182</v>
      </c>
      <c r="S623" s="58" t="s">
        <v>1197</v>
      </c>
      <c r="T623" s="58" t="s">
        <v>1212</v>
      </c>
      <c r="V623" s="61" t="str">
        <f t="shared" si="54"/>
        <v>A2_A2</v>
      </c>
      <c r="W623" s="61">
        <f>IF(P623="","",IF(ISERROR(MATCH(V623,V$5:V622,0)),MAX(W$5:W622)+1,VLOOKUP(V623,V$5:W622,2,FALSE)) )</f>
        <v>7</v>
      </c>
      <c r="AH623" s="54" t="str">
        <f t="shared" si="55"/>
        <v>b7*</v>
      </c>
      <c r="AK623" s="58" t="s">
        <v>2344</v>
      </c>
      <c r="AN623" s="58" t="s">
        <v>16</v>
      </c>
      <c r="AO623" s="96" t="s">
        <v>2486</v>
      </c>
      <c r="AP623" s="58" t="s">
        <v>2443</v>
      </c>
      <c r="AQ623" s="58" t="s">
        <v>1935</v>
      </c>
      <c r="AR623" s="58" t="s">
        <v>2474</v>
      </c>
      <c r="AS623" s="58" t="s">
        <v>2475</v>
      </c>
      <c r="AT623" s="92">
        <v>1584300.9</v>
      </c>
      <c r="AU623" s="92">
        <v>555445.9</v>
      </c>
      <c r="AV623" s="93">
        <f t="shared" si="56"/>
        <v>158.71691666666663</v>
      </c>
      <c r="AW623" s="93">
        <f t="shared" si="56"/>
        <v>55.91275000000001</v>
      </c>
      <c r="AX623" s="58">
        <v>100</v>
      </c>
      <c r="AY623" s="58">
        <v>545</v>
      </c>
      <c r="AZ623" s="58">
        <v>50</v>
      </c>
    </row>
    <row r="624" spans="1:52" ht="15" customHeight="1" x14ac:dyDescent="0.25">
      <c r="A624" s="101" t="s">
        <v>2487</v>
      </c>
      <c r="B624" s="54">
        <f ca="1">IF(AO624="","",IF(ISERROR(MATCH(AO624,AO$5:AO623,0)),MAX(B$5:B623)+1,INDIRECT(ADDRESS(MATCH(AO624,AO$5:AO623,0)+4,1)) ) )</f>
        <v>515</v>
      </c>
      <c r="C624" s="119">
        <v>687</v>
      </c>
      <c r="D624" s="58"/>
      <c r="E624" s="57" t="s">
        <v>1308</v>
      </c>
      <c r="F624" s="56" t="s">
        <v>1308</v>
      </c>
      <c r="G624" s="120" t="s">
        <v>2342</v>
      </c>
      <c r="J624" s="58" t="s">
        <v>1182</v>
      </c>
      <c r="L624" s="96" t="s">
        <v>2487</v>
      </c>
      <c r="M624" s="96" t="s">
        <v>1647</v>
      </c>
      <c r="N624" s="61">
        <f>IF(J624="","",IF(ISERROR(MATCH(M624,M$5:M623,0)),MAX(N$5:N623)+1,VLOOKUP(M624,M$5:N623,2,FALSE)) )</f>
        <v>12</v>
      </c>
      <c r="P624" s="58" t="s">
        <v>1182</v>
      </c>
      <c r="S624" s="58" t="s">
        <v>1211</v>
      </c>
      <c r="T624" s="58" t="s">
        <v>1212</v>
      </c>
      <c r="U624" s="75" t="s">
        <v>2488</v>
      </c>
      <c r="V624" s="61" t="str">
        <f t="shared" si="54"/>
        <v>A2_A2-1</v>
      </c>
      <c r="W624" s="61">
        <f>IF(P624="","",IF(ISERROR(MATCH(V624,V$5:V623,0)),MAX(W$5:W623)+1,VLOOKUP(V624,V$5:W623,2,FALSE)) )</f>
        <v>22</v>
      </c>
      <c r="AH624" s="54" t="str">
        <f t="shared" si="55"/>
        <v>cm*</v>
      </c>
      <c r="AK624" s="58" t="s">
        <v>2344</v>
      </c>
      <c r="AN624" s="58" t="s">
        <v>16</v>
      </c>
      <c r="AO624" s="96" t="s">
        <v>2487</v>
      </c>
      <c r="AP624" s="58" t="s">
        <v>2443</v>
      </c>
      <c r="AQ624" s="58" t="s">
        <v>1935</v>
      </c>
      <c r="AR624" s="58" t="s">
        <v>2474</v>
      </c>
      <c r="AS624" s="58" t="s">
        <v>2475</v>
      </c>
      <c r="AT624" s="92">
        <v>1584259.5</v>
      </c>
      <c r="AU624" s="92">
        <v>555446.4</v>
      </c>
      <c r="AV624" s="93">
        <f t="shared" si="56"/>
        <v>158.71652777777777</v>
      </c>
      <c r="AW624" s="93">
        <f t="shared" si="56"/>
        <v>55.912888888888894</v>
      </c>
      <c r="AX624" s="58">
        <v>100</v>
      </c>
      <c r="AY624" s="58">
        <v>545</v>
      </c>
      <c r="AZ624" s="58">
        <v>50</v>
      </c>
    </row>
    <row r="625" spans="1:52" ht="15" customHeight="1" x14ac:dyDescent="0.25">
      <c r="A625" s="101" t="s">
        <v>2489</v>
      </c>
      <c r="B625" s="54">
        <f ca="1">IF(AO625="","",IF(ISERROR(MATCH(AO625,AO$5:AO624,0)),MAX(B$5:B624)+1,INDIRECT(ADDRESS(MATCH(AO625,AO$5:AO624,0)+4,1)) ) )</f>
        <v>516</v>
      </c>
      <c r="C625" s="119">
        <v>688</v>
      </c>
      <c r="D625" s="58"/>
      <c r="E625" s="57" t="s">
        <v>1308</v>
      </c>
      <c r="F625" s="56" t="s">
        <v>1308</v>
      </c>
      <c r="G625" s="120" t="s">
        <v>2342</v>
      </c>
      <c r="J625" s="58" t="s">
        <v>1182</v>
      </c>
      <c r="L625" s="96" t="s">
        <v>2489</v>
      </c>
      <c r="M625" s="96" t="s">
        <v>1662</v>
      </c>
      <c r="N625" s="61">
        <f>IF(J625="","",IF(ISERROR(MATCH(M625,M$5:M624,0)),MAX(N$5:N624)+1,VLOOKUP(M625,M$5:N624,2,FALSE)) )</f>
        <v>13</v>
      </c>
      <c r="P625" s="58" t="s">
        <v>1182</v>
      </c>
      <c r="S625" s="58" t="s">
        <v>1211</v>
      </c>
      <c r="T625" s="58" t="s">
        <v>1217</v>
      </c>
      <c r="U625" s="58" t="s">
        <v>1212</v>
      </c>
      <c r="V625" s="61" t="str">
        <f t="shared" si="54"/>
        <v>A1-1_A2</v>
      </c>
      <c r="W625" s="61">
        <f>IF(P625="","",IF(ISERROR(MATCH(V625,V$5:V624,0)),MAX(W$5:W624)+1,VLOOKUP(V625,V$5:W624,2,FALSE)) )</f>
        <v>17</v>
      </c>
      <c r="AH625" s="54" t="str">
        <f t="shared" si="55"/>
        <v>dh*</v>
      </c>
      <c r="AK625" s="58" t="s">
        <v>2344</v>
      </c>
      <c r="AN625" s="58" t="s">
        <v>16</v>
      </c>
      <c r="AO625" s="96" t="s">
        <v>2489</v>
      </c>
      <c r="AP625" s="58" t="s">
        <v>2443</v>
      </c>
      <c r="AQ625" s="58" t="s">
        <v>1935</v>
      </c>
      <c r="AR625" s="58" t="s">
        <v>2474</v>
      </c>
      <c r="AS625" s="58" t="s">
        <v>2475</v>
      </c>
      <c r="AT625" s="92">
        <v>1584259.4</v>
      </c>
      <c r="AU625" s="92">
        <v>555447</v>
      </c>
      <c r="AV625" s="93">
        <f t="shared" si="56"/>
        <v>158.71649999999997</v>
      </c>
      <c r="AW625" s="93">
        <f t="shared" si="56"/>
        <v>55.913055555555559</v>
      </c>
      <c r="AX625" s="58">
        <v>100</v>
      </c>
      <c r="AY625" s="58">
        <v>545</v>
      </c>
      <c r="AZ625" s="58">
        <v>50</v>
      </c>
    </row>
    <row r="626" spans="1:52" ht="15" customHeight="1" x14ac:dyDescent="0.25">
      <c r="A626" s="101" t="s">
        <v>2490</v>
      </c>
      <c r="B626" s="54">
        <f ca="1">IF(AO626="","",IF(ISERROR(MATCH(AO626,AO$5:AO625,0)),MAX(B$5:B625)+1,INDIRECT(ADDRESS(MATCH(AO626,AO$5:AO625,0)+4,1)) ) )</f>
        <v>517</v>
      </c>
      <c r="C626" s="119">
        <v>689</v>
      </c>
      <c r="D626" s="58"/>
      <c r="E626" s="57" t="s">
        <v>1308</v>
      </c>
      <c r="F626" s="56" t="s">
        <v>1308</v>
      </c>
      <c r="G626" s="120" t="s">
        <v>2342</v>
      </c>
      <c r="J626" s="58" t="s">
        <v>1182</v>
      </c>
      <c r="L626" s="96" t="s">
        <v>2490</v>
      </c>
      <c r="M626" s="96" t="s">
        <v>1479</v>
      </c>
      <c r="N626" s="61">
        <f>IF(J626="","",IF(ISERROR(MATCH(M626,M$5:M625,0)),MAX(N$5:N625)+1,VLOOKUP(M626,M$5:N625,2,FALSE)) )</f>
        <v>7</v>
      </c>
      <c r="P626" s="58" t="s">
        <v>1182</v>
      </c>
      <c r="S626" s="58" t="s">
        <v>1211</v>
      </c>
      <c r="T626" s="58" t="s">
        <v>1196</v>
      </c>
      <c r="U626" s="58" t="s">
        <v>1212</v>
      </c>
      <c r="V626" s="61" t="str">
        <f t="shared" si="54"/>
        <v>A1_A2</v>
      </c>
      <c r="W626" s="61">
        <f>IF(P626="","",IF(ISERROR(MATCH(V626,V$5:V625,0)),MAX(W$5:W625)+1,VLOOKUP(V626,V$5:W625,2,FALSE)) )</f>
        <v>11</v>
      </c>
      <c r="AH626" s="54" t="str">
        <f t="shared" si="55"/>
        <v>7b*</v>
      </c>
      <c r="AK626" s="58" t="s">
        <v>2344</v>
      </c>
      <c r="AN626" s="58" t="s">
        <v>2442</v>
      </c>
      <c r="AO626" s="96" t="s">
        <v>2490</v>
      </c>
      <c r="AP626" s="58" t="s">
        <v>2443</v>
      </c>
      <c r="AQ626" s="58" t="s">
        <v>2491</v>
      </c>
      <c r="AR626" s="58" t="s">
        <v>1283</v>
      </c>
      <c r="AS626" s="58" t="s">
        <v>2492</v>
      </c>
      <c r="AT626" s="125">
        <v>1584051.1</v>
      </c>
      <c r="AU626" s="125">
        <v>531349.19999999995</v>
      </c>
      <c r="AV626" s="93">
        <f t="shared" si="56"/>
        <v>158.68086111111114</v>
      </c>
      <c r="AW626" s="93">
        <f t="shared" si="56"/>
        <v>53.23033333333332</v>
      </c>
      <c r="AX626" s="58">
        <v>15</v>
      </c>
      <c r="AY626" s="58">
        <v>587</v>
      </c>
      <c r="AZ626" s="58">
        <v>25</v>
      </c>
    </row>
    <row r="627" spans="1:52" ht="15" customHeight="1" x14ac:dyDescent="0.25">
      <c r="A627" s="101" t="s">
        <v>2493</v>
      </c>
      <c r="B627" s="54">
        <f ca="1">IF(AO627="","",IF(ISERROR(MATCH(AO627,AO$5:AO626,0)),MAX(B$5:B626)+1,INDIRECT(ADDRESS(MATCH(AO627,AO$5:AO626,0)+4,1)) ) )</f>
        <v>518</v>
      </c>
      <c r="C627" s="119">
        <v>690</v>
      </c>
      <c r="D627" s="58"/>
      <c r="E627" s="57" t="s">
        <v>1308</v>
      </c>
      <c r="F627" s="56" t="s">
        <v>1308</v>
      </c>
      <c r="G627" s="120" t="s">
        <v>2342</v>
      </c>
      <c r="J627" s="58" t="s">
        <v>1182</v>
      </c>
      <c r="L627" s="96" t="s">
        <v>2493</v>
      </c>
      <c r="M627" s="96" t="s">
        <v>1647</v>
      </c>
      <c r="N627" s="61">
        <f>IF(J627="","",IF(ISERROR(MATCH(M627,M$5:M626,0)),MAX(N$5:N626)+1,VLOOKUP(M627,M$5:N626,2,FALSE)) )</f>
        <v>12</v>
      </c>
      <c r="P627" s="58" t="s">
        <v>1182</v>
      </c>
      <c r="S627" s="58" t="s">
        <v>1211</v>
      </c>
      <c r="T627" s="58" t="s">
        <v>1217</v>
      </c>
      <c r="U627" s="58" t="s">
        <v>1212</v>
      </c>
      <c r="V627" s="61" t="str">
        <f t="shared" si="54"/>
        <v>A1-1_A2</v>
      </c>
      <c r="W627" s="61">
        <f>IF(P627="","",IF(ISERROR(MATCH(V627,V$5:V626,0)),MAX(W$5:W626)+1,VLOOKUP(V627,V$5:W626,2,FALSE)) )</f>
        <v>17</v>
      </c>
      <c r="AH627" s="54" t="str">
        <f t="shared" si="55"/>
        <v>ch*</v>
      </c>
      <c r="AK627" s="58" t="s">
        <v>2344</v>
      </c>
      <c r="AN627" s="58" t="s">
        <v>2442</v>
      </c>
      <c r="AO627" s="96" t="s">
        <v>2493</v>
      </c>
      <c r="AP627" s="58" t="s">
        <v>2443</v>
      </c>
      <c r="AQ627" s="58" t="s">
        <v>2494</v>
      </c>
      <c r="AR627" s="58" t="s">
        <v>2495</v>
      </c>
      <c r="AS627" s="58" t="s">
        <v>2496</v>
      </c>
      <c r="AT627" s="92">
        <v>1584348.2</v>
      </c>
      <c r="AU627" s="92">
        <v>531527.69999999995</v>
      </c>
      <c r="AV627" s="93">
        <f t="shared" si="56"/>
        <v>158.73005555555554</v>
      </c>
      <c r="AW627" s="93">
        <f t="shared" si="56"/>
        <v>53.257694444444432</v>
      </c>
      <c r="AX627" s="58">
        <v>100</v>
      </c>
      <c r="AY627" s="58">
        <v>840</v>
      </c>
      <c r="AZ627" s="58">
        <v>50</v>
      </c>
    </row>
    <row r="628" spans="1:52" ht="15" customHeight="1" x14ac:dyDescent="0.25">
      <c r="A628" s="101" t="s">
        <v>2497</v>
      </c>
      <c r="B628" s="54">
        <f ca="1">IF(AO628="","",IF(ISERROR(MATCH(AO628,AO$5:AO627,0)),MAX(B$5:B627)+1,INDIRECT(ADDRESS(MATCH(AO628,AO$5:AO627,0)+4,1)) ) )</f>
        <v>519</v>
      </c>
      <c r="C628" s="119">
        <v>691</v>
      </c>
      <c r="D628" s="58"/>
      <c r="E628" s="57" t="s">
        <v>1308</v>
      </c>
      <c r="F628" s="56" t="s">
        <v>1308</v>
      </c>
      <c r="G628" s="120" t="s">
        <v>2342</v>
      </c>
      <c r="J628" s="58" t="s">
        <v>1182</v>
      </c>
      <c r="L628" s="96" t="s">
        <v>2497</v>
      </c>
      <c r="M628" s="96" t="s">
        <v>1647</v>
      </c>
      <c r="N628" s="61">
        <f>IF(J628="","",IF(ISERROR(MATCH(M628,M$5:M627,0)),MAX(N$5:N627)+1,VLOOKUP(M628,M$5:N627,2,FALSE)) )</f>
        <v>12</v>
      </c>
      <c r="P628" s="58" t="s">
        <v>1182</v>
      </c>
      <c r="S628" s="58" t="s">
        <v>1197</v>
      </c>
      <c r="T628" s="58" t="s">
        <v>1212</v>
      </c>
      <c r="V628" s="61" t="str">
        <f t="shared" si="54"/>
        <v>A2_A2</v>
      </c>
      <c r="W628" s="61">
        <f>IF(P628="","",IF(ISERROR(MATCH(V628,V$5:V627,0)),MAX(W$5:W627)+1,VLOOKUP(V628,V$5:W627,2,FALSE)) )</f>
        <v>7</v>
      </c>
      <c r="AH628" s="54" t="str">
        <f t="shared" si="55"/>
        <v>c7*</v>
      </c>
      <c r="AK628" s="58" t="s">
        <v>2344</v>
      </c>
      <c r="AN628" s="58" t="s">
        <v>2442</v>
      </c>
      <c r="AO628" s="96" t="s">
        <v>2497</v>
      </c>
      <c r="AP628" s="58" t="s">
        <v>2443</v>
      </c>
      <c r="AQ628" s="58" t="s">
        <v>2498</v>
      </c>
      <c r="AR628" s="58" t="s">
        <v>1292</v>
      </c>
      <c r="AS628" s="58" t="s">
        <v>2499</v>
      </c>
      <c r="AT628" s="92">
        <v>1584405.8</v>
      </c>
      <c r="AU628" s="92">
        <v>531509.4</v>
      </c>
      <c r="AV628" s="93">
        <f t="shared" si="56"/>
        <v>158.73494444444447</v>
      </c>
      <c r="AW628" s="93">
        <f t="shared" si="56"/>
        <v>53.252611111111115</v>
      </c>
      <c r="AX628" s="58">
        <v>15</v>
      </c>
      <c r="AY628" s="58">
        <v>823</v>
      </c>
      <c r="AZ628" s="58">
        <v>35</v>
      </c>
    </row>
    <row r="629" spans="1:52" ht="15" customHeight="1" x14ac:dyDescent="0.25">
      <c r="A629" s="101" t="s">
        <v>2500</v>
      </c>
      <c r="B629" s="54">
        <f ca="1">IF(AO629="","",IF(ISERROR(MATCH(AO629,AO$5:AO628,0)),MAX(B$5:B628)+1,INDIRECT(ADDRESS(MATCH(AO629,AO$5:AO628,0)+4,1)) ) )</f>
        <v>520</v>
      </c>
      <c r="C629" s="119">
        <v>692</v>
      </c>
      <c r="D629" s="58"/>
      <c r="E629" s="57" t="s">
        <v>1308</v>
      </c>
      <c r="F629" s="56" t="s">
        <v>1308</v>
      </c>
      <c r="G629" s="120" t="s">
        <v>2342</v>
      </c>
      <c r="J629" s="58" t="s">
        <v>1182</v>
      </c>
      <c r="L629" s="96" t="s">
        <v>2500</v>
      </c>
      <c r="M629" s="96" t="s">
        <v>1647</v>
      </c>
      <c r="N629" s="61">
        <f>IF(J629="","",IF(ISERROR(MATCH(M629,M$5:M628,0)),MAX(N$5:N628)+1,VLOOKUP(M629,M$5:N628,2,FALSE)) )</f>
        <v>12</v>
      </c>
      <c r="P629" s="58" t="s">
        <v>1182</v>
      </c>
      <c r="S629" s="58" t="s">
        <v>1211</v>
      </c>
      <c r="T629" s="58" t="s">
        <v>1217</v>
      </c>
      <c r="U629" s="58" t="s">
        <v>1212</v>
      </c>
      <c r="V629" s="61" t="str">
        <f t="shared" si="54"/>
        <v>A1-1_A2</v>
      </c>
      <c r="W629" s="61">
        <f>IF(P629="","",IF(ISERROR(MATCH(V629,V$5:V628,0)),MAX(W$5:W628)+1,VLOOKUP(V629,V$5:W628,2,FALSE)) )</f>
        <v>17</v>
      </c>
      <c r="AH629" s="54" t="str">
        <f t="shared" si="55"/>
        <v>ch*</v>
      </c>
      <c r="AK629" s="58" t="s">
        <v>2344</v>
      </c>
      <c r="AN629" s="58" t="s">
        <v>2442</v>
      </c>
      <c r="AO629" s="96" t="s">
        <v>2500</v>
      </c>
      <c r="AP629" s="58" t="s">
        <v>2443</v>
      </c>
      <c r="AQ629" s="58" t="s">
        <v>2501</v>
      </c>
      <c r="AR629" s="58" t="s">
        <v>1301</v>
      </c>
      <c r="AS629" s="58" t="s">
        <v>2502</v>
      </c>
      <c r="AT629" s="92">
        <v>1584041.2</v>
      </c>
      <c r="AU629" s="92">
        <v>531347.4</v>
      </c>
      <c r="AV629" s="93">
        <f t="shared" si="56"/>
        <v>158.67811111111109</v>
      </c>
      <c r="AW629" s="93">
        <f t="shared" si="56"/>
        <v>53.229833333333339</v>
      </c>
      <c r="AX629" s="58">
        <v>15</v>
      </c>
      <c r="AY629" s="58">
        <v>530</v>
      </c>
      <c r="AZ629" s="58">
        <v>25</v>
      </c>
    </row>
    <row r="630" spans="1:52" ht="15" customHeight="1" x14ac:dyDescent="0.25">
      <c r="A630" s="101" t="s">
        <v>2503</v>
      </c>
      <c r="B630" s="54">
        <f ca="1">IF(AO630="","",IF(ISERROR(MATCH(AO630,AO$5:AO629,0)),MAX(B$5:B629)+1,INDIRECT(ADDRESS(MATCH(AO630,AO$5:AO629,0)+4,1)) ) )</f>
        <v>521</v>
      </c>
      <c r="C630" s="119">
        <v>693</v>
      </c>
      <c r="D630" s="58"/>
      <c r="E630" s="57" t="s">
        <v>1308</v>
      </c>
      <c r="F630" s="56" t="s">
        <v>1308</v>
      </c>
      <c r="G630" s="120" t="s">
        <v>2342</v>
      </c>
      <c r="J630" s="58" t="s">
        <v>1182</v>
      </c>
      <c r="L630" s="96" t="s">
        <v>2503</v>
      </c>
      <c r="M630" s="96" t="s">
        <v>1618</v>
      </c>
      <c r="N630" s="61">
        <f>IF(J630="","",IF(ISERROR(MATCH(M630,M$5:M629,0)),MAX(N$5:N629)+1,VLOOKUP(M630,M$5:N629,2,FALSE)) )</f>
        <v>11</v>
      </c>
      <c r="Q630" s="58" t="s">
        <v>1619</v>
      </c>
      <c r="V630" s="61" t="str">
        <f t="shared" si="54"/>
        <v/>
      </c>
      <c r="W630" s="61" t="str">
        <f>IF(P630="","",IF(ISERROR(MATCH(V630,V$5:V629,0)),MAX(W$5:W629)+1,VLOOKUP(V630,V$5:W629,2,FALSE)) )</f>
        <v/>
      </c>
      <c r="AH630" s="54" t="str">
        <f t="shared" si="55"/>
        <v>b**</v>
      </c>
      <c r="AK630" s="58" t="s">
        <v>2344</v>
      </c>
      <c r="AN630" s="58" t="s">
        <v>2442</v>
      </c>
      <c r="AO630" s="96" t="s">
        <v>2503</v>
      </c>
      <c r="AP630" s="58" t="s">
        <v>2443</v>
      </c>
      <c r="AQ630" s="58" t="s">
        <v>2501</v>
      </c>
      <c r="AR630" s="58" t="s">
        <v>2504</v>
      </c>
      <c r="AS630" s="58" t="s">
        <v>2505</v>
      </c>
      <c r="AT630" s="92">
        <v>1583223.2</v>
      </c>
      <c r="AU630" s="92">
        <v>531218.5</v>
      </c>
      <c r="AV630" s="93">
        <f t="shared" si="56"/>
        <v>158.53977777777777</v>
      </c>
      <c r="AW630" s="93">
        <f t="shared" si="56"/>
        <v>53.205138888888889</v>
      </c>
      <c r="AX630" s="58">
        <v>50</v>
      </c>
      <c r="AY630" s="58">
        <v>146</v>
      </c>
      <c r="AZ630" s="58">
        <v>20</v>
      </c>
    </row>
    <row r="631" spans="1:52" ht="15" customHeight="1" x14ac:dyDescent="0.25">
      <c r="A631" s="101" t="s">
        <v>2506</v>
      </c>
      <c r="B631" s="54">
        <f ca="1">IF(AO631="","",IF(ISERROR(MATCH(AO631,AO$5:AO630,0)),MAX(B$5:B630)+1,INDIRECT(ADDRESS(MATCH(AO631,AO$5:AO630,0)+4,1)) ) )</f>
        <v>522</v>
      </c>
      <c r="C631" s="119">
        <v>694</v>
      </c>
      <c r="D631" s="58"/>
      <c r="E631" s="57" t="s">
        <v>1308</v>
      </c>
      <c r="F631" s="56" t="s">
        <v>1308</v>
      </c>
      <c r="G631" s="120" t="s">
        <v>2342</v>
      </c>
      <c r="J631" s="58" t="s">
        <v>1182</v>
      </c>
      <c r="L631" s="96" t="s">
        <v>2506</v>
      </c>
      <c r="M631" s="96" t="s">
        <v>1647</v>
      </c>
      <c r="N631" s="61">
        <f>IF(J631="","",IF(ISERROR(MATCH(M631,M$5:M630,0)),MAX(N$5:N630)+1,VLOOKUP(M631,M$5:N630,2,FALSE)) )</f>
        <v>12</v>
      </c>
      <c r="P631" s="58" t="s">
        <v>1182</v>
      </c>
      <c r="S631" s="58" t="s">
        <v>1211</v>
      </c>
      <c r="T631" s="58" t="s">
        <v>1217</v>
      </c>
      <c r="U631" s="75" t="s">
        <v>2488</v>
      </c>
      <c r="V631" s="61" t="str">
        <f t="shared" si="54"/>
        <v>A1-1_A2-1</v>
      </c>
      <c r="W631" s="61">
        <f>IF(P631="","",IF(ISERROR(MATCH(V631,V$5:V630,0)),MAX(W$5:W630)+1,VLOOKUP(V631,V$5:W630,2,FALSE)) )</f>
        <v>23</v>
      </c>
      <c r="AH631" s="54" t="str">
        <f t="shared" si="55"/>
        <v>cn*</v>
      </c>
      <c r="AK631" s="58" t="s">
        <v>2344</v>
      </c>
      <c r="AN631" s="58" t="s">
        <v>2442</v>
      </c>
      <c r="AO631" s="96" t="s">
        <v>2506</v>
      </c>
      <c r="AP631" s="58" t="s">
        <v>2443</v>
      </c>
      <c r="AQ631" s="58" t="s">
        <v>2501</v>
      </c>
      <c r="AR631" s="58" t="s">
        <v>2504</v>
      </c>
      <c r="AS631" s="58" t="s">
        <v>2505</v>
      </c>
      <c r="AT631" s="92">
        <v>1583223.2</v>
      </c>
      <c r="AU631" s="92">
        <v>531218.5</v>
      </c>
      <c r="AV631" s="93">
        <f t="shared" si="56"/>
        <v>158.53977777777777</v>
      </c>
      <c r="AW631" s="93">
        <f t="shared" si="56"/>
        <v>53.205138888888889</v>
      </c>
      <c r="AX631" s="58">
        <v>50</v>
      </c>
      <c r="AY631" s="58">
        <v>146</v>
      </c>
      <c r="AZ631" s="58">
        <v>20</v>
      </c>
    </row>
    <row r="632" spans="1:52" ht="15" customHeight="1" x14ac:dyDescent="0.25">
      <c r="A632" s="157" t="s">
        <v>2508</v>
      </c>
      <c r="B632" s="54">
        <f ca="1">IF(AO632="","",IF(ISERROR(MATCH(AO632,AO$5:AO631,0)),MAX(B$5:B631)+1,INDIRECT(ADDRESS(MATCH(AO632,AO$5:AO631,0)+4,1)) ) )</f>
        <v>523</v>
      </c>
      <c r="C632" s="55">
        <v>695</v>
      </c>
      <c r="E632" s="57" t="s">
        <v>1194</v>
      </c>
      <c r="F632" s="56" t="s">
        <v>1194</v>
      </c>
      <c r="G632" s="126" t="s">
        <v>2507</v>
      </c>
      <c r="H632" s="59">
        <v>1</v>
      </c>
      <c r="J632" s="58" t="s">
        <v>1182</v>
      </c>
      <c r="L632" s="58" t="s">
        <v>2508</v>
      </c>
      <c r="M632" s="58" t="s">
        <v>2509</v>
      </c>
      <c r="N632" s="61">
        <f>IF(J632="","",IF(ISERROR(MATCH(M632,M$5:M631,0)),MAX(N$5:N631)+1,VLOOKUP(M632,M$5:N631,2,FALSE)) )</f>
        <v>33</v>
      </c>
      <c r="O632" s="89"/>
      <c r="P632" s="58" t="s">
        <v>1182</v>
      </c>
      <c r="S632" s="58" t="s">
        <v>1197</v>
      </c>
      <c r="V632" s="61" t="str">
        <f t="shared" si="54"/>
        <v>_</v>
      </c>
      <c r="W632" s="61">
        <f>IF(P632="","",IF(ISERROR(MATCH(V632,V$5:V631,0)),MAX(W$5:W631)+1,VLOOKUP(V632,V$5:W631,2,FALSE)) )</f>
        <v>19</v>
      </c>
      <c r="X632" s="89"/>
      <c r="Y632" s="58"/>
      <c r="Z632" s="58"/>
      <c r="AA632" s="58"/>
      <c r="AB632" s="58"/>
      <c r="AC632" s="58"/>
      <c r="AD632" s="58"/>
      <c r="AE632" s="58"/>
      <c r="AF632" s="58"/>
      <c r="AG632" s="89"/>
      <c r="AH632" s="54" t="str">
        <f t="shared" si="55"/>
        <v>xj*</v>
      </c>
      <c r="AI632" s="58"/>
      <c r="AJ632" s="58"/>
      <c r="AK632" s="58" t="s">
        <v>2510</v>
      </c>
      <c r="AL632" s="61" t="s">
        <v>2511</v>
      </c>
      <c r="AM632" s="58"/>
      <c r="AN632" s="58"/>
      <c r="AO632" s="58" t="s">
        <v>2508</v>
      </c>
      <c r="AP632" s="58" t="s">
        <v>2512</v>
      </c>
      <c r="AQ632" s="58" t="s">
        <v>1935</v>
      </c>
      <c r="AR632" s="56" t="s">
        <v>2513</v>
      </c>
      <c r="AS632" s="58" t="s">
        <v>2514</v>
      </c>
      <c r="AT632" s="92">
        <v>675410</v>
      </c>
      <c r="AU632" s="92">
        <v>674405.2</v>
      </c>
      <c r="AV632" s="93">
        <f t="shared" ref="AV632:AW647" si="57">(AT632-TRUNC(AT632/100)*100)/3600+(TRUNC(AT632/100)-TRUNC(AT632/10000)*100)/60+TRUNC(AT632/10000)</f>
        <v>67.902777777777771</v>
      </c>
      <c r="AW632" s="93">
        <f t="shared" si="57"/>
        <v>67.734777777777765</v>
      </c>
      <c r="AX632" s="58">
        <v>20</v>
      </c>
    </row>
    <row r="633" spans="1:52" ht="15" customHeight="1" x14ac:dyDescent="0.25">
      <c r="A633" s="157" t="s">
        <v>2515</v>
      </c>
      <c r="B633" s="54">
        <f ca="1">IF(AO633="","",IF(ISERROR(MATCH(AO633,AO$5:AO632,0)),MAX(B$5:B632)+1,INDIRECT(ADDRESS(MATCH(AO633,AO$5:AO632,0)+4,1)) ) )</f>
        <v>524</v>
      </c>
      <c r="C633" s="55">
        <v>696</v>
      </c>
      <c r="E633" s="57" t="s">
        <v>1194</v>
      </c>
      <c r="F633" s="56" t="s">
        <v>1194</v>
      </c>
      <c r="G633" s="126" t="s">
        <v>2507</v>
      </c>
      <c r="H633" s="59">
        <v>2</v>
      </c>
      <c r="J633" s="58" t="s">
        <v>1182</v>
      </c>
      <c r="L633" s="58" t="s">
        <v>2515</v>
      </c>
      <c r="M633" s="58" t="s">
        <v>2509</v>
      </c>
      <c r="N633" s="61">
        <f>IF(J633="","",IF(ISERROR(MATCH(M633,M$5:M632,0)),MAX(N$5:N632)+1,VLOOKUP(M633,M$5:N632,2,FALSE)) )</f>
        <v>33</v>
      </c>
      <c r="O633" s="89"/>
      <c r="P633" s="58" t="s">
        <v>1182</v>
      </c>
      <c r="S633" s="58" t="s">
        <v>1197</v>
      </c>
      <c r="V633" s="61" t="str">
        <f t="shared" si="54"/>
        <v>_</v>
      </c>
      <c r="W633" s="61">
        <f>IF(P633="","",IF(ISERROR(MATCH(V633,V$5:V632,0)),MAX(W$5:W632)+1,VLOOKUP(V633,V$5:W632,2,FALSE)) )</f>
        <v>19</v>
      </c>
      <c r="X633" s="89"/>
      <c r="Y633" s="58"/>
      <c r="Z633" s="58"/>
      <c r="AA633" s="58"/>
      <c r="AB633" s="58"/>
      <c r="AC633" s="58"/>
      <c r="AD633" s="58"/>
      <c r="AE633" s="58"/>
      <c r="AF633" s="58"/>
      <c r="AG633" s="89"/>
      <c r="AH633" s="54" t="str">
        <f t="shared" si="55"/>
        <v>xj*</v>
      </c>
      <c r="AI633" s="58"/>
      <c r="AJ633" s="58"/>
      <c r="AK633" s="58" t="s">
        <v>2510</v>
      </c>
      <c r="AL633" s="58"/>
      <c r="AM633" s="58"/>
      <c r="AN633" s="58"/>
      <c r="AO633" s="58" t="s">
        <v>2515</v>
      </c>
      <c r="AP633" s="58" t="s">
        <v>2512</v>
      </c>
      <c r="AQ633" s="58" t="s">
        <v>1935</v>
      </c>
      <c r="AR633" s="56" t="s">
        <v>2513</v>
      </c>
      <c r="AS633" s="58" t="s">
        <v>2514</v>
      </c>
      <c r="AT633" s="92">
        <v>674547.3</v>
      </c>
      <c r="AU633" s="92">
        <v>674249.3</v>
      </c>
      <c r="AV633" s="93">
        <f t="shared" si="57"/>
        <v>67.763138888888903</v>
      </c>
      <c r="AW633" s="93">
        <f t="shared" si="57"/>
        <v>67.713694444444457</v>
      </c>
      <c r="AX633" s="58">
        <v>20</v>
      </c>
    </row>
    <row r="634" spans="1:52" ht="15" customHeight="1" x14ac:dyDescent="0.25">
      <c r="A634" s="157" t="s">
        <v>2516</v>
      </c>
      <c r="B634" s="54">
        <f ca="1">IF(AO634="","",IF(ISERROR(MATCH(AO634,AO$5:AO633,0)),MAX(B$5:B633)+1,INDIRECT(ADDRESS(MATCH(AO634,AO$5:AO633,0)+4,1)) ) )</f>
        <v>525</v>
      </c>
      <c r="C634" s="55">
        <v>697</v>
      </c>
      <c r="E634" s="57" t="s">
        <v>1308</v>
      </c>
      <c r="F634" s="56" t="s">
        <v>1308</v>
      </c>
      <c r="G634" s="126" t="s">
        <v>2507</v>
      </c>
      <c r="H634" s="59">
        <v>3</v>
      </c>
      <c r="J634" s="58" t="s">
        <v>1182</v>
      </c>
      <c r="L634" s="58" t="s">
        <v>2516</v>
      </c>
      <c r="M634" s="58" t="s">
        <v>1618</v>
      </c>
      <c r="N634" s="61">
        <f>IF(J634="","",IF(ISERROR(MATCH(M634,M$5:M633,0)),MAX(N$5:N633)+1,VLOOKUP(M634,M$5:N633,2,FALSE)) )</f>
        <v>11</v>
      </c>
      <c r="O634" s="89"/>
      <c r="P634" s="58" t="s">
        <v>1182</v>
      </c>
      <c r="S634" s="58" t="s">
        <v>1211</v>
      </c>
      <c r="T634" s="58" t="s">
        <v>1217</v>
      </c>
      <c r="U634" s="58" t="s">
        <v>1212</v>
      </c>
      <c r="V634" s="61" t="str">
        <f t="shared" si="54"/>
        <v>A1-1_A2</v>
      </c>
      <c r="W634" s="61">
        <f>IF(P634="","",IF(ISERROR(MATCH(V634,V$5:V633,0)),MAX(W$5:W633)+1,VLOOKUP(V634,V$5:W633,2,FALSE)) )</f>
        <v>17</v>
      </c>
      <c r="X634" s="89"/>
      <c r="Y634" s="58"/>
      <c r="Z634" s="58"/>
      <c r="AA634" s="58"/>
      <c r="AB634" s="58"/>
      <c r="AC634" s="58"/>
      <c r="AD634" s="58"/>
      <c r="AE634" s="58"/>
      <c r="AF634" s="58"/>
      <c r="AG634" s="89"/>
      <c r="AH634" s="54" t="str">
        <f t="shared" si="55"/>
        <v>bh*</v>
      </c>
      <c r="AI634" s="58"/>
      <c r="AJ634" s="58"/>
      <c r="AK634" s="58" t="s">
        <v>2510</v>
      </c>
      <c r="AL634" s="58"/>
      <c r="AM634" s="58"/>
      <c r="AN634" s="58"/>
      <c r="AO634" s="58" t="s">
        <v>2516</v>
      </c>
      <c r="AP634" s="58" t="s">
        <v>2512</v>
      </c>
      <c r="AQ634" s="58" t="s">
        <v>1935</v>
      </c>
      <c r="AR634" s="56" t="s">
        <v>2513</v>
      </c>
      <c r="AS634" s="58" t="s">
        <v>2514</v>
      </c>
      <c r="AT634" s="92">
        <v>674558.5</v>
      </c>
      <c r="AU634" s="92">
        <v>674159</v>
      </c>
      <c r="AV634" s="93">
        <f t="shared" si="57"/>
        <v>67.766249999999999</v>
      </c>
      <c r="AW634" s="93">
        <f t="shared" si="57"/>
        <v>67.699722222222221</v>
      </c>
      <c r="AX634" s="58">
        <v>20</v>
      </c>
    </row>
    <row r="635" spans="1:52" ht="15" customHeight="1" x14ac:dyDescent="0.25">
      <c r="A635" s="157" t="s">
        <v>2517</v>
      </c>
      <c r="B635" s="54">
        <f ca="1">IF(AO635="","",IF(ISERROR(MATCH(AO635,AO$5:AO634,0)),MAX(B$5:B634)+1,INDIRECT(ADDRESS(MATCH(AO635,AO$5:AO634,0)+4,1)) ) )</f>
        <v>526</v>
      </c>
      <c r="C635" s="55">
        <v>698</v>
      </c>
      <c r="E635" s="57" t="s">
        <v>1194</v>
      </c>
      <c r="F635" s="56" t="s">
        <v>1194</v>
      </c>
      <c r="G635" s="126" t="s">
        <v>2507</v>
      </c>
      <c r="H635" s="59">
        <v>4</v>
      </c>
      <c r="J635" s="58" t="s">
        <v>1182</v>
      </c>
      <c r="L635" s="58" t="s">
        <v>2517</v>
      </c>
      <c r="M635" s="58" t="s">
        <v>2509</v>
      </c>
      <c r="N635" s="61">
        <f>IF(J635="","",IF(ISERROR(MATCH(M635,M$5:M634,0)),MAX(N$5:N634)+1,VLOOKUP(M635,M$5:N634,2,FALSE)) )</f>
        <v>33</v>
      </c>
      <c r="O635" s="89"/>
      <c r="P635" s="58" t="s">
        <v>1182</v>
      </c>
      <c r="S635" s="58" t="s">
        <v>1197</v>
      </c>
      <c r="V635" s="61" t="str">
        <f t="shared" si="54"/>
        <v>_</v>
      </c>
      <c r="W635" s="61">
        <f>IF(P635="","",IF(ISERROR(MATCH(V635,V$5:V634,0)),MAX(W$5:W634)+1,VLOOKUP(V635,V$5:W634,2,FALSE)) )</f>
        <v>19</v>
      </c>
      <c r="X635" s="89"/>
      <c r="Y635" s="58"/>
      <c r="Z635" s="58"/>
      <c r="AA635" s="58"/>
      <c r="AB635" s="58"/>
      <c r="AC635" s="58"/>
      <c r="AD635" s="58"/>
      <c r="AE635" s="58"/>
      <c r="AF635" s="58"/>
      <c r="AG635" s="89"/>
      <c r="AH635" s="54" t="str">
        <f t="shared" si="55"/>
        <v>xj*</v>
      </c>
      <c r="AI635" s="58"/>
      <c r="AJ635" s="58"/>
      <c r="AK635" s="58" t="s">
        <v>2510</v>
      </c>
      <c r="AL635" s="58"/>
      <c r="AM635" s="58"/>
      <c r="AN635" s="58"/>
      <c r="AO635" s="58" t="s">
        <v>2517</v>
      </c>
      <c r="AP635" s="58" t="s">
        <v>2512</v>
      </c>
      <c r="AQ635" s="58" t="s">
        <v>1935</v>
      </c>
      <c r="AR635" s="56" t="s">
        <v>2513</v>
      </c>
      <c r="AS635" s="58" t="s">
        <v>2514</v>
      </c>
      <c r="AT635" s="92">
        <v>675136.7</v>
      </c>
      <c r="AU635" s="92">
        <v>674141.3</v>
      </c>
      <c r="AV635" s="93">
        <f t="shared" si="57"/>
        <v>67.860194444444431</v>
      </c>
      <c r="AW635" s="93">
        <f t="shared" si="57"/>
        <v>67.694805555555575</v>
      </c>
      <c r="AX635" s="58">
        <v>20</v>
      </c>
    </row>
    <row r="636" spans="1:52" ht="15" customHeight="1" x14ac:dyDescent="0.25">
      <c r="A636" s="157" t="s">
        <v>2518</v>
      </c>
      <c r="B636" s="54">
        <f ca="1">IF(AO636="","",IF(ISERROR(MATCH(AO636,AO$5:AO635,0)),MAX(B$5:B635)+1,INDIRECT(ADDRESS(MATCH(AO636,AO$5:AO635,0)+4,1)) ) )</f>
        <v>527</v>
      </c>
      <c r="C636" s="55">
        <v>699</v>
      </c>
      <c r="E636" s="57" t="s">
        <v>1194</v>
      </c>
      <c r="F636" s="56" t="s">
        <v>1194</v>
      </c>
      <c r="G636" s="126" t="s">
        <v>2507</v>
      </c>
      <c r="H636" s="59">
        <v>5</v>
      </c>
      <c r="J636" s="58" t="s">
        <v>1182</v>
      </c>
      <c r="L636" s="58" t="s">
        <v>2518</v>
      </c>
      <c r="M636" s="58" t="s">
        <v>2509</v>
      </c>
      <c r="N636" s="61">
        <f>IF(J636="","",IF(ISERROR(MATCH(M636,M$5:M635,0)),MAX(N$5:N635)+1,VLOOKUP(M636,M$5:N635,2,FALSE)) )</f>
        <v>33</v>
      </c>
      <c r="O636" s="89"/>
      <c r="P636" s="58" t="s">
        <v>1182</v>
      </c>
      <c r="S636" s="58" t="s">
        <v>1197</v>
      </c>
      <c r="V636" s="61" t="str">
        <f t="shared" si="54"/>
        <v>_</v>
      </c>
      <c r="W636" s="61">
        <f>IF(P636="","",IF(ISERROR(MATCH(V636,V$5:V635,0)),MAX(W$5:W635)+1,VLOOKUP(V636,V$5:W635,2,FALSE)) )</f>
        <v>19</v>
      </c>
      <c r="X636" s="89"/>
      <c r="Y636" s="58"/>
      <c r="Z636" s="58"/>
      <c r="AA636" s="58"/>
      <c r="AB636" s="58"/>
      <c r="AC636" s="58"/>
      <c r="AD636" s="58"/>
      <c r="AE636" s="58"/>
      <c r="AF636" s="58"/>
      <c r="AG636" s="89"/>
      <c r="AH636" s="54" t="str">
        <f t="shared" si="55"/>
        <v>xj*</v>
      </c>
      <c r="AI636" s="58"/>
      <c r="AJ636" s="58"/>
      <c r="AK636" s="58" t="s">
        <v>2510</v>
      </c>
      <c r="AL636" s="58"/>
      <c r="AM636" s="58"/>
      <c r="AN636" s="58"/>
      <c r="AO636" s="58" t="s">
        <v>2518</v>
      </c>
      <c r="AP636" s="58" t="s">
        <v>2512</v>
      </c>
      <c r="AQ636" s="58" t="s">
        <v>1935</v>
      </c>
      <c r="AR636" s="56" t="s">
        <v>2513</v>
      </c>
      <c r="AS636" s="58" t="s">
        <v>2514</v>
      </c>
      <c r="AT636" s="92">
        <v>675138.8</v>
      </c>
      <c r="AU636" s="92">
        <v>674140.7</v>
      </c>
      <c r="AV636" s="93">
        <f t="shared" si="57"/>
        <v>67.860777777777784</v>
      </c>
      <c r="AW636" s="93">
        <f t="shared" si="57"/>
        <v>67.694638888888875</v>
      </c>
      <c r="AX636" s="58">
        <v>20</v>
      </c>
    </row>
    <row r="637" spans="1:52" ht="15" customHeight="1" x14ac:dyDescent="0.25">
      <c r="A637" s="157" t="s">
        <v>2519</v>
      </c>
      <c r="B637" s="54">
        <f ca="1">IF(AO637="","",IF(ISERROR(MATCH(AO637,AO$5:AO636,0)),MAX(B$5:B636)+1,INDIRECT(ADDRESS(MATCH(AO637,AO$5:AO636,0)+4,1)) ) )</f>
        <v>528</v>
      </c>
      <c r="C637" s="55">
        <v>700</v>
      </c>
      <c r="E637" s="57" t="s">
        <v>1308</v>
      </c>
      <c r="F637" s="56" t="s">
        <v>1308</v>
      </c>
      <c r="G637" s="126" t="s">
        <v>2507</v>
      </c>
      <c r="H637" s="59">
        <v>6</v>
      </c>
      <c r="J637" s="58" t="s">
        <v>1182</v>
      </c>
      <c r="L637" s="58" t="s">
        <v>2519</v>
      </c>
      <c r="M637" s="58" t="s">
        <v>1647</v>
      </c>
      <c r="N637" s="61">
        <f>IF(J637="","",IF(ISERROR(MATCH(M637,M$5:M636,0)),MAX(N$5:N636)+1,VLOOKUP(M637,M$5:N636,2,FALSE)) )</f>
        <v>12</v>
      </c>
      <c r="O637" s="89"/>
      <c r="P637" s="58" t="s">
        <v>1182</v>
      </c>
      <c r="S637" s="58" t="s">
        <v>1211</v>
      </c>
      <c r="T637" s="58" t="s">
        <v>1217</v>
      </c>
      <c r="U637" s="58" t="s">
        <v>1212</v>
      </c>
      <c r="V637" s="61" t="str">
        <f t="shared" si="54"/>
        <v>A1-1_A2</v>
      </c>
      <c r="W637" s="61">
        <f>IF(P637="","",IF(ISERROR(MATCH(V637,V$5:V636,0)),MAX(W$5:W636)+1,VLOOKUP(V637,V$5:W636,2,FALSE)) )</f>
        <v>17</v>
      </c>
      <c r="X637" s="89"/>
      <c r="Y637" s="58"/>
      <c r="Z637" s="58"/>
      <c r="AA637" s="58"/>
      <c r="AB637" s="58"/>
      <c r="AC637" s="58"/>
      <c r="AD637" s="58"/>
      <c r="AE637" s="58"/>
      <c r="AF637" s="58"/>
      <c r="AG637" s="89"/>
      <c r="AH637" s="54" t="str">
        <f t="shared" si="55"/>
        <v>ch*</v>
      </c>
      <c r="AI637" s="58"/>
      <c r="AJ637" s="58"/>
      <c r="AK637" s="58" t="s">
        <v>2510</v>
      </c>
      <c r="AL637" s="58"/>
      <c r="AM637" s="58"/>
      <c r="AN637" s="58"/>
      <c r="AO637" s="58" t="s">
        <v>2519</v>
      </c>
      <c r="AP637" s="58" t="s">
        <v>2512</v>
      </c>
      <c r="AQ637" s="58" t="s">
        <v>1935</v>
      </c>
      <c r="AR637" s="56" t="s">
        <v>2513</v>
      </c>
      <c r="AS637" s="58" t="s">
        <v>2514</v>
      </c>
      <c r="AT637" s="92">
        <v>674536.1</v>
      </c>
      <c r="AU637" s="92">
        <v>674412.5</v>
      </c>
      <c r="AV637" s="93">
        <f t="shared" si="57"/>
        <v>67.760027777777765</v>
      </c>
      <c r="AW637" s="93">
        <f t="shared" si="57"/>
        <v>67.736805555555549</v>
      </c>
      <c r="AX637" s="58">
        <v>20</v>
      </c>
    </row>
    <row r="638" spans="1:52" ht="15" customHeight="1" x14ac:dyDescent="0.25">
      <c r="A638" s="157" t="s">
        <v>2520</v>
      </c>
      <c r="B638" s="54">
        <f ca="1">IF(AO638="","",IF(ISERROR(MATCH(AO638,AO$5:AO637,0)),MAX(B$5:B637)+1,INDIRECT(ADDRESS(MATCH(AO638,AO$5:AO637,0)+4,1)) ) )</f>
        <v>529</v>
      </c>
      <c r="C638" s="55">
        <v>701</v>
      </c>
      <c r="E638" s="57" t="s">
        <v>1308</v>
      </c>
      <c r="F638" s="56" t="s">
        <v>1308</v>
      </c>
      <c r="G638" s="126" t="s">
        <v>2507</v>
      </c>
      <c r="H638" s="59">
        <v>7</v>
      </c>
      <c r="J638" s="58" t="s">
        <v>1182</v>
      </c>
      <c r="L638" s="58" t="s">
        <v>2520</v>
      </c>
      <c r="M638" s="58" t="s">
        <v>1479</v>
      </c>
      <c r="N638" s="61">
        <f>IF(J638="","",IF(ISERROR(MATCH(M638,M$5:M637,0)),MAX(N$5:N637)+1,VLOOKUP(M638,M$5:N637,2,FALSE)) )</f>
        <v>7</v>
      </c>
      <c r="P638" s="58" t="s">
        <v>1182</v>
      </c>
      <c r="S638" s="58" t="s">
        <v>1197</v>
      </c>
      <c r="T638" s="58" t="s">
        <v>1212</v>
      </c>
      <c r="V638" s="61" t="str">
        <f t="shared" si="54"/>
        <v>A2_A2</v>
      </c>
      <c r="W638" s="61">
        <f>IF(P638="","",IF(ISERROR(MATCH(V638,V$5:V637,0)),MAX(W$5:W637)+1,VLOOKUP(V638,V$5:W637,2,FALSE)) )</f>
        <v>7</v>
      </c>
      <c r="AH638" s="54" t="str">
        <f t="shared" si="55"/>
        <v>77*</v>
      </c>
      <c r="AK638" s="58" t="s">
        <v>2521</v>
      </c>
      <c r="AO638" s="58" t="s">
        <v>2520</v>
      </c>
      <c r="AP638" s="58" t="s">
        <v>2443</v>
      </c>
      <c r="AQ638" s="58" t="s">
        <v>1935</v>
      </c>
      <c r="AR638" s="56" t="s">
        <v>2522</v>
      </c>
      <c r="AS638" s="58" t="s">
        <v>2523</v>
      </c>
      <c r="AT638" s="92">
        <v>1660100</v>
      </c>
      <c r="AU638" s="92">
        <v>600000</v>
      </c>
      <c r="AV638" s="93">
        <f t="shared" si="57"/>
        <v>166.01666666666668</v>
      </c>
      <c r="AW638" s="93">
        <f t="shared" si="57"/>
        <v>60</v>
      </c>
      <c r="AX638" s="58">
        <v>10000</v>
      </c>
    </row>
    <row r="639" spans="1:52" ht="15" customHeight="1" x14ac:dyDescent="0.25">
      <c r="A639" s="157" t="s">
        <v>2524</v>
      </c>
      <c r="B639" s="54">
        <f ca="1">IF(AO639="","",IF(ISERROR(MATCH(AO639,AO$5:AO638,0)),MAX(B$5:B638)+1,INDIRECT(ADDRESS(MATCH(AO639,AO$5:AO638,0)+4,1)) ) )</f>
        <v>530</v>
      </c>
      <c r="C639" s="55">
        <v>702</v>
      </c>
      <c r="E639" s="57" t="s">
        <v>1308</v>
      </c>
      <c r="F639" s="56" t="s">
        <v>1308</v>
      </c>
      <c r="G639" s="126" t="s">
        <v>2507</v>
      </c>
      <c r="H639" s="59">
        <v>8</v>
      </c>
      <c r="J639" s="58" t="s">
        <v>1182</v>
      </c>
      <c r="L639" s="58" t="s">
        <v>2524</v>
      </c>
      <c r="M639" s="58" t="s">
        <v>1479</v>
      </c>
      <c r="N639" s="61">
        <f>IF(J639="","",IF(ISERROR(MATCH(M639,M$5:M638,0)),MAX(N$5:N638)+1,VLOOKUP(M639,M$5:N638,2,FALSE)) )</f>
        <v>7</v>
      </c>
      <c r="P639" s="58" t="s">
        <v>1182</v>
      </c>
      <c r="S639" s="58" t="s">
        <v>1197</v>
      </c>
      <c r="T639" s="58" t="s">
        <v>1212</v>
      </c>
      <c r="V639" s="61" t="str">
        <f t="shared" si="54"/>
        <v>A2_A2</v>
      </c>
      <c r="W639" s="61">
        <f>IF(P639="","",IF(ISERROR(MATCH(V639,V$5:V638,0)),MAX(W$5:W638)+1,VLOOKUP(V639,V$5:W638,2,FALSE)) )</f>
        <v>7</v>
      </c>
      <c r="AH639" s="54" t="str">
        <f t="shared" si="55"/>
        <v>77*</v>
      </c>
      <c r="AK639" s="58" t="s">
        <v>2521</v>
      </c>
      <c r="AO639" s="58" t="s">
        <v>2524</v>
      </c>
      <c r="AP639" s="58" t="s">
        <v>2443</v>
      </c>
      <c r="AQ639" s="58" t="s">
        <v>1935</v>
      </c>
      <c r="AR639" s="56" t="s">
        <v>2525</v>
      </c>
      <c r="AS639" s="58" t="s">
        <v>2523</v>
      </c>
      <c r="AT639" s="92">
        <v>1660100</v>
      </c>
      <c r="AU639" s="92">
        <v>600000</v>
      </c>
      <c r="AV639" s="93">
        <f t="shared" si="57"/>
        <v>166.01666666666668</v>
      </c>
      <c r="AW639" s="93">
        <f t="shared" si="57"/>
        <v>60</v>
      </c>
      <c r="AX639" s="58">
        <v>10000</v>
      </c>
    </row>
    <row r="640" spans="1:52" ht="15" customHeight="1" x14ac:dyDescent="0.25">
      <c r="A640" s="157" t="s">
        <v>2526</v>
      </c>
      <c r="B640" s="54">
        <f ca="1">IF(AO640="","",IF(ISERROR(MATCH(AO640,AO$5:AO639,0)),MAX(B$5:B639)+1,INDIRECT(ADDRESS(MATCH(AO640,AO$5:AO639,0)+4,1)) ) )</f>
        <v>531</v>
      </c>
      <c r="C640" s="55">
        <v>703</v>
      </c>
      <c r="E640" s="57" t="s">
        <v>1308</v>
      </c>
      <c r="F640" s="56" t="s">
        <v>1308</v>
      </c>
      <c r="G640" s="126" t="s">
        <v>2507</v>
      </c>
      <c r="H640" s="59">
        <v>9</v>
      </c>
      <c r="J640" s="58" t="s">
        <v>1182</v>
      </c>
      <c r="L640" s="58" t="s">
        <v>2526</v>
      </c>
      <c r="M640" s="58" t="s">
        <v>1479</v>
      </c>
      <c r="N640" s="61">
        <f>IF(J640="","",IF(ISERROR(MATCH(M640,M$5:M639,0)),MAX(N$5:N639)+1,VLOOKUP(M640,M$5:N639,2,FALSE)) )</f>
        <v>7</v>
      </c>
      <c r="P640" s="58" t="s">
        <v>1182</v>
      </c>
      <c r="S640" s="58" t="s">
        <v>1197</v>
      </c>
      <c r="T640" s="58" t="s">
        <v>1212</v>
      </c>
      <c r="V640" s="61" t="str">
        <f t="shared" si="54"/>
        <v>A2_A2</v>
      </c>
      <c r="W640" s="61">
        <f>IF(P640="","",IF(ISERROR(MATCH(V640,V$5:V639,0)),MAX(W$5:W639)+1,VLOOKUP(V640,V$5:W639,2,FALSE)) )</f>
        <v>7</v>
      </c>
      <c r="AH640" s="54" t="str">
        <f t="shared" si="55"/>
        <v>77*</v>
      </c>
      <c r="AK640" s="58" t="s">
        <v>2521</v>
      </c>
      <c r="AO640" s="58" t="s">
        <v>2526</v>
      </c>
      <c r="AP640" s="58" t="s">
        <v>2443</v>
      </c>
      <c r="AQ640" s="58" t="s">
        <v>1935</v>
      </c>
      <c r="AR640" s="56" t="s">
        <v>2527</v>
      </c>
      <c r="AS640" s="58" t="s">
        <v>2523</v>
      </c>
      <c r="AT640" s="92">
        <v>1660100</v>
      </c>
      <c r="AU640" s="92">
        <v>600000</v>
      </c>
      <c r="AV640" s="93">
        <f t="shared" si="57"/>
        <v>166.01666666666668</v>
      </c>
      <c r="AW640" s="93">
        <f t="shared" si="57"/>
        <v>60</v>
      </c>
      <c r="AX640" s="58">
        <v>10000</v>
      </c>
    </row>
    <row r="641" spans="1:52" ht="15" customHeight="1" x14ac:dyDescent="0.25">
      <c r="A641" s="157" t="s">
        <v>2528</v>
      </c>
      <c r="B641" s="54">
        <f ca="1">IF(AO641="","",IF(ISERROR(MATCH(AO641,AO$5:AO640,0)),MAX(B$5:B640)+1,INDIRECT(ADDRESS(MATCH(AO641,AO$5:AO640,0)+4,1)) ) )</f>
        <v>532</v>
      </c>
      <c r="C641" s="55">
        <v>704</v>
      </c>
      <c r="E641" s="57" t="s">
        <v>1308</v>
      </c>
      <c r="F641" s="56" t="s">
        <v>1308</v>
      </c>
      <c r="G641" s="126" t="s">
        <v>2507</v>
      </c>
      <c r="H641" s="59">
        <v>10</v>
      </c>
      <c r="J641" s="58" t="s">
        <v>1182</v>
      </c>
      <c r="L641" s="58" t="s">
        <v>2528</v>
      </c>
      <c r="M641" s="58" t="s">
        <v>1647</v>
      </c>
      <c r="N641" s="61">
        <f>IF(J641="","",IF(ISERROR(MATCH(M641,M$5:M640,0)),MAX(N$5:N640)+1,VLOOKUP(M641,M$5:N640,2,FALSE)) )</f>
        <v>12</v>
      </c>
      <c r="P641" s="58" t="s">
        <v>1182</v>
      </c>
      <c r="S641" s="58" t="s">
        <v>1211</v>
      </c>
      <c r="T641" s="58" t="s">
        <v>1217</v>
      </c>
      <c r="U641" s="75" t="s">
        <v>2488</v>
      </c>
      <c r="V641" s="61" t="str">
        <f t="shared" si="54"/>
        <v>A1-1_A2-1</v>
      </c>
      <c r="W641" s="61">
        <f>IF(P641="","",IF(ISERROR(MATCH(V641,V$5:V640,0)),MAX(W$5:W640)+1,VLOOKUP(V641,V$5:W640,2,FALSE)) )</f>
        <v>23</v>
      </c>
      <c r="AH641" s="54" t="str">
        <f t="shared" si="55"/>
        <v>cn*</v>
      </c>
      <c r="AK641" s="58" t="s">
        <v>2521</v>
      </c>
      <c r="AO641" s="58" t="s">
        <v>2528</v>
      </c>
      <c r="AP641" s="58" t="s">
        <v>2443</v>
      </c>
      <c r="AQ641" s="58" t="s">
        <v>1935</v>
      </c>
      <c r="AR641" s="56" t="s">
        <v>2529</v>
      </c>
      <c r="AS641" s="58" t="s">
        <v>2523</v>
      </c>
      <c r="AT641" s="92">
        <v>1660100</v>
      </c>
      <c r="AU641" s="92">
        <v>600000</v>
      </c>
      <c r="AV641" s="93">
        <f t="shared" si="57"/>
        <v>166.01666666666668</v>
      </c>
      <c r="AW641" s="93">
        <f t="shared" si="57"/>
        <v>60</v>
      </c>
      <c r="AX641" s="58">
        <v>10000</v>
      </c>
    </row>
    <row r="642" spans="1:52" ht="15" customHeight="1" x14ac:dyDescent="0.25">
      <c r="A642" s="157" t="s">
        <v>2530</v>
      </c>
      <c r="B642" s="54">
        <f ca="1">IF(AO642="","",IF(ISERROR(MATCH(AO642,AO$5:AO641,0)),MAX(B$5:B641)+1,INDIRECT(ADDRESS(MATCH(AO642,AO$5:AO641,0)+4,1)) ) )</f>
        <v>533</v>
      </c>
      <c r="C642" s="55">
        <v>705</v>
      </c>
      <c r="E642" s="57" t="s">
        <v>1308</v>
      </c>
      <c r="F642" s="56" t="s">
        <v>1308</v>
      </c>
      <c r="G642" s="126" t="s">
        <v>2507</v>
      </c>
      <c r="H642" s="59">
        <v>11</v>
      </c>
      <c r="J642" s="58" t="s">
        <v>1182</v>
      </c>
      <c r="L642" s="58" t="s">
        <v>2530</v>
      </c>
      <c r="M642" s="58" t="s">
        <v>1647</v>
      </c>
      <c r="N642" s="61">
        <f>IF(J642="","",IF(ISERROR(MATCH(M642,M$5:M641,0)),MAX(N$5:N641)+1,VLOOKUP(M642,M$5:N641,2,FALSE)) )</f>
        <v>12</v>
      </c>
      <c r="P642" s="58" t="s">
        <v>1182</v>
      </c>
      <c r="S642" s="58" t="s">
        <v>1211</v>
      </c>
      <c r="T642" s="58" t="s">
        <v>1217</v>
      </c>
      <c r="U642" s="75" t="s">
        <v>2488</v>
      </c>
      <c r="V642" s="61" t="str">
        <f t="shared" si="54"/>
        <v>A1-1_A2-1</v>
      </c>
      <c r="W642" s="61">
        <f>IF(P642="","",IF(ISERROR(MATCH(V642,V$5:V641,0)),MAX(W$5:W641)+1,VLOOKUP(V642,V$5:W641,2,FALSE)) )</f>
        <v>23</v>
      </c>
      <c r="AH642" s="54" t="str">
        <f t="shared" si="55"/>
        <v>cn*</v>
      </c>
      <c r="AK642" s="58" t="s">
        <v>2521</v>
      </c>
      <c r="AO642" s="58" t="s">
        <v>2530</v>
      </c>
      <c r="AP642" s="58" t="s">
        <v>2443</v>
      </c>
      <c r="AQ642" s="58" t="s">
        <v>1935</v>
      </c>
      <c r="AR642" s="56" t="s">
        <v>2531</v>
      </c>
      <c r="AS642" s="58" t="s">
        <v>2523</v>
      </c>
      <c r="AT642" s="92">
        <v>1660100</v>
      </c>
      <c r="AU642" s="92">
        <v>600000</v>
      </c>
      <c r="AV642" s="93">
        <f t="shared" si="57"/>
        <v>166.01666666666668</v>
      </c>
      <c r="AW642" s="93">
        <f t="shared" si="57"/>
        <v>60</v>
      </c>
      <c r="AX642" s="58">
        <v>10000</v>
      </c>
    </row>
    <row r="643" spans="1:52" ht="15" customHeight="1" x14ac:dyDescent="0.25">
      <c r="A643" s="157" t="s">
        <v>2532</v>
      </c>
      <c r="B643" s="54">
        <f ca="1">IF(AO643="","",IF(ISERROR(MATCH(AO643,AO$5:AO642,0)),MAX(B$5:B642)+1,INDIRECT(ADDRESS(MATCH(AO643,AO$5:AO642,0)+4,1)) ) )</f>
        <v>534</v>
      </c>
      <c r="C643" s="55">
        <v>706</v>
      </c>
      <c r="E643" s="57" t="s">
        <v>1308</v>
      </c>
      <c r="F643" s="56" t="s">
        <v>1308</v>
      </c>
      <c r="G643" s="126" t="s">
        <v>2507</v>
      </c>
      <c r="H643" s="59">
        <v>12</v>
      </c>
      <c r="J643" s="58" t="s">
        <v>1182</v>
      </c>
      <c r="L643" s="58" t="s">
        <v>2532</v>
      </c>
      <c r="M643" s="58" t="s">
        <v>2533</v>
      </c>
      <c r="N643" s="61">
        <f>IF(J643="","",IF(ISERROR(MATCH(M643,M$5:M642,0)),MAX(N$5:N642)+1,VLOOKUP(M643,M$5:N642,2,FALSE)) )</f>
        <v>34</v>
      </c>
      <c r="P643" s="58" t="s">
        <v>1182</v>
      </c>
      <c r="S643" s="58" t="s">
        <v>1197</v>
      </c>
      <c r="T643" s="58" t="s">
        <v>1212</v>
      </c>
      <c r="V643" s="61" t="str">
        <f t="shared" si="54"/>
        <v>A2_A2</v>
      </c>
      <c r="W643" s="61">
        <f>IF(P643="","",IF(ISERROR(MATCH(V643,V$5:V642,0)),MAX(W$5:W642)+1,VLOOKUP(V643,V$5:W642,2,FALSE)) )</f>
        <v>7</v>
      </c>
      <c r="AH643" s="54" t="str">
        <f t="shared" si="55"/>
        <v>y7*</v>
      </c>
      <c r="AK643" s="58" t="s">
        <v>2521</v>
      </c>
      <c r="AO643" s="58" t="s">
        <v>2532</v>
      </c>
      <c r="AP643" s="58" t="s">
        <v>2443</v>
      </c>
      <c r="AQ643" s="58" t="s">
        <v>1935</v>
      </c>
      <c r="AR643" s="56" t="s">
        <v>2534</v>
      </c>
      <c r="AS643" s="58" t="s">
        <v>2523</v>
      </c>
      <c r="AT643" s="92">
        <v>1660100</v>
      </c>
      <c r="AU643" s="92">
        <v>600000</v>
      </c>
      <c r="AV643" s="93">
        <f t="shared" si="57"/>
        <v>166.01666666666668</v>
      </c>
      <c r="AW643" s="93">
        <f t="shared" si="57"/>
        <v>60</v>
      </c>
      <c r="AX643" s="58">
        <v>10000</v>
      </c>
    </row>
    <row r="644" spans="1:52" ht="15" customHeight="1" x14ac:dyDescent="0.25">
      <c r="A644" s="157" t="s">
        <v>2535</v>
      </c>
      <c r="B644" s="54">
        <f ca="1">IF(AO644="","",IF(ISERROR(MATCH(AO644,AO$5:AO643,0)),MAX(B$5:B643)+1,INDIRECT(ADDRESS(MATCH(AO644,AO$5:AO643,0)+4,1)) ) )</f>
        <v>535</v>
      </c>
      <c r="C644" s="55">
        <v>707</v>
      </c>
      <c r="E644" s="57" t="s">
        <v>1308</v>
      </c>
      <c r="F644" s="56" t="s">
        <v>1308</v>
      </c>
      <c r="G644" s="126" t="s">
        <v>2507</v>
      </c>
      <c r="H644" s="59">
        <v>13</v>
      </c>
      <c r="J644" s="58" t="s">
        <v>1182</v>
      </c>
      <c r="L644" s="58" t="s">
        <v>2535</v>
      </c>
      <c r="M644" s="58" t="s">
        <v>1662</v>
      </c>
      <c r="N644" s="61">
        <f>IF(J644="","",IF(ISERROR(MATCH(M644,M$5:M643,0)),MAX(N$5:N643)+1,VLOOKUP(M644,M$5:N643,2,FALSE)) )</f>
        <v>13</v>
      </c>
      <c r="P644" s="58" t="s">
        <v>1182</v>
      </c>
      <c r="S644" s="58" t="s">
        <v>1197</v>
      </c>
      <c r="T644" s="58" t="s">
        <v>1212</v>
      </c>
      <c r="V644" s="61" t="str">
        <f t="shared" si="54"/>
        <v>A2_A2</v>
      </c>
      <c r="W644" s="61">
        <f>IF(P644="","",IF(ISERROR(MATCH(V644,V$5:V643,0)),MAX(W$5:W643)+1,VLOOKUP(V644,V$5:W643,2,FALSE)) )</f>
        <v>7</v>
      </c>
      <c r="AH644" s="54" t="str">
        <f t="shared" si="55"/>
        <v>d7*</v>
      </c>
      <c r="AK644" s="58" t="s">
        <v>2521</v>
      </c>
      <c r="AO644" s="58" t="s">
        <v>2535</v>
      </c>
      <c r="AP644" s="58" t="s">
        <v>2443</v>
      </c>
      <c r="AQ644" s="58" t="s">
        <v>1935</v>
      </c>
      <c r="AR644" s="56" t="s">
        <v>2536</v>
      </c>
      <c r="AS644" s="58" t="s">
        <v>2523</v>
      </c>
      <c r="AT644" s="92">
        <v>1660100</v>
      </c>
      <c r="AU644" s="92">
        <v>600000</v>
      </c>
      <c r="AV644" s="93">
        <f t="shared" si="57"/>
        <v>166.01666666666668</v>
      </c>
      <c r="AW644" s="93">
        <f t="shared" si="57"/>
        <v>60</v>
      </c>
      <c r="AX644" s="58">
        <v>10000</v>
      </c>
    </row>
    <row r="645" spans="1:52" ht="15" customHeight="1" x14ac:dyDescent="0.25">
      <c r="A645" s="157" t="s">
        <v>2537</v>
      </c>
      <c r="B645" s="54">
        <f ca="1">IF(AO645="","",IF(ISERROR(MATCH(AO645,AO$5:AO644,0)),MAX(B$5:B644)+1,INDIRECT(ADDRESS(MATCH(AO645,AO$5:AO644,0)+4,1)) ) )</f>
        <v>536</v>
      </c>
      <c r="C645" s="55">
        <v>708</v>
      </c>
      <c r="E645" s="57" t="s">
        <v>1308</v>
      </c>
      <c r="F645" s="56" t="s">
        <v>1308</v>
      </c>
      <c r="G645" s="126" t="s">
        <v>2507</v>
      </c>
      <c r="H645" s="59">
        <v>14</v>
      </c>
      <c r="J645" s="58" t="s">
        <v>1182</v>
      </c>
      <c r="L645" s="58" t="s">
        <v>2537</v>
      </c>
      <c r="M645" s="58" t="s">
        <v>1647</v>
      </c>
      <c r="N645" s="61">
        <f>IF(J645="","",IF(ISERROR(MATCH(M645,M$5:M644,0)),MAX(N$5:N644)+1,VLOOKUP(M645,M$5:N644,2,FALSE)) )</f>
        <v>12</v>
      </c>
      <c r="P645" s="58" t="s">
        <v>1182</v>
      </c>
      <c r="S645" s="58" t="s">
        <v>1211</v>
      </c>
      <c r="T645" s="58" t="s">
        <v>1196</v>
      </c>
      <c r="U645" s="58" t="s">
        <v>1212</v>
      </c>
      <c r="V645" s="61" t="str">
        <f t="shared" si="54"/>
        <v>A1_A2</v>
      </c>
      <c r="W645" s="61">
        <f>IF(P645="","",IF(ISERROR(MATCH(V645,V$5:V644,0)),MAX(W$5:W644)+1,VLOOKUP(V645,V$5:W644,2,FALSE)) )</f>
        <v>11</v>
      </c>
      <c r="AH645" s="54" t="str">
        <f t="shared" si="55"/>
        <v>cb*</v>
      </c>
      <c r="AK645" s="58" t="s">
        <v>2521</v>
      </c>
      <c r="AO645" s="58" t="s">
        <v>2537</v>
      </c>
      <c r="AP645" s="58" t="s">
        <v>2443</v>
      </c>
      <c r="AQ645" s="58" t="s">
        <v>1935</v>
      </c>
      <c r="AR645" s="56" t="s">
        <v>2538</v>
      </c>
      <c r="AS645" s="58" t="s">
        <v>2523</v>
      </c>
      <c r="AT645" s="92">
        <v>1660100</v>
      </c>
      <c r="AU645" s="92">
        <v>600000</v>
      </c>
      <c r="AV645" s="93">
        <f t="shared" si="57"/>
        <v>166.01666666666668</v>
      </c>
      <c r="AW645" s="93">
        <f t="shared" si="57"/>
        <v>60</v>
      </c>
      <c r="AX645" s="58">
        <v>10000</v>
      </c>
    </row>
    <row r="646" spans="1:52" ht="15" customHeight="1" x14ac:dyDescent="0.25">
      <c r="A646" s="157" t="s">
        <v>2539</v>
      </c>
      <c r="B646" s="54">
        <f ca="1">IF(AO646="","",IF(ISERROR(MATCH(AO646,AO$5:AO645,0)),MAX(B$5:B645)+1,INDIRECT(ADDRESS(MATCH(AO646,AO$5:AO645,0)+4,1)) ) )</f>
        <v>537</v>
      </c>
      <c r="C646" s="55">
        <v>709</v>
      </c>
      <c r="E646" s="57" t="s">
        <v>1308</v>
      </c>
      <c r="F646" s="56" t="s">
        <v>1308</v>
      </c>
      <c r="G646" s="126" t="s">
        <v>2507</v>
      </c>
      <c r="H646" s="59">
        <v>15</v>
      </c>
      <c r="J646" s="58" t="s">
        <v>1182</v>
      </c>
      <c r="L646" s="58" t="s">
        <v>2539</v>
      </c>
      <c r="M646" s="58" t="s">
        <v>1479</v>
      </c>
      <c r="N646" s="61">
        <f>IF(J646="","",IF(ISERROR(MATCH(M646,M$5:M645,0)),MAX(N$5:N645)+1,VLOOKUP(M646,M$5:N645,2,FALSE)) )</f>
        <v>7</v>
      </c>
      <c r="P646" s="58" t="s">
        <v>1182</v>
      </c>
      <c r="S646" s="58" t="s">
        <v>1197</v>
      </c>
      <c r="T646" s="58" t="s">
        <v>1212</v>
      </c>
      <c r="V646" s="61" t="str">
        <f t="shared" ref="V646:V709" si="58">IF(P646="","",IF(S646="ho",T646&amp;"_"&amp;T646,T646&amp;"_"&amp;U646) )</f>
        <v>A2_A2</v>
      </c>
      <c r="W646" s="61">
        <f>IF(P646="","",IF(ISERROR(MATCH(V646,V$5:V645,0)),MAX(W$5:W645)+1,VLOOKUP(V646,V$5:W645,2,FALSE)) )</f>
        <v>7</v>
      </c>
      <c r="AH646" s="54" t="str">
        <f t="shared" ref="AH646:AH709" si="59">IF(D646&lt;&gt;"","",IF(N646="","*",IF(N646&lt;10,N646,CHAR(N646+87)))&amp;IF(W646="","*",IF(W646&lt;10,W646,CHAR(W646+87)))&amp;IF(AF646="","*",IF(AF646&lt;10,AF646,CHAR(AF646+87))) )</f>
        <v>77*</v>
      </c>
      <c r="AK646" s="58" t="s">
        <v>2521</v>
      </c>
      <c r="AO646" s="58" t="s">
        <v>2539</v>
      </c>
      <c r="AP646" s="58" t="s">
        <v>2443</v>
      </c>
      <c r="AQ646" s="58" t="s">
        <v>1935</v>
      </c>
      <c r="AR646" s="56" t="s">
        <v>2540</v>
      </c>
      <c r="AS646" s="58" t="s">
        <v>2523</v>
      </c>
      <c r="AT646" s="92">
        <v>1660100</v>
      </c>
      <c r="AU646" s="92">
        <v>600000</v>
      </c>
      <c r="AV646" s="93">
        <f t="shared" si="57"/>
        <v>166.01666666666668</v>
      </c>
      <c r="AW646" s="93">
        <f t="shared" si="57"/>
        <v>60</v>
      </c>
      <c r="AX646" s="58">
        <v>10000</v>
      </c>
    </row>
    <row r="647" spans="1:52" ht="15" customHeight="1" x14ac:dyDescent="0.25">
      <c r="A647" s="157" t="s">
        <v>2541</v>
      </c>
      <c r="B647" s="54">
        <f ca="1">IF(AO647="","",IF(ISERROR(MATCH(AO647,AO$5:AO646,0)),MAX(B$5:B646)+1,INDIRECT(ADDRESS(MATCH(AO647,AO$5:AO646,0)+4,1)) ) )</f>
        <v>538</v>
      </c>
      <c r="C647" s="55">
        <v>710</v>
      </c>
      <c r="E647" s="57" t="s">
        <v>1308</v>
      </c>
      <c r="F647" s="56" t="s">
        <v>1308</v>
      </c>
      <c r="G647" s="126" t="s">
        <v>2507</v>
      </c>
      <c r="H647" s="59">
        <v>16</v>
      </c>
      <c r="J647" s="58" t="s">
        <v>1182</v>
      </c>
      <c r="L647" s="58" t="s">
        <v>2541</v>
      </c>
      <c r="M647" s="58" t="s">
        <v>1647</v>
      </c>
      <c r="N647" s="61">
        <f>IF(J647="","",IF(ISERROR(MATCH(M647,M$5:M646,0)),MAX(N$5:N646)+1,VLOOKUP(M647,M$5:N646,2,FALSE)) )</f>
        <v>12</v>
      </c>
      <c r="P647" s="58" t="s">
        <v>1182</v>
      </c>
      <c r="S647" s="58" t="s">
        <v>1211</v>
      </c>
      <c r="T647" s="58" t="s">
        <v>1217</v>
      </c>
      <c r="U647" s="75" t="s">
        <v>2488</v>
      </c>
      <c r="V647" s="61" t="str">
        <f t="shared" si="58"/>
        <v>A1-1_A2-1</v>
      </c>
      <c r="W647" s="61">
        <f>IF(P647="","",IF(ISERROR(MATCH(V647,V$5:V646,0)),MAX(W$5:W646)+1,VLOOKUP(V647,V$5:W646,2,FALSE)) )</f>
        <v>23</v>
      </c>
      <c r="AH647" s="54" t="str">
        <f t="shared" si="59"/>
        <v>cn*</v>
      </c>
      <c r="AK647" s="58" t="s">
        <v>2521</v>
      </c>
      <c r="AO647" s="58" t="s">
        <v>2541</v>
      </c>
      <c r="AP647" s="58" t="s">
        <v>2443</v>
      </c>
      <c r="AQ647" s="58" t="s">
        <v>1935</v>
      </c>
      <c r="AR647" s="56" t="s">
        <v>2542</v>
      </c>
      <c r="AS647" s="58" t="s">
        <v>2523</v>
      </c>
      <c r="AT647" s="92">
        <v>1660100</v>
      </c>
      <c r="AU647" s="92">
        <v>600000</v>
      </c>
      <c r="AV647" s="93">
        <f t="shared" si="57"/>
        <v>166.01666666666668</v>
      </c>
      <c r="AW647" s="93">
        <f t="shared" si="57"/>
        <v>60</v>
      </c>
      <c r="AX647" s="58">
        <v>10000</v>
      </c>
    </row>
    <row r="648" spans="1:52" ht="15" customHeight="1" x14ac:dyDescent="0.25">
      <c r="A648" s="157" t="s">
        <v>2543</v>
      </c>
      <c r="B648" s="54">
        <f ca="1">IF(AO648="","",IF(ISERROR(MATCH(AO648,AO$5:AO647,0)),MAX(B$5:B647)+1,INDIRECT(ADDRESS(MATCH(AO648,AO$5:AO647,0)+4,1)) ) )</f>
        <v>539</v>
      </c>
      <c r="C648" s="55">
        <v>711</v>
      </c>
      <c r="E648" s="57" t="s">
        <v>1308</v>
      </c>
      <c r="F648" s="56" t="s">
        <v>1308</v>
      </c>
      <c r="G648" s="126" t="s">
        <v>2507</v>
      </c>
      <c r="H648" s="59">
        <v>17</v>
      </c>
      <c r="J648" s="58" t="s">
        <v>1182</v>
      </c>
      <c r="L648" s="58" t="s">
        <v>2543</v>
      </c>
      <c r="M648" s="58" t="s">
        <v>1662</v>
      </c>
      <c r="N648" s="61">
        <f>IF(J648="","",IF(ISERROR(MATCH(M648,M$5:M647,0)),MAX(N$5:N647)+1,VLOOKUP(M648,M$5:N647,2,FALSE)) )</f>
        <v>13</v>
      </c>
      <c r="P648" s="58" t="s">
        <v>1182</v>
      </c>
      <c r="S648" s="58" t="s">
        <v>1197</v>
      </c>
      <c r="T648" s="58" t="s">
        <v>1212</v>
      </c>
      <c r="V648" s="61" t="str">
        <f t="shared" si="58"/>
        <v>A2_A2</v>
      </c>
      <c r="W648" s="61">
        <f>IF(P648="","",IF(ISERROR(MATCH(V648,V$5:V647,0)),MAX(W$5:W647)+1,VLOOKUP(V648,V$5:W647,2,FALSE)) )</f>
        <v>7</v>
      </c>
      <c r="AH648" s="54" t="str">
        <f t="shared" si="59"/>
        <v>d7*</v>
      </c>
      <c r="AK648" s="58" t="s">
        <v>2521</v>
      </c>
      <c r="AO648" s="58" t="s">
        <v>2543</v>
      </c>
      <c r="AP648" s="58" t="s">
        <v>2443</v>
      </c>
      <c r="AQ648" s="58" t="s">
        <v>1935</v>
      </c>
      <c r="AR648" s="56" t="s">
        <v>2544</v>
      </c>
      <c r="AS648" s="58" t="s">
        <v>2523</v>
      </c>
      <c r="AT648" s="92">
        <v>1660100</v>
      </c>
      <c r="AU648" s="92">
        <v>600000</v>
      </c>
      <c r="AV648" s="93">
        <f t="shared" ref="AV648:AW663" si="60">(AT648-TRUNC(AT648/100)*100)/3600+(TRUNC(AT648/100)-TRUNC(AT648/10000)*100)/60+TRUNC(AT648/10000)</f>
        <v>166.01666666666668</v>
      </c>
      <c r="AW648" s="93">
        <f t="shared" si="60"/>
        <v>60</v>
      </c>
      <c r="AX648" s="58">
        <v>10000</v>
      </c>
    </row>
    <row r="649" spans="1:52" ht="15" customHeight="1" x14ac:dyDescent="0.25">
      <c r="A649" s="157" t="s">
        <v>2545</v>
      </c>
      <c r="B649" s="54">
        <f ca="1">IF(AO649="","",IF(ISERROR(MATCH(AO649,AO$5:AO648,0)),MAX(B$5:B648)+1,INDIRECT(ADDRESS(MATCH(AO649,AO$5:AO648,0)+4,1)) ) )</f>
        <v>540</v>
      </c>
      <c r="C649" s="55">
        <v>712</v>
      </c>
      <c r="E649" s="57" t="s">
        <v>1308</v>
      </c>
      <c r="F649" s="56" t="s">
        <v>1308</v>
      </c>
      <c r="G649" s="126" t="s">
        <v>2507</v>
      </c>
      <c r="H649" s="59">
        <v>18</v>
      </c>
      <c r="J649" s="58" t="s">
        <v>1182</v>
      </c>
      <c r="L649" s="58" t="s">
        <v>2545</v>
      </c>
      <c r="M649" s="58" t="s">
        <v>1647</v>
      </c>
      <c r="N649" s="61">
        <f>IF(J649="","",IF(ISERROR(MATCH(M649,M$5:M648,0)),MAX(N$5:N648)+1,VLOOKUP(M649,M$5:N648,2,FALSE)) )</f>
        <v>12</v>
      </c>
      <c r="Q649" s="58" t="s">
        <v>1619</v>
      </c>
      <c r="V649" s="61" t="str">
        <f t="shared" si="58"/>
        <v/>
      </c>
      <c r="W649" s="61" t="str">
        <f>IF(P649="","",IF(ISERROR(MATCH(V649,V$5:V648,0)),MAX(W$5:W648)+1,VLOOKUP(V649,V$5:W648,2,FALSE)) )</f>
        <v/>
      </c>
      <c r="AH649" s="54" t="str">
        <f t="shared" si="59"/>
        <v>c**</v>
      </c>
      <c r="AK649" s="58" t="s">
        <v>2521</v>
      </c>
      <c r="AO649" s="58" t="s">
        <v>2545</v>
      </c>
      <c r="AP649" s="58" t="s">
        <v>2443</v>
      </c>
      <c r="AQ649" s="58" t="s">
        <v>1935</v>
      </c>
      <c r="AR649" s="56" t="s">
        <v>2546</v>
      </c>
      <c r="AS649" s="58" t="s">
        <v>2523</v>
      </c>
      <c r="AT649" s="92">
        <v>1660100</v>
      </c>
      <c r="AU649" s="92">
        <v>600000</v>
      </c>
      <c r="AV649" s="93">
        <f t="shared" si="60"/>
        <v>166.01666666666668</v>
      </c>
      <c r="AW649" s="93">
        <f t="shared" si="60"/>
        <v>60</v>
      </c>
      <c r="AX649" s="58">
        <v>10000</v>
      </c>
    </row>
    <row r="650" spans="1:52" ht="15" customHeight="1" x14ac:dyDescent="0.25">
      <c r="A650" s="157" t="s">
        <v>2547</v>
      </c>
      <c r="B650" s="54">
        <f ca="1">IF(AO650="","",IF(ISERROR(MATCH(AO650,AO$5:AO649,0)),MAX(B$5:B649)+1,INDIRECT(ADDRESS(MATCH(AO650,AO$5:AO649,0)+4,1)) ) )</f>
        <v>541</v>
      </c>
      <c r="C650" s="55">
        <v>713</v>
      </c>
      <c r="E650" s="57" t="s">
        <v>1308</v>
      </c>
      <c r="F650" s="56" t="s">
        <v>1308</v>
      </c>
      <c r="G650" s="126" t="s">
        <v>2507</v>
      </c>
      <c r="H650" s="59">
        <v>19</v>
      </c>
      <c r="J650" s="58" t="s">
        <v>1182</v>
      </c>
      <c r="L650" s="58" t="s">
        <v>2547</v>
      </c>
      <c r="M650" s="58" t="s">
        <v>2533</v>
      </c>
      <c r="N650" s="61">
        <f>IF(J650="","",IF(ISERROR(MATCH(M650,M$5:M649,0)),MAX(N$5:N649)+1,VLOOKUP(M650,M$5:N649,2,FALSE)) )</f>
        <v>34</v>
      </c>
      <c r="P650" s="58" t="s">
        <v>1182</v>
      </c>
      <c r="S650" s="58" t="s">
        <v>1197</v>
      </c>
      <c r="T650" s="58" t="s">
        <v>1212</v>
      </c>
      <c r="V650" s="61" t="str">
        <f t="shared" si="58"/>
        <v>A2_A2</v>
      </c>
      <c r="W650" s="61">
        <f>IF(P650="","",IF(ISERROR(MATCH(V650,V$5:V649,0)),MAX(W$5:W649)+1,VLOOKUP(V650,V$5:W649,2,FALSE)) )</f>
        <v>7</v>
      </c>
      <c r="AH650" s="54" t="str">
        <f t="shared" si="59"/>
        <v>y7*</v>
      </c>
      <c r="AK650" s="58" t="s">
        <v>2521</v>
      </c>
      <c r="AO650" s="58" t="s">
        <v>2547</v>
      </c>
      <c r="AP650" s="58" t="s">
        <v>2443</v>
      </c>
      <c r="AQ650" s="58" t="s">
        <v>1935</v>
      </c>
      <c r="AR650" s="56" t="s">
        <v>2546</v>
      </c>
      <c r="AS650" s="58" t="s">
        <v>2548</v>
      </c>
      <c r="AT650" s="92">
        <v>1660100</v>
      </c>
      <c r="AU650" s="92">
        <v>600000</v>
      </c>
      <c r="AV650" s="93">
        <f t="shared" si="60"/>
        <v>166.01666666666668</v>
      </c>
      <c r="AW650" s="93">
        <f t="shared" si="60"/>
        <v>60</v>
      </c>
      <c r="AX650" s="58">
        <v>10000</v>
      </c>
    </row>
    <row r="651" spans="1:52" ht="15" customHeight="1" x14ac:dyDescent="0.25">
      <c r="A651" s="157" t="s">
        <v>2549</v>
      </c>
      <c r="B651" s="54">
        <f ca="1">IF(AO651="","",IF(ISERROR(MATCH(AO651,AO$5:AO650,0)),MAX(B$5:B650)+1,INDIRECT(ADDRESS(MATCH(AO651,AO$5:AO650,0)+4,1)) ) )</f>
        <v>542</v>
      </c>
      <c r="C651" s="55">
        <v>714</v>
      </c>
      <c r="E651" s="57" t="s">
        <v>1308</v>
      </c>
      <c r="F651" s="56" t="s">
        <v>1308</v>
      </c>
      <c r="G651" s="126" t="s">
        <v>2507</v>
      </c>
      <c r="H651" s="59">
        <v>20</v>
      </c>
      <c r="J651" s="58" t="s">
        <v>1182</v>
      </c>
      <c r="L651" s="58" t="s">
        <v>2549</v>
      </c>
      <c r="M651" s="58" t="s">
        <v>1479</v>
      </c>
      <c r="N651" s="61">
        <f>IF(J651="","",IF(ISERROR(MATCH(M651,M$5:M650,0)),MAX(N$5:N650)+1,VLOOKUP(M651,M$5:N650,2,FALSE)) )</f>
        <v>7</v>
      </c>
      <c r="P651" s="58" t="s">
        <v>1182</v>
      </c>
      <c r="S651" s="58" t="s">
        <v>1197</v>
      </c>
      <c r="T651" s="58" t="s">
        <v>1212</v>
      </c>
      <c r="V651" s="61" t="str">
        <f t="shared" si="58"/>
        <v>A2_A2</v>
      </c>
      <c r="W651" s="61">
        <f>IF(P651="","",IF(ISERROR(MATCH(V651,V$5:V650,0)),MAX(W$5:W650)+1,VLOOKUP(V651,V$5:W650,2,FALSE)) )</f>
        <v>7</v>
      </c>
      <c r="AH651" s="54" t="str">
        <f t="shared" si="59"/>
        <v>77*</v>
      </c>
      <c r="AK651" s="58" t="s">
        <v>2521</v>
      </c>
      <c r="AO651" s="58" t="s">
        <v>2549</v>
      </c>
      <c r="AP651" s="58" t="s">
        <v>2443</v>
      </c>
      <c r="AQ651" s="58" t="s">
        <v>2550</v>
      </c>
      <c r="AR651" s="56" t="s">
        <v>2551</v>
      </c>
      <c r="AS651" s="58" t="s">
        <v>2552</v>
      </c>
      <c r="AT651" s="92">
        <v>1584601.1</v>
      </c>
      <c r="AU651" s="92">
        <v>551715</v>
      </c>
      <c r="AV651" s="93">
        <f t="shared" si="60"/>
        <v>158.76697222222225</v>
      </c>
      <c r="AW651" s="93">
        <f t="shared" si="60"/>
        <v>55.287500000000001</v>
      </c>
      <c r="AX651" s="58">
        <v>20</v>
      </c>
      <c r="AY651" s="58">
        <v>232</v>
      </c>
      <c r="AZ651" s="58">
        <v>20</v>
      </c>
    </row>
    <row r="652" spans="1:52" ht="15" customHeight="1" x14ac:dyDescent="0.25">
      <c r="A652" s="157" t="s">
        <v>2553</v>
      </c>
      <c r="B652" s="54">
        <f ca="1">IF(AO652="","",IF(ISERROR(MATCH(AO652,AO$5:AO651,0)),MAX(B$5:B651)+1,INDIRECT(ADDRESS(MATCH(AO652,AO$5:AO651,0)+4,1)) ) )</f>
        <v>543</v>
      </c>
      <c r="C652" s="55">
        <v>715</v>
      </c>
      <c r="E652" s="57" t="s">
        <v>1308</v>
      </c>
      <c r="F652" s="56" t="s">
        <v>1308</v>
      </c>
      <c r="G652" s="126" t="s">
        <v>2507</v>
      </c>
      <c r="H652" s="59">
        <v>21</v>
      </c>
      <c r="J652" s="58" t="s">
        <v>1182</v>
      </c>
      <c r="L652" s="58" t="s">
        <v>2553</v>
      </c>
      <c r="M652" s="58" t="s">
        <v>2458</v>
      </c>
      <c r="N652" s="61">
        <f>IF(J652="","",IF(ISERROR(MATCH(M652,M$5:M651,0)),MAX(N$5:N651)+1,VLOOKUP(M652,M$5:N651,2,FALSE)) )</f>
        <v>30</v>
      </c>
      <c r="P652" s="58" t="s">
        <v>1182</v>
      </c>
      <c r="S652" s="58" t="s">
        <v>1211</v>
      </c>
      <c r="T652" s="58" t="s">
        <v>1196</v>
      </c>
      <c r="U652" s="58" t="s">
        <v>1212</v>
      </c>
      <c r="V652" s="61" t="str">
        <f t="shared" si="58"/>
        <v>A1_A2</v>
      </c>
      <c r="W652" s="61">
        <f>IF(P652="","",IF(ISERROR(MATCH(V652,V$5:V651,0)),MAX(W$5:W651)+1,VLOOKUP(V652,V$5:W651,2,FALSE)) )</f>
        <v>11</v>
      </c>
      <c r="AH652" s="54" t="str">
        <f t="shared" si="59"/>
        <v>ub*</v>
      </c>
      <c r="AK652" s="58" t="s">
        <v>2521</v>
      </c>
      <c r="AO652" s="58" t="s">
        <v>2553</v>
      </c>
      <c r="AP652" s="58" t="s">
        <v>2443</v>
      </c>
      <c r="AQ652" s="58" t="s">
        <v>2554</v>
      </c>
      <c r="AR652" s="56" t="s">
        <v>2551</v>
      </c>
      <c r="AS652" s="58" t="s">
        <v>2552</v>
      </c>
      <c r="AT652" s="92">
        <v>1584648.7</v>
      </c>
      <c r="AU652" s="92">
        <v>551846.5</v>
      </c>
      <c r="AV652" s="93">
        <f t="shared" si="60"/>
        <v>158.78019444444442</v>
      </c>
      <c r="AW652" s="93">
        <f t="shared" si="60"/>
        <v>55.312916666666666</v>
      </c>
      <c r="AX652" s="58">
        <v>20</v>
      </c>
      <c r="AY652" s="58">
        <v>217</v>
      </c>
      <c r="AZ652" s="58">
        <v>20</v>
      </c>
    </row>
    <row r="653" spans="1:52" ht="15" customHeight="1" x14ac:dyDescent="0.25">
      <c r="A653" s="157" t="s">
        <v>2555</v>
      </c>
      <c r="B653" s="54">
        <f ca="1">IF(AO653="","",IF(ISERROR(MATCH(AO653,AO$5:AO652,0)),MAX(B$5:B652)+1,INDIRECT(ADDRESS(MATCH(AO653,AO$5:AO652,0)+4,1)) ) )</f>
        <v>544</v>
      </c>
      <c r="C653" s="55">
        <v>716</v>
      </c>
      <c r="E653" s="57" t="s">
        <v>1308</v>
      </c>
      <c r="F653" s="56" t="s">
        <v>1308</v>
      </c>
      <c r="G653" s="126" t="s">
        <v>2507</v>
      </c>
      <c r="H653" s="59">
        <v>22</v>
      </c>
      <c r="J653" s="58" t="s">
        <v>1182</v>
      </c>
      <c r="L653" s="58" t="s">
        <v>2555</v>
      </c>
      <c r="M653" s="58" t="s">
        <v>1479</v>
      </c>
      <c r="N653" s="61">
        <f>IF(J653="","",IF(ISERROR(MATCH(M653,M$5:M652,0)),MAX(N$5:N652)+1,VLOOKUP(M653,M$5:N652,2,FALSE)) )</f>
        <v>7</v>
      </c>
      <c r="P653" s="58" t="s">
        <v>1182</v>
      </c>
      <c r="S653" s="58" t="s">
        <v>1211</v>
      </c>
      <c r="T653" s="58" t="s">
        <v>1217</v>
      </c>
      <c r="U653" s="58" t="s">
        <v>1212</v>
      </c>
      <c r="V653" s="61" t="str">
        <f t="shared" si="58"/>
        <v>A1-1_A2</v>
      </c>
      <c r="W653" s="61">
        <f>IF(P653="","",IF(ISERROR(MATCH(V653,V$5:V652,0)),MAX(W$5:W652)+1,VLOOKUP(V653,V$5:W652,2,FALSE)) )</f>
        <v>17</v>
      </c>
      <c r="AH653" s="54" t="str">
        <f t="shared" si="59"/>
        <v>7h*</v>
      </c>
      <c r="AK653" s="58" t="s">
        <v>2521</v>
      </c>
      <c r="AO653" s="58" t="s">
        <v>2555</v>
      </c>
      <c r="AP653" s="58" t="s">
        <v>2443</v>
      </c>
      <c r="AQ653" s="58" t="s">
        <v>2556</v>
      </c>
      <c r="AR653" s="56" t="s">
        <v>2551</v>
      </c>
      <c r="AS653" s="58" t="s">
        <v>2557</v>
      </c>
      <c r="AT653" s="92">
        <v>1581846.3</v>
      </c>
      <c r="AU653" s="92">
        <v>552926.69999999995</v>
      </c>
      <c r="AV653" s="93">
        <f t="shared" si="60"/>
        <v>158.31286111111112</v>
      </c>
      <c r="AW653" s="93">
        <f t="shared" si="60"/>
        <v>55.490749999999984</v>
      </c>
      <c r="AX653" s="58">
        <v>20</v>
      </c>
      <c r="AY653" s="58">
        <v>185</v>
      </c>
      <c r="AZ653" s="58">
        <v>20</v>
      </c>
    </row>
    <row r="654" spans="1:52" ht="15" customHeight="1" x14ac:dyDescent="0.25">
      <c r="A654" s="157" t="s">
        <v>2558</v>
      </c>
      <c r="B654" s="54">
        <f ca="1">IF(AO654="","",IF(ISERROR(MATCH(AO654,AO$5:AO653,0)),MAX(B$5:B653)+1,INDIRECT(ADDRESS(MATCH(AO654,AO$5:AO653,0)+4,1)) ) )</f>
        <v>545</v>
      </c>
      <c r="C654" s="55">
        <v>717</v>
      </c>
      <c r="E654" s="57" t="s">
        <v>1308</v>
      </c>
      <c r="F654" s="56" t="s">
        <v>1308</v>
      </c>
      <c r="G654" s="126" t="s">
        <v>2507</v>
      </c>
      <c r="H654" s="59">
        <v>23</v>
      </c>
      <c r="J654" s="58" t="s">
        <v>1182</v>
      </c>
      <c r="L654" s="58" t="s">
        <v>2558</v>
      </c>
      <c r="M654" s="58" t="s">
        <v>1479</v>
      </c>
      <c r="N654" s="61">
        <f>IF(J654="","",IF(ISERROR(MATCH(M654,M$5:M653,0)),MAX(N$5:N653)+1,VLOOKUP(M654,M$5:N653,2,FALSE)) )</f>
        <v>7</v>
      </c>
      <c r="P654" s="58" t="s">
        <v>1182</v>
      </c>
      <c r="S654" s="58" t="s">
        <v>1211</v>
      </c>
      <c r="T654" s="58" t="s">
        <v>1217</v>
      </c>
      <c r="U654" s="58" t="s">
        <v>1212</v>
      </c>
      <c r="V654" s="61" t="str">
        <f t="shared" si="58"/>
        <v>A1-1_A2</v>
      </c>
      <c r="W654" s="61">
        <f>IF(P654="","",IF(ISERROR(MATCH(V654,V$5:V653,0)),MAX(W$5:W653)+1,VLOOKUP(V654,V$5:W653,2,FALSE)) )</f>
        <v>17</v>
      </c>
      <c r="AH654" s="54" t="str">
        <f t="shared" si="59"/>
        <v>7h*</v>
      </c>
      <c r="AK654" s="58" t="s">
        <v>2521</v>
      </c>
      <c r="AO654" s="58" t="s">
        <v>2558</v>
      </c>
      <c r="AP654" s="58" t="s">
        <v>2443</v>
      </c>
      <c r="AQ654" s="58" t="s">
        <v>2559</v>
      </c>
      <c r="AR654" s="56" t="s">
        <v>2551</v>
      </c>
      <c r="AS654" s="58" t="s">
        <v>2560</v>
      </c>
      <c r="AT654" s="92">
        <v>1585536.4</v>
      </c>
      <c r="AU654" s="92">
        <v>552600.4</v>
      </c>
      <c r="AV654" s="93">
        <f t="shared" si="60"/>
        <v>158.92677777777774</v>
      </c>
      <c r="AW654" s="93">
        <f t="shared" si="60"/>
        <v>55.433444444444454</v>
      </c>
      <c r="AX654" s="58">
        <v>20</v>
      </c>
      <c r="AY654" s="58">
        <v>253</v>
      </c>
      <c r="AZ654" s="58">
        <v>20</v>
      </c>
    </row>
    <row r="655" spans="1:52" ht="15" customHeight="1" x14ac:dyDescent="0.25">
      <c r="A655" s="157" t="s">
        <v>2561</v>
      </c>
      <c r="B655" s="54">
        <f ca="1">IF(AO655="","",IF(ISERROR(MATCH(AO655,AO$5:AO654,0)),MAX(B$5:B654)+1,INDIRECT(ADDRESS(MATCH(AO655,AO$5:AO654,0)+4,1)) ) )</f>
        <v>546</v>
      </c>
      <c r="C655" s="55">
        <v>718</v>
      </c>
      <c r="E655" s="57" t="s">
        <v>1308</v>
      </c>
      <c r="F655" s="56" t="s">
        <v>1308</v>
      </c>
      <c r="G655" s="126" t="s">
        <v>2507</v>
      </c>
      <c r="H655" s="59">
        <v>24</v>
      </c>
      <c r="J655" s="58" t="s">
        <v>1182</v>
      </c>
      <c r="L655" s="58" t="s">
        <v>2561</v>
      </c>
      <c r="M655" s="58" t="s">
        <v>1210</v>
      </c>
      <c r="N655" s="61">
        <f>IF(J655="","",IF(ISERROR(MATCH(M655,M$5:M654,0)),MAX(N$5:N654)+1,VLOOKUP(M655,M$5:N654,2,FALSE)) )</f>
        <v>2</v>
      </c>
      <c r="P655" s="58" t="s">
        <v>1182</v>
      </c>
      <c r="S655" s="58" t="s">
        <v>1197</v>
      </c>
      <c r="T655" s="58" t="s">
        <v>1196</v>
      </c>
      <c r="V655" s="61" t="str">
        <f t="shared" si="58"/>
        <v>A1_A1</v>
      </c>
      <c r="W655" s="61">
        <f>IF(P655="","",IF(ISERROR(MATCH(V655,V$5:V654,0)),MAX(W$5:W654)+1,VLOOKUP(V655,V$5:W654,2,FALSE)) )</f>
        <v>10</v>
      </c>
      <c r="AH655" s="54" t="str">
        <f t="shared" si="59"/>
        <v>2a*</v>
      </c>
      <c r="AK655" s="58" t="s">
        <v>2510</v>
      </c>
      <c r="AO655" s="58" t="s">
        <v>2561</v>
      </c>
      <c r="AP655" s="58" t="s">
        <v>2562</v>
      </c>
      <c r="AQ655" s="58" t="s">
        <v>2563</v>
      </c>
      <c r="AR655" s="56" t="s">
        <v>2564</v>
      </c>
      <c r="AS655" s="58" t="s">
        <v>2565</v>
      </c>
      <c r="AT655" s="92">
        <v>811323</v>
      </c>
      <c r="AU655" s="92">
        <v>540338</v>
      </c>
      <c r="AV655" s="93">
        <f t="shared" si="60"/>
        <v>81.223055555555561</v>
      </c>
      <c r="AW655" s="93">
        <f t="shared" si="60"/>
        <v>54.060555555555553</v>
      </c>
    </row>
    <row r="656" spans="1:52" ht="15" customHeight="1" x14ac:dyDescent="0.25">
      <c r="A656" s="157" t="s">
        <v>2566</v>
      </c>
      <c r="B656" s="54">
        <f ca="1">IF(AO656="","",IF(ISERROR(MATCH(AO656,AO$5:AO655,0)),MAX(B$5:B655)+1,INDIRECT(ADDRESS(MATCH(AO656,AO$5:AO655,0)+4,1)) ) )</f>
        <v>547</v>
      </c>
      <c r="C656" s="55">
        <v>719</v>
      </c>
      <c r="E656" s="57" t="s">
        <v>1308</v>
      </c>
      <c r="F656" s="56" t="s">
        <v>1308</v>
      </c>
      <c r="G656" s="126" t="s">
        <v>2507</v>
      </c>
      <c r="H656" s="59">
        <v>25</v>
      </c>
      <c r="J656" s="58" t="s">
        <v>1182</v>
      </c>
      <c r="L656" s="58" t="s">
        <v>2566</v>
      </c>
      <c r="M656" s="58" t="s">
        <v>1618</v>
      </c>
      <c r="N656" s="61">
        <f>IF(J656="","",IF(ISERROR(MATCH(M656,M$5:M655,0)),MAX(N$5:N655)+1,VLOOKUP(M656,M$5:N655,2,FALSE)) )</f>
        <v>11</v>
      </c>
      <c r="P656" s="58" t="s">
        <v>1182</v>
      </c>
      <c r="S656" s="58" t="s">
        <v>1211</v>
      </c>
      <c r="T656" s="58" t="s">
        <v>1217</v>
      </c>
      <c r="U656" s="58" t="s">
        <v>1212</v>
      </c>
      <c r="V656" s="61" t="str">
        <f t="shared" si="58"/>
        <v>A1-1_A2</v>
      </c>
      <c r="W656" s="61">
        <f>IF(P656="","",IF(ISERROR(MATCH(V656,V$5:V655,0)),MAX(W$5:W655)+1,VLOOKUP(V656,V$5:W655,2,FALSE)) )</f>
        <v>17</v>
      </c>
      <c r="AH656" s="54" t="str">
        <f t="shared" si="59"/>
        <v>bh*</v>
      </c>
      <c r="AK656" s="58" t="s">
        <v>2510</v>
      </c>
      <c r="AO656" s="58" t="s">
        <v>2566</v>
      </c>
      <c r="AP656" s="58" t="s">
        <v>2567</v>
      </c>
      <c r="AQ656" s="58" t="s">
        <v>2568</v>
      </c>
      <c r="AR656" s="56" t="s">
        <v>2569</v>
      </c>
      <c r="AS656" s="58" t="s">
        <v>2570</v>
      </c>
      <c r="AT656" s="92">
        <v>331229.40000000002</v>
      </c>
      <c r="AU656" s="92">
        <v>643154.30000000005</v>
      </c>
      <c r="AV656" s="93">
        <f t="shared" si="60"/>
        <v>33.208166666666671</v>
      </c>
      <c r="AW656" s="93">
        <f t="shared" si="60"/>
        <v>64.531750000000017</v>
      </c>
    </row>
    <row r="657" spans="1:52" ht="15" customHeight="1" x14ac:dyDescent="0.25">
      <c r="A657" s="157" t="s">
        <v>2571</v>
      </c>
      <c r="B657" s="54">
        <f ca="1">IF(AO657="","",IF(ISERROR(MATCH(AO657,AO$5:AO656,0)),MAX(B$5:B656)+1,INDIRECT(ADDRESS(MATCH(AO657,AO$5:AO656,0)+4,1)) ) )</f>
        <v>548</v>
      </c>
      <c r="C657" s="55">
        <v>720</v>
      </c>
      <c r="E657" s="57" t="s">
        <v>1308</v>
      </c>
      <c r="F657" s="56" t="s">
        <v>1308</v>
      </c>
      <c r="G657" s="126" t="s">
        <v>2507</v>
      </c>
      <c r="H657" s="59">
        <v>26</v>
      </c>
      <c r="J657" s="58" t="s">
        <v>1182</v>
      </c>
      <c r="L657" s="58" t="s">
        <v>2571</v>
      </c>
      <c r="M657" s="58" t="s">
        <v>1210</v>
      </c>
      <c r="N657" s="61">
        <f>IF(J657="","",IF(ISERROR(MATCH(M657,M$5:M656,0)),MAX(N$5:N656)+1,VLOOKUP(M657,M$5:N656,2,FALSE)) )</f>
        <v>2</v>
      </c>
      <c r="P657" s="58" t="s">
        <v>1182</v>
      </c>
      <c r="S657" s="58" t="s">
        <v>1211</v>
      </c>
      <c r="T657" s="58" t="s">
        <v>1196</v>
      </c>
      <c r="U657" s="58" t="s">
        <v>1212</v>
      </c>
      <c r="V657" s="61" t="str">
        <f t="shared" si="58"/>
        <v>A1_A2</v>
      </c>
      <c r="W657" s="61">
        <f>IF(P657="","",IF(ISERROR(MATCH(V657,V$5:V656,0)),MAX(W$5:W656)+1,VLOOKUP(V657,V$5:W656,2,FALSE)) )</f>
        <v>11</v>
      </c>
      <c r="AH657" s="54" t="str">
        <f t="shared" si="59"/>
        <v>2b*</v>
      </c>
      <c r="AK657" s="58" t="s">
        <v>2572</v>
      </c>
      <c r="AO657" s="58" t="s">
        <v>2571</v>
      </c>
      <c r="AP657" s="58" t="s">
        <v>2573</v>
      </c>
      <c r="AQ657" s="58" t="s">
        <v>2574</v>
      </c>
      <c r="AR657" s="56" t="s">
        <v>2575</v>
      </c>
      <c r="AS657" s="58" t="s">
        <v>2576</v>
      </c>
      <c r="AT657" s="92">
        <v>295730</v>
      </c>
      <c r="AU657" s="92">
        <v>600755</v>
      </c>
      <c r="AV657" s="93">
        <f t="shared" si="60"/>
        <v>29.958333333333332</v>
      </c>
      <c r="AW657" s="93">
        <f t="shared" si="60"/>
        <v>60.131944444444443</v>
      </c>
    </row>
    <row r="658" spans="1:52" ht="15" customHeight="1" x14ac:dyDescent="0.25">
      <c r="A658" s="157" t="s">
        <v>2577</v>
      </c>
      <c r="B658" s="54">
        <f ca="1">IF(AO658="","",IF(ISERROR(MATCH(AO658,AO$5:AO657,0)),MAX(B$5:B657)+1,INDIRECT(ADDRESS(MATCH(AO658,AO$5:AO657,0)+4,1)) ) )</f>
        <v>549</v>
      </c>
      <c r="C658" s="55">
        <v>721</v>
      </c>
      <c r="E658" s="57" t="s">
        <v>1194</v>
      </c>
      <c r="F658" s="56" t="s">
        <v>1194</v>
      </c>
      <c r="G658" s="126" t="s">
        <v>2507</v>
      </c>
      <c r="H658" s="59">
        <v>27</v>
      </c>
      <c r="J658" s="58" t="s">
        <v>1182</v>
      </c>
      <c r="L658" s="58" t="s">
        <v>2577</v>
      </c>
      <c r="M658" s="58" t="s">
        <v>2509</v>
      </c>
      <c r="N658" s="61">
        <f>IF(J658="","",IF(ISERROR(MATCH(M658,M$5:M657,0)),MAX(N$5:N657)+1,VLOOKUP(M658,M$5:N657,2,FALSE)) )</f>
        <v>33</v>
      </c>
      <c r="P658" s="58" t="s">
        <v>1182</v>
      </c>
      <c r="S658" s="58" t="s">
        <v>1197</v>
      </c>
      <c r="V658" s="61" t="str">
        <f t="shared" si="58"/>
        <v>_</v>
      </c>
      <c r="W658" s="61">
        <f>IF(P658="","",IF(ISERROR(MATCH(V658,V$5:V657,0)),MAX(W$5:W657)+1,VLOOKUP(V658,V$5:W657,2,FALSE)) )</f>
        <v>19</v>
      </c>
      <c r="AH658" s="54" t="str">
        <f t="shared" si="59"/>
        <v>xj*</v>
      </c>
      <c r="AK658" s="58" t="s">
        <v>2521</v>
      </c>
      <c r="AO658" s="58" t="s">
        <v>2577</v>
      </c>
      <c r="AP658" s="58" t="s">
        <v>2521</v>
      </c>
      <c r="AQ658" s="58" t="s">
        <v>2578</v>
      </c>
      <c r="AR658" s="56" t="s">
        <v>2579</v>
      </c>
      <c r="AS658" s="58" t="s">
        <v>2580</v>
      </c>
      <c r="AT658" s="92">
        <v>1590547.2</v>
      </c>
      <c r="AU658" s="92">
        <v>560056.80000000005</v>
      </c>
      <c r="AV658" s="93">
        <f t="shared" si="60"/>
        <v>159.09644444444444</v>
      </c>
      <c r="AW658" s="93">
        <f t="shared" si="60"/>
        <v>56.015777777777792</v>
      </c>
      <c r="AX658" s="58">
        <v>20</v>
      </c>
      <c r="AY658" s="58">
        <v>243</v>
      </c>
      <c r="AZ658" s="58">
        <v>20</v>
      </c>
    </row>
    <row r="659" spans="1:52" ht="15" customHeight="1" x14ac:dyDescent="0.25">
      <c r="A659" s="157" t="s">
        <v>2581</v>
      </c>
      <c r="B659" s="54">
        <f ca="1">IF(AO659="","",IF(ISERROR(MATCH(AO659,AO$5:AO658,0)),MAX(B$5:B658)+1,INDIRECT(ADDRESS(MATCH(AO659,AO$5:AO658,0)+4,1)) ) )</f>
        <v>550</v>
      </c>
      <c r="C659" s="55">
        <v>722</v>
      </c>
      <c r="E659" s="57" t="s">
        <v>1194</v>
      </c>
      <c r="F659" s="56" t="s">
        <v>1194</v>
      </c>
      <c r="G659" s="126" t="s">
        <v>2507</v>
      </c>
      <c r="H659" s="59">
        <v>28</v>
      </c>
      <c r="J659" s="58" t="s">
        <v>1182</v>
      </c>
      <c r="L659" s="58" t="s">
        <v>2581</v>
      </c>
      <c r="M659" s="58" t="s">
        <v>1576</v>
      </c>
      <c r="N659" s="61">
        <f>IF(J659="","",IF(ISERROR(MATCH(M659,M$5:M658,0)),MAX(N$5:N658)+1,VLOOKUP(M659,M$5:N658,2,FALSE)) )</f>
        <v>9</v>
      </c>
      <c r="P659" s="58" t="s">
        <v>1182</v>
      </c>
      <c r="S659" s="58" t="s">
        <v>1197</v>
      </c>
      <c r="V659" s="61" t="str">
        <f t="shared" si="58"/>
        <v>_</v>
      </c>
      <c r="W659" s="61">
        <f>IF(P659="","",IF(ISERROR(MATCH(V659,V$5:V658,0)),MAX(W$5:W658)+1,VLOOKUP(V659,V$5:W658,2,FALSE)) )</f>
        <v>19</v>
      </c>
      <c r="AH659" s="54" t="str">
        <f t="shared" si="59"/>
        <v>9j*</v>
      </c>
      <c r="AK659" s="58" t="s">
        <v>2521</v>
      </c>
      <c r="AO659" s="58" t="s">
        <v>2581</v>
      </c>
      <c r="AP659" s="58" t="s">
        <v>2521</v>
      </c>
      <c r="AQ659" s="58" t="s">
        <v>2582</v>
      </c>
      <c r="AR659" s="56" t="s">
        <v>2583</v>
      </c>
      <c r="AS659" s="58" t="s">
        <v>2584</v>
      </c>
      <c r="AT659" s="92">
        <v>1583837.1</v>
      </c>
      <c r="AU659" s="92">
        <v>555446</v>
      </c>
      <c r="AV659" s="93">
        <f t="shared" si="60"/>
        <v>158.64363888888892</v>
      </c>
      <c r="AW659" s="93">
        <f t="shared" si="60"/>
        <v>55.912777777777777</v>
      </c>
      <c r="AX659" s="58">
        <v>20</v>
      </c>
      <c r="AY659" s="58">
        <v>900</v>
      </c>
      <c r="AZ659" s="58">
        <v>20</v>
      </c>
    </row>
    <row r="660" spans="1:52" ht="15" customHeight="1" x14ac:dyDescent="0.25">
      <c r="A660" s="157" t="s">
        <v>2585</v>
      </c>
      <c r="B660" s="54">
        <f ca="1">IF(AO660="","",IF(ISERROR(MATCH(AO660,AO$5:AO659,0)),MAX(B$5:B659)+1,INDIRECT(ADDRESS(MATCH(AO660,AO$5:AO659,0)+4,1)) ) )</f>
        <v>551</v>
      </c>
      <c r="C660" s="55">
        <v>723</v>
      </c>
      <c r="E660" s="57" t="s">
        <v>1194</v>
      </c>
      <c r="F660" s="56" t="s">
        <v>1194</v>
      </c>
      <c r="G660" s="126" t="s">
        <v>2507</v>
      </c>
      <c r="H660" s="59">
        <v>29</v>
      </c>
      <c r="J660" s="58" t="s">
        <v>1182</v>
      </c>
      <c r="L660" s="58" t="s">
        <v>2585</v>
      </c>
      <c r="M660" s="58" t="s">
        <v>2509</v>
      </c>
      <c r="N660" s="61">
        <f>IF(J660="","",IF(ISERROR(MATCH(M660,M$5:M659,0)),MAX(N$5:N659)+1,VLOOKUP(M660,M$5:N659,2,FALSE)) )</f>
        <v>33</v>
      </c>
      <c r="P660" s="58" t="s">
        <v>1182</v>
      </c>
      <c r="S660" s="58" t="s">
        <v>1197</v>
      </c>
      <c r="V660" s="61" t="str">
        <f t="shared" si="58"/>
        <v>_</v>
      </c>
      <c r="W660" s="61">
        <f>IF(P660="","",IF(ISERROR(MATCH(V660,V$5:V659,0)),MAX(W$5:W659)+1,VLOOKUP(V660,V$5:W659,2,FALSE)) )</f>
        <v>19</v>
      </c>
      <c r="AH660" s="54" t="str">
        <f t="shared" si="59"/>
        <v>xj*</v>
      </c>
      <c r="AK660" s="58" t="s">
        <v>2521</v>
      </c>
      <c r="AO660" s="58" t="s">
        <v>2585</v>
      </c>
      <c r="AP660" s="58" t="s">
        <v>2521</v>
      </c>
      <c r="AQ660" s="58" t="s">
        <v>2586</v>
      </c>
      <c r="AR660" s="56" t="s">
        <v>2583</v>
      </c>
      <c r="AS660" s="58" t="s">
        <v>2587</v>
      </c>
      <c r="AT660" s="92">
        <v>1575635</v>
      </c>
      <c r="AU660" s="92">
        <v>562831.69999999995</v>
      </c>
      <c r="AV660" s="93">
        <f t="shared" si="60"/>
        <v>157.94305555555556</v>
      </c>
      <c r="AW660" s="93">
        <f t="shared" si="60"/>
        <v>56.475472222222209</v>
      </c>
      <c r="AX660" s="58">
        <v>20</v>
      </c>
      <c r="AY660" s="58">
        <v>904</v>
      </c>
      <c r="AZ660" s="58">
        <v>20</v>
      </c>
    </row>
    <row r="661" spans="1:52" ht="15" customHeight="1" x14ac:dyDescent="0.25">
      <c r="A661" s="157" t="s">
        <v>2588</v>
      </c>
      <c r="B661" s="54">
        <f ca="1">IF(AO661="","",IF(ISERROR(MATCH(AO661,AO$5:AO660,0)),MAX(B$5:B660)+1,INDIRECT(ADDRESS(MATCH(AO661,AO$5:AO660,0)+4,1)) ) )</f>
        <v>552</v>
      </c>
      <c r="C661" s="55">
        <v>724</v>
      </c>
      <c r="E661" s="57" t="s">
        <v>1194</v>
      </c>
      <c r="F661" s="56" t="s">
        <v>1194</v>
      </c>
      <c r="G661" s="126" t="s">
        <v>2507</v>
      </c>
      <c r="H661" s="59">
        <v>30</v>
      </c>
      <c r="J661" s="58" t="s">
        <v>1182</v>
      </c>
      <c r="L661" s="58" t="s">
        <v>2588</v>
      </c>
      <c r="M661" s="58" t="s">
        <v>2509</v>
      </c>
      <c r="N661" s="61">
        <f>IF(J661="","",IF(ISERROR(MATCH(M661,M$5:M660,0)),MAX(N$5:N660)+1,VLOOKUP(M661,M$5:N660,2,FALSE)) )</f>
        <v>33</v>
      </c>
      <c r="P661" s="58" t="s">
        <v>1182</v>
      </c>
      <c r="S661" s="58" t="s">
        <v>1197</v>
      </c>
      <c r="V661" s="61" t="str">
        <f t="shared" si="58"/>
        <v>_</v>
      </c>
      <c r="W661" s="61">
        <f>IF(P661="","",IF(ISERROR(MATCH(V661,V$5:V660,0)),MAX(W$5:W660)+1,VLOOKUP(V661,V$5:W660,2,FALSE)) )</f>
        <v>19</v>
      </c>
      <c r="AH661" s="54" t="str">
        <f t="shared" si="59"/>
        <v>xj*</v>
      </c>
      <c r="AK661" s="58" t="s">
        <v>2521</v>
      </c>
      <c r="AO661" s="58" t="s">
        <v>2588</v>
      </c>
      <c r="AP661" s="58" t="s">
        <v>2521</v>
      </c>
      <c r="AQ661" s="58" t="s">
        <v>2589</v>
      </c>
      <c r="AR661" s="56" t="s">
        <v>2583</v>
      </c>
      <c r="AS661" s="58" t="s">
        <v>2590</v>
      </c>
      <c r="AT661" s="92">
        <v>1591027.79</v>
      </c>
      <c r="AU661" s="92">
        <v>562425.80000000005</v>
      </c>
      <c r="AV661" s="93">
        <f t="shared" si="60"/>
        <v>159.17438611111112</v>
      </c>
      <c r="AW661" s="93">
        <f t="shared" si="60"/>
        <v>56.407166666666683</v>
      </c>
      <c r="AX661" s="58">
        <v>20</v>
      </c>
      <c r="AY661" s="58">
        <v>1069</v>
      </c>
      <c r="AZ661" s="58">
        <v>20</v>
      </c>
    </row>
    <row r="662" spans="1:52" ht="15" customHeight="1" x14ac:dyDescent="0.25">
      <c r="A662" s="157" t="s">
        <v>2591</v>
      </c>
      <c r="B662" s="54">
        <f ca="1">IF(AO662="","",IF(ISERROR(MATCH(AO662,AO$5:AO661,0)),MAX(B$5:B661)+1,INDIRECT(ADDRESS(MATCH(AO662,AO$5:AO661,0)+4,1)) ) )</f>
        <v>553</v>
      </c>
      <c r="C662" s="55">
        <v>725</v>
      </c>
      <c r="E662" s="57" t="s">
        <v>1194</v>
      </c>
      <c r="F662" s="56" t="s">
        <v>1194</v>
      </c>
      <c r="G662" s="126" t="s">
        <v>2507</v>
      </c>
      <c r="H662" s="59">
        <v>31</v>
      </c>
      <c r="J662" s="58" t="s">
        <v>1182</v>
      </c>
      <c r="L662" s="58" t="s">
        <v>2591</v>
      </c>
      <c r="M662" s="58" t="s">
        <v>2509</v>
      </c>
      <c r="N662" s="61">
        <f>IF(J662="","",IF(ISERROR(MATCH(M662,M$5:M661,0)),MAX(N$5:N661)+1,VLOOKUP(M662,M$5:N661,2,FALSE)) )</f>
        <v>33</v>
      </c>
      <c r="P662" s="58" t="s">
        <v>1182</v>
      </c>
      <c r="S662" s="58" t="s">
        <v>1197</v>
      </c>
      <c r="V662" s="61" t="str">
        <f t="shared" si="58"/>
        <v>_</v>
      </c>
      <c r="W662" s="61">
        <f>IF(P662="","",IF(ISERROR(MATCH(V662,V$5:V661,0)),MAX(W$5:W661)+1,VLOOKUP(V662,V$5:W661,2,FALSE)) )</f>
        <v>19</v>
      </c>
      <c r="AH662" s="54" t="str">
        <f t="shared" si="59"/>
        <v>xj*</v>
      </c>
      <c r="AK662" s="58" t="s">
        <v>2521</v>
      </c>
      <c r="AO662" s="58" t="s">
        <v>2591</v>
      </c>
      <c r="AP662" s="58" t="s">
        <v>2521</v>
      </c>
      <c r="AQ662" s="58" t="s">
        <v>2592</v>
      </c>
      <c r="AR662" s="56" t="s">
        <v>2593</v>
      </c>
      <c r="AS662" s="58" t="s">
        <v>2594</v>
      </c>
      <c r="AT662" s="92">
        <v>1584200</v>
      </c>
      <c r="AU662" s="92">
        <v>555400</v>
      </c>
      <c r="AV662" s="93">
        <f t="shared" si="60"/>
        <v>158.69999999999999</v>
      </c>
      <c r="AW662" s="93">
        <f t="shared" si="60"/>
        <v>55.9</v>
      </c>
      <c r="AX662" s="58">
        <v>2000</v>
      </c>
      <c r="AY662" s="58">
        <v>800</v>
      </c>
      <c r="AZ662" s="58">
        <v>100</v>
      </c>
    </row>
    <row r="663" spans="1:52" ht="15" customHeight="1" x14ac:dyDescent="0.25">
      <c r="A663" s="157" t="s">
        <v>2595</v>
      </c>
      <c r="B663" s="54">
        <f ca="1">IF(AO663="","",IF(ISERROR(MATCH(AO663,AO$5:AO662,0)),MAX(B$5:B662)+1,INDIRECT(ADDRESS(MATCH(AO663,AO$5:AO662,0)+4,1)) ) )</f>
        <v>554</v>
      </c>
      <c r="C663" s="55">
        <v>726</v>
      </c>
      <c r="E663" s="57" t="s">
        <v>1194</v>
      </c>
      <c r="F663" s="56" t="s">
        <v>1194</v>
      </c>
      <c r="G663" s="126" t="s">
        <v>2507</v>
      </c>
      <c r="H663" s="59">
        <v>32</v>
      </c>
      <c r="J663" s="58" t="s">
        <v>1182</v>
      </c>
      <c r="L663" s="58" t="s">
        <v>2595</v>
      </c>
      <c r="M663" s="58" t="s">
        <v>2509</v>
      </c>
      <c r="N663" s="61">
        <f>IF(J663="","",IF(ISERROR(MATCH(M663,M$5:M662,0)),MAX(N$5:N662)+1,VLOOKUP(M663,M$5:N662,2,FALSE)) )</f>
        <v>33</v>
      </c>
      <c r="P663" s="58" t="s">
        <v>1182</v>
      </c>
      <c r="S663" s="58" t="s">
        <v>1197</v>
      </c>
      <c r="V663" s="61" t="str">
        <f t="shared" si="58"/>
        <v>_</v>
      </c>
      <c r="W663" s="61">
        <f>IF(P663="","",IF(ISERROR(MATCH(V663,V$5:V662,0)),MAX(W$5:W662)+1,VLOOKUP(V663,V$5:W662,2,FALSE)) )</f>
        <v>19</v>
      </c>
      <c r="AH663" s="54" t="str">
        <f t="shared" si="59"/>
        <v>xj*</v>
      </c>
      <c r="AK663" s="58" t="s">
        <v>2521</v>
      </c>
      <c r="AO663" s="58" t="s">
        <v>2595</v>
      </c>
      <c r="AP663" s="58" t="s">
        <v>2521</v>
      </c>
      <c r="AQ663" s="58" t="s">
        <v>2596</v>
      </c>
      <c r="AR663" s="56" t="s">
        <v>2583</v>
      </c>
      <c r="AS663" s="58" t="s">
        <v>2597</v>
      </c>
      <c r="AT663" s="92">
        <v>1584749.8</v>
      </c>
      <c r="AU663" s="92">
        <v>554942.69999999995</v>
      </c>
      <c r="AV663" s="93">
        <f t="shared" si="60"/>
        <v>158.79716666666667</v>
      </c>
      <c r="AW663" s="93">
        <f t="shared" si="60"/>
        <v>55.828527777777765</v>
      </c>
      <c r="AX663" s="58">
        <v>20</v>
      </c>
      <c r="AY663" s="58">
        <v>1027</v>
      </c>
      <c r="AZ663" s="58">
        <v>20</v>
      </c>
    </row>
    <row r="664" spans="1:52" ht="15" customHeight="1" x14ac:dyDescent="0.25">
      <c r="A664" s="157" t="s">
        <v>2598</v>
      </c>
      <c r="B664" s="54">
        <f ca="1">IF(AO664="","",IF(ISERROR(MATCH(AO664,AO$5:AO663,0)),MAX(B$5:B663)+1,INDIRECT(ADDRESS(MATCH(AO664,AO$5:AO663,0)+4,1)) ) )</f>
        <v>555</v>
      </c>
      <c r="C664" s="55">
        <v>727</v>
      </c>
      <c r="E664" s="57" t="s">
        <v>1194</v>
      </c>
      <c r="F664" s="56" t="s">
        <v>1194</v>
      </c>
      <c r="G664" s="126" t="s">
        <v>2507</v>
      </c>
      <c r="H664" s="59">
        <v>33</v>
      </c>
      <c r="J664" s="58" t="s">
        <v>1182</v>
      </c>
      <c r="L664" s="58" t="s">
        <v>2598</v>
      </c>
      <c r="M664" s="58" t="s">
        <v>2509</v>
      </c>
      <c r="N664" s="61">
        <f>IF(J664="","",IF(ISERROR(MATCH(M664,M$5:M663,0)),MAX(N$5:N663)+1,VLOOKUP(M664,M$5:N663,2,FALSE)) )</f>
        <v>33</v>
      </c>
      <c r="P664" s="58" t="s">
        <v>1182</v>
      </c>
      <c r="S664" s="58" t="s">
        <v>1197</v>
      </c>
      <c r="V664" s="61" t="str">
        <f t="shared" si="58"/>
        <v>_</v>
      </c>
      <c r="W664" s="61">
        <f>IF(P664="","",IF(ISERROR(MATCH(V664,V$5:V663,0)),MAX(W$5:W663)+1,VLOOKUP(V664,V$5:W663,2,FALSE)) )</f>
        <v>19</v>
      </c>
      <c r="AH664" s="54" t="str">
        <f t="shared" si="59"/>
        <v>xj*</v>
      </c>
      <c r="AK664" s="58" t="s">
        <v>2521</v>
      </c>
      <c r="AO664" s="58" t="s">
        <v>2598</v>
      </c>
      <c r="AP664" s="58" t="s">
        <v>2521</v>
      </c>
      <c r="AR664" s="56" t="s">
        <v>2599</v>
      </c>
      <c r="AS664" s="58" t="s">
        <v>2600</v>
      </c>
      <c r="AT664" s="127">
        <f>IF(AV664=0,"",ROUND( (INT(ABS(AV664))*10000 + (INT(ABS(AV664)*100)-INT(ABS(AV664))*100)*60 + (ABS(AV664)*10000-INT(ABS(AV664)*100)*100)*0.6) * IF(AV664&gt;0,1,-1),0) )</f>
        <v>1584920</v>
      </c>
      <c r="AU664" s="127">
        <f>IF(AW664=0,"",ROUND( (INT(ABS(AW664))*10000 + (INT(ABS(AW664)*100)-INT(ABS(AW664))*100)*60 + (ABS(AW664)*10000-INT(ABS(AW664)*100)*100)*0.6) * IF(AW664&gt;0,1,-1),0) )</f>
        <v>553991</v>
      </c>
      <c r="AV664" s="112">
        <v>158.82000199999999</v>
      </c>
      <c r="AW664" s="112">
        <v>55.665216000000001</v>
      </c>
      <c r="AX664" s="58">
        <v>20</v>
      </c>
      <c r="AY664" s="58">
        <v>984</v>
      </c>
      <c r="AZ664" s="58">
        <v>20</v>
      </c>
    </row>
    <row r="665" spans="1:52" ht="15" customHeight="1" x14ac:dyDescent="0.25">
      <c r="A665" s="157" t="s">
        <v>2601</v>
      </c>
      <c r="B665" s="54">
        <f ca="1">IF(AO665="","",IF(ISERROR(MATCH(AO665,AO$5:AO664,0)),MAX(B$5:B664)+1,INDIRECT(ADDRESS(MATCH(AO665,AO$5:AO664,0)+4,1)) ) )</f>
        <v>556</v>
      </c>
      <c r="C665" s="55">
        <v>728</v>
      </c>
      <c r="E665" s="57" t="s">
        <v>1194</v>
      </c>
      <c r="F665" s="56" t="s">
        <v>1194</v>
      </c>
      <c r="G665" s="126" t="s">
        <v>2507</v>
      </c>
      <c r="H665" s="59">
        <v>34</v>
      </c>
      <c r="J665" s="58" t="s">
        <v>1182</v>
      </c>
      <c r="L665" s="58" t="s">
        <v>2601</v>
      </c>
      <c r="M665" s="58" t="s">
        <v>2509</v>
      </c>
      <c r="N665" s="61">
        <f>IF(J665="","",IF(ISERROR(MATCH(M665,M$5:M664,0)),MAX(N$5:N664)+1,VLOOKUP(M665,M$5:N664,2,FALSE)) )</f>
        <v>33</v>
      </c>
      <c r="P665" s="58" t="s">
        <v>1182</v>
      </c>
      <c r="S665" s="58" t="s">
        <v>1197</v>
      </c>
      <c r="V665" s="61" t="str">
        <f t="shared" si="58"/>
        <v>_</v>
      </c>
      <c r="W665" s="61">
        <f>IF(P665="","",IF(ISERROR(MATCH(V665,V$5:V664,0)),MAX(W$5:W664)+1,VLOOKUP(V665,V$5:W664,2,FALSE)) )</f>
        <v>19</v>
      </c>
      <c r="AH665" s="54" t="str">
        <f t="shared" si="59"/>
        <v>xj*</v>
      </c>
      <c r="AK665" s="58" t="s">
        <v>2521</v>
      </c>
      <c r="AO665" s="58" t="s">
        <v>2601</v>
      </c>
      <c r="AP665" s="58" t="s">
        <v>2521</v>
      </c>
      <c r="AQ665" s="58" t="s">
        <v>2592</v>
      </c>
      <c r="AR665" s="56" t="s">
        <v>2593</v>
      </c>
      <c r="AS665" s="58" t="s">
        <v>2602</v>
      </c>
      <c r="AT665" s="92">
        <v>1584200</v>
      </c>
      <c r="AU665" s="92">
        <v>555400</v>
      </c>
      <c r="AV665" s="93">
        <f t="shared" ref="AV665:AW665" si="61">(AT665-TRUNC(AT665/100)*100)/3600+(TRUNC(AT665/100)-TRUNC(AT665/10000)*100)/60+TRUNC(AT665/10000)</f>
        <v>158.69999999999999</v>
      </c>
      <c r="AW665" s="93">
        <f t="shared" si="61"/>
        <v>55.9</v>
      </c>
      <c r="AX665" s="58">
        <v>2000</v>
      </c>
      <c r="AY665" s="58">
        <v>1250</v>
      </c>
      <c r="AZ665" s="58">
        <v>100</v>
      </c>
    </row>
    <row r="666" spans="1:52" ht="15" customHeight="1" x14ac:dyDescent="0.25">
      <c r="A666" s="157" t="s">
        <v>2603</v>
      </c>
      <c r="B666" s="54">
        <f ca="1">IF(AO666="","",IF(ISERROR(MATCH(AO666,AO$5:AO665,0)),MAX(B$5:B665)+1,INDIRECT(ADDRESS(MATCH(AO666,AO$5:AO665,0)+4,1)) ) )</f>
        <v>557</v>
      </c>
      <c r="C666" s="55">
        <v>729</v>
      </c>
      <c r="E666" s="57" t="s">
        <v>1194</v>
      </c>
      <c r="F666" s="56" t="s">
        <v>1194</v>
      </c>
      <c r="G666" s="126" t="s">
        <v>2507</v>
      </c>
      <c r="H666" s="59">
        <v>35</v>
      </c>
      <c r="J666" s="58" t="s">
        <v>1182</v>
      </c>
      <c r="L666" s="58" t="s">
        <v>2603</v>
      </c>
      <c r="M666" s="58" t="s">
        <v>2509</v>
      </c>
      <c r="N666" s="61">
        <f>IF(J666="","",IF(ISERROR(MATCH(M666,M$5:M665,0)),MAX(N$5:N665)+1,VLOOKUP(M666,M$5:N665,2,FALSE)) )</f>
        <v>33</v>
      </c>
      <c r="P666" s="58" t="s">
        <v>1182</v>
      </c>
      <c r="S666" s="58" t="s">
        <v>1197</v>
      </c>
      <c r="V666" s="61" t="str">
        <f t="shared" si="58"/>
        <v>_</v>
      </c>
      <c r="W666" s="61">
        <f>IF(P666="","",IF(ISERROR(MATCH(V666,V$5:V665,0)),MAX(W$5:W665)+1,VLOOKUP(V666,V$5:W665,2,FALSE)) )</f>
        <v>19</v>
      </c>
      <c r="AH666" s="54" t="str">
        <f t="shared" si="59"/>
        <v>xj*</v>
      </c>
      <c r="AK666" s="58" t="s">
        <v>2521</v>
      </c>
      <c r="AO666" s="58" t="s">
        <v>2603</v>
      </c>
      <c r="AP666" s="58" t="s">
        <v>2521</v>
      </c>
      <c r="AQ666" s="58" t="s">
        <v>2604</v>
      </c>
      <c r="AR666" s="56" t="s">
        <v>2583</v>
      </c>
      <c r="AS666" s="58" t="s">
        <v>2605</v>
      </c>
      <c r="AT666" s="127">
        <f t="shared" ref="AT666:AU668" si="62">IF(AV666=0,"",ROUND( (INT(ABS(AV666))*10000 + (INT(ABS(AV666)*100)-INT(ABS(AV666))*100)*60 + (ABS(AV666)*10000-INT(ABS(AV666)*100)*100)*0.6) * IF(AV666&gt;0,1,-1),0) )</f>
        <v>1583347</v>
      </c>
      <c r="AU666" s="127">
        <f t="shared" si="62"/>
        <v>555534</v>
      </c>
      <c r="AV666" s="112">
        <v>158.55779000000001</v>
      </c>
      <c r="AW666" s="112">
        <v>55.922260000000001</v>
      </c>
      <c r="AX666" s="58">
        <v>20</v>
      </c>
      <c r="AY666" s="58">
        <v>1087</v>
      </c>
      <c r="AZ666" s="58">
        <v>20</v>
      </c>
    </row>
    <row r="667" spans="1:52" ht="15" customHeight="1" x14ac:dyDescent="0.25">
      <c r="A667" s="157" t="s">
        <v>2606</v>
      </c>
      <c r="B667" s="54">
        <f ca="1">IF(AO667="","",IF(ISERROR(MATCH(AO667,AO$5:AO666,0)),MAX(B$5:B666)+1,INDIRECT(ADDRESS(MATCH(AO667,AO$5:AO666,0)+4,1)) ) )</f>
        <v>558</v>
      </c>
      <c r="C667" s="55">
        <v>730</v>
      </c>
      <c r="E667" s="57" t="s">
        <v>1194</v>
      </c>
      <c r="F667" s="56" t="s">
        <v>1194</v>
      </c>
      <c r="G667" s="126" t="s">
        <v>2507</v>
      </c>
      <c r="H667" s="59">
        <v>36</v>
      </c>
      <c r="J667" s="58" t="s">
        <v>1182</v>
      </c>
      <c r="L667" s="58" t="s">
        <v>2606</v>
      </c>
      <c r="M667" s="58" t="s">
        <v>1576</v>
      </c>
      <c r="N667" s="61">
        <f>IF(J667="","",IF(ISERROR(MATCH(M667,M$5:M666,0)),MAX(N$5:N666)+1,VLOOKUP(M667,M$5:N666,2,FALSE)) )</f>
        <v>9</v>
      </c>
      <c r="P667" s="58" t="s">
        <v>1182</v>
      </c>
      <c r="S667" s="58" t="s">
        <v>1197</v>
      </c>
      <c r="V667" s="61" t="str">
        <f t="shared" si="58"/>
        <v>_</v>
      </c>
      <c r="W667" s="61">
        <f>IF(P667="","",IF(ISERROR(MATCH(V667,V$5:V666,0)),MAX(W$5:W666)+1,VLOOKUP(V667,V$5:W666,2,FALSE)) )</f>
        <v>19</v>
      </c>
      <c r="AH667" s="54" t="str">
        <f t="shared" si="59"/>
        <v>9j*</v>
      </c>
      <c r="AK667" s="58" t="s">
        <v>2521</v>
      </c>
      <c r="AO667" s="58" t="s">
        <v>2606</v>
      </c>
      <c r="AP667" s="58" t="s">
        <v>2521</v>
      </c>
      <c r="AQ667" s="58" t="s">
        <v>2607</v>
      </c>
      <c r="AR667" s="56" t="s">
        <v>2599</v>
      </c>
      <c r="AS667" s="58" t="s">
        <v>2608</v>
      </c>
      <c r="AT667" s="127">
        <f t="shared" si="62"/>
        <v>1584441</v>
      </c>
      <c r="AU667" s="127">
        <f t="shared" si="62"/>
        <v>552716</v>
      </c>
      <c r="AV667" s="112">
        <v>158.74019000000001</v>
      </c>
      <c r="AW667" s="112">
        <v>55.452627</v>
      </c>
      <c r="AX667" s="58">
        <v>20</v>
      </c>
      <c r="AY667" s="58">
        <v>658</v>
      </c>
      <c r="AZ667" s="58">
        <v>20</v>
      </c>
    </row>
    <row r="668" spans="1:52" ht="15" customHeight="1" x14ac:dyDescent="0.25">
      <c r="A668" s="157" t="s">
        <v>2609</v>
      </c>
      <c r="B668" s="54">
        <f ca="1">IF(AO668="","",IF(ISERROR(MATCH(AO668,AO$5:AO667,0)),MAX(B$5:B667)+1,INDIRECT(ADDRESS(MATCH(AO668,AO$5:AO667,0)+4,1)) ) )</f>
        <v>559</v>
      </c>
      <c r="C668" s="55">
        <v>731</v>
      </c>
      <c r="E668" s="57" t="s">
        <v>1194</v>
      </c>
      <c r="F668" s="56" t="s">
        <v>1194</v>
      </c>
      <c r="G668" s="126" t="s">
        <v>2507</v>
      </c>
      <c r="H668" s="59">
        <v>37</v>
      </c>
      <c r="J668" s="58" t="s">
        <v>1182</v>
      </c>
      <c r="L668" s="58" t="s">
        <v>2609</v>
      </c>
      <c r="M668" s="58" t="s">
        <v>2610</v>
      </c>
      <c r="N668" s="61">
        <f>IF(J668="","",IF(ISERROR(MATCH(M668,M$5:M667,0)),MAX(N$5:N667)+1,VLOOKUP(M668,M$5:N667,2,FALSE)) )</f>
        <v>35</v>
      </c>
      <c r="P668" s="58" t="s">
        <v>1182</v>
      </c>
      <c r="S668" s="58" t="s">
        <v>1197</v>
      </c>
      <c r="V668" s="61" t="str">
        <f t="shared" si="58"/>
        <v>_</v>
      </c>
      <c r="W668" s="61">
        <f>IF(P668="","",IF(ISERROR(MATCH(V668,V$5:V667,0)),MAX(W$5:W667)+1,VLOOKUP(V668,V$5:W667,2,FALSE)) )</f>
        <v>19</v>
      </c>
      <c r="AH668" s="54" t="str">
        <f t="shared" si="59"/>
        <v>zj*</v>
      </c>
      <c r="AK668" s="58" t="s">
        <v>2521</v>
      </c>
      <c r="AO668" s="58" t="s">
        <v>2609</v>
      </c>
      <c r="AP668" s="58" t="s">
        <v>2521</v>
      </c>
      <c r="AQ668" s="58" t="s">
        <v>2611</v>
      </c>
      <c r="AR668" s="56" t="s">
        <v>2599</v>
      </c>
      <c r="AS668" s="58" t="s">
        <v>2612</v>
      </c>
      <c r="AT668" s="127">
        <f t="shared" si="62"/>
        <v>1584440</v>
      </c>
      <c r="AU668" s="127">
        <f t="shared" si="62"/>
        <v>552700</v>
      </c>
      <c r="AV668" s="112">
        <v>158.74</v>
      </c>
      <c r="AW668" s="112">
        <v>55.45</v>
      </c>
      <c r="AX668" s="58">
        <v>2000</v>
      </c>
    </row>
    <row r="669" spans="1:52" ht="15" customHeight="1" x14ac:dyDescent="0.25">
      <c r="A669" s="157" t="s">
        <v>2613</v>
      </c>
      <c r="B669" s="54">
        <f ca="1">IF(AO669="","",IF(ISERROR(MATCH(AO669,AO$5:AO668,0)),MAX(B$5:B668)+1,INDIRECT(ADDRESS(MATCH(AO669,AO$5:AO668,0)+4,1)) ) )</f>
        <v>560</v>
      </c>
      <c r="C669" s="55">
        <v>732</v>
      </c>
      <c r="E669" s="57" t="s">
        <v>1194</v>
      </c>
      <c r="F669" s="56" t="s">
        <v>1194</v>
      </c>
      <c r="G669" s="126" t="s">
        <v>2507</v>
      </c>
      <c r="H669" s="59">
        <v>38</v>
      </c>
      <c r="J669" s="58" t="s">
        <v>1182</v>
      </c>
      <c r="L669" s="58" t="s">
        <v>2613</v>
      </c>
      <c r="M669" s="58" t="s">
        <v>2509</v>
      </c>
      <c r="N669" s="61">
        <f>IF(J669="","",IF(ISERROR(MATCH(M669,M$5:M668,0)),MAX(N$5:N668)+1,VLOOKUP(M669,M$5:N668,2,FALSE)) )</f>
        <v>33</v>
      </c>
      <c r="P669" s="58" t="s">
        <v>1182</v>
      </c>
      <c r="S669" s="58" t="s">
        <v>1197</v>
      </c>
      <c r="V669" s="61" t="str">
        <f t="shared" si="58"/>
        <v>_</v>
      </c>
      <c r="W669" s="61">
        <f>IF(P669="","",IF(ISERROR(MATCH(V669,V$5:V668,0)),MAX(W$5:W668)+1,VLOOKUP(V669,V$5:W668,2,FALSE)) )</f>
        <v>19</v>
      </c>
      <c r="AH669" s="54" t="str">
        <f t="shared" si="59"/>
        <v>xj*</v>
      </c>
      <c r="AK669" s="58" t="s">
        <v>2521</v>
      </c>
      <c r="AO669" s="58" t="s">
        <v>2613</v>
      </c>
      <c r="AP669" s="58" t="s">
        <v>2521</v>
      </c>
      <c r="AR669" s="56" t="s">
        <v>2599</v>
      </c>
      <c r="AS669" s="58" t="s">
        <v>2614</v>
      </c>
      <c r="AT669" s="92">
        <v>1584200</v>
      </c>
      <c r="AU669" s="92">
        <v>555400</v>
      </c>
      <c r="AV669" s="93">
        <f t="shared" ref="AV669:AW669" si="63">(AT669-TRUNC(AT669/100)*100)/3600+(TRUNC(AT669/100)-TRUNC(AT669/10000)*100)/60+TRUNC(AT669/10000)</f>
        <v>158.69999999999999</v>
      </c>
      <c r="AW669" s="93">
        <f t="shared" si="63"/>
        <v>55.9</v>
      </c>
      <c r="AX669" s="58">
        <v>2000</v>
      </c>
    </row>
    <row r="670" spans="1:52" ht="15" customHeight="1" x14ac:dyDescent="0.25">
      <c r="A670" s="157" t="s">
        <v>2616</v>
      </c>
      <c r="B670" s="54">
        <f ca="1">IF(AO670="","",IF(ISERROR(MATCH(AO670,AO$5:AO669,0)),MAX(B$5:B669)+1,INDIRECT(ADDRESS(MATCH(AO670,AO$5:AO669,0)+4,1)) ) )</f>
        <v>561</v>
      </c>
      <c r="C670" s="55">
        <v>733</v>
      </c>
      <c r="E670" s="88" t="s">
        <v>1194</v>
      </c>
      <c r="F670" s="56" t="s">
        <v>2615</v>
      </c>
      <c r="G670" s="126" t="s">
        <v>2507</v>
      </c>
      <c r="H670" s="59">
        <v>39</v>
      </c>
      <c r="J670" s="58" t="s">
        <v>1182</v>
      </c>
      <c r="L670" s="58" t="s">
        <v>2616</v>
      </c>
      <c r="M670" s="58" t="s">
        <v>2509</v>
      </c>
      <c r="N670" s="61">
        <f>IF(J670="","",IF(ISERROR(MATCH(M670,M$5:M669,0)),MAX(N$5:N669)+1,VLOOKUP(M670,M$5:N669,2,FALSE)) )</f>
        <v>33</v>
      </c>
      <c r="P670" s="58" t="s">
        <v>1182</v>
      </c>
      <c r="S670" s="58" t="s">
        <v>1197</v>
      </c>
      <c r="V670" s="61" t="str">
        <f t="shared" si="58"/>
        <v>_</v>
      </c>
      <c r="W670" s="61">
        <f>IF(P670="","",IF(ISERROR(MATCH(V670,V$5:V669,0)),MAX(W$5:W669)+1,VLOOKUP(V670,V$5:W669,2,FALSE)) )</f>
        <v>19</v>
      </c>
      <c r="AH670" s="54" t="str">
        <f t="shared" si="59"/>
        <v>xj*</v>
      </c>
      <c r="AK670" s="58" t="s">
        <v>2521</v>
      </c>
      <c r="AO670" s="58" t="s">
        <v>2616</v>
      </c>
      <c r="AP670" s="58" t="s">
        <v>2521</v>
      </c>
      <c r="AR670" s="56" t="s">
        <v>2599</v>
      </c>
      <c r="AS670" s="58" t="s">
        <v>2617</v>
      </c>
      <c r="AT670" s="127">
        <f>IF(AV670=0,"",ROUND( (INT(ABS(AV670))*10000 + (INT(ABS(AV670)*100)-INT(ABS(AV670))*100)*60 + (ABS(AV670)*10000-INT(ABS(AV670)*100)*100)*0.6) * IF(AV670&gt;0,1,-1),0) )</f>
        <v>1584440</v>
      </c>
      <c r="AU670" s="127">
        <f>IF(AW670=0,"",ROUND( (INT(ABS(AW670))*10000 + (INT(ABS(AW670)*100)-INT(ABS(AW670))*100)*60 + (ABS(AW670)*10000-INT(ABS(AW670)*100)*100)*0.6) * IF(AW670&gt;0,1,-1),0) )</f>
        <v>552700</v>
      </c>
      <c r="AV670" s="112">
        <v>158.74</v>
      </c>
      <c r="AW670" s="112">
        <v>55.45</v>
      </c>
      <c r="AX670" s="58">
        <v>2000</v>
      </c>
    </row>
    <row r="671" spans="1:52" ht="15" customHeight="1" x14ac:dyDescent="0.25">
      <c r="A671" s="157" t="s">
        <v>2618</v>
      </c>
      <c r="B671" s="54">
        <f ca="1">IF(AO671="","",IF(ISERROR(MATCH(AO671,AO$5:AO670,0)),MAX(B$5:B670)+1,INDIRECT(ADDRESS(MATCH(AO671,AO$5:AO670,0)+4,1)) ) )</f>
        <v>562</v>
      </c>
      <c r="C671" s="55">
        <v>734</v>
      </c>
      <c r="E671" s="57" t="s">
        <v>1308</v>
      </c>
      <c r="F671" s="56" t="s">
        <v>1308</v>
      </c>
      <c r="G671" s="126" t="s">
        <v>2507</v>
      </c>
      <c r="H671" s="59">
        <v>40</v>
      </c>
      <c r="J671" s="58" t="s">
        <v>1182</v>
      </c>
      <c r="L671" s="58" t="s">
        <v>2618</v>
      </c>
      <c r="M671" s="58" t="s">
        <v>1618</v>
      </c>
      <c r="N671" s="61">
        <f>IF(J671="","",IF(ISERROR(MATCH(M671,M$5:M670,0)),MAX(N$5:N670)+1,VLOOKUP(M671,M$5:N670,2,FALSE)) )</f>
        <v>11</v>
      </c>
      <c r="P671" s="58" t="s">
        <v>1182</v>
      </c>
      <c r="S671" s="58" t="s">
        <v>1211</v>
      </c>
      <c r="T671" s="58" t="s">
        <v>1217</v>
      </c>
      <c r="U671" s="58" t="s">
        <v>1212</v>
      </c>
      <c r="V671" s="61" t="str">
        <f t="shared" si="58"/>
        <v>A1-1_A2</v>
      </c>
      <c r="W671" s="61">
        <f>IF(P671="","",IF(ISERROR(MATCH(V671,V$5:V670,0)),MAX(W$5:W670)+1,VLOOKUP(V671,V$5:W670,2,FALSE)) )</f>
        <v>17</v>
      </c>
      <c r="AH671" s="54" t="str">
        <f t="shared" si="59"/>
        <v>bh*</v>
      </c>
      <c r="AK671" s="58" t="s">
        <v>2521</v>
      </c>
      <c r="AO671" s="58" t="s">
        <v>2618</v>
      </c>
      <c r="AP671" s="58" t="s">
        <v>2521</v>
      </c>
      <c r="AQ671" s="58" t="s">
        <v>2619</v>
      </c>
      <c r="AR671" s="56" t="s">
        <v>2583</v>
      </c>
      <c r="AS671" s="58" t="s">
        <v>2620</v>
      </c>
      <c r="AT671" s="92">
        <v>1584200</v>
      </c>
      <c r="AU671" s="92">
        <v>555400</v>
      </c>
      <c r="AV671" s="93">
        <f t="shared" ref="AV671:AW686" si="64">(AT671-TRUNC(AT671/100)*100)/3600+(TRUNC(AT671/100)-TRUNC(AT671/10000)*100)/60+TRUNC(AT671/10000)</f>
        <v>158.69999999999999</v>
      </c>
      <c r="AW671" s="93">
        <f t="shared" si="64"/>
        <v>55.9</v>
      </c>
      <c r="AX671" s="58">
        <v>2000</v>
      </c>
    </row>
    <row r="672" spans="1:52" ht="15" customHeight="1" x14ac:dyDescent="0.25">
      <c r="A672" s="157" t="s">
        <v>2621</v>
      </c>
      <c r="B672" s="54">
        <f ca="1">IF(AO672="","",IF(ISERROR(MATCH(AO672,AO$5:AO671,0)),MAX(B$5:B671)+1,INDIRECT(ADDRESS(MATCH(AO672,AO$5:AO671,0)+4,1)) ) )</f>
        <v>563</v>
      </c>
      <c r="C672" s="55">
        <v>735</v>
      </c>
      <c r="E672" s="57" t="s">
        <v>1308</v>
      </c>
      <c r="F672" s="56" t="s">
        <v>1308</v>
      </c>
      <c r="G672" s="126" t="s">
        <v>2507</v>
      </c>
      <c r="H672" s="59">
        <v>41</v>
      </c>
      <c r="J672" s="58" t="s">
        <v>1182</v>
      </c>
      <c r="L672" s="58" t="s">
        <v>2621</v>
      </c>
      <c r="M672" s="58" t="s">
        <v>1647</v>
      </c>
      <c r="N672" s="61">
        <f>IF(J672="","",IF(ISERROR(MATCH(M672,M$5:M671,0)),MAX(N$5:N671)+1,VLOOKUP(M672,M$5:N671,2,FALSE)) )</f>
        <v>12</v>
      </c>
      <c r="P672" s="58" t="s">
        <v>1182</v>
      </c>
      <c r="S672" s="58" t="s">
        <v>1211</v>
      </c>
      <c r="T672" s="58" t="s">
        <v>1196</v>
      </c>
      <c r="U672" s="58" t="s">
        <v>1217</v>
      </c>
      <c r="V672" s="61" t="str">
        <f t="shared" si="58"/>
        <v>A1_A1-1</v>
      </c>
      <c r="W672" s="61">
        <f>IF(P672="","",IF(ISERROR(MATCH(V672,V$5:V671,0)),MAX(W$5:W671)+1,VLOOKUP(V672,V$5:W671,2,FALSE)) )</f>
        <v>12</v>
      </c>
      <c r="AH672" s="54" t="str">
        <f t="shared" si="59"/>
        <v>cc*</v>
      </c>
      <c r="AK672" s="58" t="s">
        <v>2521</v>
      </c>
      <c r="AO672" s="58" t="s">
        <v>2621</v>
      </c>
      <c r="AP672" s="58" t="s">
        <v>2521</v>
      </c>
      <c r="AQ672" s="58" t="s">
        <v>2592</v>
      </c>
      <c r="AR672" s="56" t="s">
        <v>2593</v>
      </c>
      <c r="AS672" s="58" t="s">
        <v>2622</v>
      </c>
      <c r="AT672" s="92">
        <v>1584200</v>
      </c>
      <c r="AU672" s="92">
        <v>555400</v>
      </c>
      <c r="AV672" s="93">
        <f t="shared" si="64"/>
        <v>158.69999999999999</v>
      </c>
      <c r="AW672" s="93">
        <f t="shared" si="64"/>
        <v>55.9</v>
      </c>
      <c r="AX672" s="58">
        <v>2000</v>
      </c>
      <c r="AY672" s="58">
        <v>850</v>
      </c>
      <c r="AZ672" s="58">
        <v>100</v>
      </c>
    </row>
    <row r="673" spans="1:52" ht="15" customHeight="1" x14ac:dyDescent="0.25">
      <c r="A673" s="157" t="s">
        <v>2623</v>
      </c>
      <c r="B673" s="54">
        <f ca="1">IF(AO673="","",IF(ISERROR(MATCH(AO673,AO$5:AO672,0)),MAX(B$5:B672)+1,INDIRECT(ADDRESS(MATCH(AO673,AO$5:AO672,0)+4,1)) ) )</f>
        <v>564</v>
      </c>
      <c r="C673" s="55">
        <v>736</v>
      </c>
      <c r="E673" s="57" t="s">
        <v>1308</v>
      </c>
      <c r="F673" s="56" t="s">
        <v>1308</v>
      </c>
      <c r="G673" s="126" t="s">
        <v>2507</v>
      </c>
      <c r="H673" s="59">
        <v>42</v>
      </c>
      <c r="J673" s="58" t="s">
        <v>1182</v>
      </c>
      <c r="L673" s="58" t="s">
        <v>2623</v>
      </c>
      <c r="M673" s="58" t="s">
        <v>1647</v>
      </c>
      <c r="N673" s="61">
        <f>IF(J673="","",IF(ISERROR(MATCH(M673,M$5:M672,0)),MAX(N$5:N672)+1,VLOOKUP(M673,M$5:N672,2,FALSE)) )</f>
        <v>12</v>
      </c>
      <c r="P673" s="58" t="s">
        <v>1182</v>
      </c>
      <c r="S673" s="58" t="s">
        <v>1211</v>
      </c>
      <c r="T673" s="58" t="s">
        <v>1196</v>
      </c>
      <c r="U673" s="58" t="s">
        <v>1217</v>
      </c>
      <c r="V673" s="61" t="str">
        <f t="shared" si="58"/>
        <v>A1_A1-1</v>
      </c>
      <c r="W673" s="61">
        <f>IF(P673="","",IF(ISERROR(MATCH(V673,V$5:V672,0)),MAX(W$5:W672)+1,VLOOKUP(V673,V$5:W672,2,FALSE)) )</f>
        <v>12</v>
      </c>
      <c r="AH673" s="54" t="str">
        <f t="shared" si="59"/>
        <v>cc*</v>
      </c>
      <c r="AK673" s="58" t="s">
        <v>2521</v>
      </c>
      <c r="AO673" s="58" t="s">
        <v>2623</v>
      </c>
      <c r="AP673" s="58" t="s">
        <v>2521</v>
      </c>
      <c r="AQ673" s="58" t="s">
        <v>2592</v>
      </c>
      <c r="AR673" s="56" t="s">
        <v>2593</v>
      </c>
      <c r="AS673" s="58" t="s">
        <v>2622</v>
      </c>
      <c r="AT673" s="92">
        <v>1584200</v>
      </c>
      <c r="AU673" s="92">
        <v>555400</v>
      </c>
      <c r="AV673" s="93">
        <f t="shared" si="64"/>
        <v>158.69999999999999</v>
      </c>
      <c r="AW673" s="93">
        <f t="shared" si="64"/>
        <v>55.9</v>
      </c>
      <c r="AX673" s="58">
        <v>2000</v>
      </c>
      <c r="AY673" s="58">
        <v>850</v>
      </c>
      <c r="AZ673" s="58">
        <v>100</v>
      </c>
    </row>
    <row r="674" spans="1:52" ht="15" customHeight="1" x14ac:dyDescent="0.25">
      <c r="A674" s="157" t="s">
        <v>2624</v>
      </c>
      <c r="B674" s="54">
        <f ca="1">IF(AO674="","",IF(ISERROR(MATCH(AO674,AO$5:AO673,0)),MAX(B$5:B673)+1,INDIRECT(ADDRESS(MATCH(AO674,AO$5:AO673,0)+4,1)) ) )</f>
        <v>565</v>
      </c>
      <c r="C674" s="55">
        <v>737</v>
      </c>
      <c r="E674" s="57" t="s">
        <v>1308</v>
      </c>
      <c r="F674" s="56" t="s">
        <v>1308</v>
      </c>
      <c r="G674" s="126" t="s">
        <v>2507</v>
      </c>
      <c r="H674" s="59">
        <v>43</v>
      </c>
      <c r="J674" s="58" t="s">
        <v>1182</v>
      </c>
      <c r="L674" s="58" t="s">
        <v>2624</v>
      </c>
      <c r="M674" s="58" t="s">
        <v>1647</v>
      </c>
      <c r="N674" s="61">
        <f>IF(J674="","",IF(ISERROR(MATCH(M674,M$5:M673,0)),MAX(N$5:N673)+1,VLOOKUP(M674,M$5:N673,2,FALSE)) )</f>
        <v>12</v>
      </c>
      <c r="P674" s="58" t="s">
        <v>1182</v>
      </c>
      <c r="S674" s="58" t="s">
        <v>1211</v>
      </c>
      <c r="T674" s="58" t="s">
        <v>1196</v>
      </c>
      <c r="U674" s="58" t="s">
        <v>1217</v>
      </c>
      <c r="V674" s="61" t="str">
        <f t="shared" si="58"/>
        <v>A1_A1-1</v>
      </c>
      <c r="W674" s="61">
        <f>IF(P674="","",IF(ISERROR(MATCH(V674,V$5:V673,0)),MAX(W$5:W673)+1,VLOOKUP(V674,V$5:W673,2,FALSE)) )</f>
        <v>12</v>
      </c>
      <c r="AH674" s="54" t="str">
        <f t="shared" si="59"/>
        <v>cc*</v>
      </c>
      <c r="AK674" s="58" t="s">
        <v>2521</v>
      </c>
      <c r="AO674" s="58" t="s">
        <v>2624</v>
      </c>
      <c r="AP674" s="58" t="s">
        <v>2521</v>
      </c>
      <c r="AQ674" s="58" t="s">
        <v>2625</v>
      </c>
      <c r="AR674" s="56" t="s">
        <v>2583</v>
      </c>
      <c r="AS674" s="58" t="s">
        <v>2626</v>
      </c>
      <c r="AT674" s="92">
        <v>1583836.1</v>
      </c>
      <c r="AU674" s="92">
        <v>555641.1</v>
      </c>
      <c r="AV674" s="93">
        <f t="shared" si="64"/>
        <v>158.64336111111115</v>
      </c>
      <c r="AW674" s="93">
        <f t="shared" si="64"/>
        <v>55.944749999999992</v>
      </c>
      <c r="AX674" s="58">
        <v>20</v>
      </c>
      <c r="AY674" s="58">
        <v>715</v>
      </c>
      <c r="AZ674" s="58">
        <v>20</v>
      </c>
    </row>
    <row r="675" spans="1:52" ht="15" customHeight="1" x14ac:dyDescent="0.25">
      <c r="A675" s="157" t="s">
        <v>2627</v>
      </c>
      <c r="B675" s="54">
        <f ca="1">IF(AO675="","",IF(ISERROR(MATCH(AO675,AO$5:AO674,0)),MAX(B$5:B674)+1,INDIRECT(ADDRESS(MATCH(AO675,AO$5:AO674,0)+4,1)) ) )</f>
        <v>566</v>
      </c>
      <c r="C675" s="55">
        <v>738</v>
      </c>
      <c r="E675" s="57" t="s">
        <v>1194</v>
      </c>
      <c r="F675" s="58" t="s">
        <v>1194</v>
      </c>
      <c r="G675" s="126" t="s">
        <v>2507</v>
      </c>
      <c r="H675" s="59">
        <v>44</v>
      </c>
      <c r="J675" s="58" t="s">
        <v>1182</v>
      </c>
      <c r="L675" s="128" t="s">
        <v>2627</v>
      </c>
      <c r="M675" s="58" t="s">
        <v>1576</v>
      </c>
      <c r="N675" s="61">
        <f>IF(J675="","",IF(ISERROR(MATCH(M675,M$5:M674,0)),MAX(N$5:N674)+1,VLOOKUP(M675,M$5:N674,2,FALSE)) )</f>
        <v>9</v>
      </c>
      <c r="P675" s="58" t="s">
        <v>1182</v>
      </c>
      <c r="S675" s="58" t="s">
        <v>1197</v>
      </c>
      <c r="V675" s="61" t="str">
        <f t="shared" si="58"/>
        <v>_</v>
      </c>
      <c r="W675" s="61">
        <f>IF(P675="","",IF(ISERROR(MATCH(V675,V$5:V674,0)),MAX(W$5:W674)+1,VLOOKUP(V675,V$5:W674,2,FALSE)) )</f>
        <v>19</v>
      </c>
      <c r="AH675" s="54" t="str">
        <f t="shared" si="59"/>
        <v>9j*</v>
      </c>
      <c r="AK675" s="58" t="s">
        <v>2443</v>
      </c>
      <c r="AO675" s="58" t="s">
        <v>2627</v>
      </c>
      <c r="AP675" s="58" t="s">
        <v>2521</v>
      </c>
      <c r="AQ675" s="129" t="s">
        <v>2628</v>
      </c>
      <c r="AR675" s="129" t="s">
        <v>2629</v>
      </c>
      <c r="AS675" s="129" t="s">
        <v>2630</v>
      </c>
      <c r="AT675" s="130">
        <v>1584755.1</v>
      </c>
      <c r="AU675" s="130">
        <v>555413.19999999995</v>
      </c>
      <c r="AV675" s="93">
        <f t="shared" si="64"/>
        <v>158.79863888888892</v>
      </c>
      <c r="AW675" s="93">
        <f t="shared" si="64"/>
        <v>55.903666666666652</v>
      </c>
      <c r="AX675" s="129">
        <v>15</v>
      </c>
      <c r="AY675" s="129">
        <v>1205</v>
      </c>
      <c r="AZ675" s="129">
        <v>35</v>
      </c>
    </row>
    <row r="676" spans="1:52" ht="15" customHeight="1" x14ac:dyDescent="0.25">
      <c r="A676" s="157" t="s">
        <v>2631</v>
      </c>
      <c r="B676" s="54">
        <f ca="1">IF(AO676="","",IF(ISERROR(MATCH(AO676,AO$5:AO675,0)),MAX(B$5:B675)+1,INDIRECT(ADDRESS(MATCH(AO676,AO$5:AO675,0)+4,1)) ) )</f>
        <v>567</v>
      </c>
      <c r="C676" s="55">
        <v>739</v>
      </c>
      <c r="E676" s="57" t="s">
        <v>1194</v>
      </c>
      <c r="F676" s="58" t="s">
        <v>1194</v>
      </c>
      <c r="G676" s="126" t="s">
        <v>2507</v>
      </c>
      <c r="H676" s="59">
        <v>45</v>
      </c>
      <c r="J676" s="58" t="s">
        <v>1182</v>
      </c>
      <c r="L676" s="128" t="s">
        <v>2631</v>
      </c>
      <c r="M676" s="58" t="s">
        <v>2509</v>
      </c>
      <c r="N676" s="61">
        <f>IF(J676="","",IF(ISERROR(MATCH(M676,M$5:M675,0)),MAX(N$5:N675)+1,VLOOKUP(M676,M$5:N675,2,FALSE)) )</f>
        <v>33</v>
      </c>
      <c r="P676" s="58" t="s">
        <v>1182</v>
      </c>
      <c r="S676" s="58" t="s">
        <v>1197</v>
      </c>
      <c r="V676" s="61" t="str">
        <f t="shared" si="58"/>
        <v>_</v>
      </c>
      <c r="W676" s="61">
        <f>IF(P676="","",IF(ISERROR(MATCH(V676,V$5:V675,0)),MAX(W$5:W675)+1,VLOOKUP(V676,V$5:W675,2,FALSE)) )</f>
        <v>19</v>
      </c>
      <c r="AH676" s="54" t="str">
        <f t="shared" si="59"/>
        <v>xj*</v>
      </c>
      <c r="AK676" s="58" t="s">
        <v>2443</v>
      </c>
      <c r="AO676" s="58" t="s">
        <v>2631</v>
      </c>
      <c r="AP676" s="58" t="s">
        <v>2521</v>
      </c>
      <c r="AQ676" s="129" t="s">
        <v>2628</v>
      </c>
      <c r="AR676" s="129" t="s">
        <v>2632</v>
      </c>
      <c r="AS676" s="129" t="s">
        <v>2633</v>
      </c>
      <c r="AT676" s="130">
        <v>1584823.4</v>
      </c>
      <c r="AU676" s="130">
        <v>555426.80000000005</v>
      </c>
      <c r="AV676" s="93">
        <f t="shared" si="64"/>
        <v>158.80649999999997</v>
      </c>
      <c r="AW676" s="93">
        <f t="shared" si="64"/>
        <v>55.907444444444458</v>
      </c>
      <c r="AX676" s="129">
        <v>15</v>
      </c>
      <c r="AY676" s="129">
        <v>1295</v>
      </c>
      <c r="AZ676" s="129">
        <v>35</v>
      </c>
    </row>
    <row r="677" spans="1:52" ht="15" customHeight="1" x14ac:dyDescent="0.25">
      <c r="A677" s="157" t="s">
        <v>2634</v>
      </c>
      <c r="B677" s="54">
        <f ca="1">IF(AO677="","",IF(ISERROR(MATCH(AO677,AO$5:AO676,0)),MAX(B$5:B676)+1,INDIRECT(ADDRESS(MATCH(AO677,AO$5:AO676,0)+4,1)) ) )</f>
        <v>568</v>
      </c>
      <c r="C677" s="55">
        <v>740</v>
      </c>
      <c r="E677" s="57" t="s">
        <v>1194</v>
      </c>
      <c r="F677" s="58" t="s">
        <v>1194</v>
      </c>
      <c r="G677" s="126" t="s">
        <v>2507</v>
      </c>
      <c r="H677" s="59">
        <v>46</v>
      </c>
      <c r="J677" s="58" t="s">
        <v>1182</v>
      </c>
      <c r="L677" s="128" t="s">
        <v>2634</v>
      </c>
      <c r="M677" s="58" t="s">
        <v>2509</v>
      </c>
      <c r="N677" s="61">
        <f>IF(J677="","",IF(ISERROR(MATCH(M677,M$5:M676,0)),MAX(N$5:N676)+1,VLOOKUP(M677,M$5:N676,2,FALSE)) )</f>
        <v>33</v>
      </c>
      <c r="P677" s="58" t="s">
        <v>1182</v>
      </c>
      <c r="S677" s="58" t="s">
        <v>1197</v>
      </c>
      <c r="V677" s="61" t="str">
        <f t="shared" si="58"/>
        <v>_</v>
      </c>
      <c r="W677" s="61">
        <f>IF(P677="","",IF(ISERROR(MATCH(V677,V$5:V676,0)),MAX(W$5:W676)+1,VLOOKUP(V677,V$5:W676,2,FALSE)) )</f>
        <v>19</v>
      </c>
      <c r="AH677" s="54" t="str">
        <f t="shared" si="59"/>
        <v>xj*</v>
      </c>
      <c r="AK677" s="58" t="s">
        <v>2443</v>
      </c>
      <c r="AO677" s="58" t="s">
        <v>2634</v>
      </c>
      <c r="AP677" s="58" t="s">
        <v>2521</v>
      </c>
      <c r="AQ677" s="129" t="s">
        <v>2628</v>
      </c>
      <c r="AR677" s="129" t="s">
        <v>2632</v>
      </c>
      <c r="AS677" s="129" t="s">
        <v>2635</v>
      </c>
      <c r="AT677" s="130">
        <v>1584824.1</v>
      </c>
      <c r="AU677" s="130">
        <v>555425.1</v>
      </c>
      <c r="AV677" s="93">
        <f t="shared" si="64"/>
        <v>158.80669444444447</v>
      </c>
      <c r="AW677" s="93">
        <f t="shared" si="64"/>
        <v>55.906972222222215</v>
      </c>
      <c r="AX677" s="129">
        <v>15</v>
      </c>
      <c r="AY677" s="129">
        <v>1292</v>
      </c>
      <c r="AZ677" s="129">
        <v>35</v>
      </c>
    </row>
    <row r="678" spans="1:52" ht="15" customHeight="1" x14ac:dyDescent="0.25">
      <c r="A678" s="157" t="s">
        <v>2636</v>
      </c>
      <c r="B678" s="54">
        <f ca="1">IF(AO678="","",IF(ISERROR(MATCH(AO678,AO$5:AO677,0)),MAX(B$5:B677)+1,INDIRECT(ADDRESS(MATCH(AO678,AO$5:AO677,0)+4,1)) ) )</f>
        <v>569</v>
      </c>
      <c r="C678" s="55">
        <v>741</v>
      </c>
      <c r="E678" s="57" t="s">
        <v>1194</v>
      </c>
      <c r="F678" s="58" t="s">
        <v>1194</v>
      </c>
      <c r="G678" s="126" t="s">
        <v>2507</v>
      </c>
      <c r="H678" s="59">
        <v>47</v>
      </c>
      <c r="J678" s="58" t="s">
        <v>1182</v>
      </c>
      <c r="L678" s="128" t="s">
        <v>2636</v>
      </c>
      <c r="M678" s="58" t="s">
        <v>2509</v>
      </c>
      <c r="N678" s="61">
        <f>IF(J678="","",IF(ISERROR(MATCH(M678,M$5:M677,0)),MAX(N$5:N677)+1,VLOOKUP(M678,M$5:N677,2,FALSE)) )</f>
        <v>33</v>
      </c>
      <c r="P678" s="58" t="s">
        <v>1182</v>
      </c>
      <c r="S678" s="58" t="s">
        <v>1197</v>
      </c>
      <c r="V678" s="61" t="str">
        <f t="shared" si="58"/>
        <v>_</v>
      </c>
      <c r="W678" s="61">
        <f>IF(P678="","",IF(ISERROR(MATCH(V678,V$5:V677,0)),MAX(W$5:W677)+1,VLOOKUP(V678,V$5:W677,2,FALSE)) )</f>
        <v>19</v>
      </c>
      <c r="AH678" s="54" t="str">
        <f t="shared" si="59"/>
        <v>xj*</v>
      </c>
      <c r="AK678" s="58" t="s">
        <v>2443</v>
      </c>
      <c r="AO678" s="58" t="s">
        <v>2636</v>
      </c>
      <c r="AP678" s="58" t="s">
        <v>2521</v>
      </c>
      <c r="AQ678" s="129" t="s">
        <v>2628</v>
      </c>
      <c r="AR678" s="129" t="s">
        <v>2632</v>
      </c>
      <c r="AS678" s="129" t="s">
        <v>2637</v>
      </c>
      <c r="AT678" s="130">
        <v>1584829.4</v>
      </c>
      <c r="AU678" s="130">
        <v>555412.19999999995</v>
      </c>
      <c r="AV678" s="93">
        <f t="shared" si="64"/>
        <v>158.80816666666664</v>
      </c>
      <c r="AW678" s="93">
        <f t="shared" si="64"/>
        <v>55.903388888888877</v>
      </c>
      <c r="AX678" s="129">
        <v>15</v>
      </c>
      <c r="AY678" s="129">
        <v>1285</v>
      </c>
      <c r="AZ678" s="129">
        <v>35</v>
      </c>
    </row>
    <row r="679" spans="1:52" ht="15" customHeight="1" x14ac:dyDescent="0.25">
      <c r="A679" s="157" t="s">
        <v>2638</v>
      </c>
      <c r="B679" s="54">
        <f ca="1">IF(AO679="","",IF(ISERROR(MATCH(AO679,AO$5:AO678,0)),MAX(B$5:B678)+1,INDIRECT(ADDRESS(MATCH(AO679,AO$5:AO678,0)+4,1)) ) )</f>
        <v>570</v>
      </c>
      <c r="C679" s="55">
        <v>742</v>
      </c>
      <c r="E679" s="57" t="s">
        <v>1194</v>
      </c>
      <c r="F679" s="58" t="s">
        <v>1194</v>
      </c>
      <c r="G679" s="126" t="s">
        <v>2507</v>
      </c>
      <c r="H679" s="59">
        <v>48</v>
      </c>
      <c r="J679" s="58" t="s">
        <v>1182</v>
      </c>
      <c r="L679" s="128" t="s">
        <v>2638</v>
      </c>
      <c r="M679" s="58" t="s">
        <v>2509</v>
      </c>
      <c r="N679" s="61">
        <f>IF(J679="","",IF(ISERROR(MATCH(M679,M$5:M678,0)),MAX(N$5:N678)+1,VLOOKUP(M679,M$5:N678,2,FALSE)) )</f>
        <v>33</v>
      </c>
      <c r="P679" s="58" t="s">
        <v>1182</v>
      </c>
      <c r="S679" s="58" t="s">
        <v>1197</v>
      </c>
      <c r="V679" s="61" t="str">
        <f t="shared" si="58"/>
        <v>_</v>
      </c>
      <c r="W679" s="61">
        <f>IF(P679="","",IF(ISERROR(MATCH(V679,V$5:V678,0)),MAX(W$5:W678)+1,VLOOKUP(V679,V$5:W678,2,FALSE)) )</f>
        <v>19</v>
      </c>
      <c r="AH679" s="54" t="str">
        <f t="shared" si="59"/>
        <v>xj*</v>
      </c>
      <c r="AK679" s="58" t="s">
        <v>2443</v>
      </c>
      <c r="AO679" s="58" t="s">
        <v>2638</v>
      </c>
      <c r="AP679" s="58" t="s">
        <v>2521</v>
      </c>
      <c r="AQ679" s="129" t="s">
        <v>2628</v>
      </c>
      <c r="AR679" s="129" t="s">
        <v>2632</v>
      </c>
      <c r="AS679" s="129" t="s">
        <v>2639</v>
      </c>
      <c r="AT679" s="130">
        <v>1584827.7</v>
      </c>
      <c r="AU679" s="130">
        <v>555411</v>
      </c>
      <c r="AV679" s="93">
        <f t="shared" si="64"/>
        <v>158.80769444444442</v>
      </c>
      <c r="AW679" s="93">
        <f t="shared" si="64"/>
        <v>55.903055555555554</v>
      </c>
      <c r="AX679" s="129">
        <v>15</v>
      </c>
      <c r="AY679" s="129">
        <v>1270</v>
      </c>
      <c r="AZ679" s="129">
        <v>35</v>
      </c>
    </row>
    <row r="680" spans="1:52" ht="15" customHeight="1" x14ac:dyDescent="0.25">
      <c r="A680" s="157" t="s">
        <v>2640</v>
      </c>
      <c r="B680" s="54">
        <f ca="1">IF(AO680="","",IF(ISERROR(MATCH(AO680,AO$5:AO679,0)),MAX(B$5:B679)+1,INDIRECT(ADDRESS(MATCH(AO680,AO$5:AO679,0)+4,1)) ) )</f>
        <v>571</v>
      </c>
      <c r="C680" s="55">
        <v>743</v>
      </c>
      <c r="E680" s="57" t="s">
        <v>1194</v>
      </c>
      <c r="F680" s="58" t="s">
        <v>1194</v>
      </c>
      <c r="G680" s="126" t="s">
        <v>2507</v>
      </c>
      <c r="H680" s="59">
        <v>49</v>
      </c>
      <c r="J680" s="58" t="s">
        <v>1182</v>
      </c>
      <c r="L680" s="128" t="s">
        <v>2640</v>
      </c>
      <c r="M680" s="58" t="s">
        <v>2509</v>
      </c>
      <c r="N680" s="61">
        <f>IF(J680="","",IF(ISERROR(MATCH(M680,M$5:M679,0)),MAX(N$5:N679)+1,VLOOKUP(M680,M$5:N679,2,FALSE)) )</f>
        <v>33</v>
      </c>
      <c r="P680" s="58" t="s">
        <v>1182</v>
      </c>
      <c r="S680" s="58" t="s">
        <v>1197</v>
      </c>
      <c r="V680" s="61" t="str">
        <f t="shared" si="58"/>
        <v>_</v>
      </c>
      <c r="W680" s="61">
        <f>IF(P680="","",IF(ISERROR(MATCH(V680,V$5:V679,0)),MAX(W$5:W679)+1,VLOOKUP(V680,V$5:W679,2,FALSE)) )</f>
        <v>19</v>
      </c>
      <c r="AH680" s="54" t="str">
        <f t="shared" si="59"/>
        <v>xj*</v>
      </c>
      <c r="AK680" s="58" t="s">
        <v>2443</v>
      </c>
      <c r="AO680" s="58" t="s">
        <v>2640</v>
      </c>
      <c r="AP680" s="58" t="s">
        <v>2521</v>
      </c>
      <c r="AQ680" s="129" t="s">
        <v>2641</v>
      </c>
      <c r="AR680" s="129" t="s">
        <v>2642</v>
      </c>
      <c r="AS680" s="129" t="s">
        <v>2643</v>
      </c>
      <c r="AT680" s="130">
        <v>1584810.6</v>
      </c>
      <c r="AU680" s="130">
        <v>555439.30000000005</v>
      </c>
      <c r="AV680" s="93">
        <f t="shared" si="64"/>
        <v>158.80294444444448</v>
      </c>
      <c r="AW680" s="93">
        <f t="shared" si="64"/>
        <v>55.910916666666679</v>
      </c>
      <c r="AX680" s="129">
        <v>15</v>
      </c>
      <c r="AY680" s="129">
        <v>1258</v>
      </c>
      <c r="AZ680" s="129">
        <v>35</v>
      </c>
    </row>
    <row r="681" spans="1:52" ht="15" customHeight="1" x14ac:dyDescent="0.25">
      <c r="A681" s="157" t="s">
        <v>2644</v>
      </c>
      <c r="B681" s="54">
        <f ca="1">IF(AO681="","",IF(ISERROR(MATCH(AO681,AO$5:AO680,0)),MAX(B$5:B680)+1,INDIRECT(ADDRESS(MATCH(AO681,AO$5:AO680,0)+4,1)) ) )</f>
        <v>572</v>
      </c>
      <c r="C681" s="55">
        <v>744</v>
      </c>
      <c r="E681" s="57" t="s">
        <v>1194</v>
      </c>
      <c r="F681" s="58" t="s">
        <v>1194</v>
      </c>
      <c r="G681" s="126" t="s">
        <v>2507</v>
      </c>
      <c r="H681" s="59">
        <v>50</v>
      </c>
      <c r="J681" s="58" t="s">
        <v>1182</v>
      </c>
      <c r="L681" s="128" t="s">
        <v>2644</v>
      </c>
      <c r="M681" s="58" t="s">
        <v>2509</v>
      </c>
      <c r="N681" s="61">
        <f>IF(J681="","",IF(ISERROR(MATCH(M681,M$5:M680,0)),MAX(N$5:N680)+1,VLOOKUP(M681,M$5:N680,2,FALSE)) )</f>
        <v>33</v>
      </c>
      <c r="P681" s="58" t="s">
        <v>1182</v>
      </c>
      <c r="S681" s="58" t="s">
        <v>1197</v>
      </c>
      <c r="V681" s="61" t="str">
        <f t="shared" si="58"/>
        <v>_</v>
      </c>
      <c r="W681" s="61">
        <f>IF(P681="","",IF(ISERROR(MATCH(V681,V$5:V680,0)),MAX(W$5:W680)+1,VLOOKUP(V681,V$5:W680,2,FALSE)) )</f>
        <v>19</v>
      </c>
      <c r="AH681" s="54" t="str">
        <f t="shared" si="59"/>
        <v>xj*</v>
      </c>
      <c r="AK681" s="58" t="s">
        <v>2443</v>
      </c>
      <c r="AO681" s="58" t="s">
        <v>2644</v>
      </c>
      <c r="AP681" s="58" t="s">
        <v>2521</v>
      </c>
      <c r="AQ681" s="129" t="s">
        <v>2641</v>
      </c>
      <c r="AR681" s="129" t="s">
        <v>2645</v>
      </c>
      <c r="AS681" s="129" t="s">
        <v>2646</v>
      </c>
      <c r="AT681" s="130">
        <v>1584752.5</v>
      </c>
      <c r="AU681" s="130">
        <v>555428.30000000005</v>
      </c>
      <c r="AV681" s="93">
        <f t="shared" si="64"/>
        <v>158.79791666666668</v>
      </c>
      <c r="AW681" s="93">
        <f t="shared" si="64"/>
        <v>55.907861111111124</v>
      </c>
      <c r="AX681" s="129">
        <v>15</v>
      </c>
      <c r="AY681" s="129">
        <v>1082</v>
      </c>
      <c r="AZ681" s="129">
        <v>35</v>
      </c>
    </row>
    <row r="682" spans="1:52" ht="15" customHeight="1" x14ac:dyDescent="0.25">
      <c r="A682" s="157" t="s">
        <v>2647</v>
      </c>
      <c r="B682" s="54">
        <f ca="1">IF(AO682="","",IF(ISERROR(MATCH(AO682,AO$5:AO681,0)),MAX(B$5:B681)+1,INDIRECT(ADDRESS(MATCH(AO682,AO$5:AO681,0)+4,1)) ) )</f>
        <v>573</v>
      </c>
      <c r="C682" s="55">
        <v>745</v>
      </c>
      <c r="E682" s="57" t="s">
        <v>1194</v>
      </c>
      <c r="F682" s="58" t="s">
        <v>1194</v>
      </c>
      <c r="G682" s="126" t="s">
        <v>2507</v>
      </c>
      <c r="H682" s="59">
        <v>51</v>
      </c>
      <c r="J682" s="58" t="s">
        <v>1182</v>
      </c>
      <c r="L682" s="128" t="s">
        <v>2647</v>
      </c>
      <c r="M682" s="58" t="s">
        <v>2509</v>
      </c>
      <c r="N682" s="61">
        <f>IF(J682="","",IF(ISERROR(MATCH(M682,M$5:M681,0)),MAX(N$5:N681)+1,VLOOKUP(M682,M$5:N681,2,FALSE)) )</f>
        <v>33</v>
      </c>
      <c r="P682" s="58" t="s">
        <v>1182</v>
      </c>
      <c r="S682" s="58" t="s">
        <v>1197</v>
      </c>
      <c r="V682" s="61" t="str">
        <f t="shared" si="58"/>
        <v>_</v>
      </c>
      <c r="W682" s="61">
        <f>IF(P682="","",IF(ISERROR(MATCH(V682,V$5:V681,0)),MAX(W$5:W681)+1,VLOOKUP(V682,V$5:W681,2,FALSE)) )</f>
        <v>19</v>
      </c>
      <c r="AH682" s="54" t="str">
        <f t="shared" si="59"/>
        <v>xj*</v>
      </c>
      <c r="AK682" s="58" t="s">
        <v>2443</v>
      </c>
      <c r="AO682" s="58" t="s">
        <v>2647</v>
      </c>
      <c r="AP682" s="58" t="s">
        <v>2521</v>
      </c>
      <c r="AQ682" s="129" t="s">
        <v>2641</v>
      </c>
      <c r="AR682" s="129" t="s">
        <v>2648</v>
      </c>
      <c r="AS682" s="129" t="s">
        <v>2649</v>
      </c>
      <c r="AT682" s="130">
        <v>1584800.1</v>
      </c>
      <c r="AU682" s="130">
        <v>555434.4</v>
      </c>
      <c r="AV682" s="93">
        <f t="shared" si="64"/>
        <v>158.80002777777781</v>
      </c>
      <c r="AW682" s="93">
        <f t="shared" si="64"/>
        <v>55.909555555555563</v>
      </c>
      <c r="AX682" s="129">
        <v>15</v>
      </c>
      <c r="AY682" s="129">
        <v>1135</v>
      </c>
      <c r="AZ682" s="129">
        <v>35</v>
      </c>
    </row>
    <row r="683" spans="1:52" ht="15" customHeight="1" x14ac:dyDescent="0.25">
      <c r="A683" s="157" t="s">
        <v>2650</v>
      </c>
      <c r="B683" s="54">
        <f ca="1">IF(AO683="","",IF(ISERROR(MATCH(AO683,AO$5:AO682,0)),MAX(B$5:B682)+1,INDIRECT(ADDRESS(MATCH(AO683,AO$5:AO682,0)+4,1)) ) )</f>
        <v>574</v>
      </c>
      <c r="C683" s="55">
        <v>746</v>
      </c>
      <c r="E683" s="57" t="s">
        <v>1194</v>
      </c>
      <c r="F683" s="58" t="s">
        <v>1194</v>
      </c>
      <c r="G683" s="126" t="s">
        <v>2507</v>
      </c>
      <c r="H683" s="59">
        <v>52</v>
      </c>
      <c r="J683" s="58" t="s">
        <v>1182</v>
      </c>
      <c r="L683" s="128" t="s">
        <v>2650</v>
      </c>
      <c r="M683" s="58" t="s">
        <v>2509</v>
      </c>
      <c r="N683" s="61">
        <f>IF(J683="","",IF(ISERROR(MATCH(M683,M$5:M682,0)),MAX(N$5:N682)+1,VLOOKUP(M683,M$5:N682,2,FALSE)) )</f>
        <v>33</v>
      </c>
      <c r="P683" s="58" t="s">
        <v>1182</v>
      </c>
      <c r="S683" s="58" t="s">
        <v>1197</v>
      </c>
      <c r="V683" s="61" t="str">
        <f t="shared" si="58"/>
        <v>_</v>
      </c>
      <c r="W683" s="61">
        <f>IF(P683="","",IF(ISERROR(MATCH(V683,V$5:V682,0)),MAX(W$5:W682)+1,VLOOKUP(V683,V$5:W682,2,FALSE)) )</f>
        <v>19</v>
      </c>
      <c r="AH683" s="54" t="str">
        <f t="shared" si="59"/>
        <v>xj*</v>
      </c>
      <c r="AK683" s="58" t="s">
        <v>2443</v>
      </c>
      <c r="AO683" s="58" t="s">
        <v>2650</v>
      </c>
      <c r="AP683" s="58" t="s">
        <v>2521</v>
      </c>
      <c r="AQ683" s="129" t="s">
        <v>2641</v>
      </c>
      <c r="AR683" s="129" t="s">
        <v>2648</v>
      </c>
      <c r="AS683" s="129" t="s">
        <v>2651</v>
      </c>
      <c r="AT683" s="130">
        <v>1584755.9</v>
      </c>
      <c r="AU683" s="130">
        <v>555433.69999999995</v>
      </c>
      <c r="AV683" s="93">
        <f t="shared" si="64"/>
        <v>158.79886111111108</v>
      </c>
      <c r="AW683" s="93">
        <f t="shared" si="64"/>
        <v>55.909361111111096</v>
      </c>
      <c r="AX683" s="129">
        <v>15</v>
      </c>
      <c r="AY683" s="129">
        <v>1112</v>
      </c>
      <c r="AZ683" s="129">
        <v>35</v>
      </c>
    </row>
    <row r="684" spans="1:52" ht="15" customHeight="1" x14ac:dyDescent="0.25">
      <c r="A684" s="157" t="s">
        <v>2652</v>
      </c>
      <c r="B684" s="54">
        <f ca="1">IF(AO684="","",IF(ISERROR(MATCH(AO684,AO$5:AO683,0)),MAX(B$5:B683)+1,INDIRECT(ADDRESS(MATCH(AO684,AO$5:AO683,0)+4,1)) ) )</f>
        <v>575</v>
      </c>
      <c r="C684" s="55">
        <v>747</v>
      </c>
      <c r="E684" s="57" t="s">
        <v>1194</v>
      </c>
      <c r="F684" s="58" t="s">
        <v>1194</v>
      </c>
      <c r="G684" s="126" t="s">
        <v>2507</v>
      </c>
      <c r="H684" s="59">
        <v>53</v>
      </c>
      <c r="J684" s="58" t="s">
        <v>1182</v>
      </c>
      <c r="L684" s="128" t="s">
        <v>2652</v>
      </c>
      <c r="M684" s="58" t="s">
        <v>2509</v>
      </c>
      <c r="N684" s="61">
        <f>IF(J684="","",IF(ISERROR(MATCH(M684,M$5:M683,0)),MAX(N$5:N683)+1,VLOOKUP(M684,M$5:N683,2,FALSE)) )</f>
        <v>33</v>
      </c>
      <c r="P684" s="58" t="s">
        <v>1182</v>
      </c>
      <c r="S684" s="58" t="s">
        <v>1197</v>
      </c>
      <c r="V684" s="61" t="str">
        <f t="shared" si="58"/>
        <v>_</v>
      </c>
      <c r="W684" s="61">
        <f>IF(P684="","",IF(ISERROR(MATCH(V684,V$5:V683,0)),MAX(W$5:W683)+1,VLOOKUP(V684,V$5:W683,2,FALSE)) )</f>
        <v>19</v>
      </c>
      <c r="AH684" s="54" t="str">
        <f t="shared" si="59"/>
        <v>xj*</v>
      </c>
      <c r="AK684" s="58" t="s">
        <v>2443</v>
      </c>
      <c r="AO684" s="58" t="s">
        <v>2652</v>
      </c>
      <c r="AP684" s="58" t="s">
        <v>2521</v>
      </c>
      <c r="AQ684" s="129" t="s">
        <v>2641</v>
      </c>
      <c r="AR684" s="129" t="s">
        <v>2648</v>
      </c>
      <c r="AS684" s="129" t="s">
        <v>2653</v>
      </c>
      <c r="AT684" s="130">
        <v>1584754.7</v>
      </c>
      <c r="AU684" s="130">
        <v>555434.80000000005</v>
      </c>
      <c r="AV684" s="93">
        <f t="shared" si="64"/>
        <v>158.79852777777776</v>
      </c>
      <c r="AW684" s="93">
        <f t="shared" si="64"/>
        <v>55.909666666666681</v>
      </c>
      <c r="AX684" s="129">
        <v>15</v>
      </c>
      <c r="AY684" s="129">
        <v>1118</v>
      </c>
      <c r="AZ684" s="129">
        <v>35</v>
      </c>
    </row>
    <row r="685" spans="1:52" ht="15" customHeight="1" x14ac:dyDescent="0.25">
      <c r="A685" s="157" t="s">
        <v>2654</v>
      </c>
      <c r="B685" s="54">
        <f ca="1">IF(AO685="","",IF(ISERROR(MATCH(AO685,AO$5:AO684,0)),MAX(B$5:B684)+1,INDIRECT(ADDRESS(MATCH(AO685,AO$5:AO684,0)+4,1)) ) )</f>
        <v>576</v>
      </c>
      <c r="C685" s="55">
        <v>748</v>
      </c>
      <c r="E685" s="57" t="s">
        <v>1194</v>
      </c>
      <c r="F685" s="58" t="s">
        <v>1194</v>
      </c>
      <c r="G685" s="126" t="s">
        <v>2507</v>
      </c>
      <c r="H685" s="59">
        <v>54</v>
      </c>
      <c r="J685" s="58" t="s">
        <v>1182</v>
      </c>
      <c r="L685" s="128" t="s">
        <v>2654</v>
      </c>
      <c r="M685" s="58" t="s">
        <v>2509</v>
      </c>
      <c r="N685" s="61">
        <f>IF(J685="","",IF(ISERROR(MATCH(M685,M$5:M684,0)),MAX(N$5:N684)+1,VLOOKUP(M685,M$5:N684,2,FALSE)) )</f>
        <v>33</v>
      </c>
      <c r="P685" s="58" t="s">
        <v>1182</v>
      </c>
      <c r="S685" s="58" t="s">
        <v>1197</v>
      </c>
      <c r="V685" s="61" t="str">
        <f t="shared" si="58"/>
        <v>_</v>
      </c>
      <c r="W685" s="61">
        <f>IF(P685="","",IF(ISERROR(MATCH(V685,V$5:V684,0)),MAX(W$5:W684)+1,VLOOKUP(V685,V$5:W684,2,FALSE)) )</f>
        <v>19</v>
      </c>
      <c r="AH685" s="54" t="str">
        <f t="shared" si="59"/>
        <v>xj*</v>
      </c>
      <c r="AK685" s="58" t="s">
        <v>2443</v>
      </c>
      <c r="AO685" s="58" t="s">
        <v>2654</v>
      </c>
      <c r="AP685" s="58" t="s">
        <v>2521</v>
      </c>
      <c r="AQ685" s="129" t="s">
        <v>2641</v>
      </c>
      <c r="AR685" s="129" t="s">
        <v>2648</v>
      </c>
      <c r="AS685" s="129" t="s">
        <v>2655</v>
      </c>
      <c r="AT685" s="130">
        <v>1584754.5</v>
      </c>
      <c r="AU685" s="130">
        <v>555432.30000000005</v>
      </c>
      <c r="AV685" s="93">
        <f t="shared" si="64"/>
        <v>158.79847222222222</v>
      </c>
      <c r="AW685" s="93">
        <f t="shared" si="64"/>
        <v>55.908972222222232</v>
      </c>
      <c r="AX685" s="129">
        <v>15</v>
      </c>
      <c r="AY685" s="129">
        <v>1110</v>
      </c>
      <c r="AZ685" s="129">
        <v>35</v>
      </c>
    </row>
    <row r="686" spans="1:52" ht="15" customHeight="1" x14ac:dyDescent="0.25">
      <c r="A686" s="157" t="s">
        <v>2656</v>
      </c>
      <c r="B686" s="54">
        <f ca="1">IF(AO686="","",IF(ISERROR(MATCH(AO686,AO$5:AO685,0)),MAX(B$5:B685)+1,INDIRECT(ADDRESS(MATCH(AO686,AO$5:AO685,0)+4,1)) ) )</f>
        <v>577</v>
      </c>
      <c r="C686" s="55">
        <v>749</v>
      </c>
      <c r="E686" s="57" t="s">
        <v>1194</v>
      </c>
      <c r="F686" s="58" t="s">
        <v>1194</v>
      </c>
      <c r="G686" s="126" t="s">
        <v>2507</v>
      </c>
      <c r="H686" s="59">
        <v>55</v>
      </c>
      <c r="J686" s="58" t="s">
        <v>1182</v>
      </c>
      <c r="L686" s="128" t="s">
        <v>2656</v>
      </c>
      <c r="M686" s="58" t="s">
        <v>2509</v>
      </c>
      <c r="N686" s="61">
        <f>IF(J686="","",IF(ISERROR(MATCH(M686,M$5:M685,0)),MAX(N$5:N685)+1,VLOOKUP(M686,M$5:N685,2,FALSE)) )</f>
        <v>33</v>
      </c>
      <c r="P686" s="58" t="s">
        <v>1182</v>
      </c>
      <c r="S686" s="58" t="s">
        <v>1197</v>
      </c>
      <c r="V686" s="61" t="str">
        <f t="shared" si="58"/>
        <v>_</v>
      </c>
      <c r="W686" s="61">
        <f>IF(P686="","",IF(ISERROR(MATCH(V686,V$5:V685,0)),MAX(W$5:W685)+1,VLOOKUP(V686,V$5:W685,2,FALSE)) )</f>
        <v>19</v>
      </c>
      <c r="AH686" s="54" t="str">
        <f t="shared" si="59"/>
        <v>xj*</v>
      </c>
      <c r="AK686" s="58" t="s">
        <v>2443</v>
      </c>
      <c r="AO686" s="58" t="s">
        <v>2656</v>
      </c>
      <c r="AP686" s="58" t="s">
        <v>2521</v>
      </c>
      <c r="AQ686" s="129" t="s">
        <v>2641</v>
      </c>
      <c r="AR686" s="129" t="s">
        <v>2648</v>
      </c>
      <c r="AS686" s="129" t="s">
        <v>2657</v>
      </c>
      <c r="AT686" s="130">
        <v>1584752.3</v>
      </c>
      <c r="AU686" s="130">
        <v>555429.30000000005</v>
      </c>
      <c r="AV686" s="93">
        <f t="shared" si="64"/>
        <v>158.79786111111113</v>
      </c>
      <c r="AW686" s="93">
        <f t="shared" si="64"/>
        <v>55.908138888888899</v>
      </c>
      <c r="AX686" s="129">
        <v>15</v>
      </c>
      <c r="AY686" s="129">
        <v>1071</v>
      </c>
      <c r="AZ686" s="129">
        <v>35</v>
      </c>
    </row>
    <row r="687" spans="1:52" ht="15" customHeight="1" x14ac:dyDescent="0.25">
      <c r="A687" s="157" t="s">
        <v>2658</v>
      </c>
      <c r="B687" s="54">
        <f ca="1">IF(AO687="","",IF(ISERROR(MATCH(AO687,AO$5:AO686,0)),MAX(B$5:B686)+1,INDIRECT(ADDRESS(MATCH(AO687,AO$5:AO686,0)+4,1)) ) )</f>
        <v>578</v>
      </c>
      <c r="C687" s="55">
        <v>750</v>
      </c>
      <c r="E687" s="57" t="s">
        <v>1194</v>
      </c>
      <c r="F687" s="58" t="s">
        <v>1194</v>
      </c>
      <c r="G687" s="126" t="s">
        <v>2507</v>
      </c>
      <c r="H687" s="59">
        <v>56</v>
      </c>
      <c r="J687" s="58" t="s">
        <v>1182</v>
      </c>
      <c r="L687" s="128" t="s">
        <v>2658</v>
      </c>
      <c r="M687" s="58" t="s">
        <v>2509</v>
      </c>
      <c r="N687" s="61">
        <f>IF(J687="","",IF(ISERROR(MATCH(M687,M$5:M686,0)),MAX(N$5:N686)+1,VLOOKUP(M687,M$5:N686,2,FALSE)) )</f>
        <v>33</v>
      </c>
      <c r="P687" s="58" t="s">
        <v>1182</v>
      </c>
      <c r="S687" s="58" t="s">
        <v>1197</v>
      </c>
      <c r="V687" s="61" t="str">
        <f t="shared" si="58"/>
        <v>_</v>
      </c>
      <c r="W687" s="61">
        <f>IF(P687="","",IF(ISERROR(MATCH(V687,V$5:V686,0)),MAX(W$5:W686)+1,VLOOKUP(V687,V$5:W686,2,FALSE)) )</f>
        <v>19</v>
      </c>
      <c r="AH687" s="54" t="str">
        <f t="shared" si="59"/>
        <v>xj*</v>
      </c>
      <c r="AK687" s="58" t="s">
        <v>2443</v>
      </c>
      <c r="AO687" s="58" t="s">
        <v>2658</v>
      </c>
      <c r="AP687" s="58" t="s">
        <v>2521</v>
      </c>
      <c r="AQ687" s="129" t="s">
        <v>2659</v>
      </c>
      <c r="AR687" s="129" t="s">
        <v>2660</v>
      </c>
      <c r="AS687" s="129" t="s">
        <v>2661</v>
      </c>
      <c r="AT687" s="130">
        <v>1584750.3</v>
      </c>
      <c r="AU687" s="130">
        <v>555426.69999999995</v>
      </c>
      <c r="AV687" s="93">
        <f t="shared" ref="AV687:AW750" si="65">(AT687-TRUNC(AT687/100)*100)/3600+(TRUNC(AT687/100)-TRUNC(AT687/10000)*100)/60+TRUNC(AT687/10000)</f>
        <v>158.79730555555557</v>
      </c>
      <c r="AW687" s="93">
        <f t="shared" si="65"/>
        <v>55.907416666666656</v>
      </c>
      <c r="AX687" s="129">
        <v>15</v>
      </c>
      <c r="AY687" s="129">
        <v>1060</v>
      </c>
      <c r="AZ687" s="129">
        <v>35</v>
      </c>
    </row>
    <row r="688" spans="1:52" ht="15" customHeight="1" x14ac:dyDescent="0.25">
      <c r="A688" s="157" t="s">
        <v>2662</v>
      </c>
      <c r="B688" s="54">
        <f ca="1">IF(AO688="","",IF(ISERROR(MATCH(AO688,AO$5:AO687,0)),MAX(B$5:B687)+1,INDIRECT(ADDRESS(MATCH(AO688,AO$5:AO687,0)+4,1)) ) )</f>
        <v>579</v>
      </c>
      <c r="C688" s="55">
        <v>751</v>
      </c>
      <c r="E688" s="57" t="s">
        <v>1194</v>
      </c>
      <c r="F688" s="58" t="s">
        <v>1194</v>
      </c>
      <c r="G688" s="126" t="s">
        <v>2507</v>
      </c>
      <c r="H688" s="59">
        <v>57</v>
      </c>
      <c r="J688" s="58" t="s">
        <v>1182</v>
      </c>
      <c r="L688" s="128" t="s">
        <v>2662</v>
      </c>
      <c r="M688" s="58" t="s">
        <v>2509</v>
      </c>
      <c r="N688" s="61">
        <f>IF(J688="","",IF(ISERROR(MATCH(M688,M$5:M687,0)),MAX(N$5:N687)+1,VLOOKUP(M688,M$5:N687,2,FALSE)) )</f>
        <v>33</v>
      </c>
      <c r="P688" s="58" t="s">
        <v>1182</v>
      </c>
      <c r="S688" s="58" t="s">
        <v>1197</v>
      </c>
      <c r="V688" s="61" t="str">
        <f t="shared" si="58"/>
        <v>_</v>
      </c>
      <c r="W688" s="61">
        <f>IF(P688="","",IF(ISERROR(MATCH(V688,V$5:V687,0)),MAX(W$5:W687)+1,VLOOKUP(V688,V$5:W687,2,FALSE)) )</f>
        <v>19</v>
      </c>
      <c r="AH688" s="54" t="str">
        <f t="shared" si="59"/>
        <v>xj*</v>
      </c>
      <c r="AK688" s="58" t="s">
        <v>2443</v>
      </c>
      <c r="AO688" s="58" t="s">
        <v>2662</v>
      </c>
      <c r="AP688" s="58" t="s">
        <v>2521</v>
      </c>
      <c r="AQ688" s="129" t="s">
        <v>2641</v>
      </c>
      <c r="AR688" s="129" t="s">
        <v>2663</v>
      </c>
      <c r="AS688" s="129" t="s">
        <v>2664</v>
      </c>
      <c r="AT688" s="130">
        <v>1584744.7</v>
      </c>
      <c r="AU688" s="130">
        <v>555428.30000000005</v>
      </c>
      <c r="AV688" s="93">
        <f t="shared" si="65"/>
        <v>158.79575</v>
      </c>
      <c r="AW688" s="93">
        <f t="shared" si="65"/>
        <v>55.907861111111124</v>
      </c>
      <c r="AX688" s="129">
        <v>15</v>
      </c>
      <c r="AY688" s="129">
        <v>1057</v>
      </c>
      <c r="AZ688" s="129">
        <v>35</v>
      </c>
    </row>
    <row r="689" spans="1:52" ht="15" customHeight="1" x14ac:dyDescent="0.25">
      <c r="A689" s="157" t="s">
        <v>2665</v>
      </c>
      <c r="B689" s="54">
        <f ca="1">IF(AO689="","",IF(ISERROR(MATCH(AO689,AO$5:AO688,0)),MAX(B$5:B688)+1,INDIRECT(ADDRESS(MATCH(AO689,AO$5:AO688,0)+4,1)) ) )</f>
        <v>580</v>
      </c>
      <c r="C689" s="55">
        <v>752</v>
      </c>
      <c r="E689" s="57" t="s">
        <v>1194</v>
      </c>
      <c r="F689" s="58" t="s">
        <v>1194</v>
      </c>
      <c r="G689" s="126" t="s">
        <v>2507</v>
      </c>
      <c r="H689" s="59">
        <v>58</v>
      </c>
      <c r="J689" s="58" t="s">
        <v>1182</v>
      </c>
      <c r="L689" s="128" t="s">
        <v>2665</v>
      </c>
      <c r="M689" s="58" t="s">
        <v>2509</v>
      </c>
      <c r="N689" s="61">
        <f>IF(J689="","",IF(ISERROR(MATCH(M689,M$5:M688,0)),MAX(N$5:N688)+1,VLOOKUP(M689,M$5:N688,2,FALSE)) )</f>
        <v>33</v>
      </c>
      <c r="P689" s="58" t="s">
        <v>1182</v>
      </c>
      <c r="S689" s="58" t="s">
        <v>1197</v>
      </c>
      <c r="V689" s="61" t="str">
        <f t="shared" si="58"/>
        <v>_</v>
      </c>
      <c r="W689" s="61">
        <f>IF(P689="","",IF(ISERROR(MATCH(V689,V$5:V688,0)),MAX(W$5:W688)+1,VLOOKUP(V689,V$5:W688,2,FALSE)) )</f>
        <v>19</v>
      </c>
      <c r="AH689" s="54" t="str">
        <f t="shared" si="59"/>
        <v>xj*</v>
      </c>
      <c r="AK689" s="58" t="s">
        <v>2443</v>
      </c>
      <c r="AO689" s="58" t="s">
        <v>2665</v>
      </c>
      <c r="AP689" s="58" t="s">
        <v>2521</v>
      </c>
      <c r="AQ689" s="129" t="s">
        <v>2641</v>
      </c>
      <c r="AR689" s="129" t="s">
        <v>2663</v>
      </c>
      <c r="AS689" s="129" t="s">
        <v>2666</v>
      </c>
      <c r="AT689" s="130">
        <v>1584743.7</v>
      </c>
      <c r="AU689" s="130">
        <v>555428</v>
      </c>
      <c r="AV689" s="93">
        <f t="shared" si="65"/>
        <v>158.7954722222222</v>
      </c>
      <c r="AW689" s="93">
        <f t="shared" si="65"/>
        <v>55.907777777777781</v>
      </c>
      <c r="AX689" s="129">
        <v>15</v>
      </c>
      <c r="AY689" s="129">
        <v>1055</v>
      </c>
      <c r="AZ689" s="129">
        <v>35</v>
      </c>
    </row>
    <row r="690" spans="1:52" ht="15" customHeight="1" x14ac:dyDescent="0.25">
      <c r="A690" s="157" t="s">
        <v>2667</v>
      </c>
      <c r="B690" s="54">
        <f ca="1">IF(AO690="","",IF(ISERROR(MATCH(AO690,AO$5:AO689,0)),MAX(B$5:B689)+1,INDIRECT(ADDRESS(MATCH(AO690,AO$5:AO689,0)+4,1)) ) )</f>
        <v>581</v>
      </c>
      <c r="C690" s="55">
        <v>753</v>
      </c>
      <c r="E690" s="57" t="s">
        <v>1194</v>
      </c>
      <c r="F690" s="58" t="s">
        <v>1194</v>
      </c>
      <c r="G690" s="126" t="s">
        <v>2507</v>
      </c>
      <c r="H690" s="59">
        <v>59</v>
      </c>
      <c r="J690" s="58" t="s">
        <v>1182</v>
      </c>
      <c r="L690" s="128" t="s">
        <v>2667</v>
      </c>
      <c r="M690" s="58" t="s">
        <v>2509</v>
      </c>
      <c r="N690" s="61">
        <f>IF(J690="","",IF(ISERROR(MATCH(M690,M$5:M689,0)),MAX(N$5:N689)+1,VLOOKUP(M690,M$5:N689,2,FALSE)) )</f>
        <v>33</v>
      </c>
      <c r="P690" s="58" t="s">
        <v>1182</v>
      </c>
      <c r="S690" s="58" t="s">
        <v>1197</v>
      </c>
      <c r="V690" s="61" t="str">
        <f t="shared" si="58"/>
        <v>_</v>
      </c>
      <c r="W690" s="61">
        <f>IF(P690="","",IF(ISERROR(MATCH(V690,V$5:V689,0)),MAX(W$5:W689)+1,VLOOKUP(V690,V$5:W689,2,FALSE)) )</f>
        <v>19</v>
      </c>
      <c r="AH690" s="54" t="str">
        <f t="shared" si="59"/>
        <v>xj*</v>
      </c>
      <c r="AK690" s="58" t="s">
        <v>2443</v>
      </c>
      <c r="AO690" s="58" t="s">
        <v>2667</v>
      </c>
      <c r="AP690" s="58" t="s">
        <v>2521</v>
      </c>
      <c r="AQ690" s="129" t="s">
        <v>2641</v>
      </c>
      <c r="AR690" s="129" t="s">
        <v>2663</v>
      </c>
      <c r="AS690" s="129" t="s">
        <v>2668</v>
      </c>
      <c r="AT690" s="130">
        <v>1584736.3</v>
      </c>
      <c r="AU690" s="130">
        <v>555423.19999999995</v>
      </c>
      <c r="AV690" s="93">
        <f t="shared" si="65"/>
        <v>158.79341666666667</v>
      </c>
      <c r="AW690" s="93">
        <f t="shared" si="65"/>
        <v>55.906444444444432</v>
      </c>
      <c r="AX690" s="129">
        <v>15</v>
      </c>
      <c r="AY690" s="129">
        <v>1026</v>
      </c>
      <c r="AZ690" s="129">
        <v>35</v>
      </c>
    </row>
    <row r="691" spans="1:52" ht="15" customHeight="1" x14ac:dyDescent="0.25">
      <c r="A691" s="157" t="s">
        <v>2669</v>
      </c>
      <c r="B691" s="54">
        <f ca="1">IF(AO691="","",IF(ISERROR(MATCH(AO691,AO$5:AO690,0)),MAX(B$5:B690)+1,INDIRECT(ADDRESS(MATCH(AO691,AO$5:AO690,0)+4,1)) ) )</f>
        <v>582</v>
      </c>
      <c r="C691" s="55">
        <v>754</v>
      </c>
      <c r="E691" s="57" t="s">
        <v>1194</v>
      </c>
      <c r="F691" s="58" t="s">
        <v>1194</v>
      </c>
      <c r="G691" s="126" t="s">
        <v>2507</v>
      </c>
      <c r="H691" s="59">
        <v>60</v>
      </c>
      <c r="J691" s="58" t="s">
        <v>1182</v>
      </c>
      <c r="L691" s="128" t="s">
        <v>2669</v>
      </c>
      <c r="M691" s="58" t="s">
        <v>2509</v>
      </c>
      <c r="N691" s="61">
        <f>IF(J691="","",IF(ISERROR(MATCH(M691,M$5:M690,0)),MAX(N$5:N690)+1,VLOOKUP(M691,M$5:N690,2,FALSE)) )</f>
        <v>33</v>
      </c>
      <c r="P691" s="58" t="s">
        <v>1182</v>
      </c>
      <c r="S691" s="58" t="s">
        <v>1197</v>
      </c>
      <c r="V691" s="61" t="str">
        <f t="shared" si="58"/>
        <v>_</v>
      </c>
      <c r="W691" s="61">
        <f>IF(P691="","",IF(ISERROR(MATCH(V691,V$5:V690,0)),MAX(W$5:W690)+1,VLOOKUP(V691,V$5:W690,2,FALSE)) )</f>
        <v>19</v>
      </c>
      <c r="AH691" s="54" t="str">
        <f t="shared" si="59"/>
        <v>xj*</v>
      </c>
      <c r="AK691" s="58" t="s">
        <v>2443</v>
      </c>
      <c r="AO691" s="58" t="s">
        <v>2669</v>
      </c>
      <c r="AP691" s="58" t="s">
        <v>2521</v>
      </c>
      <c r="AQ691" s="129" t="s">
        <v>2641</v>
      </c>
      <c r="AR691" s="129" t="s">
        <v>2670</v>
      </c>
      <c r="AS691" s="129" t="s">
        <v>2671</v>
      </c>
      <c r="AT691" s="130">
        <v>1584728.3</v>
      </c>
      <c r="AU691" s="130">
        <v>555425.69999999995</v>
      </c>
      <c r="AV691" s="93">
        <f t="shared" si="65"/>
        <v>158.79119444444447</v>
      </c>
      <c r="AW691" s="93">
        <f t="shared" si="65"/>
        <v>55.907138888888873</v>
      </c>
      <c r="AX691" s="129">
        <v>15</v>
      </c>
      <c r="AY691" s="129">
        <v>1000</v>
      </c>
      <c r="AZ691" s="129">
        <v>35</v>
      </c>
    </row>
    <row r="692" spans="1:52" ht="15" customHeight="1" x14ac:dyDescent="0.25">
      <c r="A692" s="157" t="s">
        <v>2672</v>
      </c>
      <c r="B692" s="54">
        <f ca="1">IF(AO692="","",IF(ISERROR(MATCH(AO692,AO$5:AO691,0)),MAX(B$5:B691)+1,INDIRECT(ADDRESS(MATCH(AO692,AO$5:AO691,0)+4,1)) ) )</f>
        <v>583</v>
      </c>
      <c r="C692" s="55">
        <v>755</v>
      </c>
      <c r="E692" s="57" t="s">
        <v>1194</v>
      </c>
      <c r="F692" s="58" t="s">
        <v>1194</v>
      </c>
      <c r="G692" s="126" t="s">
        <v>2507</v>
      </c>
      <c r="H692" s="59">
        <v>61</v>
      </c>
      <c r="J692" s="58" t="s">
        <v>1182</v>
      </c>
      <c r="L692" s="128" t="s">
        <v>2672</v>
      </c>
      <c r="M692" s="58" t="s">
        <v>2509</v>
      </c>
      <c r="N692" s="61">
        <f>IF(J692="","",IF(ISERROR(MATCH(M692,M$5:M691,0)),MAX(N$5:N691)+1,VLOOKUP(M692,M$5:N691,2,FALSE)) )</f>
        <v>33</v>
      </c>
      <c r="P692" s="58" t="s">
        <v>1182</v>
      </c>
      <c r="S692" s="58" t="s">
        <v>1197</v>
      </c>
      <c r="V692" s="61" t="str">
        <f t="shared" si="58"/>
        <v>_</v>
      </c>
      <c r="W692" s="61">
        <f>IF(P692="","",IF(ISERROR(MATCH(V692,V$5:V691,0)),MAX(W$5:W691)+1,VLOOKUP(V692,V$5:W691,2,FALSE)) )</f>
        <v>19</v>
      </c>
      <c r="AH692" s="54" t="str">
        <f t="shared" si="59"/>
        <v>xj*</v>
      </c>
      <c r="AK692" s="58" t="s">
        <v>2443</v>
      </c>
      <c r="AO692" s="58" t="s">
        <v>2672</v>
      </c>
      <c r="AP692" s="58" t="s">
        <v>2521</v>
      </c>
      <c r="AQ692" s="129" t="s">
        <v>2641</v>
      </c>
      <c r="AR692" s="129" t="s">
        <v>2663</v>
      </c>
      <c r="AS692" s="129" t="s">
        <v>2673</v>
      </c>
      <c r="AT692" s="130">
        <v>1584720.8</v>
      </c>
      <c r="AU692" s="130">
        <v>555427.5</v>
      </c>
      <c r="AV692" s="93">
        <f t="shared" si="65"/>
        <v>158.78911111111111</v>
      </c>
      <c r="AW692" s="93">
        <f t="shared" si="65"/>
        <v>55.90763888888889</v>
      </c>
      <c r="AX692" s="129">
        <v>15</v>
      </c>
      <c r="AY692" s="129">
        <v>996</v>
      </c>
      <c r="AZ692" s="129">
        <v>35</v>
      </c>
    </row>
    <row r="693" spans="1:52" ht="15" customHeight="1" x14ac:dyDescent="0.25">
      <c r="A693" s="157" t="s">
        <v>2674</v>
      </c>
      <c r="B693" s="54">
        <f ca="1">IF(AO693="","",IF(ISERROR(MATCH(AO693,AO$5:AO692,0)),MAX(B$5:B692)+1,INDIRECT(ADDRESS(MATCH(AO693,AO$5:AO692,0)+4,1)) ) )</f>
        <v>584</v>
      </c>
      <c r="C693" s="55">
        <v>756</v>
      </c>
      <c r="E693" s="57" t="s">
        <v>1194</v>
      </c>
      <c r="F693" s="58" t="s">
        <v>1194</v>
      </c>
      <c r="G693" s="126" t="s">
        <v>2507</v>
      </c>
      <c r="H693" s="59">
        <v>62</v>
      </c>
      <c r="J693" s="58" t="s">
        <v>1182</v>
      </c>
      <c r="L693" s="128" t="s">
        <v>2674</v>
      </c>
      <c r="M693" s="58" t="s">
        <v>2509</v>
      </c>
      <c r="N693" s="61">
        <f>IF(J693="","",IF(ISERROR(MATCH(M693,M$5:M692,0)),MAX(N$5:N692)+1,VLOOKUP(M693,M$5:N692,2,FALSE)) )</f>
        <v>33</v>
      </c>
      <c r="P693" s="58" t="s">
        <v>1182</v>
      </c>
      <c r="S693" s="58" t="s">
        <v>1197</v>
      </c>
      <c r="V693" s="61" t="str">
        <f t="shared" si="58"/>
        <v>_</v>
      </c>
      <c r="W693" s="61">
        <f>IF(P693="","",IF(ISERROR(MATCH(V693,V$5:V692,0)),MAX(W$5:W692)+1,VLOOKUP(V693,V$5:W692,2,FALSE)) )</f>
        <v>19</v>
      </c>
      <c r="AH693" s="54" t="str">
        <f t="shared" si="59"/>
        <v>xj*</v>
      </c>
      <c r="AK693" s="58" t="s">
        <v>2443</v>
      </c>
      <c r="AO693" s="58" t="s">
        <v>2674</v>
      </c>
      <c r="AP693" s="58" t="s">
        <v>2521</v>
      </c>
      <c r="AQ693" s="129" t="s">
        <v>2444</v>
      </c>
      <c r="AR693" s="129" t="s">
        <v>2675</v>
      </c>
      <c r="AS693" s="129" t="s">
        <v>2676</v>
      </c>
      <c r="AT693" s="130">
        <v>1584714.4</v>
      </c>
      <c r="AU693" s="130">
        <v>555415.19999999995</v>
      </c>
      <c r="AV693" s="93">
        <f t="shared" si="65"/>
        <v>158.78733333333329</v>
      </c>
      <c r="AW693" s="93">
        <f t="shared" si="65"/>
        <v>55.904222222222209</v>
      </c>
      <c r="AX693" s="129">
        <v>15</v>
      </c>
      <c r="AY693" s="129">
        <v>1051</v>
      </c>
      <c r="AZ693" s="129">
        <v>35</v>
      </c>
    </row>
    <row r="694" spans="1:52" ht="15" customHeight="1" x14ac:dyDescent="0.25">
      <c r="A694" s="157" t="s">
        <v>2677</v>
      </c>
      <c r="B694" s="54">
        <f ca="1">IF(AO694="","",IF(ISERROR(MATCH(AO694,AO$5:AO693,0)),MAX(B$5:B693)+1,INDIRECT(ADDRESS(MATCH(AO694,AO$5:AO693,0)+4,1)) ) )</f>
        <v>585</v>
      </c>
      <c r="C694" s="55">
        <v>757</v>
      </c>
      <c r="E694" s="57" t="s">
        <v>1194</v>
      </c>
      <c r="F694" s="58" t="s">
        <v>1194</v>
      </c>
      <c r="G694" s="126" t="s">
        <v>2507</v>
      </c>
      <c r="H694" s="59">
        <v>63</v>
      </c>
      <c r="J694" s="58" t="s">
        <v>1182</v>
      </c>
      <c r="L694" s="128" t="s">
        <v>2677</v>
      </c>
      <c r="M694" s="58" t="s">
        <v>2509</v>
      </c>
      <c r="N694" s="61">
        <f>IF(J694="","",IF(ISERROR(MATCH(M694,M$5:M693,0)),MAX(N$5:N693)+1,VLOOKUP(M694,M$5:N693,2,FALSE)) )</f>
        <v>33</v>
      </c>
      <c r="P694" s="58" t="s">
        <v>1182</v>
      </c>
      <c r="S694" s="58" t="s">
        <v>1197</v>
      </c>
      <c r="V694" s="61" t="str">
        <f t="shared" si="58"/>
        <v>_</v>
      </c>
      <c r="W694" s="61">
        <f>IF(P694="","",IF(ISERROR(MATCH(V694,V$5:V693,0)),MAX(W$5:W693)+1,VLOOKUP(V694,V$5:W693,2,FALSE)) )</f>
        <v>19</v>
      </c>
      <c r="AH694" s="54" t="str">
        <f t="shared" si="59"/>
        <v>xj*</v>
      </c>
      <c r="AK694" s="58" t="s">
        <v>2443</v>
      </c>
      <c r="AO694" s="58" t="s">
        <v>2677</v>
      </c>
      <c r="AP694" s="58" t="s">
        <v>2521</v>
      </c>
      <c r="AQ694" s="129" t="s">
        <v>2444</v>
      </c>
      <c r="AR694" s="129" t="s">
        <v>2675</v>
      </c>
      <c r="AS694" s="129" t="s">
        <v>2678</v>
      </c>
      <c r="AT694" s="130">
        <v>1584747.8</v>
      </c>
      <c r="AU694" s="130">
        <v>555415.6</v>
      </c>
      <c r="AV694" s="93">
        <f t="shared" si="65"/>
        <v>158.79661111111113</v>
      </c>
      <c r="AW694" s="93">
        <f t="shared" si="65"/>
        <v>55.904333333333327</v>
      </c>
      <c r="AX694" s="129">
        <v>15</v>
      </c>
      <c r="AY694" s="129">
        <v>1064</v>
      </c>
      <c r="AZ694" s="129">
        <v>35</v>
      </c>
    </row>
    <row r="695" spans="1:52" ht="15" customHeight="1" x14ac:dyDescent="0.25">
      <c r="A695" s="157" t="s">
        <v>2679</v>
      </c>
      <c r="B695" s="54">
        <f ca="1">IF(AO695="","",IF(ISERROR(MATCH(AO695,AO$5:AO694,0)),MAX(B$5:B694)+1,INDIRECT(ADDRESS(MATCH(AO695,AO$5:AO694,0)+4,1)) ) )</f>
        <v>586</v>
      </c>
      <c r="C695" s="55">
        <v>758</v>
      </c>
      <c r="E695" s="57" t="s">
        <v>1194</v>
      </c>
      <c r="F695" s="58" t="s">
        <v>1194</v>
      </c>
      <c r="G695" s="126" t="s">
        <v>2507</v>
      </c>
      <c r="H695" s="59">
        <v>64</v>
      </c>
      <c r="J695" s="58" t="s">
        <v>1182</v>
      </c>
      <c r="L695" s="128" t="s">
        <v>2679</v>
      </c>
      <c r="M695" s="58" t="s">
        <v>2509</v>
      </c>
      <c r="N695" s="61">
        <f>IF(J695="","",IF(ISERROR(MATCH(M695,M$5:M694,0)),MAX(N$5:N694)+1,VLOOKUP(M695,M$5:N694,2,FALSE)) )</f>
        <v>33</v>
      </c>
      <c r="P695" s="58" t="s">
        <v>1182</v>
      </c>
      <c r="S695" s="58" t="s">
        <v>1197</v>
      </c>
      <c r="V695" s="61" t="str">
        <f t="shared" si="58"/>
        <v>_</v>
      </c>
      <c r="W695" s="61">
        <f>IF(P695="","",IF(ISERROR(MATCH(V695,V$5:V694,0)),MAX(W$5:W694)+1,VLOOKUP(V695,V$5:W694,2,FALSE)) )</f>
        <v>19</v>
      </c>
      <c r="AH695" s="54" t="str">
        <f t="shared" si="59"/>
        <v>xj*</v>
      </c>
      <c r="AK695" s="58" t="s">
        <v>2443</v>
      </c>
      <c r="AO695" s="58" t="s">
        <v>2679</v>
      </c>
      <c r="AP695" s="58" t="s">
        <v>2521</v>
      </c>
      <c r="AQ695" s="129" t="s">
        <v>2444</v>
      </c>
      <c r="AR695" s="129" t="s">
        <v>2675</v>
      </c>
      <c r="AS695" s="129" t="s">
        <v>2680</v>
      </c>
      <c r="AT695" s="130">
        <v>1584723.3</v>
      </c>
      <c r="AU695" s="130">
        <v>555414.69999999995</v>
      </c>
      <c r="AV695" s="93">
        <f t="shared" si="65"/>
        <v>158.78980555555557</v>
      </c>
      <c r="AW695" s="93">
        <f t="shared" si="65"/>
        <v>55.904083333333318</v>
      </c>
      <c r="AX695" s="129">
        <v>15</v>
      </c>
      <c r="AY695" s="129">
        <v>1086</v>
      </c>
      <c r="AZ695" s="129">
        <v>35</v>
      </c>
    </row>
    <row r="696" spans="1:52" ht="15" customHeight="1" x14ac:dyDescent="0.25">
      <c r="A696" s="157" t="s">
        <v>2681</v>
      </c>
      <c r="B696" s="54">
        <f ca="1">IF(AO696="","",IF(ISERROR(MATCH(AO696,AO$5:AO695,0)),MAX(B$5:B695)+1,INDIRECT(ADDRESS(MATCH(AO696,AO$5:AO695,0)+4,1)) ) )</f>
        <v>587</v>
      </c>
      <c r="C696" s="55">
        <v>759</v>
      </c>
      <c r="E696" s="57" t="s">
        <v>1194</v>
      </c>
      <c r="F696" s="58" t="s">
        <v>1194</v>
      </c>
      <c r="G696" s="126" t="s">
        <v>2507</v>
      </c>
      <c r="H696" s="59">
        <v>65</v>
      </c>
      <c r="J696" s="58" t="s">
        <v>1182</v>
      </c>
      <c r="L696" s="128" t="s">
        <v>2681</v>
      </c>
      <c r="M696" s="58" t="s">
        <v>2509</v>
      </c>
      <c r="N696" s="61">
        <f>IF(J696="","",IF(ISERROR(MATCH(M696,M$5:M695,0)),MAX(N$5:N695)+1,VLOOKUP(M696,M$5:N695,2,FALSE)) )</f>
        <v>33</v>
      </c>
      <c r="P696" s="58" t="s">
        <v>1182</v>
      </c>
      <c r="S696" s="58" t="s">
        <v>1197</v>
      </c>
      <c r="V696" s="61" t="str">
        <f t="shared" si="58"/>
        <v>_</v>
      </c>
      <c r="W696" s="61">
        <f>IF(P696="","",IF(ISERROR(MATCH(V696,V$5:V695,0)),MAX(W$5:W695)+1,VLOOKUP(V696,V$5:W695,2,FALSE)) )</f>
        <v>19</v>
      </c>
      <c r="AH696" s="54" t="str">
        <f t="shared" si="59"/>
        <v>xj*</v>
      </c>
      <c r="AK696" s="58" t="s">
        <v>2443</v>
      </c>
      <c r="AO696" s="58" t="s">
        <v>2681</v>
      </c>
      <c r="AP696" s="58" t="s">
        <v>2521</v>
      </c>
      <c r="AQ696" s="129" t="s">
        <v>2444</v>
      </c>
      <c r="AR696" s="129" t="s">
        <v>2675</v>
      </c>
      <c r="AS696" s="129" t="s">
        <v>2682</v>
      </c>
      <c r="AT696" s="130">
        <v>1584832</v>
      </c>
      <c r="AU696" s="130">
        <v>555414.30000000005</v>
      </c>
      <c r="AV696" s="93">
        <f t="shared" si="65"/>
        <v>158.8088888888889</v>
      </c>
      <c r="AW696" s="93">
        <f t="shared" si="65"/>
        <v>55.903972222222237</v>
      </c>
      <c r="AX696" s="129">
        <v>15</v>
      </c>
      <c r="AY696" s="129">
        <v>1121</v>
      </c>
      <c r="AZ696" s="129">
        <v>35</v>
      </c>
    </row>
    <row r="697" spans="1:52" ht="15" customHeight="1" x14ac:dyDescent="0.25">
      <c r="A697" s="157" t="s">
        <v>2683</v>
      </c>
      <c r="B697" s="54">
        <f ca="1">IF(AO697="","",IF(ISERROR(MATCH(AO697,AO$5:AO696,0)),MAX(B$5:B696)+1,INDIRECT(ADDRESS(MATCH(AO697,AO$5:AO696,0)+4,1)) ) )</f>
        <v>588</v>
      </c>
      <c r="C697" s="55">
        <v>760</v>
      </c>
      <c r="E697" s="57" t="s">
        <v>1194</v>
      </c>
      <c r="F697" s="58" t="s">
        <v>1194</v>
      </c>
      <c r="G697" s="126" t="s">
        <v>2507</v>
      </c>
      <c r="H697" s="59">
        <v>66</v>
      </c>
      <c r="J697" s="58" t="s">
        <v>1182</v>
      </c>
      <c r="L697" s="128" t="s">
        <v>2683</v>
      </c>
      <c r="M697" s="58" t="s">
        <v>2509</v>
      </c>
      <c r="N697" s="61">
        <f>IF(J697="","",IF(ISERROR(MATCH(M697,M$5:M696,0)),MAX(N$5:N696)+1,VLOOKUP(M697,M$5:N696,2,FALSE)) )</f>
        <v>33</v>
      </c>
      <c r="P697" s="58" t="s">
        <v>1182</v>
      </c>
      <c r="S697" s="58" t="s">
        <v>1197</v>
      </c>
      <c r="V697" s="61" t="str">
        <f t="shared" si="58"/>
        <v>_</v>
      </c>
      <c r="W697" s="61">
        <f>IF(P697="","",IF(ISERROR(MATCH(V697,V$5:V696,0)),MAX(W$5:W696)+1,VLOOKUP(V697,V$5:W696,2,FALSE)) )</f>
        <v>19</v>
      </c>
      <c r="AH697" s="54" t="str">
        <f t="shared" si="59"/>
        <v>xj*</v>
      </c>
      <c r="AK697" s="58" t="s">
        <v>2443</v>
      </c>
      <c r="AO697" s="58" t="s">
        <v>2683</v>
      </c>
      <c r="AP697" s="58" t="s">
        <v>2521</v>
      </c>
      <c r="AQ697" s="129" t="s">
        <v>2444</v>
      </c>
      <c r="AR697" s="129" t="s">
        <v>2675</v>
      </c>
      <c r="AS697" s="129" t="s">
        <v>2684</v>
      </c>
      <c r="AT697" s="130">
        <v>1584834</v>
      </c>
      <c r="AU697" s="130">
        <v>555415.6</v>
      </c>
      <c r="AV697" s="93">
        <f t="shared" si="65"/>
        <v>158.80944444444444</v>
      </c>
      <c r="AW697" s="93">
        <f t="shared" si="65"/>
        <v>55.904333333333327</v>
      </c>
      <c r="AX697" s="129">
        <v>15</v>
      </c>
      <c r="AY697" s="129">
        <v>1149</v>
      </c>
      <c r="AZ697" s="129">
        <v>35</v>
      </c>
    </row>
    <row r="698" spans="1:52" ht="15" customHeight="1" x14ac:dyDescent="0.25">
      <c r="A698" s="157" t="s">
        <v>2685</v>
      </c>
      <c r="B698" s="54">
        <f ca="1">IF(AO698="","",IF(ISERROR(MATCH(AO698,AO$5:AO697,0)),MAX(B$5:B697)+1,INDIRECT(ADDRESS(MATCH(AO698,AO$5:AO697,0)+4,1)) ) )</f>
        <v>589</v>
      </c>
      <c r="C698" s="55">
        <v>761</v>
      </c>
      <c r="E698" s="57" t="s">
        <v>1194</v>
      </c>
      <c r="F698" s="58" t="s">
        <v>1194</v>
      </c>
      <c r="G698" s="126" t="s">
        <v>2507</v>
      </c>
      <c r="H698" s="59">
        <v>67</v>
      </c>
      <c r="J698" s="58" t="s">
        <v>1182</v>
      </c>
      <c r="L698" s="128" t="s">
        <v>2685</v>
      </c>
      <c r="M698" s="58" t="s">
        <v>2509</v>
      </c>
      <c r="N698" s="61">
        <f>IF(J698="","",IF(ISERROR(MATCH(M698,M$5:M697,0)),MAX(N$5:N697)+1,VLOOKUP(M698,M$5:N697,2,FALSE)) )</f>
        <v>33</v>
      </c>
      <c r="P698" s="58" t="s">
        <v>1182</v>
      </c>
      <c r="S698" s="58" t="s">
        <v>1197</v>
      </c>
      <c r="V698" s="61" t="str">
        <f t="shared" si="58"/>
        <v>_</v>
      </c>
      <c r="W698" s="61">
        <f>IF(P698="","",IF(ISERROR(MATCH(V698,V$5:V697,0)),MAX(W$5:W697)+1,VLOOKUP(V698,V$5:W697,2,FALSE)) )</f>
        <v>19</v>
      </c>
      <c r="AH698" s="54" t="str">
        <f t="shared" si="59"/>
        <v>xj*</v>
      </c>
      <c r="AK698" s="58" t="s">
        <v>2443</v>
      </c>
      <c r="AO698" s="58" t="s">
        <v>2685</v>
      </c>
      <c r="AP698" s="58" t="s">
        <v>2521</v>
      </c>
      <c r="AQ698" s="129" t="s">
        <v>2444</v>
      </c>
      <c r="AR698" s="129" t="s">
        <v>2675</v>
      </c>
      <c r="AS698" s="129" t="s">
        <v>2686</v>
      </c>
      <c r="AT698" s="130">
        <v>1584841.8</v>
      </c>
      <c r="AU698" s="130">
        <v>555416.6</v>
      </c>
      <c r="AV698" s="93">
        <f t="shared" si="65"/>
        <v>158.81161111111112</v>
      </c>
      <c r="AW698" s="93">
        <f t="shared" si="65"/>
        <v>55.904611111111102</v>
      </c>
      <c r="AX698" s="129">
        <v>15</v>
      </c>
      <c r="AY698" s="129">
        <v>1178</v>
      </c>
      <c r="AZ698" s="129">
        <v>35</v>
      </c>
    </row>
    <row r="699" spans="1:52" ht="15" customHeight="1" x14ac:dyDescent="0.25">
      <c r="A699" s="157" t="s">
        <v>2687</v>
      </c>
      <c r="B699" s="54">
        <f ca="1">IF(AO699="","",IF(ISERROR(MATCH(AO699,AO$5:AO698,0)),MAX(B$5:B698)+1,INDIRECT(ADDRESS(MATCH(AO699,AO$5:AO698,0)+4,1)) ) )</f>
        <v>590</v>
      </c>
      <c r="C699" s="55">
        <v>762</v>
      </c>
      <c r="E699" s="57" t="s">
        <v>1194</v>
      </c>
      <c r="F699" s="58" t="s">
        <v>1194</v>
      </c>
      <c r="G699" s="126" t="s">
        <v>2507</v>
      </c>
      <c r="H699" s="59">
        <v>68</v>
      </c>
      <c r="J699" s="58" t="s">
        <v>1182</v>
      </c>
      <c r="L699" s="128" t="s">
        <v>2687</v>
      </c>
      <c r="M699" s="58" t="s">
        <v>2509</v>
      </c>
      <c r="N699" s="61">
        <f>IF(J699="","",IF(ISERROR(MATCH(M699,M$5:M698,0)),MAX(N$5:N698)+1,VLOOKUP(M699,M$5:N698,2,FALSE)) )</f>
        <v>33</v>
      </c>
      <c r="P699" s="58" t="s">
        <v>1182</v>
      </c>
      <c r="S699" s="58" t="s">
        <v>1197</v>
      </c>
      <c r="V699" s="61" t="str">
        <f t="shared" si="58"/>
        <v>_</v>
      </c>
      <c r="W699" s="61">
        <f>IF(P699="","",IF(ISERROR(MATCH(V699,V$5:V698,0)),MAX(W$5:W698)+1,VLOOKUP(V699,V$5:W698,2,FALSE)) )</f>
        <v>19</v>
      </c>
      <c r="AH699" s="54" t="str">
        <f t="shared" si="59"/>
        <v>xj*</v>
      </c>
      <c r="AK699" s="58" t="s">
        <v>2443</v>
      </c>
      <c r="AO699" s="58" t="s">
        <v>2687</v>
      </c>
      <c r="AP699" s="58" t="s">
        <v>2521</v>
      </c>
      <c r="AQ699" s="129" t="s">
        <v>2628</v>
      </c>
      <c r="AR699" s="129" t="s">
        <v>2632</v>
      </c>
      <c r="AS699" s="129" t="s">
        <v>2688</v>
      </c>
      <c r="AT699" s="130">
        <v>1584750</v>
      </c>
      <c r="AU699" s="130">
        <v>555416</v>
      </c>
      <c r="AV699" s="93">
        <f t="shared" si="65"/>
        <v>158.79722222222222</v>
      </c>
      <c r="AW699" s="93">
        <f t="shared" si="65"/>
        <v>55.904444444444444</v>
      </c>
      <c r="AX699" s="129">
        <v>15</v>
      </c>
      <c r="AY699" s="129">
        <v>1093</v>
      </c>
      <c r="AZ699" s="129">
        <v>35</v>
      </c>
    </row>
    <row r="700" spans="1:52" ht="15" customHeight="1" x14ac:dyDescent="0.25">
      <c r="A700" s="157" t="s">
        <v>2689</v>
      </c>
      <c r="B700" s="54">
        <f ca="1">IF(AO700="","",IF(ISERROR(MATCH(AO700,AO$5:AO699,0)),MAX(B$5:B699)+1,INDIRECT(ADDRESS(MATCH(AO700,AO$5:AO699,0)+4,1)) ) )</f>
        <v>591</v>
      </c>
      <c r="C700" s="55">
        <v>763</v>
      </c>
      <c r="E700" s="57" t="s">
        <v>1194</v>
      </c>
      <c r="F700" s="58" t="s">
        <v>1194</v>
      </c>
      <c r="G700" s="126" t="s">
        <v>2507</v>
      </c>
      <c r="H700" s="59">
        <v>69</v>
      </c>
      <c r="J700" s="58" t="s">
        <v>1182</v>
      </c>
      <c r="L700" s="128" t="s">
        <v>2689</v>
      </c>
      <c r="M700" s="58" t="s">
        <v>2509</v>
      </c>
      <c r="N700" s="61">
        <f>IF(J700="","",IF(ISERROR(MATCH(M700,M$5:M699,0)),MAX(N$5:N699)+1,VLOOKUP(M700,M$5:N699,2,FALSE)) )</f>
        <v>33</v>
      </c>
      <c r="P700" s="58" t="s">
        <v>1182</v>
      </c>
      <c r="S700" s="58" t="s">
        <v>1197</v>
      </c>
      <c r="V700" s="61" t="str">
        <f t="shared" si="58"/>
        <v>_</v>
      </c>
      <c r="W700" s="61">
        <f>IF(P700="","",IF(ISERROR(MATCH(V700,V$5:V699,0)),MAX(W$5:W699)+1,VLOOKUP(V700,V$5:W699,2,FALSE)) )</f>
        <v>19</v>
      </c>
      <c r="AH700" s="54" t="str">
        <f t="shared" si="59"/>
        <v>xj*</v>
      </c>
      <c r="AK700" s="58" t="s">
        <v>2443</v>
      </c>
      <c r="AO700" s="58" t="s">
        <v>2689</v>
      </c>
      <c r="AP700" s="58" t="s">
        <v>2521</v>
      </c>
      <c r="AQ700" s="129" t="s">
        <v>2628</v>
      </c>
      <c r="AR700" s="129" t="s">
        <v>2632</v>
      </c>
      <c r="AS700" s="129" t="s">
        <v>2690</v>
      </c>
      <c r="AT700" s="130">
        <v>1584731.7</v>
      </c>
      <c r="AU700" s="130">
        <v>555414.5</v>
      </c>
      <c r="AV700" s="93">
        <f t="shared" si="65"/>
        <v>158.79213888888887</v>
      </c>
      <c r="AW700" s="93">
        <f t="shared" si="65"/>
        <v>55.904027777777777</v>
      </c>
      <c r="AX700" s="129">
        <v>15</v>
      </c>
      <c r="AY700" s="129">
        <v>1119</v>
      </c>
      <c r="AZ700" s="129">
        <v>35</v>
      </c>
    </row>
    <row r="701" spans="1:52" ht="15" customHeight="1" x14ac:dyDescent="0.25">
      <c r="A701" s="157" t="s">
        <v>2691</v>
      </c>
      <c r="B701" s="54">
        <f ca="1">IF(AO701="","",IF(ISERROR(MATCH(AO701,AO$5:AO700,0)),MAX(B$5:B700)+1,INDIRECT(ADDRESS(MATCH(AO701,AO$5:AO700,0)+4,1)) ) )</f>
        <v>592</v>
      </c>
      <c r="C701" s="55">
        <v>764</v>
      </c>
      <c r="E701" s="57" t="s">
        <v>1194</v>
      </c>
      <c r="F701" s="58" t="s">
        <v>1194</v>
      </c>
      <c r="G701" s="126" t="s">
        <v>2507</v>
      </c>
      <c r="H701" s="59">
        <v>70</v>
      </c>
      <c r="J701" s="58" t="s">
        <v>1182</v>
      </c>
      <c r="L701" s="128" t="s">
        <v>2691</v>
      </c>
      <c r="M701" s="58" t="s">
        <v>2509</v>
      </c>
      <c r="N701" s="61">
        <f>IF(J701="","",IF(ISERROR(MATCH(M701,M$5:M700,0)),MAX(N$5:N700)+1,VLOOKUP(M701,M$5:N700,2,FALSE)) )</f>
        <v>33</v>
      </c>
      <c r="P701" s="58" t="s">
        <v>1182</v>
      </c>
      <c r="S701" s="58" t="s">
        <v>1197</v>
      </c>
      <c r="V701" s="61" t="str">
        <f t="shared" si="58"/>
        <v>_</v>
      </c>
      <c r="W701" s="61">
        <f>IF(P701="","",IF(ISERROR(MATCH(V701,V$5:V700,0)),MAX(W$5:W700)+1,VLOOKUP(V701,V$5:W700,2,FALSE)) )</f>
        <v>19</v>
      </c>
      <c r="AH701" s="54" t="str">
        <f t="shared" si="59"/>
        <v>xj*</v>
      </c>
      <c r="AK701" s="58" t="s">
        <v>2443</v>
      </c>
      <c r="AO701" s="58" t="s">
        <v>2691</v>
      </c>
      <c r="AP701" s="58" t="s">
        <v>2521</v>
      </c>
      <c r="AQ701" s="129" t="s">
        <v>2628</v>
      </c>
      <c r="AR701" s="129" t="s">
        <v>2632</v>
      </c>
      <c r="AS701" s="129" t="s">
        <v>2692</v>
      </c>
      <c r="AT701" s="130">
        <v>1584703.1</v>
      </c>
      <c r="AU701" s="130">
        <v>555421.5</v>
      </c>
      <c r="AV701" s="93">
        <f t="shared" si="65"/>
        <v>158.78419444444447</v>
      </c>
      <c r="AW701" s="93">
        <f t="shared" si="65"/>
        <v>55.905972222222225</v>
      </c>
      <c r="AX701" s="129">
        <v>15</v>
      </c>
      <c r="AY701" s="129">
        <v>1002</v>
      </c>
      <c r="AZ701" s="129">
        <v>35</v>
      </c>
    </row>
    <row r="702" spans="1:52" ht="15" customHeight="1" x14ac:dyDescent="0.25">
      <c r="A702" s="157" t="s">
        <v>2693</v>
      </c>
      <c r="B702" s="54">
        <f ca="1">IF(AO702="","",IF(ISERROR(MATCH(AO702,AO$5:AO701,0)),MAX(B$5:B701)+1,INDIRECT(ADDRESS(MATCH(AO702,AO$5:AO701,0)+4,1)) ) )</f>
        <v>593</v>
      </c>
      <c r="C702" s="55">
        <v>765</v>
      </c>
      <c r="E702" s="57" t="s">
        <v>1194</v>
      </c>
      <c r="F702" s="58" t="s">
        <v>1194</v>
      </c>
      <c r="G702" s="126" t="s">
        <v>2507</v>
      </c>
      <c r="H702" s="59">
        <v>71</v>
      </c>
      <c r="J702" s="58" t="s">
        <v>1182</v>
      </c>
      <c r="L702" s="128" t="s">
        <v>2693</v>
      </c>
      <c r="M702" s="58" t="s">
        <v>2509</v>
      </c>
      <c r="N702" s="61">
        <f>IF(J702="","",IF(ISERROR(MATCH(M702,M$5:M701,0)),MAX(N$5:N701)+1,VLOOKUP(M702,M$5:N701,2,FALSE)) )</f>
        <v>33</v>
      </c>
      <c r="P702" s="58" t="s">
        <v>1182</v>
      </c>
      <c r="S702" s="58" t="s">
        <v>1197</v>
      </c>
      <c r="V702" s="61" t="str">
        <f t="shared" si="58"/>
        <v>_</v>
      </c>
      <c r="W702" s="61">
        <f>IF(P702="","",IF(ISERROR(MATCH(V702,V$5:V701,0)),MAX(W$5:W701)+1,VLOOKUP(V702,V$5:W701,2,FALSE)) )</f>
        <v>19</v>
      </c>
      <c r="AH702" s="54" t="str">
        <f t="shared" si="59"/>
        <v>xj*</v>
      </c>
      <c r="AK702" s="58" t="s">
        <v>2443</v>
      </c>
      <c r="AO702" s="58" t="s">
        <v>2693</v>
      </c>
      <c r="AP702" s="58" t="s">
        <v>2521</v>
      </c>
      <c r="AQ702" s="129" t="s">
        <v>2628</v>
      </c>
      <c r="AR702" s="129" t="s">
        <v>2632</v>
      </c>
      <c r="AS702" s="129" t="s">
        <v>2694</v>
      </c>
      <c r="AT702" s="130">
        <v>1584657.6</v>
      </c>
      <c r="AU702" s="130">
        <v>555424.5</v>
      </c>
      <c r="AV702" s="93">
        <f t="shared" si="65"/>
        <v>158.7826666666667</v>
      </c>
      <c r="AW702" s="93">
        <f t="shared" si="65"/>
        <v>55.906805555555557</v>
      </c>
      <c r="AX702" s="129">
        <v>15</v>
      </c>
      <c r="AY702" s="129">
        <v>985</v>
      </c>
      <c r="AZ702" s="129">
        <v>35</v>
      </c>
    </row>
    <row r="703" spans="1:52" ht="15" customHeight="1" x14ac:dyDescent="0.25">
      <c r="A703" s="157" t="s">
        <v>2695</v>
      </c>
      <c r="B703" s="54">
        <f ca="1">IF(AO703="","",IF(ISERROR(MATCH(AO703,AO$5:AO702,0)),MAX(B$5:B702)+1,INDIRECT(ADDRESS(MATCH(AO703,AO$5:AO702,0)+4,1)) ) )</f>
        <v>594</v>
      </c>
      <c r="C703" s="55">
        <v>766</v>
      </c>
      <c r="E703" s="57" t="s">
        <v>1194</v>
      </c>
      <c r="F703" s="58" t="s">
        <v>1194</v>
      </c>
      <c r="G703" s="126" t="s">
        <v>2507</v>
      </c>
      <c r="H703" s="59">
        <v>72</v>
      </c>
      <c r="J703" s="58" t="s">
        <v>1182</v>
      </c>
      <c r="L703" s="128" t="s">
        <v>2695</v>
      </c>
      <c r="M703" s="58" t="s">
        <v>2509</v>
      </c>
      <c r="N703" s="61">
        <f>IF(J703="","",IF(ISERROR(MATCH(M703,M$5:M702,0)),MAX(N$5:N702)+1,VLOOKUP(M703,M$5:N702,2,FALSE)) )</f>
        <v>33</v>
      </c>
      <c r="P703" s="58" t="s">
        <v>1182</v>
      </c>
      <c r="S703" s="58" t="s">
        <v>1197</v>
      </c>
      <c r="V703" s="61" t="str">
        <f t="shared" si="58"/>
        <v>_</v>
      </c>
      <c r="W703" s="61">
        <f>IF(P703="","",IF(ISERROR(MATCH(V703,V$5:V702,0)),MAX(W$5:W702)+1,VLOOKUP(V703,V$5:W702,2,FALSE)) )</f>
        <v>19</v>
      </c>
      <c r="AH703" s="54" t="str">
        <f t="shared" si="59"/>
        <v>xj*</v>
      </c>
      <c r="AK703" s="58" t="s">
        <v>2443</v>
      </c>
      <c r="AO703" s="58" t="s">
        <v>2695</v>
      </c>
      <c r="AP703" s="58" t="s">
        <v>2521</v>
      </c>
      <c r="AQ703" s="129" t="s">
        <v>2659</v>
      </c>
      <c r="AR703" s="129" t="s">
        <v>2696</v>
      </c>
      <c r="AS703" s="129" t="s">
        <v>2697</v>
      </c>
      <c r="AT703" s="130">
        <v>1584820.2</v>
      </c>
      <c r="AU703" s="130">
        <v>555416.6</v>
      </c>
      <c r="AV703" s="93">
        <f t="shared" si="65"/>
        <v>158.80561111111109</v>
      </c>
      <c r="AW703" s="93">
        <f t="shared" si="65"/>
        <v>55.904611111111102</v>
      </c>
      <c r="AX703" s="129">
        <v>15</v>
      </c>
      <c r="AY703" s="129">
        <v>1295</v>
      </c>
      <c r="AZ703" s="129">
        <v>35</v>
      </c>
    </row>
    <row r="704" spans="1:52" ht="15" customHeight="1" x14ac:dyDescent="0.25">
      <c r="A704" s="157" t="s">
        <v>2698</v>
      </c>
      <c r="B704" s="54">
        <f ca="1">IF(AO704="","",IF(ISERROR(MATCH(AO704,AO$5:AO703,0)),MAX(B$5:B703)+1,INDIRECT(ADDRESS(MATCH(AO704,AO$5:AO703,0)+4,1)) ) )</f>
        <v>595</v>
      </c>
      <c r="C704" s="55">
        <v>767</v>
      </c>
      <c r="E704" s="57" t="s">
        <v>1194</v>
      </c>
      <c r="F704" s="58" t="s">
        <v>1194</v>
      </c>
      <c r="G704" s="126" t="s">
        <v>2507</v>
      </c>
      <c r="H704" s="59">
        <v>73</v>
      </c>
      <c r="J704" s="58" t="s">
        <v>1182</v>
      </c>
      <c r="L704" s="128" t="s">
        <v>2698</v>
      </c>
      <c r="M704" s="58" t="s">
        <v>2509</v>
      </c>
      <c r="N704" s="61">
        <f>IF(J704="","",IF(ISERROR(MATCH(M704,M$5:M703,0)),MAX(N$5:N703)+1,VLOOKUP(M704,M$5:N703,2,FALSE)) )</f>
        <v>33</v>
      </c>
      <c r="P704" s="58" t="s">
        <v>1182</v>
      </c>
      <c r="S704" s="58" t="s">
        <v>1197</v>
      </c>
      <c r="V704" s="61" t="str">
        <f t="shared" si="58"/>
        <v>_</v>
      </c>
      <c r="W704" s="61">
        <f>IF(P704="","",IF(ISERROR(MATCH(V704,V$5:V703,0)),MAX(W$5:W703)+1,VLOOKUP(V704,V$5:W703,2,FALSE)) )</f>
        <v>19</v>
      </c>
      <c r="AH704" s="54" t="str">
        <f t="shared" si="59"/>
        <v>xj*</v>
      </c>
      <c r="AK704" s="58" t="s">
        <v>2443</v>
      </c>
      <c r="AO704" s="58" t="s">
        <v>2698</v>
      </c>
      <c r="AP704" s="58" t="s">
        <v>2521</v>
      </c>
      <c r="AQ704" s="129" t="s">
        <v>2659</v>
      </c>
      <c r="AR704" s="129" t="s">
        <v>2696</v>
      </c>
      <c r="AS704" s="129" t="s">
        <v>2699</v>
      </c>
      <c r="AT704" s="130">
        <v>1584823.4</v>
      </c>
      <c r="AU704" s="130">
        <v>555425</v>
      </c>
      <c r="AV704" s="93">
        <f t="shared" si="65"/>
        <v>158.80649999999997</v>
      </c>
      <c r="AW704" s="93">
        <f t="shared" si="65"/>
        <v>55.906944444444441</v>
      </c>
      <c r="AX704" s="129">
        <v>15</v>
      </c>
      <c r="AY704" s="129">
        <v>1302</v>
      </c>
      <c r="AZ704" s="129">
        <v>35</v>
      </c>
    </row>
    <row r="705" spans="1:52" ht="15" customHeight="1" x14ac:dyDescent="0.25">
      <c r="A705" s="157" t="s">
        <v>2700</v>
      </c>
      <c r="B705" s="54">
        <f ca="1">IF(AO705="","",IF(ISERROR(MATCH(AO705,AO$5:AO704,0)),MAX(B$5:B704)+1,INDIRECT(ADDRESS(MATCH(AO705,AO$5:AO704,0)+4,1)) ) )</f>
        <v>596</v>
      </c>
      <c r="C705" s="55">
        <v>768</v>
      </c>
      <c r="E705" s="57" t="s">
        <v>1194</v>
      </c>
      <c r="F705" s="58" t="s">
        <v>1194</v>
      </c>
      <c r="G705" s="126" t="s">
        <v>2507</v>
      </c>
      <c r="H705" s="59">
        <v>74</v>
      </c>
      <c r="J705" s="58" t="s">
        <v>1182</v>
      </c>
      <c r="L705" s="128" t="s">
        <v>2700</v>
      </c>
      <c r="M705" s="58" t="s">
        <v>2509</v>
      </c>
      <c r="N705" s="61">
        <f>IF(J705="","",IF(ISERROR(MATCH(M705,M$5:M704,0)),MAX(N$5:N704)+1,VLOOKUP(M705,M$5:N704,2,FALSE)) )</f>
        <v>33</v>
      </c>
      <c r="P705" s="58" t="s">
        <v>1182</v>
      </c>
      <c r="S705" s="58" t="s">
        <v>1197</v>
      </c>
      <c r="V705" s="61" t="str">
        <f t="shared" si="58"/>
        <v>_</v>
      </c>
      <c r="W705" s="61">
        <f>IF(P705="","",IF(ISERROR(MATCH(V705,V$5:V704,0)),MAX(W$5:W704)+1,VLOOKUP(V705,V$5:W704,2,FALSE)) )</f>
        <v>19</v>
      </c>
      <c r="AH705" s="54" t="str">
        <f t="shared" si="59"/>
        <v>xj*</v>
      </c>
      <c r="AK705" s="58" t="s">
        <v>2443</v>
      </c>
      <c r="AO705" s="58" t="s">
        <v>2700</v>
      </c>
      <c r="AP705" s="58" t="s">
        <v>2521</v>
      </c>
      <c r="AQ705" s="129" t="s">
        <v>2659</v>
      </c>
      <c r="AR705" s="129" t="s">
        <v>2701</v>
      </c>
      <c r="AS705" s="129" t="s">
        <v>2702</v>
      </c>
      <c r="AT705" s="130">
        <v>1584653.9</v>
      </c>
      <c r="AU705" s="130">
        <v>555429.30000000005</v>
      </c>
      <c r="AV705" s="93">
        <f t="shared" si="65"/>
        <v>158.78163888888886</v>
      </c>
      <c r="AW705" s="93">
        <f t="shared" si="65"/>
        <v>55.908138888888899</v>
      </c>
      <c r="AX705" s="129">
        <v>15</v>
      </c>
      <c r="AY705" s="129">
        <v>979</v>
      </c>
      <c r="AZ705" s="129">
        <v>35</v>
      </c>
    </row>
    <row r="706" spans="1:52" ht="15" customHeight="1" x14ac:dyDescent="0.25">
      <c r="A706" s="157" t="s">
        <v>2703</v>
      </c>
      <c r="B706" s="54">
        <f ca="1">IF(AO706="","",IF(ISERROR(MATCH(AO706,AO$5:AO705,0)),MAX(B$5:B705)+1,INDIRECT(ADDRESS(MATCH(AO706,AO$5:AO705,0)+4,1)) ) )</f>
        <v>597</v>
      </c>
      <c r="C706" s="55">
        <v>769</v>
      </c>
      <c r="E706" s="57" t="s">
        <v>1194</v>
      </c>
      <c r="F706" s="58" t="s">
        <v>1194</v>
      </c>
      <c r="G706" s="126" t="s">
        <v>2507</v>
      </c>
      <c r="H706" s="59">
        <v>75</v>
      </c>
      <c r="J706" s="58" t="s">
        <v>1182</v>
      </c>
      <c r="L706" s="128" t="s">
        <v>2703</v>
      </c>
      <c r="M706" s="58" t="s">
        <v>2509</v>
      </c>
      <c r="N706" s="61">
        <f>IF(J706="","",IF(ISERROR(MATCH(M706,M$5:M705,0)),MAX(N$5:N705)+1,VLOOKUP(M706,M$5:N705,2,FALSE)) )</f>
        <v>33</v>
      </c>
      <c r="P706" s="58" t="s">
        <v>1182</v>
      </c>
      <c r="S706" s="58" t="s">
        <v>1197</v>
      </c>
      <c r="V706" s="61" t="str">
        <f t="shared" si="58"/>
        <v>_</v>
      </c>
      <c r="W706" s="61">
        <f>IF(P706="","",IF(ISERROR(MATCH(V706,V$5:V705,0)),MAX(W$5:W705)+1,VLOOKUP(V706,V$5:W705,2,FALSE)) )</f>
        <v>19</v>
      </c>
      <c r="AH706" s="54" t="str">
        <f t="shared" si="59"/>
        <v>xj*</v>
      </c>
      <c r="AK706" s="58" t="s">
        <v>2443</v>
      </c>
      <c r="AO706" s="58" t="s">
        <v>2703</v>
      </c>
      <c r="AP706" s="58" t="s">
        <v>2521</v>
      </c>
      <c r="AQ706" s="129" t="s">
        <v>2659</v>
      </c>
      <c r="AR706" s="129" t="s">
        <v>2704</v>
      </c>
      <c r="AS706" s="129" t="s">
        <v>2705</v>
      </c>
      <c r="AT706" s="130">
        <v>1584642</v>
      </c>
      <c r="AU706" s="130">
        <v>555432</v>
      </c>
      <c r="AV706" s="93">
        <f t="shared" si="65"/>
        <v>158.77833333333334</v>
      </c>
      <c r="AW706" s="93">
        <f t="shared" si="65"/>
        <v>55.908888888888889</v>
      </c>
      <c r="AX706" s="129">
        <v>15</v>
      </c>
      <c r="AY706" s="129">
        <v>975</v>
      </c>
      <c r="AZ706" s="129">
        <v>35</v>
      </c>
    </row>
    <row r="707" spans="1:52" ht="15" customHeight="1" x14ac:dyDescent="0.25">
      <c r="A707" s="157" t="s">
        <v>2706</v>
      </c>
      <c r="B707" s="54">
        <f ca="1">IF(AO707="","",IF(ISERROR(MATCH(AO707,AO$5:AO706,0)),MAX(B$5:B706)+1,INDIRECT(ADDRESS(MATCH(AO707,AO$5:AO706,0)+4,1)) ) )</f>
        <v>598</v>
      </c>
      <c r="C707" s="55">
        <v>770</v>
      </c>
      <c r="E707" s="57" t="s">
        <v>1194</v>
      </c>
      <c r="F707" s="58" t="s">
        <v>1194</v>
      </c>
      <c r="G707" s="126" t="s">
        <v>2507</v>
      </c>
      <c r="H707" s="59">
        <v>76</v>
      </c>
      <c r="J707" s="58" t="s">
        <v>1182</v>
      </c>
      <c r="L707" s="128" t="s">
        <v>2706</v>
      </c>
      <c r="M707" s="58" t="s">
        <v>2509</v>
      </c>
      <c r="N707" s="61">
        <f>IF(J707="","",IF(ISERROR(MATCH(M707,M$5:M706,0)),MAX(N$5:N706)+1,VLOOKUP(M707,M$5:N706,2,FALSE)) )</f>
        <v>33</v>
      </c>
      <c r="P707" s="58" t="s">
        <v>1182</v>
      </c>
      <c r="S707" s="58" t="s">
        <v>1197</v>
      </c>
      <c r="V707" s="61" t="str">
        <f t="shared" si="58"/>
        <v>_</v>
      </c>
      <c r="W707" s="61">
        <f>IF(P707="","",IF(ISERROR(MATCH(V707,V$5:V706,0)),MAX(W$5:W706)+1,VLOOKUP(V707,V$5:W706,2,FALSE)) )</f>
        <v>19</v>
      </c>
      <c r="AH707" s="54" t="str">
        <f t="shared" si="59"/>
        <v>xj*</v>
      </c>
      <c r="AK707" s="58" t="s">
        <v>2443</v>
      </c>
      <c r="AO707" s="58" t="s">
        <v>2706</v>
      </c>
      <c r="AP707" s="58" t="s">
        <v>2521</v>
      </c>
      <c r="AQ707" s="129" t="s">
        <v>2659</v>
      </c>
      <c r="AR707" s="129" t="s">
        <v>2704</v>
      </c>
      <c r="AS707" s="129" t="s">
        <v>2707</v>
      </c>
      <c r="AT707" s="130">
        <v>1584640.4</v>
      </c>
      <c r="AU707" s="130">
        <v>555428.5</v>
      </c>
      <c r="AV707" s="93">
        <f t="shared" si="65"/>
        <v>158.77788888888887</v>
      </c>
      <c r="AW707" s="93">
        <f t="shared" si="65"/>
        <v>55.907916666666665</v>
      </c>
      <c r="AX707" s="129">
        <v>15</v>
      </c>
      <c r="AY707" s="129">
        <v>969</v>
      </c>
      <c r="AZ707" s="129">
        <v>35</v>
      </c>
    </row>
    <row r="708" spans="1:52" ht="15" customHeight="1" x14ac:dyDescent="0.25">
      <c r="A708" s="157" t="s">
        <v>2708</v>
      </c>
      <c r="B708" s="54">
        <f ca="1">IF(AO708="","",IF(ISERROR(MATCH(AO708,AO$5:AO707,0)),MAX(B$5:B707)+1,INDIRECT(ADDRESS(MATCH(AO708,AO$5:AO707,0)+4,1)) ) )</f>
        <v>599</v>
      </c>
      <c r="C708" s="55">
        <v>771</v>
      </c>
      <c r="E708" s="57" t="s">
        <v>1194</v>
      </c>
      <c r="F708" s="58" t="s">
        <v>1194</v>
      </c>
      <c r="G708" s="126" t="s">
        <v>2507</v>
      </c>
      <c r="H708" s="59">
        <v>77</v>
      </c>
      <c r="J708" s="58" t="s">
        <v>1182</v>
      </c>
      <c r="L708" s="128" t="s">
        <v>2708</v>
      </c>
      <c r="M708" s="58" t="s">
        <v>2509</v>
      </c>
      <c r="N708" s="61">
        <f>IF(J708="","",IF(ISERROR(MATCH(M708,M$5:M707,0)),MAX(N$5:N707)+1,VLOOKUP(M708,M$5:N707,2,FALSE)) )</f>
        <v>33</v>
      </c>
      <c r="P708" s="58" t="s">
        <v>1182</v>
      </c>
      <c r="S708" s="58" t="s">
        <v>1197</v>
      </c>
      <c r="V708" s="61" t="str">
        <f t="shared" si="58"/>
        <v>_</v>
      </c>
      <c r="W708" s="61">
        <f>IF(P708="","",IF(ISERROR(MATCH(V708,V$5:V707,0)),MAX(W$5:W707)+1,VLOOKUP(V708,V$5:W707,2,FALSE)) )</f>
        <v>19</v>
      </c>
      <c r="AH708" s="54" t="str">
        <f t="shared" si="59"/>
        <v>xj*</v>
      </c>
      <c r="AK708" s="58" t="s">
        <v>2443</v>
      </c>
      <c r="AO708" s="58" t="s">
        <v>2708</v>
      </c>
      <c r="AP708" s="58" t="s">
        <v>2521</v>
      </c>
      <c r="AQ708" s="129" t="s">
        <v>2659</v>
      </c>
      <c r="AR708" s="129" t="s">
        <v>2709</v>
      </c>
      <c r="AS708" s="129" t="s">
        <v>2710</v>
      </c>
      <c r="AT708" s="130">
        <v>1584633.1</v>
      </c>
      <c r="AU708" s="130">
        <v>555426.19999999995</v>
      </c>
      <c r="AV708" s="93">
        <f t="shared" si="65"/>
        <v>158.77586111111114</v>
      </c>
      <c r="AW708" s="93">
        <f t="shared" si="65"/>
        <v>55.907277777777765</v>
      </c>
      <c r="AX708" s="129">
        <v>15</v>
      </c>
      <c r="AY708" s="129">
        <v>947</v>
      </c>
      <c r="AZ708" s="129">
        <v>35</v>
      </c>
    </row>
    <row r="709" spans="1:52" ht="15" customHeight="1" x14ac:dyDescent="0.25">
      <c r="A709" s="157" t="s">
        <v>2711</v>
      </c>
      <c r="B709" s="54">
        <f ca="1">IF(AO709="","",IF(ISERROR(MATCH(AO709,AO$5:AO708,0)),MAX(B$5:B708)+1,INDIRECT(ADDRESS(MATCH(AO709,AO$5:AO708,0)+4,1)) ) )</f>
        <v>600</v>
      </c>
      <c r="C709" s="55">
        <v>772</v>
      </c>
      <c r="E709" s="57" t="s">
        <v>1194</v>
      </c>
      <c r="F709" s="58" t="s">
        <v>1194</v>
      </c>
      <c r="G709" s="126" t="s">
        <v>2507</v>
      </c>
      <c r="H709" s="59">
        <v>78</v>
      </c>
      <c r="J709" s="58" t="s">
        <v>1182</v>
      </c>
      <c r="L709" s="128" t="s">
        <v>2711</v>
      </c>
      <c r="M709" s="58" t="s">
        <v>2509</v>
      </c>
      <c r="N709" s="61">
        <f>IF(J709="","",IF(ISERROR(MATCH(M709,M$5:M708,0)),MAX(N$5:N708)+1,VLOOKUP(M709,M$5:N708,2,FALSE)) )</f>
        <v>33</v>
      </c>
      <c r="P709" s="58" t="s">
        <v>1182</v>
      </c>
      <c r="S709" s="58" t="s">
        <v>1197</v>
      </c>
      <c r="V709" s="61" t="str">
        <f t="shared" si="58"/>
        <v>_</v>
      </c>
      <c r="W709" s="61">
        <f>IF(P709="","",IF(ISERROR(MATCH(V709,V$5:V708,0)),MAX(W$5:W708)+1,VLOOKUP(V709,V$5:W708,2,FALSE)) )</f>
        <v>19</v>
      </c>
      <c r="AH709" s="54" t="str">
        <f t="shared" si="59"/>
        <v>xj*</v>
      </c>
      <c r="AK709" s="58" t="s">
        <v>2443</v>
      </c>
      <c r="AO709" s="58" t="s">
        <v>2711</v>
      </c>
      <c r="AP709" s="58" t="s">
        <v>2521</v>
      </c>
      <c r="AQ709" s="129" t="s">
        <v>2659</v>
      </c>
      <c r="AR709" s="129" t="s">
        <v>2712</v>
      </c>
      <c r="AS709" s="129" t="s">
        <v>2713</v>
      </c>
      <c r="AT709" s="130">
        <v>1584629.3</v>
      </c>
      <c r="AU709" s="130">
        <v>555430.19999999995</v>
      </c>
      <c r="AV709" s="93">
        <f t="shared" si="65"/>
        <v>158.77480555555556</v>
      </c>
      <c r="AW709" s="93">
        <f t="shared" si="65"/>
        <v>55.908388888888879</v>
      </c>
      <c r="AX709" s="129">
        <v>15</v>
      </c>
      <c r="AY709" s="129">
        <v>921</v>
      </c>
      <c r="AZ709" s="129">
        <v>35</v>
      </c>
    </row>
    <row r="710" spans="1:52" ht="15" customHeight="1" x14ac:dyDescent="0.25">
      <c r="A710" s="157" t="s">
        <v>2714</v>
      </c>
      <c r="B710" s="54">
        <f ca="1">IF(AO710="","",IF(ISERROR(MATCH(AO710,AO$5:AO709,0)),MAX(B$5:B709)+1,INDIRECT(ADDRESS(MATCH(AO710,AO$5:AO709,0)+4,1)) ) )</f>
        <v>601</v>
      </c>
      <c r="C710" s="55">
        <v>773</v>
      </c>
      <c r="E710" s="57" t="s">
        <v>1194</v>
      </c>
      <c r="F710" s="58" t="s">
        <v>1194</v>
      </c>
      <c r="G710" s="126" t="s">
        <v>2507</v>
      </c>
      <c r="H710" s="59">
        <v>79</v>
      </c>
      <c r="J710" s="58" t="s">
        <v>1182</v>
      </c>
      <c r="L710" s="128" t="s">
        <v>2714</v>
      </c>
      <c r="M710" s="58" t="s">
        <v>2509</v>
      </c>
      <c r="N710" s="61">
        <f>IF(J710="","",IF(ISERROR(MATCH(M710,M$5:M709,0)),MAX(N$5:N709)+1,VLOOKUP(M710,M$5:N709,2,FALSE)) )</f>
        <v>33</v>
      </c>
      <c r="P710" s="58" t="s">
        <v>1182</v>
      </c>
      <c r="S710" s="58" t="s">
        <v>1197</v>
      </c>
      <c r="V710" s="61" t="str">
        <f t="shared" ref="V710:V773" si="66">IF(P710="","",IF(S710="ho",T710&amp;"_"&amp;T710,T710&amp;"_"&amp;U710) )</f>
        <v>_</v>
      </c>
      <c r="W710" s="61">
        <f>IF(P710="","",IF(ISERROR(MATCH(V710,V$5:V709,0)),MAX(W$5:W709)+1,VLOOKUP(V710,V$5:W709,2,FALSE)) )</f>
        <v>19</v>
      </c>
      <c r="AH710" s="54" t="str">
        <f t="shared" ref="AH710:AH774" si="67">IF(D710&lt;&gt;"","",IF(N710="","*",IF(N710&lt;10,N710,CHAR(N710+87)))&amp;IF(W710="","*",IF(W710&lt;10,W710,CHAR(W710+87)))&amp;IF(AF710="","*",IF(AF710&lt;10,AF710,CHAR(AF710+87))) )</f>
        <v>xj*</v>
      </c>
      <c r="AK710" s="58" t="s">
        <v>2443</v>
      </c>
      <c r="AO710" s="58" t="s">
        <v>2714</v>
      </c>
      <c r="AP710" s="58" t="s">
        <v>2521</v>
      </c>
      <c r="AQ710" s="129" t="s">
        <v>2659</v>
      </c>
      <c r="AR710" s="129" t="s">
        <v>2712</v>
      </c>
      <c r="AS710" s="129" t="s">
        <v>2715</v>
      </c>
      <c r="AT710" s="130">
        <v>1584608.6</v>
      </c>
      <c r="AU710" s="130">
        <v>555433.19999999995</v>
      </c>
      <c r="AV710" s="93">
        <f t="shared" si="65"/>
        <v>158.76905555555558</v>
      </c>
      <c r="AW710" s="93">
        <f t="shared" si="65"/>
        <v>55.909222222222212</v>
      </c>
      <c r="AX710" s="129">
        <v>15</v>
      </c>
      <c r="AY710" s="129">
        <v>886</v>
      </c>
      <c r="AZ710" s="129">
        <v>35</v>
      </c>
    </row>
    <row r="711" spans="1:52" ht="15" customHeight="1" x14ac:dyDescent="0.25">
      <c r="A711" s="157" t="s">
        <v>2716</v>
      </c>
      <c r="B711" s="54">
        <f ca="1">IF(AO711="","",IF(ISERROR(MATCH(AO711,AO$5:AO710,0)),MAX(B$5:B710)+1,INDIRECT(ADDRESS(MATCH(AO711,AO$5:AO710,0)+4,1)) ) )</f>
        <v>602</v>
      </c>
      <c r="C711" s="55">
        <v>774</v>
      </c>
      <c r="E711" s="57" t="s">
        <v>1194</v>
      </c>
      <c r="F711" s="58" t="s">
        <v>1194</v>
      </c>
      <c r="G711" s="126" t="s">
        <v>2507</v>
      </c>
      <c r="H711" s="59">
        <v>80</v>
      </c>
      <c r="J711" s="58" t="s">
        <v>1182</v>
      </c>
      <c r="L711" s="128" t="s">
        <v>2716</v>
      </c>
      <c r="M711" s="58" t="s">
        <v>2509</v>
      </c>
      <c r="N711" s="61">
        <f>IF(J711="","",IF(ISERROR(MATCH(M711,M$5:M710,0)),MAX(N$5:N710)+1,VLOOKUP(M711,M$5:N710,2,FALSE)) )</f>
        <v>33</v>
      </c>
      <c r="P711" s="58" t="s">
        <v>1182</v>
      </c>
      <c r="S711" s="58" t="s">
        <v>1197</v>
      </c>
      <c r="V711" s="61" t="str">
        <f t="shared" si="66"/>
        <v>_</v>
      </c>
      <c r="W711" s="61">
        <f>IF(P711="","",IF(ISERROR(MATCH(V711,V$5:V710,0)),MAX(W$5:W710)+1,VLOOKUP(V711,V$5:W710,2,FALSE)) )</f>
        <v>19</v>
      </c>
      <c r="AH711" s="54" t="str">
        <f t="shared" si="67"/>
        <v>xj*</v>
      </c>
      <c r="AK711" s="58" t="s">
        <v>2443</v>
      </c>
      <c r="AO711" s="58" t="s">
        <v>2716</v>
      </c>
      <c r="AP711" s="58" t="s">
        <v>2521</v>
      </c>
      <c r="AQ711" s="129" t="s">
        <v>2717</v>
      </c>
      <c r="AR711" s="129" t="s">
        <v>2718</v>
      </c>
      <c r="AS711" s="129" t="s">
        <v>2719</v>
      </c>
      <c r="AT711" s="130">
        <v>1583923.6</v>
      </c>
      <c r="AU711" s="130">
        <v>555638.30000000005</v>
      </c>
      <c r="AV711" s="93">
        <f t="shared" si="65"/>
        <v>158.65655555555557</v>
      </c>
      <c r="AW711" s="93">
        <f t="shared" si="65"/>
        <v>55.943972222222236</v>
      </c>
      <c r="AX711" s="129">
        <v>15</v>
      </c>
      <c r="AY711" s="129">
        <v>908</v>
      </c>
      <c r="AZ711" s="129">
        <v>35</v>
      </c>
    </row>
    <row r="712" spans="1:52" ht="15" customHeight="1" x14ac:dyDescent="0.25">
      <c r="A712" s="157" t="s">
        <v>2720</v>
      </c>
      <c r="B712" s="54">
        <f ca="1">IF(AO712="","",IF(ISERROR(MATCH(AO712,AO$5:AO711,0)),MAX(B$5:B711)+1,INDIRECT(ADDRESS(MATCH(AO712,AO$5:AO711,0)+4,1)) ) )</f>
        <v>603</v>
      </c>
      <c r="C712" s="55">
        <v>775</v>
      </c>
      <c r="E712" s="57" t="s">
        <v>1194</v>
      </c>
      <c r="F712" s="58" t="s">
        <v>1194</v>
      </c>
      <c r="G712" s="126" t="s">
        <v>2507</v>
      </c>
      <c r="H712" s="59">
        <v>81</v>
      </c>
      <c r="J712" s="58" t="s">
        <v>1182</v>
      </c>
      <c r="L712" s="128" t="s">
        <v>2720</v>
      </c>
      <c r="M712" s="58" t="s">
        <v>2509</v>
      </c>
      <c r="N712" s="61">
        <f>IF(J712="","",IF(ISERROR(MATCH(M712,M$5:M711,0)),MAX(N$5:N711)+1,VLOOKUP(M712,M$5:N711,2,FALSE)) )</f>
        <v>33</v>
      </c>
      <c r="P712" s="58" t="s">
        <v>1182</v>
      </c>
      <c r="S712" s="58" t="s">
        <v>1197</v>
      </c>
      <c r="V712" s="61" t="str">
        <f t="shared" si="66"/>
        <v>_</v>
      </c>
      <c r="W712" s="61">
        <f>IF(P712="","",IF(ISERROR(MATCH(V712,V$5:V711,0)),MAX(W$5:W711)+1,VLOOKUP(V712,V$5:W711,2,FALSE)) )</f>
        <v>19</v>
      </c>
      <c r="AH712" s="54" t="str">
        <f t="shared" si="67"/>
        <v>xj*</v>
      </c>
      <c r="AK712" s="58" t="s">
        <v>2443</v>
      </c>
      <c r="AO712" s="58" t="s">
        <v>2720</v>
      </c>
      <c r="AP712" s="58" t="s">
        <v>2521</v>
      </c>
      <c r="AQ712" s="129" t="s">
        <v>2444</v>
      </c>
      <c r="AR712" s="129" t="s">
        <v>2721</v>
      </c>
      <c r="AS712" s="129" t="s">
        <v>2722</v>
      </c>
      <c r="AT712" s="130">
        <v>1584748.7</v>
      </c>
      <c r="AU712" s="130">
        <v>554944.30000000005</v>
      </c>
      <c r="AV712" s="93">
        <f t="shared" si="65"/>
        <v>158.7968611111111</v>
      </c>
      <c r="AW712" s="93">
        <f t="shared" si="65"/>
        <v>55.828972222222234</v>
      </c>
      <c r="AX712" s="129">
        <v>15</v>
      </c>
      <c r="AY712" s="129">
        <v>1033</v>
      </c>
      <c r="AZ712" s="129">
        <v>35</v>
      </c>
    </row>
    <row r="713" spans="1:52" ht="15" customHeight="1" x14ac:dyDescent="0.25">
      <c r="A713" s="157" t="s">
        <v>2723</v>
      </c>
      <c r="B713" s="54">
        <f ca="1">IF(AO713="","",IF(ISERROR(MATCH(AO713,AO$5:AO712,0)),MAX(B$5:B712)+1,INDIRECT(ADDRESS(MATCH(AO713,AO$5:AO712,0)+4,1)) ) )</f>
        <v>604</v>
      </c>
      <c r="C713" s="55">
        <v>776</v>
      </c>
      <c r="E713" s="57" t="s">
        <v>1194</v>
      </c>
      <c r="F713" s="58" t="s">
        <v>1194</v>
      </c>
      <c r="G713" s="126" t="s">
        <v>2507</v>
      </c>
      <c r="H713" s="59">
        <v>82</v>
      </c>
      <c r="J713" s="58" t="s">
        <v>1182</v>
      </c>
      <c r="L713" s="128" t="s">
        <v>2723</v>
      </c>
      <c r="M713" s="58" t="s">
        <v>2509</v>
      </c>
      <c r="N713" s="61">
        <f>IF(J713="","",IF(ISERROR(MATCH(M713,M$5:M712,0)),MAX(N$5:N712)+1,VLOOKUP(M713,M$5:N712,2,FALSE)) )</f>
        <v>33</v>
      </c>
      <c r="P713" s="58" t="s">
        <v>1182</v>
      </c>
      <c r="S713" s="58" t="s">
        <v>1197</v>
      </c>
      <c r="V713" s="61" t="str">
        <f t="shared" si="66"/>
        <v>_</v>
      </c>
      <c r="W713" s="61">
        <f>IF(P713="","",IF(ISERROR(MATCH(V713,V$5:V712,0)),MAX(W$5:W712)+1,VLOOKUP(V713,V$5:W712,2,FALSE)) )</f>
        <v>19</v>
      </c>
      <c r="AH713" s="54" t="str">
        <f t="shared" si="67"/>
        <v>xj*</v>
      </c>
      <c r="AK713" s="58" t="s">
        <v>2443</v>
      </c>
      <c r="AO713" s="58" t="s">
        <v>2723</v>
      </c>
      <c r="AP713" s="58" t="s">
        <v>2521</v>
      </c>
      <c r="AQ713" s="129" t="s">
        <v>2444</v>
      </c>
      <c r="AR713" s="129" t="s">
        <v>2721</v>
      </c>
      <c r="AS713" s="129" t="s">
        <v>2724</v>
      </c>
      <c r="AT713" s="130">
        <v>1584757</v>
      </c>
      <c r="AU713" s="130">
        <v>554943.1</v>
      </c>
      <c r="AV713" s="93">
        <f t="shared" si="65"/>
        <v>158.79916666666668</v>
      </c>
      <c r="AW713" s="93">
        <f t="shared" si="65"/>
        <v>55.828638888888882</v>
      </c>
      <c r="AX713" s="129">
        <v>15</v>
      </c>
      <c r="AY713" s="129">
        <v>1038</v>
      </c>
      <c r="AZ713" s="129">
        <v>35</v>
      </c>
    </row>
    <row r="714" spans="1:52" ht="15" customHeight="1" x14ac:dyDescent="0.25">
      <c r="A714" s="157" t="s">
        <v>2725</v>
      </c>
      <c r="B714" s="54">
        <f ca="1">IF(AO714="","",IF(ISERROR(MATCH(AO714,AO$5:AO713,0)),MAX(B$5:B713)+1,INDIRECT(ADDRESS(MATCH(AO714,AO$5:AO713,0)+4,1)) ) )</f>
        <v>605</v>
      </c>
      <c r="C714" s="55">
        <v>777</v>
      </c>
      <c r="E714" s="57" t="s">
        <v>1194</v>
      </c>
      <c r="F714" s="58" t="s">
        <v>1194</v>
      </c>
      <c r="G714" s="126" t="s">
        <v>2507</v>
      </c>
      <c r="H714" s="59">
        <v>83</v>
      </c>
      <c r="J714" s="58" t="s">
        <v>1182</v>
      </c>
      <c r="L714" s="128" t="s">
        <v>2725</v>
      </c>
      <c r="M714" s="58" t="s">
        <v>2509</v>
      </c>
      <c r="N714" s="61">
        <f>IF(J714="","",IF(ISERROR(MATCH(M714,M$5:M713,0)),MAX(N$5:N713)+1,VLOOKUP(M714,M$5:N713,2,FALSE)) )</f>
        <v>33</v>
      </c>
      <c r="P714" s="58" t="s">
        <v>1182</v>
      </c>
      <c r="S714" s="58" t="s">
        <v>1197</v>
      </c>
      <c r="V714" s="61" t="str">
        <f t="shared" si="66"/>
        <v>_</v>
      </c>
      <c r="W714" s="61">
        <f>IF(P714="","",IF(ISERROR(MATCH(V714,V$5:V713,0)),MAX(W$5:W713)+1,VLOOKUP(V714,V$5:W713,2,FALSE)) )</f>
        <v>19</v>
      </c>
      <c r="AH714" s="54" t="str">
        <f t="shared" si="67"/>
        <v>xj*</v>
      </c>
      <c r="AK714" s="58" t="s">
        <v>2443</v>
      </c>
      <c r="AO714" s="58" t="s">
        <v>2725</v>
      </c>
      <c r="AP714" s="58" t="s">
        <v>2521</v>
      </c>
      <c r="AQ714" s="129" t="s">
        <v>2444</v>
      </c>
      <c r="AR714" s="129" t="s">
        <v>2721</v>
      </c>
      <c r="AS714" s="129" t="s">
        <v>2726</v>
      </c>
      <c r="AT714" s="130">
        <v>1584756.1</v>
      </c>
      <c r="AU714" s="130">
        <v>554944.30000000005</v>
      </c>
      <c r="AV714" s="93">
        <f t="shared" si="65"/>
        <v>158.79891666666668</v>
      </c>
      <c r="AW714" s="93">
        <f t="shared" si="65"/>
        <v>55.828972222222234</v>
      </c>
      <c r="AX714" s="129">
        <v>15</v>
      </c>
      <c r="AY714" s="129">
        <v>1056</v>
      </c>
      <c r="AZ714" s="129">
        <v>35</v>
      </c>
    </row>
    <row r="715" spans="1:52" ht="15" customHeight="1" x14ac:dyDescent="0.25">
      <c r="A715" s="157" t="s">
        <v>2727</v>
      </c>
      <c r="B715" s="54">
        <f ca="1">IF(AO715="","",IF(ISERROR(MATCH(AO715,AO$5:AO714,0)),MAX(B$5:B714)+1,INDIRECT(ADDRESS(MATCH(AO715,AO$5:AO714,0)+4,1)) ) )</f>
        <v>606</v>
      </c>
      <c r="C715" s="55">
        <v>778</v>
      </c>
      <c r="E715" s="57" t="s">
        <v>1194</v>
      </c>
      <c r="F715" s="58" t="s">
        <v>1194</v>
      </c>
      <c r="G715" s="126" t="s">
        <v>2507</v>
      </c>
      <c r="H715" s="59">
        <v>84</v>
      </c>
      <c r="J715" s="58" t="s">
        <v>1182</v>
      </c>
      <c r="L715" s="128" t="s">
        <v>2727</v>
      </c>
      <c r="M715" s="58" t="s">
        <v>2509</v>
      </c>
      <c r="N715" s="61">
        <f>IF(J715="","",IF(ISERROR(MATCH(M715,M$5:M714,0)),MAX(N$5:N714)+1,VLOOKUP(M715,M$5:N714,2,FALSE)) )</f>
        <v>33</v>
      </c>
      <c r="P715" s="58" t="s">
        <v>1182</v>
      </c>
      <c r="S715" s="58" t="s">
        <v>1197</v>
      </c>
      <c r="V715" s="61" t="str">
        <f t="shared" si="66"/>
        <v>_</v>
      </c>
      <c r="W715" s="61">
        <f>IF(P715="","",IF(ISERROR(MATCH(V715,V$5:V714,0)),MAX(W$5:W714)+1,VLOOKUP(V715,V$5:W714,2,FALSE)) )</f>
        <v>19</v>
      </c>
      <c r="AH715" s="54" t="str">
        <f t="shared" si="67"/>
        <v>xj*</v>
      </c>
      <c r="AK715" s="58" t="s">
        <v>2443</v>
      </c>
      <c r="AO715" s="58" t="s">
        <v>2727</v>
      </c>
      <c r="AP715" s="58" t="s">
        <v>2521</v>
      </c>
      <c r="AQ715" s="129" t="s">
        <v>2444</v>
      </c>
      <c r="AR715" s="129" t="s">
        <v>2721</v>
      </c>
      <c r="AS715" s="129" t="s">
        <v>2728</v>
      </c>
      <c r="AT715" s="130">
        <v>1584802.5</v>
      </c>
      <c r="AU715" s="130">
        <v>554942.80000000005</v>
      </c>
      <c r="AV715" s="93">
        <f t="shared" si="65"/>
        <v>158.80069444444445</v>
      </c>
      <c r="AW715" s="93">
        <f t="shared" si="65"/>
        <v>55.828555555555567</v>
      </c>
      <c r="AX715" s="129">
        <v>15</v>
      </c>
      <c r="AY715" s="129">
        <v>1054</v>
      </c>
      <c r="AZ715" s="129">
        <v>35</v>
      </c>
    </row>
    <row r="716" spans="1:52" ht="15" customHeight="1" x14ac:dyDescent="0.25">
      <c r="A716" s="157" t="s">
        <v>2729</v>
      </c>
      <c r="B716" s="54">
        <f ca="1">IF(AO716="","",IF(ISERROR(MATCH(AO716,AO$5:AO715,0)),MAX(B$5:B715)+1,INDIRECT(ADDRESS(MATCH(AO716,AO$5:AO715,0)+4,1)) ) )</f>
        <v>607</v>
      </c>
      <c r="C716" s="55">
        <v>779</v>
      </c>
      <c r="E716" s="57" t="s">
        <v>1194</v>
      </c>
      <c r="F716" s="58" t="s">
        <v>1194</v>
      </c>
      <c r="G716" s="126" t="s">
        <v>2507</v>
      </c>
      <c r="H716" s="59">
        <v>85</v>
      </c>
      <c r="J716" s="58" t="s">
        <v>1182</v>
      </c>
      <c r="L716" s="128" t="s">
        <v>2729</v>
      </c>
      <c r="M716" s="58" t="s">
        <v>2509</v>
      </c>
      <c r="N716" s="61">
        <f>IF(J716="","",IF(ISERROR(MATCH(M716,M$5:M715,0)),MAX(N$5:N715)+1,VLOOKUP(M716,M$5:N715,2,FALSE)) )</f>
        <v>33</v>
      </c>
      <c r="P716" s="58" t="s">
        <v>1182</v>
      </c>
      <c r="S716" s="58" t="s">
        <v>1197</v>
      </c>
      <c r="V716" s="61" t="str">
        <f t="shared" si="66"/>
        <v>_</v>
      </c>
      <c r="W716" s="61">
        <f>IF(P716="","",IF(ISERROR(MATCH(V716,V$5:V715,0)),MAX(W$5:W715)+1,VLOOKUP(V716,V$5:W715,2,FALSE)) )</f>
        <v>19</v>
      </c>
      <c r="AH716" s="54" t="str">
        <f t="shared" si="67"/>
        <v>xj*</v>
      </c>
      <c r="AK716" s="58" t="s">
        <v>2443</v>
      </c>
      <c r="AO716" s="58" t="s">
        <v>2729</v>
      </c>
      <c r="AP716" s="58" t="s">
        <v>2521</v>
      </c>
      <c r="AQ716" s="129" t="s">
        <v>2444</v>
      </c>
      <c r="AR716" s="129" t="s">
        <v>2721</v>
      </c>
      <c r="AS716" s="129" t="s">
        <v>2730</v>
      </c>
      <c r="AT716" s="130">
        <v>1584815.1</v>
      </c>
      <c r="AU716" s="130">
        <v>554944.6</v>
      </c>
      <c r="AV716" s="93">
        <f t="shared" si="65"/>
        <v>158.80419444444448</v>
      </c>
      <c r="AW716" s="93">
        <f t="shared" si="65"/>
        <v>55.829055555555549</v>
      </c>
      <c r="AX716" s="129">
        <v>15</v>
      </c>
      <c r="AY716" s="129">
        <v>1084</v>
      </c>
      <c r="AZ716" s="129">
        <v>35</v>
      </c>
    </row>
    <row r="717" spans="1:52" ht="15" customHeight="1" x14ac:dyDescent="0.25">
      <c r="A717" s="157" t="s">
        <v>2731</v>
      </c>
      <c r="B717" s="54">
        <f ca="1">IF(AO717="","",IF(ISERROR(MATCH(AO717,AO$5:AO716,0)),MAX(B$5:B716)+1,INDIRECT(ADDRESS(MATCH(AO717,AO$5:AO716,0)+4,1)) ) )</f>
        <v>608</v>
      </c>
      <c r="C717" s="55">
        <v>780</v>
      </c>
      <c r="E717" s="57" t="s">
        <v>1194</v>
      </c>
      <c r="F717" s="58" t="s">
        <v>1194</v>
      </c>
      <c r="G717" s="126" t="s">
        <v>2507</v>
      </c>
      <c r="H717" s="59">
        <v>86</v>
      </c>
      <c r="J717" s="58" t="s">
        <v>1182</v>
      </c>
      <c r="L717" s="128" t="s">
        <v>2731</v>
      </c>
      <c r="M717" s="58" t="s">
        <v>2509</v>
      </c>
      <c r="N717" s="61">
        <f>IF(J717="","",IF(ISERROR(MATCH(M717,M$5:M716,0)),MAX(N$5:N716)+1,VLOOKUP(M717,M$5:N716,2,FALSE)) )</f>
        <v>33</v>
      </c>
      <c r="P717" s="58" t="s">
        <v>1182</v>
      </c>
      <c r="S717" s="58" t="s">
        <v>1197</v>
      </c>
      <c r="V717" s="61" t="str">
        <f t="shared" si="66"/>
        <v>_</v>
      </c>
      <c r="W717" s="61">
        <f>IF(P717="","",IF(ISERROR(MATCH(V717,V$5:V716,0)),MAX(W$5:W716)+1,VLOOKUP(V717,V$5:W716,2,FALSE)) )</f>
        <v>19</v>
      </c>
      <c r="AH717" s="54" t="str">
        <f t="shared" si="67"/>
        <v>xj*</v>
      </c>
      <c r="AK717" s="58" t="s">
        <v>2443</v>
      </c>
      <c r="AO717" s="58" t="s">
        <v>2731</v>
      </c>
      <c r="AP717" s="58" t="s">
        <v>2521</v>
      </c>
      <c r="AQ717" s="129" t="s">
        <v>2444</v>
      </c>
      <c r="AR717" s="129" t="s">
        <v>2721</v>
      </c>
      <c r="AS717" s="129" t="s">
        <v>2732</v>
      </c>
      <c r="AT717" s="130">
        <v>1584822.8</v>
      </c>
      <c r="AU717" s="130">
        <v>554946.9</v>
      </c>
      <c r="AV717" s="93">
        <f t="shared" si="65"/>
        <v>158.80633333333336</v>
      </c>
      <c r="AW717" s="93">
        <f t="shared" si="65"/>
        <v>55.829694444444449</v>
      </c>
      <c r="AX717" s="129">
        <v>15</v>
      </c>
      <c r="AY717" s="129">
        <v>1079</v>
      </c>
      <c r="AZ717" s="129">
        <v>35</v>
      </c>
    </row>
    <row r="718" spans="1:52" ht="15" customHeight="1" x14ac:dyDescent="0.25">
      <c r="A718" s="157" t="s">
        <v>2733</v>
      </c>
      <c r="B718" s="54">
        <f ca="1">IF(AO718="","",IF(ISERROR(MATCH(AO718,AO$5:AO717,0)),MAX(B$5:B717)+1,INDIRECT(ADDRESS(MATCH(AO718,AO$5:AO717,0)+4,1)) ) )</f>
        <v>609</v>
      </c>
      <c r="C718" s="55">
        <v>781</v>
      </c>
      <c r="E718" s="57" t="s">
        <v>1194</v>
      </c>
      <c r="F718" s="58" t="s">
        <v>1194</v>
      </c>
      <c r="G718" s="126" t="s">
        <v>2507</v>
      </c>
      <c r="H718" s="59">
        <v>87</v>
      </c>
      <c r="J718" s="58" t="s">
        <v>1182</v>
      </c>
      <c r="L718" s="128" t="s">
        <v>2733</v>
      </c>
      <c r="M718" s="58" t="s">
        <v>2509</v>
      </c>
      <c r="N718" s="61">
        <f>IF(J718="","",IF(ISERROR(MATCH(M718,M$5:M717,0)),MAX(N$5:N717)+1,VLOOKUP(M718,M$5:N717,2,FALSE)) )</f>
        <v>33</v>
      </c>
      <c r="P718" s="58" t="s">
        <v>1182</v>
      </c>
      <c r="S718" s="58" t="s">
        <v>1197</v>
      </c>
      <c r="V718" s="61" t="str">
        <f t="shared" si="66"/>
        <v>_</v>
      </c>
      <c r="W718" s="61">
        <f>IF(P718="","",IF(ISERROR(MATCH(V718,V$5:V717,0)),MAX(W$5:W717)+1,VLOOKUP(V718,V$5:W717,2,FALSE)) )</f>
        <v>19</v>
      </c>
      <c r="AH718" s="54" t="str">
        <f t="shared" si="67"/>
        <v>xj*</v>
      </c>
      <c r="AK718" s="58" t="s">
        <v>2443</v>
      </c>
      <c r="AO718" s="58" t="s">
        <v>2733</v>
      </c>
      <c r="AP718" s="58" t="s">
        <v>2521</v>
      </c>
      <c r="AQ718" s="129" t="s">
        <v>2444</v>
      </c>
      <c r="AR718" s="129" t="s">
        <v>2721</v>
      </c>
      <c r="AS718" s="129" t="s">
        <v>2734</v>
      </c>
      <c r="AT718" s="130">
        <v>1584826.7</v>
      </c>
      <c r="AU718" s="130">
        <v>554950.1</v>
      </c>
      <c r="AV718" s="93">
        <f t="shared" si="65"/>
        <v>158.80741666666665</v>
      </c>
      <c r="AW718" s="93">
        <f t="shared" si="65"/>
        <v>55.83058333333333</v>
      </c>
      <c r="AX718" s="129">
        <v>15</v>
      </c>
      <c r="AY718" s="129">
        <v>1124</v>
      </c>
      <c r="AZ718" s="129">
        <v>35</v>
      </c>
    </row>
    <row r="719" spans="1:52" ht="15" customHeight="1" x14ac:dyDescent="0.25">
      <c r="A719" s="157" t="s">
        <v>2735</v>
      </c>
      <c r="B719" s="54">
        <f ca="1">IF(AO719="","",IF(ISERROR(MATCH(AO719,AO$5:AO718,0)),MAX(B$5:B718)+1,INDIRECT(ADDRESS(MATCH(AO719,AO$5:AO718,0)+4,1)) ) )</f>
        <v>610</v>
      </c>
      <c r="C719" s="55">
        <v>782</v>
      </c>
      <c r="E719" s="57" t="s">
        <v>1194</v>
      </c>
      <c r="F719" s="58" t="s">
        <v>1194</v>
      </c>
      <c r="G719" s="126" t="s">
        <v>2507</v>
      </c>
      <c r="H719" s="59">
        <v>88</v>
      </c>
      <c r="J719" s="58" t="s">
        <v>1182</v>
      </c>
      <c r="L719" s="128" t="s">
        <v>2735</v>
      </c>
      <c r="M719" s="58" t="s">
        <v>2509</v>
      </c>
      <c r="N719" s="61">
        <f>IF(J719="","",IF(ISERROR(MATCH(M719,M$5:M718,0)),MAX(N$5:N718)+1,VLOOKUP(M719,M$5:N718,2,FALSE)) )</f>
        <v>33</v>
      </c>
      <c r="P719" s="58" t="s">
        <v>1182</v>
      </c>
      <c r="S719" s="58" t="s">
        <v>1197</v>
      </c>
      <c r="V719" s="61" t="str">
        <f t="shared" si="66"/>
        <v>_</v>
      </c>
      <c r="W719" s="61">
        <f>IF(P719="","",IF(ISERROR(MATCH(V719,V$5:V718,0)),MAX(W$5:W718)+1,VLOOKUP(V719,V$5:W718,2,FALSE)) )</f>
        <v>19</v>
      </c>
      <c r="AH719" s="54" t="str">
        <f t="shared" si="67"/>
        <v>xj*</v>
      </c>
      <c r="AK719" s="58" t="s">
        <v>2443</v>
      </c>
      <c r="AO719" s="58" t="s">
        <v>2735</v>
      </c>
      <c r="AP719" s="58" t="s">
        <v>2521</v>
      </c>
      <c r="AQ719" s="129" t="s">
        <v>2444</v>
      </c>
      <c r="AR719" s="129" t="s">
        <v>2721</v>
      </c>
      <c r="AS719" s="129" t="s">
        <v>2736</v>
      </c>
      <c r="AT719" s="130">
        <v>1584828.1</v>
      </c>
      <c r="AU719" s="130">
        <v>554950.80000000005</v>
      </c>
      <c r="AV719" s="93">
        <f t="shared" si="65"/>
        <v>158.80780555555557</v>
      </c>
      <c r="AW719" s="93">
        <f t="shared" si="65"/>
        <v>55.83077777777779</v>
      </c>
      <c r="AX719" s="129">
        <v>15</v>
      </c>
      <c r="AY719" s="129">
        <v>1145</v>
      </c>
      <c r="AZ719" s="129">
        <v>35</v>
      </c>
    </row>
    <row r="720" spans="1:52" ht="15" customHeight="1" x14ac:dyDescent="0.25">
      <c r="A720" s="157" t="s">
        <v>2737</v>
      </c>
      <c r="B720" s="54">
        <f ca="1">IF(AO720="","",IF(ISERROR(MATCH(AO720,AO$5:AO719,0)),MAX(B$5:B719)+1,INDIRECT(ADDRESS(MATCH(AO720,AO$5:AO719,0)+4,1)) ) )</f>
        <v>611</v>
      </c>
      <c r="C720" s="55">
        <v>783</v>
      </c>
      <c r="E720" s="57" t="s">
        <v>1194</v>
      </c>
      <c r="F720" s="58" t="s">
        <v>1194</v>
      </c>
      <c r="G720" s="126" t="s">
        <v>2507</v>
      </c>
      <c r="H720" s="59">
        <v>89</v>
      </c>
      <c r="J720" s="58" t="s">
        <v>1182</v>
      </c>
      <c r="L720" s="128" t="s">
        <v>2737</v>
      </c>
      <c r="M720" s="58" t="s">
        <v>2509</v>
      </c>
      <c r="N720" s="61">
        <f>IF(J720="","",IF(ISERROR(MATCH(M720,M$5:M719,0)),MAX(N$5:N719)+1,VLOOKUP(M720,M$5:N719,2,FALSE)) )</f>
        <v>33</v>
      </c>
      <c r="P720" s="58" t="s">
        <v>1182</v>
      </c>
      <c r="S720" s="58" t="s">
        <v>1197</v>
      </c>
      <c r="V720" s="61" t="str">
        <f t="shared" si="66"/>
        <v>_</v>
      </c>
      <c r="W720" s="61">
        <f>IF(P720="","",IF(ISERROR(MATCH(V720,V$5:V719,0)),MAX(W$5:W719)+1,VLOOKUP(V720,V$5:W719,2,FALSE)) )</f>
        <v>19</v>
      </c>
      <c r="AH720" s="54" t="str">
        <f t="shared" si="67"/>
        <v>xj*</v>
      </c>
      <c r="AK720" s="58" t="s">
        <v>2443</v>
      </c>
      <c r="AO720" s="58" t="s">
        <v>2737</v>
      </c>
      <c r="AP720" s="58" t="s">
        <v>2521</v>
      </c>
      <c r="AQ720" s="129" t="s">
        <v>2444</v>
      </c>
      <c r="AR720" s="129" t="s">
        <v>2721</v>
      </c>
      <c r="AS720" s="129" t="s">
        <v>2738</v>
      </c>
      <c r="AT720" s="130">
        <v>1584832</v>
      </c>
      <c r="AU720" s="130">
        <v>554951.5</v>
      </c>
      <c r="AV720" s="93">
        <f t="shared" si="65"/>
        <v>158.8088888888889</v>
      </c>
      <c r="AW720" s="93">
        <f t="shared" si="65"/>
        <v>55.830972222222222</v>
      </c>
      <c r="AX720" s="129">
        <v>15</v>
      </c>
      <c r="AY720" s="129">
        <v>1150</v>
      </c>
      <c r="AZ720" s="129">
        <v>35</v>
      </c>
    </row>
    <row r="721" spans="1:52" ht="15" customHeight="1" x14ac:dyDescent="0.25">
      <c r="A721" s="157" t="s">
        <v>2739</v>
      </c>
      <c r="B721" s="54">
        <f ca="1">IF(AO721="","",IF(ISERROR(MATCH(AO721,AO$5:AO720,0)),MAX(B$5:B720)+1,INDIRECT(ADDRESS(MATCH(AO721,AO$5:AO720,0)+4,1)) ) )</f>
        <v>612</v>
      </c>
      <c r="C721" s="55">
        <v>784</v>
      </c>
      <c r="E721" s="57" t="s">
        <v>1194</v>
      </c>
      <c r="F721" s="58" t="s">
        <v>1194</v>
      </c>
      <c r="G721" s="126" t="s">
        <v>2507</v>
      </c>
      <c r="H721" s="59">
        <v>90</v>
      </c>
      <c r="J721" s="58" t="s">
        <v>1182</v>
      </c>
      <c r="L721" s="128" t="s">
        <v>2739</v>
      </c>
      <c r="M721" s="58" t="s">
        <v>2509</v>
      </c>
      <c r="N721" s="61">
        <f>IF(J721="","",IF(ISERROR(MATCH(M721,M$5:M720,0)),MAX(N$5:N720)+1,VLOOKUP(M721,M$5:N720,2,FALSE)) )</f>
        <v>33</v>
      </c>
      <c r="P721" s="58" t="s">
        <v>1182</v>
      </c>
      <c r="S721" s="58" t="s">
        <v>1197</v>
      </c>
      <c r="V721" s="61" t="str">
        <f t="shared" si="66"/>
        <v>_</v>
      </c>
      <c r="W721" s="61">
        <f>IF(P721="","",IF(ISERROR(MATCH(V721,V$5:V720,0)),MAX(W$5:W720)+1,VLOOKUP(V721,V$5:W720,2,FALSE)) )</f>
        <v>19</v>
      </c>
      <c r="AH721" s="54" t="str">
        <f t="shared" si="67"/>
        <v>xj*</v>
      </c>
      <c r="AK721" s="58" t="s">
        <v>2443</v>
      </c>
      <c r="AO721" s="58" t="s">
        <v>2739</v>
      </c>
      <c r="AP721" s="58" t="s">
        <v>2521</v>
      </c>
      <c r="AQ721" s="129" t="s">
        <v>2444</v>
      </c>
      <c r="AR721" s="129" t="s">
        <v>2721</v>
      </c>
      <c r="AS721" s="129" t="s">
        <v>2740</v>
      </c>
      <c r="AT721" s="130">
        <v>1584830.4</v>
      </c>
      <c r="AU721" s="130">
        <v>554954.4</v>
      </c>
      <c r="AV721" s="93">
        <f t="shared" si="65"/>
        <v>158.8084444444444</v>
      </c>
      <c r="AW721" s="93">
        <f t="shared" si="65"/>
        <v>55.831777777777788</v>
      </c>
      <c r="AX721" s="129">
        <v>15</v>
      </c>
      <c r="AY721" s="129">
        <v>1170</v>
      </c>
      <c r="AZ721" s="129">
        <v>35</v>
      </c>
    </row>
    <row r="722" spans="1:52" ht="15" customHeight="1" x14ac:dyDescent="0.25">
      <c r="A722" s="157" t="s">
        <v>2741</v>
      </c>
      <c r="B722" s="54">
        <f ca="1">IF(AO722="","",IF(ISERROR(MATCH(AO722,AO$5:AO721,0)),MAX(B$5:B721)+1,INDIRECT(ADDRESS(MATCH(AO722,AO$5:AO721,0)+4,1)) ) )</f>
        <v>613</v>
      </c>
      <c r="C722" s="55">
        <v>785</v>
      </c>
      <c r="E722" s="57" t="s">
        <v>1194</v>
      </c>
      <c r="F722" s="58" t="s">
        <v>1194</v>
      </c>
      <c r="G722" s="126" t="s">
        <v>2507</v>
      </c>
      <c r="H722" s="59">
        <v>91</v>
      </c>
      <c r="J722" s="58" t="s">
        <v>1182</v>
      </c>
      <c r="L722" s="128" t="s">
        <v>2741</v>
      </c>
      <c r="M722" s="58" t="s">
        <v>2509</v>
      </c>
      <c r="N722" s="61">
        <f>IF(J722="","",IF(ISERROR(MATCH(M722,M$5:M721,0)),MAX(N$5:N721)+1,VLOOKUP(M722,M$5:N721,2,FALSE)) )</f>
        <v>33</v>
      </c>
      <c r="P722" s="58" t="s">
        <v>1182</v>
      </c>
      <c r="S722" s="58" t="s">
        <v>1197</v>
      </c>
      <c r="V722" s="61" t="str">
        <f t="shared" si="66"/>
        <v>_</v>
      </c>
      <c r="W722" s="61">
        <f>IF(P722="","",IF(ISERROR(MATCH(V722,V$5:V721,0)),MAX(W$5:W721)+1,VLOOKUP(V722,V$5:W721,2,FALSE)) )</f>
        <v>19</v>
      </c>
      <c r="AH722" s="54" t="str">
        <f t="shared" si="67"/>
        <v>xj*</v>
      </c>
      <c r="AK722" s="58" t="s">
        <v>2443</v>
      </c>
      <c r="AO722" s="58" t="s">
        <v>2741</v>
      </c>
      <c r="AP722" s="58" t="s">
        <v>2521</v>
      </c>
      <c r="AQ722" s="129" t="s">
        <v>2444</v>
      </c>
      <c r="AR722" s="129" t="s">
        <v>2721</v>
      </c>
      <c r="AS722" s="129" t="s">
        <v>2742</v>
      </c>
      <c r="AT722" s="130">
        <v>1584821.8</v>
      </c>
      <c r="AU722" s="130">
        <v>554953.9</v>
      </c>
      <c r="AV722" s="93">
        <f t="shared" si="65"/>
        <v>158.80605555555556</v>
      </c>
      <c r="AW722" s="93">
        <f t="shared" si="65"/>
        <v>55.831638888888897</v>
      </c>
      <c r="AX722" s="129">
        <v>15</v>
      </c>
      <c r="AY722" s="129">
        <v>1149</v>
      </c>
      <c r="AZ722" s="129">
        <v>35</v>
      </c>
    </row>
    <row r="723" spans="1:52" ht="15" customHeight="1" x14ac:dyDescent="0.25">
      <c r="A723" s="157" t="s">
        <v>2743</v>
      </c>
      <c r="B723" s="54">
        <f ca="1">IF(AO723="","",IF(ISERROR(MATCH(AO723,AO$5:AO722,0)),MAX(B$5:B722)+1,INDIRECT(ADDRESS(MATCH(AO723,AO$5:AO722,0)+4,1)) ) )</f>
        <v>614</v>
      </c>
      <c r="C723" s="55">
        <v>786</v>
      </c>
      <c r="E723" s="57" t="s">
        <v>1194</v>
      </c>
      <c r="F723" s="58" t="s">
        <v>1194</v>
      </c>
      <c r="G723" s="126" t="s">
        <v>2507</v>
      </c>
      <c r="H723" s="59">
        <v>92</v>
      </c>
      <c r="J723" s="58" t="s">
        <v>1182</v>
      </c>
      <c r="L723" s="128" t="s">
        <v>2743</v>
      </c>
      <c r="M723" s="58" t="s">
        <v>2509</v>
      </c>
      <c r="N723" s="61">
        <f>IF(J723="","",IF(ISERROR(MATCH(M723,M$5:M722,0)),MAX(N$5:N722)+1,VLOOKUP(M723,M$5:N722,2,FALSE)) )</f>
        <v>33</v>
      </c>
      <c r="P723" s="58" t="s">
        <v>1182</v>
      </c>
      <c r="S723" s="58" t="s">
        <v>1197</v>
      </c>
      <c r="V723" s="61" t="str">
        <f t="shared" si="66"/>
        <v>_</v>
      </c>
      <c r="W723" s="61">
        <f>IF(P723="","",IF(ISERROR(MATCH(V723,V$5:V722,0)),MAX(W$5:W722)+1,VLOOKUP(V723,V$5:W722,2,FALSE)) )</f>
        <v>19</v>
      </c>
      <c r="AH723" s="54" t="str">
        <f t="shared" si="67"/>
        <v>xj*</v>
      </c>
      <c r="AK723" s="58" t="s">
        <v>2443</v>
      </c>
      <c r="AO723" s="58" t="s">
        <v>2743</v>
      </c>
      <c r="AP723" s="58" t="s">
        <v>2521</v>
      </c>
      <c r="AQ723" s="129" t="s">
        <v>2444</v>
      </c>
      <c r="AR723" s="129" t="s">
        <v>2721</v>
      </c>
      <c r="AS723" s="129" t="s">
        <v>2744</v>
      </c>
      <c r="AT723" s="130">
        <v>1584825</v>
      </c>
      <c r="AU723" s="130">
        <v>554952.1</v>
      </c>
      <c r="AV723" s="93">
        <f t="shared" si="65"/>
        <v>158.80694444444444</v>
      </c>
      <c r="AW723" s="93">
        <f t="shared" si="65"/>
        <v>55.83113888888888</v>
      </c>
      <c r="AX723" s="129">
        <v>15</v>
      </c>
      <c r="AY723" s="129">
        <v>1159</v>
      </c>
      <c r="AZ723" s="129">
        <v>35</v>
      </c>
    </row>
    <row r="724" spans="1:52" ht="15" customHeight="1" x14ac:dyDescent="0.25">
      <c r="A724" s="157" t="s">
        <v>2745</v>
      </c>
      <c r="B724" s="54">
        <f ca="1">IF(AO724="","",IF(ISERROR(MATCH(AO724,AO$5:AO723,0)),MAX(B$5:B723)+1,INDIRECT(ADDRESS(MATCH(AO724,AO$5:AO723,0)+4,1)) ) )</f>
        <v>615</v>
      </c>
      <c r="C724" s="55">
        <v>787</v>
      </c>
      <c r="E724" s="57" t="s">
        <v>1194</v>
      </c>
      <c r="F724" s="58" t="s">
        <v>1194</v>
      </c>
      <c r="G724" s="126" t="s">
        <v>2507</v>
      </c>
      <c r="H724" s="59">
        <v>93</v>
      </c>
      <c r="J724" s="58" t="s">
        <v>1182</v>
      </c>
      <c r="L724" s="128" t="s">
        <v>2745</v>
      </c>
      <c r="M724" s="58" t="s">
        <v>2509</v>
      </c>
      <c r="N724" s="61">
        <f>IF(J724="","",IF(ISERROR(MATCH(M724,M$5:M723,0)),MAX(N$5:N723)+1,VLOOKUP(M724,M$5:N723,2,FALSE)) )</f>
        <v>33</v>
      </c>
      <c r="P724" s="58" t="s">
        <v>1182</v>
      </c>
      <c r="S724" s="58" t="s">
        <v>1197</v>
      </c>
      <c r="V724" s="61" t="str">
        <f t="shared" si="66"/>
        <v>_</v>
      </c>
      <c r="W724" s="61">
        <f>IF(P724="","",IF(ISERROR(MATCH(V724,V$5:V723,0)),MAX(W$5:W723)+1,VLOOKUP(V724,V$5:W723,2,FALSE)) )</f>
        <v>19</v>
      </c>
      <c r="AH724" s="54" t="str">
        <f t="shared" si="67"/>
        <v>xj*</v>
      </c>
      <c r="AK724" s="58" t="s">
        <v>2443</v>
      </c>
      <c r="AO724" s="58" t="s">
        <v>2745</v>
      </c>
      <c r="AP724" s="58" t="s">
        <v>2521</v>
      </c>
      <c r="AQ724" s="129" t="s">
        <v>2444</v>
      </c>
      <c r="AR724" s="129" t="s">
        <v>2721</v>
      </c>
      <c r="AS724" s="129" t="s">
        <v>2746</v>
      </c>
      <c r="AT724" s="130">
        <v>1584821.2</v>
      </c>
      <c r="AU724" s="130">
        <v>554952.5</v>
      </c>
      <c r="AV724" s="93">
        <f t="shared" si="65"/>
        <v>158.80588888888889</v>
      </c>
      <c r="AW724" s="93">
        <f t="shared" si="65"/>
        <v>55.831249999999997</v>
      </c>
      <c r="AX724" s="129">
        <v>15</v>
      </c>
      <c r="AY724" s="129">
        <v>1151</v>
      </c>
      <c r="AZ724" s="129">
        <v>35</v>
      </c>
    </row>
    <row r="725" spans="1:52" ht="15" customHeight="1" x14ac:dyDescent="0.25">
      <c r="A725" s="157" t="s">
        <v>2747</v>
      </c>
      <c r="B725" s="54">
        <f ca="1">IF(AO725="","",IF(ISERROR(MATCH(AO725,AO$5:AO724,0)),MAX(B$5:B724)+1,INDIRECT(ADDRESS(MATCH(AO725,AO$5:AO724,0)+4,1)) ) )</f>
        <v>616</v>
      </c>
      <c r="C725" s="55">
        <v>788</v>
      </c>
      <c r="E725" s="57" t="s">
        <v>1194</v>
      </c>
      <c r="F725" s="58" t="s">
        <v>1194</v>
      </c>
      <c r="G725" s="126" t="s">
        <v>2507</v>
      </c>
      <c r="H725" s="59">
        <v>94</v>
      </c>
      <c r="J725" s="58" t="s">
        <v>1182</v>
      </c>
      <c r="L725" s="128" t="s">
        <v>2747</v>
      </c>
      <c r="M725" s="58" t="s">
        <v>2748</v>
      </c>
      <c r="N725" s="61">
        <f>IF(J725="","",IF(ISERROR(MATCH(M725,M$5:M724,0)),MAX(N$5:N724)+1,VLOOKUP(M725,M$5:N724,2,FALSE)) )</f>
        <v>36</v>
      </c>
      <c r="P725" s="58" t="s">
        <v>1182</v>
      </c>
      <c r="S725" s="58" t="s">
        <v>1197</v>
      </c>
      <c r="V725" s="61" t="str">
        <f t="shared" si="66"/>
        <v>_</v>
      </c>
      <c r="W725" s="61">
        <f>IF(P725="","",IF(ISERROR(MATCH(V725,V$5:V724,0)),MAX(W$5:W724)+1,VLOOKUP(V725,V$5:W724,2,FALSE)) )</f>
        <v>19</v>
      </c>
      <c r="AH725" s="54" t="str">
        <f t="shared" si="67"/>
        <v>{j*</v>
      </c>
      <c r="AK725" s="58" t="s">
        <v>2443</v>
      </c>
      <c r="AO725" s="58" t="s">
        <v>2747</v>
      </c>
      <c r="AP725" s="58" t="s">
        <v>2521</v>
      </c>
      <c r="AQ725" s="129" t="s">
        <v>2444</v>
      </c>
      <c r="AR725" s="129" t="s">
        <v>2721</v>
      </c>
      <c r="AS725" s="129" t="s">
        <v>2749</v>
      </c>
      <c r="AT725" s="130">
        <v>1584816.1</v>
      </c>
      <c r="AU725" s="130">
        <v>554954.6</v>
      </c>
      <c r="AV725" s="93">
        <f t="shared" si="65"/>
        <v>158.80447222222224</v>
      </c>
      <c r="AW725" s="93">
        <f t="shared" si="65"/>
        <v>55.831833333333329</v>
      </c>
      <c r="AX725" s="129">
        <v>15</v>
      </c>
      <c r="AY725" s="129">
        <v>1130</v>
      </c>
      <c r="AZ725" s="129">
        <v>35</v>
      </c>
    </row>
    <row r="726" spans="1:52" ht="15" customHeight="1" x14ac:dyDescent="0.25">
      <c r="A726" s="157" t="s">
        <v>2750</v>
      </c>
      <c r="B726" s="54">
        <f ca="1">IF(AO726="","",IF(ISERROR(MATCH(AO726,AO$5:AO725,0)),MAX(B$5:B725)+1,INDIRECT(ADDRESS(MATCH(AO726,AO$5:AO725,0)+4,1)) ) )</f>
        <v>617</v>
      </c>
      <c r="C726" s="55">
        <v>789</v>
      </c>
      <c r="E726" s="57" t="s">
        <v>1194</v>
      </c>
      <c r="F726" s="58" t="s">
        <v>1194</v>
      </c>
      <c r="G726" s="126" t="s">
        <v>2507</v>
      </c>
      <c r="H726" s="59">
        <v>95</v>
      </c>
      <c r="J726" s="58" t="s">
        <v>1182</v>
      </c>
      <c r="L726" s="128" t="s">
        <v>2750</v>
      </c>
      <c r="M726" s="58" t="s">
        <v>1576</v>
      </c>
      <c r="N726" s="61">
        <f>IF(J726="","",IF(ISERROR(MATCH(M726,M$5:M725,0)),MAX(N$5:N725)+1,VLOOKUP(M726,M$5:N725,2,FALSE)) )</f>
        <v>9</v>
      </c>
      <c r="P726" s="58" t="s">
        <v>1182</v>
      </c>
      <c r="S726" s="58" t="s">
        <v>1197</v>
      </c>
      <c r="V726" s="61" t="str">
        <f t="shared" si="66"/>
        <v>_</v>
      </c>
      <c r="W726" s="61">
        <f>IF(P726="","",IF(ISERROR(MATCH(V726,V$5:V725,0)),MAX(W$5:W725)+1,VLOOKUP(V726,V$5:W725,2,FALSE)) )</f>
        <v>19</v>
      </c>
      <c r="AH726" s="54" t="str">
        <f t="shared" si="67"/>
        <v>9j*</v>
      </c>
      <c r="AK726" s="58" t="s">
        <v>2443</v>
      </c>
      <c r="AO726" s="58" t="s">
        <v>2750</v>
      </c>
      <c r="AP726" s="58" t="s">
        <v>2521</v>
      </c>
      <c r="AQ726" s="129" t="s">
        <v>2444</v>
      </c>
      <c r="AR726" s="129" t="s">
        <v>2721</v>
      </c>
      <c r="AS726" s="129" t="s">
        <v>2734</v>
      </c>
      <c r="AT726" s="130">
        <v>1584814.7</v>
      </c>
      <c r="AU726" s="130">
        <v>554955.69999999995</v>
      </c>
      <c r="AV726" s="93">
        <f t="shared" si="65"/>
        <v>158.80408333333332</v>
      </c>
      <c r="AW726" s="93">
        <f t="shared" si="65"/>
        <v>55.832138888888878</v>
      </c>
      <c r="AX726" s="129">
        <v>15</v>
      </c>
      <c r="AY726" s="129">
        <v>1124</v>
      </c>
      <c r="AZ726" s="129">
        <v>35</v>
      </c>
    </row>
    <row r="727" spans="1:52" ht="15" customHeight="1" x14ac:dyDescent="0.25">
      <c r="A727" s="157" t="s">
        <v>2751</v>
      </c>
      <c r="B727" s="54">
        <f ca="1">IF(AO727="","",IF(ISERROR(MATCH(AO727,AO$5:AO726,0)),MAX(B$5:B726)+1,INDIRECT(ADDRESS(MATCH(AO727,AO$5:AO726,0)+4,1)) ) )</f>
        <v>618</v>
      </c>
      <c r="C727" s="55">
        <v>790</v>
      </c>
      <c r="E727" s="57" t="s">
        <v>1194</v>
      </c>
      <c r="F727" s="58" t="s">
        <v>1194</v>
      </c>
      <c r="G727" s="126" t="s">
        <v>2507</v>
      </c>
      <c r="H727" s="59">
        <v>96</v>
      </c>
      <c r="J727" s="58" t="s">
        <v>1182</v>
      </c>
      <c r="L727" s="128" t="s">
        <v>2751</v>
      </c>
      <c r="M727" s="58" t="s">
        <v>2509</v>
      </c>
      <c r="N727" s="61">
        <f>IF(J727="","",IF(ISERROR(MATCH(M727,M$5:M726,0)),MAX(N$5:N726)+1,VLOOKUP(M727,M$5:N726,2,FALSE)) )</f>
        <v>33</v>
      </c>
      <c r="P727" s="58" t="s">
        <v>1182</v>
      </c>
      <c r="S727" s="58" t="s">
        <v>1197</v>
      </c>
      <c r="V727" s="61" t="str">
        <f t="shared" si="66"/>
        <v>_</v>
      </c>
      <c r="W727" s="61">
        <f>IF(P727="","",IF(ISERROR(MATCH(V727,V$5:V726,0)),MAX(W$5:W726)+1,VLOOKUP(V727,V$5:W726,2,FALSE)) )</f>
        <v>19</v>
      </c>
      <c r="AH727" s="54" t="str">
        <f t="shared" si="67"/>
        <v>xj*</v>
      </c>
      <c r="AK727" s="58" t="s">
        <v>2443</v>
      </c>
      <c r="AO727" s="58" t="s">
        <v>2751</v>
      </c>
      <c r="AP727" s="58" t="s">
        <v>2521</v>
      </c>
      <c r="AQ727" s="129" t="s">
        <v>2444</v>
      </c>
      <c r="AR727" s="129" t="s">
        <v>2721</v>
      </c>
      <c r="AS727" s="129" t="s">
        <v>2752</v>
      </c>
      <c r="AT727" s="130">
        <v>1584808.8</v>
      </c>
      <c r="AU727" s="130">
        <v>554955.19999999995</v>
      </c>
      <c r="AV727" s="93">
        <f t="shared" si="65"/>
        <v>158.80244444444446</v>
      </c>
      <c r="AW727" s="93">
        <f t="shared" si="65"/>
        <v>55.831999999999987</v>
      </c>
      <c r="AX727" s="129">
        <v>15</v>
      </c>
      <c r="AY727" s="129">
        <v>1099</v>
      </c>
      <c r="AZ727" s="129">
        <v>35</v>
      </c>
    </row>
    <row r="728" spans="1:52" ht="15" customHeight="1" x14ac:dyDescent="0.3">
      <c r="A728" s="157" t="s">
        <v>2754</v>
      </c>
      <c r="B728" s="54">
        <f ca="1">IF(AO728="","",IF(ISERROR(MATCH(AO728,AO$5:AO727,0)),MAX(B$5:B727)+1,INDIRECT(ADDRESS(MATCH(AO728,AO$5:AO727,0)+4,1)) ) )</f>
        <v>619</v>
      </c>
      <c r="C728" s="55">
        <v>791</v>
      </c>
      <c r="E728" s="57" t="s">
        <v>1194</v>
      </c>
      <c r="F728" s="58" t="s">
        <v>1194</v>
      </c>
      <c r="G728" s="126" t="s">
        <v>2753</v>
      </c>
      <c r="H728" s="59">
        <v>1</v>
      </c>
      <c r="J728" s="58" t="s">
        <v>1182</v>
      </c>
      <c r="L728" s="128" t="s">
        <v>2754</v>
      </c>
      <c r="M728" s="58" t="s">
        <v>2509</v>
      </c>
      <c r="N728" s="61">
        <f>IF(J728="","",IF(ISERROR(MATCH(M728,M$5:M727,0)),MAX(N$5:N727)+1,VLOOKUP(M728,M$5:N727,2,FALSE)) )</f>
        <v>33</v>
      </c>
      <c r="P728" s="98"/>
      <c r="Q728" s="131"/>
      <c r="R728" s="131"/>
      <c r="S728" s="131"/>
      <c r="T728" s="96"/>
      <c r="V728" s="61" t="str">
        <f t="shared" si="66"/>
        <v/>
      </c>
      <c r="W728" s="61" t="str">
        <f>IF(P728="","",IF(ISERROR(MATCH(V728,V$5:V727,0)),MAX(W$5:W727)+1,VLOOKUP(V728,V$5:W727,2,FALSE)) )</f>
        <v/>
      </c>
      <c r="AH728" s="54" t="str">
        <f t="shared" si="67"/>
        <v>x**</v>
      </c>
      <c r="AK728" s="58" t="s">
        <v>2443</v>
      </c>
      <c r="AO728" s="58" t="s">
        <v>2754</v>
      </c>
      <c r="AP728" s="58" t="s">
        <v>2521</v>
      </c>
      <c r="AQ728" s="129" t="s">
        <v>2444</v>
      </c>
      <c r="AR728" s="129" t="s">
        <v>2721</v>
      </c>
      <c r="AS728" s="129" t="s">
        <v>2730</v>
      </c>
      <c r="AT728" s="130">
        <v>1584750</v>
      </c>
      <c r="AU728" s="130">
        <v>554952.9</v>
      </c>
      <c r="AV728" s="93">
        <f t="shared" si="65"/>
        <v>158.79722222222222</v>
      </c>
      <c r="AW728" s="93">
        <f t="shared" si="65"/>
        <v>55.831361111111114</v>
      </c>
      <c r="AX728" s="129">
        <v>15</v>
      </c>
      <c r="AY728" s="129">
        <v>1084</v>
      </c>
      <c r="AZ728" s="129">
        <v>35</v>
      </c>
    </row>
    <row r="729" spans="1:52" ht="15" customHeight="1" x14ac:dyDescent="0.3">
      <c r="A729" s="157" t="s">
        <v>2755</v>
      </c>
      <c r="B729" s="54">
        <f ca="1">IF(AO729="","",IF(ISERROR(MATCH(AO729,AO$5:AO728,0)),MAX(B$5:B728)+1,INDIRECT(ADDRESS(MATCH(AO729,AO$5:AO728,0)+4,1)) ) )</f>
        <v>620</v>
      </c>
      <c r="C729" s="55">
        <v>792</v>
      </c>
      <c r="E729" s="57" t="s">
        <v>1194</v>
      </c>
      <c r="F729" s="58" t="s">
        <v>1194</v>
      </c>
      <c r="G729" s="126" t="s">
        <v>2753</v>
      </c>
      <c r="H729" s="59">
        <v>2</v>
      </c>
      <c r="J729" s="58" t="s">
        <v>1182</v>
      </c>
      <c r="L729" s="128" t="s">
        <v>2755</v>
      </c>
      <c r="M729" s="58" t="s">
        <v>2509</v>
      </c>
      <c r="N729" s="61">
        <f>IF(J729="","",IF(ISERROR(MATCH(M729,M$5:M728,0)),MAX(N$5:N728)+1,VLOOKUP(M729,M$5:N728,2,FALSE)) )</f>
        <v>33</v>
      </c>
      <c r="P729" s="98"/>
      <c r="Q729" s="131"/>
      <c r="R729" s="131"/>
      <c r="S729" s="131"/>
      <c r="T729" s="96"/>
      <c r="V729" s="61" t="str">
        <f t="shared" si="66"/>
        <v/>
      </c>
      <c r="W729" s="61" t="str">
        <f>IF(P729="","",IF(ISERROR(MATCH(V729,V$5:V728,0)),MAX(W$5:W728)+1,VLOOKUP(V729,V$5:W728,2,FALSE)) )</f>
        <v/>
      </c>
      <c r="AH729" s="54" t="str">
        <f t="shared" si="67"/>
        <v>x**</v>
      </c>
      <c r="AK729" s="58" t="s">
        <v>2443</v>
      </c>
      <c r="AO729" s="58" t="s">
        <v>2755</v>
      </c>
      <c r="AP729" s="58" t="s">
        <v>2521</v>
      </c>
      <c r="AQ729" s="129" t="s">
        <v>2444</v>
      </c>
      <c r="AR729" s="129" t="s">
        <v>2721</v>
      </c>
      <c r="AS729" s="129" t="s">
        <v>2756</v>
      </c>
      <c r="AT729" s="130">
        <v>1584758.9</v>
      </c>
      <c r="AU729" s="130">
        <v>554949.9</v>
      </c>
      <c r="AV729" s="93">
        <f t="shared" si="65"/>
        <v>158.79969444444441</v>
      </c>
      <c r="AW729" s="93">
        <f t="shared" si="65"/>
        <v>55.830527777777782</v>
      </c>
      <c r="AX729" s="129">
        <v>15</v>
      </c>
      <c r="AY729" s="129">
        <v>1064</v>
      </c>
      <c r="AZ729" s="129">
        <v>35</v>
      </c>
    </row>
    <row r="730" spans="1:52" ht="15" customHeight="1" x14ac:dyDescent="0.3">
      <c r="A730" s="157" t="s">
        <v>2757</v>
      </c>
      <c r="B730" s="54">
        <f ca="1">IF(AO730="","",IF(ISERROR(MATCH(AO730,AO$5:AO729,0)),MAX(B$5:B729)+1,INDIRECT(ADDRESS(MATCH(AO730,AO$5:AO729,0)+4,1)) ) )</f>
        <v>621</v>
      </c>
      <c r="C730" s="55">
        <v>793</v>
      </c>
      <c r="E730" s="88" t="s">
        <v>1194</v>
      </c>
      <c r="F730" s="58" t="s">
        <v>1194</v>
      </c>
      <c r="G730" s="126" t="s">
        <v>2753</v>
      </c>
      <c r="H730" s="59">
        <v>3</v>
      </c>
      <c r="J730" s="58" t="s">
        <v>1182</v>
      </c>
      <c r="L730" s="128" t="s">
        <v>2757</v>
      </c>
      <c r="M730" s="58" t="s">
        <v>2758</v>
      </c>
      <c r="N730" s="61">
        <f>IF(J730="","",IF(ISERROR(MATCH(M730,M$5:M729,0)),MAX(N$5:N729)+1,VLOOKUP(M730,M$5:N729,2,FALSE)) )</f>
        <v>37</v>
      </c>
      <c r="P730" s="98"/>
      <c r="Q730" s="131"/>
      <c r="R730" s="131"/>
      <c r="S730" s="131"/>
      <c r="T730" s="96"/>
      <c r="V730" s="61" t="str">
        <f t="shared" si="66"/>
        <v/>
      </c>
      <c r="W730" s="61" t="str">
        <f>IF(P730="","",IF(ISERROR(MATCH(V730,V$5:V729,0)),MAX(W$5:W729)+1,VLOOKUP(V730,V$5:W729,2,FALSE)) )</f>
        <v/>
      </c>
      <c r="AH730" s="54" t="str">
        <f t="shared" si="67"/>
        <v>|**</v>
      </c>
      <c r="AK730" s="58" t="s">
        <v>2443</v>
      </c>
      <c r="AO730" s="58" t="s">
        <v>2757</v>
      </c>
      <c r="AP730" s="58" t="s">
        <v>2521</v>
      </c>
      <c r="AQ730" s="129" t="s">
        <v>2444</v>
      </c>
      <c r="AR730" s="129" t="s">
        <v>2721</v>
      </c>
      <c r="AS730" s="129" t="s">
        <v>2759</v>
      </c>
      <c r="AT730" s="130">
        <v>1584755.8</v>
      </c>
      <c r="AU730" s="130">
        <v>554948.30000000005</v>
      </c>
      <c r="AV730" s="93">
        <f t="shared" si="65"/>
        <v>158.79883333333333</v>
      </c>
      <c r="AW730" s="93">
        <f t="shared" si="65"/>
        <v>55.830083333333349</v>
      </c>
      <c r="AX730" s="129">
        <v>15</v>
      </c>
      <c r="AY730" s="129">
        <v>1068</v>
      </c>
      <c r="AZ730" s="129">
        <v>35</v>
      </c>
    </row>
    <row r="731" spans="1:52" ht="15" customHeight="1" x14ac:dyDescent="0.3">
      <c r="A731" s="157" t="s">
        <v>2760</v>
      </c>
      <c r="B731" s="54">
        <f ca="1">IF(AO731="","",IF(ISERROR(MATCH(AO731,AO$5:AO730,0)),MAX(B$5:B730)+1,INDIRECT(ADDRESS(MATCH(AO731,AO$5:AO730,0)+4,1)) ) )</f>
        <v>622</v>
      </c>
      <c r="C731" s="55">
        <v>794</v>
      </c>
      <c r="E731" s="57" t="s">
        <v>1194</v>
      </c>
      <c r="F731" s="58" t="s">
        <v>1194</v>
      </c>
      <c r="G731" s="126" t="s">
        <v>2753</v>
      </c>
      <c r="H731" s="59">
        <v>4</v>
      </c>
      <c r="J731" s="58" t="s">
        <v>1182</v>
      </c>
      <c r="L731" s="128" t="s">
        <v>2760</v>
      </c>
      <c r="M731" s="58" t="s">
        <v>2509</v>
      </c>
      <c r="N731" s="61">
        <f>IF(J731="","",IF(ISERROR(MATCH(M731,M$5:M730,0)),MAX(N$5:N730)+1,VLOOKUP(M731,M$5:N730,2,FALSE)) )</f>
        <v>33</v>
      </c>
      <c r="P731" s="98"/>
      <c r="Q731" s="131"/>
      <c r="R731" s="131"/>
      <c r="S731" s="131"/>
      <c r="T731" s="96"/>
      <c r="V731" s="61" t="str">
        <f t="shared" si="66"/>
        <v/>
      </c>
      <c r="W731" s="61" t="str">
        <f>IF(P731="","",IF(ISERROR(MATCH(V731,V$5:V730,0)),MAX(W$5:W730)+1,VLOOKUP(V731,V$5:W730,2,FALSE)) )</f>
        <v/>
      </c>
      <c r="AH731" s="54" t="str">
        <f t="shared" si="67"/>
        <v>x**</v>
      </c>
      <c r="AK731" s="58" t="s">
        <v>2443</v>
      </c>
      <c r="AO731" s="58" t="s">
        <v>2760</v>
      </c>
      <c r="AP731" s="58" t="s">
        <v>2521</v>
      </c>
      <c r="AQ731" s="129" t="s">
        <v>2444</v>
      </c>
      <c r="AR731" s="129" t="s">
        <v>2761</v>
      </c>
      <c r="AS731" s="129" t="s">
        <v>2762</v>
      </c>
      <c r="AT731" s="130">
        <v>1584745.8</v>
      </c>
      <c r="AU731" s="130">
        <v>554944.19999999995</v>
      </c>
      <c r="AV731" s="93">
        <f t="shared" si="65"/>
        <v>158.79605555555557</v>
      </c>
      <c r="AW731" s="93">
        <f t="shared" si="65"/>
        <v>55.828944444444431</v>
      </c>
      <c r="AX731" s="129">
        <v>15</v>
      </c>
      <c r="AY731" s="129">
        <v>1043</v>
      </c>
      <c r="AZ731" s="129">
        <v>35</v>
      </c>
    </row>
    <row r="732" spans="1:52" ht="15" customHeight="1" x14ac:dyDescent="0.3">
      <c r="A732" s="157" t="s">
        <v>2763</v>
      </c>
      <c r="B732" s="54">
        <f ca="1">IF(AO732="","",IF(ISERROR(MATCH(AO732,AO$5:AO731,0)),MAX(B$5:B731)+1,INDIRECT(ADDRESS(MATCH(AO732,AO$5:AO731,0)+4,1)) ) )</f>
        <v>623</v>
      </c>
      <c r="C732" s="55">
        <v>795</v>
      </c>
      <c r="E732" s="57" t="s">
        <v>1194</v>
      </c>
      <c r="F732" s="58" t="s">
        <v>1194</v>
      </c>
      <c r="G732" s="126" t="s">
        <v>2753</v>
      </c>
      <c r="H732" s="59">
        <v>5</v>
      </c>
      <c r="J732" s="58" t="s">
        <v>1182</v>
      </c>
      <c r="L732" s="128" t="s">
        <v>2763</v>
      </c>
      <c r="M732" s="58" t="s">
        <v>2509</v>
      </c>
      <c r="N732" s="61">
        <f>IF(J732="","",IF(ISERROR(MATCH(M732,M$5:M731,0)),MAX(N$5:N731)+1,VLOOKUP(M732,M$5:N731,2,FALSE)) )</f>
        <v>33</v>
      </c>
      <c r="P732" s="98"/>
      <c r="Q732" s="131"/>
      <c r="R732" s="131"/>
      <c r="S732" s="131"/>
      <c r="T732" s="96"/>
      <c r="V732" s="61" t="str">
        <f t="shared" si="66"/>
        <v/>
      </c>
      <c r="W732" s="61" t="str">
        <f>IF(P732="","",IF(ISERROR(MATCH(V732,V$5:V731,0)),MAX(W$5:W731)+1,VLOOKUP(V732,V$5:W731,2,FALSE)) )</f>
        <v/>
      </c>
      <c r="AH732" s="54" t="str">
        <f t="shared" si="67"/>
        <v>x**</v>
      </c>
      <c r="AK732" s="58" t="s">
        <v>2443</v>
      </c>
      <c r="AO732" s="58" t="s">
        <v>2763</v>
      </c>
      <c r="AP732" s="58" t="s">
        <v>2521</v>
      </c>
      <c r="AQ732" s="129" t="s">
        <v>2444</v>
      </c>
      <c r="AR732" s="129" t="s">
        <v>2761</v>
      </c>
      <c r="AS732" s="129" t="s">
        <v>2764</v>
      </c>
      <c r="AT732" s="130">
        <v>1584749.6</v>
      </c>
      <c r="AU732" s="130">
        <v>554948.19999999995</v>
      </c>
      <c r="AV732" s="93">
        <f t="shared" si="65"/>
        <v>158.79711111111115</v>
      </c>
      <c r="AW732" s="93">
        <f t="shared" si="65"/>
        <v>55.830055555555539</v>
      </c>
      <c r="AX732" s="129">
        <v>15</v>
      </c>
      <c r="AY732" s="129">
        <v>1059</v>
      </c>
      <c r="AZ732" s="129">
        <v>35</v>
      </c>
    </row>
    <row r="733" spans="1:52" ht="15" customHeight="1" x14ac:dyDescent="0.3">
      <c r="A733" s="157" t="s">
        <v>2765</v>
      </c>
      <c r="B733" s="54">
        <f ca="1">IF(AO733="","",IF(ISERROR(MATCH(AO733,AO$5:AO732,0)),MAX(B$5:B732)+1,INDIRECT(ADDRESS(MATCH(AO733,AO$5:AO732,0)+4,1)) ) )</f>
        <v>624</v>
      </c>
      <c r="C733" s="55">
        <v>796</v>
      </c>
      <c r="E733" s="57" t="s">
        <v>1194</v>
      </c>
      <c r="F733" s="58" t="s">
        <v>1194</v>
      </c>
      <c r="G733" s="126" t="s">
        <v>2753</v>
      </c>
      <c r="H733" s="59">
        <v>6</v>
      </c>
      <c r="J733" s="58" t="s">
        <v>1182</v>
      </c>
      <c r="L733" s="128" t="s">
        <v>2765</v>
      </c>
      <c r="M733" s="58" t="s">
        <v>2509</v>
      </c>
      <c r="N733" s="61">
        <f>IF(J733="","",IF(ISERROR(MATCH(M733,M$5:M732,0)),MAX(N$5:N732)+1,VLOOKUP(M733,M$5:N732,2,FALSE)) )</f>
        <v>33</v>
      </c>
      <c r="P733" s="98"/>
      <c r="Q733" s="131"/>
      <c r="R733" s="131"/>
      <c r="S733" s="131"/>
      <c r="T733" s="96"/>
      <c r="V733" s="61" t="str">
        <f t="shared" si="66"/>
        <v/>
      </c>
      <c r="W733" s="61" t="str">
        <f>IF(P733="","",IF(ISERROR(MATCH(V733,V$5:V732,0)),MAX(W$5:W732)+1,VLOOKUP(V733,V$5:W732,2,FALSE)) )</f>
        <v/>
      </c>
      <c r="AH733" s="54" t="str">
        <f t="shared" si="67"/>
        <v>x**</v>
      </c>
      <c r="AK733" s="58" t="s">
        <v>2443</v>
      </c>
      <c r="AO733" s="58" t="s">
        <v>2765</v>
      </c>
      <c r="AP733" s="58" t="s">
        <v>2521</v>
      </c>
      <c r="AQ733" s="129" t="s">
        <v>2444</v>
      </c>
      <c r="AR733" s="129" t="s">
        <v>2761</v>
      </c>
      <c r="AS733" s="129" t="s">
        <v>2766</v>
      </c>
      <c r="AT733" s="130">
        <v>1584751.5</v>
      </c>
      <c r="AU733" s="130">
        <v>554949.5</v>
      </c>
      <c r="AV733" s="93">
        <f t="shared" si="65"/>
        <v>158.79763888888888</v>
      </c>
      <c r="AW733" s="93">
        <f t="shared" si="65"/>
        <v>55.830416666666665</v>
      </c>
      <c r="AX733" s="129">
        <v>15</v>
      </c>
      <c r="AY733" s="129">
        <v>1073</v>
      </c>
      <c r="AZ733" s="129">
        <v>35</v>
      </c>
    </row>
    <row r="734" spans="1:52" ht="15" customHeight="1" x14ac:dyDescent="0.3">
      <c r="A734" s="157" t="s">
        <v>2767</v>
      </c>
      <c r="B734" s="54">
        <f ca="1">IF(AO734="","",IF(ISERROR(MATCH(AO734,AO$5:AO733,0)),MAX(B$5:B733)+1,INDIRECT(ADDRESS(MATCH(AO734,AO$5:AO733,0)+4,1)) ) )</f>
        <v>625</v>
      </c>
      <c r="C734" s="55">
        <v>797</v>
      </c>
      <c r="E734" s="57" t="s">
        <v>1194</v>
      </c>
      <c r="F734" s="58" t="s">
        <v>1194</v>
      </c>
      <c r="G734" s="126" t="s">
        <v>2753</v>
      </c>
      <c r="H734" s="59">
        <v>7</v>
      </c>
      <c r="J734" s="58" t="s">
        <v>1182</v>
      </c>
      <c r="L734" s="128" t="s">
        <v>2767</v>
      </c>
      <c r="M734" s="58" t="s">
        <v>2509</v>
      </c>
      <c r="N734" s="61">
        <f>IF(J734="","",IF(ISERROR(MATCH(M734,M$5:M733,0)),MAX(N$5:N733)+1,VLOOKUP(M734,M$5:N733,2,FALSE)) )</f>
        <v>33</v>
      </c>
      <c r="P734" s="98"/>
      <c r="Q734" s="131"/>
      <c r="R734" s="131"/>
      <c r="S734" s="131"/>
      <c r="T734" s="96"/>
      <c r="V734" s="61" t="str">
        <f t="shared" si="66"/>
        <v/>
      </c>
      <c r="W734" s="61" t="str">
        <f>IF(P734="","",IF(ISERROR(MATCH(V734,V$5:V733,0)),MAX(W$5:W733)+1,VLOOKUP(V734,V$5:W733,2,FALSE)) )</f>
        <v/>
      </c>
      <c r="AH734" s="54" t="str">
        <f t="shared" si="67"/>
        <v>x**</v>
      </c>
      <c r="AK734" s="58" t="s">
        <v>2443</v>
      </c>
      <c r="AO734" s="58" t="s">
        <v>2767</v>
      </c>
      <c r="AP734" s="58" t="s">
        <v>2521</v>
      </c>
      <c r="AQ734" s="129" t="s">
        <v>2444</v>
      </c>
      <c r="AR734" s="129" t="s">
        <v>2761</v>
      </c>
      <c r="AS734" s="129" t="s">
        <v>2768</v>
      </c>
      <c r="AT734" s="130">
        <v>1584753.5</v>
      </c>
      <c r="AU734" s="130">
        <v>554951.80000000005</v>
      </c>
      <c r="AV734" s="93">
        <f t="shared" si="65"/>
        <v>158.79819444444445</v>
      </c>
      <c r="AW734" s="93">
        <f t="shared" si="65"/>
        <v>55.831055555555565</v>
      </c>
      <c r="AX734" s="129">
        <v>15</v>
      </c>
      <c r="AY734" s="129">
        <v>1077</v>
      </c>
      <c r="AZ734" s="129">
        <v>35</v>
      </c>
    </row>
    <row r="735" spans="1:52" ht="15" customHeight="1" x14ac:dyDescent="0.3">
      <c r="A735" s="157" t="s">
        <v>2769</v>
      </c>
      <c r="B735" s="54">
        <f ca="1">IF(AO735="","",IF(ISERROR(MATCH(AO735,AO$5:AO734,0)),MAX(B$5:B734)+1,INDIRECT(ADDRESS(MATCH(AO735,AO$5:AO734,0)+4,1)) ) )</f>
        <v>626</v>
      </c>
      <c r="C735" s="55">
        <v>798</v>
      </c>
      <c r="E735" s="57" t="s">
        <v>1194</v>
      </c>
      <c r="F735" s="58" t="s">
        <v>1194</v>
      </c>
      <c r="G735" s="126" t="s">
        <v>2753</v>
      </c>
      <c r="H735" s="59">
        <v>8</v>
      </c>
      <c r="J735" s="58" t="s">
        <v>1182</v>
      </c>
      <c r="L735" s="128" t="s">
        <v>2769</v>
      </c>
      <c r="M735" s="58" t="s">
        <v>2509</v>
      </c>
      <c r="N735" s="61">
        <f>IF(J735="","",IF(ISERROR(MATCH(M735,M$5:M734,0)),MAX(N$5:N734)+1,VLOOKUP(M735,M$5:N734,2,FALSE)) )</f>
        <v>33</v>
      </c>
      <c r="P735" s="98"/>
      <c r="Q735" s="131"/>
      <c r="R735" s="131"/>
      <c r="S735" s="131"/>
      <c r="T735" s="96"/>
      <c r="V735" s="61" t="str">
        <f t="shared" si="66"/>
        <v/>
      </c>
      <c r="W735" s="61" t="str">
        <f>IF(P735="","",IF(ISERROR(MATCH(V735,V$5:V734,0)),MAX(W$5:W734)+1,VLOOKUP(V735,V$5:W734,2,FALSE)) )</f>
        <v/>
      </c>
      <c r="AH735" s="54" t="str">
        <f t="shared" si="67"/>
        <v>x**</v>
      </c>
      <c r="AK735" s="58" t="s">
        <v>2443</v>
      </c>
      <c r="AO735" s="58" t="s">
        <v>2769</v>
      </c>
      <c r="AP735" s="58" t="s">
        <v>2521</v>
      </c>
      <c r="AQ735" s="129" t="s">
        <v>2444</v>
      </c>
      <c r="AR735" s="129" t="s">
        <v>2761</v>
      </c>
      <c r="AS735" s="129" t="s">
        <v>2770</v>
      </c>
      <c r="AT735" s="130">
        <v>1584755</v>
      </c>
      <c r="AU735" s="130">
        <v>554953.5</v>
      </c>
      <c r="AV735" s="93">
        <f t="shared" si="65"/>
        <v>158.79861111111111</v>
      </c>
      <c r="AW735" s="93">
        <f t="shared" si="65"/>
        <v>55.831527777777779</v>
      </c>
      <c r="AX735" s="129">
        <v>15</v>
      </c>
      <c r="AY735" s="129">
        <v>1087</v>
      </c>
      <c r="AZ735" s="129">
        <v>35</v>
      </c>
    </row>
    <row r="736" spans="1:52" ht="15" customHeight="1" x14ac:dyDescent="0.3">
      <c r="A736" s="157" t="s">
        <v>2771</v>
      </c>
      <c r="B736" s="54">
        <f ca="1">IF(AO736="","",IF(ISERROR(MATCH(AO736,AO$5:AO735,0)),MAX(B$5:B735)+1,INDIRECT(ADDRESS(MATCH(AO736,AO$5:AO735,0)+4,1)) ) )</f>
        <v>627</v>
      </c>
      <c r="C736" s="55">
        <v>799</v>
      </c>
      <c r="E736" s="88" t="s">
        <v>1194</v>
      </c>
      <c r="F736" s="58" t="s">
        <v>1194</v>
      </c>
      <c r="G736" s="126" t="s">
        <v>2753</v>
      </c>
      <c r="H736" s="59">
        <v>9</v>
      </c>
      <c r="J736" s="58" t="s">
        <v>1182</v>
      </c>
      <c r="L736" s="128" t="s">
        <v>2771</v>
      </c>
      <c r="M736" s="58" t="s">
        <v>2772</v>
      </c>
      <c r="N736" s="61">
        <f>IF(J736="","",IF(ISERROR(MATCH(M736,M$5:M735,0)),MAX(N$5:N735)+1,VLOOKUP(M736,M$5:N735,2,FALSE)) )</f>
        <v>38</v>
      </c>
      <c r="P736" s="98"/>
      <c r="Q736" s="131"/>
      <c r="R736" s="131"/>
      <c r="S736" s="131"/>
      <c r="T736" s="96"/>
      <c r="V736" s="61" t="str">
        <f t="shared" si="66"/>
        <v/>
      </c>
      <c r="W736" s="61" t="str">
        <f>IF(P736="","",IF(ISERROR(MATCH(V736,V$5:V735,0)),MAX(W$5:W735)+1,VLOOKUP(V736,V$5:W735,2,FALSE)) )</f>
        <v/>
      </c>
      <c r="AH736" s="54" t="str">
        <f t="shared" si="67"/>
        <v>}**</v>
      </c>
      <c r="AK736" s="58" t="s">
        <v>2443</v>
      </c>
      <c r="AO736" s="58" t="s">
        <v>2771</v>
      </c>
      <c r="AP736" s="58" t="s">
        <v>2521</v>
      </c>
      <c r="AQ736" s="129" t="s">
        <v>2444</v>
      </c>
      <c r="AR736" s="129" t="s">
        <v>2761</v>
      </c>
      <c r="AS736" s="129" t="s">
        <v>2773</v>
      </c>
      <c r="AT736" s="130">
        <v>1584757</v>
      </c>
      <c r="AU736" s="130">
        <v>554955.4</v>
      </c>
      <c r="AV736" s="93">
        <f t="shared" si="65"/>
        <v>158.79916666666668</v>
      </c>
      <c r="AW736" s="93">
        <f t="shared" si="65"/>
        <v>55.832055555555563</v>
      </c>
      <c r="AX736" s="129">
        <v>15</v>
      </c>
      <c r="AY736" s="129">
        <v>1122</v>
      </c>
      <c r="AZ736" s="129">
        <v>35</v>
      </c>
    </row>
    <row r="737" spans="1:52" ht="15" customHeight="1" x14ac:dyDescent="0.3">
      <c r="A737" s="157" t="s">
        <v>2774</v>
      </c>
      <c r="B737" s="54">
        <f ca="1">IF(AO737="","",IF(ISERROR(MATCH(AO737,AO$5:AO736,0)),MAX(B$5:B736)+1,INDIRECT(ADDRESS(MATCH(AO737,AO$5:AO736,0)+4,1)) ) )</f>
        <v>628</v>
      </c>
      <c r="C737" s="55">
        <v>800</v>
      </c>
      <c r="E737" s="57" t="s">
        <v>1194</v>
      </c>
      <c r="F737" s="58" t="s">
        <v>1194</v>
      </c>
      <c r="G737" s="126" t="s">
        <v>2753</v>
      </c>
      <c r="H737" s="59">
        <v>10</v>
      </c>
      <c r="J737" s="58" t="s">
        <v>1182</v>
      </c>
      <c r="L737" s="128" t="s">
        <v>2774</v>
      </c>
      <c r="M737" s="58" t="s">
        <v>2509</v>
      </c>
      <c r="N737" s="61">
        <f>IF(J737="","",IF(ISERROR(MATCH(M737,M$5:M736,0)),MAX(N$5:N736)+1,VLOOKUP(M737,M$5:N736,2,FALSE)) )</f>
        <v>33</v>
      </c>
      <c r="P737" s="98"/>
      <c r="Q737" s="131"/>
      <c r="R737" s="131"/>
      <c r="S737" s="131"/>
      <c r="T737" s="96"/>
      <c r="V737" s="61" t="str">
        <f t="shared" si="66"/>
        <v/>
      </c>
      <c r="W737" s="61" t="str">
        <f>IF(P737="","",IF(ISERROR(MATCH(V737,V$5:V736,0)),MAX(W$5:W736)+1,VLOOKUP(V737,V$5:W736,2,FALSE)) )</f>
        <v/>
      </c>
      <c r="AH737" s="54" t="str">
        <f t="shared" si="67"/>
        <v>x**</v>
      </c>
      <c r="AK737" s="58" t="s">
        <v>2443</v>
      </c>
      <c r="AO737" s="58" t="s">
        <v>2774</v>
      </c>
      <c r="AP737" s="58" t="s">
        <v>2521</v>
      </c>
      <c r="AQ737" s="129" t="s">
        <v>2444</v>
      </c>
      <c r="AR737" s="129" t="s">
        <v>2761</v>
      </c>
      <c r="AS737" s="129" t="s">
        <v>2775</v>
      </c>
      <c r="AT737" s="130">
        <v>1584801.3</v>
      </c>
      <c r="AU737" s="130">
        <v>554959.1</v>
      </c>
      <c r="AV737" s="93">
        <f t="shared" si="65"/>
        <v>158.80036111111113</v>
      </c>
      <c r="AW737" s="93">
        <f t="shared" si="65"/>
        <v>55.833083333333327</v>
      </c>
      <c r="AX737" s="129">
        <v>15</v>
      </c>
      <c r="AY737" s="129">
        <v>1153</v>
      </c>
      <c r="AZ737" s="129">
        <v>35</v>
      </c>
    </row>
    <row r="738" spans="1:52" ht="15" customHeight="1" x14ac:dyDescent="0.3">
      <c r="A738" s="157" t="s">
        <v>2776</v>
      </c>
      <c r="B738" s="54">
        <f ca="1">IF(AO738="","",IF(ISERROR(MATCH(AO738,AO$5:AO737,0)),MAX(B$5:B737)+1,INDIRECT(ADDRESS(MATCH(AO738,AO$5:AO737,0)+4,1)) ) )</f>
        <v>629</v>
      </c>
      <c r="C738" s="55">
        <v>801</v>
      </c>
      <c r="E738" s="57" t="s">
        <v>1194</v>
      </c>
      <c r="F738" s="58" t="s">
        <v>1194</v>
      </c>
      <c r="G738" s="126" t="s">
        <v>2753</v>
      </c>
      <c r="H738" s="59">
        <v>11</v>
      </c>
      <c r="J738" s="58" t="s">
        <v>1182</v>
      </c>
      <c r="L738" s="128" t="s">
        <v>2776</v>
      </c>
      <c r="M738" s="58" t="s">
        <v>2509</v>
      </c>
      <c r="N738" s="61">
        <f>IF(J738="","",IF(ISERROR(MATCH(M738,M$5:M737,0)),MAX(N$5:N737)+1,VLOOKUP(M738,M$5:N737,2,FALSE)) )</f>
        <v>33</v>
      </c>
      <c r="P738" s="98"/>
      <c r="Q738" s="131"/>
      <c r="R738" s="131"/>
      <c r="S738" s="131"/>
      <c r="T738" s="96"/>
      <c r="V738" s="61" t="str">
        <f t="shared" si="66"/>
        <v/>
      </c>
      <c r="W738" s="61" t="str">
        <f>IF(P738="","",IF(ISERROR(MATCH(V738,V$5:V737,0)),MAX(W$5:W737)+1,VLOOKUP(V738,V$5:W737,2,FALSE)) )</f>
        <v/>
      </c>
      <c r="AH738" s="54" t="str">
        <f t="shared" si="67"/>
        <v>x**</v>
      </c>
      <c r="AK738" s="58" t="s">
        <v>2443</v>
      </c>
      <c r="AO738" s="58" t="s">
        <v>2776</v>
      </c>
      <c r="AP738" s="58" t="s">
        <v>2521</v>
      </c>
      <c r="AQ738" s="129" t="s">
        <v>2777</v>
      </c>
      <c r="AR738" s="129" t="s">
        <v>2778</v>
      </c>
      <c r="AS738" s="129" t="s">
        <v>2779</v>
      </c>
      <c r="AT738" s="130">
        <v>1584738</v>
      </c>
      <c r="AU738" s="130">
        <v>554942.19999999995</v>
      </c>
      <c r="AV738" s="93">
        <f t="shared" si="65"/>
        <v>158.79388888888889</v>
      </c>
      <c r="AW738" s="93">
        <f t="shared" si="65"/>
        <v>55.828388888888874</v>
      </c>
      <c r="AX738" s="129">
        <v>15</v>
      </c>
      <c r="AY738" s="129">
        <v>1015</v>
      </c>
      <c r="AZ738" s="129">
        <v>35</v>
      </c>
    </row>
    <row r="739" spans="1:52" ht="15" customHeight="1" x14ac:dyDescent="0.3">
      <c r="A739" s="157" t="s">
        <v>2780</v>
      </c>
      <c r="B739" s="54">
        <f ca="1">IF(AO739="","",IF(ISERROR(MATCH(AO739,AO$5:AO738,0)),MAX(B$5:B738)+1,INDIRECT(ADDRESS(MATCH(AO739,AO$5:AO738,0)+4,1)) ) )</f>
        <v>630</v>
      </c>
      <c r="C739" s="55">
        <v>802</v>
      </c>
      <c r="E739" s="57" t="s">
        <v>1194</v>
      </c>
      <c r="F739" s="58" t="s">
        <v>1194</v>
      </c>
      <c r="G739" s="126" t="s">
        <v>2753</v>
      </c>
      <c r="H739" s="59">
        <v>12</v>
      </c>
      <c r="J739" s="58" t="s">
        <v>1182</v>
      </c>
      <c r="L739" s="128" t="s">
        <v>2780</v>
      </c>
      <c r="M739" s="58" t="s">
        <v>2509</v>
      </c>
      <c r="N739" s="61">
        <f>IF(J739="","",IF(ISERROR(MATCH(M739,M$5:M738,0)),MAX(N$5:N738)+1,VLOOKUP(M739,M$5:N738,2,FALSE)) )</f>
        <v>33</v>
      </c>
      <c r="P739" s="98"/>
      <c r="Q739" s="131"/>
      <c r="R739" s="131"/>
      <c r="S739" s="131"/>
      <c r="T739" s="96"/>
      <c r="V739" s="61" t="str">
        <f t="shared" si="66"/>
        <v/>
      </c>
      <c r="W739" s="61" t="str">
        <f>IF(P739="","",IF(ISERROR(MATCH(V739,V$5:V738,0)),MAX(W$5:W738)+1,VLOOKUP(V739,V$5:W738,2,FALSE)) )</f>
        <v/>
      </c>
      <c r="AH739" s="54" t="str">
        <f t="shared" si="67"/>
        <v>x**</v>
      </c>
      <c r="AK739" s="58" t="s">
        <v>2443</v>
      </c>
      <c r="AO739" s="58" t="s">
        <v>2780</v>
      </c>
      <c r="AP739" s="58" t="s">
        <v>2521</v>
      </c>
      <c r="AQ739" s="129" t="s">
        <v>2777</v>
      </c>
      <c r="AR739" s="129" t="s">
        <v>2778</v>
      </c>
      <c r="AS739" s="129" t="s">
        <v>2781</v>
      </c>
      <c r="AT739" s="130">
        <v>1584732.2</v>
      </c>
      <c r="AU739" s="130">
        <v>554944</v>
      </c>
      <c r="AV739" s="93">
        <f t="shared" si="65"/>
        <v>158.79227777777777</v>
      </c>
      <c r="AW739" s="93">
        <f t="shared" si="65"/>
        <v>55.828888888888891</v>
      </c>
      <c r="AX739" s="129">
        <v>15</v>
      </c>
      <c r="AY739" s="129">
        <v>1000</v>
      </c>
      <c r="AZ739" s="129">
        <v>35</v>
      </c>
    </row>
    <row r="740" spans="1:52" ht="15" customHeight="1" x14ac:dyDescent="0.3">
      <c r="A740" s="157" t="s">
        <v>2782</v>
      </c>
      <c r="B740" s="54">
        <f ca="1">IF(AO740="","",IF(ISERROR(MATCH(AO740,AO$5:AO739,0)),MAX(B$5:B739)+1,INDIRECT(ADDRESS(MATCH(AO740,AO$5:AO739,0)+4,1)) ) )</f>
        <v>631</v>
      </c>
      <c r="C740" s="55">
        <v>803</v>
      </c>
      <c r="E740" s="57" t="s">
        <v>1194</v>
      </c>
      <c r="F740" s="58" t="s">
        <v>1194</v>
      </c>
      <c r="G740" s="126" t="s">
        <v>2753</v>
      </c>
      <c r="H740" s="59">
        <v>13</v>
      </c>
      <c r="J740" s="58" t="s">
        <v>1182</v>
      </c>
      <c r="L740" s="128" t="s">
        <v>2782</v>
      </c>
      <c r="M740" s="58" t="s">
        <v>2509</v>
      </c>
      <c r="N740" s="61">
        <f>IF(J740="","",IF(ISERROR(MATCH(M740,M$5:M739,0)),MAX(N$5:N739)+1,VLOOKUP(M740,M$5:N739,2,FALSE)) )</f>
        <v>33</v>
      </c>
      <c r="P740" s="98"/>
      <c r="Q740" s="131"/>
      <c r="R740" s="131"/>
      <c r="S740" s="131"/>
      <c r="T740" s="96"/>
      <c r="V740" s="61" t="str">
        <f t="shared" si="66"/>
        <v/>
      </c>
      <c r="W740" s="61" t="str">
        <f>IF(P740="","",IF(ISERROR(MATCH(V740,V$5:V739,0)),MAX(W$5:W739)+1,VLOOKUP(V740,V$5:W739,2,FALSE)) )</f>
        <v/>
      </c>
      <c r="AH740" s="54" t="str">
        <f t="shared" si="67"/>
        <v>x**</v>
      </c>
      <c r="AK740" s="58" t="s">
        <v>2443</v>
      </c>
      <c r="AO740" s="58" t="s">
        <v>2782</v>
      </c>
      <c r="AP740" s="58" t="s">
        <v>2521</v>
      </c>
      <c r="AQ740" s="129" t="s">
        <v>2777</v>
      </c>
      <c r="AR740" s="129" t="s">
        <v>2778</v>
      </c>
      <c r="AS740" s="129" t="s">
        <v>2783</v>
      </c>
      <c r="AT740" s="130">
        <v>1584731.5</v>
      </c>
      <c r="AU740" s="130">
        <v>554946.30000000005</v>
      </c>
      <c r="AV740" s="93">
        <f t="shared" si="65"/>
        <v>158.79208333333332</v>
      </c>
      <c r="AW740" s="93">
        <f t="shared" si="65"/>
        <v>55.829527777777791</v>
      </c>
      <c r="AX740" s="129">
        <v>15</v>
      </c>
      <c r="AY740" s="129">
        <v>1019</v>
      </c>
      <c r="AZ740" s="129">
        <v>35</v>
      </c>
    </row>
    <row r="741" spans="1:52" ht="15" customHeight="1" x14ac:dyDescent="0.3">
      <c r="A741" s="157" t="s">
        <v>2784</v>
      </c>
      <c r="B741" s="54">
        <f ca="1">IF(AO741="","",IF(ISERROR(MATCH(AO741,AO$5:AO740,0)),MAX(B$5:B740)+1,INDIRECT(ADDRESS(MATCH(AO741,AO$5:AO740,0)+4,1)) ) )</f>
        <v>632</v>
      </c>
      <c r="C741" s="55">
        <v>804</v>
      </c>
      <c r="E741" s="57" t="s">
        <v>1194</v>
      </c>
      <c r="F741" s="58" t="s">
        <v>1194</v>
      </c>
      <c r="G741" s="126" t="s">
        <v>2753</v>
      </c>
      <c r="H741" s="59">
        <v>14</v>
      </c>
      <c r="J741" s="58" t="s">
        <v>1182</v>
      </c>
      <c r="L741" s="128" t="s">
        <v>2784</v>
      </c>
      <c r="M741" s="58" t="s">
        <v>2509</v>
      </c>
      <c r="N741" s="61">
        <f>IF(J741="","",IF(ISERROR(MATCH(M741,M$5:M740,0)),MAX(N$5:N740)+1,VLOOKUP(M741,M$5:N740,2,FALSE)) )</f>
        <v>33</v>
      </c>
      <c r="P741" s="98"/>
      <c r="Q741" s="131"/>
      <c r="R741" s="131"/>
      <c r="S741" s="131"/>
      <c r="T741" s="96"/>
      <c r="V741" s="61" t="str">
        <f t="shared" si="66"/>
        <v/>
      </c>
      <c r="W741" s="61" t="str">
        <f>IF(P741="","",IF(ISERROR(MATCH(V741,V$5:V740,0)),MAX(W$5:W740)+1,VLOOKUP(V741,V$5:W740,2,FALSE)) )</f>
        <v/>
      </c>
      <c r="AH741" s="54" t="str">
        <f t="shared" si="67"/>
        <v>x**</v>
      </c>
      <c r="AK741" s="58" t="s">
        <v>2443</v>
      </c>
      <c r="AO741" s="58" t="s">
        <v>2784</v>
      </c>
      <c r="AP741" s="58" t="s">
        <v>2521</v>
      </c>
      <c r="AQ741" s="129" t="s">
        <v>2777</v>
      </c>
      <c r="AR741" s="129" t="s">
        <v>2778</v>
      </c>
      <c r="AS741" s="129" t="s">
        <v>2785</v>
      </c>
      <c r="AT741" s="130">
        <v>1584735.5</v>
      </c>
      <c r="AU741" s="130">
        <v>554947.9</v>
      </c>
      <c r="AV741" s="93">
        <f t="shared" si="65"/>
        <v>158.79319444444445</v>
      </c>
      <c r="AW741" s="93">
        <f t="shared" si="65"/>
        <v>55.829972222222231</v>
      </c>
      <c r="AX741" s="129">
        <v>15</v>
      </c>
      <c r="AY741" s="129">
        <v>1045</v>
      </c>
      <c r="AZ741" s="129">
        <v>35</v>
      </c>
    </row>
    <row r="742" spans="1:52" ht="15" customHeight="1" x14ac:dyDescent="0.3">
      <c r="A742" s="157" t="s">
        <v>2786</v>
      </c>
      <c r="B742" s="54">
        <f ca="1">IF(AO742="","",IF(ISERROR(MATCH(AO742,AO$5:AO741,0)),MAX(B$5:B741)+1,INDIRECT(ADDRESS(MATCH(AO742,AO$5:AO741,0)+4,1)) ) )</f>
        <v>633</v>
      </c>
      <c r="C742" s="55">
        <v>805</v>
      </c>
      <c r="E742" s="57" t="s">
        <v>1194</v>
      </c>
      <c r="F742" s="58" t="s">
        <v>1194</v>
      </c>
      <c r="G742" s="126" t="s">
        <v>2753</v>
      </c>
      <c r="H742" s="59">
        <v>15</v>
      </c>
      <c r="J742" s="58" t="s">
        <v>1182</v>
      </c>
      <c r="L742" s="128" t="s">
        <v>2786</v>
      </c>
      <c r="M742" s="58" t="s">
        <v>2509</v>
      </c>
      <c r="N742" s="61">
        <f>IF(J742="","",IF(ISERROR(MATCH(M742,M$5:M741,0)),MAX(N$5:N741)+1,VLOOKUP(M742,M$5:N741,2,FALSE)) )</f>
        <v>33</v>
      </c>
      <c r="P742" s="98"/>
      <c r="Q742" s="131"/>
      <c r="R742" s="131"/>
      <c r="S742" s="131"/>
      <c r="T742" s="96"/>
      <c r="V742" s="61" t="str">
        <f t="shared" si="66"/>
        <v/>
      </c>
      <c r="W742" s="61" t="str">
        <f>IF(P742="","",IF(ISERROR(MATCH(V742,V$5:V741,0)),MAX(W$5:W741)+1,VLOOKUP(V742,V$5:W741,2,FALSE)) )</f>
        <v/>
      </c>
      <c r="AH742" s="54" t="str">
        <f t="shared" si="67"/>
        <v>x**</v>
      </c>
      <c r="AK742" s="58" t="s">
        <v>2443</v>
      </c>
      <c r="AO742" s="58" t="s">
        <v>2786</v>
      </c>
      <c r="AP742" s="58" t="s">
        <v>2521</v>
      </c>
      <c r="AQ742" s="129" t="s">
        <v>2777</v>
      </c>
      <c r="AR742" s="129" t="s">
        <v>2778</v>
      </c>
      <c r="AS742" s="129" t="s">
        <v>2787</v>
      </c>
      <c r="AT742" s="130">
        <v>1584737.7</v>
      </c>
      <c r="AU742" s="130">
        <v>554948.30000000005</v>
      </c>
      <c r="AV742" s="93">
        <f t="shared" si="65"/>
        <v>158.79380555555554</v>
      </c>
      <c r="AW742" s="93">
        <f t="shared" si="65"/>
        <v>55.830083333333349</v>
      </c>
      <c r="AX742" s="129">
        <v>15</v>
      </c>
      <c r="AY742" s="129">
        <v>1066</v>
      </c>
      <c r="AZ742" s="129">
        <v>35</v>
      </c>
    </row>
    <row r="743" spans="1:52" ht="15" customHeight="1" x14ac:dyDescent="0.3">
      <c r="A743" s="157" t="s">
        <v>2788</v>
      </c>
      <c r="B743" s="54">
        <f ca="1">IF(AO743="","",IF(ISERROR(MATCH(AO743,AO$5:AO742,0)),MAX(B$5:B742)+1,INDIRECT(ADDRESS(MATCH(AO743,AO$5:AO742,0)+4,1)) ) )</f>
        <v>634</v>
      </c>
      <c r="C743" s="55">
        <v>806</v>
      </c>
      <c r="E743" s="57" t="s">
        <v>1194</v>
      </c>
      <c r="F743" s="58" t="s">
        <v>1194</v>
      </c>
      <c r="G743" s="126" t="s">
        <v>2753</v>
      </c>
      <c r="H743" s="59">
        <v>16</v>
      </c>
      <c r="J743" s="58" t="s">
        <v>1182</v>
      </c>
      <c r="L743" s="128" t="s">
        <v>2788</v>
      </c>
      <c r="M743" s="58" t="s">
        <v>2509</v>
      </c>
      <c r="N743" s="61">
        <f>IF(J743="","",IF(ISERROR(MATCH(M743,M$5:M742,0)),MAX(N$5:N742)+1,VLOOKUP(M743,M$5:N742,2,FALSE)) )</f>
        <v>33</v>
      </c>
      <c r="P743" s="98"/>
      <c r="Q743" s="131"/>
      <c r="R743" s="131"/>
      <c r="S743" s="131"/>
      <c r="T743" s="96"/>
      <c r="V743" s="61" t="str">
        <f t="shared" si="66"/>
        <v/>
      </c>
      <c r="W743" s="61" t="str">
        <f>IF(P743="","",IF(ISERROR(MATCH(V743,V$5:V742,0)),MAX(W$5:W742)+1,VLOOKUP(V743,V$5:W742,2,FALSE)) )</f>
        <v/>
      </c>
      <c r="AH743" s="54" t="str">
        <f t="shared" si="67"/>
        <v>x**</v>
      </c>
      <c r="AK743" s="58" t="s">
        <v>2443</v>
      </c>
      <c r="AO743" s="58" t="s">
        <v>2788</v>
      </c>
      <c r="AP743" s="58" t="s">
        <v>2521</v>
      </c>
      <c r="AQ743" s="129" t="s">
        <v>2777</v>
      </c>
      <c r="AR743" s="129" t="s">
        <v>2778</v>
      </c>
      <c r="AS743" s="129" t="s">
        <v>2789</v>
      </c>
      <c r="AT743" s="130">
        <v>1584737.3</v>
      </c>
      <c r="AU743" s="130">
        <v>554951.80000000005</v>
      </c>
      <c r="AV743" s="93">
        <f t="shared" si="65"/>
        <v>158.79369444444447</v>
      </c>
      <c r="AW743" s="93">
        <f t="shared" si="65"/>
        <v>55.831055555555565</v>
      </c>
      <c r="AX743" s="129">
        <v>15</v>
      </c>
      <c r="AY743" s="129">
        <v>1075</v>
      </c>
      <c r="AZ743" s="129">
        <v>35</v>
      </c>
    </row>
    <row r="744" spans="1:52" ht="15" customHeight="1" x14ac:dyDescent="0.3">
      <c r="A744" s="157" t="s">
        <v>2790</v>
      </c>
      <c r="B744" s="54">
        <f ca="1">IF(AO744="","",IF(ISERROR(MATCH(AO744,AO$5:AO743,0)),MAX(B$5:B743)+1,INDIRECT(ADDRESS(MATCH(AO744,AO$5:AO743,0)+4,1)) ) )</f>
        <v>635</v>
      </c>
      <c r="C744" s="55">
        <v>807</v>
      </c>
      <c r="E744" s="57" t="s">
        <v>1194</v>
      </c>
      <c r="F744" s="58" t="s">
        <v>1194</v>
      </c>
      <c r="G744" s="126" t="s">
        <v>2753</v>
      </c>
      <c r="H744" s="59">
        <v>17</v>
      </c>
      <c r="J744" s="58" t="s">
        <v>1182</v>
      </c>
      <c r="L744" s="128" t="s">
        <v>2790</v>
      </c>
      <c r="M744" s="58" t="s">
        <v>2509</v>
      </c>
      <c r="N744" s="61">
        <f>IF(J744="","",IF(ISERROR(MATCH(M744,M$5:M743,0)),MAX(N$5:N743)+1,VLOOKUP(M744,M$5:N743,2,FALSE)) )</f>
        <v>33</v>
      </c>
      <c r="P744" s="98"/>
      <c r="Q744" s="131"/>
      <c r="R744" s="131"/>
      <c r="S744" s="131"/>
      <c r="T744" s="96"/>
      <c r="V744" s="61" t="str">
        <f t="shared" si="66"/>
        <v/>
      </c>
      <c r="W744" s="61" t="str">
        <f>IF(P744="","",IF(ISERROR(MATCH(V744,V$5:V743,0)),MAX(W$5:W743)+1,VLOOKUP(V744,V$5:W743,2,FALSE)) )</f>
        <v/>
      </c>
      <c r="AH744" s="54" t="str">
        <f t="shared" si="67"/>
        <v>x**</v>
      </c>
      <c r="AK744" s="58" t="s">
        <v>2443</v>
      </c>
      <c r="AO744" s="58" t="s">
        <v>2790</v>
      </c>
      <c r="AP744" s="58" t="s">
        <v>2521</v>
      </c>
      <c r="AQ744" s="129" t="s">
        <v>2777</v>
      </c>
      <c r="AR744" s="129" t="s">
        <v>2791</v>
      </c>
      <c r="AS744" s="129" t="s">
        <v>2792</v>
      </c>
      <c r="AT744" s="130">
        <v>1584709.2</v>
      </c>
      <c r="AU744" s="130">
        <v>554948.6</v>
      </c>
      <c r="AV744" s="93">
        <f t="shared" si="65"/>
        <v>158.78588888888888</v>
      </c>
      <c r="AW744" s="93">
        <f t="shared" si="65"/>
        <v>55.830166666666663</v>
      </c>
      <c r="AX744" s="129">
        <v>15</v>
      </c>
      <c r="AY744" s="129">
        <v>989</v>
      </c>
      <c r="AZ744" s="129">
        <v>35</v>
      </c>
    </row>
    <row r="745" spans="1:52" ht="15" customHeight="1" x14ac:dyDescent="0.3">
      <c r="A745" s="157" t="s">
        <v>2795</v>
      </c>
      <c r="B745" s="54">
        <f ca="1">IF(AO745="","",IF(ISERROR(MATCH(AO745,AO$5:AO744,0)),MAX(B$5:B744)+1,INDIRECT(ADDRESS(MATCH(AO745,AO$5:AO744,0)+4,1)) ) )</f>
        <v>636</v>
      </c>
      <c r="C745" s="55">
        <v>808</v>
      </c>
      <c r="E745" s="57" t="s">
        <v>2793</v>
      </c>
      <c r="F745" s="58" t="s">
        <v>2794</v>
      </c>
      <c r="G745" s="126" t="s">
        <v>2753</v>
      </c>
      <c r="H745" s="59">
        <v>18</v>
      </c>
      <c r="J745" s="58" t="s">
        <v>1182</v>
      </c>
      <c r="L745" s="128" t="s">
        <v>2795</v>
      </c>
      <c r="M745" s="58" t="s">
        <v>2772</v>
      </c>
      <c r="N745" s="61">
        <f>IF(J745="","",IF(ISERROR(MATCH(M745,M$5:M744,0)),MAX(N$5:N744)+1,VLOOKUP(M745,M$5:N744,2,FALSE)) )</f>
        <v>38</v>
      </c>
      <c r="P745" s="98"/>
      <c r="Q745" s="131"/>
      <c r="R745" s="131"/>
      <c r="S745" s="131"/>
      <c r="T745" s="96"/>
      <c r="V745" s="61" t="str">
        <f t="shared" si="66"/>
        <v/>
      </c>
      <c r="W745" s="61" t="str">
        <f>IF(P745="","",IF(ISERROR(MATCH(V745,V$5:V744,0)),MAX(W$5:W744)+1,VLOOKUP(V745,V$5:W744,2,FALSE)) )</f>
        <v/>
      </c>
      <c r="AH745" s="54" t="str">
        <f t="shared" si="67"/>
        <v>}**</v>
      </c>
      <c r="AK745" s="58" t="s">
        <v>2443</v>
      </c>
      <c r="AO745" s="58" t="s">
        <v>2795</v>
      </c>
      <c r="AP745" s="58" t="s">
        <v>2521</v>
      </c>
      <c r="AQ745" s="129" t="s">
        <v>2777</v>
      </c>
      <c r="AR745" s="129" t="s">
        <v>2791</v>
      </c>
      <c r="AS745" s="129" t="s">
        <v>2796</v>
      </c>
      <c r="AT745" s="130">
        <v>1584710.2</v>
      </c>
      <c r="AU745" s="130">
        <v>554949.6</v>
      </c>
      <c r="AV745" s="93">
        <f t="shared" si="65"/>
        <v>158.78616666666665</v>
      </c>
      <c r="AW745" s="93">
        <f t="shared" si="65"/>
        <v>55.830444444444439</v>
      </c>
      <c r="AX745" s="129">
        <v>15</v>
      </c>
      <c r="AY745" s="129">
        <v>980</v>
      </c>
      <c r="AZ745" s="129">
        <v>35</v>
      </c>
    </row>
    <row r="746" spans="1:52" ht="15" customHeight="1" x14ac:dyDescent="0.3">
      <c r="A746" s="157" t="s">
        <v>2797</v>
      </c>
      <c r="B746" s="54">
        <f ca="1">IF(AO746="","",IF(ISERROR(MATCH(AO746,AO$5:AO745,0)),MAX(B$5:B745)+1,INDIRECT(ADDRESS(MATCH(AO746,AO$5:AO745,0)+4,1)) ) )</f>
        <v>637</v>
      </c>
      <c r="C746" s="55">
        <v>809</v>
      </c>
      <c r="E746" s="57" t="s">
        <v>1194</v>
      </c>
      <c r="F746" s="58" t="s">
        <v>1194</v>
      </c>
      <c r="G746" s="126" t="s">
        <v>2753</v>
      </c>
      <c r="H746" s="59">
        <v>19</v>
      </c>
      <c r="J746" s="58" t="s">
        <v>1182</v>
      </c>
      <c r="L746" s="128" t="s">
        <v>2797</v>
      </c>
      <c r="M746" s="58" t="s">
        <v>2509</v>
      </c>
      <c r="N746" s="61">
        <f>IF(J746="","",IF(ISERROR(MATCH(M746,M$5:M745,0)),MAX(N$5:N745)+1,VLOOKUP(M746,M$5:N745,2,FALSE)) )</f>
        <v>33</v>
      </c>
      <c r="P746" s="98"/>
      <c r="Q746" s="131"/>
      <c r="R746" s="131"/>
      <c r="S746" s="131"/>
      <c r="T746" s="96"/>
      <c r="V746" s="61" t="str">
        <f t="shared" si="66"/>
        <v/>
      </c>
      <c r="W746" s="61" t="str">
        <f>IF(P746="","",IF(ISERROR(MATCH(V746,V$5:V745,0)),MAX(W$5:W745)+1,VLOOKUP(V746,V$5:W745,2,FALSE)) )</f>
        <v/>
      </c>
      <c r="AH746" s="54" t="str">
        <f t="shared" si="67"/>
        <v>x**</v>
      </c>
      <c r="AK746" s="58" t="s">
        <v>2443</v>
      </c>
      <c r="AO746" s="58" t="s">
        <v>2797</v>
      </c>
      <c r="AP746" s="58" t="s">
        <v>2521</v>
      </c>
      <c r="AQ746" s="129" t="s">
        <v>2777</v>
      </c>
      <c r="AR746" s="129" t="s">
        <v>2791</v>
      </c>
      <c r="AS746" s="129" t="s">
        <v>2798</v>
      </c>
      <c r="AT746" s="130">
        <v>1584706.5</v>
      </c>
      <c r="AU746" s="130">
        <v>554951</v>
      </c>
      <c r="AV746" s="93">
        <f t="shared" si="65"/>
        <v>158.78513888888889</v>
      </c>
      <c r="AW746" s="93">
        <f t="shared" si="65"/>
        <v>55.830833333333331</v>
      </c>
      <c r="AX746" s="129">
        <v>15</v>
      </c>
      <c r="AY746" s="129">
        <v>959</v>
      </c>
      <c r="AZ746" s="129">
        <v>35</v>
      </c>
    </row>
    <row r="747" spans="1:52" ht="15" customHeight="1" x14ac:dyDescent="0.3">
      <c r="A747" s="157" t="s">
        <v>2799</v>
      </c>
      <c r="B747" s="54">
        <f ca="1">IF(AO747="","",IF(ISERROR(MATCH(AO747,AO$5:AO746,0)),MAX(B$5:B746)+1,INDIRECT(ADDRESS(MATCH(AO747,AO$5:AO746,0)+4,1)) ) )</f>
        <v>638</v>
      </c>
      <c r="C747" s="55">
        <v>810</v>
      </c>
      <c r="E747" s="57" t="s">
        <v>1194</v>
      </c>
      <c r="F747" s="58" t="s">
        <v>1194</v>
      </c>
      <c r="G747" s="126" t="s">
        <v>2753</v>
      </c>
      <c r="H747" s="59">
        <v>20</v>
      </c>
      <c r="J747" s="58" t="s">
        <v>1182</v>
      </c>
      <c r="L747" s="128" t="s">
        <v>2799</v>
      </c>
      <c r="M747" s="58" t="s">
        <v>2509</v>
      </c>
      <c r="N747" s="61">
        <f>IF(J747="","",IF(ISERROR(MATCH(M747,M$5:M746,0)),MAX(N$5:N746)+1,VLOOKUP(M747,M$5:N746,2,FALSE)) )</f>
        <v>33</v>
      </c>
      <c r="P747" s="98"/>
      <c r="Q747" s="131"/>
      <c r="R747" s="131"/>
      <c r="S747" s="131"/>
      <c r="T747" s="96"/>
      <c r="V747" s="61" t="str">
        <f t="shared" si="66"/>
        <v/>
      </c>
      <c r="W747" s="61" t="str">
        <f>IF(P747="","",IF(ISERROR(MATCH(V747,V$5:V746,0)),MAX(W$5:W746)+1,VLOOKUP(V747,V$5:W746,2,FALSE)) )</f>
        <v/>
      </c>
      <c r="AH747" s="54" t="str">
        <f t="shared" si="67"/>
        <v>x**</v>
      </c>
      <c r="AK747" s="58" t="s">
        <v>2443</v>
      </c>
      <c r="AO747" s="58" t="s">
        <v>2799</v>
      </c>
      <c r="AP747" s="58" t="s">
        <v>2521</v>
      </c>
      <c r="AQ747" s="129" t="s">
        <v>2777</v>
      </c>
      <c r="AR747" s="129" t="s">
        <v>2791</v>
      </c>
      <c r="AS747" s="129" t="s">
        <v>2800</v>
      </c>
      <c r="AT747" s="130">
        <v>1584707.6</v>
      </c>
      <c r="AU747" s="130">
        <v>554954.80000000005</v>
      </c>
      <c r="AV747" s="93">
        <f t="shared" si="65"/>
        <v>158.78544444444447</v>
      </c>
      <c r="AW747" s="93">
        <f t="shared" si="65"/>
        <v>55.831888888888905</v>
      </c>
      <c r="AX747" s="129">
        <v>15</v>
      </c>
      <c r="AY747" s="129">
        <v>976</v>
      </c>
      <c r="AZ747" s="129">
        <v>35</v>
      </c>
    </row>
    <row r="748" spans="1:52" ht="15" customHeight="1" x14ac:dyDescent="0.3">
      <c r="A748" s="157" t="s">
        <v>2801</v>
      </c>
      <c r="B748" s="54">
        <f ca="1">IF(AO748="","",IF(ISERROR(MATCH(AO748,AO$5:AO747,0)),MAX(B$5:B747)+1,INDIRECT(ADDRESS(MATCH(AO748,AO$5:AO747,0)+4,1)) ) )</f>
        <v>639</v>
      </c>
      <c r="C748" s="55">
        <v>811</v>
      </c>
      <c r="E748" s="57" t="s">
        <v>1194</v>
      </c>
      <c r="F748" s="58" t="s">
        <v>1194</v>
      </c>
      <c r="G748" s="126" t="s">
        <v>2753</v>
      </c>
      <c r="H748" s="59">
        <v>21</v>
      </c>
      <c r="J748" s="58" t="s">
        <v>1182</v>
      </c>
      <c r="L748" s="128" t="s">
        <v>2801</v>
      </c>
      <c r="M748" s="58" t="s">
        <v>2509</v>
      </c>
      <c r="N748" s="61">
        <f>IF(J748="","",IF(ISERROR(MATCH(M748,M$5:M747,0)),MAX(N$5:N747)+1,VLOOKUP(M748,M$5:N747,2,FALSE)) )</f>
        <v>33</v>
      </c>
      <c r="P748" s="98"/>
      <c r="Q748" s="131"/>
      <c r="R748" s="131"/>
      <c r="S748" s="131"/>
      <c r="T748" s="96"/>
      <c r="V748" s="61" t="str">
        <f t="shared" si="66"/>
        <v/>
      </c>
      <c r="W748" s="61" t="str">
        <f>IF(P748="","",IF(ISERROR(MATCH(V748,V$5:V747,0)),MAX(W$5:W747)+1,VLOOKUP(V748,V$5:W747,2,FALSE)) )</f>
        <v/>
      </c>
      <c r="AH748" s="54" t="str">
        <f t="shared" si="67"/>
        <v>x**</v>
      </c>
      <c r="AK748" s="58" t="s">
        <v>2443</v>
      </c>
      <c r="AO748" s="58" t="s">
        <v>2801</v>
      </c>
      <c r="AP748" s="58" t="s">
        <v>2521</v>
      </c>
      <c r="AQ748" s="129" t="s">
        <v>2777</v>
      </c>
      <c r="AR748" s="129" t="s">
        <v>2802</v>
      </c>
      <c r="AS748" s="129" t="s">
        <v>2803</v>
      </c>
      <c r="AT748" s="130">
        <v>1584611</v>
      </c>
      <c r="AU748" s="130">
        <v>555010.80000000005</v>
      </c>
      <c r="AV748" s="93">
        <f t="shared" si="65"/>
        <v>158.76972222222221</v>
      </c>
      <c r="AW748" s="93">
        <f t="shared" si="65"/>
        <v>55.836333333333343</v>
      </c>
      <c r="AX748" s="129">
        <v>15</v>
      </c>
      <c r="AY748" s="129">
        <v>906</v>
      </c>
      <c r="AZ748" s="129">
        <v>35</v>
      </c>
    </row>
    <row r="749" spans="1:52" ht="15" customHeight="1" x14ac:dyDescent="0.3">
      <c r="A749" s="157" t="s">
        <v>2804</v>
      </c>
      <c r="B749" s="54">
        <f ca="1">IF(AO749="","",IF(ISERROR(MATCH(AO749,AO$5:AO748,0)),MAX(B$5:B748)+1,INDIRECT(ADDRESS(MATCH(AO749,AO$5:AO748,0)+4,1)) ) )</f>
        <v>640</v>
      </c>
      <c r="C749" s="55">
        <v>812</v>
      </c>
      <c r="E749" s="57" t="s">
        <v>1194</v>
      </c>
      <c r="F749" s="58" t="s">
        <v>1194</v>
      </c>
      <c r="G749" s="126" t="s">
        <v>2753</v>
      </c>
      <c r="H749" s="59">
        <v>22</v>
      </c>
      <c r="J749" s="58" t="s">
        <v>1182</v>
      </c>
      <c r="L749" s="128" t="s">
        <v>2804</v>
      </c>
      <c r="M749" s="58" t="s">
        <v>2509</v>
      </c>
      <c r="N749" s="61">
        <f>IF(J749="","",IF(ISERROR(MATCH(M749,M$5:M748,0)),MAX(N$5:N748)+1,VLOOKUP(M749,M$5:N748,2,FALSE)) )</f>
        <v>33</v>
      </c>
      <c r="P749" s="98"/>
      <c r="Q749" s="131"/>
      <c r="R749" s="131"/>
      <c r="S749" s="131"/>
      <c r="T749" s="96"/>
      <c r="V749" s="61" t="str">
        <f t="shared" si="66"/>
        <v/>
      </c>
      <c r="W749" s="61" t="str">
        <f>IF(P749="","",IF(ISERROR(MATCH(V749,V$5:V748,0)),MAX(W$5:W748)+1,VLOOKUP(V749,V$5:W748,2,FALSE)) )</f>
        <v/>
      </c>
      <c r="AH749" s="54" t="str">
        <f t="shared" si="67"/>
        <v>x**</v>
      </c>
      <c r="AK749" s="58" t="s">
        <v>2443</v>
      </c>
      <c r="AO749" s="58" t="s">
        <v>2804</v>
      </c>
      <c r="AP749" s="58" t="s">
        <v>2521</v>
      </c>
      <c r="AQ749" s="129" t="s">
        <v>2777</v>
      </c>
      <c r="AR749" s="129" t="s">
        <v>2802</v>
      </c>
      <c r="AS749" s="129" t="s">
        <v>2805</v>
      </c>
      <c r="AT749" s="130">
        <v>1584603.8</v>
      </c>
      <c r="AU749" s="130">
        <v>555013.30000000005</v>
      </c>
      <c r="AV749" s="93">
        <f t="shared" si="65"/>
        <v>158.76772222222223</v>
      </c>
      <c r="AW749" s="93">
        <f t="shared" si="65"/>
        <v>55.837027777777791</v>
      </c>
      <c r="AX749" s="129">
        <v>15</v>
      </c>
      <c r="AY749" s="129">
        <v>893</v>
      </c>
      <c r="AZ749" s="129">
        <v>35</v>
      </c>
    </row>
    <row r="750" spans="1:52" ht="15" customHeight="1" x14ac:dyDescent="0.3">
      <c r="A750" s="157" t="s">
        <v>2806</v>
      </c>
      <c r="B750" s="54">
        <f ca="1">IF(AO750="","",IF(ISERROR(MATCH(AO750,AO$5:AO749,0)),MAX(B$5:B749)+1,INDIRECT(ADDRESS(MATCH(AO750,AO$5:AO749,0)+4,1)) ) )</f>
        <v>641</v>
      </c>
      <c r="C750" s="55">
        <v>813</v>
      </c>
      <c r="E750" s="57" t="s">
        <v>1194</v>
      </c>
      <c r="F750" s="58" t="s">
        <v>1194</v>
      </c>
      <c r="G750" s="126" t="s">
        <v>2753</v>
      </c>
      <c r="H750" s="59">
        <v>23</v>
      </c>
      <c r="J750" s="58" t="s">
        <v>1182</v>
      </c>
      <c r="L750" s="128" t="s">
        <v>2806</v>
      </c>
      <c r="M750" s="58" t="s">
        <v>2509</v>
      </c>
      <c r="N750" s="61">
        <f>IF(J750="","",IF(ISERROR(MATCH(M750,M$5:M749,0)),MAX(N$5:N749)+1,VLOOKUP(M750,M$5:N749,2,FALSE)) )</f>
        <v>33</v>
      </c>
      <c r="P750" s="98"/>
      <c r="Q750" s="131"/>
      <c r="R750" s="131"/>
      <c r="S750" s="131"/>
      <c r="T750" s="96"/>
      <c r="V750" s="61" t="str">
        <f t="shared" si="66"/>
        <v/>
      </c>
      <c r="W750" s="61" t="str">
        <f>IF(P750="","",IF(ISERROR(MATCH(V750,V$5:V749,0)),MAX(W$5:W749)+1,VLOOKUP(V750,V$5:W749,2,FALSE)) )</f>
        <v/>
      </c>
      <c r="AH750" s="54" t="str">
        <f t="shared" si="67"/>
        <v>x**</v>
      </c>
      <c r="AK750" s="58" t="s">
        <v>2443</v>
      </c>
      <c r="AO750" s="58" t="s">
        <v>2806</v>
      </c>
      <c r="AP750" s="58" t="s">
        <v>2521</v>
      </c>
      <c r="AQ750" s="129" t="s">
        <v>2777</v>
      </c>
      <c r="AR750" s="129" t="s">
        <v>2807</v>
      </c>
      <c r="AS750" s="129" t="s">
        <v>2808</v>
      </c>
      <c r="AT750" s="130">
        <v>1584423.6</v>
      </c>
      <c r="AU750" s="130">
        <v>555044.69999999995</v>
      </c>
      <c r="AV750" s="93">
        <f t="shared" si="65"/>
        <v>158.73988888888891</v>
      </c>
      <c r="AW750" s="93">
        <f t="shared" si="65"/>
        <v>55.845749999999988</v>
      </c>
      <c r="AX750" s="129">
        <v>15</v>
      </c>
      <c r="AY750" s="129">
        <v>803</v>
      </c>
      <c r="AZ750" s="129">
        <v>35</v>
      </c>
    </row>
    <row r="751" spans="1:52" ht="15" customHeight="1" x14ac:dyDescent="0.3">
      <c r="A751" s="157" t="s">
        <v>2809</v>
      </c>
      <c r="B751" s="54">
        <f ca="1">IF(AO751="","",IF(ISERROR(MATCH(AO751,AO$5:AO750,0)),MAX(B$5:B750)+1,INDIRECT(ADDRESS(MATCH(AO751,AO$5:AO750,0)+4,1)) ) )</f>
        <v>642</v>
      </c>
      <c r="C751" s="55">
        <v>814</v>
      </c>
      <c r="E751" s="57" t="s">
        <v>1194</v>
      </c>
      <c r="F751" s="58" t="s">
        <v>1194</v>
      </c>
      <c r="G751" s="126" t="s">
        <v>2753</v>
      </c>
      <c r="H751" s="59">
        <v>24</v>
      </c>
      <c r="J751" s="58" t="s">
        <v>1182</v>
      </c>
      <c r="L751" s="128" t="s">
        <v>2809</v>
      </c>
      <c r="M751" s="58" t="s">
        <v>2509</v>
      </c>
      <c r="N751" s="61">
        <f>IF(J751="","",IF(ISERROR(MATCH(M751,M$5:M750,0)),MAX(N$5:N750)+1,VLOOKUP(M751,M$5:N750,2,FALSE)) )</f>
        <v>33</v>
      </c>
      <c r="P751" s="98"/>
      <c r="Q751" s="131"/>
      <c r="R751" s="131"/>
      <c r="S751" s="131"/>
      <c r="T751" s="96"/>
      <c r="V751" s="61" t="str">
        <f t="shared" si="66"/>
        <v/>
      </c>
      <c r="W751" s="61" t="str">
        <f>IF(P751="","",IF(ISERROR(MATCH(V751,V$5:V750,0)),MAX(W$5:W750)+1,VLOOKUP(V751,V$5:W750,2,FALSE)) )</f>
        <v/>
      </c>
      <c r="AH751" s="54" t="str">
        <f t="shared" si="67"/>
        <v>x**</v>
      </c>
      <c r="AK751" s="58" t="s">
        <v>2443</v>
      </c>
      <c r="AO751" s="58" t="s">
        <v>2809</v>
      </c>
      <c r="AP751" s="58" t="s">
        <v>2521</v>
      </c>
      <c r="AQ751" s="129" t="s">
        <v>2777</v>
      </c>
      <c r="AR751" s="129" t="s">
        <v>2807</v>
      </c>
      <c r="AS751" s="129" t="s">
        <v>2810</v>
      </c>
      <c r="AT751" s="130">
        <v>1584356.8</v>
      </c>
      <c r="AU751" s="130">
        <v>555058.5</v>
      </c>
      <c r="AV751" s="93">
        <f t="shared" ref="AV751:AW803" si="68">(AT751-TRUNC(AT751/100)*100)/3600+(TRUNC(AT751/100)-TRUNC(AT751/10000)*100)/60+TRUNC(AT751/10000)</f>
        <v>158.73244444444447</v>
      </c>
      <c r="AW751" s="93">
        <f t="shared" si="68"/>
        <v>55.849583333333335</v>
      </c>
      <c r="AX751" s="129">
        <v>15</v>
      </c>
      <c r="AY751" s="129">
        <v>765</v>
      </c>
      <c r="AZ751" s="129">
        <v>35</v>
      </c>
    </row>
    <row r="752" spans="1:52" ht="15" customHeight="1" x14ac:dyDescent="0.3">
      <c r="A752" s="157" t="s">
        <v>2811</v>
      </c>
      <c r="B752" s="54">
        <f ca="1">IF(AO752="","",IF(ISERROR(MATCH(AO752,AO$5:AO751,0)),MAX(B$5:B751)+1,INDIRECT(ADDRESS(MATCH(AO752,AO$5:AO751,0)+4,1)) ) )</f>
        <v>643</v>
      </c>
      <c r="C752" s="55">
        <v>815</v>
      </c>
      <c r="E752" s="57" t="s">
        <v>1194</v>
      </c>
      <c r="F752" s="58" t="s">
        <v>1194</v>
      </c>
      <c r="G752" s="126" t="s">
        <v>2753</v>
      </c>
      <c r="H752" s="59">
        <v>25</v>
      </c>
      <c r="J752" s="58" t="s">
        <v>1182</v>
      </c>
      <c r="L752" s="128" t="s">
        <v>2811</v>
      </c>
      <c r="M752" s="58" t="s">
        <v>2509</v>
      </c>
      <c r="N752" s="61">
        <f>IF(J752="","",IF(ISERROR(MATCH(M752,M$5:M751,0)),MAX(N$5:N751)+1,VLOOKUP(M752,M$5:N751,2,FALSE)) )</f>
        <v>33</v>
      </c>
      <c r="P752" s="98"/>
      <c r="Q752" s="131"/>
      <c r="R752" s="131"/>
      <c r="S752" s="131"/>
      <c r="T752" s="96"/>
      <c r="V752" s="61" t="str">
        <f t="shared" si="66"/>
        <v/>
      </c>
      <c r="W752" s="61" t="str">
        <f>IF(P752="","",IF(ISERROR(MATCH(V752,V$5:V751,0)),MAX(W$5:W751)+1,VLOOKUP(V752,V$5:W751,2,FALSE)) )</f>
        <v/>
      </c>
      <c r="AH752" s="54" t="str">
        <f t="shared" si="67"/>
        <v>x**</v>
      </c>
      <c r="AK752" s="58" t="s">
        <v>2443</v>
      </c>
      <c r="AO752" s="58" t="s">
        <v>2811</v>
      </c>
      <c r="AP752" s="58" t="s">
        <v>2521</v>
      </c>
      <c r="AQ752" s="129" t="s">
        <v>1935</v>
      </c>
      <c r="AR752" s="129" t="s">
        <v>2812</v>
      </c>
      <c r="AS752" s="129" t="s">
        <v>2813</v>
      </c>
      <c r="AT752" s="130">
        <v>1584403.1</v>
      </c>
      <c r="AU752" s="130">
        <v>555437.5</v>
      </c>
      <c r="AV752" s="93">
        <f t="shared" si="68"/>
        <v>158.73419444444448</v>
      </c>
      <c r="AW752" s="93">
        <f t="shared" si="68"/>
        <v>55.91041666666667</v>
      </c>
      <c r="AX752" s="129">
        <v>15</v>
      </c>
      <c r="AY752" s="129">
        <v>625</v>
      </c>
      <c r="AZ752" s="129">
        <v>35</v>
      </c>
    </row>
    <row r="753" spans="1:52" ht="15" customHeight="1" x14ac:dyDescent="0.3">
      <c r="A753" s="157" t="s">
        <v>2814</v>
      </c>
      <c r="B753" s="54">
        <f ca="1">IF(AO753="","",IF(ISERROR(MATCH(AO753,AO$5:AO752,0)),MAX(B$5:B752)+1,INDIRECT(ADDRESS(MATCH(AO753,AO$5:AO752,0)+4,1)) ) )</f>
        <v>644</v>
      </c>
      <c r="C753" s="55">
        <v>816</v>
      </c>
      <c r="E753" s="57" t="s">
        <v>1194</v>
      </c>
      <c r="F753" s="58" t="s">
        <v>1194</v>
      </c>
      <c r="G753" s="126" t="s">
        <v>2753</v>
      </c>
      <c r="H753" s="59">
        <v>26</v>
      </c>
      <c r="J753" s="58" t="s">
        <v>1182</v>
      </c>
      <c r="L753" s="128" t="s">
        <v>2814</v>
      </c>
      <c r="M753" s="58" t="s">
        <v>2509</v>
      </c>
      <c r="N753" s="61">
        <f>IF(J753="","",IF(ISERROR(MATCH(M753,M$5:M752,0)),MAX(N$5:N752)+1,VLOOKUP(M753,M$5:N752,2,FALSE)) )</f>
        <v>33</v>
      </c>
      <c r="P753" s="98"/>
      <c r="Q753" s="131"/>
      <c r="R753" s="131"/>
      <c r="S753" s="131"/>
      <c r="T753" s="96"/>
      <c r="V753" s="61" t="str">
        <f t="shared" si="66"/>
        <v/>
      </c>
      <c r="W753" s="61" t="str">
        <f>IF(P753="","",IF(ISERROR(MATCH(V753,V$5:V752,0)),MAX(W$5:W752)+1,VLOOKUP(V753,V$5:W752,2,FALSE)) )</f>
        <v/>
      </c>
      <c r="AH753" s="54" t="str">
        <f t="shared" si="67"/>
        <v>x**</v>
      </c>
      <c r="AK753" s="58" t="s">
        <v>2443</v>
      </c>
      <c r="AO753" s="58" t="s">
        <v>2814</v>
      </c>
      <c r="AP753" s="58" t="s">
        <v>2521</v>
      </c>
      <c r="AQ753" s="129" t="s">
        <v>2815</v>
      </c>
      <c r="AR753" s="129" t="s">
        <v>2816</v>
      </c>
      <c r="AS753" s="129" t="s">
        <v>2817</v>
      </c>
      <c r="AT753" s="130">
        <v>1584406.3</v>
      </c>
      <c r="AU753" s="130">
        <v>531528.5</v>
      </c>
      <c r="AV753" s="93">
        <f t="shared" si="68"/>
        <v>158.73508333333334</v>
      </c>
      <c r="AW753" s="93">
        <f t="shared" si="68"/>
        <v>53.257916666666667</v>
      </c>
      <c r="AX753" s="129">
        <v>15</v>
      </c>
      <c r="AY753" s="129">
        <v>843</v>
      </c>
      <c r="AZ753" s="129">
        <v>35</v>
      </c>
    </row>
    <row r="754" spans="1:52" ht="15" customHeight="1" x14ac:dyDescent="0.3">
      <c r="A754" s="157" t="s">
        <v>2818</v>
      </c>
      <c r="B754" s="54">
        <f ca="1">IF(AO754="","",IF(ISERROR(MATCH(AO754,AO$5:AO753,0)),MAX(B$5:B753)+1,INDIRECT(ADDRESS(MATCH(AO754,AO$5:AO753,0)+4,1)) ) )</f>
        <v>645</v>
      </c>
      <c r="C754" s="55">
        <v>817</v>
      </c>
      <c r="E754" s="57" t="s">
        <v>1194</v>
      </c>
      <c r="F754" s="58" t="s">
        <v>1194</v>
      </c>
      <c r="G754" s="126" t="s">
        <v>2753</v>
      </c>
      <c r="H754" s="59">
        <v>27</v>
      </c>
      <c r="J754" s="58" t="s">
        <v>1182</v>
      </c>
      <c r="L754" s="128" t="s">
        <v>2818</v>
      </c>
      <c r="M754" s="58" t="s">
        <v>2509</v>
      </c>
      <c r="N754" s="61">
        <f>IF(J754="","",IF(ISERROR(MATCH(M754,M$5:M753,0)),MAX(N$5:N753)+1,VLOOKUP(M754,M$5:N753,2,FALSE)) )</f>
        <v>33</v>
      </c>
      <c r="P754" s="98"/>
      <c r="Q754" s="131"/>
      <c r="R754" s="131"/>
      <c r="S754" s="131"/>
      <c r="T754" s="96"/>
      <c r="V754" s="61" t="str">
        <f t="shared" si="66"/>
        <v/>
      </c>
      <c r="W754" s="61" t="str">
        <f>IF(P754="","",IF(ISERROR(MATCH(V754,V$5:V753,0)),MAX(W$5:W753)+1,VLOOKUP(V754,V$5:W753,2,FALSE)) )</f>
        <v/>
      </c>
      <c r="AH754" s="54" t="str">
        <f t="shared" si="67"/>
        <v>x**</v>
      </c>
      <c r="AK754" s="58" t="s">
        <v>2443</v>
      </c>
      <c r="AO754" s="58" t="s">
        <v>2818</v>
      </c>
      <c r="AP754" s="58" t="s">
        <v>2521</v>
      </c>
      <c r="AQ754" s="129" t="s">
        <v>2815</v>
      </c>
      <c r="AR754" s="129" t="s">
        <v>2816</v>
      </c>
      <c r="AS754" s="129" t="s">
        <v>2819</v>
      </c>
      <c r="AT754" s="130">
        <v>1584358.3</v>
      </c>
      <c r="AU754" s="130">
        <v>531532.4</v>
      </c>
      <c r="AV754" s="93">
        <f t="shared" si="68"/>
        <v>158.73286111111113</v>
      </c>
      <c r="AW754" s="93">
        <f t="shared" si="68"/>
        <v>53.259000000000007</v>
      </c>
      <c r="AX754" s="129">
        <v>15</v>
      </c>
      <c r="AY754" s="129">
        <v>853</v>
      </c>
      <c r="AZ754" s="129">
        <v>35</v>
      </c>
    </row>
    <row r="755" spans="1:52" ht="15" customHeight="1" x14ac:dyDescent="0.3">
      <c r="A755" s="157" t="s">
        <v>2820</v>
      </c>
      <c r="B755" s="54">
        <f ca="1">IF(AO755="","",IF(ISERROR(MATCH(AO755,AO$5:AO754,0)),MAX(B$5:B754)+1,INDIRECT(ADDRESS(MATCH(AO755,AO$5:AO754,0)+4,1)) ) )</f>
        <v>646</v>
      </c>
      <c r="C755" s="55">
        <v>818</v>
      </c>
      <c r="E755" s="57" t="s">
        <v>1194</v>
      </c>
      <c r="F755" s="58" t="s">
        <v>1194</v>
      </c>
      <c r="G755" s="126" t="s">
        <v>2753</v>
      </c>
      <c r="H755" s="59">
        <v>28</v>
      </c>
      <c r="J755" s="58" t="s">
        <v>1182</v>
      </c>
      <c r="L755" s="128" t="s">
        <v>2820</v>
      </c>
      <c r="M755" s="58" t="s">
        <v>2509</v>
      </c>
      <c r="N755" s="61">
        <f>IF(J755="","",IF(ISERROR(MATCH(M755,M$5:M754,0)),MAX(N$5:N754)+1,VLOOKUP(M755,M$5:N754,2,FALSE)) )</f>
        <v>33</v>
      </c>
      <c r="P755" s="98"/>
      <c r="Q755" s="131"/>
      <c r="R755" s="131"/>
      <c r="S755" s="131"/>
      <c r="T755" s="96"/>
      <c r="V755" s="61" t="str">
        <f t="shared" si="66"/>
        <v/>
      </c>
      <c r="W755" s="61" t="str">
        <f>IF(P755="","",IF(ISERROR(MATCH(V755,V$5:V754,0)),MAX(W$5:W754)+1,VLOOKUP(V755,V$5:W754,2,FALSE)) )</f>
        <v/>
      </c>
      <c r="AH755" s="54" t="str">
        <f t="shared" si="67"/>
        <v>x**</v>
      </c>
      <c r="AK755" s="58" t="s">
        <v>2443</v>
      </c>
      <c r="AO755" s="58" t="s">
        <v>2820</v>
      </c>
      <c r="AP755" s="58" t="s">
        <v>2521</v>
      </c>
      <c r="AQ755" s="129" t="s">
        <v>2815</v>
      </c>
      <c r="AR755" s="129" t="s">
        <v>2816</v>
      </c>
      <c r="AS755" s="129" t="s">
        <v>2817</v>
      </c>
      <c r="AT755" s="130">
        <v>1584357.5</v>
      </c>
      <c r="AU755" s="130">
        <v>531530.1</v>
      </c>
      <c r="AV755" s="93">
        <f t="shared" si="68"/>
        <v>158.73263888888889</v>
      </c>
      <c r="AW755" s="93">
        <f t="shared" si="68"/>
        <v>53.258361111111107</v>
      </c>
      <c r="AX755" s="129">
        <v>15</v>
      </c>
      <c r="AY755" s="129">
        <v>843</v>
      </c>
      <c r="AZ755" s="129">
        <v>35</v>
      </c>
    </row>
    <row r="756" spans="1:52" ht="15" customHeight="1" x14ac:dyDescent="0.3">
      <c r="A756" s="157" t="s">
        <v>2821</v>
      </c>
      <c r="B756" s="54">
        <f ca="1">IF(AO756="","",IF(ISERROR(MATCH(AO756,AO$5:AO755,0)),MAX(B$5:B755)+1,INDIRECT(ADDRESS(MATCH(AO756,AO$5:AO755,0)+4,1)) ) )</f>
        <v>647</v>
      </c>
      <c r="C756" s="55">
        <v>819</v>
      </c>
      <c r="E756" s="57" t="s">
        <v>2793</v>
      </c>
      <c r="F756" s="58" t="s">
        <v>2794</v>
      </c>
      <c r="G756" s="126" t="s">
        <v>2753</v>
      </c>
      <c r="H756" s="59">
        <v>29</v>
      </c>
      <c r="J756" s="58" t="s">
        <v>1182</v>
      </c>
      <c r="L756" s="128" t="s">
        <v>2821</v>
      </c>
      <c r="M756" s="58" t="s">
        <v>2822</v>
      </c>
      <c r="N756" s="61">
        <f>IF(J756="","",IF(ISERROR(MATCH(M756,M$5:M755,0)),MAX(N$5:N755)+1,VLOOKUP(M756,M$5:N755,2,FALSE)) )</f>
        <v>39</v>
      </c>
      <c r="P756" s="98"/>
      <c r="Q756" s="131"/>
      <c r="R756" s="131"/>
      <c r="S756" s="131"/>
      <c r="T756" s="96"/>
      <c r="V756" s="61" t="str">
        <f t="shared" si="66"/>
        <v/>
      </c>
      <c r="W756" s="61" t="str">
        <f>IF(P756="","",IF(ISERROR(MATCH(V756,V$5:V755,0)),MAX(W$5:W755)+1,VLOOKUP(V756,V$5:W755,2,FALSE)) )</f>
        <v/>
      </c>
      <c r="AH756" s="54" t="str">
        <f t="shared" si="67"/>
        <v>~**</v>
      </c>
      <c r="AK756" s="58" t="s">
        <v>2443</v>
      </c>
      <c r="AO756" s="58" t="s">
        <v>2821</v>
      </c>
      <c r="AP756" s="58" t="s">
        <v>2521</v>
      </c>
      <c r="AQ756" s="129" t="s">
        <v>2815</v>
      </c>
      <c r="AR756" s="129" t="s">
        <v>2816</v>
      </c>
      <c r="AS756" s="129" t="s">
        <v>2817</v>
      </c>
      <c r="AT756" s="130">
        <v>1584357.5</v>
      </c>
      <c r="AU756" s="130">
        <v>531530.1</v>
      </c>
      <c r="AV756" s="93">
        <f t="shared" si="68"/>
        <v>158.73263888888889</v>
      </c>
      <c r="AW756" s="93">
        <f t="shared" si="68"/>
        <v>53.258361111111107</v>
      </c>
      <c r="AX756" s="129">
        <v>15</v>
      </c>
      <c r="AY756" s="129">
        <v>843</v>
      </c>
      <c r="AZ756" s="129">
        <v>35</v>
      </c>
    </row>
    <row r="757" spans="1:52" ht="15" customHeight="1" x14ac:dyDescent="0.3">
      <c r="A757" s="157" t="s">
        <v>2823</v>
      </c>
      <c r="B757" s="54">
        <f ca="1">IF(AO757="","",IF(ISERROR(MATCH(AO757,AO$5:AO756,0)),MAX(B$5:B756)+1,INDIRECT(ADDRESS(MATCH(AO757,AO$5:AO756,0)+4,1)) ) )</f>
        <v>648</v>
      </c>
      <c r="C757" s="55">
        <v>820</v>
      </c>
      <c r="E757" s="57" t="s">
        <v>1194</v>
      </c>
      <c r="F757" s="58" t="s">
        <v>1194</v>
      </c>
      <c r="G757" s="126" t="s">
        <v>2753</v>
      </c>
      <c r="H757" s="59">
        <v>30</v>
      </c>
      <c r="J757" s="58" t="s">
        <v>1182</v>
      </c>
      <c r="L757" s="128" t="s">
        <v>2823</v>
      </c>
      <c r="M757" s="58" t="s">
        <v>2509</v>
      </c>
      <c r="N757" s="61">
        <f>IF(J757="","",IF(ISERROR(MATCH(M757,M$5:M756,0)),MAX(N$5:N756)+1,VLOOKUP(M757,M$5:N756,2,FALSE)) )</f>
        <v>33</v>
      </c>
      <c r="P757" s="98"/>
      <c r="Q757" s="131"/>
      <c r="R757" s="131"/>
      <c r="S757" s="131"/>
      <c r="T757" s="96"/>
      <c r="V757" s="61" t="str">
        <f t="shared" si="66"/>
        <v/>
      </c>
      <c r="W757" s="61" t="str">
        <f>IF(P757="","",IF(ISERROR(MATCH(V757,V$5:V756,0)),MAX(W$5:W756)+1,VLOOKUP(V757,V$5:W756,2,FALSE)) )</f>
        <v/>
      </c>
      <c r="AH757" s="54" t="str">
        <f t="shared" si="67"/>
        <v>x**</v>
      </c>
      <c r="AK757" s="58" t="s">
        <v>2443</v>
      </c>
      <c r="AO757" s="58" t="s">
        <v>2823</v>
      </c>
      <c r="AP757" s="58" t="s">
        <v>2521</v>
      </c>
      <c r="AQ757" s="129" t="s">
        <v>2815</v>
      </c>
      <c r="AR757" s="129" t="s">
        <v>2816</v>
      </c>
      <c r="AS757" s="129" t="s">
        <v>2824</v>
      </c>
      <c r="AT757" s="130">
        <v>1584332.2</v>
      </c>
      <c r="AU757" s="130">
        <v>531521.6</v>
      </c>
      <c r="AV757" s="93">
        <f t="shared" si="68"/>
        <v>158.72561111111111</v>
      </c>
      <c r="AW757" s="93">
        <f t="shared" si="68"/>
        <v>53.255999999999993</v>
      </c>
      <c r="AX757" s="129">
        <v>15</v>
      </c>
      <c r="AY757" s="129">
        <v>812</v>
      </c>
      <c r="AZ757" s="129">
        <v>35</v>
      </c>
    </row>
    <row r="758" spans="1:52" ht="15" customHeight="1" x14ac:dyDescent="0.3">
      <c r="A758" s="157" t="s">
        <v>2825</v>
      </c>
      <c r="B758" s="54">
        <f ca="1">IF(AO758="","",IF(ISERROR(MATCH(AO758,AO$5:AO757,0)),MAX(B$5:B757)+1,INDIRECT(ADDRESS(MATCH(AO758,AO$5:AO757,0)+4,1)) ) )</f>
        <v>649</v>
      </c>
      <c r="C758" s="55">
        <v>821</v>
      </c>
      <c r="E758" s="57" t="s">
        <v>1194</v>
      </c>
      <c r="F758" s="58" t="s">
        <v>1194</v>
      </c>
      <c r="G758" s="126" t="s">
        <v>2753</v>
      </c>
      <c r="H758" s="59">
        <v>31</v>
      </c>
      <c r="J758" s="58" t="s">
        <v>1182</v>
      </c>
      <c r="L758" s="128" t="s">
        <v>2825</v>
      </c>
      <c r="M758" s="58" t="s">
        <v>2509</v>
      </c>
      <c r="N758" s="61">
        <f>IF(J758="","",IF(ISERROR(MATCH(M758,M$5:M757,0)),MAX(N$5:N757)+1,VLOOKUP(M758,M$5:N757,2,FALSE)) )</f>
        <v>33</v>
      </c>
      <c r="P758" s="98"/>
      <c r="Q758" s="131"/>
      <c r="R758" s="131"/>
      <c r="S758" s="131"/>
      <c r="T758" s="96"/>
      <c r="V758" s="61" t="str">
        <f t="shared" si="66"/>
        <v/>
      </c>
      <c r="W758" s="61" t="str">
        <f>IF(P758="","",IF(ISERROR(MATCH(V758,V$5:V757,0)),MAX(W$5:W757)+1,VLOOKUP(V758,V$5:W757,2,FALSE)) )</f>
        <v/>
      </c>
      <c r="AH758" s="54" t="str">
        <f t="shared" si="67"/>
        <v>x**</v>
      </c>
      <c r="AK758" s="58" t="s">
        <v>2443</v>
      </c>
      <c r="AO758" s="58" t="s">
        <v>2825</v>
      </c>
      <c r="AP758" s="58" t="s">
        <v>2521</v>
      </c>
      <c r="AQ758" s="129" t="s">
        <v>2815</v>
      </c>
      <c r="AR758" s="129" t="s">
        <v>2816</v>
      </c>
      <c r="AS758" s="129" t="s">
        <v>2826</v>
      </c>
      <c r="AT758" s="130">
        <v>1584325.9</v>
      </c>
      <c r="AU758" s="130">
        <v>531512.80000000005</v>
      </c>
      <c r="AV758" s="93">
        <f t="shared" si="68"/>
        <v>158.72386111111109</v>
      </c>
      <c r="AW758" s="93">
        <f t="shared" si="68"/>
        <v>53.253555555555572</v>
      </c>
      <c r="AX758" s="129">
        <v>15</v>
      </c>
      <c r="AY758" s="129">
        <v>786</v>
      </c>
      <c r="AZ758" s="129">
        <v>35</v>
      </c>
    </row>
    <row r="759" spans="1:52" ht="15" customHeight="1" x14ac:dyDescent="0.3">
      <c r="A759" s="157" t="s">
        <v>2827</v>
      </c>
      <c r="B759" s="54">
        <f ca="1">IF(AO759="","",IF(ISERROR(MATCH(AO759,AO$5:AO758,0)),MAX(B$5:B758)+1,INDIRECT(ADDRESS(MATCH(AO759,AO$5:AO758,0)+4,1)) ) )</f>
        <v>650</v>
      </c>
      <c r="C759" s="55">
        <v>822</v>
      </c>
      <c r="E759" s="57" t="s">
        <v>1194</v>
      </c>
      <c r="F759" s="58" t="s">
        <v>1194</v>
      </c>
      <c r="G759" s="126" t="s">
        <v>2753</v>
      </c>
      <c r="H759" s="59">
        <v>32</v>
      </c>
      <c r="J759" s="58" t="s">
        <v>1182</v>
      </c>
      <c r="L759" s="128" t="s">
        <v>2827</v>
      </c>
      <c r="M759" s="58" t="s">
        <v>2509</v>
      </c>
      <c r="N759" s="61">
        <f>IF(J759="","",IF(ISERROR(MATCH(M759,M$5:M758,0)),MAX(N$5:N758)+1,VLOOKUP(M759,M$5:N758,2,FALSE)) )</f>
        <v>33</v>
      </c>
      <c r="P759" s="98"/>
      <c r="Q759" s="131"/>
      <c r="R759" s="131"/>
      <c r="S759" s="131"/>
      <c r="T759" s="96"/>
      <c r="V759" s="61" t="str">
        <f t="shared" si="66"/>
        <v/>
      </c>
      <c r="W759" s="61" t="str">
        <f>IF(P759="","",IF(ISERROR(MATCH(V759,V$5:V758,0)),MAX(W$5:W758)+1,VLOOKUP(V759,V$5:W758,2,FALSE)) )</f>
        <v/>
      </c>
      <c r="AH759" s="54" t="str">
        <f t="shared" si="67"/>
        <v>x**</v>
      </c>
      <c r="AK759" s="58" t="s">
        <v>2443</v>
      </c>
      <c r="AO759" s="58" t="s">
        <v>2827</v>
      </c>
      <c r="AP759" s="58" t="s">
        <v>2521</v>
      </c>
      <c r="AQ759" s="129" t="s">
        <v>2815</v>
      </c>
      <c r="AR759" s="129" t="s">
        <v>2828</v>
      </c>
      <c r="AS759" s="129" t="s">
        <v>2829</v>
      </c>
      <c r="AT759" s="130">
        <v>1584328.7</v>
      </c>
      <c r="AU759" s="130">
        <v>531453.80000000005</v>
      </c>
      <c r="AV759" s="93">
        <f t="shared" si="68"/>
        <v>158.72463888888888</v>
      </c>
      <c r="AW759" s="93">
        <f t="shared" si="68"/>
        <v>53.248277777777794</v>
      </c>
      <c r="AX759" s="129">
        <v>15</v>
      </c>
      <c r="AY759" s="129">
        <v>763</v>
      </c>
      <c r="AZ759" s="129">
        <v>35</v>
      </c>
    </row>
    <row r="760" spans="1:52" ht="15" customHeight="1" x14ac:dyDescent="0.3">
      <c r="A760" s="157" t="s">
        <v>2830</v>
      </c>
      <c r="B760" s="54">
        <f ca="1">IF(AO760="","",IF(ISERROR(MATCH(AO760,AO$5:AO759,0)),MAX(B$5:B759)+1,INDIRECT(ADDRESS(MATCH(AO760,AO$5:AO759,0)+4,1)) ) )</f>
        <v>651</v>
      </c>
      <c r="C760" s="55">
        <v>823</v>
      </c>
      <c r="E760" s="57" t="s">
        <v>1194</v>
      </c>
      <c r="F760" s="58" t="s">
        <v>1194</v>
      </c>
      <c r="G760" s="126" t="s">
        <v>2753</v>
      </c>
      <c r="H760" s="59">
        <v>33</v>
      </c>
      <c r="J760" s="58" t="s">
        <v>1182</v>
      </c>
      <c r="L760" s="128" t="s">
        <v>2830</v>
      </c>
      <c r="M760" s="58" t="s">
        <v>2509</v>
      </c>
      <c r="N760" s="61">
        <f>IF(J760="","",IF(ISERROR(MATCH(M760,M$5:M759,0)),MAX(N$5:N759)+1,VLOOKUP(M760,M$5:N759,2,FALSE)) )</f>
        <v>33</v>
      </c>
      <c r="P760" s="98"/>
      <c r="Q760" s="131"/>
      <c r="R760" s="131"/>
      <c r="S760" s="131"/>
      <c r="T760" s="96"/>
      <c r="V760" s="61" t="str">
        <f t="shared" si="66"/>
        <v/>
      </c>
      <c r="W760" s="61" t="str">
        <f>IF(P760="","",IF(ISERROR(MATCH(V760,V$5:V759,0)),MAX(W$5:W759)+1,VLOOKUP(V760,V$5:W759,2,FALSE)) )</f>
        <v/>
      </c>
      <c r="AH760" s="54" t="str">
        <f t="shared" si="67"/>
        <v>x**</v>
      </c>
      <c r="AK760" s="58" t="s">
        <v>2443</v>
      </c>
      <c r="AO760" s="58" t="s">
        <v>2830</v>
      </c>
      <c r="AP760" s="58" t="s">
        <v>2521</v>
      </c>
      <c r="AQ760" s="129" t="s">
        <v>2815</v>
      </c>
      <c r="AR760" s="129" t="s">
        <v>2828</v>
      </c>
      <c r="AS760" s="129" t="s">
        <v>2831</v>
      </c>
      <c r="AT760" s="130">
        <v>1584334.9</v>
      </c>
      <c r="AU760" s="130">
        <v>531454.19999999995</v>
      </c>
      <c r="AV760" s="93">
        <f t="shared" si="68"/>
        <v>158.72636111111109</v>
      </c>
      <c r="AW760" s="93">
        <f t="shared" si="68"/>
        <v>53.248388888888876</v>
      </c>
      <c r="AX760" s="129">
        <v>15</v>
      </c>
      <c r="AY760" s="129">
        <v>776</v>
      </c>
      <c r="AZ760" s="129">
        <v>35</v>
      </c>
    </row>
    <row r="761" spans="1:52" ht="15" customHeight="1" x14ac:dyDescent="0.3">
      <c r="A761" s="157" t="s">
        <v>2832</v>
      </c>
      <c r="B761" s="54">
        <f ca="1">IF(AO761="","",IF(ISERROR(MATCH(AO761,AO$5:AO760,0)),MAX(B$5:B760)+1,INDIRECT(ADDRESS(MATCH(AO761,AO$5:AO760,0)+4,1)) ) )</f>
        <v>652</v>
      </c>
      <c r="C761" s="55">
        <v>824</v>
      </c>
      <c r="E761" s="57" t="s">
        <v>1194</v>
      </c>
      <c r="F761" s="58" t="s">
        <v>1194</v>
      </c>
      <c r="G761" s="126" t="s">
        <v>2753</v>
      </c>
      <c r="H761" s="59">
        <v>34</v>
      </c>
      <c r="J761" s="58" t="s">
        <v>1182</v>
      </c>
      <c r="L761" s="128" t="s">
        <v>2832</v>
      </c>
      <c r="M761" s="58" t="s">
        <v>2509</v>
      </c>
      <c r="N761" s="61">
        <f>IF(J761="","",IF(ISERROR(MATCH(M761,M$5:M760,0)),MAX(N$5:N760)+1,VLOOKUP(M761,M$5:N760,2,FALSE)) )</f>
        <v>33</v>
      </c>
      <c r="P761" s="98"/>
      <c r="Q761" s="131"/>
      <c r="R761" s="131"/>
      <c r="S761" s="131"/>
      <c r="T761" s="96"/>
      <c r="V761" s="61" t="str">
        <f t="shared" si="66"/>
        <v/>
      </c>
      <c r="W761" s="61" t="str">
        <f>IF(P761="","",IF(ISERROR(MATCH(V761,V$5:V760,0)),MAX(W$5:W760)+1,VLOOKUP(V761,V$5:W760,2,FALSE)) )</f>
        <v/>
      </c>
      <c r="AH761" s="54" t="str">
        <f t="shared" si="67"/>
        <v>x**</v>
      </c>
      <c r="AK761" s="58" t="s">
        <v>2443</v>
      </c>
      <c r="AO761" s="58" t="s">
        <v>2832</v>
      </c>
      <c r="AP761" s="58" t="s">
        <v>2521</v>
      </c>
      <c r="AQ761" s="129" t="s">
        <v>2815</v>
      </c>
      <c r="AR761" s="129" t="s">
        <v>2828</v>
      </c>
      <c r="AS761" s="129" t="s">
        <v>2833</v>
      </c>
      <c r="AT761" s="130">
        <v>1584344.5</v>
      </c>
      <c r="AU761" s="130">
        <v>531456.69999999995</v>
      </c>
      <c r="AV761" s="93">
        <f t="shared" si="68"/>
        <v>158.72902777777779</v>
      </c>
      <c r="AW761" s="93">
        <f t="shared" si="68"/>
        <v>53.249083333333317</v>
      </c>
      <c r="AX761" s="129">
        <v>15</v>
      </c>
      <c r="AY761" s="129">
        <v>790</v>
      </c>
      <c r="AZ761" s="129">
        <v>35</v>
      </c>
    </row>
    <row r="762" spans="1:52" ht="15" customHeight="1" x14ac:dyDescent="0.3">
      <c r="A762" s="157" t="s">
        <v>2834</v>
      </c>
      <c r="B762" s="54">
        <f ca="1">IF(AO762="","",IF(ISERROR(MATCH(AO762,AO$5:AO761,0)),MAX(B$5:B761)+1,INDIRECT(ADDRESS(MATCH(AO762,AO$5:AO761,0)+4,1)) ) )</f>
        <v>653</v>
      </c>
      <c r="C762" s="55">
        <v>825</v>
      </c>
      <c r="E762" s="57" t="s">
        <v>1194</v>
      </c>
      <c r="F762" s="58" t="s">
        <v>1194</v>
      </c>
      <c r="G762" s="126" t="s">
        <v>2753</v>
      </c>
      <c r="H762" s="59">
        <v>35</v>
      </c>
      <c r="J762" s="58" t="s">
        <v>1182</v>
      </c>
      <c r="L762" s="128" t="s">
        <v>2834</v>
      </c>
      <c r="M762" s="58" t="s">
        <v>1576</v>
      </c>
      <c r="N762" s="61">
        <f>IF(J762="","",IF(ISERROR(MATCH(M762,M$5:M761,0)),MAX(N$5:N761)+1,VLOOKUP(M762,M$5:N761,2,FALSE)) )</f>
        <v>9</v>
      </c>
      <c r="P762" s="98"/>
      <c r="Q762" s="131"/>
      <c r="R762" s="131"/>
      <c r="S762" s="131"/>
      <c r="T762" s="96"/>
      <c r="V762" s="61" t="str">
        <f t="shared" si="66"/>
        <v/>
      </c>
      <c r="W762" s="61" t="str">
        <f>IF(P762="","",IF(ISERROR(MATCH(V762,V$5:V761,0)),MAX(W$5:W761)+1,VLOOKUP(V762,V$5:W761,2,FALSE)) )</f>
        <v/>
      </c>
      <c r="AH762" s="54" t="str">
        <f t="shared" si="67"/>
        <v>9**</v>
      </c>
      <c r="AK762" s="58" t="s">
        <v>2443</v>
      </c>
      <c r="AO762" s="58" t="s">
        <v>2834</v>
      </c>
      <c r="AP762" s="58" t="s">
        <v>2521</v>
      </c>
      <c r="AQ762" s="129" t="s">
        <v>2815</v>
      </c>
      <c r="AR762" s="129" t="s">
        <v>2828</v>
      </c>
      <c r="AS762" s="129" t="s">
        <v>2835</v>
      </c>
      <c r="AT762" s="130">
        <v>1584349.1</v>
      </c>
      <c r="AU762" s="130">
        <v>531458.30000000005</v>
      </c>
      <c r="AV762" s="93">
        <f t="shared" si="68"/>
        <v>158.73030555555559</v>
      </c>
      <c r="AW762" s="93">
        <f t="shared" si="68"/>
        <v>53.249527777777793</v>
      </c>
      <c r="AX762" s="129">
        <v>15</v>
      </c>
      <c r="AY762" s="129">
        <v>804</v>
      </c>
      <c r="AZ762" s="129">
        <v>35</v>
      </c>
    </row>
    <row r="763" spans="1:52" ht="15" customHeight="1" x14ac:dyDescent="0.3">
      <c r="A763" s="157" t="s">
        <v>2836</v>
      </c>
      <c r="B763" s="54">
        <f ca="1">IF(AO763="","",IF(ISERROR(MATCH(AO763,AO$5:AO762,0)),MAX(B$5:B762)+1,INDIRECT(ADDRESS(MATCH(AO763,AO$5:AO762,0)+4,1)) ) )</f>
        <v>654</v>
      </c>
      <c r="C763" s="55">
        <v>826</v>
      </c>
      <c r="E763" s="57" t="s">
        <v>1194</v>
      </c>
      <c r="F763" s="58" t="s">
        <v>1194</v>
      </c>
      <c r="G763" s="126" t="s">
        <v>2753</v>
      </c>
      <c r="H763" s="59">
        <v>36</v>
      </c>
      <c r="J763" s="58" t="s">
        <v>1182</v>
      </c>
      <c r="L763" s="128" t="s">
        <v>2836</v>
      </c>
      <c r="M763" s="58" t="s">
        <v>2509</v>
      </c>
      <c r="N763" s="61">
        <f>IF(J763="","",IF(ISERROR(MATCH(M763,M$5:M762,0)),MAX(N$5:N762)+1,VLOOKUP(M763,M$5:N762,2,FALSE)) )</f>
        <v>33</v>
      </c>
      <c r="P763" s="98"/>
      <c r="Q763" s="131"/>
      <c r="R763" s="131"/>
      <c r="S763" s="131"/>
      <c r="T763" s="96"/>
      <c r="V763" s="61" t="str">
        <f t="shared" si="66"/>
        <v/>
      </c>
      <c r="W763" s="61" t="str">
        <f>IF(P763="","",IF(ISERROR(MATCH(V763,V$5:V762,0)),MAX(W$5:W762)+1,VLOOKUP(V763,V$5:W762,2,FALSE)) )</f>
        <v/>
      </c>
      <c r="AH763" s="54" t="str">
        <f t="shared" si="67"/>
        <v>x**</v>
      </c>
      <c r="AK763" s="58" t="s">
        <v>2443</v>
      </c>
      <c r="AO763" s="58" t="s">
        <v>2836</v>
      </c>
      <c r="AP763" s="58" t="s">
        <v>2521</v>
      </c>
      <c r="AQ763" s="129" t="s">
        <v>2815</v>
      </c>
      <c r="AR763" s="129" t="s">
        <v>2828</v>
      </c>
      <c r="AS763" s="129" t="s">
        <v>2837</v>
      </c>
      <c r="AT763" s="130">
        <v>1584409.3</v>
      </c>
      <c r="AU763" s="130">
        <v>531518.19999999995</v>
      </c>
      <c r="AV763" s="93">
        <f t="shared" si="68"/>
        <v>158.73591666666667</v>
      </c>
      <c r="AW763" s="93">
        <f t="shared" si="68"/>
        <v>53.255055555555543</v>
      </c>
      <c r="AX763" s="129">
        <v>15</v>
      </c>
      <c r="AY763" s="129">
        <v>838</v>
      </c>
      <c r="AZ763" s="129">
        <v>35</v>
      </c>
    </row>
    <row r="764" spans="1:52" ht="15" customHeight="1" x14ac:dyDescent="0.3">
      <c r="A764" s="157" t="s">
        <v>2838</v>
      </c>
      <c r="B764" s="54">
        <f ca="1">IF(AO764="","",IF(ISERROR(MATCH(AO764,AO$5:AO763,0)),MAX(B$5:B763)+1,INDIRECT(ADDRESS(MATCH(AO764,AO$5:AO763,0)+4,1)) ) )</f>
        <v>655</v>
      </c>
      <c r="C764" s="55">
        <v>827</v>
      </c>
      <c r="E764" s="57" t="s">
        <v>1194</v>
      </c>
      <c r="F764" s="58" t="s">
        <v>1194</v>
      </c>
      <c r="G764" s="126" t="s">
        <v>2753</v>
      </c>
      <c r="H764" s="59">
        <v>37</v>
      </c>
      <c r="J764" s="58" t="s">
        <v>1182</v>
      </c>
      <c r="L764" s="128" t="s">
        <v>2838</v>
      </c>
      <c r="M764" s="58" t="s">
        <v>1184</v>
      </c>
      <c r="N764" s="61">
        <f>IF(J764="","",IF(ISERROR(MATCH(M764,M$5:M763,0)),MAX(N$5:N763)+1,VLOOKUP(M764,M$5:N763,2,FALSE)) )</f>
        <v>1</v>
      </c>
      <c r="P764" s="98"/>
      <c r="Q764" s="131"/>
      <c r="R764" s="131"/>
      <c r="S764" s="131"/>
      <c r="T764" s="96"/>
      <c r="V764" s="61" t="str">
        <f t="shared" si="66"/>
        <v/>
      </c>
      <c r="W764" s="61" t="str">
        <f>IF(P764="","",IF(ISERROR(MATCH(V764,V$5:V763,0)),MAX(W$5:W763)+1,VLOOKUP(V764,V$5:W763,2,FALSE)) )</f>
        <v/>
      </c>
      <c r="AH764" s="54" t="str">
        <f t="shared" si="67"/>
        <v>1**</v>
      </c>
      <c r="AK764" s="58" t="s">
        <v>2443</v>
      </c>
      <c r="AO764" s="58" t="s">
        <v>2838</v>
      </c>
      <c r="AP764" s="58" t="s">
        <v>2521</v>
      </c>
      <c r="AQ764" s="129" t="s">
        <v>2491</v>
      </c>
      <c r="AR764" s="129" t="s">
        <v>2839</v>
      </c>
      <c r="AS764" s="129" t="s">
        <v>2840</v>
      </c>
      <c r="AT764" s="130">
        <v>1584301.9</v>
      </c>
      <c r="AU764" s="130">
        <v>531501.19999999995</v>
      </c>
      <c r="AV764" s="93">
        <f t="shared" si="68"/>
        <v>158.71719444444443</v>
      </c>
      <c r="AW764" s="93">
        <f t="shared" si="68"/>
        <v>53.250333333333323</v>
      </c>
      <c r="AX764" s="129">
        <v>15</v>
      </c>
      <c r="AY764" s="129">
        <v>858</v>
      </c>
      <c r="AZ764" s="129">
        <v>35</v>
      </c>
    </row>
    <row r="765" spans="1:52" ht="15" customHeight="1" x14ac:dyDescent="0.3">
      <c r="A765" s="157" t="s">
        <v>2841</v>
      </c>
      <c r="B765" s="54">
        <f ca="1">IF(AO765="","",IF(ISERROR(MATCH(AO765,AO$5:AO764,0)),MAX(B$5:B764)+1,INDIRECT(ADDRESS(MATCH(AO765,AO$5:AO764,0)+4,1)) ) )</f>
        <v>656</v>
      </c>
      <c r="C765" s="55">
        <v>828</v>
      </c>
      <c r="E765" s="57" t="s">
        <v>1194</v>
      </c>
      <c r="F765" s="58" t="s">
        <v>1194</v>
      </c>
      <c r="G765" s="126" t="s">
        <v>2753</v>
      </c>
      <c r="H765" s="59">
        <v>38</v>
      </c>
      <c r="J765" s="58" t="s">
        <v>1182</v>
      </c>
      <c r="L765" s="128" t="s">
        <v>2841</v>
      </c>
      <c r="M765" s="58" t="s">
        <v>1576</v>
      </c>
      <c r="N765" s="61">
        <f>IF(J765="","",IF(ISERROR(MATCH(M765,M$5:M764,0)),MAX(N$5:N764)+1,VLOOKUP(M765,M$5:N764,2,FALSE)) )</f>
        <v>9</v>
      </c>
      <c r="P765" s="98"/>
      <c r="Q765" s="131"/>
      <c r="R765" s="131"/>
      <c r="S765" s="131"/>
      <c r="T765" s="96"/>
      <c r="V765" s="61" t="str">
        <f t="shared" si="66"/>
        <v/>
      </c>
      <c r="W765" s="61" t="str">
        <f>IF(P765="","",IF(ISERROR(MATCH(V765,V$5:V764,0)),MAX(W$5:W764)+1,VLOOKUP(V765,V$5:W764,2,FALSE)) )</f>
        <v/>
      </c>
      <c r="AH765" s="54" t="str">
        <f t="shared" si="67"/>
        <v>9**</v>
      </c>
      <c r="AK765" s="58" t="s">
        <v>2443</v>
      </c>
      <c r="AO765" s="58" t="s">
        <v>2841</v>
      </c>
      <c r="AP765" s="58" t="s">
        <v>2521</v>
      </c>
      <c r="AQ765" s="129" t="s">
        <v>2491</v>
      </c>
      <c r="AR765" s="129" t="s">
        <v>2842</v>
      </c>
      <c r="AS765" s="129" t="s">
        <v>2843</v>
      </c>
      <c r="AT765" s="130">
        <v>1584046.8</v>
      </c>
      <c r="AU765" s="130">
        <v>531353.30000000005</v>
      </c>
      <c r="AV765" s="93">
        <f t="shared" si="68"/>
        <v>158.67966666666669</v>
      </c>
      <c r="AW765" s="93">
        <f t="shared" si="68"/>
        <v>53.231472222222237</v>
      </c>
      <c r="AX765" s="129">
        <v>15</v>
      </c>
      <c r="AY765" s="129">
        <v>566</v>
      </c>
      <c r="AZ765" s="129">
        <v>35</v>
      </c>
    </row>
    <row r="766" spans="1:52" ht="15" customHeight="1" x14ac:dyDescent="0.3">
      <c r="A766" s="157" t="s">
        <v>2844</v>
      </c>
      <c r="B766" s="54">
        <f ca="1">IF(AO766="","",IF(ISERROR(MATCH(AO766,AO$5:AO765,0)),MAX(B$5:B765)+1,INDIRECT(ADDRESS(MATCH(AO766,AO$5:AO765,0)+4,1)) ) )</f>
        <v>657</v>
      </c>
      <c r="C766" s="55">
        <v>829</v>
      </c>
      <c r="E766" s="57" t="s">
        <v>1194</v>
      </c>
      <c r="F766" s="58" t="s">
        <v>1194</v>
      </c>
      <c r="G766" s="126" t="s">
        <v>2753</v>
      </c>
      <c r="H766" s="59">
        <v>39</v>
      </c>
      <c r="J766" s="58" t="s">
        <v>1182</v>
      </c>
      <c r="L766" s="128" t="s">
        <v>2844</v>
      </c>
      <c r="M766" s="58" t="s">
        <v>2509</v>
      </c>
      <c r="N766" s="61">
        <f>IF(J766="","",IF(ISERROR(MATCH(M766,M$5:M765,0)),MAX(N$5:N765)+1,VLOOKUP(M766,M$5:N765,2,FALSE)) )</f>
        <v>33</v>
      </c>
      <c r="P766" s="98"/>
      <c r="Q766" s="131"/>
      <c r="R766" s="131"/>
      <c r="S766" s="131"/>
      <c r="T766" s="96"/>
      <c r="V766" s="61" t="str">
        <f t="shared" si="66"/>
        <v/>
      </c>
      <c r="W766" s="61" t="str">
        <f>IF(P766="","",IF(ISERROR(MATCH(V766,V$5:V765,0)),MAX(W$5:W765)+1,VLOOKUP(V766,V$5:W765,2,FALSE)) )</f>
        <v/>
      </c>
      <c r="AH766" s="54" t="str">
        <f t="shared" si="67"/>
        <v>x**</v>
      </c>
      <c r="AK766" s="58" t="s">
        <v>2443</v>
      </c>
      <c r="AO766" s="58" t="s">
        <v>2844</v>
      </c>
      <c r="AP766" s="58" t="s">
        <v>2521</v>
      </c>
      <c r="AQ766" s="129" t="s">
        <v>2491</v>
      </c>
      <c r="AR766" s="129" t="s">
        <v>2842</v>
      </c>
      <c r="AS766" s="129" t="s">
        <v>2845</v>
      </c>
      <c r="AT766" s="130">
        <v>1584035.1</v>
      </c>
      <c r="AU766" s="130">
        <v>531352.4</v>
      </c>
      <c r="AV766" s="93">
        <f t="shared" si="68"/>
        <v>158.67641666666668</v>
      </c>
      <c r="AW766" s="93">
        <f t="shared" si="68"/>
        <v>53.231222222222229</v>
      </c>
      <c r="AX766" s="129">
        <v>15</v>
      </c>
      <c r="AY766" s="129">
        <v>588</v>
      </c>
      <c r="AZ766" s="129">
        <v>35</v>
      </c>
    </row>
    <row r="767" spans="1:52" ht="15" customHeight="1" x14ac:dyDescent="0.3">
      <c r="A767" s="157" t="s">
        <v>2846</v>
      </c>
      <c r="B767" s="54">
        <f ca="1">IF(AO767="","",IF(ISERROR(MATCH(AO767,AO$5:AO766,0)),MAX(B$5:B766)+1,INDIRECT(ADDRESS(MATCH(AO767,AO$5:AO766,0)+4,1)) ) )</f>
        <v>658</v>
      </c>
      <c r="C767" s="55">
        <v>830</v>
      </c>
      <c r="E767" s="57" t="s">
        <v>1194</v>
      </c>
      <c r="F767" s="58" t="s">
        <v>1194</v>
      </c>
      <c r="G767" s="126" t="s">
        <v>2753</v>
      </c>
      <c r="H767" s="59">
        <v>40</v>
      </c>
      <c r="J767" s="58" t="s">
        <v>1182</v>
      </c>
      <c r="L767" s="128" t="s">
        <v>2846</v>
      </c>
      <c r="M767" s="58" t="s">
        <v>2509</v>
      </c>
      <c r="N767" s="61">
        <f>IF(J767="","",IF(ISERROR(MATCH(M767,M$5:M766,0)),MAX(N$5:N766)+1,VLOOKUP(M767,M$5:N766,2,FALSE)) )</f>
        <v>33</v>
      </c>
      <c r="P767" s="98"/>
      <c r="Q767" s="131"/>
      <c r="R767" s="131"/>
      <c r="S767" s="131"/>
      <c r="T767" s="96"/>
      <c r="V767" s="61" t="str">
        <f t="shared" si="66"/>
        <v/>
      </c>
      <c r="W767" s="61" t="str">
        <f>IF(P767="","",IF(ISERROR(MATCH(V767,V$5:V766,0)),MAX(W$5:W766)+1,VLOOKUP(V767,V$5:W766,2,FALSE)) )</f>
        <v/>
      </c>
      <c r="AH767" s="54" t="str">
        <f t="shared" si="67"/>
        <v>x**</v>
      </c>
      <c r="AK767" s="58" t="s">
        <v>2443</v>
      </c>
      <c r="AO767" s="58" t="s">
        <v>2846</v>
      </c>
      <c r="AP767" s="58" t="s">
        <v>2521</v>
      </c>
      <c r="AQ767" s="129" t="s">
        <v>2491</v>
      </c>
      <c r="AR767" s="129" t="s">
        <v>2847</v>
      </c>
      <c r="AS767" s="129" t="s">
        <v>2848</v>
      </c>
      <c r="AT767" s="130">
        <v>1584025.3</v>
      </c>
      <c r="AU767" s="130">
        <v>531356.69999999995</v>
      </c>
      <c r="AV767" s="93">
        <f t="shared" si="68"/>
        <v>158.67369444444446</v>
      </c>
      <c r="AW767" s="93">
        <f t="shared" si="68"/>
        <v>53.232416666666651</v>
      </c>
      <c r="AX767" s="129">
        <v>15</v>
      </c>
      <c r="AY767" s="129">
        <v>596</v>
      </c>
      <c r="AZ767" s="129">
        <v>35</v>
      </c>
    </row>
    <row r="768" spans="1:52" ht="15" customHeight="1" x14ac:dyDescent="0.3">
      <c r="A768" s="157" t="s">
        <v>2849</v>
      </c>
      <c r="B768" s="54">
        <f ca="1">IF(AO768="","",IF(ISERROR(MATCH(AO768,AO$5:AO767,0)),MAX(B$5:B767)+1,INDIRECT(ADDRESS(MATCH(AO768,AO$5:AO767,0)+4,1)) ) )</f>
        <v>659</v>
      </c>
      <c r="C768" s="55">
        <v>831</v>
      </c>
      <c r="E768" s="57" t="s">
        <v>1194</v>
      </c>
      <c r="F768" s="58" t="s">
        <v>1194</v>
      </c>
      <c r="G768" s="126" t="s">
        <v>2753</v>
      </c>
      <c r="H768" s="59">
        <v>41</v>
      </c>
      <c r="J768" s="58" t="s">
        <v>1182</v>
      </c>
      <c r="L768" s="128" t="s">
        <v>2849</v>
      </c>
      <c r="M768" s="58" t="s">
        <v>2509</v>
      </c>
      <c r="N768" s="61">
        <f>IF(J768="","",IF(ISERROR(MATCH(M768,M$5:M767,0)),MAX(N$5:N767)+1,VLOOKUP(M768,M$5:N767,2,FALSE)) )</f>
        <v>33</v>
      </c>
      <c r="P768" s="98"/>
      <c r="Q768" s="131"/>
      <c r="R768" s="131"/>
      <c r="S768" s="131"/>
      <c r="T768" s="96"/>
      <c r="V768" s="61" t="str">
        <f t="shared" si="66"/>
        <v/>
      </c>
      <c r="W768" s="61" t="str">
        <f>IF(P768="","",IF(ISERROR(MATCH(V768,V$5:V767,0)),MAX(W$5:W767)+1,VLOOKUP(V768,V$5:W767,2,FALSE)) )</f>
        <v/>
      </c>
      <c r="AH768" s="54" t="str">
        <f t="shared" si="67"/>
        <v>x**</v>
      </c>
      <c r="AK768" s="58" t="s">
        <v>2443</v>
      </c>
      <c r="AO768" s="58" t="s">
        <v>2849</v>
      </c>
      <c r="AP768" s="58" t="s">
        <v>2521</v>
      </c>
      <c r="AQ768" s="129" t="s">
        <v>2491</v>
      </c>
      <c r="AR768" s="129" t="s">
        <v>2847</v>
      </c>
      <c r="AS768" s="129" t="s">
        <v>2850</v>
      </c>
      <c r="AT768" s="130">
        <v>1584031.8</v>
      </c>
      <c r="AU768" s="130">
        <v>531350.19999999995</v>
      </c>
      <c r="AV768" s="93">
        <f t="shared" si="68"/>
        <v>158.6755</v>
      </c>
      <c r="AW768" s="93">
        <f t="shared" si="68"/>
        <v>53.230611111111095</v>
      </c>
      <c r="AX768" s="129">
        <v>15</v>
      </c>
      <c r="AY768" s="129">
        <v>593</v>
      </c>
      <c r="AZ768" s="129">
        <v>35</v>
      </c>
    </row>
    <row r="769" spans="1:52" ht="15" customHeight="1" x14ac:dyDescent="0.3">
      <c r="A769" s="157" t="s">
        <v>2851</v>
      </c>
      <c r="B769" s="54">
        <f ca="1">IF(AO769="","",IF(ISERROR(MATCH(AO769,AO$5:AO768,0)),MAX(B$5:B768)+1,INDIRECT(ADDRESS(MATCH(AO769,AO$5:AO768,0)+4,1)) ) )</f>
        <v>660</v>
      </c>
      <c r="C769" s="55">
        <v>832</v>
      </c>
      <c r="E769" s="57" t="s">
        <v>1194</v>
      </c>
      <c r="F769" s="58" t="s">
        <v>1194</v>
      </c>
      <c r="G769" s="126" t="s">
        <v>2753</v>
      </c>
      <c r="H769" s="59">
        <v>42</v>
      </c>
      <c r="J769" s="58" t="s">
        <v>1182</v>
      </c>
      <c r="L769" s="128" t="s">
        <v>2851</v>
      </c>
      <c r="M769" s="58" t="s">
        <v>2509</v>
      </c>
      <c r="N769" s="61">
        <f>IF(J769="","",IF(ISERROR(MATCH(M769,M$5:M768,0)),MAX(N$5:N768)+1,VLOOKUP(M769,M$5:N768,2,FALSE)) )</f>
        <v>33</v>
      </c>
      <c r="P769" s="98"/>
      <c r="Q769" s="131"/>
      <c r="R769" s="131"/>
      <c r="S769" s="131"/>
      <c r="T769" s="96"/>
      <c r="V769" s="61" t="str">
        <f t="shared" si="66"/>
        <v/>
      </c>
      <c r="W769" s="61" t="str">
        <f>IF(P769="","",IF(ISERROR(MATCH(V769,V$5:V768,0)),MAX(W$5:W768)+1,VLOOKUP(V769,V$5:W768,2,FALSE)) )</f>
        <v/>
      </c>
      <c r="AH769" s="54" t="str">
        <f t="shared" si="67"/>
        <v>x**</v>
      </c>
      <c r="AK769" s="58" t="s">
        <v>2443</v>
      </c>
      <c r="AO769" s="58" t="s">
        <v>2851</v>
      </c>
      <c r="AP769" s="58" t="s">
        <v>2521</v>
      </c>
      <c r="AQ769" s="129" t="s">
        <v>2852</v>
      </c>
      <c r="AR769" s="129" t="s">
        <v>2853</v>
      </c>
      <c r="AS769" s="129" t="s">
        <v>2854</v>
      </c>
      <c r="AT769" s="130">
        <v>1584627.2</v>
      </c>
      <c r="AU769" s="130">
        <v>531553.4</v>
      </c>
      <c r="AV769" s="93">
        <f t="shared" si="68"/>
        <v>158.77422222222222</v>
      </c>
      <c r="AW769" s="93">
        <f t="shared" si="68"/>
        <v>53.264833333333343</v>
      </c>
      <c r="AX769" s="129">
        <v>15</v>
      </c>
      <c r="AY769" s="129">
        <v>1013</v>
      </c>
      <c r="AZ769" s="129">
        <v>35</v>
      </c>
    </row>
    <row r="770" spans="1:52" ht="15" customHeight="1" x14ac:dyDescent="0.3">
      <c r="A770" s="157" t="s">
        <v>2856</v>
      </c>
      <c r="B770" s="54">
        <f ca="1">IF(AO770="","",IF(ISERROR(MATCH(AO770,AO$5:AO769,0)),MAX(B$5:B769)+1,INDIRECT(ADDRESS(MATCH(AO770,AO$5:AO769,0)+4,1)) ) )</f>
        <v>661</v>
      </c>
      <c r="C770" s="55">
        <v>833</v>
      </c>
      <c r="E770" s="57" t="s">
        <v>2855</v>
      </c>
      <c r="F770" s="58" t="s">
        <v>2855</v>
      </c>
      <c r="G770" s="126" t="s">
        <v>2753</v>
      </c>
      <c r="H770" s="59">
        <v>43</v>
      </c>
      <c r="J770" s="58" t="s">
        <v>1182</v>
      </c>
      <c r="L770" s="128" t="s">
        <v>2856</v>
      </c>
      <c r="M770" s="58" t="s">
        <v>2857</v>
      </c>
      <c r="N770" s="61">
        <f>IF(J770="","",IF(ISERROR(MATCH(M770,M$5:M769,0)),MAX(N$5:N769)+1,VLOOKUP(M770,M$5:N769,2,FALSE)) )</f>
        <v>40</v>
      </c>
      <c r="P770" s="98"/>
      <c r="Q770" s="131"/>
      <c r="R770" s="131"/>
      <c r="S770" s="131"/>
      <c r="T770" s="96"/>
      <c r="V770" s="61" t="str">
        <f t="shared" si="66"/>
        <v/>
      </c>
      <c r="W770" s="61" t="str">
        <f>IF(P770="","",IF(ISERROR(MATCH(V770,V$5:V769,0)),MAX(W$5:W769)+1,VLOOKUP(V770,V$5:W769,2,FALSE)) )</f>
        <v/>
      </c>
      <c r="AH770" s="54" t="str">
        <f t="shared" si="67"/>
        <v>**</v>
      </c>
      <c r="AK770" s="58" t="s">
        <v>2443</v>
      </c>
      <c r="AO770" s="58" t="s">
        <v>2856</v>
      </c>
      <c r="AP770" s="58" t="s">
        <v>2521</v>
      </c>
      <c r="AQ770" s="129" t="s">
        <v>2852</v>
      </c>
      <c r="AR770" s="129" t="s">
        <v>2853</v>
      </c>
      <c r="AS770" s="129" t="s">
        <v>2858</v>
      </c>
      <c r="AT770" s="130">
        <v>1584624.9</v>
      </c>
      <c r="AU770" s="130">
        <v>531554.6</v>
      </c>
      <c r="AV770" s="93">
        <f t="shared" si="68"/>
        <v>158.77358333333331</v>
      </c>
      <c r="AW770" s="93">
        <f t="shared" si="68"/>
        <v>53.265166666666659</v>
      </c>
      <c r="AX770" s="129">
        <v>15</v>
      </c>
      <c r="AY770" s="129">
        <v>1024</v>
      </c>
      <c r="AZ770" s="129">
        <v>35</v>
      </c>
    </row>
    <row r="771" spans="1:52" ht="15" customHeight="1" x14ac:dyDescent="0.3">
      <c r="A771" s="157" t="s">
        <v>2859</v>
      </c>
      <c r="B771" s="54">
        <f ca="1">IF(AO771="","",IF(ISERROR(MATCH(AO771,AO$5:AO770,0)),MAX(B$5:B770)+1,INDIRECT(ADDRESS(MATCH(AO771,AO$5:AO770,0)+4,1)) ) )</f>
        <v>662</v>
      </c>
      <c r="C771" s="55">
        <v>834</v>
      </c>
      <c r="E771" s="57" t="s">
        <v>2793</v>
      </c>
      <c r="F771" s="58" t="s">
        <v>2794</v>
      </c>
      <c r="G771" s="126" t="s">
        <v>2753</v>
      </c>
      <c r="H771" s="59">
        <v>44</v>
      </c>
      <c r="J771" s="58" t="s">
        <v>1182</v>
      </c>
      <c r="L771" s="128" t="s">
        <v>2859</v>
      </c>
      <c r="M771" s="58" t="s">
        <v>2758</v>
      </c>
      <c r="N771" s="61">
        <f>IF(J771="","",IF(ISERROR(MATCH(M771,M$5:M770,0)),MAX(N$5:N770)+1,VLOOKUP(M771,M$5:N770,2,FALSE)) )</f>
        <v>37</v>
      </c>
      <c r="P771" s="98"/>
      <c r="Q771" s="131"/>
      <c r="R771" s="131"/>
      <c r="S771" s="131"/>
      <c r="T771" s="96"/>
      <c r="V771" s="61" t="str">
        <f t="shared" si="66"/>
        <v/>
      </c>
      <c r="W771" s="61" t="str">
        <f>IF(P771="","",IF(ISERROR(MATCH(V771,V$5:V770,0)),MAX(W$5:W770)+1,VLOOKUP(V771,V$5:W770,2,FALSE)) )</f>
        <v/>
      </c>
      <c r="AH771" s="54" t="str">
        <f t="shared" si="67"/>
        <v>|**</v>
      </c>
      <c r="AK771" s="58" t="s">
        <v>2443</v>
      </c>
      <c r="AO771" s="58" t="s">
        <v>2859</v>
      </c>
      <c r="AP771" s="58" t="s">
        <v>2521</v>
      </c>
      <c r="AQ771" s="129" t="s">
        <v>2852</v>
      </c>
      <c r="AR771" s="129" t="s">
        <v>2853</v>
      </c>
      <c r="AS771" s="129" t="s">
        <v>2858</v>
      </c>
      <c r="AT771" s="130">
        <v>1584624.9</v>
      </c>
      <c r="AU771" s="130">
        <v>531554.6</v>
      </c>
      <c r="AV771" s="93">
        <f t="shared" si="68"/>
        <v>158.77358333333331</v>
      </c>
      <c r="AW771" s="93">
        <f t="shared" si="68"/>
        <v>53.265166666666659</v>
      </c>
      <c r="AX771" s="129">
        <v>15</v>
      </c>
      <c r="AY771" s="129">
        <v>1024</v>
      </c>
      <c r="AZ771" s="129">
        <v>35</v>
      </c>
    </row>
    <row r="772" spans="1:52" ht="15" customHeight="1" x14ac:dyDescent="0.3">
      <c r="A772" s="157" t="s">
        <v>2860</v>
      </c>
      <c r="B772" s="54">
        <f ca="1">IF(AO772="","",IF(ISERROR(MATCH(AO772,AO$5:AO771,0)),MAX(B$5:B771)+1,INDIRECT(ADDRESS(MATCH(AO772,AO$5:AO771,0)+4,1)) ) )</f>
        <v>663</v>
      </c>
      <c r="C772" s="55">
        <v>835</v>
      </c>
      <c r="E772" s="57" t="s">
        <v>1194</v>
      </c>
      <c r="F772" s="58" t="s">
        <v>1194</v>
      </c>
      <c r="G772" s="126" t="s">
        <v>2753</v>
      </c>
      <c r="H772" s="59">
        <v>45</v>
      </c>
      <c r="J772" s="58" t="s">
        <v>1182</v>
      </c>
      <c r="L772" s="128" t="s">
        <v>2860</v>
      </c>
      <c r="M772" s="58" t="s">
        <v>2509</v>
      </c>
      <c r="N772" s="61">
        <f>IF(J772="","",IF(ISERROR(MATCH(M772,M$5:M771,0)),MAX(N$5:N771)+1,VLOOKUP(M772,M$5:N771,2,FALSE)) )</f>
        <v>33</v>
      </c>
      <c r="P772" s="98"/>
      <c r="Q772" s="131"/>
      <c r="R772" s="131"/>
      <c r="S772" s="131"/>
      <c r="T772" s="96"/>
      <c r="V772" s="61" t="str">
        <f t="shared" si="66"/>
        <v/>
      </c>
      <c r="W772" s="61" t="str">
        <f>IF(P772="","",IF(ISERROR(MATCH(V772,V$5:V771,0)),MAX(W$5:W771)+1,VLOOKUP(V772,V$5:W771,2,FALSE)) )</f>
        <v/>
      </c>
      <c r="AH772" s="54" t="str">
        <f t="shared" si="67"/>
        <v>x**</v>
      </c>
      <c r="AK772" s="58" t="s">
        <v>2443</v>
      </c>
      <c r="AO772" s="58" t="s">
        <v>2860</v>
      </c>
      <c r="AP772" s="58" t="s">
        <v>2521</v>
      </c>
      <c r="AQ772" s="129" t="s">
        <v>2852</v>
      </c>
      <c r="AR772" s="129" t="s">
        <v>2861</v>
      </c>
      <c r="AS772" s="129" t="s">
        <v>2862</v>
      </c>
      <c r="AT772" s="130">
        <v>1584413.4</v>
      </c>
      <c r="AU772" s="130">
        <v>531551</v>
      </c>
      <c r="AV772" s="93">
        <f t="shared" si="68"/>
        <v>158.73705555555554</v>
      </c>
      <c r="AW772" s="93">
        <f t="shared" si="68"/>
        <v>53.264166666666668</v>
      </c>
      <c r="AX772" s="129">
        <v>15</v>
      </c>
      <c r="AY772" s="129">
        <v>946</v>
      </c>
      <c r="AZ772" s="129">
        <v>35</v>
      </c>
    </row>
    <row r="773" spans="1:52" ht="15" customHeight="1" x14ac:dyDescent="0.3">
      <c r="A773" s="157" t="s">
        <v>2863</v>
      </c>
      <c r="B773" s="54">
        <f ca="1">IF(AO773="","",IF(ISERROR(MATCH(AO773,AO$5:AO772,0)),MAX(B$5:B772)+1,INDIRECT(ADDRESS(MATCH(AO773,AO$5:AO772,0)+4,1)) ) )</f>
        <v>664</v>
      </c>
      <c r="C773" s="55">
        <v>836</v>
      </c>
      <c r="E773" s="57" t="s">
        <v>1194</v>
      </c>
      <c r="F773" s="58" t="s">
        <v>1194</v>
      </c>
      <c r="G773" s="126" t="s">
        <v>2753</v>
      </c>
      <c r="H773" s="59">
        <v>46</v>
      </c>
      <c r="J773" s="58" t="s">
        <v>1182</v>
      </c>
      <c r="L773" s="128" t="s">
        <v>2863</v>
      </c>
      <c r="M773" s="58" t="s">
        <v>2822</v>
      </c>
      <c r="N773" s="61">
        <f>IF(J773="","",IF(ISERROR(MATCH(M773,M$5:M772,0)),MAX(N$5:N772)+1,VLOOKUP(M773,M$5:N772,2,FALSE)) )</f>
        <v>39</v>
      </c>
      <c r="P773" s="98"/>
      <c r="Q773" s="131"/>
      <c r="R773" s="131"/>
      <c r="S773" s="131"/>
      <c r="T773" s="96"/>
      <c r="V773" s="61" t="str">
        <f t="shared" si="66"/>
        <v/>
      </c>
      <c r="W773" s="61" t="str">
        <f>IF(P773="","",IF(ISERROR(MATCH(V773,V$5:V772,0)),MAX(W$5:W772)+1,VLOOKUP(V773,V$5:W772,2,FALSE)) )</f>
        <v/>
      </c>
      <c r="AH773" s="54" t="str">
        <f t="shared" si="67"/>
        <v>~**</v>
      </c>
      <c r="AK773" s="58" t="s">
        <v>2443</v>
      </c>
      <c r="AO773" s="58" t="s">
        <v>2863</v>
      </c>
      <c r="AP773" s="58" t="s">
        <v>2521</v>
      </c>
      <c r="AQ773" s="129" t="s">
        <v>2852</v>
      </c>
      <c r="AR773" s="129" t="s">
        <v>2864</v>
      </c>
      <c r="AS773" s="129" t="s">
        <v>2865</v>
      </c>
      <c r="AT773" s="130">
        <v>1584434.2</v>
      </c>
      <c r="AU773" s="130">
        <v>531601.5</v>
      </c>
      <c r="AV773" s="93">
        <f t="shared" si="68"/>
        <v>158.74283333333332</v>
      </c>
      <c r="AW773" s="93">
        <f t="shared" si="68"/>
        <v>53.267083333333332</v>
      </c>
      <c r="AX773" s="129">
        <v>15</v>
      </c>
      <c r="AY773" s="129">
        <v>975</v>
      </c>
      <c r="AZ773" s="129">
        <v>35</v>
      </c>
    </row>
    <row r="774" spans="1:52" ht="15" customHeight="1" x14ac:dyDescent="0.3">
      <c r="A774" s="157" t="s">
        <v>2866</v>
      </c>
      <c r="B774" s="54">
        <f ca="1">IF(AO774="","",IF(ISERROR(MATCH(AO774,AO$5:AO773,0)),MAX(B$5:B773)+1,INDIRECT(ADDRESS(MATCH(AO774,AO$5:AO773,0)+4,1)) ) )</f>
        <v>665</v>
      </c>
      <c r="C774" s="55">
        <v>849</v>
      </c>
      <c r="E774" s="57" t="s">
        <v>1194</v>
      </c>
      <c r="F774" s="58" t="s">
        <v>1194</v>
      </c>
      <c r="G774" s="126" t="s">
        <v>2753</v>
      </c>
      <c r="H774" s="59">
        <v>47</v>
      </c>
      <c r="J774" s="58" t="s">
        <v>1182</v>
      </c>
      <c r="L774" s="128" t="s">
        <v>2866</v>
      </c>
      <c r="M774" s="128" t="s">
        <v>2509</v>
      </c>
      <c r="N774" s="61">
        <f>IF(J774="","",IF(ISERROR(MATCH(M774,M$5:M773,0)),MAX(N$5:N773)+1,VLOOKUP(M774,M$5:N773,2,FALSE)) )</f>
        <v>33</v>
      </c>
      <c r="P774" s="98"/>
      <c r="Q774" s="131"/>
      <c r="R774" s="131"/>
      <c r="S774" s="131"/>
      <c r="T774" s="96"/>
      <c r="V774" s="61" t="str">
        <f t="shared" ref="V774:V785" si="69">IF(P774="","",IF(S774="ho",T774&amp;"_"&amp;T774,T774&amp;"_"&amp;U774) )</f>
        <v/>
      </c>
      <c r="W774" s="61" t="str">
        <f>IF(P774="","",IF(ISERROR(MATCH(V774,V$5:V773,0)),MAX(W$5:W773)+1,VLOOKUP(V774,V$5:W773,2,FALSE)) )</f>
        <v/>
      </c>
      <c r="AH774" s="54" t="str">
        <f t="shared" si="67"/>
        <v>x**</v>
      </c>
      <c r="AK774" s="58" t="s">
        <v>2443</v>
      </c>
      <c r="AO774" s="58" t="s">
        <v>2866</v>
      </c>
      <c r="AP774" s="58" t="s">
        <v>2521</v>
      </c>
      <c r="AQ774" s="129" t="s">
        <v>2494</v>
      </c>
      <c r="AR774" s="129" t="s">
        <v>2867</v>
      </c>
      <c r="AS774" s="129" t="s">
        <v>2868</v>
      </c>
      <c r="AT774" s="130">
        <v>1584401.1</v>
      </c>
      <c r="AU774" s="130">
        <v>531541.80000000005</v>
      </c>
      <c r="AV774" s="93">
        <f t="shared" si="68"/>
        <v>158.73363888888892</v>
      </c>
      <c r="AW774" s="93">
        <f t="shared" si="68"/>
        <v>53.261611111111122</v>
      </c>
      <c r="AX774" s="129">
        <v>15</v>
      </c>
      <c r="AY774" s="129">
        <v>905</v>
      </c>
      <c r="AZ774" s="129">
        <v>35</v>
      </c>
    </row>
    <row r="775" spans="1:52" ht="15" customHeight="1" x14ac:dyDescent="0.3">
      <c r="A775" s="157" t="s">
        <v>2869</v>
      </c>
      <c r="B775" s="54">
        <f ca="1">IF(AO775="","",IF(ISERROR(MATCH(AO775,AO$5:AO774,0)),MAX(B$5:B774)+1,INDIRECT(ADDRESS(MATCH(AO775,AO$5:AO774,0)+4,1)) ) )</f>
        <v>666</v>
      </c>
      <c r="C775" s="55">
        <v>850</v>
      </c>
      <c r="E775" s="57" t="s">
        <v>2855</v>
      </c>
      <c r="F775" s="58" t="s">
        <v>2855</v>
      </c>
      <c r="G775" s="126" t="s">
        <v>2753</v>
      </c>
      <c r="H775" s="59">
        <v>48</v>
      </c>
      <c r="J775" s="58" t="s">
        <v>1182</v>
      </c>
      <c r="L775" s="128" t="s">
        <v>2869</v>
      </c>
      <c r="M775" s="128" t="s">
        <v>2870</v>
      </c>
      <c r="N775" s="61">
        <f>IF(J775="","",IF(ISERROR(MATCH(M775,M$5:M774,0)),MAX(N$5:N774)+1,VLOOKUP(M775,M$5:N774,2,FALSE)) )</f>
        <v>41</v>
      </c>
      <c r="P775" s="98"/>
      <c r="Q775" s="131"/>
      <c r="R775" s="131"/>
      <c r="S775" s="131"/>
      <c r="T775" s="96"/>
      <c r="V775" s="61" t="str">
        <f t="shared" si="69"/>
        <v/>
      </c>
      <c r="W775" s="61" t="str">
        <f>IF(P775="","",IF(ISERROR(MATCH(V775,V$5:V774,0)),MAX(W$5:W774)+1,VLOOKUP(V775,V$5:W774,2,FALSE)) )</f>
        <v/>
      </c>
      <c r="AH775" s="54" t="str">
        <f t="shared" ref="AH775:AH823" si="70">IF(D775&lt;&gt;"","",IF(N775="","*",IF(N775&lt;10,N775,CHAR(N775+87)))&amp;IF(W775="","*",IF(W775&lt;10,W775,CHAR(W775+87)))&amp;IF(AF775="","*",IF(AF775&lt;10,AF775,CHAR(AF775+87))) )</f>
        <v>€**</v>
      </c>
      <c r="AK775" s="58" t="s">
        <v>2443</v>
      </c>
      <c r="AO775" s="58" t="s">
        <v>2869</v>
      </c>
      <c r="AP775" s="58" t="s">
        <v>2521</v>
      </c>
      <c r="AQ775" s="129" t="s">
        <v>2494</v>
      </c>
      <c r="AR775" s="129" t="s">
        <v>2867</v>
      </c>
      <c r="AS775" s="129" t="s">
        <v>2868</v>
      </c>
      <c r="AT775" s="130">
        <v>1584401.1</v>
      </c>
      <c r="AU775" s="130">
        <v>531541.80000000005</v>
      </c>
      <c r="AV775" s="93">
        <f t="shared" si="68"/>
        <v>158.73363888888892</v>
      </c>
      <c r="AW775" s="93">
        <f t="shared" si="68"/>
        <v>53.261611111111122</v>
      </c>
      <c r="AX775" s="129">
        <v>15</v>
      </c>
      <c r="AY775" s="129">
        <v>905</v>
      </c>
      <c r="AZ775" s="129">
        <v>35</v>
      </c>
    </row>
    <row r="776" spans="1:52" ht="15" customHeight="1" x14ac:dyDescent="0.3">
      <c r="A776" s="157" t="s">
        <v>2871</v>
      </c>
      <c r="B776" s="54">
        <f ca="1">IF(AO776="","",IF(ISERROR(MATCH(AO776,AO$5:AO775,0)),MAX(B$5:B775)+1,INDIRECT(ADDRESS(MATCH(AO776,AO$5:AO775,0)+4,1)) ) )</f>
        <v>667</v>
      </c>
      <c r="C776" s="55">
        <v>837</v>
      </c>
      <c r="E776" s="57" t="s">
        <v>1194</v>
      </c>
      <c r="F776" s="58" t="s">
        <v>1194</v>
      </c>
      <c r="G776" s="126" t="s">
        <v>2753</v>
      </c>
      <c r="H776" s="59">
        <v>49</v>
      </c>
      <c r="J776" s="58" t="s">
        <v>1182</v>
      </c>
      <c r="L776" s="128" t="s">
        <v>2871</v>
      </c>
      <c r="M776" s="128" t="s">
        <v>2509</v>
      </c>
      <c r="N776" s="61">
        <f>IF(J776="","",IF(ISERROR(MATCH(M776,M$5:M775,0)),MAX(N$5:N775)+1,VLOOKUP(M776,M$5:N775,2,FALSE)) )</f>
        <v>33</v>
      </c>
      <c r="P776" s="98"/>
      <c r="Q776" s="131"/>
      <c r="R776" s="131"/>
      <c r="S776" s="59"/>
      <c r="T776" s="59"/>
      <c r="V776" s="61" t="str">
        <f t="shared" ref="V776:V784" si="71">IF(P776="","",IF(M776="ho",N776&amp;"_"&amp;N776,N776&amp;"_"&amp;U776) )</f>
        <v/>
      </c>
      <c r="W776" s="61" t="str">
        <f>IF(P776="","",IF(ISERROR(MATCH(V776,V$5:V775,0)),MAX(W$5:W775)+1,VLOOKUP(V776,V$5:W775,2,FALSE)) )</f>
        <v/>
      </c>
      <c r="AH776" s="54" t="str">
        <f t="shared" si="70"/>
        <v>x**</v>
      </c>
      <c r="AK776" s="58" t="s">
        <v>2443</v>
      </c>
      <c r="AO776" s="58" t="s">
        <v>2871</v>
      </c>
      <c r="AP776" s="58" t="s">
        <v>2521</v>
      </c>
      <c r="AQ776" s="129" t="s">
        <v>2494</v>
      </c>
      <c r="AR776" s="129" t="s">
        <v>2867</v>
      </c>
      <c r="AS776" s="129" t="s">
        <v>2872</v>
      </c>
      <c r="AT776" s="130">
        <v>1584402.6</v>
      </c>
      <c r="AU776" s="130">
        <v>531539.80000000005</v>
      </c>
      <c r="AV776" s="93">
        <f t="shared" si="68"/>
        <v>158.73405555555559</v>
      </c>
      <c r="AW776" s="93">
        <f t="shared" si="68"/>
        <v>53.261055555555572</v>
      </c>
      <c r="AX776" s="129">
        <v>15</v>
      </c>
      <c r="AY776" s="129">
        <v>887</v>
      </c>
      <c r="AZ776" s="129">
        <v>35</v>
      </c>
    </row>
    <row r="777" spans="1:52" ht="15" customHeight="1" x14ac:dyDescent="0.3">
      <c r="A777" s="157" t="s">
        <v>2873</v>
      </c>
      <c r="B777" s="54">
        <f ca="1">IF(AO777="","",IF(ISERROR(MATCH(AO777,AO$5:AO776,0)),MAX(B$5:B776)+1,INDIRECT(ADDRESS(MATCH(AO777,AO$5:AO776,0)+4,1)) ) )</f>
        <v>668</v>
      </c>
      <c r="C777" s="55">
        <v>838</v>
      </c>
      <c r="E777" s="57" t="s">
        <v>2855</v>
      </c>
      <c r="F777" s="58" t="s">
        <v>2855</v>
      </c>
      <c r="G777" s="126" t="s">
        <v>2753</v>
      </c>
      <c r="H777" s="59">
        <v>50</v>
      </c>
      <c r="J777" s="58" t="s">
        <v>1182</v>
      </c>
      <c r="L777" s="128" t="s">
        <v>2873</v>
      </c>
      <c r="M777" s="128" t="s">
        <v>2758</v>
      </c>
      <c r="N777" s="61">
        <f>IF(J777="","",IF(ISERROR(MATCH(M777,M$5:M776,0)),MAX(N$5:N776)+1,VLOOKUP(M777,M$5:N776,2,FALSE)) )</f>
        <v>37</v>
      </c>
      <c r="P777" s="98"/>
      <c r="Q777" s="131"/>
      <c r="R777" s="131"/>
      <c r="S777" s="59"/>
      <c r="T777" s="59"/>
      <c r="V777" s="61" t="str">
        <f t="shared" si="71"/>
        <v/>
      </c>
      <c r="W777" s="61" t="str">
        <f>IF(P777="","",IF(ISERROR(MATCH(V777,V$5:V776,0)),MAX(W$5:W776)+1,VLOOKUP(V777,V$5:W776,2,FALSE)) )</f>
        <v/>
      </c>
      <c r="AH777" s="54" t="str">
        <f t="shared" si="70"/>
        <v>|**</v>
      </c>
      <c r="AK777" s="58" t="s">
        <v>2443</v>
      </c>
      <c r="AO777" s="58" t="s">
        <v>2873</v>
      </c>
      <c r="AP777" s="58" t="s">
        <v>2521</v>
      </c>
      <c r="AQ777" s="129" t="s">
        <v>2494</v>
      </c>
      <c r="AR777" s="129" t="s">
        <v>2867</v>
      </c>
      <c r="AS777" s="129" t="s">
        <v>2872</v>
      </c>
      <c r="AT777" s="130">
        <v>1584402.6</v>
      </c>
      <c r="AU777" s="130">
        <v>531539.80000000005</v>
      </c>
      <c r="AV777" s="93">
        <f t="shared" si="68"/>
        <v>158.73405555555559</v>
      </c>
      <c r="AW777" s="93">
        <f t="shared" si="68"/>
        <v>53.261055555555572</v>
      </c>
      <c r="AX777" s="129">
        <v>15</v>
      </c>
      <c r="AY777" s="129">
        <v>887</v>
      </c>
      <c r="AZ777" s="129">
        <v>35</v>
      </c>
    </row>
    <row r="778" spans="1:52" ht="15" customHeight="1" x14ac:dyDescent="0.3">
      <c r="A778" s="157" t="s">
        <v>2874</v>
      </c>
      <c r="B778" s="54">
        <f ca="1">IF(AO778="","",IF(ISERROR(MATCH(AO778,AO$5:AO777,0)),MAX(B$5:B777)+1,INDIRECT(ADDRESS(MATCH(AO778,AO$5:AO777,0)+4,1)) ) )</f>
        <v>669</v>
      </c>
      <c r="C778" s="55">
        <v>839</v>
      </c>
      <c r="E778" s="57" t="s">
        <v>1194</v>
      </c>
      <c r="F778" s="58" t="s">
        <v>1194</v>
      </c>
      <c r="G778" s="126" t="s">
        <v>2753</v>
      </c>
      <c r="H778" s="59">
        <v>51</v>
      </c>
      <c r="J778" s="58" t="s">
        <v>1182</v>
      </c>
      <c r="L778" s="128" t="s">
        <v>2874</v>
      </c>
      <c r="M778" s="128" t="s">
        <v>2509</v>
      </c>
      <c r="N778" s="61">
        <f>IF(J778="","",IF(ISERROR(MATCH(M778,M$5:M777,0)),MAX(N$5:N777)+1,VLOOKUP(M778,M$5:N777,2,FALSE)) )</f>
        <v>33</v>
      </c>
      <c r="P778" s="98"/>
      <c r="Q778" s="131"/>
      <c r="R778" s="131"/>
      <c r="S778" s="59"/>
      <c r="T778" s="59"/>
      <c r="V778" s="61" t="str">
        <f t="shared" si="71"/>
        <v/>
      </c>
      <c r="W778" s="61" t="str">
        <f>IF(P778="","",IF(ISERROR(MATCH(V778,V$5:V777,0)),MAX(W$5:W777)+1,VLOOKUP(V778,V$5:W777,2,FALSE)) )</f>
        <v/>
      </c>
      <c r="AH778" s="54" t="str">
        <f t="shared" si="70"/>
        <v>x**</v>
      </c>
      <c r="AK778" s="58" t="s">
        <v>2443</v>
      </c>
      <c r="AO778" s="58" t="s">
        <v>2874</v>
      </c>
      <c r="AP778" s="58" t="s">
        <v>2521</v>
      </c>
      <c r="AQ778" s="129" t="s">
        <v>2494</v>
      </c>
      <c r="AR778" s="129" t="s">
        <v>2867</v>
      </c>
      <c r="AS778" s="129" t="s">
        <v>2875</v>
      </c>
      <c r="AT778" s="130">
        <v>1584400</v>
      </c>
      <c r="AU778" s="130">
        <v>531533</v>
      </c>
      <c r="AV778" s="93">
        <f t="shared" si="68"/>
        <v>158.73333333333332</v>
      </c>
      <c r="AW778" s="93">
        <f t="shared" si="68"/>
        <v>53.259166666666665</v>
      </c>
      <c r="AX778" s="129">
        <v>15</v>
      </c>
      <c r="AY778" s="129">
        <v>858</v>
      </c>
      <c r="AZ778" s="129">
        <v>35</v>
      </c>
    </row>
    <row r="779" spans="1:52" ht="15" customHeight="1" x14ac:dyDescent="0.3">
      <c r="A779" s="157" t="s">
        <v>2876</v>
      </c>
      <c r="B779" s="54">
        <f ca="1">IF(AO779="","",IF(ISERROR(MATCH(AO779,AO$5:AO778,0)),MAX(B$5:B778)+1,INDIRECT(ADDRESS(MATCH(AO779,AO$5:AO778,0)+4,1)) ) )</f>
        <v>670</v>
      </c>
      <c r="C779" s="55">
        <v>840</v>
      </c>
      <c r="E779" s="57" t="s">
        <v>1194</v>
      </c>
      <c r="F779" s="58" t="s">
        <v>1194</v>
      </c>
      <c r="G779" s="126" t="s">
        <v>2753</v>
      </c>
      <c r="H779" s="59">
        <v>52</v>
      </c>
      <c r="J779" s="58" t="s">
        <v>1182</v>
      </c>
      <c r="L779" s="128" t="s">
        <v>2876</v>
      </c>
      <c r="M779" s="128" t="s">
        <v>2509</v>
      </c>
      <c r="N779" s="61">
        <f>IF(J779="","",IF(ISERROR(MATCH(M779,M$5:M778,0)),MAX(N$5:N778)+1,VLOOKUP(M779,M$5:N778,2,FALSE)) )</f>
        <v>33</v>
      </c>
      <c r="P779" s="98"/>
      <c r="Q779" s="131"/>
      <c r="R779" s="131"/>
      <c r="S779" s="59"/>
      <c r="T779" s="59"/>
      <c r="V779" s="61" t="str">
        <f t="shared" si="71"/>
        <v/>
      </c>
      <c r="W779" s="61" t="str">
        <f>IF(P779="","",IF(ISERROR(MATCH(V779,V$5:V778,0)),MAX(W$5:W778)+1,VLOOKUP(V779,V$5:W778,2,FALSE)) )</f>
        <v/>
      </c>
      <c r="AH779" s="54" t="str">
        <f t="shared" si="70"/>
        <v>x**</v>
      </c>
      <c r="AK779" s="58" t="s">
        <v>2443</v>
      </c>
      <c r="AO779" s="58" t="s">
        <v>2876</v>
      </c>
      <c r="AP779" s="58" t="s">
        <v>2521</v>
      </c>
      <c r="AQ779" s="129" t="s">
        <v>2494</v>
      </c>
      <c r="AR779" s="129" t="s">
        <v>2877</v>
      </c>
      <c r="AS779" s="129" t="s">
        <v>2878</v>
      </c>
      <c r="AT779" s="130">
        <v>1584350.1</v>
      </c>
      <c r="AU779" s="130">
        <v>531526</v>
      </c>
      <c r="AV779" s="93">
        <f t="shared" si="68"/>
        <v>158.73058333333336</v>
      </c>
      <c r="AW779" s="93">
        <f t="shared" si="68"/>
        <v>53.257222222222225</v>
      </c>
      <c r="AX779" s="129">
        <v>15</v>
      </c>
      <c r="AY779" s="129">
        <v>832</v>
      </c>
      <c r="AZ779" s="129">
        <v>35</v>
      </c>
    </row>
    <row r="780" spans="1:52" ht="15" customHeight="1" x14ac:dyDescent="0.3">
      <c r="A780" s="157" t="s">
        <v>2879</v>
      </c>
      <c r="B780" s="54">
        <f ca="1">IF(AO780="","",IF(ISERROR(MATCH(AO780,AO$5:AO779,0)),MAX(B$5:B779)+1,INDIRECT(ADDRESS(MATCH(AO780,AO$5:AO779,0)+4,1)) ) )</f>
        <v>671</v>
      </c>
      <c r="C780" s="55">
        <v>841</v>
      </c>
      <c r="E780" s="57" t="s">
        <v>1194</v>
      </c>
      <c r="F780" s="58" t="s">
        <v>1194</v>
      </c>
      <c r="G780" s="126" t="s">
        <v>2753</v>
      </c>
      <c r="H780" s="59">
        <v>53</v>
      </c>
      <c r="J780" s="58" t="s">
        <v>1182</v>
      </c>
      <c r="L780" s="128" t="s">
        <v>2879</v>
      </c>
      <c r="M780" s="128" t="s">
        <v>2509</v>
      </c>
      <c r="N780" s="61">
        <f>IF(J780="","",IF(ISERROR(MATCH(M780,M$5:M779,0)),MAX(N$5:N779)+1,VLOOKUP(M780,M$5:N779,2,FALSE)) )</f>
        <v>33</v>
      </c>
      <c r="P780" s="98"/>
      <c r="Q780" s="131"/>
      <c r="R780" s="131"/>
      <c r="S780" s="59"/>
      <c r="T780" s="59"/>
      <c r="V780" s="61" t="str">
        <f t="shared" si="71"/>
        <v/>
      </c>
      <c r="W780" s="61" t="str">
        <f>IF(P780="","",IF(ISERROR(MATCH(V780,V$5:V779,0)),MAX(W$5:W779)+1,VLOOKUP(V780,V$5:W779,2,FALSE)) )</f>
        <v/>
      </c>
      <c r="AH780" s="54" t="str">
        <f t="shared" si="70"/>
        <v>x**</v>
      </c>
      <c r="AK780" s="58" t="s">
        <v>2443</v>
      </c>
      <c r="AO780" s="58" t="s">
        <v>2879</v>
      </c>
      <c r="AP780" s="58" t="s">
        <v>2521</v>
      </c>
      <c r="AQ780" s="129" t="s">
        <v>2494</v>
      </c>
      <c r="AR780" s="129" t="s">
        <v>2877</v>
      </c>
      <c r="AS780" s="129" t="s">
        <v>2880</v>
      </c>
      <c r="AT780" s="130">
        <v>1584350</v>
      </c>
      <c r="AU780" s="130">
        <v>531529.19999999995</v>
      </c>
      <c r="AV780" s="93">
        <f t="shared" si="68"/>
        <v>158.73055555555555</v>
      </c>
      <c r="AW780" s="93">
        <f t="shared" si="68"/>
        <v>53.258111111111099</v>
      </c>
      <c r="AX780" s="129">
        <v>15</v>
      </c>
      <c r="AY780" s="129">
        <v>849</v>
      </c>
      <c r="AZ780" s="129">
        <v>35</v>
      </c>
    </row>
    <row r="781" spans="1:52" ht="15" customHeight="1" x14ac:dyDescent="0.3">
      <c r="A781" s="157" t="s">
        <v>2881</v>
      </c>
      <c r="B781" s="54">
        <f ca="1">IF(AO781="","",IF(ISERROR(MATCH(AO781,AO$5:AO780,0)),MAX(B$5:B780)+1,INDIRECT(ADDRESS(MATCH(AO781,AO$5:AO780,0)+4,1)) ) )</f>
        <v>672</v>
      </c>
      <c r="C781" s="55">
        <v>842</v>
      </c>
      <c r="E781" s="57" t="s">
        <v>2793</v>
      </c>
      <c r="F781" s="58" t="s">
        <v>2794</v>
      </c>
      <c r="G781" s="126" t="s">
        <v>2753</v>
      </c>
      <c r="H781" s="59">
        <v>54</v>
      </c>
      <c r="J781" s="58" t="s">
        <v>1182</v>
      </c>
      <c r="L781" s="128" t="s">
        <v>2881</v>
      </c>
      <c r="M781" s="128" t="s">
        <v>2772</v>
      </c>
      <c r="N781" s="61">
        <f>IF(J781="","",IF(ISERROR(MATCH(M781,M$5:M780,0)),MAX(N$5:N780)+1,VLOOKUP(M781,M$5:N780,2,FALSE)) )</f>
        <v>38</v>
      </c>
      <c r="P781" s="98"/>
      <c r="Q781" s="131"/>
      <c r="R781" s="131"/>
      <c r="S781" s="59"/>
      <c r="T781" s="59"/>
      <c r="V781" s="61" t="str">
        <f t="shared" si="71"/>
        <v/>
      </c>
      <c r="W781" s="61" t="str">
        <f>IF(P781="","",IF(ISERROR(MATCH(V781,V$5:V780,0)),MAX(W$5:W780)+1,VLOOKUP(V781,V$5:W780,2,FALSE)) )</f>
        <v/>
      </c>
      <c r="AH781" s="54" t="str">
        <f t="shared" si="70"/>
        <v>}**</v>
      </c>
      <c r="AK781" s="58" t="s">
        <v>2443</v>
      </c>
      <c r="AO781" s="58" t="s">
        <v>2881</v>
      </c>
      <c r="AP781" s="58" t="s">
        <v>2521</v>
      </c>
      <c r="AQ781" s="129" t="s">
        <v>2494</v>
      </c>
      <c r="AR781" s="129" t="s">
        <v>2877</v>
      </c>
      <c r="AS781" s="129" t="s">
        <v>2882</v>
      </c>
      <c r="AT781" s="130">
        <v>1584349.8</v>
      </c>
      <c r="AU781" s="130">
        <v>531528.69999999995</v>
      </c>
      <c r="AV781" s="93">
        <f t="shared" si="68"/>
        <v>158.73050000000001</v>
      </c>
      <c r="AW781" s="93">
        <f t="shared" si="68"/>
        <v>53.257972222222207</v>
      </c>
      <c r="AX781" s="129">
        <v>15</v>
      </c>
      <c r="AY781" s="129">
        <v>879</v>
      </c>
      <c r="AZ781" s="129">
        <v>35</v>
      </c>
    </row>
    <row r="782" spans="1:52" ht="15" customHeight="1" x14ac:dyDescent="0.3">
      <c r="A782" s="157" t="s">
        <v>2883</v>
      </c>
      <c r="B782" s="54">
        <f ca="1">IF(AO782="","",IF(ISERROR(MATCH(AO782,AO$5:AO781,0)),MAX(B$5:B781)+1,INDIRECT(ADDRESS(MATCH(AO782,AO$5:AO781,0)+4,1)) ) )</f>
        <v>673</v>
      </c>
      <c r="C782" s="55">
        <v>843</v>
      </c>
      <c r="E782" s="57" t="s">
        <v>1194</v>
      </c>
      <c r="F782" s="58" t="s">
        <v>1194</v>
      </c>
      <c r="G782" s="126" t="s">
        <v>2753</v>
      </c>
      <c r="H782" s="59">
        <v>55</v>
      </c>
      <c r="J782" s="58" t="s">
        <v>1182</v>
      </c>
      <c r="L782" s="128" t="s">
        <v>2883</v>
      </c>
      <c r="M782" s="128" t="s">
        <v>2509</v>
      </c>
      <c r="N782" s="61">
        <f>IF(J782="","",IF(ISERROR(MATCH(M782,M$5:M781,0)),MAX(N$5:N781)+1,VLOOKUP(M782,M$5:N781,2,FALSE)) )</f>
        <v>33</v>
      </c>
      <c r="P782" s="98"/>
      <c r="Q782" s="131"/>
      <c r="R782" s="131"/>
      <c r="S782" s="59"/>
      <c r="T782" s="59"/>
      <c r="V782" s="61" t="str">
        <f t="shared" si="71"/>
        <v/>
      </c>
      <c r="W782" s="61" t="str">
        <f>IF(P782="","",IF(ISERROR(MATCH(V782,V$5:V781,0)),MAX(W$5:W781)+1,VLOOKUP(V782,V$5:W781,2,FALSE)) )</f>
        <v/>
      </c>
      <c r="AH782" s="54" t="str">
        <f t="shared" si="70"/>
        <v>x**</v>
      </c>
      <c r="AK782" s="58" t="s">
        <v>2443</v>
      </c>
      <c r="AO782" s="58" t="s">
        <v>2883</v>
      </c>
      <c r="AP782" s="58" t="s">
        <v>2521</v>
      </c>
      <c r="AQ782" s="129" t="s">
        <v>2494</v>
      </c>
      <c r="AR782" s="129" t="s">
        <v>2877</v>
      </c>
      <c r="AS782" s="129" t="s">
        <v>2884</v>
      </c>
      <c r="AT782" s="130">
        <v>1584349.4</v>
      </c>
      <c r="AU782" s="130">
        <v>531527.6</v>
      </c>
      <c r="AV782" s="93">
        <f t="shared" si="68"/>
        <v>158.73038888888885</v>
      </c>
      <c r="AW782" s="93">
        <f t="shared" si="68"/>
        <v>53.257666666666658</v>
      </c>
      <c r="AX782" s="129">
        <v>15</v>
      </c>
      <c r="AY782" s="129">
        <v>853</v>
      </c>
      <c r="AZ782" s="129">
        <v>35</v>
      </c>
    </row>
    <row r="783" spans="1:52" ht="15" customHeight="1" x14ac:dyDescent="0.3">
      <c r="A783" s="157" t="s">
        <v>2885</v>
      </c>
      <c r="B783" s="54">
        <f ca="1">IF(AO783="","",IF(ISERROR(MATCH(AO783,AO$5:AO782,0)),MAX(B$5:B782)+1,INDIRECT(ADDRESS(MATCH(AO783,AO$5:AO782,0)+4,1)) ) )</f>
        <v>674</v>
      </c>
      <c r="C783" s="55">
        <v>844</v>
      </c>
      <c r="E783" s="57" t="s">
        <v>1194</v>
      </c>
      <c r="F783" s="58" t="s">
        <v>1194</v>
      </c>
      <c r="G783" s="126" t="s">
        <v>2753</v>
      </c>
      <c r="H783" s="59">
        <v>56</v>
      </c>
      <c r="J783" s="58" t="s">
        <v>1182</v>
      </c>
      <c r="L783" s="128" t="s">
        <v>2885</v>
      </c>
      <c r="M783" s="128" t="s">
        <v>2509</v>
      </c>
      <c r="N783" s="61">
        <f>IF(J783="","",IF(ISERROR(MATCH(M783,M$5:M782,0)),MAX(N$5:N782)+1,VLOOKUP(M783,M$5:N782,2,FALSE)) )</f>
        <v>33</v>
      </c>
      <c r="P783" s="98"/>
      <c r="Q783" s="131"/>
      <c r="R783" s="131"/>
      <c r="S783" s="59"/>
      <c r="T783" s="59"/>
      <c r="V783" s="61" t="str">
        <f t="shared" si="71"/>
        <v/>
      </c>
      <c r="W783" s="61" t="str">
        <f>IF(P783="","",IF(ISERROR(MATCH(V783,V$5:V782,0)),MAX(W$5:W782)+1,VLOOKUP(V783,V$5:W782,2,FALSE)) )</f>
        <v/>
      </c>
      <c r="AH783" s="54" t="str">
        <f t="shared" si="70"/>
        <v>x**</v>
      </c>
      <c r="AK783" s="58" t="s">
        <v>2443</v>
      </c>
      <c r="AO783" s="58" t="s">
        <v>2885</v>
      </c>
      <c r="AP783" s="58" t="s">
        <v>2521</v>
      </c>
      <c r="AQ783" s="129" t="s">
        <v>2494</v>
      </c>
      <c r="AR783" s="129" t="s">
        <v>2886</v>
      </c>
      <c r="AS783" s="129" t="s">
        <v>2887</v>
      </c>
      <c r="AT783" s="130">
        <v>1584346.5</v>
      </c>
      <c r="AU783" s="130">
        <v>531529.19999999995</v>
      </c>
      <c r="AV783" s="93">
        <f t="shared" si="68"/>
        <v>158.72958333333332</v>
      </c>
      <c r="AW783" s="93">
        <f t="shared" si="68"/>
        <v>53.258111111111099</v>
      </c>
      <c r="AX783" s="129">
        <v>15</v>
      </c>
      <c r="AY783" s="129">
        <v>864</v>
      </c>
      <c r="AZ783" s="129">
        <v>35</v>
      </c>
    </row>
    <row r="784" spans="1:52" ht="15" customHeight="1" x14ac:dyDescent="0.3">
      <c r="A784" s="157" t="s">
        <v>2888</v>
      </c>
      <c r="B784" s="54">
        <f ca="1">IF(AO784="","",IF(ISERROR(MATCH(AO784,AO$5:AO783,0)),MAX(B$5:B783)+1,INDIRECT(ADDRESS(MATCH(AO784,AO$5:AO783,0)+4,1)) ) )</f>
        <v>675</v>
      </c>
      <c r="C784" s="55">
        <v>845</v>
      </c>
      <c r="E784" s="57" t="s">
        <v>2793</v>
      </c>
      <c r="F784" s="58" t="s">
        <v>2794</v>
      </c>
      <c r="G784" s="126" t="s">
        <v>2753</v>
      </c>
      <c r="H784" s="59">
        <v>57</v>
      </c>
      <c r="J784" s="58" t="s">
        <v>1182</v>
      </c>
      <c r="L784" s="128" t="s">
        <v>2888</v>
      </c>
      <c r="M784" s="128" t="s">
        <v>2772</v>
      </c>
      <c r="N784" s="61">
        <f>IF(J784="","",IF(ISERROR(MATCH(M784,M$5:M783,0)),MAX(N$5:N783)+1,VLOOKUP(M784,M$5:N783,2,FALSE)) )</f>
        <v>38</v>
      </c>
      <c r="P784" s="98"/>
      <c r="Q784" s="131"/>
      <c r="R784" s="131"/>
      <c r="S784" s="59"/>
      <c r="T784" s="59"/>
      <c r="V784" s="61" t="str">
        <f t="shared" si="71"/>
        <v/>
      </c>
      <c r="W784" s="61" t="str">
        <f>IF(P784="","",IF(ISERROR(MATCH(V784,V$5:V783,0)),MAX(W$5:W783)+1,VLOOKUP(V784,V$5:W783,2,FALSE)) )</f>
        <v/>
      </c>
      <c r="AH784" s="54" t="str">
        <f t="shared" si="70"/>
        <v>}**</v>
      </c>
      <c r="AK784" s="58" t="s">
        <v>2443</v>
      </c>
      <c r="AO784" s="58" t="s">
        <v>2888</v>
      </c>
      <c r="AP784" s="58" t="s">
        <v>2521</v>
      </c>
      <c r="AQ784" s="129" t="s">
        <v>2494</v>
      </c>
      <c r="AR784" s="129" t="s">
        <v>2886</v>
      </c>
      <c r="AS784" s="129" t="s">
        <v>2889</v>
      </c>
      <c r="AT784" s="130">
        <v>1584339.3</v>
      </c>
      <c r="AU784" s="130">
        <v>531540.5</v>
      </c>
      <c r="AV784" s="93">
        <f t="shared" si="68"/>
        <v>158.72758333333334</v>
      </c>
      <c r="AW784" s="93">
        <f t="shared" si="68"/>
        <v>53.261249999999997</v>
      </c>
      <c r="AX784" s="129">
        <v>15</v>
      </c>
      <c r="AY784" s="129">
        <v>920</v>
      </c>
      <c r="AZ784" s="129">
        <v>35</v>
      </c>
    </row>
    <row r="785" spans="1:52" ht="15" customHeight="1" x14ac:dyDescent="0.3">
      <c r="A785" s="157" t="s">
        <v>2890</v>
      </c>
      <c r="B785" s="54">
        <f ca="1">IF(AO785="","",IF(ISERROR(MATCH(AO785,AO$5:AO784,0)),MAX(B$5:B784)+1,INDIRECT(ADDRESS(MATCH(AO785,AO$5:AO784,0)+4,1)) ) )</f>
        <v>676</v>
      </c>
      <c r="C785" s="55">
        <v>846</v>
      </c>
      <c r="E785" s="57" t="s">
        <v>1194</v>
      </c>
      <c r="F785" s="58" t="s">
        <v>1194</v>
      </c>
      <c r="G785" s="126" t="s">
        <v>2753</v>
      </c>
      <c r="H785" s="59">
        <v>58</v>
      </c>
      <c r="J785" s="58" t="s">
        <v>1182</v>
      </c>
      <c r="L785" s="128" t="s">
        <v>2890</v>
      </c>
      <c r="M785" s="58"/>
      <c r="N785" s="61">
        <f>IF(J785="","",IF(ISERROR(MATCH(M785,M$5:M784,0)),MAX(N$5:N784)+1,VLOOKUP(M785,M$5:N784,2,FALSE)) )</f>
        <v>42</v>
      </c>
      <c r="P785" s="98"/>
      <c r="Q785" s="131"/>
      <c r="R785" s="131"/>
      <c r="S785" s="132"/>
      <c r="T785" s="96"/>
      <c r="V785" s="61" t="str">
        <f t="shared" si="69"/>
        <v/>
      </c>
      <c r="W785" s="61" t="str">
        <f>IF(P785="","",IF(ISERROR(MATCH(V785,V$5:V784,0)),MAX(W$5:W784)+1,VLOOKUP(V785,V$5:W784,2,FALSE)) )</f>
        <v/>
      </c>
      <c r="AH785" s="54" t="str">
        <f t="shared" si="70"/>
        <v>**</v>
      </c>
      <c r="AK785" s="58" t="s">
        <v>2443</v>
      </c>
      <c r="AO785" s="58" t="s">
        <v>2890</v>
      </c>
      <c r="AP785" s="58" t="s">
        <v>2521</v>
      </c>
      <c r="AQ785" s="129" t="s">
        <v>2494</v>
      </c>
      <c r="AR785" s="129" t="s">
        <v>2886</v>
      </c>
      <c r="AS785" s="129" t="s">
        <v>2889</v>
      </c>
      <c r="AT785" s="130">
        <v>1584339.3</v>
      </c>
      <c r="AU785" s="130">
        <v>531540.5</v>
      </c>
      <c r="AV785" s="93">
        <f t="shared" si="68"/>
        <v>158.72758333333334</v>
      </c>
      <c r="AW785" s="93">
        <f t="shared" si="68"/>
        <v>53.261249999999997</v>
      </c>
      <c r="AX785" s="129">
        <v>15</v>
      </c>
      <c r="AY785" s="129">
        <v>920</v>
      </c>
      <c r="AZ785" s="129">
        <v>35</v>
      </c>
    </row>
    <row r="786" spans="1:52" ht="15" customHeight="1" x14ac:dyDescent="0.3">
      <c r="A786" s="157" t="s">
        <v>2891</v>
      </c>
      <c r="B786" s="54">
        <f ca="1">IF(AO786="","",IF(ISERROR(MATCH(AO786,AO$5:AO785,0)),MAX(B$5:B785)+1,INDIRECT(ADDRESS(MATCH(AO786,AO$5:AO785,0)+4,1)) ) )</f>
        <v>677</v>
      </c>
      <c r="C786" s="55">
        <v>847</v>
      </c>
      <c r="E786" s="57" t="s">
        <v>2855</v>
      </c>
      <c r="F786" s="58" t="s">
        <v>2855</v>
      </c>
      <c r="G786" s="126" t="s">
        <v>2753</v>
      </c>
      <c r="H786" s="59">
        <v>59</v>
      </c>
      <c r="J786" s="58" t="s">
        <v>1182</v>
      </c>
      <c r="L786" s="128" t="s">
        <v>2891</v>
      </c>
      <c r="M786" s="128" t="s">
        <v>2822</v>
      </c>
      <c r="N786" s="61">
        <f>IF(J786="","",IF(ISERROR(MATCH(M786,M$5:M785,0)),MAX(N$5:N785)+1,VLOOKUP(M786,M$5:N785,2,FALSE)) )</f>
        <v>39</v>
      </c>
      <c r="P786" s="98"/>
      <c r="Q786" s="131"/>
      <c r="R786" s="131"/>
      <c r="S786" s="59"/>
      <c r="T786" s="96"/>
      <c r="V786" s="61" t="str">
        <f>IF(P786="","",IF(M786="ho",T786&amp;"_"&amp;T786,T786&amp;"_"&amp;U786) )</f>
        <v/>
      </c>
      <c r="W786" s="61" t="str">
        <f>IF(P786="","",IF(ISERROR(MATCH(V786,V$5:V785,0)),MAX(W$5:W785)+1,VLOOKUP(V786,V$5:W785,2,FALSE)) )</f>
        <v/>
      </c>
      <c r="AH786" s="54" t="str">
        <f t="shared" si="70"/>
        <v>~**</v>
      </c>
      <c r="AK786" s="58" t="s">
        <v>2443</v>
      </c>
      <c r="AO786" s="58" t="s">
        <v>2891</v>
      </c>
      <c r="AP786" s="58" t="s">
        <v>2521</v>
      </c>
      <c r="AQ786" s="129" t="s">
        <v>2494</v>
      </c>
      <c r="AR786" s="129" t="s">
        <v>2886</v>
      </c>
      <c r="AS786" s="129" t="s">
        <v>2889</v>
      </c>
      <c r="AT786" s="130">
        <v>1584339.3</v>
      </c>
      <c r="AU786" s="130">
        <v>531540.5</v>
      </c>
      <c r="AV786" s="93">
        <f t="shared" si="68"/>
        <v>158.72758333333334</v>
      </c>
      <c r="AW786" s="93">
        <f t="shared" si="68"/>
        <v>53.261249999999997</v>
      </c>
      <c r="AX786" s="129">
        <v>15</v>
      </c>
      <c r="AY786" s="129">
        <v>920</v>
      </c>
      <c r="AZ786" s="129">
        <v>35</v>
      </c>
    </row>
    <row r="787" spans="1:52" ht="15" customHeight="1" x14ac:dyDescent="0.3">
      <c r="A787" s="157" t="s">
        <v>2892</v>
      </c>
      <c r="B787" s="54">
        <f ca="1">IF(AO787="","",IF(ISERROR(MATCH(AO787,AO$5:AO786,0)),MAX(B$5:B786)+1,INDIRECT(ADDRESS(MATCH(AO787,AO$5:AO786,0)+4,1)) ) )</f>
        <v>678</v>
      </c>
      <c r="C787" s="55">
        <v>848</v>
      </c>
      <c r="E787" s="57" t="s">
        <v>1194</v>
      </c>
      <c r="F787" s="58" t="s">
        <v>1194</v>
      </c>
      <c r="G787" s="126" t="s">
        <v>2753</v>
      </c>
      <c r="H787" s="59">
        <v>60</v>
      </c>
      <c r="J787" s="58" t="s">
        <v>1182</v>
      </c>
      <c r="L787" s="128" t="s">
        <v>2892</v>
      </c>
      <c r="M787" s="128" t="s">
        <v>2509</v>
      </c>
      <c r="N787" s="61">
        <f>IF(J787="","",IF(ISERROR(MATCH(M787,M$5:M786,0)),MAX(N$5:N786)+1,VLOOKUP(M787,M$5:N786,2,FALSE)) )</f>
        <v>33</v>
      </c>
      <c r="P787" s="98"/>
      <c r="Q787" s="131"/>
      <c r="R787" s="131"/>
      <c r="S787" s="59"/>
      <c r="T787" s="96"/>
      <c r="V787" s="61" t="str">
        <f>IF(P787="","",IF(M787="ho",T787&amp;"_"&amp;T787,T787&amp;"_"&amp;U787) )</f>
        <v/>
      </c>
      <c r="W787" s="61" t="str">
        <f>IF(P787="","",IF(ISERROR(MATCH(V787,V$5:V786,0)),MAX(W$5:W786)+1,VLOOKUP(V787,V$5:W786,2,FALSE)) )</f>
        <v/>
      </c>
      <c r="AH787" s="54" t="str">
        <f t="shared" si="70"/>
        <v>x**</v>
      </c>
      <c r="AK787" s="58" t="s">
        <v>2443</v>
      </c>
      <c r="AO787" s="58" t="s">
        <v>2892</v>
      </c>
      <c r="AP787" s="58" t="s">
        <v>2521</v>
      </c>
      <c r="AQ787" s="129" t="s">
        <v>2494</v>
      </c>
      <c r="AR787" s="129" t="s">
        <v>2893</v>
      </c>
      <c r="AS787" s="129" t="s">
        <v>2894</v>
      </c>
      <c r="AT787" s="130">
        <v>1584358.1</v>
      </c>
      <c r="AU787" s="130">
        <v>531522.9</v>
      </c>
      <c r="AV787" s="93">
        <f t="shared" si="68"/>
        <v>158.73280555555559</v>
      </c>
      <c r="AW787" s="93">
        <f t="shared" si="68"/>
        <v>53.256361111111119</v>
      </c>
      <c r="AX787" s="129">
        <v>15</v>
      </c>
      <c r="AY787" s="129">
        <v>828</v>
      </c>
      <c r="AZ787" s="129">
        <v>35</v>
      </c>
    </row>
    <row r="788" spans="1:52" ht="15" customHeight="1" x14ac:dyDescent="0.3">
      <c r="A788" s="157" t="s">
        <v>2895</v>
      </c>
      <c r="B788" s="54">
        <f ca="1">IF(AO788="","",IF(ISERROR(MATCH(AO788,AO$5:AO787,0)),MAX(B$5:B787)+1,INDIRECT(ADDRESS(MATCH(AO788,AO$5:AO787,0)+4,1)) ) )</f>
        <v>679</v>
      </c>
      <c r="C788" s="55">
        <v>851</v>
      </c>
      <c r="E788" s="57" t="s">
        <v>1194</v>
      </c>
      <c r="F788" s="58" t="s">
        <v>1194</v>
      </c>
      <c r="G788" s="126" t="s">
        <v>2753</v>
      </c>
      <c r="H788" s="59">
        <v>61</v>
      </c>
      <c r="J788" s="58" t="s">
        <v>1182</v>
      </c>
      <c r="L788" s="128" t="s">
        <v>2895</v>
      </c>
      <c r="M788" s="128" t="s">
        <v>1576</v>
      </c>
      <c r="N788" s="61">
        <f>IF(J788="","",IF(ISERROR(MATCH(M788,M$5:M787,0)),MAX(N$5:N787)+1,VLOOKUP(M788,M$5:N787,2,FALSE)) )</f>
        <v>9</v>
      </c>
      <c r="P788" s="98"/>
      <c r="Q788" s="131"/>
      <c r="R788" s="131"/>
      <c r="S788" s="59"/>
      <c r="T788" s="96"/>
      <c r="V788" s="61" t="str">
        <f>IF(P788="","",IF(M774="ho",T788&amp;"_"&amp;T788,T788&amp;"_"&amp;U788) )</f>
        <v/>
      </c>
      <c r="W788" s="61" t="str">
        <f>IF(P788="","",IF(ISERROR(MATCH(V788,V$5:V787,0)),MAX(W$5:W787)+1,VLOOKUP(V788,V$5:W787,2,FALSE)) )</f>
        <v/>
      </c>
      <c r="AH788" s="54" t="str">
        <f t="shared" si="70"/>
        <v>9**</v>
      </c>
      <c r="AK788" s="58" t="s">
        <v>2443</v>
      </c>
      <c r="AO788" s="58" t="s">
        <v>2895</v>
      </c>
      <c r="AP788" s="58" t="s">
        <v>2521</v>
      </c>
      <c r="AQ788" s="129" t="s">
        <v>2498</v>
      </c>
      <c r="AR788" s="129" t="s">
        <v>2896</v>
      </c>
      <c r="AS788" s="129" t="s">
        <v>2897</v>
      </c>
      <c r="AT788" s="130">
        <v>1584411.3</v>
      </c>
      <c r="AU788" s="130">
        <v>531519.1</v>
      </c>
      <c r="AV788" s="93">
        <f t="shared" si="68"/>
        <v>158.73647222222223</v>
      </c>
      <c r="AW788" s="93">
        <f t="shared" si="68"/>
        <v>53.255305555555552</v>
      </c>
      <c r="AX788" s="129">
        <v>15</v>
      </c>
      <c r="AY788" s="129">
        <v>829</v>
      </c>
      <c r="AZ788" s="129">
        <v>35</v>
      </c>
    </row>
    <row r="789" spans="1:52" ht="15" customHeight="1" x14ac:dyDescent="0.3">
      <c r="A789" s="157" t="s">
        <v>2898</v>
      </c>
      <c r="B789" s="54">
        <f ca="1">IF(AO789="","",IF(ISERROR(MATCH(AO789,AO$5:AO788,0)),MAX(B$5:B788)+1,INDIRECT(ADDRESS(MATCH(AO789,AO$5:AO788,0)+4,1)) ) )</f>
        <v>680</v>
      </c>
      <c r="C789" s="55">
        <v>852</v>
      </c>
      <c r="E789" s="57" t="s">
        <v>1194</v>
      </c>
      <c r="F789" s="58" t="s">
        <v>1194</v>
      </c>
      <c r="G789" s="126" t="s">
        <v>2753</v>
      </c>
      <c r="H789" s="59">
        <v>62</v>
      </c>
      <c r="J789" s="58" t="s">
        <v>1182</v>
      </c>
      <c r="L789" s="128" t="s">
        <v>2898</v>
      </c>
      <c r="M789" s="128" t="s">
        <v>2509</v>
      </c>
      <c r="N789" s="61">
        <f>IF(J789="","",IF(ISERROR(MATCH(M789,M$5:M788,0)),MAX(N$5:N788)+1,VLOOKUP(M789,M$5:N788,2,FALSE)) )</f>
        <v>33</v>
      </c>
      <c r="P789" s="98"/>
      <c r="Q789" s="131"/>
      <c r="R789" s="131"/>
      <c r="S789" s="59"/>
      <c r="T789" s="96"/>
      <c r="V789" s="61" t="str">
        <f>IF(P789="","",IF(M775="ho",T789&amp;"_"&amp;T789,T789&amp;"_"&amp;U789) )</f>
        <v/>
      </c>
      <c r="W789" s="61" t="str">
        <f>IF(P789="","",IF(ISERROR(MATCH(V789,V$5:V788,0)),MAX(W$5:W788)+1,VLOOKUP(V789,V$5:W788,2,FALSE)) )</f>
        <v/>
      </c>
      <c r="AH789" s="54" t="str">
        <f t="shared" si="70"/>
        <v>x**</v>
      </c>
      <c r="AK789" s="58" t="s">
        <v>2443</v>
      </c>
      <c r="AO789" s="58" t="s">
        <v>2898</v>
      </c>
      <c r="AP789" s="58" t="s">
        <v>2521</v>
      </c>
      <c r="AQ789" s="129" t="s">
        <v>2498</v>
      </c>
      <c r="AR789" s="129" t="s">
        <v>2899</v>
      </c>
      <c r="AS789" s="129" t="s">
        <v>2900</v>
      </c>
      <c r="AT789" s="130">
        <v>1584401.3</v>
      </c>
      <c r="AU789" s="130">
        <v>531502.9</v>
      </c>
      <c r="AV789" s="93">
        <f t="shared" si="68"/>
        <v>158.73369444444447</v>
      </c>
      <c r="AW789" s="93">
        <f t="shared" si="68"/>
        <v>53.250805555555559</v>
      </c>
      <c r="AX789" s="129">
        <v>15</v>
      </c>
      <c r="AY789" s="129">
        <v>823</v>
      </c>
      <c r="AZ789" s="129">
        <v>35</v>
      </c>
    </row>
    <row r="790" spans="1:52" ht="15" customHeight="1" x14ac:dyDescent="0.3">
      <c r="A790" s="157" t="s">
        <v>2901</v>
      </c>
      <c r="B790" s="54">
        <f ca="1">IF(AO790="","",IF(ISERROR(MATCH(AO790,AO$5:AO789,0)),MAX(B$5:B789)+1,INDIRECT(ADDRESS(MATCH(AO790,AO$5:AO789,0)+4,1)) ) )</f>
        <v>681</v>
      </c>
      <c r="C790" s="55">
        <v>853</v>
      </c>
      <c r="F790" s="58" t="s">
        <v>1194</v>
      </c>
      <c r="G790" s="126" t="s">
        <v>2753</v>
      </c>
      <c r="H790" s="59">
        <v>63</v>
      </c>
      <c r="J790" s="58"/>
      <c r="L790" s="128" t="s">
        <v>2901</v>
      </c>
      <c r="M790" s="58"/>
      <c r="N790" s="61" t="str">
        <f>IF(J790="","",IF(ISERROR(MATCH(M790,M$5:M789,0)),MAX(N$5:N789)+1,VLOOKUP(M790,M$5:N789,2,FALSE)) )</f>
        <v/>
      </c>
      <c r="P790" s="98"/>
      <c r="Q790" s="131"/>
      <c r="R790" s="131"/>
      <c r="S790" s="59"/>
      <c r="T790" s="96"/>
      <c r="V790" s="61" t="str">
        <f>IF(P790="","",IF(M788="ho",T790&amp;"_"&amp;T790,T790&amp;"_"&amp;U790) )</f>
        <v/>
      </c>
      <c r="W790" s="61" t="str">
        <f>IF(P790="","",IF(ISERROR(MATCH(V790,V$5:V789,0)),MAX(W$5:W789)+1,VLOOKUP(V790,V$5:W789,2,FALSE)) )</f>
        <v/>
      </c>
      <c r="AH790" s="54" t="str">
        <f t="shared" si="70"/>
        <v>***</v>
      </c>
      <c r="AK790" s="58" t="s">
        <v>2443</v>
      </c>
      <c r="AO790" s="58" t="s">
        <v>2901</v>
      </c>
      <c r="AP790" s="58" t="s">
        <v>2521</v>
      </c>
      <c r="AQ790" s="129" t="s">
        <v>2498</v>
      </c>
      <c r="AR790" s="129" t="s">
        <v>2899</v>
      </c>
      <c r="AS790" s="129" t="s">
        <v>2902</v>
      </c>
      <c r="AT790" s="130">
        <v>1584405.8</v>
      </c>
      <c r="AU790" s="130">
        <v>531509.4</v>
      </c>
      <c r="AV790" s="93">
        <f t="shared" si="68"/>
        <v>158.73494444444447</v>
      </c>
      <c r="AW790" s="93">
        <f t="shared" si="68"/>
        <v>53.252611111111115</v>
      </c>
      <c r="AX790" s="129">
        <v>15</v>
      </c>
      <c r="AY790" s="129">
        <v>815</v>
      </c>
      <c r="AZ790" s="129">
        <v>35</v>
      </c>
    </row>
    <row r="791" spans="1:52" ht="15" customHeight="1" x14ac:dyDescent="0.3">
      <c r="A791" s="157" t="s">
        <v>2903</v>
      </c>
      <c r="B791" s="54">
        <f ca="1">IF(AO791="","",IF(ISERROR(MATCH(AO791,AO$5:AO790,0)),MAX(B$5:B790)+1,INDIRECT(ADDRESS(MATCH(AO791,AO$5:AO790,0)+4,1)) ) )</f>
        <v>682</v>
      </c>
      <c r="C791" s="55">
        <v>854</v>
      </c>
      <c r="E791" s="57" t="s">
        <v>2793</v>
      </c>
      <c r="F791" s="58" t="s">
        <v>2794</v>
      </c>
      <c r="G791" s="126" t="s">
        <v>2753</v>
      </c>
      <c r="H791" s="59">
        <v>64</v>
      </c>
      <c r="J791" s="58" t="s">
        <v>1182</v>
      </c>
      <c r="L791" s="128" t="s">
        <v>2903</v>
      </c>
      <c r="M791" s="128" t="s">
        <v>2772</v>
      </c>
      <c r="N791" s="61">
        <f>IF(J791="","",IF(ISERROR(MATCH(M791,M$5:M790,0)),MAX(N$5:N790)+1,VLOOKUP(M791,M$5:N790,2,FALSE)) )</f>
        <v>38</v>
      </c>
      <c r="P791" s="98"/>
      <c r="Q791" s="131"/>
      <c r="R791" s="131"/>
      <c r="S791" s="59"/>
      <c r="T791" s="96"/>
      <c r="V791" s="61" t="str">
        <f>IF(P791="","",IF(M789="ho",T791&amp;"_"&amp;T791,T791&amp;"_"&amp;U791) )</f>
        <v/>
      </c>
      <c r="W791" s="61" t="str">
        <f>IF(P791="","",IF(ISERROR(MATCH(V791,V$5:V790,0)),MAX(W$5:W790)+1,VLOOKUP(V791,V$5:W790,2,FALSE)) )</f>
        <v/>
      </c>
      <c r="AH791" s="54" t="str">
        <f t="shared" si="70"/>
        <v>}**</v>
      </c>
      <c r="AK791" s="58" t="s">
        <v>2443</v>
      </c>
      <c r="AO791" s="58" t="s">
        <v>2903</v>
      </c>
      <c r="AP791" s="58" t="s">
        <v>2521</v>
      </c>
      <c r="AQ791" s="129" t="s">
        <v>2498</v>
      </c>
      <c r="AR791" s="129" t="s">
        <v>2899</v>
      </c>
      <c r="AS791" s="129" t="s">
        <v>2904</v>
      </c>
      <c r="AT791" s="130">
        <v>1584425.8</v>
      </c>
      <c r="AU791" s="130">
        <v>531518.69999999995</v>
      </c>
      <c r="AV791" s="93">
        <f t="shared" si="68"/>
        <v>158.74050000000003</v>
      </c>
      <c r="AW791" s="93">
        <f t="shared" si="68"/>
        <v>53.255194444444435</v>
      </c>
      <c r="AX791" s="129">
        <v>15</v>
      </c>
      <c r="AY791" s="129">
        <v>827</v>
      </c>
      <c r="AZ791" s="129">
        <v>35</v>
      </c>
    </row>
    <row r="792" spans="1:52" ht="15" customHeight="1" x14ac:dyDescent="0.3">
      <c r="A792" s="157" t="s">
        <v>2905</v>
      </c>
      <c r="B792" s="54">
        <f ca="1">IF(AO792="","",IF(ISERROR(MATCH(AO792,AO$5:AO791,0)),MAX(B$5:B791)+1,INDIRECT(ADDRESS(MATCH(AO792,AO$5:AO791,0)+4,1)) ) )</f>
        <v>683</v>
      </c>
      <c r="C792" s="55">
        <v>855</v>
      </c>
      <c r="E792" s="57" t="s">
        <v>1194</v>
      </c>
      <c r="F792" s="58" t="s">
        <v>1194</v>
      </c>
      <c r="G792" s="126" t="s">
        <v>2753</v>
      </c>
      <c r="H792" s="59">
        <v>65</v>
      </c>
      <c r="J792" s="58" t="s">
        <v>1182</v>
      </c>
      <c r="L792" s="128" t="s">
        <v>2905</v>
      </c>
      <c r="M792" s="128" t="s">
        <v>2509</v>
      </c>
      <c r="N792" s="61">
        <f>IF(J792="","",IF(ISERROR(MATCH(M792,M$5:M791,0)),MAX(N$5:N791)+1,VLOOKUP(M792,M$5:N791,2,FALSE)) )</f>
        <v>33</v>
      </c>
      <c r="P792" s="98"/>
      <c r="Q792" s="131"/>
      <c r="R792" s="131"/>
      <c r="S792" s="59"/>
      <c r="T792" s="96"/>
      <c r="V792" s="61" t="str">
        <f>IF(P792="","",IF(M791="ho",T792&amp;"_"&amp;T792,T792&amp;"_"&amp;U792) )</f>
        <v/>
      </c>
      <c r="W792" s="61" t="str">
        <f>IF(P792="","",IF(ISERROR(MATCH(V792,V$5:V791,0)),MAX(W$5:W791)+1,VLOOKUP(V792,V$5:W791,2,FALSE)) )</f>
        <v/>
      </c>
      <c r="AH792" s="54" t="str">
        <f t="shared" si="70"/>
        <v>x**</v>
      </c>
      <c r="AK792" s="58" t="s">
        <v>2443</v>
      </c>
      <c r="AO792" s="58" t="s">
        <v>2905</v>
      </c>
      <c r="AP792" s="58" t="s">
        <v>2521</v>
      </c>
      <c r="AQ792" s="129" t="s">
        <v>2498</v>
      </c>
      <c r="AR792" s="129" t="s">
        <v>2899</v>
      </c>
      <c r="AS792" s="129" t="s">
        <v>2904</v>
      </c>
      <c r="AT792" s="130">
        <v>1584425.8</v>
      </c>
      <c r="AU792" s="130">
        <v>531518.69999999995</v>
      </c>
      <c r="AV792" s="93">
        <f t="shared" si="68"/>
        <v>158.74050000000003</v>
      </c>
      <c r="AW792" s="93">
        <f t="shared" si="68"/>
        <v>53.255194444444435</v>
      </c>
      <c r="AX792" s="129">
        <v>15</v>
      </c>
      <c r="AY792" s="129">
        <v>827</v>
      </c>
      <c r="AZ792" s="129">
        <v>35</v>
      </c>
    </row>
    <row r="793" spans="1:52" ht="15" customHeight="1" x14ac:dyDescent="0.3">
      <c r="A793" s="157" t="s">
        <v>2906</v>
      </c>
      <c r="B793" s="54">
        <f ca="1">IF(AO793="","",IF(ISERROR(MATCH(AO793,AO$5:AO792,0)),MAX(B$5:B792)+1,INDIRECT(ADDRESS(MATCH(AO793,AO$5:AO792,0)+4,1)) ) )</f>
        <v>684</v>
      </c>
      <c r="C793" s="55">
        <v>856</v>
      </c>
      <c r="E793" s="57" t="s">
        <v>1194</v>
      </c>
      <c r="F793" s="58" t="s">
        <v>1194</v>
      </c>
      <c r="G793" s="126" t="s">
        <v>2753</v>
      </c>
      <c r="H793" s="59">
        <v>66</v>
      </c>
      <c r="J793" s="58" t="s">
        <v>1182</v>
      </c>
      <c r="L793" s="128" t="s">
        <v>2906</v>
      </c>
      <c r="M793" s="128" t="s">
        <v>2509</v>
      </c>
      <c r="N793" s="61">
        <f>IF(J793="","",IF(ISERROR(MATCH(M793,M$5:M792,0)),MAX(N$5:N792)+1,VLOOKUP(M793,M$5:N792,2,FALSE)) )</f>
        <v>33</v>
      </c>
      <c r="P793" s="98"/>
      <c r="Q793" s="131"/>
      <c r="R793" s="131"/>
      <c r="S793" s="59"/>
      <c r="T793" s="96"/>
      <c r="V793" s="61" t="str">
        <f>IF(P793="","",IF(M792="ho",T793&amp;"_"&amp;T793,T793&amp;"_"&amp;U793) )</f>
        <v/>
      </c>
      <c r="W793" s="61" t="str">
        <f>IF(P793="","",IF(ISERROR(MATCH(V793,V$5:V792,0)),MAX(W$5:W792)+1,VLOOKUP(V793,V$5:W792,2,FALSE)) )</f>
        <v/>
      </c>
      <c r="AH793" s="54" t="str">
        <f t="shared" si="70"/>
        <v>x**</v>
      </c>
      <c r="AK793" s="58" t="s">
        <v>2443</v>
      </c>
      <c r="AO793" s="58" t="s">
        <v>2906</v>
      </c>
      <c r="AP793" s="58" t="s">
        <v>2521</v>
      </c>
      <c r="AQ793" s="129" t="s">
        <v>2498</v>
      </c>
      <c r="AR793" s="129" t="s">
        <v>2899</v>
      </c>
      <c r="AS793" s="129" t="s">
        <v>2907</v>
      </c>
      <c r="AT793" s="130">
        <v>1584425.2</v>
      </c>
      <c r="AU793" s="130">
        <v>531517.9</v>
      </c>
      <c r="AV793" s="93">
        <f t="shared" si="68"/>
        <v>158.74033333333333</v>
      </c>
      <c r="AW793" s="93">
        <f t="shared" si="68"/>
        <v>53.254972222222229</v>
      </c>
      <c r="AX793" s="129">
        <v>15</v>
      </c>
      <c r="AY793" s="129">
        <v>854</v>
      </c>
      <c r="AZ793" s="129">
        <v>35</v>
      </c>
    </row>
    <row r="794" spans="1:52" ht="15" customHeight="1" x14ac:dyDescent="0.3">
      <c r="A794" s="157" t="s">
        <v>2908</v>
      </c>
      <c r="B794" s="54">
        <f ca="1">IF(AO794="","",IF(ISERROR(MATCH(AO794,AO$5:AO793,0)),MAX(B$5:B793)+1,INDIRECT(ADDRESS(MATCH(AO794,AO$5:AO793,0)+4,1)) ) )</f>
        <v>685</v>
      </c>
      <c r="C794" s="55">
        <v>857</v>
      </c>
      <c r="E794" s="57" t="s">
        <v>1194</v>
      </c>
      <c r="F794" s="58" t="s">
        <v>1194</v>
      </c>
      <c r="G794" s="126" t="s">
        <v>2753</v>
      </c>
      <c r="H794" s="59">
        <v>67</v>
      </c>
      <c r="J794" s="58" t="s">
        <v>1182</v>
      </c>
      <c r="L794" s="128" t="s">
        <v>2908</v>
      </c>
      <c r="M794" s="128" t="s">
        <v>2509</v>
      </c>
      <c r="N794" s="61">
        <f>IF(J794="","",IF(ISERROR(MATCH(M794,M$5:M793,0)),MAX(N$5:N793)+1,VLOOKUP(M794,M$5:N793,2,FALSE)) )</f>
        <v>33</v>
      </c>
      <c r="P794" s="98"/>
      <c r="Q794" s="131"/>
      <c r="R794" s="131"/>
      <c r="S794" s="59"/>
      <c r="T794" s="96"/>
      <c r="V794" s="61" t="str">
        <f>IF(P794="","",IF(M793="ho",T794&amp;"_"&amp;T794,T794&amp;"_"&amp;U794) )</f>
        <v/>
      </c>
      <c r="W794" s="61" t="str">
        <f>IF(P794="","",IF(ISERROR(MATCH(V794,V$5:V793,0)),MAX(W$5:W793)+1,VLOOKUP(V794,V$5:W793,2,FALSE)) )</f>
        <v/>
      </c>
      <c r="AH794" s="54" t="str">
        <f t="shared" si="70"/>
        <v>x**</v>
      </c>
      <c r="AK794" s="58" t="s">
        <v>2443</v>
      </c>
      <c r="AO794" s="58" t="s">
        <v>2908</v>
      </c>
      <c r="AP794" s="58" t="s">
        <v>2521</v>
      </c>
      <c r="AQ794" s="129" t="s">
        <v>2498</v>
      </c>
      <c r="AR794" s="129" t="s">
        <v>2899</v>
      </c>
      <c r="AS794" s="129" t="s">
        <v>2909</v>
      </c>
      <c r="AT794" s="130">
        <v>1584431.2</v>
      </c>
      <c r="AU794" s="130">
        <v>531513.30000000005</v>
      </c>
      <c r="AV794" s="93">
        <f t="shared" si="68"/>
        <v>158.74199999999999</v>
      </c>
      <c r="AW794" s="93">
        <f t="shared" si="68"/>
        <v>53.253694444444456</v>
      </c>
      <c r="AX794" s="129">
        <v>15</v>
      </c>
      <c r="AY794" s="129">
        <v>908</v>
      </c>
      <c r="AZ794" s="129">
        <v>35</v>
      </c>
    </row>
    <row r="795" spans="1:52" ht="15" customHeight="1" x14ac:dyDescent="0.3">
      <c r="A795" s="157" t="s">
        <v>2178</v>
      </c>
      <c r="B795" s="54">
        <f ca="1">IF(AO795="","",IF(ISERROR(MATCH(AO795,AO$5:AO794,0)),MAX(B$5:B794)+1,INDIRECT(ADDRESS(MATCH(AO795,AO$5:AO794,0)+4,1)) ) )</f>
        <v>686</v>
      </c>
      <c r="C795" s="55">
        <v>858</v>
      </c>
      <c r="F795" s="58" t="s">
        <v>1194</v>
      </c>
      <c r="G795" s="126" t="s">
        <v>2753</v>
      </c>
      <c r="H795" s="59">
        <v>68</v>
      </c>
      <c r="J795" s="58"/>
      <c r="L795" s="128"/>
      <c r="M795" s="58"/>
      <c r="N795" s="61" t="str">
        <f>IF(J795="","",IF(ISERROR(MATCH(M795,M$5:M794,0)),MAX(N$5:N794)+1,VLOOKUP(M795,M$5:N794,2,FALSE)) )</f>
        <v/>
      </c>
      <c r="P795" s="98"/>
      <c r="Q795" s="131"/>
      <c r="R795" s="131"/>
      <c r="S795" s="59"/>
      <c r="T795" s="96"/>
      <c r="V795" s="61" t="str">
        <f>IF(P795="","",IF(M794="ho",T795&amp;"_"&amp;T795,T795&amp;"_"&amp;U795) )</f>
        <v/>
      </c>
      <c r="W795" s="61" t="str">
        <f>IF(P795="","",IF(ISERROR(MATCH(V795,V$5:V794,0)),MAX(W$5:W794)+1,VLOOKUP(V795,V$5:W794,2,FALSE)) )</f>
        <v/>
      </c>
      <c r="AH795" s="54" t="str">
        <f t="shared" si="70"/>
        <v>***</v>
      </c>
      <c r="AK795" s="58" t="s">
        <v>2443</v>
      </c>
      <c r="AO795" s="58" t="s">
        <v>2178</v>
      </c>
      <c r="AP795" s="58" t="s">
        <v>2521</v>
      </c>
      <c r="AQ795" s="129" t="s">
        <v>2498</v>
      </c>
      <c r="AR795" s="129" t="s">
        <v>2910</v>
      </c>
      <c r="AS795" s="129" t="s">
        <v>2911</v>
      </c>
      <c r="AT795" s="130">
        <v>1584445.3</v>
      </c>
      <c r="AU795" s="130">
        <v>531503.9</v>
      </c>
      <c r="AV795" s="93">
        <f t="shared" si="68"/>
        <v>158.74591666666669</v>
      </c>
      <c r="AW795" s="93">
        <f t="shared" si="68"/>
        <v>53.251083333333341</v>
      </c>
      <c r="AX795" s="129">
        <v>15</v>
      </c>
      <c r="AY795" s="129">
        <v>994</v>
      </c>
      <c r="AZ795" s="129">
        <v>35</v>
      </c>
    </row>
    <row r="796" spans="1:52" ht="15" customHeight="1" x14ac:dyDescent="0.3">
      <c r="A796" s="157" t="s">
        <v>2912</v>
      </c>
      <c r="B796" s="54">
        <f ca="1">IF(AO796="","",IF(ISERROR(MATCH(AO796,AO$5:AO795,0)),MAX(B$5:B795)+1,INDIRECT(ADDRESS(MATCH(AO796,AO$5:AO795,0)+4,1)) ) )</f>
        <v>687</v>
      </c>
      <c r="C796" s="55">
        <v>859</v>
      </c>
      <c r="E796" s="57" t="s">
        <v>1194</v>
      </c>
      <c r="F796" s="58" t="s">
        <v>1194</v>
      </c>
      <c r="G796" s="126" t="s">
        <v>2753</v>
      </c>
      <c r="H796" s="59">
        <v>69</v>
      </c>
      <c r="J796" s="58" t="s">
        <v>1182</v>
      </c>
      <c r="L796" s="128" t="s">
        <v>2912</v>
      </c>
      <c r="M796" s="128" t="s">
        <v>2509</v>
      </c>
      <c r="N796" s="61">
        <f>IF(J796="","",IF(ISERROR(MATCH(M796,M$5:M795,0)),MAX(N$5:N795)+1,VLOOKUP(M796,M$5:N795,2,FALSE)) )</f>
        <v>33</v>
      </c>
      <c r="P796" s="98"/>
      <c r="Q796" s="131"/>
      <c r="R796" s="131"/>
      <c r="S796" s="59"/>
      <c r="T796" s="96"/>
      <c r="V796" s="61" t="str">
        <f t="shared" ref="V796:V805" si="72">IF(P796="","",IF(M796="ho",T796&amp;"_"&amp;T796,T796&amp;"_"&amp;U796) )</f>
        <v/>
      </c>
      <c r="W796" s="61" t="str">
        <f>IF(P796="","",IF(ISERROR(MATCH(V796,V$5:V795,0)),MAX(W$5:W795)+1,VLOOKUP(V796,V$5:W795,2,FALSE)) )</f>
        <v/>
      </c>
      <c r="AH796" s="54" t="str">
        <f t="shared" si="70"/>
        <v>x**</v>
      </c>
      <c r="AK796" s="58" t="s">
        <v>2443</v>
      </c>
      <c r="AO796" s="58" t="s">
        <v>2912</v>
      </c>
      <c r="AP796" s="58" t="s">
        <v>2521</v>
      </c>
      <c r="AQ796" s="129" t="s">
        <v>2498</v>
      </c>
      <c r="AR796" s="129" t="s">
        <v>2910</v>
      </c>
      <c r="AS796" s="129" t="s">
        <v>2913</v>
      </c>
      <c r="AT796" s="130">
        <v>1584449.4</v>
      </c>
      <c r="AU796" s="130">
        <v>531501</v>
      </c>
      <c r="AV796" s="93">
        <f t="shared" si="68"/>
        <v>158.74705555555553</v>
      </c>
      <c r="AW796" s="93">
        <f t="shared" si="68"/>
        <v>53.250277777777775</v>
      </c>
      <c r="AX796" s="129">
        <v>15</v>
      </c>
      <c r="AY796" s="129">
        <v>1017</v>
      </c>
      <c r="AZ796" s="129">
        <v>35</v>
      </c>
    </row>
    <row r="797" spans="1:52" ht="15" customHeight="1" x14ac:dyDescent="0.3">
      <c r="A797" s="157" t="s">
        <v>2914</v>
      </c>
      <c r="B797" s="54">
        <f ca="1">IF(AO797="","",IF(ISERROR(MATCH(AO797,AO$5:AO796,0)),MAX(B$5:B796)+1,INDIRECT(ADDRESS(MATCH(AO797,AO$5:AO796,0)+4,1)) ) )</f>
        <v>688</v>
      </c>
      <c r="C797" s="55">
        <v>860</v>
      </c>
      <c r="E797" s="57" t="s">
        <v>1194</v>
      </c>
      <c r="F797" s="58" t="s">
        <v>1194</v>
      </c>
      <c r="G797" s="126" t="s">
        <v>2753</v>
      </c>
      <c r="H797" s="59">
        <v>70</v>
      </c>
      <c r="J797" s="58" t="s">
        <v>1182</v>
      </c>
      <c r="L797" s="128" t="s">
        <v>2914</v>
      </c>
      <c r="M797" s="128" t="s">
        <v>2509</v>
      </c>
      <c r="N797" s="61">
        <f>IF(J797="","",IF(ISERROR(MATCH(M797,M$5:M796,0)),MAX(N$5:N796)+1,VLOOKUP(M797,M$5:N796,2,FALSE)) )</f>
        <v>33</v>
      </c>
      <c r="P797" s="98"/>
      <c r="Q797" s="131"/>
      <c r="R797" s="131"/>
      <c r="S797" s="59"/>
      <c r="T797" s="96"/>
      <c r="V797" s="61" t="str">
        <f t="shared" si="72"/>
        <v/>
      </c>
      <c r="W797" s="61" t="str">
        <f>IF(P797="","",IF(ISERROR(MATCH(V797,V$5:V796,0)),MAX(W$5:W796)+1,VLOOKUP(V797,V$5:W796,2,FALSE)) )</f>
        <v/>
      </c>
      <c r="AH797" s="54" t="str">
        <f t="shared" si="70"/>
        <v>x**</v>
      </c>
      <c r="AK797" s="58" t="s">
        <v>2443</v>
      </c>
      <c r="AO797" s="58" t="s">
        <v>2914</v>
      </c>
      <c r="AP797" s="58" t="s">
        <v>2521</v>
      </c>
      <c r="AQ797" s="129" t="s">
        <v>2498</v>
      </c>
      <c r="AR797" s="129" t="s">
        <v>2910</v>
      </c>
      <c r="AS797" s="129" t="s">
        <v>2915</v>
      </c>
      <c r="AT797" s="130">
        <v>1584437.3</v>
      </c>
      <c r="AU797" s="130">
        <v>531505.1</v>
      </c>
      <c r="AV797" s="93">
        <f t="shared" si="68"/>
        <v>158.74369444444446</v>
      </c>
      <c r="AW797" s="93">
        <f t="shared" si="68"/>
        <v>53.251416666666657</v>
      </c>
      <c r="AX797" s="129">
        <v>15</v>
      </c>
      <c r="AY797" s="129">
        <v>971</v>
      </c>
      <c r="AZ797" s="129">
        <v>35</v>
      </c>
    </row>
    <row r="798" spans="1:52" ht="15" customHeight="1" x14ac:dyDescent="0.3">
      <c r="A798" s="157" t="s">
        <v>2916</v>
      </c>
      <c r="B798" s="54">
        <f ca="1">IF(AO798="","",IF(ISERROR(MATCH(AO798,AO$5:AO797,0)),MAX(B$5:B797)+1,INDIRECT(ADDRESS(MATCH(AO798,AO$5:AO797,0)+4,1)) ) )</f>
        <v>689</v>
      </c>
      <c r="C798" s="55">
        <v>861</v>
      </c>
      <c r="E798" s="57" t="s">
        <v>1194</v>
      </c>
      <c r="F798" s="58" t="s">
        <v>1194</v>
      </c>
      <c r="G798" s="126" t="s">
        <v>2753</v>
      </c>
      <c r="H798" s="59">
        <v>71</v>
      </c>
      <c r="J798" s="58" t="s">
        <v>1182</v>
      </c>
      <c r="L798" s="128" t="s">
        <v>2916</v>
      </c>
      <c r="M798" s="128" t="s">
        <v>2509</v>
      </c>
      <c r="N798" s="61">
        <f>IF(J798="","",IF(ISERROR(MATCH(M798,M$5:M797,0)),MAX(N$5:N797)+1,VLOOKUP(M798,M$5:N797,2,FALSE)) )</f>
        <v>33</v>
      </c>
      <c r="P798" s="98"/>
      <c r="Q798" s="131"/>
      <c r="R798" s="131"/>
      <c r="S798" s="59"/>
      <c r="T798" s="96"/>
      <c r="V798" s="61" t="str">
        <f t="shared" si="72"/>
        <v/>
      </c>
      <c r="W798" s="61" t="str">
        <f>IF(P798="","",IF(ISERROR(MATCH(V798,V$5:V797,0)),MAX(W$5:W797)+1,VLOOKUP(V798,V$5:W797,2,FALSE)) )</f>
        <v/>
      </c>
      <c r="AH798" s="54" t="str">
        <f t="shared" si="70"/>
        <v>x**</v>
      </c>
      <c r="AK798" s="58" t="s">
        <v>2443</v>
      </c>
      <c r="AO798" s="58" t="s">
        <v>2916</v>
      </c>
      <c r="AP798" s="58" t="s">
        <v>2521</v>
      </c>
      <c r="AQ798" s="129" t="s">
        <v>2498</v>
      </c>
      <c r="AR798" s="129" t="s">
        <v>2899</v>
      </c>
      <c r="AS798" s="129" t="s">
        <v>2917</v>
      </c>
      <c r="AT798" s="130">
        <v>1584418.2</v>
      </c>
      <c r="AU798" s="130">
        <v>531505.69999999995</v>
      </c>
      <c r="AV798" s="93">
        <f t="shared" si="68"/>
        <v>158.73838888888886</v>
      </c>
      <c r="AW798" s="93">
        <f t="shared" si="68"/>
        <v>53.251583333333322</v>
      </c>
      <c r="AX798" s="129">
        <v>15</v>
      </c>
      <c r="AY798" s="129">
        <v>902</v>
      </c>
      <c r="AZ798" s="129">
        <v>35</v>
      </c>
    </row>
    <row r="799" spans="1:52" ht="15" customHeight="1" x14ac:dyDescent="0.3">
      <c r="A799" s="157" t="s">
        <v>2918</v>
      </c>
      <c r="B799" s="54">
        <f ca="1">IF(AO799="","",IF(ISERROR(MATCH(AO799,AO$5:AO798,0)),MAX(B$5:B798)+1,INDIRECT(ADDRESS(MATCH(AO799,AO$5:AO798,0)+4,1)) ) )</f>
        <v>690</v>
      </c>
      <c r="C799" s="55">
        <v>862</v>
      </c>
      <c r="E799" s="88" t="s">
        <v>1308</v>
      </c>
      <c r="F799" s="58" t="s">
        <v>1181</v>
      </c>
      <c r="G799" s="126" t="s">
        <v>2753</v>
      </c>
      <c r="H799" s="59">
        <v>72</v>
      </c>
      <c r="J799" s="58" t="s">
        <v>1182</v>
      </c>
      <c r="L799" s="128" t="s">
        <v>2918</v>
      </c>
      <c r="M799" s="128" t="s">
        <v>2473</v>
      </c>
      <c r="N799" s="61">
        <f>IF(J799="","",IF(ISERROR(MATCH(M799,M$5:M798,0)),MAX(N$5:N798)+1,VLOOKUP(M799,M$5:N798,2,FALSE)) )</f>
        <v>32</v>
      </c>
      <c r="P799" s="96" t="s">
        <v>1182</v>
      </c>
      <c r="Q799" s="131"/>
      <c r="R799" s="131"/>
      <c r="S799" s="59"/>
      <c r="T799" s="96" t="s">
        <v>1217</v>
      </c>
      <c r="U799" s="58" t="s">
        <v>1212</v>
      </c>
      <c r="V799" s="61" t="str">
        <f t="shared" si="72"/>
        <v>A1-1_A2</v>
      </c>
      <c r="W799" s="61">
        <f>IF(P799="","",IF(ISERROR(MATCH(V799,V$5:V798,0)),MAX(W$5:W798)+1,VLOOKUP(V799,V$5:W798,2,FALSE)) )</f>
        <v>17</v>
      </c>
      <c r="AH799" s="54" t="str">
        <f t="shared" si="70"/>
        <v>wh*</v>
      </c>
      <c r="AK799" s="58" t="s">
        <v>2443</v>
      </c>
      <c r="AO799" s="58" t="s">
        <v>2918</v>
      </c>
      <c r="AP799" s="58" t="s">
        <v>2521</v>
      </c>
      <c r="AQ799" s="129" t="s">
        <v>2498</v>
      </c>
      <c r="AR799" s="129" t="s">
        <v>2899</v>
      </c>
      <c r="AS799" s="129" t="s">
        <v>2917</v>
      </c>
      <c r="AT799" s="130">
        <v>1584418.2</v>
      </c>
      <c r="AU799" s="130">
        <v>531505.69999999995</v>
      </c>
      <c r="AV799" s="93">
        <f t="shared" si="68"/>
        <v>158.73838888888886</v>
      </c>
      <c r="AW799" s="93">
        <f t="shared" si="68"/>
        <v>53.251583333333322</v>
      </c>
      <c r="AX799" s="129">
        <v>15</v>
      </c>
      <c r="AY799" s="129">
        <v>902</v>
      </c>
      <c r="AZ799" s="129">
        <v>35</v>
      </c>
    </row>
    <row r="800" spans="1:52" ht="15" customHeight="1" x14ac:dyDescent="0.3">
      <c r="A800" s="157" t="s">
        <v>2919</v>
      </c>
      <c r="B800" s="54">
        <f ca="1">IF(AO800="","",IF(ISERROR(MATCH(AO800,AO$5:AO799,0)),MAX(B$5:B799)+1,INDIRECT(ADDRESS(MATCH(AO800,AO$5:AO799,0)+4,1)) ) )</f>
        <v>691</v>
      </c>
      <c r="C800" s="55">
        <v>863</v>
      </c>
      <c r="E800" s="76" t="s">
        <v>1194</v>
      </c>
      <c r="F800" s="58" t="s">
        <v>1194</v>
      </c>
      <c r="G800" s="126" t="s">
        <v>2753</v>
      </c>
      <c r="H800" s="59">
        <v>73</v>
      </c>
      <c r="J800" s="58" t="s">
        <v>1182</v>
      </c>
      <c r="L800" s="128" t="s">
        <v>2919</v>
      </c>
      <c r="M800" s="128" t="s">
        <v>1225</v>
      </c>
      <c r="N800" s="61">
        <f>IF(J800="","",IF(ISERROR(MATCH(M800,M$5:M799,0)),MAX(N$5:N799)+1,VLOOKUP(M800,M$5:N799,2,FALSE)) )</f>
        <v>3</v>
      </c>
      <c r="P800" s="98"/>
      <c r="Q800" s="131"/>
      <c r="R800" s="131"/>
      <c r="S800" s="59"/>
      <c r="T800" s="96"/>
      <c r="V800" s="61" t="str">
        <f t="shared" si="72"/>
        <v/>
      </c>
      <c r="W800" s="61" t="str">
        <f>IF(P800="","",IF(ISERROR(MATCH(V800,V$5:V799,0)),MAX(W$5:W799)+1,VLOOKUP(V800,V$5:W799,2,FALSE)) )</f>
        <v/>
      </c>
      <c r="AH800" s="54" t="str">
        <f t="shared" si="70"/>
        <v>3**</v>
      </c>
      <c r="AK800" s="58" t="s">
        <v>2443</v>
      </c>
      <c r="AO800" s="58" t="s">
        <v>2919</v>
      </c>
      <c r="AP800" s="58" t="s">
        <v>2521</v>
      </c>
      <c r="AQ800" s="129" t="s">
        <v>2498</v>
      </c>
      <c r="AR800" s="129" t="s">
        <v>2899</v>
      </c>
      <c r="AS800" s="129" t="s">
        <v>2920</v>
      </c>
      <c r="AT800" s="130">
        <v>1584403.7</v>
      </c>
      <c r="AU800" s="130">
        <v>531457.9</v>
      </c>
      <c r="AV800" s="93">
        <f t="shared" si="68"/>
        <v>158.7343611111111</v>
      </c>
      <c r="AW800" s="93">
        <f t="shared" si="68"/>
        <v>53.249416666666676</v>
      </c>
      <c r="AX800" s="129">
        <v>15</v>
      </c>
      <c r="AY800" s="129">
        <v>881</v>
      </c>
      <c r="AZ800" s="129">
        <v>35</v>
      </c>
    </row>
    <row r="801" spans="1:52" ht="15" customHeight="1" x14ac:dyDescent="0.3">
      <c r="A801" s="157" t="s">
        <v>2921</v>
      </c>
      <c r="B801" s="54">
        <f ca="1">IF(AO801="","",IF(ISERROR(MATCH(AO801,AO$5:AO800,0)),MAX(B$5:B800)+1,INDIRECT(ADDRESS(MATCH(AO801,AO$5:AO800,0)+4,1)) ) )</f>
        <v>692</v>
      </c>
      <c r="C801" s="55">
        <v>864</v>
      </c>
      <c r="E801" s="76" t="s">
        <v>1194</v>
      </c>
      <c r="F801" s="58" t="s">
        <v>1194</v>
      </c>
      <c r="G801" s="126" t="s">
        <v>2753</v>
      </c>
      <c r="H801" s="59">
        <v>74</v>
      </c>
      <c r="J801" s="58" t="s">
        <v>1182</v>
      </c>
      <c r="L801" s="128" t="s">
        <v>2921</v>
      </c>
      <c r="M801" s="128" t="s">
        <v>2509</v>
      </c>
      <c r="N801" s="61">
        <f>IF(J801="","",IF(ISERROR(MATCH(M801,M$5:M800,0)),MAX(N$5:N800)+1,VLOOKUP(M801,M$5:N800,2,FALSE)) )</f>
        <v>33</v>
      </c>
      <c r="P801" s="98"/>
      <c r="Q801" s="131"/>
      <c r="R801" s="131"/>
      <c r="S801" s="59"/>
      <c r="T801" s="96"/>
      <c r="V801" s="61" t="str">
        <f t="shared" si="72"/>
        <v/>
      </c>
      <c r="W801" s="61" t="str">
        <f>IF(P801="","",IF(ISERROR(MATCH(V801,V$5:V800,0)),MAX(W$5:W800)+1,VLOOKUP(V801,V$5:W800,2,FALSE)) )</f>
        <v/>
      </c>
      <c r="AH801" s="54" t="str">
        <f t="shared" si="70"/>
        <v>x**</v>
      </c>
      <c r="AK801" s="58" t="s">
        <v>2443</v>
      </c>
      <c r="AO801" s="58" t="s">
        <v>2921</v>
      </c>
      <c r="AP801" s="58" t="s">
        <v>2521</v>
      </c>
      <c r="AQ801" s="129" t="s">
        <v>2501</v>
      </c>
      <c r="AR801" s="129" t="s">
        <v>2922</v>
      </c>
      <c r="AS801" s="129" t="s">
        <v>2923</v>
      </c>
      <c r="AT801" s="130">
        <v>1584254.6</v>
      </c>
      <c r="AU801" s="130">
        <v>531442.69999999995</v>
      </c>
      <c r="AV801" s="93">
        <f t="shared" si="68"/>
        <v>158.7151666666667</v>
      </c>
      <c r="AW801" s="93">
        <f t="shared" si="68"/>
        <v>53.245194444444429</v>
      </c>
      <c r="AX801" s="129">
        <v>15</v>
      </c>
      <c r="AY801" s="129">
        <v>742</v>
      </c>
      <c r="AZ801" s="129">
        <v>35</v>
      </c>
    </row>
    <row r="802" spans="1:52" ht="15" customHeight="1" x14ac:dyDescent="0.3">
      <c r="A802" s="157" t="s">
        <v>2924</v>
      </c>
      <c r="B802" s="54">
        <f ca="1">IF(AO802="","",IF(ISERROR(MATCH(AO802,AO$5:AO801,0)),MAX(B$5:B801)+1,INDIRECT(ADDRESS(MATCH(AO802,AO$5:AO801,0)+4,1)) ) )</f>
        <v>693</v>
      </c>
      <c r="C802" s="55">
        <v>865</v>
      </c>
      <c r="E802" s="76" t="s">
        <v>1194</v>
      </c>
      <c r="F802" s="58" t="s">
        <v>1194</v>
      </c>
      <c r="G802" s="126" t="s">
        <v>2753</v>
      </c>
      <c r="H802" s="59">
        <v>75</v>
      </c>
      <c r="J802" s="58" t="s">
        <v>1182</v>
      </c>
      <c r="L802" s="128" t="s">
        <v>2924</v>
      </c>
      <c r="M802" s="128" t="s">
        <v>2509</v>
      </c>
      <c r="N802" s="61">
        <f>IF(J802="","",IF(ISERROR(MATCH(M802,M$5:M801,0)),MAX(N$5:N801)+1,VLOOKUP(M802,M$5:N801,2,FALSE)) )</f>
        <v>33</v>
      </c>
      <c r="P802" s="98"/>
      <c r="Q802" s="131"/>
      <c r="R802" s="131"/>
      <c r="S802" s="59"/>
      <c r="T802" s="96"/>
      <c r="V802" s="61" t="str">
        <f t="shared" si="72"/>
        <v/>
      </c>
      <c r="W802" s="61" t="str">
        <f>IF(P802="","",IF(ISERROR(MATCH(V802,V$5:V801,0)),MAX(W$5:W801)+1,VLOOKUP(V802,V$5:W801,2,FALSE)) )</f>
        <v/>
      </c>
      <c r="AH802" s="54" t="str">
        <f t="shared" si="70"/>
        <v>x**</v>
      </c>
      <c r="AK802" s="58" t="s">
        <v>2443</v>
      </c>
      <c r="AO802" s="58" t="s">
        <v>2924</v>
      </c>
      <c r="AP802" s="58" t="s">
        <v>2521</v>
      </c>
      <c r="AQ802" s="129" t="s">
        <v>2501</v>
      </c>
      <c r="AR802" s="129" t="s">
        <v>2925</v>
      </c>
      <c r="AS802" s="129" t="s">
        <v>2926</v>
      </c>
      <c r="AT802" s="130">
        <v>1584058.3</v>
      </c>
      <c r="AU802" s="130">
        <v>531344.4</v>
      </c>
      <c r="AV802" s="93">
        <f t="shared" si="68"/>
        <v>158.68286111111112</v>
      </c>
      <c r="AW802" s="93">
        <f t="shared" si="68"/>
        <v>53.229000000000006</v>
      </c>
      <c r="AX802" s="129">
        <v>15</v>
      </c>
      <c r="AY802" s="129">
        <v>580</v>
      </c>
      <c r="AZ802" s="129">
        <v>35</v>
      </c>
    </row>
    <row r="803" spans="1:52" ht="15" customHeight="1" x14ac:dyDescent="0.3">
      <c r="A803" s="157" t="s">
        <v>2927</v>
      </c>
      <c r="B803" s="54">
        <f ca="1">IF(AO803="","",IF(ISERROR(MATCH(AO803,AO$5:AO802,0)),MAX(B$5:B802)+1,INDIRECT(ADDRESS(MATCH(AO803,AO$5:AO802,0)+4,1)) ) )</f>
        <v>694</v>
      </c>
      <c r="C803" s="55">
        <v>866</v>
      </c>
      <c r="E803" s="76" t="s">
        <v>1355</v>
      </c>
      <c r="F803" s="58" t="s">
        <v>1355</v>
      </c>
      <c r="G803" s="126" t="s">
        <v>2753</v>
      </c>
      <c r="H803" s="59">
        <v>76</v>
      </c>
      <c r="J803" s="58" t="s">
        <v>1182</v>
      </c>
      <c r="L803" s="58" t="s">
        <v>2927</v>
      </c>
      <c r="M803" s="128" t="s">
        <v>1351</v>
      </c>
      <c r="N803" s="61">
        <f>IF(J803="","",IF(ISERROR(MATCH(M803,M$5:M802,0)),MAX(N$5:N802)+1,VLOOKUP(M803,M$5:N802,2,FALSE)) )</f>
        <v>5</v>
      </c>
      <c r="P803" s="98"/>
      <c r="Q803" s="131"/>
      <c r="R803" s="131"/>
      <c r="S803" s="59"/>
      <c r="T803" s="96"/>
      <c r="V803" s="61" t="str">
        <f t="shared" si="72"/>
        <v/>
      </c>
      <c r="W803" s="61" t="str">
        <f>IF(P803="","",IF(ISERROR(MATCH(V803,V$5:V802,0)),MAX(W$5:W802)+1,VLOOKUP(V803,V$5:W802,2,FALSE)) )</f>
        <v/>
      </c>
      <c r="AH803" s="54" t="str">
        <f t="shared" si="70"/>
        <v>5**</v>
      </c>
      <c r="AK803" s="58" t="s">
        <v>2346</v>
      </c>
      <c r="AO803" s="58" t="s">
        <v>2927</v>
      </c>
      <c r="AP803" s="58" t="s">
        <v>2928</v>
      </c>
      <c r="AQ803" s="129" t="s">
        <v>2396</v>
      </c>
      <c r="AR803" s="129" t="s">
        <v>2929</v>
      </c>
      <c r="AS803" s="129" t="s">
        <v>2930</v>
      </c>
      <c r="AT803" s="92">
        <v>241728.60800000001</v>
      </c>
      <c r="AU803" s="92">
        <v>541005.304</v>
      </c>
      <c r="AV803" s="93">
        <f t="shared" si="68"/>
        <v>24.29128</v>
      </c>
      <c r="AW803" s="93">
        <f t="shared" si="68"/>
        <v>54.168140000000001</v>
      </c>
      <c r="AX803" s="129">
        <v>20</v>
      </c>
      <c r="AY803" s="129">
        <v>250</v>
      </c>
      <c r="AZ803" s="129">
        <v>20</v>
      </c>
    </row>
    <row r="804" spans="1:52" ht="15" customHeight="1" x14ac:dyDescent="0.3">
      <c r="A804" s="157" t="s">
        <v>2616</v>
      </c>
      <c r="B804" s="54" t="str">
        <f ca="1">IF(AO804="","",IF(ISERROR(MATCH(AO804,AO$5:AO803,0)),MAX(B$5:B803)+1,INDIRECT(ADDRESS(MATCH(AO804,AO$5:AO803,0)+4,1)) ) )</f>
        <v>Kam_DIPiss_Bury13</v>
      </c>
      <c r="C804" s="55">
        <v>867</v>
      </c>
      <c r="D804" s="56">
        <v>733</v>
      </c>
      <c r="E804" s="75" t="s">
        <v>1194</v>
      </c>
      <c r="F804" s="58" t="s">
        <v>1181</v>
      </c>
      <c r="G804" s="126" t="s">
        <v>2753</v>
      </c>
      <c r="H804" s="59">
        <v>77</v>
      </c>
      <c r="J804" s="58" t="s">
        <v>1261</v>
      </c>
      <c r="L804" s="58" t="s">
        <v>2616</v>
      </c>
      <c r="M804" s="128" t="s">
        <v>2509</v>
      </c>
      <c r="N804" s="61">
        <f>IF(J804="","",IF(ISERROR(MATCH(M804,M$5:M803,0)),MAX(N$5:N803)+1,VLOOKUP(M804,M$5:N803,2,FALSE)) )</f>
        <v>33</v>
      </c>
      <c r="P804" s="98"/>
      <c r="Q804" s="131"/>
      <c r="R804" s="131"/>
      <c r="S804" s="59"/>
      <c r="V804" s="61" t="str">
        <f t="shared" si="72"/>
        <v/>
      </c>
      <c r="W804" s="61" t="str">
        <f>IF(P804="","",IF(ISERROR(MATCH(V804,V$5:V803,0)),MAX(W$5:W803)+1,VLOOKUP(V804,V$5:W803,2,FALSE)) )</f>
        <v/>
      </c>
      <c r="AH804" s="54" t="str">
        <f t="shared" si="70"/>
        <v/>
      </c>
      <c r="AK804" s="58" t="s">
        <v>2521</v>
      </c>
      <c r="AO804" s="58" t="s">
        <v>2616</v>
      </c>
      <c r="AP804" s="58" t="s">
        <v>2521</v>
      </c>
      <c r="AR804" s="56" t="s">
        <v>2599</v>
      </c>
      <c r="AS804" s="58" t="s">
        <v>2617</v>
      </c>
      <c r="AT804" s="127">
        <f>IF(AV804=0,"",ROUND( (INT(ABS(AV804))*10000 + (INT(ABS(AV804)*100)-INT(ABS(AV804))*100)*60 + (ABS(AV804)*10000-INT(ABS(AV804)*100)*100)*0.6) * IF(AV804&gt;0,1,-1),0) )</f>
        <v>1584440</v>
      </c>
      <c r="AU804" s="127">
        <f>IF(AW804=0,"",ROUND( (INT(ABS(AW804))*10000 + (INT(ABS(AW804)*100)-INT(ABS(AW804))*100)*60 + (ABS(AW804)*10000-INT(ABS(AW804)*100)*100)*0.6) * IF(AW804&gt;0,1,-1),0) )</f>
        <v>552700</v>
      </c>
      <c r="AV804" s="112">
        <v>158.74</v>
      </c>
      <c r="AW804" s="112">
        <v>55.45</v>
      </c>
      <c r="AX804" s="58">
        <v>2000</v>
      </c>
    </row>
    <row r="805" spans="1:52" ht="15" customHeight="1" x14ac:dyDescent="0.3">
      <c r="A805" s="157" t="s">
        <v>2932</v>
      </c>
      <c r="B805" s="54">
        <f ca="1">IF(AO805="","",IF(ISERROR(MATCH(AO805,AO$5:AO804,0)),MAX(B$5:B804)+1,INDIRECT(ADDRESS(MATCH(AO805,AO$5:AO804,0)+4,1)) ) )</f>
        <v>695</v>
      </c>
      <c r="C805" s="55">
        <v>868</v>
      </c>
      <c r="E805" s="76" t="s">
        <v>1355</v>
      </c>
      <c r="F805" s="58" t="s">
        <v>1355</v>
      </c>
      <c r="G805" s="126" t="s">
        <v>2753</v>
      </c>
      <c r="H805" s="59">
        <v>78</v>
      </c>
      <c r="J805" s="58" t="s">
        <v>1182</v>
      </c>
      <c r="L805" s="128" t="s">
        <v>2931</v>
      </c>
      <c r="M805" s="128" t="s">
        <v>1351</v>
      </c>
      <c r="N805" s="61">
        <f>IF(J805="","",IF(ISERROR(MATCH(M805,M$5:M804,0)),MAX(N$5:N804)+1,VLOOKUP(M805,M$5:N804,2,FALSE)) )</f>
        <v>5</v>
      </c>
      <c r="P805" s="98"/>
      <c r="Q805" s="131"/>
      <c r="R805" s="131"/>
      <c r="S805" s="59"/>
      <c r="T805" s="96"/>
      <c r="V805" s="61" t="str">
        <f t="shared" si="72"/>
        <v/>
      </c>
      <c r="W805" s="61" t="str">
        <f>IF(P805="","",IF(ISERROR(MATCH(V805,V$5:V804,0)),MAX(W$5:W804)+1,VLOOKUP(V805,V$5:W804,2,FALSE)) )</f>
        <v/>
      </c>
      <c r="AH805" s="54" t="str">
        <f t="shared" si="70"/>
        <v>5**</v>
      </c>
      <c r="AK805" s="58" t="s">
        <v>2346</v>
      </c>
      <c r="AO805" s="58" t="s">
        <v>2932</v>
      </c>
      <c r="AP805" s="58" t="s">
        <v>2928</v>
      </c>
      <c r="AQ805" s="129" t="s">
        <v>2350</v>
      </c>
      <c r="AR805" s="129" t="s">
        <v>2933</v>
      </c>
      <c r="AS805" s="129" t="s">
        <v>2934</v>
      </c>
      <c r="AT805" s="130">
        <v>242806.42</v>
      </c>
      <c r="AU805" s="130">
        <v>540820.50800000003</v>
      </c>
      <c r="AV805" s="93">
        <f t="shared" ref="AV805:AW823" si="73">(AT805-TRUNC(AT805/100)*100)/3600+(TRUNC(AT805/100)-TRUNC(AT805/10000)*100)/60+TRUNC(AT805/10000)</f>
        <v>24.468450000000004</v>
      </c>
      <c r="AW805" s="93">
        <f t="shared" si="73"/>
        <v>54.139030000000005</v>
      </c>
      <c r="AX805" s="129">
        <v>10</v>
      </c>
      <c r="AY805" s="129">
        <v>135</v>
      </c>
      <c r="AZ805" s="129">
        <v>20</v>
      </c>
    </row>
    <row r="806" spans="1:52" ht="15" customHeight="1" x14ac:dyDescent="0.25">
      <c r="B806" s="54" t="str">
        <f ca="1">IF(AO806="","",IF(ISERROR(MATCH(AO806,AO$5:AO805,0)),MAX(B$5:B805)+1,INDIRECT(ADDRESS(MATCH(AO806,AO$5:AO805,0)+4,1)) ) )</f>
        <v/>
      </c>
      <c r="C806" s="55">
        <v>869</v>
      </c>
      <c r="E806" s="76"/>
      <c r="F806" s="58" t="s">
        <v>1355</v>
      </c>
      <c r="G806" s="126" t="s">
        <v>2753</v>
      </c>
      <c r="H806" s="59">
        <v>79</v>
      </c>
      <c r="J806" s="58"/>
      <c r="L806" s="128"/>
      <c r="M806" s="58"/>
      <c r="N806" s="61" t="str">
        <f>IF(J806="","",IF(ISERROR(MATCH(M806,M$5:M805,0)),MAX(N$5:N805)+1,VLOOKUP(M806,M$5:N805,2,FALSE)) )</f>
        <v/>
      </c>
      <c r="P806" s="98" t="str">
        <f>IF(C806=Q807,"ok","")</f>
        <v/>
      </c>
      <c r="Q806" s="59"/>
      <c r="R806" s="59"/>
      <c r="S806" s="59"/>
      <c r="T806" s="96"/>
      <c r="V806" s="61" t="str">
        <f t="shared" ref="V806:V822" si="74">IF(P806="","",IF(M807="ho",T806&amp;"_"&amp;T806,T806&amp;"_"&amp;U806) )</f>
        <v/>
      </c>
      <c r="W806" s="61" t="str">
        <f>IF(P806="","",IF(ISERROR(MATCH(V806,V$5:V805,0)),MAX(W$5:W805)+1,VLOOKUP(V806,V$5:W805,2,FALSE)) )</f>
        <v/>
      </c>
      <c r="AH806" s="54" t="str">
        <f t="shared" si="70"/>
        <v>***</v>
      </c>
      <c r="AK806" s="58" t="s">
        <v>2346</v>
      </c>
      <c r="AO806" s="58"/>
      <c r="AP806" s="58" t="s">
        <v>2928</v>
      </c>
      <c r="AQ806" s="129" t="s">
        <v>2350</v>
      </c>
      <c r="AR806" s="129" t="s">
        <v>2935</v>
      </c>
      <c r="AS806" s="129" t="s">
        <v>2936</v>
      </c>
      <c r="AT806" s="111">
        <f t="shared" ref="AT806:AU806" si="75">TRUNC(AV806)*10000 + TRUNC((AV806-TRUNC(AV806))*60)*100 + (((AV806-TRUNC(AV806))*60)-TRUNC((AV806-TRUNC(AV806))*60))*60</f>
        <v>242452.05599999998</v>
      </c>
      <c r="AU806" s="111">
        <f t="shared" si="75"/>
        <v>540534.94400000002</v>
      </c>
      <c r="AV806" s="133">
        <v>24.414459999999998</v>
      </c>
      <c r="AW806" s="133">
        <v>54.093040000000002</v>
      </c>
      <c r="AX806" s="129">
        <v>10</v>
      </c>
      <c r="AY806" s="129">
        <v>124</v>
      </c>
      <c r="AZ806" s="129">
        <v>20</v>
      </c>
    </row>
    <row r="807" spans="1:52" ht="15" customHeight="1" x14ac:dyDescent="0.3">
      <c r="A807" s="157" t="s">
        <v>2937</v>
      </c>
      <c r="B807" s="54">
        <f ca="1">IF(AO807="","",IF(ISERROR(MATCH(AO807,AO$5:AO806,0)),MAX(B$5:B806)+1,INDIRECT(ADDRESS(MATCH(AO807,AO$5:AO806,0)+4,1)) ) )</f>
        <v>696</v>
      </c>
      <c r="C807" s="55">
        <v>870</v>
      </c>
      <c r="E807" s="76" t="s">
        <v>1355</v>
      </c>
      <c r="F807" s="58" t="s">
        <v>1355</v>
      </c>
      <c r="G807" s="126" t="s">
        <v>2753</v>
      </c>
      <c r="H807" s="59">
        <v>80</v>
      </c>
      <c r="J807" s="58" t="s">
        <v>1182</v>
      </c>
      <c r="L807" s="128" t="s">
        <v>2937</v>
      </c>
      <c r="M807" s="128" t="s">
        <v>1351</v>
      </c>
      <c r="N807" s="61">
        <f>IF(J807="","",IF(ISERROR(MATCH(M807,M$5:M806,0)),MAX(N$5:N806)+1,VLOOKUP(M807,M$5:N806,2,FALSE)) )</f>
        <v>5</v>
      </c>
      <c r="P807" s="98" t="str">
        <f>IF(C807=Q808,"ok","")</f>
        <v/>
      </c>
      <c r="Q807" s="131"/>
      <c r="R807" s="131"/>
      <c r="S807" s="59"/>
      <c r="T807" s="96"/>
      <c r="V807" s="61" t="str">
        <f t="shared" si="74"/>
        <v/>
      </c>
      <c r="W807" s="61" t="str">
        <f>IF(P807="","",IF(ISERROR(MATCH(V807,V$5:V806,0)),MAX(W$5:W806)+1,VLOOKUP(V807,V$5:W806,2,FALSE)) )</f>
        <v/>
      </c>
      <c r="AH807" s="54" t="str">
        <f t="shared" si="70"/>
        <v>5**</v>
      </c>
      <c r="AK807" s="58" t="s">
        <v>2346</v>
      </c>
      <c r="AO807" s="58" t="s">
        <v>2937</v>
      </c>
      <c r="AP807" s="58" t="s">
        <v>2928</v>
      </c>
      <c r="AQ807" s="129" t="s">
        <v>2350</v>
      </c>
      <c r="AR807" s="129" t="s">
        <v>2938</v>
      </c>
      <c r="AS807" s="129" t="s">
        <v>2939</v>
      </c>
      <c r="AT807" s="130">
        <v>242635.16</v>
      </c>
      <c r="AU807" s="130">
        <v>540658.71600000001</v>
      </c>
      <c r="AV807" s="93">
        <f t="shared" si="73"/>
        <v>24.443100000000001</v>
      </c>
      <c r="AW807" s="93">
        <f t="shared" si="73"/>
        <v>54.116310000000006</v>
      </c>
      <c r="AX807" s="129">
        <v>10</v>
      </c>
      <c r="AY807" s="129">
        <v>179</v>
      </c>
      <c r="AZ807" s="129">
        <v>20</v>
      </c>
    </row>
    <row r="808" spans="1:52" ht="15" customHeight="1" x14ac:dyDescent="0.3">
      <c r="A808" s="157" t="s">
        <v>2940</v>
      </c>
      <c r="B808" s="54">
        <f ca="1">IF(AO808="","",IF(ISERROR(MATCH(AO808,AO$5:AO807,0)),MAX(B$5:B807)+1,INDIRECT(ADDRESS(MATCH(AO808,AO$5:AO807,0)+4,1)) ) )</f>
        <v>697</v>
      </c>
      <c r="C808" s="55">
        <v>871</v>
      </c>
      <c r="E808" s="76" t="s">
        <v>1331</v>
      </c>
      <c r="F808" s="58" t="s">
        <v>1331</v>
      </c>
      <c r="G808" s="126" t="s">
        <v>2753</v>
      </c>
      <c r="H808" s="59">
        <v>81</v>
      </c>
      <c r="J808" s="58" t="s">
        <v>1182</v>
      </c>
      <c r="L808" s="128" t="s">
        <v>2940</v>
      </c>
      <c r="M808" s="128" t="s">
        <v>1210</v>
      </c>
      <c r="N808" s="61">
        <f>IF(J808="","",IF(ISERROR(MATCH(M808,M$5:M807,0)),MAX(N$5:N807)+1,VLOOKUP(M808,M$5:N807,2,FALSE)) )</f>
        <v>2</v>
      </c>
      <c r="P808" s="98" t="str">
        <f>IF(C808=Q809,"ok","")</f>
        <v/>
      </c>
      <c r="Q808" s="131"/>
      <c r="R808" s="131"/>
      <c r="S808" s="59"/>
      <c r="T808" s="96"/>
      <c r="V808" s="61" t="str">
        <f t="shared" si="74"/>
        <v/>
      </c>
      <c r="W808" s="61" t="str">
        <f>IF(P808="","",IF(ISERROR(MATCH(V808,V$5:V807,0)),MAX(W$5:W807)+1,VLOOKUP(V808,V$5:W807,2,FALSE)) )</f>
        <v/>
      </c>
      <c r="AH808" s="54" t="str">
        <f t="shared" si="70"/>
        <v>2**</v>
      </c>
      <c r="AK808" s="58" t="s">
        <v>2346</v>
      </c>
      <c r="AO808" s="58" t="s">
        <v>2940</v>
      </c>
      <c r="AP808" s="58" t="s">
        <v>2928</v>
      </c>
      <c r="AQ808" s="129" t="s">
        <v>2350</v>
      </c>
      <c r="AR808" s="129" t="s">
        <v>2941</v>
      </c>
      <c r="AS808" s="129" t="s">
        <v>2942</v>
      </c>
      <c r="AT808" s="130">
        <v>242452.05599999998</v>
      </c>
      <c r="AU808" s="130">
        <v>540534.94400000002</v>
      </c>
      <c r="AV808" s="93">
        <f t="shared" si="73"/>
        <v>24.414459999999995</v>
      </c>
      <c r="AW808" s="93">
        <f t="shared" si="73"/>
        <v>54.093040000000002</v>
      </c>
      <c r="AX808" s="129">
        <v>10</v>
      </c>
      <c r="AY808" s="129">
        <v>135</v>
      </c>
      <c r="AZ808" s="129">
        <v>20</v>
      </c>
    </row>
    <row r="809" spans="1:52" ht="15" customHeight="1" x14ac:dyDescent="0.3">
      <c r="A809" s="157" t="s">
        <v>2943</v>
      </c>
      <c r="B809" s="54">
        <f ca="1">IF(AO809="","",IF(ISERROR(MATCH(AO809,AO$5:AO808,0)),MAX(B$5:B808)+1,INDIRECT(ADDRESS(MATCH(AO809,AO$5:AO808,0)+4,1)) ) )</f>
        <v>698</v>
      </c>
      <c r="C809" s="55">
        <v>872</v>
      </c>
      <c r="E809" s="76" t="s">
        <v>1355</v>
      </c>
      <c r="F809" s="58" t="s">
        <v>1355</v>
      </c>
      <c r="G809" s="126" t="s">
        <v>2753</v>
      </c>
      <c r="H809" s="59">
        <v>82</v>
      </c>
      <c r="J809" s="58" t="s">
        <v>1182</v>
      </c>
      <c r="L809" s="128" t="s">
        <v>2943</v>
      </c>
      <c r="M809" s="128" t="s">
        <v>1351</v>
      </c>
      <c r="N809" s="61">
        <f>IF(J809="","",IF(ISERROR(MATCH(M809,M$5:M808,0)),MAX(N$5:N808)+1,VLOOKUP(M809,M$5:N808,2,FALSE)) )</f>
        <v>5</v>
      </c>
      <c r="P809" s="98" t="str">
        <f>IF(C809=Q810,"ok","")</f>
        <v/>
      </c>
      <c r="Q809" s="131"/>
      <c r="R809" s="131"/>
      <c r="S809" s="59"/>
      <c r="T809" s="96"/>
      <c r="V809" s="61" t="str">
        <f t="shared" si="74"/>
        <v/>
      </c>
      <c r="W809" s="61" t="str">
        <f>IF(P809="","",IF(ISERROR(MATCH(V809,V$5:V808,0)),MAX(W$5:W808)+1,VLOOKUP(V809,V$5:W808,2,FALSE)) )</f>
        <v/>
      </c>
      <c r="AH809" s="54" t="str">
        <f t="shared" si="70"/>
        <v>5**</v>
      </c>
      <c r="AK809" s="58" t="s">
        <v>2346</v>
      </c>
      <c r="AO809" s="58" t="s">
        <v>2943</v>
      </c>
      <c r="AP809" s="58" t="s">
        <v>2928</v>
      </c>
      <c r="AQ809" s="129" t="s">
        <v>2350</v>
      </c>
      <c r="AR809" s="129" t="s">
        <v>2944</v>
      </c>
      <c r="AS809" s="129" t="s">
        <v>2945</v>
      </c>
      <c r="AT809" s="130">
        <v>242442.15599999999</v>
      </c>
      <c r="AU809" s="130">
        <v>540533.9</v>
      </c>
      <c r="AV809" s="93">
        <f t="shared" si="73"/>
        <v>24.411709999999996</v>
      </c>
      <c r="AW809" s="93">
        <f t="shared" si="73"/>
        <v>54.092750000000009</v>
      </c>
      <c r="AX809" s="129">
        <v>10</v>
      </c>
      <c r="AY809" s="129">
        <v>137</v>
      </c>
      <c r="AZ809" s="129">
        <v>20</v>
      </c>
    </row>
    <row r="810" spans="1:52" ht="15" customHeight="1" x14ac:dyDescent="0.3">
      <c r="A810" s="157" t="s">
        <v>2946</v>
      </c>
      <c r="B810" s="54">
        <f ca="1">IF(AO810="","",IF(ISERROR(MATCH(AO810,AO$5:AO809,0)),MAX(B$5:B809)+1,INDIRECT(ADDRESS(MATCH(AO810,AO$5:AO809,0)+4,1)) ) )</f>
        <v>699</v>
      </c>
      <c r="C810" s="55">
        <v>873</v>
      </c>
      <c r="E810" s="76" t="s">
        <v>1355</v>
      </c>
      <c r="F810" s="58" t="s">
        <v>1355</v>
      </c>
      <c r="G810" s="126" t="s">
        <v>2753</v>
      </c>
      <c r="H810" s="59">
        <v>83</v>
      </c>
      <c r="J810" s="58" t="s">
        <v>1182</v>
      </c>
      <c r="L810" s="128" t="s">
        <v>2946</v>
      </c>
      <c r="M810" s="128" t="s">
        <v>1351</v>
      </c>
      <c r="N810" s="61">
        <f>IF(J810="","",IF(ISERROR(MATCH(M810,M$5:M809,0)),MAX(N$5:N809)+1,VLOOKUP(M810,M$5:N809,2,FALSE)) )</f>
        <v>5</v>
      </c>
      <c r="P810" s="98"/>
      <c r="Q810" s="131"/>
      <c r="R810" s="131"/>
      <c r="S810" s="59"/>
      <c r="T810" s="96"/>
      <c r="V810" s="61" t="str">
        <f t="shared" si="74"/>
        <v/>
      </c>
      <c r="W810" s="61" t="str">
        <f>IF(P810="","",IF(ISERROR(MATCH(V810,V$5:V809,0)),MAX(W$5:W809)+1,VLOOKUP(V810,V$5:W809,2,FALSE)) )</f>
        <v/>
      </c>
      <c r="AH810" s="54" t="str">
        <f t="shared" si="70"/>
        <v>5**</v>
      </c>
      <c r="AK810" s="58" t="s">
        <v>2346</v>
      </c>
      <c r="AO810" s="58" t="s">
        <v>2946</v>
      </c>
      <c r="AP810" s="58" t="s">
        <v>2928</v>
      </c>
      <c r="AQ810" s="129" t="s">
        <v>2350</v>
      </c>
      <c r="AR810" s="129" t="s">
        <v>2947</v>
      </c>
      <c r="AS810" s="129" t="s">
        <v>2948</v>
      </c>
      <c r="AT810" s="130">
        <v>242447.37600000002</v>
      </c>
      <c r="AU810" s="130">
        <v>540231.81200000003</v>
      </c>
      <c r="AV810" s="93">
        <f t="shared" si="73"/>
        <v>24.413160000000005</v>
      </c>
      <c r="AW810" s="93">
        <f t="shared" si="73"/>
        <v>54.042170000000013</v>
      </c>
      <c r="AX810" s="129">
        <v>10</v>
      </c>
      <c r="AY810" s="129">
        <v>132</v>
      </c>
      <c r="AZ810" s="129">
        <v>20</v>
      </c>
    </row>
    <row r="811" spans="1:52" ht="15" customHeight="1" x14ac:dyDescent="0.3">
      <c r="A811" s="157" t="s">
        <v>2949</v>
      </c>
      <c r="B811" s="54">
        <f ca="1">IF(AO811="","",IF(ISERROR(MATCH(AO811,AO$5:AO810,0)),MAX(B$5:B810)+1,INDIRECT(ADDRESS(MATCH(AO811,AO$5:AO810,0)+4,1)) ) )</f>
        <v>700</v>
      </c>
      <c r="C811" s="55">
        <v>874</v>
      </c>
      <c r="E811" s="76" t="s">
        <v>1355</v>
      </c>
      <c r="F811" s="58" t="s">
        <v>1355</v>
      </c>
      <c r="G811" s="126" t="s">
        <v>2753</v>
      </c>
      <c r="H811" s="59">
        <v>84</v>
      </c>
      <c r="J811" s="58" t="s">
        <v>1182</v>
      </c>
      <c r="L811" s="128" t="s">
        <v>2949</v>
      </c>
      <c r="M811" s="128" t="s">
        <v>1351</v>
      </c>
      <c r="N811" s="61">
        <f>IF(J811="","",IF(ISERROR(MATCH(M811,M$5:M810,0)),MAX(N$5:N810)+1,VLOOKUP(M811,M$5:N810,2,FALSE)) )</f>
        <v>5</v>
      </c>
      <c r="P811" s="98"/>
      <c r="Q811" s="131"/>
      <c r="R811" s="131"/>
      <c r="S811" s="59"/>
      <c r="T811" s="96"/>
      <c r="V811" s="61" t="str">
        <f t="shared" si="74"/>
        <v/>
      </c>
      <c r="W811" s="61" t="str">
        <f>IF(P811="","",IF(ISERROR(MATCH(V811,V$5:V810,0)),MAX(W$5:W810)+1,VLOOKUP(V811,V$5:W810,2,FALSE)) )</f>
        <v/>
      </c>
      <c r="AH811" s="54" t="str">
        <f t="shared" si="70"/>
        <v>5**</v>
      </c>
      <c r="AK811" s="58" t="s">
        <v>2346</v>
      </c>
      <c r="AO811" s="58" t="s">
        <v>2949</v>
      </c>
      <c r="AP811" s="58" t="s">
        <v>2928</v>
      </c>
      <c r="AQ811" s="129" t="s">
        <v>2350</v>
      </c>
      <c r="AR811" s="129" t="s">
        <v>2950</v>
      </c>
      <c r="AS811" s="129" t="s">
        <v>2951</v>
      </c>
      <c r="AT811" s="130">
        <v>242447.52</v>
      </c>
      <c r="AU811" s="130">
        <v>540231.19999999995</v>
      </c>
      <c r="AV811" s="93">
        <f t="shared" si="73"/>
        <v>24.413199999999996</v>
      </c>
      <c r="AW811" s="93">
        <f t="shared" si="73"/>
        <v>54.041999999999987</v>
      </c>
      <c r="AX811" s="129">
        <v>10</v>
      </c>
      <c r="AY811" s="129">
        <v>130</v>
      </c>
      <c r="AZ811" s="129">
        <v>20</v>
      </c>
    </row>
    <row r="812" spans="1:52" ht="15" customHeight="1" x14ac:dyDescent="0.3">
      <c r="A812" s="157" t="s">
        <v>2952</v>
      </c>
      <c r="B812" s="54">
        <f ca="1">IF(AO812="","",IF(ISERROR(MATCH(AO812,AO$5:AO811,0)),MAX(B$5:B811)+1,INDIRECT(ADDRESS(MATCH(AO812,AO$5:AO811,0)+4,1)) ) )</f>
        <v>701</v>
      </c>
      <c r="C812" s="55">
        <v>875</v>
      </c>
      <c r="E812" s="76" t="s">
        <v>1355</v>
      </c>
      <c r="F812" s="58" t="s">
        <v>1355</v>
      </c>
      <c r="G812" s="126" t="s">
        <v>2753</v>
      </c>
      <c r="H812" s="59">
        <v>85</v>
      </c>
      <c r="J812" s="58" t="s">
        <v>1182</v>
      </c>
      <c r="L812" s="128" t="s">
        <v>2952</v>
      </c>
      <c r="M812" s="128" t="s">
        <v>1351</v>
      </c>
      <c r="N812" s="61">
        <f>IF(J812="","",IF(ISERROR(MATCH(M812,M$5:M811,0)),MAX(N$5:N811)+1,VLOOKUP(M812,M$5:N811,2,FALSE)) )</f>
        <v>5</v>
      </c>
      <c r="P812" s="98"/>
      <c r="Q812" s="131"/>
      <c r="R812" s="131"/>
      <c r="S812" s="59"/>
      <c r="T812" s="96"/>
      <c r="V812" s="61" t="str">
        <f t="shared" si="74"/>
        <v/>
      </c>
      <c r="W812" s="61" t="str">
        <f>IF(P812="","",IF(ISERROR(MATCH(V812,V$5:V811,0)),MAX(W$5:W811)+1,VLOOKUP(V812,V$5:W811,2,FALSE)) )</f>
        <v/>
      </c>
      <c r="AH812" s="54" t="str">
        <f t="shared" si="70"/>
        <v>5**</v>
      </c>
      <c r="AK812" s="58" t="s">
        <v>2346</v>
      </c>
      <c r="AO812" s="58" t="s">
        <v>2952</v>
      </c>
      <c r="AP812" s="58" t="s">
        <v>2928</v>
      </c>
      <c r="AQ812" s="129" t="s">
        <v>2350</v>
      </c>
      <c r="AR812" s="129" t="s">
        <v>2953</v>
      </c>
      <c r="AS812" s="129" t="s">
        <v>2954</v>
      </c>
      <c r="AT812" s="130">
        <v>242454.39999999999</v>
      </c>
      <c r="AU812" s="130">
        <v>540053.19999999995</v>
      </c>
      <c r="AV812" s="93">
        <f t="shared" si="73"/>
        <v>24.415111111111109</v>
      </c>
      <c r="AW812" s="93">
        <f t="shared" si="73"/>
        <v>54.014777777777766</v>
      </c>
      <c r="AX812" s="129">
        <v>25</v>
      </c>
      <c r="AY812" s="129">
        <v>150</v>
      </c>
      <c r="AZ812" s="129">
        <v>20</v>
      </c>
    </row>
    <row r="813" spans="1:52" ht="15" customHeight="1" x14ac:dyDescent="0.3">
      <c r="A813" s="157" t="s">
        <v>2955</v>
      </c>
      <c r="B813" s="54">
        <f ca="1">IF(AO813="","",IF(ISERROR(MATCH(AO813,AO$5:AO812,0)),MAX(B$5:B812)+1,INDIRECT(ADDRESS(MATCH(AO813,AO$5:AO812,0)+4,1)) ) )</f>
        <v>702</v>
      </c>
      <c r="C813" s="55">
        <v>876</v>
      </c>
      <c r="E813" s="76" t="s">
        <v>1355</v>
      </c>
      <c r="F813" s="58" t="s">
        <v>1355</v>
      </c>
      <c r="G813" s="126" t="s">
        <v>2753</v>
      </c>
      <c r="H813" s="59">
        <v>86</v>
      </c>
      <c r="J813" s="58" t="s">
        <v>1182</v>
      </c>
      <c r="L813" s="128" t="s">
        <v>2955</v>
      </c>
      <c r="M813" s="128" t="s">
        <v>1351</v>
      </c>
      <c r="N813" s="61">
        <f>IF(J813="","",IF(ISERROR(MATCH(M813,M$5:M812,0)),MAX(N$5:N812)+1,VLOOKUP(M813,M$5:N812,2,FALSE)) )</f>
        <v>5</v>
      </c>
      <c r="P813" s="98"/>
      <c r="Q813" s="131"/>
      <c r="R813" s="131"/>
      <c r="S813" s="59"/>
      <c r="T813" s="96"/>
      <c r="V813" s="61" t="str">
        <f t="shared" si="74"/>
        <v/>
      </c>
      <c r="W813" s="61" t="str">
        <f>IF(P813="","",IF(ISERROR(MATCH(V813,V$5:V812,0)),MAX(W$5:W812)+1,VLOOKUP(V813,V$5:W812,2,FALSE)) )</f>
        <v/>
      </c>
      <c r="AH813" s="54" t="str">
        <f t="shared" si="70"/>
        <v>5**</v>
      </c>
      <c r="AK813" s="58" t="s">
        <v>2346</v>
      </c>
      <c r="AO813" s="58" t="s">
        <v>2955</v>
      </c>
      <c r="AP813" s="58" t="s">
        <v>2928</v>
      </c>
      <c r="AQ813" s="129" t="s">
        <v>2359</v>
      </c>
      <c r="AR813" s="129" t="s">
        <v>2956</v>
      </c>
      <c r="AS813" s="129" t="s">
        <v>2957</v>
      </c>
      <c r="AT813" s="130">
        <v>242459.61600000001</v>
      </c>
      <c r="AU813" s="130">
        <v>540055.47600000002</v>
      </c>
      <c r="AV813" s="93">
        <f t="shared" si="73"/>
        <v>24.416560000000004</v>
      </c>
      <c r="AW813" s="93">
        <f t="shared" si="73"/>
        <v>54.01541000000001</v>
      </c>
      <c r="AX813" s="129">
        <v>5</v>
      </c>
      <c r="AY813" s="129">
        <v>175</v>
      </c>
      <c r="AZ813" s="129">
        <v>20</v>
      </c>
    </row>
    <row r="814" spans="1:52" ht="15" customHeight="1" x14ac:dyDescent="0.3">
      <c r="A814" s="157" t="s">
        <v>2958</v>
      </c>
      <c r="B814" s="54">
        <f ca="1">IF(AO814="","",IF(ISERROR(MATCH(AO814,AO$5:AO813,0)),MAX(B$5:B813)+1,INDIRECT(ADDRESS(MATCH(AO814,AO$5:AO813,0)+4,1)) ) )</f>
        <v>703</v>
      </c>
      <c r="C814" s="55">
        <v>877</v>
      </c>
      <c r="E814" s="76" t="s">
        <v>1355</v>
      </c>
      <c r="F814" s="58" t="s">
        <v>1355</v>
      </c>
      <c r="G814" s="126" t="s">
        <v>2753</v>
      </c>
      <c r="H814" s="59">
        <v>87</v>
      </c>
      <c r="J814" s="58" t="s">
        <v>1182</v>
      </c>
      <c r="L814" s="128" t="s">
        <v>2958</v>
      </c>
      <c r="M814" s="128" t="s">
        <v>1351</v>
      </c>
      <c r="N814" s="61">
        <f>IF(J814="","",IF(ISERROR(MATCH(M814,M$5:M813,0)),MAX(N$5:N813)+1,VLOOKUP(M814,M$5:N813,2,FALSE)) )</f>
        <v>5</v>
      </c>
      <c r="P814" s="98"/>
      <c r="Q814" s="131"/>
      <c r="R814" s="131"/>
      <c r="S814" s="59"/>
      <c r="T814" s="96"/>
      <c r="V814" s="61" t="str">
        <f t="shared" si="74"/>
        <v/>
      </c>
      <c r="W814" s="61" t="str">
        <f>IF(P814="","",IF(ISERROR(MATCH(V814,V$5:V813,0)),MAX(W$5:W813)+1,VLOOKUP(V814,V$5:W813,2,FALSE)) )</f>
        <v/>
      </c>
      <c r="AH814" s="54" t="str">
        <f t="shared" si="70"/>
        <v>5**</v>
      </c>
      <c r="AK814" s="58" t="s">
        <v>2346</v>
      </c>
      <c r="AO814" s="58" t="s">
        <v>2958</v>
      </c>
      <c r="AP814" s="58" t="s">
        <v>2928</v>
      </c>
      <c r="AQ814" s="129" t="s">
        <v>2359</v>
      </c>
      <c r="AR814" s="129" t="s">
        <v>2959</v>
      </c>
      <c r="AS814" s="129" t="s">
        <v>2960</v>
      </c>
      <c r="AT814" s="130">
        <v>242454.36</v>
      </c>
      <c r="AU814" s="130">
        <v>540053.02800000005</v>
      </c>
      <c r="AV814" s="93">
        <f t="shared" si="73"/>
        <v>24.415099999999995</v>
      </c>
      <c r="AW814" s="93">
        <f t="shared" si="73"/>
        <v>54.014730000000014</v>
      </c>
      <c r="AX814" s="129">
        <v>20</v>
      </c>
      <c r="AY814" s="129">
        <v>134</v>
      </c>
      <c r="AZ814" s="129">
        <v>20</v>
      </c>
    </row>
    <row r="815" spans="1:52" ht="15" customHeight="1" x14ac:dyDescent="0.3">
      <c r="A815" s="157" t="s">
        <v>2961</v>
      </c>
      <c r="B815" s="54">
        <f ca="1">IF(AO815="","",IF(ISERROR(MATCH(AO815,AO$5:AO814,0)),MAX(B$5:B814)+1,INDIRECT(ADDRESS(MATCH(AO815,AO$5:AO814,0)+4,1)) ) )</f>
        <v>704</v>
      </c>
      <c r="C815" s="55">
        <v>878</v>
      </c>
      <c r="E815" s="76" t="s">
        <v>1355</v>
      </c>
      <c r="F815" s="58" t="s">
        <v>1355</v>
      </c>
      <c r="G815" s="126" t="s">
        <v>2753</v>
      </c>
      <c r="H815" s="59">
        <v>88</v>
      </c>
      <c r="J815" s="58" t="s">
        <v>1182</v>
      </c>
      <c r="L815" s="128" t="s">
        <v>2961</v>
      </c>
      <c r="M815" s="128" t="s">
        <v>1351</v>
      </c>
      <c r="N815" s="61">
        <f>IF(J815="","",IF(ISERROR(MATCH(M815,M$5:M814,0)),MAX(N$5:N814)+1,VLOOKUP(M815,M$5:N814,2,FALSE)) )</f>
        <v>5</v>
      </c>
      <c r="P815" s="98"/>
      <c r="Q815" s="131"/>
      <c r="R815" s="131"/>
      <c r="S815" s="59"/>
      <c r="T815" s="96"/>
      <c r="V815" s="61" t="str">
        <f t="shared" si="74"/>
        <v/>
      </c>
      <c r="W815" s="61" t="str">
        <f>IF(P815="","",IF(ISERROR(MATCH(V815,V$5:V814,0)),MAX(W$5:W814)+1,VLOOKUP(V815,V$5:W814,2,FALSE)) )</f>
        <v/>
      </c>
      <c r="AH815" s="54" t="str">
        <f t="shared" si="70"/>
        <v>5**</v>
      </c>
      <c r="AK815" s="58" t="s">
        <v>2346</v>
      </c>
      <c r="AO815" s="58" t="s">
        <v>2961</v>
      </c>
      <c r="AP815" s="58" t="s">
        <v>2928</v>
      </c>
      <c r="AQ815" s="129" t="s">
        <v>2359</v>
      </c>
      <c r="AR815" s="129" t="s">
        <v>2962</v>
      </c>
      <c r="AS815" s="129" t="s">
        <v>2963</v>
      </c>
      <c r="AT815" s="130">
        <v>242504.98</v>
      </c>
      <c r="AU815" s="130">
        <v>540055.36800000002</v>
      </c>
      <c r="AV815" s="93">
        <f t="shared" si="73"/>
        <v>24.418050000000004</v>
      </c>
      <c r="AW815" s="93">
        <f t="shared" si="73"/>
        <v>54.015380000000007</v>
      </c>
      <c r="AX815" s="129">
        <v>20</v>
      </c>
      <c r="AY815" s="129">
        <v>133</v>
      </c>
      <c r="AZ815" s="129">
        <v>20</v>
      </c>
    </row>
    <row r="816" spans="1:52" ht="15" customHeight="1" x14ac:dyDescent="0.3">
      <c r="A816" s="157" t="s">
        <v>2964</v>
      </c>
      <c r="B816" s="54">
        <f ca="1">IF(AO816="","",IF(ISERROR(MATCH(AO816,AO$5:AO815,0)),MAX(B$5:B815)+1,INDIRECT(ADDRESS(MATCH(AO816,AO$5:AO815,0)+4,1)) ) )</f>
        <v>705</v>
      </c>
      <c r="C816" s="55">
        <v>879</v>
      </c>
      <c r="E816" s="76" t="s">
        <v>1331</v>
      </c>
      <c r="F816" s="58" t="s">
        <v>1331</v>
      </c>
      <c r="G816" s="126" t="s">
        <v>2753</v>
      </c>
      <c r="H816" s="59">
        <v>89</v>
      </c>
      <c r="J816" s="58" t="s">
        <v>1182</v>
      </c>
      <c r="L816" s="128" t="s">
        <v>2964</v>
      </c>
      <c r="M816" s="128" t="s">
        <v>1210</v>
      </c>
      <c r="N816" s="61">
        <f>IF(J816="","",IF(ISERROR(MATCH(M816,M$5:M815,0)),MAX(N$5:N815)+1,VLOOKUP(M816,M$5:N815,2,FALSE)) )</f>
        <v>2</v>
      </c>
      <c r="P816" s="98"/>
      <c r="Q816" s="131"/>
      <c r="R816" s="131"/>
      <c r="S816" s="59"/>
      <c r="T816" s="96"/>
      <c r="V816" s="61" t="str">
        <f t="shared" si="74"/>
        <v/>
      </c>
      <c r="W816" s="61" t="str">
        <f>IF(P816="","",IF(ISERROR(MATCH(V816,V$5:V815,0)),MAX(W$5:W815)+1,VLOOKUP(V816,V$5:W815,2,FALSE)) )</f>
        <v/>
      </c>
      <c r="AH816" s="54" t="str">
        <f t="shared" si="70"/>
        <v>2**</v>
      </c>
      <c r="AK816" s="58" t="s">
        <v>2346</v>
      </c>
      <c r="AO816" s="58" t="s">
        <v>2964</v>
      </c>
      <c r="AP816" s="58" t="s">
        <v>2928</v>
      </c>
      <c r="AQ816" s="129" t="s">
        <v>2359</v>
      </c>
      <c r="AR816" s="129" t="s">
        <v>2965</v>
      </c>
      <c r="AS816" s="129" t="s">
        <v>2966</v>
      </c>
      <c r="AT816" s="130">
        <v>242238.712</v>
      </c>
      <c r="AU816" s="130">
        <v>540533</v>
      </c>
      <c r="AV816" s="93">
        <f t="shared" si="73"/>
        <v>24.377420000000001</v>
      </c>
      <c r="AW816" s="93">
        <f t="shared" si="73"/>
        <v>54.092500000000001</v>
      </c>
      <c r="AX816" s="129">
        <v>25</v>
      </c>
      <c r="AY816" s="129">
        <v>112</v>
      </c>
      <c r="AZ816" s="129">
        <v>20</v>
      </c>
    </row>
    <row r="817" spans="1:52" ht="15" customHeight="1" x14ac:dyDescent="0.3">
      <c r="A817" s="157" t="s">
        <v>2967</v>
      </c>
      <c r="B817" s="54">
        <f ca="1">IF(AO817="","",IF(ISERROR(MATCH(AO817,AO$5:AO816,0)),MAX(B$5:B816)+1,INDIRECT(ADDRESS(MATCH(AO817,AO$5:AO816,0)+4,1)) ) )</f>
        <v>706</v>
      </c>
      <c r="C817" s="55">
        <v>880</v>
      </c>
      <c r="E817" s="76" t="s">
        <v>1331</v>
      </c>
      <c r="F817" s="58" t="s">
        <v>1331</v>
      </c>
      <c r="G817" s="126" t="s">
        <v>2753</v>
      </c>
      <c r="H817" s="59">
        <v>90</v>
      </c>
      <c r="J817" s="58" t="s">
        <v>1182</v>
      </c>
      <c r="L817" s="128" t="s">
        <v>2967</v>
      </c>
      <c r="M817" s="128" t="s">
        <v>1210</v>
      </c>
      <c r="N817" s="61">
        <f>IF(J817="","",IF(ISERROR(MATCH(M817,M$5:M816,0)),MAX(N$5:N816)+1,VLOOKUP(M817,M$5:N816,2,FALSE)) )</f>
        <v>2</v>
      </c>
      <c r="P817" s="98"/>
      <c r="Q817" s="131"/>
      <c r="R817" s="131"/>
      <c r="S817" s="59"/>
      <c r="T817" s="96"/>
      <c r="V817" s="61" t="str">
        <f t="shared" si="74"/>
        <v/>
      </c>
      <c r="W817" s="61" t="str">
        <f>IF(P817="","",IF(ISERROR(MATCH(V817,V$5:V816,0)),MAX(W$5:W816)+1,VLOOKUP(V817,V$5:W816,2,FALSE)) )</f>
        <v/>
      </c>
      <c r="AH817" s="54" t="str">
        <f t="shared" si="70"/>
        <v>2**</v>
      </c>
      <c r="AK817" s="58" t="s">
        <v>2346</v>
      </c>
      <c r="AO817" s="58" t="s">
        <v>2967</v>
      </c>
      <c r="AP817" s="58" t="s">
        <v>2928</v>
      </c>
      <c r="AQ817" s="129" t="s">
        <v>2396</v>
      </c>
      <c r="AR817" s="129" t="s">
        <v>2968</v>
      </c>
      <c r="AS817" s="129" t="s">
        <v>2969</v>
      </c>
      <c r="AT817" s="130">
        <v>241816.48800000001</v>
      </c>
      <c r="AU817" s="130">
        <v>541053.72400000005</v>
      </c>
      <c r="AV817" s="93">
        <f t="shared" si="73"/>
        <v>24.304580000000005</v>
      </c>
      <c r="AW817" s="93">
        <f t="shared" si="73"/>
        <v>54.181590000000014</v>
      </c>
      <c r="AX817" s="129">
        <v>20</v>
      </c>
      <c r="AY817" s="129">
        <v>143</v>
      </c>
      <c r="AZ817" s="129">
        <v>20</v>
      </c>
    </row>
    <row r="818" spans="1:52" ht="15" customHeight="1" x14ac:dyDescent="0.3">
      <c r="A818" s="157" t="s">
        <v>2970</v>
      </c>
      <c r="B818" s="54">
        <f ca="1">IF(AO818="","",IF(ISERROR(MATCH(AO818,AO$5:AO817,0)),MAX(B$5:B817)+1,INDIRECT(ADDRESS(MATCH(AO818,AO$5:AO817,0)+4,1)) ) )</f>
        <v>707</v>
      </c>
      <c r="C818" s="55">
        <v>881</v>
      </c>
      <c r="E818" s="76" t="s">
        <v>1355</v>
      </c>
      <c r="F818" s="58" t="s">
        <v>1355</v>
      </c>
      <c r="G818" s="126" t="s">
        <v>2753</v>
      </c>
      <c r="H818" s="59">
        <v>91</v>
      </c>
      <c r="J818" s="58" t="s">
        <v>1182</v>
      </c>
      <c r="L818" s="128" t="s">
        <v>2970</v>
      </c>
      <c r="M818" s="128" t="s">
        <v>1351</v>
      </c>
      <c r="N818" s="61">
        <f>IF(J818="","",IF(ISERROR(MATCH(M818,M$5:M817,0)),MAX(N$5:N817)+1,VLOOKUP(M818,M$5:N817,2,FALSE)) )</f>
        <v>5</v>
      </c>
      <c r="P818" s="98"/>
      <c r="Q818" s="131"/>
      <c r="R818" s="131"/>
      <c r="S818" s="59"/>
      <c r="T818" s="96"/>
      <c r="V818" s="61" t="str">
        <f t="shared" si="74"/>
        <v/>
      </c>
      <c r="W818" s="61" t="str">
        <f>IF(P818="","",IF(ISERROR(MATCH(V818,V$5:V817,0)),MAX(W$5:W817)+1,VLOOKUP(V818,V$5:W817,2,FALSE)) )</f>
        <v/>
      </c>
      <c r="AH818" s="54" t="str">
        <f t="shared" si="70"/>
        <v>5**</v>
      </c>
      <c r="AK818" s="58" t="s">
        <v>2346</v>
      </c>
      <c r="AO818" s="58" t="s">
        <v>2970</v>
      </c>
      <c r="AP818" s="58" t="s">
        <v>2928</v>
      </c>
      <c r="AQ818" s="129" t="s">
        <v>2396</v>
      </c>
      <c r="AR818" s="129" t="s">
        <v>2971</v>
      </c>
      <c r="AS818" s="129" t="s">
        <v>2972</v>
      </c>
      <c r="AT818" s="130">
        <v>241717.95199999999</v>
      </c>
      <c r="AU818" s="130">
        <v>541008.25600000005</v>
      </c>
      <c r="AV818" s="93">
        <f t="shared" si="73"/>
        <v>24.288319999999999</v>
      </c>
      <c r="AW818" s="93">
        <f t="shared" si="73"/>
        <v>54.168960000000013</v>
      </c>
      <c r="AX818" s="129">
        <v>20</v>
      </c>
      <c r="AY818" s="129">
        <v>129</v>
      </c>
      <c r="AZ818" s="129">
        <v>20</v>
      </c>
    </row>
    <row r="819" spans="1:52" ht="15" customHeight="1" x14ac:dyDescent="0.3">
      <c r="A819" s="157" t="s">
        <v>2973</v>
      </c>
      <c r="B819" s="54">
        <f ca="1">IF(AO819="","",IF(ISERROR(MATCH(AO819,AO$5:AO818,0)),MAX(B$5:B818)+1,INDIRECT(ADDRESS(MATCH(AO819,AO$5:AO818,0)+4,1)) ) )</f>
        <v>708</v>
      </c>
      <c r="C819" s="55">
        <v>882</v>
      </c>
      <c r="E819" s="76" t="s">
        <v>1355</v>
      </c>
      <c r="F819" s="58" t="s">
        <v>1355</v>
      </c>
      <c r="G819" s="126" t="s">
        <v>2753</v>
      </c>
      <c r="H819" s="59">
        <v>92</v>
      </c>
      <c r="J819" s="58" t="s">
        <v>1182</v>
      </c>
      <c r="L819" s="128" t="s">
        <v>2973</v>
      </c>
      <c r="M819" s="128" t="s">
        <v>1351</v>
      </c>
      <c r="N819" s="61">
        <f>IF(J819="","",IF(ISERROR(MATCH(M819,M$5:M818,0)),MAX(N$5:N818)+1,VLOOKUP(M819,M$5:N818,2,FALSE)) )</f>
        <v>5</v>
      </c>
      <c r="P819" s="98"/>
      <c r="Q819" s="131"/>
      <c r="R819" s="131"/>
      <c r="S819" s="59"/>
      <c r="T819" s="96"/>
      <c r="V819" s="61" t="str">
        <f t="shared" si="74"/>
        <v/>
      </c>
      <c r="W819" s="61" t="str">
        <f>IF(P819="","",IF(ISERROR(MATCH(V819,V$5:V818,0)),MAX(W$5:W818)+1,VLOOKUP(V819,V$5:W818,2,FALSE)) )</f>
        <v/>
      </c>
      <c r="AH819" s="54" t="str">
        <f t="shared" si="70"/>
        <v>5**</v>
      </c>
      <c r="AK819" s="58" t="s">
        <v>2346</v>
      </c>
      <c r="AO819" s="58" t="s">
        <v>2973</v>
      </c>
      <c r="AP819" s="58" t="s">
        <v>2928</v>
      </c>
      <c r="AQ819" s="129" t="s">
        <v>2396</v>
      </c>
      <c r="AR819" s="129" t="s">
        <v>2974</v>
      </c>
      <c r="AS819" s="129" t="s">
        <v>2975</v>
      </c>
      <c r="AT819" s="130">
        <v>241723.60399999999</v>
      </c>
      <c r="AU819" s="130">
        <v>541003.28800000006</v>
      </c>
      <c r="AV819" s="93">
        <f t="shared" si="73"/>
        <v>24.289889999999996</v>
      </c>
      <c r="AW819" s="93">
        <f t="shared" si="73"/>
        <v>54.167580000000015</v>
      </c>
      <c r="AX819" s="129">
        <v>20</v>
      </c>
      <c r="AY819" s="129">
        <v>129</v>
      </c>
      <c r="AZ819" s="129">
        <v>20</v>
      </c>
    </row>
    <row r="820" spans="1:52" ht="15" customHeight="1" x14ac:dyDescent="0.3">
      <c r="A820" s="157" t="s">
        <v>2976</v>
      </c>
      <c r="B820" s="54">
        <f ca="1">IF(AO820="","",IF(ISERROR(MATCH(AO820,AO$5:AO819,0)),MAX(B$5:B819)+1,INDIRECT(ADDRESS(MATCH(AO820,AO$5:AO819,0)+4,1)) ) )</f>
        <v>709</v>
      </c>
      <c r="C820" s="55">
        <v>883</v>
      </c>
      <c r="E820" s="76" t="s">
        <v>1355</v>
      </c>
      <c r="F820" s="58" t="s">
        <v>1355</v>
      </c>
      <c r="G820" s="126" t="s">
        <v>2753</v>
      </c>
      <c r="H820" s="59">
        <v>93</v>
      </c>
      <c r="J820" s="58" t="s">
        <v>1182</v>
      </c>
      <c r="L820" s="128" t="s">
        <v>2976</v>
      </c>
      <c r="M820" s="128" t="s">
        <v>1351</v>
      </c>
      <c r="N820" s="61">
        <f>IF(J820="","",IF(ISERROR(MATCH(M820,M$5:M819,0)),MAX(N$5:N819)+1,VLOOKUP(M820,M$5:N819,2,FALSE)) )</f>
        <v>5</v>
      </c>
      <c r="P820" s="98"/>
      <c r="Q820" s="131"/>
      <c r="R820" s="131"/>
      <c r="S820" s="59"/>
      <c r="T820" s="96"/>
      <c r="V820" s="61" t="str">
        <f t="shared" si="74"/>
        <v/>
      </c>
      <c r="W820" s="61" t="str">
        <f>IF(P820="","",IF(ISERROR(MATCH(V820,V$5:V819,0)),MAX(W$5:W819)+1,VLOOKUP(V820,V$5:W819,2,FALSE)) )</f>
        <v/>
      </c>
      <c r="AH820" s="54" t="str">
        <f t="shared" si="70"/>
        <v>5**</v>
      </c>
      <c r="AK820" s="58" t="s">
        <v>2346</v>
      </c>
      <c r="AO820" s="58" t="s">
        <v>2976</v>
      </c>
      <c r="AP820" s="58" t="s">
        <v>2928</v>
      </c>
      <c r="AQ820" s="129" t="s">
        <v>2396</v>
      </c>
      <c r="AR820" s="129" t="s">
        <v>2977</v>
      </c>
      <c r="AS820" s="129" t="s">
        <v>2978</v>
      </c>
      <c r="AT820" s="130">
        <v>241742.79200000002</v>
      </c>
      <c r="AU820" s="130">
        <v>540956.84400000004</v>
      </c>
      <c r="AV820" s="93">
        <f t="shared" si="73"/>
        <v>24.295220000000004</v>
      </c>
      <c r="AW820" s="93">
        <f t="shared" si="73"/>
        <v>54.165790000000008</v>
      </c>
      <c r="AX820" s="129">
        <v>20</v>
      </c>
      <c r="AY820" s="129">
        <v>130</v>
      </c>
      <c r="AZ820" s="129">
        <v>20</v>
      </c>
    </row>
    <row r="821" spans="1:52" ht="15" customHeight="1" x14ac:dyDescent="0.3">
      <c r="A821" s="157" t="s">
        <v>2980</v>
      </c>
      <c r="B821" s="54">
        <f ca="1">IF(AO821="","",IF(ISERROR(MATCH(AO821,AO$5:AO820,0)),MAX(B$5:B820)+1,INDIRECT(ADDRESS(MATCH(AO821,AO$5:AO820,0)+4,1)) ) )</f>
        <v>710</v>
      </c>
      <c r="C821" s="55">
        <v>884</v>
      </c>
      <c r="E821" s="76" t="s">
        <v>1331</v>
      </c>
      <c r="F821" s="58" t="s">
        <v>1331</v>
      </c>
      <c r="G821" s="126" t="s">
        <v>2753</v>
      </c>
      <c r="H821" s="59">
        <v>94</v>
      </c>
      <c r="J821" s="58" t="s">
        <v>1182</v>
      </c>
      <c r="L821" s="128" t="s">
        <v>2979</v>
      </c>
      <c r="M821" s="128" t="s">
        <v>1210</v>
      </c>
      <c r="N821" s="61">
        <f>IF(J821="","",IF(ISERROR(MATCH(M821,M$5:M820,0)),MAX(N$5:N820)+1,VLOOKUP(M821,M$5:N820,2,FALSE)) )</f>
        <v>2</v>
      </c>
      <c r="P821" s="98"/>
      <c r="Q821" s="131"/>
      <c r="R821" s="131"/>
      <c r="S821" s="59"/>
      <c r="T821" s="96"/>
      <c r="V821" s="61" t="str">
        <f t="shared" si="74"/>
        <v/>
      </c>
      <c r="W821" s="61" t="str">
        <f>IF(P821="","",IF(ISERROR(MATCH(V821,V$5:V820,0)),MAX(W$5:W820)+1,VLOOKUP(V821,V$5:W820,2,FALSE)) )</f>
        <v/>
      </c>
      <c r="AH821" s="54" t="str">
        <f t="shared" si="70"/>
        <v>2**</v>
      </c>
      <c r="AK821" s="58" t="s">
        <v>2346</v>
      </c>
      <c r="AO821" s="58" t="s">
        <v>2980</v>
      </c>
      <c r="AP821" s="58" t="s">
        <v>2928</v>
      </c>
      <c r="AQ821" s="129" t="s">
        <v>2396</v>
      </c>
      <c r="AR821" s="129" t="s">
        <v>2981</v>
      </c>
      <c r="AS821" s="129" t="s">
        <v>2982</v>
      </c>
      <c r="AT821" s="130">
        <v>241800.79199999999</v>
      </c>
      <c r="AU821" s="130">
        <v>541004.80000000005</v>
      </c>
      <c r="AV821" s="93">
        <f t="shared" si="73"/>
        <v>24.300219999999996</v>
      </c>
      <c r="AW821" s="93">
        <f t="shared" si="73"/>
        <v>54.168000000000013</v>
      </c>
      <c r="AX821" s="129">
        <v>20</v>
      </c>
      <c r="AY821" s="129">
        <v>125</v>
      </c>
      <c r="AZ821" s="129">
        <v>20</v>
      </c>
    </row>
    <row r="822" spans="1:52" ht="15" customHeight="1" x14ac:dyDescent="0.3">
      <c r="A822" s="157" t="s">
        <v>2983</v>
      </c>
      <c r="B822" s="54">
        <f ca="1">IF(AO822="","",IF(ISERROR(MATCH(AO822,AO$5:AO821,0)),MAX(B$5:B821)+1,INDIRECT(ADDRESS(MATCH(AO822,AO$5:AO821,0)+4,1)) ) )</f>
        <v>711</v>
      </c>
      <c r="C822" s="55">
        <v>885</v>
      </c>
      <c r="E822" s="76" t="s">
        <v>1355</v>
      </c>
      <c r="F822" s="58" t="s">
        <v>1355</v>
      </c>
      <c r="G822" s="126" t="s">
        <v>2753</v>
      </c>
      <c r="H822" s="59">
        <v>95</v>
      </c>
      <c r="J822" s="58" t="s">
        <v>1182</v>
      </c>
      <c r="L822" s="128" t="s">
        <v>2983</v>
      </c>
      <c r="M822" s="128" t="s">
        <v>1351</v>
      </c>
      <c r="N822" s="61">
        <f>IF(J822="","",IF(ISERROR(MATCH(M822,M$5:M821,0)),MAX(N$5:N821)+1,VLOOKUP(M822,M$5:N821,2,FALSE)) )</f>
        <v>5</v>
      </c>
      <c r="P822" s="98"/>
      <c r="Q822" s="131"/>
      <c r="R822" s="131"/>
      <c r="S822" s="59"/>
      <c r="T822" s="96"/>
      <c r="V822" s="61" t="str">
        <f t="shared" si="74"/>
        <v/>
      </c>
      <c r="W822" s="61" t="str">
        <f>IF(P822="","",IF(ISERROR(MATCH(V822,V$5:V821,0)),MAX(W$5:W821)+1,VLOOKUP(V822,V$5:W821,2,FALSE)) )</f>
        <v/>
      </c>
      <c r="AH822" s="54" t="str">
        <f t="shared" si="70"/>
        <v>5**</v>
      </c>
      <c r="AK822" s="58" t="s">
        <v>2346</v>
      </c>
      <c r="AO822" s="58" t="s">
        <v>2983</v>
      </c>
      <c r="AP822" s="58" t="s">
        <v>2928</v>
      </c>
      <c r="AQ822" s="129" t="s">
        <v>2396</v>
      </c>
      <c r="AR822" s="129" t="s">
        <v>2984</v>
      </c>
      <c r="AS822" s="129" t="s">
        <v>2985</v>
      </c>
      <c r="AT822" s="130">
        <v>241804.03200000001</v>
      </c>
      <c r="AU822" s="130">
        <v>541008.86800000002</v>
      </c>
      <c r="AV822" s="93">
        <f t="shared" si="73"/>
        <v>24.301120000000001</v>
      </c>
      <c r="AW822" s="93">
        <f t="shared" si="73"/>
        <v>54.169130000000003</v>
      </c>
      <c r="AX822" s="129">
        <v>20</v>
      </c>
      <c r="AY822" s="129">
        <v>127</v>
      </c>
      <c r="AZ822" s="129">
        <v>20</v>
      </c>
    </row>
    <row r="823" spans="1:52" ht="15" customHeight="1" x14ac:dyDescent="0.3">
      <c r="A823" s="157" t="s">
        <v>2986</v>
      </c>
      <c r="B823" s="54">
        <f ca="1">IF(AO823="","",IF(ISERROR(MATCH(AO823,AO$5:AO822,0)),MAX(B$5:B822)+1,INDIRECT(ADDRESS(MATCH(AO823,AO$5:AO822,0)+4,1)) ) )</f>
        <v>712</v>
      </c>
      <c r="C823" s="55">
        <v>886</v>
      </c>
      <c r="E823" s="76" t="s">
        <v>1331</v>
      </c>
      <c r="F823" s="58" t="s">
        <v>1331</v>
      </c>
      <c r="G823" s="126" t="s">
        <v>2753</v>
      </c>
      <c r="H823" s="59">
        <v>96</v>
      </c>
      <c r="J823" s="58" t="s">
        <v>1182</v>
      </c>
      <c r="L823" s="128" t="s">
        <v>2986</v>
      </c>
      <c r="M823" s="128" t="s">
        <v>1210</v>
      </c>
      <c r="N823" s="61">
        <f>IF(J823="","",IF(ISERROR(MATCH(M823,M$5:M822,0)),MAX(N$5:N822)+1,VLOOKUP(M823,M$5:N822,2,FALSE)) )</f>
        <v>2</v>
      </c>
      <c r="P823" s="98"/>
      <c r="Q823" s="131"/>
      <c r="R823" s="131"/>
      <c r="S823" s="59"/>
      <c r="T823" s="96"/>
      <c r="V823" s="61" t="str">
        <f>IF(P823="","",IF(#REF!="ho",T823&amp;"_"&amp;T823,T823&amp;"_"&amp;U823) )</f>
        <v/>
      </c>
      <c r="W823" s="61" t="str">
        <f>IF(P823="","",IF(ISERROR(MATCH(V823,V$5:V822,0)),MAX(W$5:W822)+1,VLOOKUP(V823,V$5:W822,2,FALSE)) )</f>
        <v/>
      </c>
      <c r="AH823" s="54" t="str">
        <f t="shared" si="70"/>
        <v>2**</v>
      </c>
      <c r="AK823" s="58" t="s">
        <v>2346</v>
      </c>
      <c r="AO823" s="58" t="s">
        <v>2986</v>
      </c>
      <c r="AP823" s="58" t="s">
        <v>2928</v>
      </c>
      <c r="AQ823" s="129" t="s">
        <v>2396</v>
      </c>
      <c r="AR823" s="129" t="s">
        <v>2987</v>
      </c>
      <c r="AS823" s="129" t="s">
        <v>2988</v>
      </c>
      <c r="AT823" s="130">
        <v>241735.55599999998</v>
      </c>
      <c r="AU823" s="130">
        <v>540956.48399999994</v>
      </c>
      <c r="AV823" s="93">
        <f t="shared" si="73"/>
        <v>24.293209999999995</v>
      </c>
      <c r="AW823" s="93">
        <f t="shared" si="73"/>
        <v>54.165689999999984</v>
      </c>
      <c r="AX823" s="129">
        <v>20</v>
      </c>
      <c r="AY823" s="129">
        <v>149</v>
      </c>
      <c r="AZ823" s="129">
        <v>20</v>
      </c>
    </row>
    <row r="824" spans="1:52" ht="15" customHeight="1" x14ac:dyDescent="0.3">
      <c r="A824" s="160" t="s">
        <v>2993</v>
      </c>
      <c r="B824" s="54">
        <f ca="1">IF(AO824="","",IF(ISERROR(MATCH(AO824,AO$5:AO823,0)),MAX(B$5:B823)+1,INDIRECT(ADDRESS(MATCH(AO824,AO$5:AO823,0)+4,1)) ) )</f>
        <v>713</v>
      </c>
      <c r="C824" s="134">
        <v>887</v>
      </c>
      <c r="D824" s="135"/>
      <c r="E824" s="136"/>
      <c r="F824" s="137" t="s">
        <v>2989</v>
      </c>
      <c r="G824" s="137"/>
      <c r="H824" s="138"/>
      <c r="I824" s="139"/>
      <c r="J824" s="138" t="s">
        <v>16</v>
      </c>
      <c r="K824" s="138"/>
      <c r="L824" s="138" t="s">
        <v>342</v>
      </c>
      <c r="M824" s="58" t="s">
        <v>1783</v>
      </c>
      <c r="N824" s="61" t="str">
        <f>IF(J824="","",IF(ISERROR(MATCH(M824,M$5:M823,0)),MAX(N$5:N823)+1,VLOOKUP(M824,M$5:N823,2,FALSE)) )</f>
        <v/>
      </c>
      <c r="P824" s="138" t="s">
        <v>342</v>
      </c>
      <c r="Q824" s="58" t="s">
        <v>2990</v>
      </c>
      <c r="R824" s="58" t="s">
        <v>2991</v>
      </c>
      <c r="S824" s="132"/>
      <c r="T824" s="140"/>
      <c r="U824" s="132"/>
      <c r="W824" s="61">
        <f>IF(P824="","",IF(ISERROR(MATCH(V824,V$5:V823,0)),MAX(W$5:W823)+1,VLOOKUP(V824,V$5:W823,2,FALSE)) )</f>
        <v>24</v>
      </c>
      <c r="AK824" s="58" t="s">
        <v>2992</v>
      </c>
      <c r="AO824" s="128" t="s">
        <v>2993</v>
      </c>
      <c r="AP824" s="140"/>
      <c r="AQ824" s="140"/>
      <c r="AR824" s="140"/>
      <c r="AS824" s="132"/>
    </row>
    <row r="825" spans="1:52" ht="15" customHeight="1" x14ac:dyDescent="0.3">
      <c r="A825" s="160" t="s">
        <v>2996</v>
      </c>
      <c r="B825" s="54">
        <f ca="1">IF(AO825="","",IF(ISERROR(MATCH(AO825,AO$5:AO824,0)),MAX(B$5:B824)+1,INDIRECT(ADDRESS(MATCH(AO825,AO$5:AO824,0)+4,1)) ) )</f>
        <v>714</v>
      </c>
      <c r="C825" s="134">
        <v>888</v>
      </c>
      <c r="D825" s="135"/>
      <c r="E825" s="136"/>
      <c r="F825" s="137" t="s">
        <v>2989</v>
      </c>
      <c r="G825" s="137"/>
      <c r="H825" s="138"/>
      <c r="I825" s="139"/>
      <c r="J825" s="138" t="s">
        <v>16</v>
      </c>
      <c r="K825" s="138"/>
      <c r="L825" s="138" t="s">
        <v>342</v>
      </c>
      <c r="M825" s="58" t="s">
        <v>1783</v>
      </c>
      <c r="N825" s="61" t="str">
        <f>IF(J825="","",IF(ISERROR(MATCH(M825,M$5:M824,0)),MAX(N$5:N824)+1,VLOOKUP(M825,M$5:N824,2,FALSE)) )</f>
        <v/>
      </c>
      <c r="P825" s="138" t="s">
        <v>342</v>
      </c>
      <c r="Q825" s="58" t="s">
        <v>2994</v>
      </c>
      <c r="R825" s="58" t="s">
        <v>2995</v>
      </c>
      <c r="S825" s="132"/>
      <c r="T825" s="140"/>
      <c r="U825" s="132"/>
      <c r="W825" s="61">
        <f>IF(P825="","",IF(ISERROR(MATCH(V825,V$5:V824,0)),MAX(W$5:W824)+1,VLOOKUP(V825,V$5:W824,2,FALSE)) )</f>
        <v>25</v>
      </c>
      <c r="AK825" s="58" t="s">
        <v>2992</v>
      </c>
      <c r="AO825" s="128" t="s">
        <v>2996</v>
      </c>
      <c r="AP825" s="140"/>
      <c r="AQ825" s="140"/>
      <c r="AR825" s="140"/>
      <c r="AS825" s="132"/>
    </row>
    <row r="826" spans="1:52" ht="15" customHeight="1" x14ac:dyDescent="0.3">
      <c r="A826" s="160" t="s">
        <v>3000</v>
      </c>
      <c r="B826" s="54">
        <f ca="1">IF(AO826="","",IF(ISERROR(MATCH(AO826,AO$5:AO825,0)),MAX(B$5:B825)+1,INDIRECT(ADDRESS(MATCH(AO826,AO$5:AO825,0)+4,1)) ) )</f>
        <v>715</v>
      </c>
      <c r="C826" s="55">
        <v>889</v>
      </c>
      <c r="D826" s="135"/>
      <c r="E826" s="76" t="s">
        <v>1308</v>
      </c>
      <c r="F826" s="137" t="s">
        <v>1308</v>
      </c>
      <c r="G826" s="137"/>
      <c r="H826" s="138"/>
      <c r="I826" s="139"/>
      <c r="J826" s="138" t="s">
        <v>1182</v>
      </c>
      <c r="K826" s="138"/>
      <c r="L826" s="138" t="s">
        <v>2997</v>
      </c>
      <c r="M826" s="58" t="s">
        <v>1756</v>
      </c>
      <c r="N826" s="61">
        <f>IF(J826="","",IF(ISERROR(MATCH(M826,M$5:M825,0)),MAX(N$5:N825)+1,VLOOKUP(M826,M$5:N825,2,FALSE)) )</f>
        <v>16</v>
      </c>
      <c r="P826" s="138" t="s">
        <v>1182</v>
      </c>
      <c r="Q826" s="58" t="s">
        <v>2998</v>
      </c>
      <c r="R826" s="58" t="s">
        <v>2999</v>
      </c>
      <c r="S826" s="132"/>
      <c r="T826" s="140"/>
      <c r="U826" s="132"/>
      <c r="W826" s="61">
        <f>IF(P826="","",IF(ISERROR(MATCH(V826,V$5:V825,0)),MAX(W$5:W825)+1,VLOOKUP(V826,V$5:W825,2,FALSE)) )</f>
        <v>26</v>
      </c>
      <c r="AK826" s="58" t="s">
        <v>2992</v>
      </c>
      <c r="AO826" s="128" t="s">
        <v>3000</v>
      </c>
    </row>
    <row r="827" spans="1:52" ht="15" customHeight="1" x14ac:dyDescent="0.3">
      <c r="A827" s="160" t="s">
        <v>3004</v>
      </c>
      <c r="B827" s="54">
        <f ca="1">IF(AO827="","",IF(ISERROR(MATCH(AO827,AO$5:AO826,0)),MAX(B$5:B826)+1,INDIRECT(ADDRESS(MATCH(AO827,AO$5:AO826,0)+4,1)) ) )</f>
        <v>716</v>
      </c>
      <c r="C827" s="55">
        <v>890</v>
      </c>
      <c r="D827" s="135"/>
      <c r="E827" s="76" t="s">
        <v>1308</v>
      </c>
      <c r="F827" s="137" t="s">
        <v>1308</v>
      </c>
      <c r="G827" s="137"/>
      <c r="H827" s="138"/>
      <c r="I827" s="139"/>
      <c r="J827" s="138" t="s">
        <v>1182</v>
      </c>
      <c r="K827" s="138"/>
      <c r="L827" s="138" t="s">
        <v>3001</v>
      </c>
      <c r="M827" s="58" t="s">
        <v>1647</v>
      </c>
      <c r="N827" s="61">
        <f>IF(J827="","",IF(ISERROR(MATCH(M827,M$5:M826,0)),MAX(N$5:N826)+1,VLOOKUP(M827,M$5:N826,2,FALSE)) )</f>
        <v>12</v>
      </c>
      <c r="P827" s="138" t="s">
        <v>1182</v>
      </c>
      <c r="Q827" s="58" t="s">
        <v>3002</v>
      </c>
      <c r="R827" s="58" t="s">
        <v>3003</v>
      </c>
      <c r="S827" s="132"/>
      <c r="T827" s="140"/>
      <c r="U827" s="132"/>
      <c r="W827" s="61">
        <f>IF(P827="","",IF(ISERROR(MATCH(V827,V$5:V826,0)),MAX(W$5:W826)+1,VLOOKUP(V827,V$5:W826,2,FALSE)) )</f>
        <v>27</v>
      </c>
      <c r="AK827" s="58" t="s">
        <v>2992</v>
      </c>
      <c r="AO827" s="128" t="s">
        <v>3004</v>
      </c>
    </row>
    <row r="828" spans="1:52" ht="15" customHeight="1" x14ac:dyDescent="0.3">
      <c r="A828" s="160" t="s">
        <v>3008</v>
      </c>
      <c r="B828" s="54">
        <f ca="1">IF(AO828="","",IF(ISERROR(MATCH(AO828,AO$5:AO827,0)),MAX(B$5:B827)+1,INDIRECT(ADDRESS(MATCH(AO828,AO$5:AO827,0)+4,1)) ) )</f>
        <v>717</v>
      </c>
      <c r="C828" s="55">
        <v>891</v>
      </c>
      <c r="D828" s="135"/>
      <c r="E828" s="76" t="s">
        <v>1308</v>
      </c>
      <c r="F828" s="137" t="s">
        <v>1308</v>
      </c>
      <c r="G828" s="137"/>
      <c r="H828" s="138"/>
      <c r="I828" s="139"/>
      <c r="J828" s="138" t="s">
        <v>1182</v>
      </c>
      <c r="K828" s="138"/>
      <c r="L828" s="138" t="s">
        <v>3005</v>
      </c>
      <c r="M828" s="58" t="s">
        <v>1647</v>
      </c>
      <c r="N828" s="61">
        <f>IF(J828="","",IF(ISERROR(MATCH(M828,M$5:M827,0)),MAX(N$5:N827)+1,VLOOKUP(M828,M$5:N827,2,FALSE)) )</f>
        <v>12</v>
      </c>
      <c r="P828" s="138" t="s">
        <v>1182</v>
      </c>
      <c r="Q828" s="58" t="s">
        <v>3006</v>
      </c>
      <c r="R828" s="58" t="s">
        <v>3007</v>
      </c>
      <c r="S828" s="132"/>
      <c r="T828" s="140"/>
      <c r="U828" s="132"/>
      <c r="W828" s="61">
        <f>IF(P828="","",IF(ISERROR(MATCH(V828,V$5:V827,0)),MAX(W$5:W827)+1,VLOOKUP(V828,V$5:W827,2,FALSE)) )</f>
        <v>28</v>
      </c>
      <c r="AK828" s="58" t="s">
        <v>2992</v>
      </c>
      <c r="AO828" s="128" t="s">
        <v>3008</v>
      </c>
    </row>
    <row r="829" spans="1:52" ht="15" customHeight="1" x14ac:dyDescent="0.3">
      <c r="A829" s="160" t="s">
        <v>3012</v>
      </c>
      <c r="B829" s="54">
        <f ca="1">IF(AO829="","",IF(ISERROR(MATCH(AO829,AO$5:AO828,0)),MAX(B$5:B828)+1,INDIRECT(ADDRESS(MATCH(AO829,AO$5:AO828,0)+4,1)) ) )</f>
        <v>718</v>
      </c>
      <c r="C829" s="55">
        <v>892</v>
      </c>
      <c r="D829" s="135"/>
      <c r="E829" s="76" t="s">
        <v>1308</v>
      </c>
      <c r="F829" s="137" t="s">
        <v>1308</v>
      </c>
      <c r="G829" s="141"/>
      <c r="H829" s="138"/>
      <c r="I829" s="139"/>
      <c r="J829" s="138" t="s">
        <v>1182</v>
      </c>
      <c r="K829" s="138"/>
      <c r="L829" s="138" t="s">
        <v>3009</v>
      </c>
      <c r="M829" s="58" t="s">
        <v>1647</v>
      </c>
      <c r="N829" s="61">
        <f>IF(J829="","",IF(ISERROR(MATCH(M829,M$5:M828,0)),MAX(N$5:N828)+1,VLOOKUP(M829,M$5:N828,2,FALSE)) )</f>
        <v>12</v>
      </c>
      <c r="P829" s="138" t="s">
        <v>1182</v>
      </c>
      <c r="Q829" s="58" t="s">
        <v>3010</v>
      </c>
      <c r="R829" s="58" t="s">
        <v>3011</v>
      </c>
      <c r="S829" s="132"/>
      <c r="T829" s="140"/>
      <c r="U829" s="132"/>
      <c r="W829" s="61">
        <f>IF(P829="","",IF(ISERROR(MATCH(V829,V$5:V828,0)),MAX(W$5:W828)+1,VLOOKUP(V829,V$5:W828,2,FALSE)) )</f>
        <v>29</v>
      </c>
      <c r="AK829" s="58" t="s">
        <v>2992</v>
      </c>
      <c r="AO829" s="128" t="s">
        <v>3012</v>
      </c>
    </row>
    <row r="830" spans="1:52" ht="15" customHeight="1" x14ac:dyDescent="0.3">
      <c r="A830" s="160" t="s">
        <v>3016</v>
      </c>
      <c r="B830" s="54">
        <f ca="1">IF(AO830="","",IF(ISERROR(MATCH(AO830,AO$5:AO829,0)),MAX(B$5:B829)+1,INDIRECT(ADDRESS(MATCH(AO830,AO$5:AO829,0)+4,1)) ) )</f>
        <v>719</v>
      </c>
      <c r="C830" s="55">
        <v>893</v>
      </c>
      <c r="D830" s="135"/>
      <c r="E830" s="76" t="s">
        <v>1308</v>
      </c>
      <c r="F830" s="137" t="s">
        <v>1308</v>
      </c>
      <c r="G830" s="142"/>
      <c r="H830" s="138"/>
      <c r="I830" s="139"/>
      <c r="J830" s="138" t="s">
        <v>1182</v>
      </c>
      <c r="K830" s="138"/>
      <c r="L830" s="138" t="s">
        <v>3013</v>
      </c>
      <c r="M830" s="58" t="s">
        <v>1647</v>
      </c>
      <c r="N830" s="61">
        <f>IF(J830="","",IF(ISERROR(MATCH(M830,M$5:M829,0)),MAX(N$5:N829)+1,VLOOKUP(M830,M$5:N829,2,FALSE)) )</f>
        <v>12</v>
      </c>
      <c r="P830" s="138" t="s">
        <v>1182</v>
      </c>
      <c r="Q830" s="58" t="s">
        <v>3014</v>
      </c>
      <c r="R830" s="58" t="s">
        <v>3015</v>
      </c>
      <c r="S830" s="132"/>
      <c r="T830" s="140"/>
      <c r="U830" s="132"/>
      <c r="W830" s="61">
        <f>IF(P830="","",IF(ISERROR(MATCH(V830,V$5:V829,0)),MAX(W$5:W829)+1,VLOOKUP(V830,V$5:W829,2,FALSE)) )</f>
        <v>30</v>
      </c>
      <c r="AK830" s="58" t="s">
        <v>2992</v>
      </c>
      <c r="AO830" s="128" t="s">
        <v>3016</v>
      </c>
    </row>
    <row r="831" spans="1:52" ht="15" customHeight="1" x14ac:dyDescent="0.3">
      <c r="A831" s="161"/>
      <c r="B831" s="54" t="str">
        <f ca="1">IF(AO831="","",IF(ISERROR(MATCH(AO831,AO$5:AO830,0)),MAX(B$5:B830)+1,INDIRECT(ADDRESS(MATCH(AO831,AO$5:AO830,0)+4,1)) ) )</f>
        <v/>
      </c>
      <c r="D831" s="135"/>
      <c r="E831" s="136"/>
      <c r="F831" s="141"/>
      <c r="G831" s="141"/>
      <c r="H831" s="138"/>
      <c r="I831" s="139"/>
      <c r="J831" s="138" t="s">
        <v>16</v>
      </c>
      <c r="K831" s="138"/>
      <c r="L831" s="138" t="s">
        <v>3017</v>
      </c>
      <c r="M831" s="58"/>
      <c r="N831" s="61" t="str">
        <f>IF(J831="","",IF(ISERROR(MATCH(M831,M$5:M830,0)),MAX(N$5:N830)+1,VLOOKUP(M831,M$5:N830,2,FALSE)) )</f>
        <v/>
      </c>
      <c r="P831" s="138" t="s">
        <v>16</v>
      </c>
      <c r="S831" s="132"/>
      <c r="T831" s="140"/>
      <c r="U831" s="132"/>
      <c r="W831" s="61" t="str">
        <f>IF(P831="","",IF(ISERROR(MATCH(V831,V$5:V830,0)),MAX(W$5:W830)+1,VLOOKUP(V831,V$5:W830,2,FALSE)) )</f>
        <v/>
      </c>
      <c r="AK831" s="58" t="s">
        <v>2992</v>
      </c>
      <c r="AO831" s="136"/>
    </row>
    <row r="832" spans="1:52" ht="15" customHeight="1" x14ac:dyDescent="0.3">
      <c r="A832" s="160" t="s">
        <v>3021</v>
      </c>
      <c r="B832" s="54">
        <f ca="1">IF(AO832="","",IF(ISERROR(MATCH(AO832,AO$5:AO831,0)),MAX(B$5:B831)+1,INDIRECT(ADDRESS(MATCH(AO832,AO$5:AO831,0)+4,1)) ) )</f>
        <v>720</v>
      </c>
      <c r="C832" s="55">
        <v>894</v>
      </c>
      <c r="D832" s="135"/>
      <c r="E832" s="76" t="s">
        <v>1308</v>
      </c>
      <c r="F832" s="137" t="s">
        <v>1308</v>
      </c>
      <c r="G832" s="141"/>
      <c r="H832" s="138"/>
      <c r="I832" s="139"/>
      <c r="J832" s="138" t="s">
        <v>1182</v>
      </c>
      <c r="K832" s="138"/>
      <c r="L832" s="138" t="s">
        <v>3018</v>
      </c>
      <c r="M832" s="58" t="s">
        <v>1647</v>
      </c>
      <c r="N832" s="61">
        <f>IF(J832="","",IF(ISERROR(MATCH(M832,M$5:M831,0)),MAX(N$5:N831)+1,VLOOKUP(M832,M$5:N831,2,FALSE)) )</f>
        <v>12</v>
      </c>
      <c r="P832" s="138" t="s">
        <v>1182</v>
      </c>
      <c r="Q832" s="58" t="s">
        <v>3019</v>
      </c>
      <c r="R832" s="58" t="s">
        <v>3020</v>
      </c>
      <c r="S832" s="132"/>
      <c r="T832" s="140"/>
      <c r="U832" s="132"/>
      <c r="W832" s="61">
        <f>IF(P832="","",IF(ISERROR(MATCH(V832,V$5:V831,0)),MAX(W$5:W831)+1,VLOOKUP(V832,V$5:W831,2,FALSE)) )</f>
        <v>31</v>
      </c>
      <c r="AK832" s="58" t="s">
        <v>2992</v>
      </c>
      <c r="AO832" s="128" t="s">
        <v>3021</v>
      </c>
    </row>
    <row r="833" spans="1:41" ht="15" customHeight="1" x14ac:dyDescent="0.3">
      <c r="A833" s="160" t="s">
        <v>3025</v>
      </c>
      <c r="B833" s="54">
        <f ca="1">IF(AO833="","",IF(ISERROR(MATCH(AO833,AO$5:AO832,0)),MAX(B$5:B832)+1,INDIRECT(ADDRESS(MATCH(AO833,AO$5:AO832,0)+4,1)) ) )</f>
        <v>721</v>
      </c>
      <c r="C833" s="55">
        <v>895</v>
      </c>
      <c r="D833" s="135"/>
      <c r="E833" s="76" t="s">
        <v>2793</v>
      </c>
      <c r="F833" s="141" t="s">
        <v>2793</v>
      </c>
      <c r="G833" s="141"/>
      <c r="H833" s="138"/>
      <c r="I833" s="139"/>
      <c r="J833" s="138" t="s">
        <v>1182</v>
      </c>
      <c r="K833" s="138"/>
      <c r="L833" s="138" t="s">
        <v>3022</v>
      </c>
      <c r="M833" s="58" t="s">
        <v>2758</v>
      </c>
      <c r="N833" s="61">
        <f>IF(J833="","",IF(ISERROR(MATCH(M833,M$5:M832,0)),MAX(N$5:N832)+1,VLOOKUP(M833,M$5:N832,2,FALSE)) )</f>
        <v>37</v>
      </c>
      <c r="P833" s="138" t="s">
        <v>1182</v>
      </c>
      <c r="Q833" s="58" t="s">
        <v>3023</v>
      </c>
      <c r="R833" s="58" t="s">
        <v>3024</v>
      </c>
      <c r="S833" s="132"/>
      <c r="T833" s="140"/>
      <c r="U833" s="132"/>
      <c r="W833" s="61">
        <f>IF(P833="","",IF(ISERROR(MATCH(V833,V$5:V832,0)),MAX(W$5:W832)+1,VLOOKUP(V833,V$5:W832,2,FALSE)) )</f>
        <v>32</v>
      </c>
      <c r="AK833" s="58" t="s">
        <v>2992</v>
      </c>
      <c r="AO833" s="128" t="s">
        <v>3025</v>
      </c>
    </row>
    <row r="834" spans="1:41" ht="15" customHeight="1" x14ac:dyDescent="0.3">
      <c r="A834" s="160" t="s">
        <v>3029</v>
      </c>
      <c r="B834" s="54">
        <f ca="1">IF(AO834="","",IF(ISERROR(MATCH(AO834,AO$5:AO833,0)),MAX(B$5:B833)+1,INDIRECT(ADDRESS(MATCH(AO834,AO$5:AO833,0)+4,1)) ) )</f>
        <v>722</v>
      </c>
      <c r="C834" s="55">
        <v>896</v>
      </c>
      <c r="D834" s="135"/>
      <c r="E834" s="76" t="s">
        <v>1194</v>
      </c>
      <c r="F834" s="141" t="s">
        <v>1194</v>
      </c>
      <c r="G834" s="141"/>
      <c r="H834" s="138"/>
      <c r="I834" s="139"/>
      <c r="J834" s="138" t="s">
        <v>1182</v>
      </c>
      <c r="K834" s="138"/>
      <c r="L834" s="138" t="s">
        <v>3026</v>
      </c>
      <c r="M834" s="58" t="s">
        <v>2509</v>
      </c>
      <c r="N834" s="61">
        <f>IF(J834="","",IF(ISERROR(MATCH(M834,M$5:M833,0)),MAX(N$5:N833)+1,VLOOKUP(M834,M$5:N833,2,FALSE)) )</f>
        <v>33</v>
      </c>
      <c r="P834" s="138" t="s">
        <v>1182</v>
      </c>
      <c r="Q834" s="58" t="s">
        <v>3027</v>
      </c>
      <c r="R834" s="58" t="s">
        <v>3028</v>
      </c>
      <c r="S834" s="132"/>
      <c r="T834" s="140"/>
      <c r="U834" s="132"/>
      <c r="W834" s="61">
        <f>IF(P834="","",IF(ISERROR(MATCH(V834,V$5:V833,0)),MAX(W$5:W833)+1,VLOOKUP(V834,V$5:W833,2,FALSE)) )</f>
        <v>33</v>
      </c>
      <c r="AK834" s="58" t="s">
        <v>2992</v>
      </c>
      <c r="AO834" s="128" t="s">
        <v>3029</v>
      </c>
    </row>
    <row r="835" spans="1:41" ht="15" customHeight="1" x14ac:dyDescent="0.3">
      <c r="A835" s="160" t="s">
        <v>3033</v>
      </c>
      <c r="B835" s="54">
        <f ca="1">IF(AO835="","",IF(ISERROR(MATCH(AO835,AO$5:AO834,0)),MAX(B$5:B834)+1,INDIRECT(ADDRESS(MATCH(AO835,AO$5:AO834,0)+4,1)) ) )</f>
        <v>723</v>
      </c>
      <c r="C835" s="55">
        <v>897</v>
      </c>
      <c r="D835" s="135"/>
      <c r="E835" s="76" t="s">
        <v>1194</v>
      </c>
      <c r="F835" s="141" t="s">
        <v>1194</v>
      </c>
      <c r="G835" s="141"/>
      <c r="H835" s="138"/>
      <c r="I835" s="139"/>
      <c r="J835" s="138" t="s">
        <v>1182</v>
      </c>
      <c r="K835" s="138"/>
      <c r="L835" s="138" t="s">
        <v>3030</v>
      </c>
      <c r="M835" s="58" t="s">
        <v>2509</v>
      </c>
      <c r="N835" s="61">
        <f>IF(J835="","",IF(ISERROR(MATCH(M835,M$5:M834,0)),MAX(N$5:N834)+1,VLOOKUP(M835,M$5:N834,2,FALSE)) )</f>
        <v>33</v>
      </c>
      <c r="P835" s="138" t="s">
        <v>1182</v>
      </c>
      <c r="Q835" s="58" t="s">
        <v>3031</v>
      </c>
      <c r="R835" s="58" t="s">
        <v>3032</v>
      </c>
      <c r="S835" s="132"/>
      <c r="T835" s="140"/>
      <c r="U835" s="132"/>
      <c r="W835" s="61">
        <f>IF(P835="","",IF(ISERROR(MATCH(V835,V$5:V834,0)),MAX(W$5:W834)+1,VLOOKUP(V835,V$5:W834,2,FALSE)) )</f>
        <v>34</v>
      </c>
      <c r="AK835" s="58" t="s">
        <v>2992</v>
      </c>
      <c r="AO835" s="128" t="s">
        <v>3033</v>
      </c>
    </row>
    <row r="836" spans="1:41" ht="15" customHeight="1" x14ac:dyDescent="0.3">
      <c r="A836" s="160" t="s">
        <v>3037</v>
      </c>
      <c r="B836" s="54">
        <f ca="1">IF(AO836="","",IF(ISERROR(MATCH(AO836,AO$5:AO835,0)),MAX(B$5:B835)+1,INDIRECT(ADDRESS(MATCH(AO836,AO$5:AO835,0)+4,1)) ) )</f>
        <v>724</v>
      </c>
      <c r="C836" s="55">
        <v>898</v>
      </c>
      <c r="D836" s="135"/>
      <c r="E836" s="76" t="s">
        <v>1308</v>
      </c>
      <c r="F836" s="141" t="s">
        <v>1308</v>
      </c>
      <c r="G836" s="141"/>
      <c r="H836" s="138"/>
      <c r="I836" s="139"/>
      <c r="J836" s="138" t="s">
        <v>1182</v>
      </c>
      <c r="K836" s="138"/>
      <c r="L836" s="138" t="s">
        <v>3034</v>
      </c>
      <c r="M836" s="58" t="s">
        <v>1647</v>
      </c>
      <c r="N836" s="61">
        <f>IF(J836="","",IF(ISERROR(MATCH(M836,M$5:M835,0)),MAX(N$5:N835)+1,VLOOKUP(M836,M$5:N835,2,FALSE)) )</f>
        <v>12</v>
      </c>
      <c r="P836" s="138" t="s">
        <v>1182</v>
      </c>
      <c r="Q836" s="58" t="s">
        <v>3035</v>
      </c>
      <c r="R836" s="58" t="s">
        <v>3036</v>
      </c>
      <c r="S836" s="132"/>
      <c r="T836" s="140"/>
      <c r="U836" s="132"/>
      <c r="W836" s="61">
        <f>IF(P836="","",IF(ISERROR(MATCH(V836,V$5:V835,0)),MAX(W$5:W835)+1,VLOOKUP(V836,V$5:W835,2,FALSE)) )</f>
        <v>35</v>
      </c>
      <c r="AK836" s="58" t="s">
        <v>2992</v>
      </c>
      <c r="AO836" s="128" t="s">
        <v>3037</v>
      </c>
    </row>
    <row r="837" spans="1:41" ht="15" customHeight="1" x14ac:dyDescent="0.3">
      <c r="A837" s="160" t="s">
        <v>3041</v>
      </c>
      <c r="B837" s="54">
        <f ca="1">IF(AO837="","",IF(ISERROR(MATCH(AO837,AO$5:AO836,0)),MAX(B$5:B836)+1,INDIRECT(ADDRESS(MATCH(AO837,AO$5:AO836,0)+4,1)) ) )</f>
        <v>725</v>
      </c>
      <c r="C837" s="55">
        <v>899</v>
      </c>
      <c r="D837" s="135"/>
      <c r="E837" s="76" t="s">
        <v>2793</v>
      </c>
      <c r="F837" s="141" t="s">
        <v>2793</v>
      </c>
      <c r="G837" s="141"/>
      <c r="H837" s="138"/>
      <c r="I837" s="139"/>
      <c r="J837" s="138" t="s">
        <v>1182</v>
      </c>
      <c r="K837" s="138"/>
      <c r="L837" s="138" t="s">
        <v>3038</v>
      </c>
      <c r="M837" s="58" t="s">
        <v>2772</v>
      </c>
      <c r="N837" s="61">
        <f>IF(J837="","",IF(ISERROR(MATCH(M837,M$5:M836,0)),MAX(N$5:N836)+1,VLOOKUP(M837,M$5:N836,2,FALSE)) )</f>
        <v>38</v>
      </c>
      <c r="P837" s="138" t="s">
        <v>342</v>
      </c>
      <c r="Q837" s="58" t="s">
        <v>3039</v>
      </c>
      <c r="R837" s="58" t="s">
        <v>3040</v>
      </c>
      <c r="S837" s="132"/>
      <c r="T837" s="140"/>
      <c r="U837" s="132"/>
      <c r="W837" s="61">
        <f>IF(P837="","",IF(ISERROR(MATCH(V837,V$5:V836,0)),MAX(W$5:W836)+1,VLOOKUP(V837,V$5:W836,2,FALSE)) )</f>
        <v>36</v>
      </c>
      <c r="AK837" s="58" t="s">
        <v>2992</v>
      </c>
      <c r="AO837" s="128" t="s">
        <v>3041</v>
      </c>
    </row>
    <row r="838" spans="1:41" ht="15" customHeight="1" x14ac:dyDescent="0.3">
      <c r="A838" s="160" t="s">
        <v>3045</v>
      </c>
      <c r="B838" s="54">
        <f ca="1">IF(AO838="","",IF(ISERROR(MATCH(AO838,AO$5:AO837,0)),MAX(B$5:B837)+1,INDIRECT(ADDRESS(MATCH(AO838,AO$5:AO837,0)+4,1)) ) )</f>
        <v>726</v>
      </c>
      <c r="C838" s="55">
        <v>900</v>
      </c>
      <c r="D838" s="135"/>
      <c r="E838" s="76" t="s">
        <v>1194</v>
      </c>
      <c r="F838" s="141" t="s">
        <v>1194</v>
      </c>
      <c r="G838" s="141"/>
      <c r="H838" s="138"/>
      <c r="I838" s="139"/>
      <c r="J838" s="138" t="s">
        <v>1182</v>
      </c>
      <c r="K838" s="138"/>
      <c r="L838" s="138" t="s">
        <v>3042</v>
      </c>
      <c r="M838" s="58" t="s">
        <v>2509</v>
      </c>
      <c r="N838" s="61">
        <f>IF(J838="","",IF(ISERROR(MATCH(M838,M$5:M837,0)),MAX(N$5:N837)+1,VLOOKUP(M838,M$5:N837,2,FALSE)) )</f>
        <v>33</v>
      </c>
      <c r="P838" s="138" t="s">
        <v>1182</v>
      </c>
      <c r="Q838" s="58" t="s">
        <v>3043</v>
      </c>
      <c r="R838" s="58" t="s">
        <v>3044</v>
      </c>
      <c r="S838" s="132"/>
      <c r="T838" s="140"/>
      <c r="U838" s="132"/>
      <c r="W838" s="61">
        <f>IF(P838="","",IF(ISERROR(MATCH(V838,V$5:V837,0)),MAX(W$5:W837)+1,VLOOKUP(V838,V$5:W837,2,FALSE)) )</f>
        <v>37</v>
      </c>
      <c r="AK838" s="58" t="s">
        <v>2992</v>
      </c>
      <c r="AO838" s="128" t="s">
        <v>3045</v>
      </c>
    </row>
    <row r="839" spans="1:41" ht="15" customHeight="1" x14ac:dyDescent="0.3">
      <c r="A839" s="160" t="s">
        <v>3049</v>
      </c>
      <c r="B839" s="54">
        <f ca="1">IF(AO839="","",IF(ISERROR(MATCH(AO839,AO$5:AO838,0)),MAX(B$5:B838)+1,INDIRECT(ADDRESS(MATCH(AO839,AO$5:AO838,0)+4,1)) ) )</f>
        <v>727</v>
      </c>
      <c r="C839" s="55">
        <v>901</v>
      </c>
      <c r="D839" s="135"/>
      <c r="E839" s="76" t="s">
        <v>1194</v>
      </c>
      <c r="F839" s="141" t="s">
        <v>1194</v>
      </c>
      <c r="G839" s="141"/>
      <c r="H839" s="138"/>
      <c r="I839" s="139"/>
      <c r="J839" s="138" t="s">
        <v>1182</v>
      </c>
      <c r="K839" s="138"/>
      <c r="L839" s="138" t="s">
        <v>3046</v>
      </c>
      <c r="M839" s="58" t="s">
        <v>1576</v>
      </c>
      <c r="N839" s="61">
        <f>IF(J839="","",IF(ISERROR(MATCH(M839,M$5:M838,0)),MAX(N$5:N838)+1,VLOOKUP(M839,M$5:N838,2,FALSE)) )</f>
        <v>9</v>
      </c>
      <c r="P839" s="138" t="s">
        <v>1182</v>
      </c>
      <c r="Q839" s="58" t="s">
        <v>3047</v>
      </c>
      <c r="R839" s="58" t="s">
        <v>3048</v>
      </c>
      <c r="S839" s="132"/>
      <c r="T839" s="140"/>
      <c r="U839" s="132"/>
      <c r="W839" s="61">
        <f>IF(P839="","",IF(ISERROR(MATCH(V839,V$5:V838,0)),MAX(W$5:W838)+1,VLOOKUP(V839,V$5:W838,2,FALSE)) )</f>
        <v>38</v>
      </c>
      <c r="AK839" s="58" t="s">
        <v>2992</v>
      </c>
      <c r="AO839" s="128" t="s">
        <v>3049</v>
      </c>
    </row>
    <row r="840" spans="1:41" ht="15" customHeight="1" x14ac:dyDescent="0.3">
      <c r="A840" s="160" t="s">
        <v>3054</v>
      </c>
      <c r="B840" s="54">
        <f ca="1">IF(AO840="","",IF(ISERROR(MATCH(AO840,AO$5:AO839,0)),MAX(B$5:B839)+1,INDIRECT(ADDRESS(MATCH(AO840,AO$5:AO839,0)+4,1)) ) )</f>
        <v>728</v>
      </c>
      <c r="C840" s="134">
        <v>902</v>
      </c>
      <c r="D840" s="135"/>
      <c r="E840" s="136"/>
      <c r="F840" s="141" t="s">
        <v>3050</v>
      </c>
      <c r="G840" s="141"/>
      <c r="H840" s="138"/>
      <c r="I840" s="139"/>
      <c r="J840" s="138" t="s">
        <v>342</v>
      </c>
      <c r="K840" s="138"/>
      <c r="L840" s="138" t="s">
        <v>3051</v>
      </c>
      <c r="M840" s="58" t="s">
        <v>1619</v>
      </c>
      <c r="N840" s="61">
        <f>IF(J840="","",IF(ISERROR(MATCH(M840,M$5:M839,0)),MAX(N$5:N839)+1,VLOOKUP(M840,M$5:N839,2,FALSE)) )</f>
        <v>28</v>
      </c>
      <c r="P840" s="138" t="s">
        <v>342</v>
      </c>
      <c r="Q840" s="58" t="s">
        <v>3052</v>
      </c>
      <c r="R840" s="58" t="s">
        <v>3053</v>
      </c>
      <c r="S840" s="132"/>
      <c r="T840" s="140"/>
      <c r="U840" s="132"/>
      <c r="W840" s="61">
        <f>IF(P840="","",IF(ISERROR(MATCH(V840,V$5:V839,0)),MAX(W$5:W839)+1,VLOOKUP(V840,V$5:W839,2,FALSE)) )</f>
        <v>39</v>
      </c>
      <c r="AK840" s="58" t="s">
        <v>2992</v>
      </c>
      <c r="AO840" s="128" t="s">
        <v>3054</v>
      </c>
    </row>
    <row r="841" spans="1:41" ht="15" customHeight="1" x14ac:dyDescent="0.3">
      <c r="A841" s="160" t="s">
        <v>3057</v>
      </c>
      <c r="B841" s="54">
        <f ca="1">IF(AO841="","",IF(ISERROR(MATCH(AO841,AO$5:AO840,0)),MAX(B$5:B840)+1,INDIRECT(ADDRESS(MATCH(AO841,AO$5:AO840,0)+4,1)) ) )</f>
        <v>729</v>
      </c>
      <c r="C841" s="134">
        <v>903</v>
      </c>
      <c r="D841" s="135"/>
      <c r="E841" s="136"/>
      <c r="F841" s="141" t="s">
        <v>1331</v>
      </c>
      <c r="G841" s="141"/>
      <c r="H841" s="138"/>
      <c r="I841" s="139"/>
      <c r="J841" s="138"/>
      <c r="K841" s="138"/>
      <c r="L841" s="138"/>
      <c r="M841" s="58"/>
      <c r="N841" s="61" t="str">
        <f>IF(J841="","",IF(ISERROR(MATCH(M841,M$5:M840,0)),MAX(N$5:N840)+1,VLOOKUP(M841,M$5:N840,2,FALSE)) )</f>
        <v/>
      </c>
      <c r="P841" s="138" t="s">
        <v>342</v>
      </c>
      <c r="Q841" s="58" t="s">
        <v>3055</v>
      </c>
      <c r="R841" s="58" t="s">
        <v>3056</v>
      </c>
      <c r="S841" s="132"/>
      <c r="T841" s="140"/>
      <c r="U841" s="132"/>
      <c r="W841" s="61">
        <f>IF(P841="","",IF(ISERROR(MATCH(V841,V$5:V840,0)),MAX(W$5:W840)+1,VLOOKUP(V841,V$5:W840,2,FALSE)) )</f>
        <v>40</v>
      </c>
      <c r="AK841" s="58" t="s">
        <v>2992</v>
      </c>
      <c r="AO841" s="128" t="s">
        <v>3057</v>
      </c>
    </row>
    <row r="842" spans="1:41" ht="15" customHeight="1" x14ac:dyDescent="0.3">
      <c r="A842" s="160" t="s">
        <v>3061</v>
      </c>
      <c r="B842" s="54">
        <f ca="1">IF(AO842="","",IF(ISERROR(MATCH(AO842,AO$5:AO841,0)),MAX(B$5:B841)+1,INDIRECT(ADDRESS(MATCH(AO842,AO$5:AO841,0)+4,1)) ) )</f>
        <v>730</v>
      </c>
      <c r="C842" s="55">
        <v>904</v>
      </c>
      <c r="D842" s="135"/>
      <c r="E842" s="76" t="s">
        <v>1355</v>
      </c>
      <c r="F842" s="141" t="s">
        <v>1355</v>
      </c>
      <c r="G842" s="141"/>
      <c r="H842" s="138"/>
      <c r="I842" s="139"/>
      <c r="J842" s="138" t="s">
        <v>1182</v>
      </c>
      <c r="K842" s="138"/>
      <c r="L842" s="138" t="s">
        <v>3058</v>
      </c>
      <c r="M842" s="58" t="s">
        <v>1351</v>
      </c>
      <c r="N842" s="61">
        <f>IF(J842="","",IF(ISERROR(MATCH(M842,M$5:M841,0)),MAX(N$5:N841)+1,VLOOKUP(M842,M$5:N841,2,FALSE)) )</f>
        <v>5</v>
      </c>
      <c r="P842" s="138" t="s">
        <v>1182</v>
      </c>
      <c r="Q842" s="58" t="s">
        <v>3059</v>
      </c>
      <c r="R842" s="58" t="s">
        <v>3060</v>
      </c>
      <c r="S842" s="132"/>
      <c r="T842" s="140"/>
      <c r="U842" s="132"/>
      <c r="W842" s="61">
        <f>IF(P842="","",IF(ISERROR(MATCH(V842,V$5:V841,0)),MAX(W$5:W841)+1,VLOOKUP(V842,V$5:W841,2,FALSE)) )</f>
        <v>41</v>
      </c>
      <c r="AK842" s="58" t="s">
        <v>2992</v>
      </c>
      <c r="AO842" s="128" t="s">
        <v>3061</v>
      </c>
    </row>
    <row r="843" spans="1:41" ht="15" customHeight="1" x14ac:dyDescent="0.3">
      <c r="A843" s="160" t="s">
        <v>3065</v>
      </c>
      <c r="B843" s="54">
        <f ca="1">IF(AO843="","",IF(ISERROR(MATCH(AO843,AO$5:AO842,0)),MAX(B$5:B842)+1,INDIRECT(ADDRESS(MATCH(AO843,AO$5:AO842,0)+4,1)) ) )</f>
        <v>731</v>
      </c>
      <c r="C843" s="55">
        <v>905</v>
      </c>
      <c r="D843" s="135"/>
      <c r="E843" s="76" t="s">
        <v>1331</v>
      </c>
      <c r="F843" s="141" t="s">
        <v>1331</v>
      </c>
      <c r="G843" s="141"/>
      <c r="H843" s="138"/>
      <c r="I843" s="139"/>
      <c r="J843" s="138" t="s">
        <v>1182</v>
      </c>
      <c r="K843" s="138"/>
      <c r="L843" s="138" t="s">
        <v>3062</v>
      </c>
      <c r="M843" s="58" t="s">
        <v>1351</v>
      </c>
      <c r="N843" s="61">
        <f>IF(J843="","",IF(ISERROR(MATCH(M843,M$5:M842,0)),MAX(N$5:N842)+1,VLOOKUP(M843,M$5:N842,2,FALSE)) )</f>
        <v>5</v>
      </c>
      <c r="P843" s="138" t="s">
        <v>1182</v>
      </c>
      <c r="Q843" s="58" t="s">
        <v>3063</v>
      </c>
      <c r="R843" s="58" t="s">
        <v>3064</v>
      </c>
      <c r="S843" s="132"/>
      <c r="T843" s="140"/>
      <c r="U843" s="132"/>
      <c r="W843" s="61">
        <f>IF(P843="","",IF(ISERROR(MATCH(V843,V$5:V842,0)),MAX(W$5:W842)+1,VLOOKUP(V843,V$5:W842,2,FALSE)) )</f>
        <v>42</v>
      </c>
      <c r="AK843" s="58" t="s">
        <v>2992</v>
      </c>
      <c r="AO843" s="128" t="s">
        <v>3065</v>
      </c>
    </row>
    <row r="844" spans="1:41" ht="15" customHeight="1" x14ac:dyDescent="0.3">
      <c r="A844" s="160" t="s">
        <v>3068</v>
      </c>
      <c r="B844" s="54">
        <f ca="1">IF(AO844="","",IF(ISERROR(MATCH(AO844,AO$5:AO843,0)),MAX(B$5:B843)+1,INDIRECT(ADDRESS(MATCH(AO844,AO$5:AO843,0)+4,1)) ) )</f>
        <v>732</v>
      </c>
      <c r="C844" s="134">
        <v>906</v>
      </c>
      <c r="D844" s="135"/>
      <c r="E844" s="136"/>
      <c r="F844" s="141" t="s">
        <v>1355</v>
      </c>
      <c r="G844" s="141"/>
      <c r="H844" s="138"/>
      <c r="I844" s="139"/>
      <c r="J844" s="138"/>
      <c r="K844" s="138"/>
      <c r="L844" s="138"/>
      <c r="M844" s="58" t="s">
        <v>1783</v>
      </c>
      <c r="N844" s="61" t="str">
        <f>IF(J844="","",IF(ISERROR(MATCH(M844,M$5:M843,0)),MAX(N$5:N843)+1,VLOOKUP(M844,M$5:N843,2,FALSE)) )</f>
        <v/>
      </c>
      <c r="P844" s="138" t="s">
        <v>342</v>
      </c>
      <c r="Q844" s="58" t="s">
        <v>3066</v>
      </c>
      <c r="R844" s="58" t="s">
        <v>3067</v>
      </c>
      <c r="S844" s="132"/>
      <c r="T844" s="140"/>
      <c r="U844" s="132"/>
      <c r="W844" s="61">
        <f>IF(P844="","",IF(ISERROR(MATCH(V844,V$5:V843,0)),MAX(W$5:W843)+1,VLOOKUP(V844,V$5:W843,2,FALSE)) )</f>
        <v>43</v>
      </c>
      <c r="AK844" s="58" t="s">
        <v>2992</v>
      </c>
      <c r="AO844" s="128" t="s">
        <v>3068</v>
      </c>
    </row>
    <row r="845" spans="1:41" ht="15" customHeight="1" x14ac:dyDescent="0.3">
      <c r="A845" s="160" t="s">
        <v>3072</v>
      </c>
      <c r="B845" s="54">
        <f ca="1">IF(AO845="","",IF(ISERROR(MATCH(AO845,AO$5:AO844,0)),MAX(B$5:B844)+1,INDIRECT(ADDRESS(MATCH(AO845,AO$5:AO844,0)+4,1)) ) )</f>
        <v>733</v>
      </c>
      <c r="C845" s="55">
        <v>907</v>
      </c>
      <c r="D845" s="135"/>
      <c r="E845" s="76" t="s">
        <v>1355</v>
      </c>
      <c r="F845" s="141" t="s">
        <v>1355</v>
      </c>
      <c r="G845" s="141"/>
      <c r="H845" s="138"/>
      <c r="I845" s="139"/>
      <c r="J845" s="138" t="s">
        <v>1182</v>
      </c>
      <c r="K845" s="138"/>
      <c r="L845" s="138" t="s">
        <v>3069</v>
      </c>
      <c r="M845" s="58" t="s">
        <v>1351</v>
      </c>
      <c r="N845" s="61">
        <f>IF(J845="","",IF(ISERROR(MATCH(M845,M$5:M844,0)),MAX(N$5:N844)+1,VLOOKUP(M845,M$5:N844,2,FALSE)) )</f>
        <v>5</v>
      </c>
      <c r="P845" s="138" t="s">
        <v>1182</v>
      </c>
      <c r="Q845" s="58" t="s">
        <v>3070</v>
      </c>
      <c r="R845" s="58" t="s">
        <v>3071</v>
      </c>
      <c r="S845" s="132"/>
      <c r="T845" s="140"/>
      <c r="U845" s="132"/>
      <c r="W845" s="61">
        <f>IF(P845="","",IF(ISERROR(MATCH(V845,V$5:V844,0)),MAX(W$5:W844)+1,VLOOKUP(V845,V$5:W844,2,FALSE)) )</f>
        <v>44</v>
      </c>
      <c r="AK845" s="58" t="s">
        <v>2992</v>
      </c>
      <c r="AO845" s="128" t="s">
        <v>3072</v>
      </c>
    </row>
    <row r="846" spans="1:41" ht="15" customHeight="1" x14ac:dyDescent="0.3">
      <c r="A846" s="160" t="s">
        <v>3076</v>
      </c>
      <c r="B846" s="54">
        <f ca="1">IF(AO846="","",IF(ISERROR(MATCH(AO846,AO$5:AO845,0)),MAX(B$5:B845)+1,INDIRECT(ADDRESS(MATCH(AO846,AO$5:AO845,0)+4,1)) ) )</f>
        <v>734</v>
      </c>
      <c r="C846" s="55">
        <v>908</v>
      </c>
      <c r="D846" s="135"/>
      <c r="E846" s="76" t="s">
        <v>1308</v>
      </c>
      <c r="F846" s="141" t="s">
        <v>1308</v>
      </c>
      <c r="G846" s="141"/>
      <c r="H846" s="138"/>
      <c r="I846" s="139"/>
      <c r="J846" s="138" t="s">
        <v>1182</v>
      </c>
      <c r="K846" s="138"/>
      <c r="L846" s="138" t="s">
        <v>3073</v>
      </c>
      <c r="M846" s="58" t="s">
        <v>1491</v>
      </c>
      <c r="N846" s="61">
        <f>IF(J846="","",IF(ISERROR(MATCH(M846,M$5:M845,0)),MAX(N$5:N845)+1,VLOOKUP(M846,M$5:N845,2,FALSE)) )</f>
        <v>8</v>
      </c>
      <c r="P846" s="138" t="s">
        <v>1182</v>
      </c>
      <c r="Q846" s="58" t="s">
        <v>3074</v>
      </c>
      <c r="R846" s="58" t="s">
        <v>3075</v>
      </c>
      <c r="S846" s="132"/>
      <c r="T846" s="140"/>
      <c r="U846" s="132"/>
      <c r="W846" s="61">
        <f>IF(P846="","",IF(ISERROR(MATCH(V846,V$5:V845,0)),MAX(W$5:W845)+1,VLOOKUP(V846,V$5:W845,2,FALSE)) )</f>
        <v>45</v>
      </c>
      <c r="AK846" s="58" t="s">
        <v>2992</v>
      </c>
      <c r="AO846" s="128" t="s">
        <v>3076</v>
      </c>
    </row>
    <row r="847" spans="1:41" ht="15" customHeight="1" x14ac:dyDescent="0.3">
      <c r="A847" s="160" t="s">
        <v>3082</v>
      </c>
      <c r="B847" s="54">
        <f ca="1">IF(AO847="","",IF(ISERROR(MATCH(AO847,AO$5:AO846,0)),MAX(B$5:B846)+1,INDIRECT(ADDRESS(MATCH(AO847,AO$5:AO846,0)+4,1)) ) )</f>
        <v>735</v>
      </c>
      <c r="C847" s="55">
        <v>909</v>
      </c>
      <c r="D847" s="135"/>
      <c r="E847" s="75" t="s">
        <v>3077</v>
      </c>
      <c r="F847" s="141" t="s">
        <v>1331</v>
      </c>
      <c r="G847" s="141"/>
      <c r="H847" s="138"/>
      <c r="I847" s="139"/>
      <c r="J847" s="138" t="s">
        <v>1182</v>
      </c>
      <c r="K847" s="138"/>
      <c r="L847" s="138" t="s">
        <v>3078</v>
      </c>
      <c r="M847" s="58" t="s">
        <v>3079</v>
      </c>
      <c r="N847" s="61">
        <f>IF(J847="","",IF(ISERROR(MATCH(M847,M$5:M846,0)),MAX(N$5:N846)+1,VLOOKUP(M847,M$5:N846,2,FALSE)) )</f>
        <v>43</v>
      </c>
      <c r="P847" s="138" t="s">
        <v>1182</v>
      </c>
      <c r="Q847" s="58" t="s">
        <v>3080</v>
      </c>
      <c r="R847" s="58" t="s">
        <v>3081</v>
      </c>
      <c r="S847" s="132"/>
      <c r="T847" s="140"/>
      <c r="U847" s="132"/>
      <c r="W847" s="61">
        <f>IF(P847="","",IF(ISERROR(MATCH(V847,V$5:V846,0)),MAX(W$5:W846)+1,VLOOKUP(V847,V$5:W846,2,FALSE)) )</f>
        <v>46</v>
      </c>
      <c r="AK847" s="58" t="s">
        <v>2992</v>
      </c>
      <c r="AO847" s="128" t="s">
        <v>3082</v>
      </c>
    </row>
    <row r="848" spans="1:41" ht="15" customHeight="1" x14ac:dyDescent="0.3">
      <c r="A848" s="160" t="s">
        <v>3086</v>
      </c>
      <c r="B848" s="54">
        <f ca="1">IF(AO848="","",IF(ISERROR(MATCH(AO848,AO$5:AO847,0)),MAX(B$5:B847)+1,INDIRECT(ADDRESS(MATCH(AO848,AO$5:AO847,0)+4,1)) ) )</f>
        <v>736</v>
      </c>
      <c r="C848" s="55">
        <v>910</v>
      </c>
      <c r="D848" s="135"/>
      <c r="E848" s="76" t="s">
        <v>1308</v>
      </c>
      <c r="F848" s="141" t="s">
        <v>1308</v>
      </c>
      <c r="G848" s="141"/>
      <c r="H848" s="138"/>
      <c r="I848" s="139"/>
      <c r="J848" s="138" t="s">
        <v>1182</v>
      </c>
      <c r="K848" s="138"/>
      <c r="L848" s="138" t="s">
        <v>3083</v>
      </c>
      <c r="M848" s="58" t="s">
        <v>1756</v>
      </c>
      <c r="N848" s="61">
        <f>IF(J848="","",IF(ISERROR(MATCH(M848,M$5:M847,0)),MAX(N$5:N847)+1,VLOOKUP(M848,M$5:N847,2,FALSE)) )</f>
        <v>16</v>
      </c>
      <c r="P848" s="138" t="s">
        <v>1182</v>
      </c>
      <c r="Q848" s="58" t="s">
        <v>3084</v>
      </c>
      <c r="R848" s="58" t="s">
        <v>3085</v>
      </c>
      <c r="S848" s="132"/>
      <c r="T848" s="132"/>
      <c r="U848" s="132"/>
      <c r="W848" s="61">
        <f>IF(P848="","",IF(ISERROR(MATCH(V848,V$5:V847,0)),MAX(W$5:W847)+1,VLOOKUP(V848,V$5:W847,2,FALSE)) )</f>
        <v>47</v>
      </c>
      <c r="AK848" s="58" t="s">
        <v>2992</v>
      </c>
      <c r="AO848" s="128" t="s">
        <v>3086</v>
      </c>
    </row>
    <row r="849" spans="1:41" ht="15" customHeight="1" x14ac:dyDescent="0.3">
      <c r="A849" s="160" t="s">
        <v>3090</v>
      </c>
      <c r="B849" s="54">
        <f ca="1">IF(AO849="","",IF(ISERROR(MATCH(AO849,AO$5:AO848,0)),MAX(B$5:B848)+1,INDIRECT(ADDRESS(MATCH(AO849,AO$5:AO848,0)+4,1)) ) )</f>
        <v>737</v>
      </c>
      <c r="C849" s="134">
        <v>911</v>
      </c>
      <c r="D849" s="135"/>
      <c r="E849" s="136"/>
      <c r="F849" s="141" t="s">
        <v>1308</v>
      </c>
      <c r="G849" s="141"/>
      <c r="H849" s="138"/>
      <c r="I849" s="139"/>
      <c r="J849" s="138" t="s">
        <v>342</v>
      </c>
      <c r="K849" s="138"/>
      <c r="L849" s="138" t="s">
        <v>3087</v>
      </c>
      <c r="M849" s="58" t="s">
        <v>1619</v>
      </c>
      <c r="N849" s="61">
        <f>IF(J849="","",IF(ISERROR(MATCH(M849,M$5:M848,0)),MAX(N$5:N848)+1,VLOOKUP(M849,M$5:N848,2,FALSE)) )</f>
        <v>28</v>
      </c>
      <c r="P849" s="138" t="s">
        <v>342</v>
      </c>
      <c r="Q849" s="58" t="s">
        <v>3088</v>
      </c>
      <c r="R849" s="58" t="s">
        <v>3089</v>
      </c>
      <c r="S849" s="132"/>
      <c r="T849" s="140"/>
      <c r="U849" s="132"/>
      <c r="W849" s="61">
        <f>IF(P849="","",IF(ISERROR(MATCH(V849,V$5:V848,0)),MAX(W$5:W848)+1,VLOOKUP(V849,V$5:W848,2,FALSE)) )</f>
        <v>48</v>
      </c>
      <c r="AK849" s="58" t="s">
        <v>2992</v>
      </c>
      <c r="AO849" s="128" t="s">
        <v>3090</v>
      </c>
    </row>
    <row r="850" spans="1:41" ht="15" customHeight="1" x14ac:dyDescent="0.3">
      <c r="A850" s="160" t="s">
        <v>3094</v>
      </c>
      <c r="B850" s="54">
        <f ca="1">IF(AO850="","",IF(ISERROR(MATCH(AO850,AO$5:AO849,0)),MAX(B$5:B849)+1,INDIRECT(ADDRESS(MATCH(AO850,AO$5:AO849,0)+4,1)) ) )</f>
        <v>738</v>
      </c>
      <c r="C850" s="55">
        <v>912</v>
      </c>
      <c r="D850" s="135"/>
      <c r="E850" s="75" t="s">
        <v>1331</v>
      </c>
      <c r="F850" s="141" t="s">
        <v>1308</v>
      </c>
      <c r="G850" s="141"/>
      <c r="H850" s="138"/>
      <c r="I850" s="139"/>
      <c r="J850" s="138" t="s">
        <v>1182</v>
      </c>
      <c r="K850" s="138"/>
      <c r="L850" s="138" t="s">
        <v>3091</v>
      </c>
      <c r="M850" s="58" t="s">
        <v>1351</v>
      </c>
      <c r="N850" s="61">
        <f>IF(J850="","",IF(ISERROR(MATCH(M850,M$5:M849,0)),MAX(N$5:N849)+1,VLOOKUP(M850,M$5:N849,2,FALSE)) )</f>
        <v>5</v>
      </c>
      <c r="P850" s="138" t="s">
        <v>1182</v>
      </c>
      <c r="Q850" s="58" t="s">
        <v>3092</v>
      </c>
      <c r="R850" s="58" t="s">
        <v>3093</v>
      </c>
      <c r="S850" s="132"/>
      <c r="T850" s="140"/>
      <c r="U850" s="132"/>
      <c r="W850" s="61">
        <f>IF(P850="","",IF(ISERROR(MATCH(V850,V$5:V849,0)),MAX(W$5:W849)+1,VLOOKUP(V850,V$5:W849,2,FALSE)) )</f>
        <v>49</v>
      </c>
      <c r="AK850" s="58" t="s">
        <v>2992</v>
      </c>
      <c r="AO850" s="128" t="s">
        <v>3094</v>
      </c>
    </row>
    <row r="851" spans="1:41" ht="15" customHeight="1" x14ac:dyDescent="0.3">
      <c r="A851" s="160" t="s">
        <v>3098</v>
      </c>
      <c r="B851" s="54">
        <f ca="1">IF(AO851="","",IF(ISERROR(MATCH(AO851,AO$5:AO850,0)),MAX(B$5:B850)+1,INDIRECT(ADDRESS(MATCH(AO851,AO$5:AO850,0)+4,1)) ) )</f>
        <v>739</v>
      </c>
      <c r="C851" s="55">
        <v>913</v>
      </c>
      <c r="D851" s="135"/>
      <c r="E851" s="76" t="s">
        <v>1331</v>
      </c>
      <c r="F851" s="141" t="s">
        <v>1331</v>
      </c>
      <c r="G851" s="141"/>
      <c r="H851" s="138"/>
      <c r="I851" s="139"/>
      <c r="J851" s="138" t="s">
        <v>1182</v>
      </c>
      <c r="K851" s="138"/>
      <c r="L851" s="138" t="s">
        <v>3095</v>
      </c>
      <c r="M851" s="58" t="s">
        <v>1210</v>
      </c>
      <c r="N851" s="61">
        <f>IF(J851="","",IF(ISERROR(MATCH(M851,M$5:M850,0)),MAX(N$5:N850)+1,VLOOKUP(M851,M$5:N850,2,FALSE)) )</f>
        <v>2</v>
      </c>
      <c r="P851" s="138" t="s">
        <v>1182</v>
      </c>
      <c r="Q851" s="58" t="s">
        <v>3096</v>
      </c>
      <c r="R851" s="58" t="s">
        <v>3097</v>
      </c>
      <c r="S851" s="132"/>
      <c r="T851" s="140"/>
      <c r="U851" s="132"/>
      <c r="W851" s="61">
        <f>IF(P851="","",IF(ISERROR(MATCH(V851,V$5:V850,0)),MAX(W$5:W850)+1,VLOOKUP(V851,V$5:W850,2,FALSE)) )</f>
        <v>50</v>
      </c>
      <c r="AK851" s="58" t="s">
        <v>2992</v>
      </c>
      <c r="AO851" s="128" t="s">
        <v>3098</v>
      </c>
    </row>
    <row r="852" spans="1:41" ht="15" customHeight="1" x14ac:dyDescent="0.3">
      <c r="A852" s="160" t="s">
        <v>3102</v>
      </c>
      <c r="B852" s="54">
        <f ca="1">IF(AO852="","",IF(ISERROR(MATCH(AO852,AO$5:AO851,0)),MAX(B$5:B851)+1,INDIRECT(ADDRESS(MATCH(AO852,AO$5:AO851,0)+4,1)) ) )</f>
        <v>740</v>
      </c>
      <c r="C852" s="55">
        <v>914</v>
      </c>
      <c r="D852" s="135"/>
      <c r="E852" s="143" t="s">
        <v>3077</v>
      </c>
      <c r="F852" s="141" t="s">
        <v>3077</v>
      </c>
      <c r="G852" s="141"/>
      <c r="H852" s="138"/>
      <c r="I852" s="139"/>
      <c r="J852" s="138" t="s">
        <v>1182</v>
      </c>
      <c r="K852" s="138"/>
      <c r="L852" s="138" t="s">
        <v>3099</v>
      </c>
      <c r="M852" s="58" t="s">
        <v>3079</v>
      </c>
      <c r="N852" s="61">
        <f>IF(J852="","",IF(ISERROR(MATCH(M852,M$5:M851,0)),MAX(N$5:N851)+1,VLOOKUP(M852,M$5:N851,2,FALSE)) )</f>
        <v>43</v>
      </c>
      <c r="P852" s="138" t="s">
        <v>1182</v>
      </c>
      <c r="Q852" s="58" t="s">
        <v>3100</v>
      </c>
      <c r="R852" s="58" t="s">
        <v>3101</v>
      </c>
      <c r="S852" s="132"/>
      <c r="T852" s="140"/>
      <c r="U852" s="132"/>
      <c r="W852" s="61">
        <f>IF(P852="","",IF(ISERROR(MATCH(V852,V$5:V851,0)),MAX(W$5:W851)+1,VLOOKUP(V852,V$5:W851,2,FALSE)) )</f>
        <v>51</v>
      </c>
      <c r="AK852" s="58" t="s">
        <v>2992</v>
      </c>
      <c r="AO852" s="128" t="s">
        <v>3102</v>
      </c>
    </row>
    <row r="853" spans="1:41" ht="15" customHeight="1" x14ac:dyDescent="0.3">
      <c r="A853" s="160" t="s">
        <v>3106</v>
      </c>
      <c r="B853" s="54">
        <f ca="1">IF(AO853="","",IF(ISERROR(MATCH(AO853,AO$5:AO852,0)),MAX(B$5:B852)+1,INDIRECT(ADDRESS(MATCH(AO853,AO$5:AO852,0)+4,1)) ) )</f>
        <v>741</v>
      </c>
      <c r="C853" s="55">
        <v>915</v>
      </c>
      <c r="D853" s="135"/>
      <c r="E853" s="76" t="s">
        <v>1308</v>
      </c>
      <c r="F853" s="141" t="s">
        <v>1308</v>
      </c>
      <c r="G853" s="141"/>
      <c r="H853" s="138"/>
      <c r="I853" s="139"/>
      <c r="J853" s="138" t="s">
        <v>1182</v>
      </c>
      <c r="K853" s="138"/>
      <c r="L853" s="138" t="s">
        <v>3103</v>
      </c>
      <c r="M853" s="58" t="s">
        <v>1647</v>
      </c>
      <c r="N853" s="61">
        <f>IF(J853="","",IF(ISERROR(MATCH(M853,M$5:M852,0)),MAX(N$5:N852)+1,VLOOKUP(M853,M$5:N852,2,FALSE)) )</f>
        <v>12</v>
      </c>
      <c r="P853" s="138" t="s">
        <v>1182</v>
      </c>
      <c r="Q853" s="58" t="s">
        <v>3104</v>
      </c>
      <c r="R853" s="58" t="s">
        <v>3105</v>
      </c>
      <c r="S853" s="132"/>
      <c r="T853" s="140"/>
      <c r="U853" s="132"/>
      <c r="W853" s="61">
        <f>IF(P853="","",IF(ISERROR(MATCH(V853,V$5:V852,0)),MAX(W$5:W852)+1,VLOOKUP(V853,V$5:W852,2,FALSE)) )</f>
        <v>52</v>
      </c>
      <c r="AK853" s="58" t="s">
        <v>2992</v>
      </c>
      <c r="AO853" s="128" t="s">
        <v>3106</v>
      </c>
    </row>
    <row r="854" spans="1:41" ht="15" customHeight="1" x14ac:dyDescent="0.3">
      <c r="A854" s="160" t="s">
        <v>3110</v>
      </c>
      <c r="B854" s="54">
        <f ca="1">IF(AO854="","",IF(ISERROR(MATCH(AO854,AO$5:AO853,0)),MAX(B$5:B853)+1,INDIRECT(ADDRESS(MATCH(AO854,AO$5:AO853,0)+4,1)) ) )</f>
        <v>742</v>
      </c>
      <c r="C854" s="55">
        <v>916</v>
      </c>
      <c r="D854" s="135"/>
      <c r="E854" s="76" t="s">
        <v>1308</v>
      </c>
      <c r="F854" s="141" t="s">
        <v>1308</v>
      </c>
      <c r="G854" s="141"/>
      <c r="H854" s="138"/>
      <c r="I854" s="139"/>
      <c r="J854" s="138" t="s">
        <v>1182</v>
      </c>
      <c r="K854" s="138"/>
      <c r="L854" s="138" t="s">
        <v>3107</v>
      </c>
      <c r="M854" s="58" t="s">
        <v>1479</v>
      </c>
      <c r="N854" s="61">
        <f>IF(J854="","",IF(ISERROR(MATCH(M854,M$5:M853,0)),MAX(N$5:N853)+1,VLOOKUP(M854,M$5:N853,2,FALSE)) )</f>
        <v>7</v>
      </c>
      <c r="P854" s="138" t="s">
        <v>1182</v>
      </c>
      <c r="Q854" s="58" t="s">
        <v>3108</v>
      </c>
      <c r="R854" s="58" t="s">
        <v>3109</v>
      </c>
      <c r="S854" s="132"/>
      <c r="T854" s="140"/>
      <c r="U854" s="132"/>
      <c r="W854" s="61">
        <f>IF(P854="","",IF(ISERROR(MATCH(V854,V$5:V853,0)),MAX(W$5:W853)+1,VLOOKUP(V854,V$5:W853,2,FALSE)) )</f>
        <v>53</v>
      </c>
      <c r="AK854" s="58" t="s">
        <v>2992</v>
      </c>
      <c r="AO854" s="128" t="s">
        <v>3110</v>
      </c>
    </row>
    <row r="855" spans="1:41" ht="15" customHeight="1" x14ac:dyDescent="0.3">
      <c r="A855" s="160" t="s">
        <v>3114</v>
      </c>
      <c r="B855" s="54">
        <f ca="1">IF(AO855="","",IF(ISERROR(MATCH(AO855,AO$5:AO854,0)),MAX(B$5:B854)+1,INDIRECT(ADDRESS(MATCH(AO855,AO$5:AO854,0)+4,1)) ) )</f>
        <v>743</v>
      </c>
      <c r="C855" s="55">
        <v>917</v>
      </c>
      <c r="D855" s="135"/>
      <c r="E855" s="76" t="s">
        <v>1308</v>
      </c>
      <c r="F855" s="141" t="s">
        <v>1308</v>
      </c>
      <c r="G855" s="141"/>
      <c r="H855" s="138"/>
      <c r="I855" s="139"/>
      <c r="J855" s="138" t="s">
        <v>1182</v>
      </c>
      <c r="K855" s="138"/>
      <c r="L855" s="138" t="s">
        <v>3111</v>
      </c>
      <c r="M855" s="58" t="s">
        <v>1647</v>
      </c>
      <c r="N855" s="61">
        <f>IF(J855="","",IF(ISERROR(MATCH(M855,M$5:M854,0)),MAX(N$5:N854)+1,VLOOKUP(M855,M$5:N854,2,FALSE)) )</f>
        <v>12</v>
      </c>
      <c r="P855" s="138" t="s">
        <v>1182</v>
      </c>
      <c r="Q855" s="58" t="s">
        <v>3112</v>
      </c>
      <c r="R855" s="58" t="s">
        <v>3113</v>
      </c>
      <c r="S855" s="132"/>
      <c r="T855" s="140"/>
      <c r="U855" s="132"/>
      <c r="W855" s="61">
        <f>IF(P855="","",IF(ISERROR(MATCH(V855,V$5:V854,0)),MAX(W$5:W854)+1,VLOOKUP(V855,V$5:W854,2,FALSE)) )</f>
        <v>54</v>
      </c>
      <c r="AK855" s="58" t="s">
        <v>2992</v>
      </c>
      <c r="AO855" s="128" t="s">
        <v>3114</v>
      </c>
    </row>
    <row r="856" spans="1:41" ht="15" customHeight="1" x14ac:dyDescent="0.3">
      <c r="A856" s="160" t="s">
        <v>3118</v>
      </c>
      <c r="B856" s="54">
        <f ca="1">IF(AO856="","",IF(ISERROR(MATCH(AO856,AO$5:AO855,0)),MAX(B$5:B855)+1,INDIRECT(ADDRESS(MATCH(AO856,AO$5:AO855,0)+4,1)) ) )</f>
        <v>744</v>
      </c>
      <c r="C856" s="55">
        <v>918</v>
      </c>
      <c r="D856" s="135"/>
      <c r="E856" s="76" t="s">
        <v>1308</v>
      </c>
      <c r="F856" s="141" t="s">
        <v>1308</v>
      </c>
      <c r="G856" s="141"/>
      <c r="H856" s="138"/>
      <c r="I856" s="139"/>
      <c r="J856" s="138" t="s">
        <v>1182</v>
      </c>
      <c r="K856" s="138"/>
      <c r="L856" s="138" t="s">
        <v>3115</v>
      </c>
      <c r="M856" s="58" t="s">
        <v>1647</v>
      </c>
      <c r="N856" s="61">
        <f>IF(J856="","",IF(ISERROR(MATCH(M856,M$5:M855,0)),MAX(N$5:N855)+1,VLOOKUP(M856,M$5:N855,2,FALSE)) )</f>
        <v>12</v>
      </c>
      <c r="P856" s="138" t="s">
        <v>1182</v>
      </c>
      <c r="Q856" s="58" t="s">
        <v>3116</v>
      </c>
      <c r="R856" s="58" t="s">
        <v>3117</v>
      </c>
      <c r="S856" s="132"/>
      <c r="T856" s="140"/>
      <c r="U856" s="132"/>
      <c r="W856" s="61">
        <f>IF(P856="","",IF(ISERROR(MATCH(V856,V$5:V855,0)),MAX(W$5:W855)+1,VLOOKUP(V856,V$5:W855,2,FALSE)) )</f>
        <v>55</v>
      </c>
      <c r="AK856" s="58" t="s">
        <v>2992</v>
      </c>
      <c r="AO856" s="128" t="s">
        <v>3118</v>
      </c>
    </row>
    <row r="857" spans="1:41" ht="15" customHeight="1" x14ac:dyDescent="0.3">
      <c r="A857" s="160" t="s">
        <v>3122</v>
      </c>
      <c r="B857" s="54">
        <f ca="1">IF(AO857="","",IF(ISERROR(MATCH(AO857,AO$5:AO856,0)),MAX(B$5:B856)+1,INDIRECT(ADDRESS(MATCH(AO857,AO$5:AO856,0)+4,1)) ) )</f>
        <v>745</v>
      </c>
      <c r="C857" s="55">
        <v>919</v>
      </c>
      <c r="D857" s="135"/>
      <c r="E857" s="76" t="s">
        <v>1194</v>
      </c>
      <c r="F857" s="141" t="s">
        <v>1194</v>
      </c>
      <c r="G857" s="141"/>
      <c r="H857" s="138"/>
      <c r="I857" s="139"/>
      <c r="J857" s="138" t="s">
        <v>1182</v>
      </c>
      <c r="K857" s="138"/>
      <c r="L857" s="138" t="s">
        <v>3119</v>
      </c>
      <c r="M857" s="58" t="s">
        <v>2509</v>
      </c>
      <c r="N857" s="61">
        <f>IF(J857="","",IF(ISERROR(MATCH(M857,M$5:M856,0)),MAX(N$5:N856)+1,VLOOKUP(M857,M$5:N856,2,FALSE)) )</f>
        <v>33</v>
      </c>
      <c r="P857" s="138" t="s">
        <v>1182</v>
      </c>
      <c r="Q857" s="58" t="s">
        <v>3120</v>
      </c>
      <c r="R857" s="58" t="s">
        <v>3121</v>
      </c>
      <c r="S857" s="132"/>
      <c r="T857" s="140"/>
      <c r="U857" s="132"/>
      <c r="W857" s="61">
        <f>IF(P857="","",IF(ISERROR(MATCH(V857,V$5:V856,0)),MAX(W$5:W856)+1,VLOOKUP(V857,V$5:W856,2,FALSE)) )</f>
        <v>56</v>
      </c>
      <c r="AK857" s="58" t="s">
        <v>2992</v>
      </c>
      <c r="AO857" s="128" t="s">
        <v>3122</v>
      </c>
    </row>
    <row r="858" spans="1:41" ht="15" customHeight="1" x14ac:dyDescent="0.3">
      <c r="A858" s="160" t="s">
        <v>3126</v>
      </c>
      <c r="B858" s="54">
        <f ca="1">IF(AO858="","",IF(ISERROR(MATCH(AO858,AO$5:AO857,0)),MAX(B$5:B857)+1,INDIRECT(ADDRESS(MATCH(AO858,AO$5:AO857,0)+4,1)) ) )</f>
        <v>746</v>
      </c>
      <c r="C858" s="55">
        <v>920</v>
      </c>
      <c r="D858" s="135"/>
      <c r="E858" s="76" t="s">
        <v>1331</v>
      </c>
      <c r="F858" s="141" t="s">
        <v>1331</v>
      </c>
      <c r="G858" s="141"/>
      <c r="H858" s="138"/>
      <c r="I858" s="139"/>
      <c r="J858" s="138" t="s">
        <v>1182</v>
      </c>
      <c r="K858" s="138"/>
      <c r="L858" s="138" t="s">
        <v>3123</v>
      </c>
      <c r="M858" s="58" t="s">
        <v>1210</v>
      </c>
      <c r="N858" s="61">
        <f>IF(J858="","",IF(ISERROR(MATCH(M858,M$5:M857,0)),MAX(N$5:N857)+1,VLOOKUP(M858,M$5:N857,2,FALSE)) )</f>
        <v>2</v>
      </c>
      <c r="P858" s="138" t="s">
        <v>1182</v>
      </c>
      <c r="Q858" s="58" t="s">
        <v>3124</v>
      </c>
      <c r="R858" s="58" t="s">
        <v>3125</v>
      </c>
      <c r="S858" s="132"/>
      <c r="T858" s="140"/>
      <c r="U858" s="132"/>
      <c r="W858" s="61">
        <f>IF(P858="","",IF(ISERROR(MATCH(V858,V$5:V857,0)),MAX(W$5:W857)+1,VLOOKUP(V858,V$5:W857,2,FALSE)) )</f>
        <v>57</v>
      </c>
      <c r="AK858" s="58" t="s">
        <v>2992</v>
      </c>
      <c r="AO858" s="128" t="s">
        <v>3126</v>
      </c>
    </row>
    <row r="859" spans="1:41" ht="15" customHeight="1" x14ac:dyDescent="0.3">
      <c r="A859" s="160" t="s">
        <v>3130</v>
      </c>
      <c r="B859" s="54">
        <f ca="1">IF(AO859="","",IF(ISERROR(MATCH(AO859,AO$5:AO858,0)),MAX(B$5:B858)+1,INDIRECT(ADDRESS(MATCH(AO859,AO$5:AO858,0)+4,1)) ) )</f>
        <v>747</v>
      </c>
      <c r="C859" s="55">
        <v>921</v>
      </c>
      <c r="D859" s="135"/>
      <c r="E859" s="76" t="s">
        <v>1331</v>
      </c>
      <c r="F859" s="141" t="s">
        <v>1331</v>
      </c>
      <c r="G859" s="141"/>
      <c r="H859" s="138"/>
      <c r="I859" s="139"/>
      <c r="J859" s="138" t="s">
        <v>1182</v>
      </c>
      <c r="K859" s="138"/>
      <c r="L859" s="138" t="s">
        <v>3127</v>
      </c>
      <c r="M859" s="58" t="s">
        <v>1210</v>
      </c>
      <c r="N859" s="61">
        <f>IF(J859="","",IF(ISERROR(MATCH(M859,M$5:M858,0)),MAX(N$5:N858)+1,VLOOKUP(M859,M$5:N858,2,FALSE)) )</f>
        <v>2</v>
      </c>
      <c r="P859" s="138" t="s">
        <v>1182</v>
      </c>
      <c r="Q859" s="58" t="s">
        <v>3128</v>
      </c>
      <c r="R859" s="58" t="s">
        <v>3129</v>
      </c>
      <c r="S859" s="132"/>
      <c r="T859" s="140"/>
      <c r="U859" s="132"/>
      <c r="W859" s="61">
        <f>IF(P859="","",IF(ISERROR(MATCH(V859,V$5:V858,0)),MAX(W$5:W858)+1,VLOOKUP(V859,V$5:W858,2,FALSE)) )</f>
        <v>58</v>
      </c>
      <c r="AK859" s="58" t="s">
        <v>2992</v>
      </c>
      <c r="AO859" s="128" t="s">
        <v>3130</v>
      </c>
    </row>
    <row r="860" spans="1:41" ht="15" customHeight="1" x14ac:dyDescent="0.3">
      <c r="A860" s="160" t="s">
        <v>3134</v>
      </c>
      <c r="B860" s="54">
        <f ca="1">IF(AO860="","",IF(ISERROR(MATCH(AO860,AO$5:AO859,0)),MAX(B$5:B859)+1,INDIRECT(ADDRESS(MATCH(AO860,AO$5:AO859,0)+4,1)) ) )</f>
        <v>748</v>
      </c>
      <c r="C860" s="55">
        <v>922</v>
      </c>
      <c r="D860" s="135"/>
      <c r="E860" s="76" t="s">
        <v>1331</v>
      </c>
      <c r="F860" s="141" t="s">
        <v>1331</v>
      </c>
      <c r="G860" s="141"/>
      <c r="H860" s="138"/>
      <c r="I860" s="139"/>
      <c r="J860" s="138" t="s">
        <v>1182</v>
      </c>
      <c r="K860" s="138"/>
      <c r="L860" s="138" t="s">
        <v>3131</v>
      </c>
      <c r="M860" s="58" t="s">
        <v>1210</v>
      </c>
      <c r="N860" s="61">
        <f>IF(J860="","",IF(ISERROR(MATCH(M860,M$5:M859,0)),MAX(N$5:N859)+1,VLOOKUP(M860,M$5:N859,2,FALSE)) )</f>
        <v>2</v>
      </c>
      <c r="P860" s="138" t="s">
        <v>1182</v>
      </c>
      <c r="Q860" s="58" t="s">
        <v>3132</v>
      </c>
      <c r="R860" s="58" t="s">
        <v>3133</v>
      </c>
      <c r="S860" s="132"/>
      <c r="T860" s="140"/>
      <c r="U860" s="132"/>
      <c r="W860" s="61">
        <f>IF(P860="","",IF(ISERROR(MATCH(V860,V$5:V859,0)),MAX(W$5:W859)+1,VLOOKUP(V860,V$5:W859,2,FALSE)) )</f>
        <v>59</v>
      </c>
      <c r="AK860" s="58" t="s">
        <v>2992</v>
      </c>
      <c r="AO860" s="128" t="s">
        <v>3134</v>
      </c>
    </row>
    <row r="861" spans="1:41" ht="15" customHeight="1" x14ac:dyDescent="0.3">
      <c r="A861" s="160" t="s">
        <v>3138</v>
      </c>
      <c r="B861" s="54">
        <f ca="1">IF(AO861="","",IF(ISERROR(MATCH(AO861,AO$5:AO860,0)),MAX(B$5:B860)+1,INDIRECT(ADDRESS(MATCH(AO861,AO$5:AO860,0)+4,1)) ) )</f>
        <v>749</v>
      </c>
      <c r="C861" s="55">
        <v>923</v>
      </c>
      <c r="D861" s="135"/>
      <c r="E861" s="76" t="s">
        <v>1331</v>
      </c>
      <c r="F861" s="141" t="s">
        <v>1331</v>
      </c>
      <c r="G861" s="141"/>
      <c r="H861" s="138"/>
      <c r="I861" s="139"/>
      <c r="J861" s="138" t="s">
        <v>1182</v>
      </c>
      <c r="K861" s="138"/>
      <c r="L861" s="138" t="s">
        <v>3135</v>
      </c>
      <c r="M861" s="58" t="s">
        <v>1210</v>
      </c>
      <c r="N861" s="61">
        <f>IF(J861="","",IF(ISERROR(MATCH(M861,M$5:M860,0)),MAX(N$5:N860)+1,VLOOKUP(M861,M$5:N860,2,FALSE)) )</f>
        <v>2</v>
      </c>
      <c r="P861" s="138" t="s">
        <v>1182</v>
      </c>
      <c r="Q861" s="58" t="s">
        <v>3136</v>
      </c>
      <c r="R861" s="58" t="s">
        <v>3137</v>
      </c>
      <c r="S861" s="132"/>
      <c r="T861" s="140"/>
      <c r="U861" s="132"/>
      <c r="W861" s="61">
        <f>IF(P861="","",IF(ISERROR(MATCH(V861,V$5:V860,0)),MAX(W$5:W860)+1,VLOOKUP(V861,V$5:W860,2,FALSE)) )</f>
        <v>60</v>
      </c>
      <c r="AK861" s="58" t="s">
        <v>2992</v>
      </c>
      <c r="AO861" s="128" t="s">
        <v>3138</v>
      </c>
    </row>
    <row r="862" spans="1:41" ht="15" customHeight="1" x14ac:dyDescent="0.3">
      <c r="A862" s="160" t="s">
        <v>3142</v>
      </c>
      <c r="B862" s="54">
        <f ca="1">IF(AO862="","",IF(ISERROR(MATCH(AO862,AO$5:AO861,0)),MAX(B$5:B861)+1,INDIRECT(ADDRESS(MATCH(AO862,AO$5:AO861,0)+4,1)) ) )</f>
        <v>750</v>
      </c>
      <c r="C862" s="55">
        <v>924</v>
      </c>
      <c r="D862" s="135"/>
      <c r="E862" s="76" t="s">
        <v>1308</v>
      </c>
      <c r="F862" s="141" t="s">
        <v>1308</v>
      </c>
      <c r="G862" s="141"/>
      <c r="H862" s="138"/>
      <c r="I862" s="139"/>
      <c r="J862" s="138" t="s">
        <v>1182</v>
      </c>
      <c r="K862" s="138"/>
      <c r="L862" s="138" t="s">
        <v>3139</v>
      </c>
      <c r="M862" s="58" t="s">
        <v>1210</v>
      </c>
      <c r="N862" s="61">
        <f>IF(J862="","",IF(ISERROR(MATCH(M862,M$5:M861,0)),MAX(N$5:N861)+1,VLOOKUP(M862,M$5:N861,2,FALSE)) )</f>
        <v>2</v>
      </c>
      <c r="P862" s="138" t="s">
        <v>1182</v>
      </c>
      <c r="Q862" s="58" t="s">
        <v>3140</v>
      </c>
      <c r="R862" s="58" t="s">
        <v>3141</v>
      </c>
      <c r="S862" s="132"/>
      <c r="T862" s="140"/>
      <c r="U862" s="132"/>
      <c r="W862" s="61">
        <f>IF(P862="","",IF(ISERROR(MATCH(V862,V$5:V861,0)),MAX(W$5:W861)+1,VLOOKUP(V862,V$5:W861,2,FALSE)) )</f>
        <v>61</v>
      </c>
      <c r="AK862" s="58" t="s">
        <v>2992</v>
      </c>
      <c r="AO862" s="128" t="s">
        <v>3142</v>
      </c>
    </row>
    <row r="863" spans="1:41" ht="15" customHeight="1" x14ac:dyDescent="0.3">
      <c r="A863" s="160" t="s">
        <v>3146</v>
      </c>
      <c r="B863" s="54">
        <f ca="1">IF(AO863="","",IF(ISERROR(MATCH(AO863,AO$5:AO862,0)),MAX(B$5:B862)+1,INDIRECT(ADDRESS(MATCH(AO863,AO$5:AO862,0)+4,1)) ) )</f>
        <v>751</v>
      </c>
      <c r="C863" s="55">
        <v>925</v>
      </c>
      <c r="D863" s="135"/>
      <c r="E863" s="76" t="s">
        <v>1331</v>
      </c>
      <c r="F863" s="141" t="s">
        <v>1331</v>
      </c>
      <c r="G863" s="141"/>
      <c r="H863" s="138"/>
      <c r="I863" s="139"/>
      <c r="J863" s="138" t="s">
        <v>1182</v>
      </c>
      <c r="K863" s="138"/>
      <c r="L863" s="138" t="s">
        <v>3143</v>
      </c>
      <c r="M863" s="58" t="s">
        <v>1647</v>
      </c>
      <c r="N863" s="61">
        <f>IF(J863="","",IF(ISERROR(MATCH(M863,M$5:M862,0)),MAX(N$5:N862)+1,VLOOKUP(M863,M$5:N862,2,FALSE)) )</f>
        <v>12</v>
      </c>
      <c r="P863" s="138" t="s">
        <v>1182</v>
      </c>
      <c r="Q863" s="58" t="s">
        <v>3144</v>
      </c>
      <c r="R863" s="58" t="s">
        <v>3145</v>
      </c>
      <c r="S863" s="132"/>
      <c r="T863" s="140"/>
      <c r="U863" s="132"/>
      <c r="W863" s="61">
        <f>IF(P863="","",IF(ISERROR(MATCH(V863,V$5:V862,0)),MAX(W$5:W862)+1,VLOOKUP(V863,V$5:W862,2,FALSE)) )</f>
        <v>62</v>
      </c>
      <c r="AK863" s="58" t="s">
        <v>2992</v>
      </c>
      <c r="AO863" s="128" t="s">
        <v>3146</v>
      </c>
    </row>
    <row r="864" spans="1:41" ht="15" customHeight="1" x14ac:dyDescent="0.3">
      <c r="A864" s="160" t="s">
        <v>3150</v>
      </c>
      <c r="B864" s="54">
        <f ca="1">IF(AO864="","",IF(ISERROR(MATCH(AO864,AO$5:AO863,0)),MAX(B$5:B863)+1,INDIRECT(ADDRESS(MATCH(AO864,AO$5:AO863,0)+4,1)) ) )</f>
        <v>752</v>
      </c>
      <c r="C864" s="55">
        <v>926</v>
      </c>
      <c r="D864" s="135"/>
      <c r="E864" s="76" t="s">
        <v>1355</v>
      </c>
      <c r="F864" s="141" t="s">
        <v>1355</v>
      </c>
      <c r="G864" s="141"/>
      <c r="H864" s="138"/>
      <c r="I864" s="139"/>
      <c r="J864" s="138" t="s">
        <v>1182</v>
      </c>
      <c r="K864" s="138"/>
      <c r="L864" s="138" t="s">
        <v>3147</v>
      </c>
      <c r="M864" s="58" t="s">
        <v>1351</v>
      </c>
      <c r="N864" s="61">
        <f>IF(J864="","",IF(ISERROR(MATCH(M864,M$5:M863,0)),MAX(N$5:N863)+1,VLOOKUP(M864,M$5:N863,2,FALSE)) )</f>
        <v>5</v>
      </c>
      <c r="P864" s="138" t="s">
        <v>1182</v>
      </c>
      <c r="Q864" s="58" t="s">
        <v>3148</v>
      </c>
      <c r="R864" s="58" t="s">
        <v>3149</v>
      </c>
      <c r="S864" s="132"/>
      <c r="T864" s="140"/>
      <c r="U864" s="132"/>
      <c r="W864" s="61">
        <f>IF(P864="","",IF(ISERROR(MATCH(V864,V$5:V863,0)),MAX(W$5:W863)+1,VLOOKUP(V864,V$5:W863,2,FALSE)) )</f>
        <v>63</v>
      </c>
      <c r="AK864" s="58" t="s">
        <v>2992</v>
      </c>
      <c r="AO864" s="128" t="s">
        <v>3150</v>
      </c>
    </row>
    <row r="865" spans="1:41" ht="15" customHeight="1" x14ac:dyDescent="0.3">
      <c r="A865" s="160" t="s">
        <v>3154</v>
      </c>
      <c r="B865" s="54">
        <f ca="1">IF(AO865="","",IF(ISERROR(MATCH(AO865,AO$5:AO864,0)),MAX(B$5:B864)+1,INDIRECT(ADDRESS(MATCH(AO865,AO$5:AO864,0)+4,1)) ) )</f>
        <v>753</v>
      </c>
      <c r="C865" s="55">
        <v>927</v>
      </c>
      <c r="D865" s="135"/>
      <c r="E865" s="76" t="s">
        <v>1331</v>
      </c>
      <c r="F865" s="141" t="s">
        <v>1331</v>
      </c>
      <c r="G865" s="141"/>
      <c r="H865" s="138"/>
      <c r="I865" s="139"/>
      <c r="J865" s="138" t="s">
        <v>1182</v>
      </c>
      <c r="K865" s="138"/>
      <c r="L865" s="138" t="s">
        <v>3151</v>
      </c>
      <c r="M865" s="58" t="s">
        <v>1351</v>
      </c>
      <c r="N865" s="61">
        <f>IF(J865="","",IF(ISERROR(MATCH(M865,M$5:M864,0)),MAX(N$5:N864)+1,VLOOKUP(M865,M$5:N864,2,FALSE)) )</f>
        <v>5</v>
      </c>
      <c r="P865" s="138" t="s">
        <v>1182</v>
      </c>
      <c r="Q865" s="58" t="s">
        <v>3152</v>
      </c>
      <c r="R865" s="58" t="s">
        <v>3153</v>
      </c>
      <c r="S865" s="132"/>
      <c r="T865" s="140"/>
      <c r="U865" s="132"/>
      <c r="W865" s="61">
        <f>IF(P865="","",IF(ISERROR(MATCH(V865,V$5:V864,0)),MAX(W$5:W864)+1,VLOOKUP(V865,V$5:W864,2,FALSE)) )</f>
        <v>64</v>
      </c>
      <c r="AK865" s="58" t="s">
        <v>2992</v>
      </c>
      <c r="AO865" s="128" t="s">
        <v>3154</v>
      </c>
    </row>
    <row r="866" spans="1:41" ht="15" customHeight="1" x14ac:dyDescent="0.3">
      <c r="A866" s="160" t="s">
        <v>3158</v>
      </c>
      <c r="B866" s="54">
        <f ca="1">IF(AO866="","",IF(ISERROR(MATCH(AO866,AO$5:AO865,0)),MAX(B$5:B865)+1,INDIRECT(ADDRESS(MATCH(AO866,AO$5:AO865,0)+4,1)) ) )</f>
        <v>754</v>
      </c>
      <c r="C866" s="55">
        <v>928</v>
      </c>
      <c r="D866" s="135"/>
      <c r="E866" s="144" t="s">
        <v>1308</v>
      </c>
      <c r="F866" s="128" t="s">
        <v>1308</v>
      </c>
      <c r="G866" s="141"/>
      <c r="H866" s="138"/>
      <c r="I866" s="139"/>
      <c r="J866" s="138" t="s">
        <v>1182</v>
      </c>
      <c r="K866" s="138"/>
      <c r="L866" s="138" t="s">
        <v>3155</v>
      </c>
      <c r="M866" s="58" t="s">
        <v>1647</v>
      </c>
      <c r="N866" s="61">
        <f>IF(J866="","",IF(ISERROR(MATCH(M866,M$5:M865,0)),MAX(N$5:N865)+1,VLOOKUP(M866,M$5:N865,2,FALSE)) )</f>
        <v>12</v>
      </c>
      <c r="P866" s="138" t="s">
        <v>1182</v>
      </c>
      <c r="Q866" s="58" t="s">
        <v>3156</v>
      </c>
      <c r="R866" s="58" t="s">
        <v>3157</v>
      </c>
      <c r="S866" s="132"/>
      <c r="T866" s="140"/>
      <c r="U866" s="132"/>
      <c r="W866" s="61">
        <f>IF(P866="","",IF(ISERROR(MATCH(V866,V$5:V865,0)),MAX(W$5:W865)+1,VLOOKUP(V866,V$5:W865,2,FALSE)) )</f>
        <v>65</v>
      </c>
      <c r="AK866" s="58" t="s">
        <v>2992</v>
      </c>
      <c r="AO866" s="128" t="s">
        <v>3158</v>
      </c>
    </row>
    <row r="867" spans="1:41" ht="15" customHeight="1" x14ac:dyDescent="0.3">
      <c r="A867" s="160" t="s">
        <v>3162</v>
      </c>
      <c r="B867" s="54">
        <f ca="1">IF(AO867="","",IF(ISERROR(MATCH(AO867,AO$5:AO866,0)),MAX(B$5:B866)+1,INDIRECT(ADDRESS(MATCH(AO867,AO$5:AO866,0)+4,1)) ) )</f>
        <v>755</v>
      </c>
      <c r="C867" s="55">
        <v>929</v>
      </c>
      <c r="D867" s="135"/>
      <c r="E867" s="144" t="s">
        <v>1308</v>
      </c>
      <c r="F867" s="128" t="s">
        <v>1308</v>
      </c>
      <c r="G867" s="141"/>
      <c r="H867" s="138"/>
      <c r="I867" s="139"/>
      <c r="J867" s="138" t="s">
        <v>1182</v>
      </c>
      <c r="K867" s="138"/>
      <c r="L867" s="138" t="s">
        <v>3159</v>
      </c>
      <c r="M867" s="58" t="s">
        <v>1647</v>
      </c>
      <c r="N867" s="61">
        <f>IF(J867="","",IF(ISERROR(MATCH(M867,M$5:M866,0)),MAX(N$5:N866)+1,VLOOKUP(M867,M$5:N866,2,FALSE)) )</f>
        <v>12</v>
      </c>
      <c r="P867" s="138" t="s">
        <v>1182</v>
      </c>
      <c r="Q867" s="58" t="s">
        <v>3160</v>
      </c>
      <c r="R867" s="58" t="s">
        <v>3161</v>
      </c>
      <c r="S867" s="132"/>
      <c r="T867" s="140"/>
      <c r="U867" s="132"/>
      <c r="W867" s="61">
        <f>IF(P867="","",IF(ISERROR(MATCH(V867,V$5:V866,0)),MAX(W$5:W866)+1,VLOOKUP(V867,V$5:W866,2,FALSE)) )</f>
        <v>66</v>
      </c>
      <c r="AK867" s="58" t="s">
        <v>2992</v>
      </c>
      <c r="AO867" s="128" t="s">
        <v>3162</v>
      </c>
    </row>
    <row r="868" spans="1:41" ht="15" customHeight="1" x14ac:dyDescent="0.3">
      <c r="A868" s="160" t="s">
        <v>3166</v>
      </c>
      <c r="B868" s="54">
        <f ca="1">IF(AO868="","",IF(ISERROR(MATCH(AO868,AO$5:AO867,0)),MAX(B$5:B867)+1,INDIRECT(ADDRESS(MATCH(AO868,AO$5:AO867,0)+4,1)) ) )</f>
        <v>756</v>
      </c>
      <c r="C868" s="55">
        <v>930</v>
      </c>
      <c r="D868" s="135"/>
      <c r="E868" s="144" t="s">
        <v>1308</v>
      </c>
      <c r="F868" s="128" t="s">
        <v>1308</v>
      </c>
      <c r="G868" s="141"/>
      <c r="H868" s="138"/>
      <c r="I868" s="139"/>
      <c r="J868" s="138" t="s">
        <v>1182</v>
      </c>
      <c r="K868" s="138"/>
      <c r="L868" s="138" t="s">
        <v>3163</v>
      </c>
      <c r="M868" s="58" t="s">
        <v>1647</v>
      </c>
      <c r="N868" s="61">
        <f>IF(J868="","",IF(ISERROR(MATCH(M868,M$5:M867,0)),MAX(N$5:N867)+1,VLOOKUP(M868,M$5:N867,2,FALSE)) )</f>
        <v>12</v>
      </c>
      <c r="P868" s="138" t="s">
        <v>1182</v>
      </c>
      <c r="Q868" s="58" t="s">
        <v>3164</v>
      </c>
      <c r="R868" s="58" t="s">
        <v>3165</v>
      </c>
      <c r="S868" s="132"/>
      <c r="T868" s="140"/>
      <c r="U868" s="132"/>
      <c r="W868" s="61">
        <f>IF(P868="","",IF(ISERROR(MATCH(V868,V$5:V867,0)),MAX(W$5:W867)+1,VLOOKUP(V868,V$5:W867,2,FALSE)) )</f>
        <v>67</v>
      </c>
      <c r="AK868" s="58" t="s">
        <v>2992</v>
      </c>
      <c r="AO868" s="128" t="s">
        <v>3166</v>
      </c>
    </row>
    <row r="869" spans="1:41" ht="15" customHeight="1" x14ac:dyDescent="0.3">
      <c r="A869" s="160" t="s">
        <v>3170</v>
      </c>
      <c r="B869" s="54">
        <f ca="1">IF(AO869="","",IF(ISERROR(MATCH(AO869,AO$5:AO868,0)),MAX(B$5:B868)+1,INDIRECT(ADDRESS(MATCH(AO869,AO$5:AO868,0)+4,1)) ) )</f>
        <v>757</v>
      </c>
      <c r="C869" s="55">
        <v>931</v>
      </c>
      <c r="D869" s="135"/>
      <c r="E869" s="144" t="s">
        <v>1308</v>
      </c>
      <c r="F869" s="128" t="s">
        <v>1308</v>
      </c>
      <c r="G869" s="141"/>
      <c r="H869" s="138"/>
      <c r="I869" s="139"/>
      <c r="J869" s="138" t="s">
        <v>1182</v>
      </c>
      <c r="K869" s="138"/>
      <c r="L869" s="138" t="s">
        <v>3167</v>
      </c>
      <c r="M869" s="58" t="s">
        <v>1647</v>
      </c>
      <c r="N869" s="61">
        <f>IF(J869="","",IF(ISERROR(MATCH(M869,M$5:M868,0)),MAX(N$5:N868)+1,VLOOKUP(M869,M$5:N868,2,FALSE)) )</f>
        <v>12</v>
      </c>
      <c r="P869" s="138" t="s">
        <v>1182</v>
      </c>
      <c r="Q869" s="58" t="s">
        <v>3168</v>
      </c>
      <c r="R869" s="58" t="s">
        <v>3169</v>
      </c>
      <c r="S869" s="132"/>
      <c r="T869" s="140"/>
      <c r="U869" s="132"/>
      <c r="W869" s="61">
        <f>IF(P869="","",IF(ISERROR(MATCH(V869,V$5:V868,0)),MAX(W$5:W868)+1,VLOOKUP(V869,V$5:W868,2,FALSE)) )</f>
        <v>68</v>
      </c>
      <c r="AK869" s="58" t="s">
        <v>2992</v>
      </c>
      <c r="AO869" s="128" t="s">
        <v>3170</v>
      </c>
    </row>
    <row r="870" spans="1:41" ht="15" customHeight="1" x14ac:dyDescent="0.3">
      <c r="A870" s="160" t="s">
        <v>3174</v>
      </c>
      <c r="B870" s="54">
        <f ca="1">IF(AO870="","",IF(ISERROR(MATCH(AO870,AO$5:AO869,0)),MAX(B$5:B869)+1,INDIRECT(ADDRESS(MATCH(AO870,AO$5:AO869,0)+4,1)) ) )</f>
        <v>758</v>
      </c>
      <c r="C870" s="55">
        <v>932</v>
      </c>
      <c r="D870" s="135"/>
      <c r="E870" s="144" t="s">
        <v>1308</v>
      </c>
      <c r="F870" s="128" t="s">
        <v>1308</v>
      </c>
      <c r="G870" s="141"/>
      <c r="H870" s="138"/>
      <c r="I870" s="139"/>
      <c r="J870" s="138" t="s">
        <v>1182</v>
      </c>
      <c r="K870" s="138"/>
      <c r="L870" s="138" t="s">
        <v>3171</v>
      </c>
      <c r="M870" s="58" t="s">
        <v>1479</v>
      </c>
      <c r="N870" s="61">
        <f>IF(J870="","",IF(ISERROR(MATCH(M870,M$5:M869,0)),MAX(N$5:N869)+1,VLOOKUP(M870,M$5:N869,2,FALSE)) )</f>
        <v>7</v>
      </c>
      <c r="P870" s="138" t="s">
        <v>1182</v>
      </c>
      <c r="Q870" s="58" t="s">
        <v>3172</v>
      </c>
      <c r="R870" s="58" t="s">
        <v>3173</v>
      </c>
      <c r="S870" s="132"/>
      <c r="T870" s="140"/>
      <c r="U870" s="132"/>
      <c r="W870" s="61">
        <f>IF(P870="","",IF(ISERROR(MATCH(V870,V$5:V869,0)),MAX(W$5:W869)+1,VLOOKUP(V870,V$5:W869,2,FALSE)) )</f>
        <v>69</v>
      </c>
      <c r="AK870" s="58" t="s">
        <v>2992</v>
      </c>
      <c r="AO870" s="128" t="s">
        <v>3174</v>
      </c>
    </row>
    <row r="871" spans="1:41" ht="15" customHeight="1" x14ac:dyDescent="0.3">
      <c r="A871" s="160" t="s">
        <v>3178</v>
      </c>
      <c r="B871" s="54">
        <f ca="1">IF(AO871="","",IF(ISERROR(MATCH(AO871,AO$5:AO870,0)),MAX(B$5:B870)+1,INDIRECT(ADDRESS(MATCH(AO871,AO$5:AO870,0)+4,1)) ) )</f>
        <v>759</v>
      </c>
      <c r="C871" s="55">
        <v>933</v>
      </c>
      <c r="D871" s="135"/>
      <c r="E871" s="144" t="s">
        <v>1308</v>
      </c>
      <c r="F871" s="128" t="s">
        <v>1308</v>
      </c>
      <c r="G871" s="141"/>
      <c r="H871" s="138"/>
      <c r="I871" s="139"/>
      <c r="J871" s="138" t="s">
        <v>1182</v>
      </c>
      <c r="K871" s="138"/>
      <c r="L871" s="138" t="s">
        <v>3175</v>
      </c>
      <c r="M871" s="58" t="s">
        <v>1647</v>
      </c>
      <c r="N871" s="61">
        <f>IF(J871="","",IF(ISERROR(MATCH(M871,M$5:M870,0)),MAX(N$5:N870)+1,VLOOKUP(M871,M$5:N870,2,FALSE)) )</f>
        <v>12</v>
      </c>
      <c r="P871" s="138" t="s">
        <v>1182</v>
      </c>
      <c r="Q871" s="58" t="s">
        <v>3176</v>
      </c>
      <c r="R871" s="58" t="s">
        <v>3177</v>
      </c>
      <c r="S871" s="132"/>
      <c r="T871" s="140"/>
      <c r="U871" s="132"/>
      <c r="W871" s="61">
        <f>IF(P871="","",IF(ISERROR(MATCH(V871,V$5:V870,0)),MAX(W$5:W870)+1,VLOOKUP(V871,V$5:W870,2,FALSE)) )</f>
        <v>70</v>
      </c>
      <c r="AK871" s="58" t="s">
        <v>2992</v>
      </c>
      <c r="AO871" s="128" t="s">
        <v>3178</v>
      </c>
    </row>
    <row r="872" spans="1:41" ht="15" customHeight="1" x14ac:dyDescent="0.3">
      <c r="A872" s="160" t="s">
        <v>3182</v>
      </c>
      <c r="B872" s="54">
        <f ca="1">IF(AO872="","",IF(ISERROR(MATCH(AO872,AO$5:AO871,0)),MAX(B$5:B871)+1,INDIRECT(ADDRESS(MATCH(AO872,AO$5:AO871,0)+4,1)) ) )</f>
        <v>760</v>
      </c>
      <c r="C872" s="55">
        <v>934</v>
      </c>
      <c r="D872" s="135"/>
      <c r="E872" s="144" t="s">
        <v>1308</v>
      </c>
      <c r="F872" s="128" t="s">
        <v>1308</v>
      </c>
      <c r="G872" s="141"/>
      <c r="H872" s="138"/>
      <c r="I872" s="139"/>
      <c r="J872" s="138" t="s">
        <v>1182</v>
      </c>
      <c r="K872" s="138"/>
      <c r="L872" s="138" t="s">
        <v>3179</v>
      </c>
      <c r="M872" s="58" t="s">
        <v>1210</v>
      </c>
      <c r="N872" s="61">
        <f>IF(J872="","",IF(ISERROR(MATCH(M872,M$5:M871,0)),MAX(N$5:N871)+1,VLOOKUP(M872,M$5:N871,2,FALSE)) )</f>
        <v>2</v>
      </c>
      <c r="P872" s="138" t="s">
        <v>342</v>
      </c>
      <c r="Q872" s="58" t="s">
        <v>3180</v>
      </c>
      <c r="R872" s="58" t="s">
        <v>3181</v>
      </c>
      <c r="S872" s="132"/>
      <c r="T872" s="140"/>
      <c r="U872" s="132"/>
      <c r="W872" s="61">
        <f>IF(P872="","",IF(ISERROR(MATCH(V872,V$5:V871,0)),MAX(W$5:W871)+1,VLOOKUP(V872,V$5:W871,2,FALSE)) )</f>
        <v>71</v>
      </c>
      <c r="AK872" s="58" t="s">
        <v>2992</v>
      </c>
      <c r="AO872" s="128" t="s">
        <v>3182</v>
      </c>
    </row>
    <row r="873" spans="1:41" ht="15" customHeight="1" x14ac:dyDescent="0.3">
      <c r="A873" s="160" t="s">
        <v>3186</v>
      </c>
      <c r="B873" s="54">
        <f ca="1">IF(AO873="","",IF(ISERROR(MATCH(AO873,AO$5:AO872,0)),MAX(B$5:B872)+1,INDIRECT(ADDRESS(MATCH(AO873,AO$5:AO872,0)+4,1)) ) )</f>
        <v>761</v>
      </c>
      <c r="C873" s="55">
        <v>935</v>
      </c>
      <c r="D873" s="135"/>
      <c r="E873" s="144" t="s">
        <v>1308</v>
      </c>
      <c r="F873" s="128" t="s">
        <v>1308</v>
      </c>
      <c r="G873" s="141"/>
      <c r="H873" s="138"/>
      <c r="I873" s="139"/>
      <c r="J873" s="138" t="s">
        <v>1182</v>
      </c>
      <c r="K873" s="138"/>
      <c r="L873" s="138" t="s">
        <v>3183</v>
      </c>
      <c r="M873" s="58" t="s">
        <v>1479</v>
      </c>
      <c r="N873" s="61">
        <f>IF(J873="","",IF(ISERROR(MATCH(M873,M$5:M872,0)),MAX(N$5:N872)+1,VLOOKUP(M873,M$5:N872,2,FALSE)) )</f>
        <v>7</v>
      </c>
      <c r="P873" s="138" t="s">
        <v>1182</v>
      </c>
      <c r="Q873" s="58" t="s">
        <v>3184</v>
      </c>
      <c r="R873" s="58" t="s">
        <v>3185</v>
      </c>
      <c r="S873" s="132"/>
      <c r="T873" s="140"/>
      <c r="U873" s="132"/>
      <c r="W873" s="61">
        <f>IF(P873="","",IF(ISERROR(MATCH(V873,V$5:V872,0)),MAX(W$5:W872)+1,VLOOKUP(V873,V$5:W872,2,FALSE)) )</f>
        <v>72</v>
      </c>
      <c r="AK873" s="58" t="s">
        <v>2992</v>
      </c>
      <c r="AO873" s="128" t="s">
        <v>3186</v>
      </c>
    </row>
    <row r="874" spans="1:41" ht="15" customHeight="1" x14ac:dyDescent="0.3">
      <c r="A874" s="160" t="s">
        <v>3190</v>
      </c>
      <c r="B874" s="54">
        <f ca="1">IF(AO874="","",IF(ISERROR(MATCH(AO874,AO$5:AO873,0)),MAX(B$5:B873)+1,INDIRECT(ADDRESS(MATCH(AO874,AO$5:AO873,0)+4,1)) ) )</f>
        <v>762</v>
      </c>
      <c r="C874" s="55">
        <v>936</v>
      </c>
      <c r="D874" s="135"/>
      <c r="E874" s="144" t="s">
        <v>1308</v>
      </c>
      <c r="F874" s="128" t="s">
        <v>1308</v>
      </c>
      <c r="G874" s="141"/>
      <c r="H874" s="138"/>
      <c r="I874" s="139"/>
      <c r="J874" s="138" t="s">
        <v>1182</v>
      </c>
      <c r="K874" s="138"/>
      <c r="L874" s="138" t="s">
        <v>3187</v>
      </c>
      <c r="M874" s="58" t="s">
        <v>1479</v>
      </c>
      <c r="N874" s="61">
        <f>IF(J874="","",IF(ISERROR(MATCH(M874,M$5:M873,0)),MAX(N$5:N873)+1,VLOOKUP(M874,M$5:N873,2,FALSE)) )</f>
        <v>7</v>
      </c>
      <c r="P874" s="138" t="s">
        <v>1182</v>
      </c>
      <c r="Q874" s="58" t="s">
        <v>3188</v>
      </c>
      <c r="R874" s="58" t="s">
        <v>3189</v>
      </c>
      <c r="S874" s="132"/>
      <c r="T874" s="140"/>
      <c r="U874" s="132"/>
      <c r="W874" s="61">
        <f>IF(P874="","",IF(ISERROR(MATCH(V874,V$5:V873,0)),MAX(W$5:W873)+1,VLOOKUP(V874,V$5:W873,2,FALSE)) )</f>
        <v>73</v>
      </c>
      <c r="AK874" s="58" t="s">
        <v>2992</v>
      </c>
      <c r="AO874" s="128" t="s">
        <v>3190</v>
      </c>
    </row>
    <row r="875" spans="1:41" ht="15" customHeight="1" x14ac:dyDescent="0.3">
      <c r="A875" s="160" t="s">
        <v>3194</v>
      </c>
      <c r="B875" s="54">
        <f ca="1">IF(AO875="","",IF(ISERROR(MATCH(AO875,AO$5:AO874,0)),MAX(B$5:B874)+1,INDIRECT(ADDRESS(MATCH(AO875,AO$5:AO874,0)+4,1)) ) )</f>
        <v>763</v>
      </c>
      <c r="C875" s="55">
        <v>937</v>
      </c>
      <c r="D875" s="135"/>
      <c r="E875" s="144" t="s">
        <v>1308</v>
      </c>
      <c r="F875" s="128" t="s">
        <v>1308</v>
      </c>
      <c r="G875" s="141"/>
      <c r="H875" s="138"/>
      <c r="I875" s="139"/>
      <c r="J875" s="138" t="s">
        <v>1182</v>
      </c>
      <c r="K875" s="138"/>
      <c r="L875" s="138" t="s">
        <v>3191</v>
      </c>
      <c r="M875" s="58" t="s">
        <v>1647</v>
      </c>
      <c r="N875" s="61">
        <f>IF(J875="","",IF(ISERROR(MATCH(M875,M$5:M874,0)),MAX(N$5:N874)+1,VLOOKUP(M875,M$5:N874,2,FALSE)) )</f>
        <v>12</v>
      </c>
      <c r="P875" s="138" t="s">
        <v>1182</v>
      </c>
      <c r="Q875" s="58" t="s">
        <v>3192</v>
      </c>
      <c r="R875" s="58" t="s">
        <v>3193</v>
      </c>
      <c r="S875" s="132"/>
      <c r="T875" s="140"/>
      <c r="U875" s="132"/>
      <c r="W875" s="61">
        <f>IF(P875="","",IF(ISERROR(MATCH(V875,V$5:V874,0)),MAX(W$5:W874)+1,VLOOKUP(V875,V$5:W874,2,FALSE)) )</f>
        <v>74</v>
      </c>
      <c r="AK875" s="58" t="s">
        <v>2992</v>
      </c>
      <c r="AO875" s="128" t="s">
        <v>3194</v>
      </c>
    </row>
    <row r="876" spans="1:41" ht="15" customHeight="1" x14ac:dyDescent="0.3">
      <c r="A876" s="160" t="s">
        <v>3198</v>
      </c>
      <c r="B876" s="54">
        <f ca="1">IF(AO876="","",IF(ISERROR(MATCH(AO876,AO$5:AO875,0)),MAX(B$5:B875)+1,INDIRECT(ADDRESS(MATCH(AO876,AO$5:AO875,0)+4,1)) ) )</f>
        <v>764</v>
      </c>
      <c r="C876" s="55">
        <v>938</v>
      </c>
      <c r="D876" s="135"/>
      <c r="E876" s="144" t="s">
        <v>1308</v>
      </c>
      <c r="F876" s="128" t="s">
        <v>1308</v>
      </c>
      <c r="G876" s="141"/>
      <c r="H876" s="138"/>
      <c r="I876" s="139"/>
      <c r="J876" s="138" t="s">
        <v>1182</v>
      </c>
      <c r="K876" s="138"/>
      <c r="L876" s="138" t="s">
        <v>3195</v>
      </c>
      <c r="M876" s="58" t="s">
        <v>1647</v>
      </c>
      <c r="N876" s="61">
        <f>IF(J876="","",IF(ISERROR(MATCH(M876,M$5:M875,0)),MAX(N$5:N875)+1,VLOOKUP(M876,M$5:N875,2,FALSE)) )</f>
        <v>12</v>
      </c>
      <c r="P876" s="138" t="s">
        <v>1182</v>
      </c>
      <c r="Q876" s="58" t="s">
        <v>3196</v>
      </c>
      <c r="R876" s="58" t="s">
        <v>3197</v>
      </c>
      <c r="S876" s="132"/>
      <c r="T876" s="140"/>
      <c r="U876" s="132"/>
      <c r="W876" s="61">
        <f>IF(P876="","",IF(ISERROR(MATCH(V876,V$5:V875,0)),MAX(W$5:W875)+1,VLOOKUP(V876,V$5:W875,2,FALSE)) )</f>
        <v>75</v>
      </c>
      <c r="AK876" s="58" t="s">
        <v>2992</v>
      </c>
      <c r="AO876" s="128" t="s">
        <v>3198</v>
      </c>
    </row>
    <row r="877" spans="1:41" ht="15" customHeight="1" x14ac:dyDescent="0.3">
      <c r="A877" s="160" t="s">
        <v>3202</v>
      </c>
      <c r="B877" s="54">
        <f ca="1">IF(AO877="","",IF(ISERROR(MATCH(AO877,AO$5:AO876,0)),MAX(B$5:B876)+1,INDIRECT(ADDRESS(MATCH(AO877,AO$5:AO876,0)+4,1)) ) )</f>
        <v>765</v>
      </c>
      <c r="C877" s="55">
        <v>939</v>
      </c>
      <c r="D877" s="135"/>
      <c r="E877" s="144" t="s">
        <v>1308</v>
      </c>
      <c r="F877" s="128" t="s">
        <v>1308</v>
      </c>
      <c r="G877" s="141"/>
      <c r="H877" s="138"/>
      <c r="I877" s="139"/>
      <c r="J877" s="138" t="s">
        <v>1182</v>
      </c>
      <c r="K877" s="138"/>
      <c r="L877" s="138" t="s">
        <v>3199</v>
      </c>
      <c r="M877" s="58" t="s">
        <v>1479</v>
      </c>
      <c r="N877" s="61">
        <f>IF(J877="","",IF(ISERROR(MATCH(M877,M$5:M876,0)),MAX(N$5:N876)+1,VLOOKUP(M877,M$5:N876,2,FALSE)) )</f>
        <v>7</v>
      </c>
      <c r="P877" s="138" t="s">
        <v>1182</v>
      </c>
      <c r="Q877" s="58" t="s">
        <v>3200</v>
      </c>
      <c r="R877" s="58" t="s">
        <v>3201</v>
      </c>
      <c r="S877" s="132"/>
      <c r="T877" s="140"/>
      <c r="U877" s="132"/>
      <c r="W877" s="61">
        <f>IF(P877="","",IF(ISERROR(MATCH(V877,V$5:V876,0)),MAX(W$5:W876)+1,VLOOKUP(V877,V$5:W876,2,FALSE)) )</f>
        <v>76</v>
      </c>
      <c r="AK877" s="58" t="s">
        <v>2992</v>
      </c>
      <c r="AO877" s="128" t="s">
        <v>3202</v>
      </c>
    </row>
    <row r="878" spans="1:41" ht="15" customHeight="1" x14ac:dyDescent="0.3">
      <c r="A878" s="160" t="s">
        <v>3206</v>
      </c>
      <c r="B878" s="54">
        <f ca="1">IF(AO878="","",IF(ISERROR(MATCH(AO878,AO$5:AO877,0)),MAX(B$5:B877)+1,INDIRECT(ADDRESS(MATCH(AO878,AO$5:AO877,0)+4,1)) ) )</f>
        <v>766</v>
      </c>
      <c r="C878" s="55">
        <v>940</v>
      </c>
      <c r="D878" s="135"/>
      <c r="E878" s="144" t="s">
        <v>1308</v>
      </c>
      <c r="F878" s="128" t="s">
        <v>1308</v>
      </c>
      <c r="G878" s="141"/>
      <c r="H878" s="138"/>
      <c r="I878" s="139"/>
      <c r="J878" s="138" t="s">
        <v>1182</v>
      </c>
      <c r="K878" s="138"/>
      <c r="L878" s="138" t="s">
        <v>3203</v>
      </c>
      <c r="M878" s="58" t="s">
        <v>1609</v>
      </c>
      <c r="N878" s="61">
        <f>IF(J878="","",IF(ISERROR(MATCH(M878,M$5:M877,0)),MAX(N$5:N877)+1,VLOOKUP(M878,M$5:N877,2,FALSE)) )</f>
        <v>10</v>
      </c>
      <c r="P878" s="138" t="s">
        <v>1182</v>
      </c>
      <c r="Q878" s="58" t="s">
        <v>3204</v>
      </c>
      <c r="R878" s="58" t="s">
        <v>3205</v>
      </c>
      <c r="S878" s="132"/>
      <c r="T878" s="140"/>
      <c r="U878" s="132"/>
      <c r="W878" s="61">
        <f>IF(P878="","",IF(ISERROR(MATCH(V878,V$5:V877,0)),MAX(W$5:W877)+1,VLOOKUP(V878,V$5:W877,2,FALSE)) )</f>
        <v>77</v>
      </c>
      <c r="AK878" s="58" t="s">
        <v>2992</v>
      </c>
      <c r="AO878" s="128" t="s">
        <v>3206</v>
      </c>
    </row>
    <row r="879" spans="1:41" ht="15" customHeight="1" x14ac:dyDescent="0.3">
      <c r="A879" s="160" t="s">
        <v>3210</v>
      </c>
      <c r="B879" s="54">
        <f ca="1">IF(AO879="","",IF(ISERROR(MATCH(AO879,AO$5:AO878,0)),MAX(B$5:B878)+1,INDIRECT(ADDRESS(MATCH(AO879,AO$5:AO878,0)+4,1)) ) )</f>
        <v>767</v>
      </c>
      <c r="C879" s="55">
        <v>941</v>
      </c>
      <c r="D879" s="135"/>
      <c r="E879" s="144" t="s">
        <v>1308</v>
      </c>
      <c r="F879" s="128" t="s">
        <v>1308</v>
      </c>
      <c r="G879" s="141"/>
      <c r="H879" s="138"/>
      <c r="I879" s="139"/>
      <c r="J879" s="138" t="s">
        <v>1182</v>
      </c>
      <c r="K879" s="138"/>
      <c r="L879" s="138" t="s">
        <v>3207</v>
      </c>
      <c r="M879" s="58" t="s">
        <v>1479</v>
      </c>
      <c r="N879" s="61">
        <f>IF(J879="","",IF(ISERROR(MATCH(M879,M$5:M878,0)),MAX(N$5:N878)+1,VLOOKUP(M879,M$5:N878,2,FALSE)) )</f>
        <v>7</v>
      </c>
      <c r="P879" s="138" t="s">
        <v>1182</v>
      </c>
      <c r="Q879" s="58" t="s">
        <v>3208</v>
      </c>
      <c r="R879" s="58" t="s">
        <v>3209</v>
      </c>
      <c r="S879" s="132"/>
      <c r="T879" s="140"/>
      <c r="U879" s="132"/>
      <c r="W879" s="61">
        <f>IF(P879="","",IF(ISERROR(MATCH(V879,V$5:V878,0)),MAX(W$5:W878)+1,VLOOKUP(V879,V$5:W878,2,FALSE)) )</f>
        <v>78</v>
      </c>
      <c r="AK879" s="58" t="s">
        <v>2992</v>
      </c>
      <c r="AO879" s="128" t="s">
        <v>3210</v>
      </c>
    </row>
    <row r="880" spans="1:41" ht="15" customHeight="1" x14ac:dyDescent="0.3">
      <c r="A880" s="160" t="s">
        <v>3214</v>
      </c>
      <c r="B880" s="54">
        <f ca="1">IF(AO880="","",IF(ISERROR(MATCH(AO880,AO$5:AO879,0)),MAX(B$5:B879)+1,INDIRECT(ADDRESS(MATCH(AO880,AO$5:AO879,0)+4,1)) ) )</f>
        <v>768</v>
      </c>
      <c r="C880" s="55">
        <v>942</v>
      </c>
      <c r="D880" s="135"/>
      <c r="E880" s="144" t="s">
        <v>1308</v>
      </c>
      <c r="F880" s="128" t="s">
        <v>1308</v>
      </c>
      <c r="G880" s="141"/>
      <c r="H880" s="138"/>
      <c r="I880" s="139"/>
      <c r="J880" s="138" t="s">
        <v>1182</v>
      </c>
      <c r="K880" s="138"/>
      <c r="L880" s="138" t="s">
        <v>3211</v>
      </c>
      <c r="M880" s="58" t="s">
        <v>1210</v>
      </c>
      <c r="N880" s="61">
        <f>IF(J880="","",IF(ISERROR(MATCH(M880,M$5:M879,0)),MAX(N$5:N879)+1,VLOOKUP(M880,M$5:N879,2,FALSE)) )</f>
        <v>2</v>
      </c>
      <c r="P880" s="138" t="s">
        <v>1182</v>
      </c>
      <c r="Q880" s="58" t="s">
        <v>3212</v>
      </c>
      <c r="R880" s="58" t="s">
        <v>3213</v>
      </c>
      <c r="S880" s="132"/>
      <c r="T880" s="140"/>
      <c r="U880" s="132"/>
      <c r="W880" s="61">
        <f>IF(P880="","",IF(ISERROR(MATCH(V880,V$5:V879,0)),MAX(W$5:W879)+1,VLOOKUP(V880,V$5:W879,2,FALSE)) )</f>
        <v>79</v>
      </c>
      <c r="AK880" s="58" t="s">
        <v>2992</v>
      </c>
      <c r="AO880" s="128" t="s">
        <v>3214</v>
      </c>
    </row>
    <row r="881" spans="1:41" ht="15" customHeight="1" x14ac:dyDescent="0.3">
      <c r="A881" s="160" t="s">
        <v>3218</v>
      </c>
      <c r="B881" s="54">
        <f ca="1">IF(AO881="","",IF(ISERROR(MATCH(AO881,AO$5:AO880,0)),MAX(B$5:B880)+1,INDIRECT(ADDRESS(MATCH(AO881,AO$5:AO880,0)+4,1)) ) )</f>
        <v>769</v>
      </c>
      <c r="C881" s="55">
        <v>943</v>
      </c>
      <c r="D881" s="135"/>
      <c r="E881" s="144" t="s">
        <v>1308</v>
      </c>
      <c r="F881" s="128" t="s">
        <v>1308</v>
      </c>
      <c r="G881" s="141"/>
      <c r="H881" s="138"/>
      <c r="I881" s="139"/>
      <c r="J881" s="138" t="s">
        <v>1182</v>
      </c>
      <c r="K881" s="138"/>
      <c r="L881" s="138" t="s">
        <v>3215</v>
      </c>
      <c r="M881" s="58" t="s">
        <v>1647</v>
      </c>
      <c r="N881" s="61">
        <f>IF(J881="","",IF(ISERROR(MATCH(M881,M$5:M880,0)),MAX(N$5:N880)+1,VLOOKUP(M881,M$5:N880,2,FALSE)) )</f>
        <v>12</v>
      </c>
      <c r="P881" s="138" t="s">
        <v>1182</v>
      </c>
      <c r="Q881" s="58" t="s">
        <v>3216</v>
      </c>
      <c r="R881" s="58" t="s">
        <v>3217</v>
      </c>
      <c r="S881" s="132"/>
      <c r="T881" s="140"/>
      <c r="U881" s="132"/>
      <c r="W881" s="61">
        <f>IF(P881="","",IF(ISERROR(MATCH(V881,V$5:V880,0)),MAX(W$5:W880)+1,VLOOKUP(V881,V$5:W880,2,FALSE)) )</f>
        <v>80</v>
      </c>
      <c r="AK881" s="58" t="s">
        <v>2992</v>
      </c>
      <c r="AO881" s="128" t="s">
        <v>3218</v>
      </c>
    </row>
    <row r="882" spans="1:41" ht="15" customHeight="1" x14ac:dyDescent="0.3">
      <c r="A882" s="160" t="s">
        <v>3222</v>
      </c>
      <c r="B882" s="54">
        <f ca="1">IF(AO882="","",IF(ISERROR(MATCH(AO882,AO$5:AO881,0)),MAX(B$5:B881)+1,INDIRECT(ADDRESS(MATCH(AO882,AO$5:AO881,0)+4,1)) ) )</f>
        <v>770</v>
      </c>
      <c r="C882" s="55">
        <v>944</v>
      </c>
      <c r="D882" s="135"/>
      <c r="E882" s="144" t="s">
        <v>1308</v>
      </c>
      <c r="F882" s="128" t="s">
        <v>1308</v>
      </c>
      <c r="G882" s="141"/>
      <c r="H882" s="138"/>
      <c r="I882" s="139"/>
      <c r="J882" s="138" t="s">
        <v>1182</v>
      </c>
      <c r="K882" s="138"/>
      <c r="L882" s="138" t="s">
        <v>3219</v>
      </c>
      <c r="M882" s="58" t="s">
        <v>1618</v>
      </c>
      <c r="N882" s="61">
        <f>IF(J882="","",IF(ISERROR(MATCH(M882,M$5:M881,0)),MAX(N$5:N881)+1,VLOOKUP(M882,M$5:N881,2,FALSE)) )</f>
        <v>11</v>
      </c>
      <c r="P882" s="138" t="s">
        <v>1182</v>
      </c>
      <c r="Q882" s="58" t="s">
        <v>3220</v>
      </c>
      <c r="R882" s="58" t="s">
        <v>3221</v>
      </c>
      <c r="S882" s="132"/>
      <c r="T882" s="140"/>
      <c r="U882" s="132"/>
      <c r="W882" s="61">
        <f>IF(P882="","",IF(ISERROR(MATCH(V882,V$5:V881,0)),MAX(W$5:W881)+1,VLOOKUP(V882,V$5:W881,2,FALSE)) )</f>
        <v>81</v>
      </c>
      <c r="AK882" s="58" t="s">
        <v>2992</v>
      </c>
      <c r="AO882" s="128" t="s">
        <v>3222</v>
      </c>
    </row>
    <row r="883" spans="1:41" ht="15" customHeight="1" x14ac:dyDescent="0.3">
      <c r="A883" s="160" t="s">
        <v>3226</v>
      </c>
      <c r="B883" s="54">
        <f ca="1">IF(AO883="","",IF(ISERROR(MATCH(AO883,AO$5:AO882,0)),MAX(B$5:B882)+1,INDIRECT(ADDRESS(MATCH(AO883,AO$5:AO882,0)+4,1)) ) )</f>
        <v>771</v>
      </c>
      <c r="C883" s="55">
        <v>945</v>
      </c>
      <c r="D883" s="135"/>
      <c r="E883" s="144" t="s">
        <v>1308</v>
      </c>
      <c r="F883" s="128" t="s">
        <v>1308</v>
      </c>
      <c r="G883" s="141"/>
      <c r="H883" s="138"/>
      <c r="I883" s="139"/>
      <c r="J883" s="138" t="s">
        <v>1182</v>
      </c>
      <c r="K883" s="138"/>
      <c r="L883" s="138" t="s">
        <v>3223</v>
      </c>
      <c r="M883" s="58" t="s">
        <v>1618</v>
      </c>
      <c r="N883" s="61">
        <f>IF(J883="","",IF(ISERROR(MATCH(M883,M$5:M882,0)),MAX(N$5:N882)+1,VLOOKUP(M883,M$5:N882,2,FALSE)) )</f>
        <v>11</v>
      </c>
      <c r="P883" s="138" t="s">
        <v>342</v>
      </c>
      <c r="Q883" s="58" t="s">
        <v>3224</v>
      </c>
      <c r="R883" s="58" t="s">
        <v>3225</v>
      </c>
      <c r="S883" s="132"/>
      <c r="T883" s="140"/>
      <c r="U883" s="132"/>
      <c r="W883" s="61">
        <f>IF(P883="","",IF(ISERROR(MATCH(V883,V$5:V882,0)),MAX(W$5:W882)+1,VLOOKUP(V883,V$5:W882,2,FALSE)) )</f>
        <v>82</v>
      </c>
      <c r="AK883" s="58" t="s">
        <v>2992</v>
      </c>
      <c r="AO883" s="128" t="s">
        <v>3226</v>
      </c>
    </row>
    <row r="884" spans="1:41" ht="15" customHeight="1" x14ac:dyDescent="0.3">
      <c r="A884" s="160" t="s">
        <v>3230</v>
      </c>
      <c r="B884" s="54">
        <f ca="1">IF(AO884="","",IF(ISERROR(MATCH(AO884,AO$5:AO883,0)),MAX(B$5:B883)+1,INDIRECT(ADDRESS(MATCH(AO884,AO$5:AO883,0)+4,1)) ) )</f>
        <v>772</v>
      </c>
      <c r="C884" s="55">
        <v>946</v>
      </c>
      <c r="D884" s="135"/>
      <c r="E884" s="144" t="s">
        <v>1308</v>
      </c>
      <c r="F884" s="128" t="s">
        <v>1308</v>
      </c>
      <c r="G884" s="141"/>
      <c r="H884" s="138"/>
      <c r="I884" s="139"/>
      <c r="J884" s="138" t="s">
        <v>1182</v>
      </c>
      <c r="K884" s="138"/>
      <c r="L884" s="138" t="s">
        <v>3227</v>
      </c>
      <c r="M884" s="58" t="s">
        <v>1647</v>
      </c>
      <c r="N884" s="61">
        <f>IF(J884="","",IF(ISERROR(MATCH(M884,M$5:M883,0)),MAX(N$5:N883)+1,VLOOKUP(M884,M$5:N883,2,FALSE)) )</f>
        <v>12</v>
      </c>
      <c r="P884" s="138" t="s">
        <v>1182</v>
      </c>
      <c r="Q884" s="58" t="s">
        <v>3228</v>
      </c>
      <c r="R884" s="58" t="s">
        <v>3229</v>
      </c>
      <c r="S884" s="132"/>
      <c r="T884" s="140"/>
      <c r="U884" s="132"/>
      <c r="W884" s="61">
        <f>IF(P884="","",IF(ISERROR(MATCH(V884,V$5:V883,0)),MAX(W$5:W883)+1,VLOOKUP(V884,V$5:W883,2,FALSE)) )</f>
        <v>83</v>
      </c>
      <c r="AK884" s="58" t="s">
        <v>2992</v>
      </c>
      <c r="AO884" s="128" t="s">
        <v>3230</v>
      </c>
    </row>
    <row r="885" spans="1:41" ht="15" customHeight="1" x14ac:dyDescent="0.3">
      <c r="A885" s="160" t="s">
        <v>3234</v>
      </c>
      <c r="B885" s="54">
        <f ca="1">IF(AO885="","",IF(ISERROR(MATCH(AO885,AO$5:AO884,0)),MAX(B$5:B884)+1,INDIRECT(ADDRESS(MATCH(AO885,AO$5:AO884,0)+4,1)) ) )</f>
        <v>773</v>
      </c>
      <c r="C885" s="134">
        <v>947</v>
      </c>
      <c r="D885" s="135"/>
      <c r="E885" s="144"/>
      <c r="F885" s="128" t="s">
        <v>1308</v>
      </c>
      <c r="G885" s="141"/>
      <c r="H885" s="138"/>
      <c r="I885" s="139"/>
      <c r="J885" s="138" t="s">
        <v>342</v>
      </c>
      <c r="K885" s="138"/>
      <c r="L885" s="138" t="s">
        <v>3231</v>
      </c>
      <c r="M885" s="58" t="s">
        <v>1619</v>
      </c>
      <c r="N885" s="61">
        <f>IF(J885="","",IF(ISERROR(MATCH(M885,M$5:M884,0)),MAX(N$5:N884)+1,VLOOKUP(M885,M$5:N884,2,FALSE)) )</f>
        <v>28</v>
      </c>
      <c r="P885" s="138" t="s">
        <v>342</v>
      </c>
      <c r="Q885" s="58" t="s">
        <v>3232</v>
      </c>
      <c r="R885" s="58" t="s">
        <v>3233</v>
      </c>
      <c r="S885" s="132"/>
      <c r="T885" s="140"/>
      <c r="U885" s="132"/>
      <c r="W885" s="61">
        <f>IF(P885="","",IF(ISERROR(MATCH(V885,V$5:V884,0)),MAX(W$5:W884)+1,VLOOKUP(V885,V$5:W884,2,FALSE)) )</f>
        <v>84</v>
      </c>
      <c r="AK885" s="58" t="s">
        <v>2992</v>
      </c>
      <c r="AO885" s="128" t="s">
        <v>3234</v>
      </c>
    </row>
    <row r="886" spans="1:41" ht="15" customHeight="1" x14ac:dyDescent="0.3">
      <c r="A886" s="160" t="s">
        <v>3238</v>
      </c>
      <c r="B886" s="54">
        <f ca="1">IF(AO886="","",IF(ISERROR(MATCH(AO886,AO$5:AO885,0)),MAX(B$5:B885)+1,INDIRECT(ADDRESS(MATCH(AO886,AO$5:AO885,0)+4,1)) ) )</f>
        <v>774</v>
      </c>
      <c r="C886" s="55">
        <v>948</v>
      </c>
      <c r="D886" s="135"/>
      <c r="E886" s="144" t="s">
        <v>1308</v>
      </c>
      <c r="F886" s="128" t="s">
        <v>1308</v>
      </c>
      <c r="G886" s="141"/>
      <c r="H886" s="138"/>
      <c r="I886" s="139"/>
      <c r="J886" s="138" t="s">
        <v>1182</v>
      </c>
      <c r="K886" s="138"/>
      <c r="L886" s="138" t="s">
        <v>3235</v>
      </c>
      <c r="M886" s="58" t="s">
        <v>1647</v>
      </c>
      <c r="N886" s="61">
        <f>IF(J886="","",IF(ISERROR(MATCH(M886,M$5:M885,0)),MAX(N$5:N885)+1,VLOOKUP(M886,M$5:N885,2,FALSE)) )</f>
        <v>12</v>
      </c>
      <c r="P886" s="138" t="s">
        <v>1182</v>
      </c>
      <c r="Q886" s="58" t="s">
        <v>3236</v>
      </c>
      <c r="R886" s="58" t="s">
        <v>3237</v>
      </c>
      <c r="S886" s="132"/>
      <c r="T886" s="140"/>
      <c r="U886" s="132"/>
      <c r="W886" s="61">
        <f>IF(P886="","",IF(ISERROR(MATCH(V886,V$5:V885,0)),MAX(W$5:W885)+1,VLOOKUP(V886,V$5:W885,2,FALSE)) )</f>
        <v>85</v>
      </c>
      <c r="AK886" s="58" t="s">
        <v>2992</v>
      </c>
      <c r="AO886" s="128" t="s">
        <v>3238</v>
      </c>
    </row>
    <row r="887" spans="1:41" ht="15" customHeight="1" x14ac:dyDescent="0.3">
      <c r="A887" s="160" t="s">
        <v>3242</v>
      </c>
      <c r="B887" s="54">
        <f ca="1">IF(AO887="","",IF(ISERROR(MATCH(AO887,AO$5:AO886,0)),MAX(B$5:B886)+1,INDIRECT(ADDRESS(MATCH(AO887,AO$5:AO886,0)+4,1)) ) )</f>
        <v>775</v>
      </c>
      <c r="C887" s="55">
        <v>949</v>
      </c>
      <c r="D887" s="135"/>
      <c r="E887" s="144" t="s">
        <v>1308</v>
      </c>
      <c r="F887" s="128" t="s">
        <v>1308</v>
      </c>
      <c r="G887" s="141"/>
      <c r="H887" s="138"/>
      <c r="I887" s="139"/>
      <c r="J887" s="138" t="s">
        <v>1182</v>
      </c>
      <c r="K887" s="138"/>
      <c r="L887" s="138" t="s">
        <v>3239</v>
      </c>
      <c r="M887" s="58" t="s">
        <v>1609</v>
      </c>
      <c r="N887" s="61">
        <f>IF(J887="","",IF(ISERROR(MATCH(M887,M$5:M886,0)),MAX(N$5:N886)+1,VLOOKUP(M887,M$5:N886,2,FALSE)) )</f>
        <v>10</v>
      </c>
      <c r="P887" s="138" t="s">
        <v>1182</v>
      </c>
      <c r="Q887" s="58" t="s">
        <v>3240</v>
      </c>
      <c r="R887" s="58" t="s">
        <v>3241</v>
      </c>
      <c r="S887" s="132"/>
      <c r="T887" s="140"/>
      <c r="U887" s="132"/>
      <c r="W887" s="61">
        <f>IF(P887="","",IF(ISERROR(MATCH(V887,V$5:V886,0)),MAX(W$5:W886)+1,VLOOKUP(V887,V$5:W886,2,FALSE)) )</f>
        <v>86</v>
      </c>
      <c r="AK887" s="58" t="s">
        <v>2992</v>
      </c>
      <c r="AO887" s="128" t="s">
        <v>3242</v>
      </c>
    </row>
    <row r="888" spans="1:41" ht="15" customHeight="1" x14ac:dyDescent="0.3">
      <c r="A888" s="160" t="s">
        <v>3246</v>
      </c>
      <c r="B888" s="54">
        <f ca="1">IF(AO888="","",IF(ISERROR(MATCH(AO888,AO$5:AO887,0)),MAX(B$5:B887)+1,INDIRECT(ADDRESS(MATCH(AO888,AO$5:AO887,0)+4,1)) ) )</f>
        <v>776</v>
      </c>
      <c r="C888" s="55">
        <v>950</v>
      </c>
      <c r="D888" s="135"/>
      <c r="E888" s="144" t="s">
        <v>1308</v>
      </c>
      <c r="F888" s="128" t="s">
        <v>1308</v>
      </c>
      <c r="G888" s="141"/>
      <c r="H888" s="138"/>
      <c r="I888" s="139"/>
      <c r="J888" s="138" t="s">
        <v>1182</v>
      </c>
      <c r="K888" s="138"/>
      <c r="L888" s="138" t="s">
        <v>3243</v>
      </c>
      <c r="M888" s="58" t="s">
        <v>1210</v>
      </c>
      <c r="N888" s="61">
        <f>IF(J888="","",IF(ISERROR(MATCH(M888,M$5:M887,0)),MAX(N$5:N887)+1,VLOOKUP(M888,M$5:N887,2,FALSE)) )</f>
        <v>2</v>
      </c>
      <c r="P888" s="138" t="s">
        <v>1182</v>
      </c>
      <c r="Q888" s="58" t="s">
        <v>3244</v>
      </c>
      <c r="R888" s="58" t="s">
        <v>3245</v>
      </c>
      <c r="S888" s="132"/>
      <c r="T888" s="140"/>
      <c r="U888" s="132"/>
      <c r="W888" s="61">
        <f>IF(P888="","",IF(ISERROR(MATCH(V888,V$5:V887,0)),MAX(W$5:W887)+1,VLOOKUP(V888,V$5:W887,2,FALSE)) )</f>
        <v>87</v>
      </c>
      <c r="AK888" s="58" t="s">
        <v>2992</v>
      </c>
      <c r="AO888" s="128" t="s">
        <v>3246</v>
      </c>
    </row>
    <row r="889" spans="1:41" ht="15" customHeight="1" x14ac:dyDescent="0.3">
      <c r="A889" s="160" t="s">
        <v>3250</v>
      </c>
      <c r="B889" s="54">
        <f ca="1">IF(AO889="","",IF(ISERROR(MATCH(AO889,AO$5:AO888,0)),MAX(B$5:B888)+1,INDIRECT(ADDRESS(MATCH(AO889,AO$5:AO888,0)+4,1)) ) )</f>
        <v>777</v>
      </c>
      <c r="C889" s="55">
        <v>951</v>
      </c>
      <c r="D889" s="135"/>
      <c r="E889" s="144" t="s">
        <v>1308</v>
      </c>
      <c r="F889" s="128" t="s">
        <v>1308</v>
      </c>
      <c r="G889" s="141"/>
      <c r="H889" s="138"/>
      <c r="I889" s="139"/>
      <c r="J889" s="138" t="s">
        <v>1182</v>
      </c>
      <c r="K889" s="138"/>
      <c r="L889" s="138" t="s">
        <v>3247</v>
      </c>
      <c r="M889" s="58" t="s">
        <v>1479</v>
      </c>
      <c r="N889" s="61">
        <f>IF(J889="","",IF(ISERROR(MATCH(M889,M$5:M888,0)),MAX(N$5:N888)+1,VLOOKUP(M889,M$5:N888,2,FALSE)) )</f>
        <v>7</v>
      </c>
      <c r="P889" s="138" t="s">
        <v>342</v>
      </c>
      <c r="Q889" s="58" t="s">
        <v>3248</v>
      </c>
      <c r="R889" s="58" t="s">
        <v>3249</v>
      </c>
      <c r="S889" s="132"/>
      <c r="T889" s="140"/>
      <c r="U889" s="132"/>
      <c r="W889" s="61">
        <f>IF(P889="","",IF(ISERROR(MATCH(V889,V$5:V888,0)),MAX(W$5:W888)+1,VLOOKUP(V889,V$5:W888,2,FALSE)) )</f>
        <v>88</v>
      </c>
      <c r="AK889" s="58" t="s">
        <v>2992</v>
      </c>
      <c r="AO889" s="128" t="s">
        <v>3250</v>
      </c>
    </row>
    <row r="890" spans="1:41" ht="15" customHeight="1" x14ac:dyDescent="0.3">
      <c r="A890" s="160" t="s">
        <v>3254</v>
      </c>
      <c r="B890" s="54">
        <f ca="1">IF(AO890="","",IF(ISERROR(MATCH(AO890,AO$5:AO889,0)),MAX(B$5:B889)+1,INDIRECT(ADDRESS(MATCH(AO890,AO$5:AO889,0)+4,1)) ) )</f>
        <v>778</v>
      </c>
      <c r="C890" s="55">
        <v>952</v>
      </c>
      <c r="D890" s="135"/>
      <c r="E890" s="144" t="s">
        <v>1194</v>
      </c>
      <c r="F890" s="128" t="s">
        <v>1194</v>
      </c>
      <c r="G890" s="141"/>
      <c r="H890" s="138"/>
      <c r="I890" s="139"/>
      <c r="J890" s="138" t="s">
        <v>1182</v>
      </c>
      <c r="K890" s="138"/>
      <c r="L890" s="138" t="s">
        <v>3251</v>
      </c>
      <c r="M890" s="58" t="s">
        <v>2509</v>
      </c>
      <c r="N890" s="61">
        <f>IF(J890="","",IF(ISERROR(MATCH(M890,M$5:M889,0)),MAX(N$5:N889)+1,VLOOKUP(M890,M$5:N889,2,FALSE)) )</f>
        <v>33</v>
      </c>
      <c r="P890" s="138" t="s">
        <v>1182</v>
      </c>
      <c r="Q890" s="58" t="s">
        <v>3252</v>
      </c>
      <c r="R890" s="58" t="s">
        <v>3253</v>
      </c>
      <c r="S890" s="132"/>
      <c r="T890" s="140"/>
      <c r="U890" s="132"/>
      <c r="W890" s="61">
        <f>IF(P890="","",IF(ISERROR(MATCH(V890,V$5:V889,0)),MAX(W$5:W889)+1,VLOOKUP(V890,V$5:W889,2,FALSE)) )</f>
        <v>89</v>
      </c>
      <c r="AK890" s="58" t="s">
        <v>2992</v>
      </c>
      <c r="AO890" s="128" t="s">
        <v>3254</v>
      </c>
    </row>
    <row r="891" spans="1:41" ht="15" customHeight="1" x14ac:dyDescent="0.3">
      <c r="A891" s="160" t="s">
        <v>3258</v>
      </c>
      <c r="B891" s="54">
        <f ca="1">IF(AO891="","",IF(ISERROR(MATCH(AO891,AO$5:AO890,0)),MAX(B$5:B890)+1,INDIRECT(ADDRESS(MATCH(AO891,AO$5:AO890,0)+4,1)) ) )</f>
        <v>779</v>
      </c>
      <c r="C891" s="55">
        <v>953</v>
      </c>
      <c r="D891" s="135"/>
      <c r="E891" s="144" t="s">
        <v>1308</v>
      </c>
      <c r="F891" s="128" t="s">
        <v>1308</v>
      </c>
      <c r="G891" s="141"/>
      <c r="H891" s="138"/>
      <c r="I891" s="139"/>
      <c r="J891" s="138" t="s">
        <v>1182</v>
      </c>
      <c r="K891" s="138"/>
      <c r="L891" s="138" t="s">
        <v>3255</v>
      </c>
      <c r="M891" s="58" t="s">
        <v>1479</v>
      </c>
      <c r="N891" s="61">
        <f>IF(J891="","",IF(ISERROR(MATCH(M891,M$5:M890,0)),MAX(N$5:N890)+1,VLOOKUP(M891,M$5:N890,2,FALSE)) )</f>
        <v>7</v>
      </c>
      <c r="P891" s="138" t="s">
        <v>1182</v>
      </c>
      <c r="Q891" s="58" t="s">
        <v>3256</v>
      </c>
      <c r="R891" s="58" t="s">
        <v>3257</v>
      </c>
      <c r="S891" s="132"/>
      <c r="T891" s="140"/>
      <c r="U891" s="132"/>
      <c r="W891" s="61">
        <f>IF(P891="","",IF(ISERROR(MATCH(V891,V$5:V890,0)),MAX(W$5:W890)+1,VLOOKUP(V891,V$5:W890,2,FALSE)) )</f>
        <v>90</v>
      </c>
      <c r="AK891" s="58" t="s">
        <v>2992</v>
      </c>
      <c r="AO891" s="128" t="s">
        <v>3258</v>
      </c>
    </row>
    <row r="892" spans="1:41" ht="15" customHeight="1" x14ac:dyDescent="0.3">
      <c r="A892" s="160" t="s">
        <v>3262</v>
      </c>
      <c r="B892" s="54">
        <f ca="1">IF(AO892="","",IF(ISERROR(MATCH(AO892,AO$5:AO891,0)),MAX(B$5:B891)+1,INDIRECT(ADDRESS(MATCH(AO892,AO$5:AO891,0)+4,1)) ) )</f>
        <v>780</v>
      </c>
      <c r="C892" s="55">
        <v>954</v>
      </c>
      <c r="D892" s="135"/>
      <c r="E892" s="144" t="s">
        <v>1194</v>
      </c>
      <c r="F892" s="128" t="s">
        <v>1194</v>
      </c>
      <c r="G892" s="141"/>
      <c r="H892" s="138"/>
      <c r="I892" s="139"/>
      <c r="J892" s="138" t="s">
        <v>1182</v>
      </c>
      <c r="K892" s="138"/>
      <c r="L892" s="138" t="s">
        <v>3259</v>
      </c>
      <c r="M892" s="58" t="s">
        <v>2509</v>
      </c>
      <c r="N892" s="61">
        <f>IF(J892="","",IF(ISERROR(MATCH(M892,M$5:M891,0)),MAX(N$5:N891)+1,VLOOKUP(M892,M$5:N891,2,FALSE)) )</f>
        <v>33</v>
      </c>
      <c r="P892" s="138" t="s">
        <v>1182</v>
      </c>
      <c r="Q892" s="58" t="s">
        <v>3260</v>
      </c>
      <c r="R892" s="58" t="s">
        <v>3261</v>
      </c>
      <c r="S892" s="132"/>
      <c r="T892" s="140"/>
      <c r="U892" s="132"/>
      <c r="W892" s="61">
        <f>IF(P892="","",IF(ISERROR(MATCH(V892,V$5:V891,0)),MAX(W$5:W891)+1,VLOOKUP(V892,V$5:W891,2,FALSE)) )</f>
        <v>91</v>
      </c>
      <c r="AK892" s="58" t="s">
        <v>2992</v>
      </c>
      <c r="AO892" s="128" t="s">
        <v>3262</v>
      </c>
    </row>
    <row r="893" spans="1:41" ht="15" customHeight="1" x14ac:dyDescent="0.3">
      <c r="A893" s="160" t="s">
        <v>3266</v>
      </c>
      <c r="B893" s="54">
        <f ca="1">IF(AO893="","",IF(ISERROR(MATCH(AO893,AO$5:AO892,0)),MAX(B$5:B892)+1,INDIRECT(ADDRESS(MATCH(AO893,AO$5:AO892,0)+4,1)) ) )</f>
        <v>781</v>
      </c>
      <c r="C893" s="55">
        <v>955</v>
      </c>
      <c r="D893" s="135"/>
      <c r="E893" s="144" t="s">
        <v>1308</v>
      </c>
      <c r="F893" s="128" t="s">
        <v>1308</v>
      </c>
      <c r="G893" s="141"/>
      <c r="H893" s="138"/>
      <c r="I893" s="139"/>
      <c r="J893" s="138" t="s">
        <v>1182</v>
      </c>
      <c r="K893" s="138"/>
      <c r="L893" s="138" t="s">
        <v>3263</v>
      </c>
      <c r="M893" s="58" t="s">
        <v>1647</v>
      </c>
      <c r="N893" s="61">
        <f>IF(J893="","",IF(ISERROR(MATCH(M893,M$5:M892,0)),MAX(N$5:N892)+1,VLOOKUP(M893,M$5:N892,2,FALSE)) )</f>
        <v>12</v>
      </c>
      <c r="P893" s="138" t="s">
        <v>1182</v>
      </c>
      <c r="Q893" s="58" t="s">
        <v>3264</v>
      </c>
      <c r="R893" s="58" t="s">
        <v>3265</v>
      </c>
      <c r="S893" s="132"/>
      <c r="T893" s="140"/>
      <c r="U893" s="132"/>
      <c r="W893" s="61">
        <f>IF(P893="","",IF(ISERROR(MATCH(V893,V$5:V892,0)),MAX(W$5:W892)+1,VLOOKUP(V893,V$5:W892,2,FALSE)) )</f>
        <v>92</v>
      </c>
      <c r="AK893" s="58" t="s">
        <v>2992</v>
      </c>
      <c r="AO893" s="128" t="s">
        <v>3266</v>
      </c>
    </row>
    <row r="894" spans="1:41" ht="15" customHeight="1" x14ac:dyDescent="0.3">
      <c r="A894" s="160" t="s">
        <v>3270</v>
      </c>
      <c r="B894" s="54">
        <f ca="1">IF(AO894="","",IF(ISERROR(MATCH(AO894,AO$5:AO893,0)),MAX(B$5:B893)+1,INDIRECT(ADDRESS(MATCH(AO894,AO$5:AO893,0)+4,1)) ) )</f>
        <v>782</v>
      </c>
      <c r="C894" s="55">
        <v>956</v>
      </c>
      <c r="D894" s="135"/>
      <c r="E894" s="144" t="s">
        <v>1308</v>
      </c>
      <c r="F894" s="128" t="s">
        <v>1308</v>
      </c>
      <c r="G894" s="141"/>
      <c r="H894" s="138"/>
      <c r="I894" s="139"/>
      <c r="J894" s="138" t="s">
        <v>1182</v>
      </c>
      <c r="K894" s="138"/>
      <c r="L894" s="138" t="s">
        <v>3267</v>
      </c>
      <c r="M894" s="58" t="s">
        <v>1479</v>
      </c>
      <c r="N894" s="61">
        <f>IF(J894="","",IF(ISERROR(MATCH(M894,M$5:M893,0)),MAX(N$5:N893)+1,VLOOKUP(M894,M$5:N893,2,FALSE)) )</f>
        <v>7</v>
      </c>
      <c r="P894" s="138" t="s">
        <v>342</v>
      </c>
      <c r="Q894" s="58" t="s">
        <v>3268</v>
      </c>
      <c r="R894" s="58" t="s">
        <v>3269</v>
      </c>
      <c r="S894" s="132"/>
      <c r="T894" s="140"/>
      <c r="U894" s="132"/>
      <c r="W894" s="61">
        <f>IF(P894="","",IF(ISERROR(MATCH(V894,V$5:V893,0)),MAX(W$5:W893)+1,VLOOKUP(V894,V$5:W893,2,FALSE)) )</f>
        <v>93</v>
      </c>
      <c r="AK894" s="58" t="s">
        <v>2992</v>
      </c>
      <c r="AO894" s="128" t="s">
        <v>3270</v>
      </c>
    </row>
    <row r="895" spans="1:41" ht="15" customHeight="1" x14ac:dyDescent="0.3">
      <c r="A895" s="160" t="s">
        <v>3274</v>
      </c>
      <c r="B895" s="54">
        <f ca="1">IF(AO895="","",IF(ISERROR(MATCH(AO895,AO$5:AO894,0)),MAX(B$5:B894)+1,INDIRECT(ADDRESS(MATCH(AO895,AO$5:AO894,0)+4,1)) ) )</f>
        <v>783</v>
      </c>
      <c r="C895" s="55">
        <v>957</v>
      </c>
      <c r="D895" s="135"/>
      <c r="E895" s="144" t="s">
        <v>1308</v>
      </c>
      <c r="F895" s="128" t="s">
        <v>1308</v>
      </c>
      <c r="G895" s="141"/>
      <c r="H895" s="138"/>
      <c r="I895" s="139"/>
      <c r="J895" s="138" t="s">
        <v>1182</v>
      </c>
      <c r="K895" s="138"/>
      <c r="L895" s="138" t="s">
        <v>3271</v>
      </c>
      <c r="M895" s="58" t="s">
        <v>1647</v>
      </c>
      <c r="N895" s="61">
        <f>IF(J895="","",IF(ISERROR(MATCH(M895,M$5:M894,0)),MAX(N$5:N894)+1,VLOOKUP(M895,M$5:N894,2,FALSE)) )</f>
        <v>12</v>
      </c>
      <c r="P895" s="138" t="s">
        <v>1182</v>
      </c>
      <c r="Q895" s="58" t="s">
        <v>3272</v>
      </c>
      <c r="R895" s="58" t="s">
        <v>3273</v>
      </c>
      <c r="S895" s="132"/>
      <c r="T895" s="140"/>
      <c r="U895" s="132"/>
      <c r="W895" s="61">
        <f>IF(P895="","",IF(ISERROR(MATCH(V895,V$5:V894,0)),MAX(W$5:W894)+1,VLOOKUP(V895,V$5:W894,2,FALSE)) )</f>
        <v>94</v>
      </c>
      <c r="AK895" s="58" t="s">
        <v>2992</v>
      </c>
      <c r="AO895" s="128" t="s">
        <v>3274</v>
      </c>
    </row>
    <row r="896" spans="1:41" ht="15" customHeight="1" x14ac:dyDescent="0.3">
      <c r="A896" s="160" t="s">
        <v>3278</v>
      </c>
      <c r="B896" s="54">
        <f ca="1">IF(AO896="","",IF(ISERROR(MATCH(AO896,AO$5:AO895,0)),MAX(B$5:B895)+1,INDIRECT(ADDRESS(MATCH(AO896,AO$5:AO895,0)+4,1)) ) )</f>
        <v>784</v>
      </c>
      <c r="C896" s="55">
        <v>958</v>
      </c>
      <c r="D896" s="135"/>
      <c r="E896" s="144" t="s">
        <v>1308</v>
      </c>
      <c r="F896" s="128" t="s">
        <v>1308</v>
      </c>
      <c r="G896" s="141"/>
      <c r="H896" s="138"/>
      <c r="I896" s="139"/>
      <c r="J896" s="138" t="s">
        <v>1182</v>
      </c>
      <c r="K896" s="138"/>
      <c r="L896" s="138" t="s">
        <v>3275</v>
      </c>
      <c r="M896" s="58" t="s">
        <v>1618</v>
      </c>
      <c r="N896" s="61">
        <f>IF(J896="","",IF(ISERROR(MATCH(M896,M$5:M895,0)),MAX(N$5:N895)+1,VLOOKUP(M896,M$5:N895,2,FALSE)) )</f>
        <v>11</v>
      </c>
      <c r="P896" s="138" t="s">
        <v>342</v>
      </c>
      <c r="Q896" s="58" t="s">
        <v>3276</v>
      </c>
      <c r="R896" s="58" t="s">
        <v>3277</v>
      </c>
      <c r="S896" s="132"/>
      <c r="T896" s="140"/>
      <c r="U896" s="132"/>
      <c r="W896" s="61">
        <f>IF(P896="","",IF(ISERROR(MATCH(V896,V$5:V895,0)),MAX(W$5:W895)+1,VLOOKUP(V896,V$5:W895,2,FALSE)) )</f>
        <v>95</v>
      </c>
      <c r="AK896" s="58" t="s">
        <v>2992</v>
      </c>
      <c r="AO896" s="128" t="s">
        <v>3278</v>
      </c>
    </row>
    <row r="897" spans="1:41" ht="15" customHeight="1" x14ac:dyDescent="0.3">
      <c r="A897" s="160" t="s">
        <v>3282</v>
      </c>
      <c r="B897" s="54">
        <f ca="1">IF(AO897="","",IF(ISERROR(MATCH(AO897,AO$5:AO896,0)),MAX(B$5:B896)+1,INDIRECT(ADDRESS(MATCH(AO897,AO$5:AO896,0)+4,1)) ) )</f>
        <v>785</v>
      </c>
      <c r="C897" s="55">
        <v>959</v>
      </c>
      <c r="D897" s="135"/>
      <c r="E897" s="144" t="s">
        <v>1308</v>
      </c>
      <c r="F897" s="128" t="s">
        <v>1308</v>
      </c>
      <c r="G897" s="141"/>
      <c r="H897" s="138"/>
      <c r="I897" s="139"/>
      <c r="J897" s="138" t="s">
        <v>1182</v>
      </c>
      <c r="K897" s="138"/>
      <c r="L897" s="138" t="s">
        <v>3279</v>
      </c>
      <c r="M897" s="58" t="s">
        <v>1647</v>
      </c>
      <c r="N897" s="61">
        <f>IF(J897="","",IF(ISERROR(MATCH(M897,M$5:M896,0)),MAX(N$5:N896)+1,VLOOKUP(M897,M$5:N896,2,FALSE)) )</f>
        <v>12</v>
      </c>
      <c r="P897" s="138" t="s">
        <v>1182</v>
      </c>
      <c r="Q897" s="58" t="s">
        <v>3280</v>
      </c>
      <c r="R897" s="58" t="s">
        <v>3281</v>
      </c>
      <c r="S897" s="132"/>
      <c r="T897" s="140"/>
      <c r="U897" s="132"/>
      <c r="W897" s="61">
        <f>IF(P897="","",IF(ISERROR(MATCH(V897,V$5:V896,0)),MAX(W$5:W896)+1,VLOOKUP(V897,V$5:W896,2,FALSE)) )</f>
        <v>96</v>
      </c>
      <c r="AK897" s="58" t="s">
        <v>2992</v>
      </c>
      <c r="AO897" s="128" t="s">
        <v>3282</v>
      </c>
    </row>
    <row r="898" spans="1:41" ht="15" customHeight="1" x14ac:dyDescent="0.3">
      <c r="A898" s="160" t="s">
        <v>3286</v>
      </c>
      <c r="B898" s="54">
        <f ca="1">IF(AO898="","",IF(ISERROR(MATCH(AO898,AO$5:AO897,0)),MAX(B$5:B897)+1,INDIRECT(ADDRESS(MATCH(AO898,AO$5:AO897,0)+4,1)) ) )</f>
        <v>786</v>
      </c>
      <c r="C898" s="55">
        <v>960</v>
      </c>
      <c r="D898" s="135"/>
      <c r="E898" s="144" t="s">
        <v>1308</v>
      </c>
      <c r="F898" s="128" t="s">
        <v>1308</v>
      </c>
      <c r="G898" s="141"/>
      <c r="H898" s="138"/>
      <c r="I898" s="139"/>
      <c r="J898" s="138" t="s">
        <v>1182</v>
      </c>
      <c r="K898" s="138"/>
      <c r="L898" s="138" t="s">
        <v>3283</v>
      </c>
      <c r="M898" s="58" t="s">
        <v>1647</v>
      </c>
      <c r="N898" s="61">
        <f>IF(J898="","",IF(ISERROR(MATCH(M898,M$5:M897,0)),MAX(N$5:N897)+1,VLOOKUP(M898,M$5:N897,2,FALSE)) )</f>
        <v>12</v>
      </c>
      <c r="P898" s="138" t="s">
        <v>1182</v>
      </c>
      <c r="Q898" s="58" t="s">
        <v>3284</v>
      </c>
      <c r="R898" s="58" t="s">
        <v>3285</v>
      </c>
      <c r="S898" s="132"/>
      <c r="T898" s="140"/>
      <c r="U898" s="132"/>
      <c r="W898" s="61">
        <f>IF(P898="","",IF(ISERROR(MATCH(V898,V$5:V897,0)),MAX(W$5:W897)+1,VLOOKUP(V898,V$5:W897,2,FALSE)) )</f>
        <v>97</v>
      </c>
      <c r="AK898" s="58" t="s">
        <v>2992</v>
      </c>
      <c r="AO898" s="128" t="s">
        <v>3286</v>
      </c>
    </row>
    <row r="899" spans="1:41" ht="15" customHeight="1" x14ac:dyDescent="0.3">
      <c r="A899" s="160" t="s">
        <v>3290</v>
      </c>
      <c r="B899" s="54">
        <f ca="1">IF(AO899="","",IF(ISERROR(MATCH(AO899,AO$5:AO898,0)),MAX(B$5:B898)+1,INDIRECT(ADDRESS(MATCH(AO899,AO$5:AO898,0)+4,1)) ) )</f>
        <v>787</v>
      </c>
      <c r="C899" s="55">
        <v>961</v>
      </c>
      <c r="D899" s="135"/>
      <c r="E899" s="144" t="s">
        <v>1308</v>
      </c>
      <c r="F899" s="128" t="s">
        <v>1308</v>
      </c>
      <c r="G899" s="141"/>
      <c r="H899" s="138"/>
      <c r="I899" s="139"/>
      <c r="J899" s="138" t="s">
        <v>1182</v>
      </c>
      <c r="K899" s="138"/>
      <c r="L899" s="138" t="s">
        <v>3287</v>
      </c>
      <c r="M899" s="58" t="s">
        <v>1647</v>
      </c>
      <c r="N899" s="61">
        <f>IF(J899="","",IF(ISERROR(MATCH(M899,M$5:M898,0)),MAX(N$5:N898)+1,VLOOKUP(M899,M$5:N898,2,FALSE)) )</f>
        <v>12</v>
      </c>
      <c r="P899" s="138" t="s">
        <v>1182</v>
      </c>
      <c r="Q899" s="58" t="s">
        <v>3288</v>
      </c>
      <c r="R899" s="58" t="s">
        <v>3289</v>
      </c>
      <c r="S899" s="132"/>
      <c r="T899" s="140"/>
      <c r="U899" s="132"/>
      <c r="W899" s="61">
        <f>IF(P899="","",IF(ISERROR(MATCH(V899,V$5:V898,0)),MAX(W$5:W898)+1,VLOOKUP(V899,V$5:W898,2,FALSE)) )</f>
        <v>98</v>
      </c>
      <c r="AK899" s="58" t="s">
        <v>2992</v>
      </c>
      <c r="AO899" s="128" t="s">
        <v>3290</v>
      </c>
    </row>
    <row r="900" spans="1:41" ht="15" customHeight="1" x14ac:dyDescent="0.3">
      <c r="A900" s="160" t="s">
        <v>3294</v>
      </c>
      <c r="B900" s="54">
        <f ca="1">IF(AO900="","",IF(ISERROR(MATCH(AO900,AO$5:AO899,0)),MAX(B$5:B899)+1,INDIRECT(ADDRESS(MATCH(AO900,AO$5:AO899,0)+4,1)) ) )</f>
        <v>788</v>
      </c>
      <c r="C900" s="55">
        <v>962</v>
      </c>
      <c r="D900" s="135"/>
      <c r="E900" s="144" t="s">
        <v>1308</v>
      </c>
      <c r="F900" s="128" t="s">
        <v>1308</v>
      </c>
      <c r="G900" s="141"/>
      <c r="H900" s="138"/>
      <c r="I900" s="139"/>
      <c r="J900" s="138" t="s">
        <v>1182</v>
      </c>
      <c r="K900" s="138"/>
      <c r="L900" s="138" t="s">
        <v>3291</v>
      </c>
      <c r="M900" s="58" t="s">
        <v>1647</v>
      </c>
      <c r="N900" s="61">
        <f>IF(J900="","",IF(ISERROR(MATCH(M900,M$5:M899,0)),MAX(N$5:N899)+1,VLOOKUP(M900,M$5:N899,2,FALSE)) )</f>
        <v>12</v>
      </c>
      <c r="P900" s="138" t="s">
        <v>1182</v>
      </c>
      <c r="Q900" s="58" t="s">
        <v>3292</v>
      </c>
      <c r="R900" s="58" t="s">
        <v>3293</v>
      </c>
      <c r="S900" s="132"/>
      <c r="T900" s="140"/>
      <c r="U900" s="132"/>
      <c r="W900" s="61">
        <f>IF(P900="","",IF(ISERROR(MATCH(V900,V$5:V899,0)),MAX(W$5:W899)+1,VLOOKUP(V900,V$5:W899,2,FALSE)) )</f>
        <v>99</v>
      </c>
      <c r="AK900" s="58" t="s">
        <v>2992</v>
      </c>
      <c r="AO900" s="128" t="s">
        <v>3294</v>
      </c>
    </row>
    <row r="901" spans="1:41" ht="15" customHeight="1" x14ac:dyDescent="0.3">
      <c r="A901" s="160" t="s">
        <v>3298</v>
      </c>
      <c r="B901" s="54">
        <f ca="1">IF(AO901="","",IF(ISERROR(MATCH(AO901,AO$5:AO900,0)),MAX(B$5:B900)+1,INDIRECT(ADDRESS(MATCH(AO901,AO$5:AO900,0)+4,1)) ) )</f>
        <v>789</v>
      </c>
      <c r="C901" s="55">
        <v>963</v>
      </c>
      <c r="D901" s="135"/>
      <c r="E901" s="144" t="s">
        <v>1308</v>
      </c>
      <c r="F901" s="128" t="s">
        <v>1308</v>
      </c>
      <c r="G901" s="141"/>
      <c r="H901" s="138"/>
      <c r="I901" s="139"/>
      <c r="J901" s="138" t="s">
        <v>1182</v>
      </c>
      <c r="K901" s="138"/>
      <c r="L901" s="138" t="s">
        <v>3295</v>
      </c>
      <c r="M901" s="58" t="s">
        <v>1647</v>
      </c>
      <c r="N901" s="61">
        <f>IF(J901="","",IF(ISERROR(MATCH(M901,M$5:M900,0)),MAX(N$5:N900)+1,VLOOKUP(M901,M$5:N900,2,FALSE)) )</f>
        <v>12</v>
      </c>
      <c r="P901" s="138" t="s">
        <v>342</v>
      </c>
      <c r="Q901" s="58" t="s">
        <v>3296</v>
      </c>
      <c r="R901" s="58" t="s">
        <v>3297</v>
      </c>
      <c r="S901" s="132"/>
      <c r="T901" s="140"/>
      <c r="U901" s="132"/>
      <c r="W901" s="61">
        <f>IF(P901="","",IF(ISERROR(MATCH(V901,V$5:V900,0)),MAX(W$5:W900)+1,VLOOKUP(V901,V$5:W900,2,FALSE)) )</f>
        <v>100</v>
      </c>
      <c r="AK901" s="58" t="s">
        <v>2992</v>
      </c>
      <c r="AO901" s="128" t="s">
        <v>3298</v>
      </c>
    </row>
    <row r="902" spans="1:41" ht="15" customHeight="1" x14ac:dyDescent="0.3">
      <c r="A902" s="160" t="s">
        <v>3302</v>
      </c>
      <c r="B902" s="54">
        <f ca="1">IF(AO902="","",IF(ISERROR(MATCH(AO902,AO$5:AO901,0)),MAX(B$5:B901)+1,INDIRECT(ADDRESS(MATCH(AO902,AO$5:AO901,0)+4,1)) ) )</f>
        <v>790</v>
      </c>
      <c r="C902" s="55">
        <v>964</v>
      </c>
      <c r="D902" s="135"/>
      <c r="E902" s="144" t="s">
        <v>1308</v>
      </c>
      <c r="F902" s="128" t="s">
        <v>1308</v>
      </c>
      <c r="G902" s="141"/>
      <c r="H902" s="138"/>
      <c r="I902" s="139"/>
      <c r="J902" s="138" t="s">
        <v>1182</v>
      </c>
      <c r="K902" s="138"/>
      <c r="L902" s="138" t="s">
        <v>3299</v>
      </c>
      <c r="M902" s="58" t="s">
        <v>1609</v>
      </c>
      <c r="N902" s="61">
        <f>IF(J902="","",IF(ISERROR(MATCH(M902,M$5:M901,0)),MAX(N$5:N901)+1,VLOOKUP(M902,M$5:N901,2,FALSE)) )</f>
        <v>10</v>
      </c>
      <c r="P902" s="138" t="s">
        <v>1182</v>
      </c>
      <c r="Q902" s="58" t="s">
        <v>3300</v>
      </c>
      <c r="R902" s="58" t="s">
        <v>3301</v>
      </c>
      <c r="S902" s="132"/>
      <c r="T902" s="140"/>
      <c r="U902" s="132"/>
      <c r="W902" s="61">
        <f>IF(P902="","",IF(ISERROR(MATCH(V902,V$5:V901,0)),MAX(W$5:W901)+1,VLOOKUP(V902,V$5:W901,2,FALSE)) )</f>
        <v>101</v>
      </c>
      <c r="AK902" s="58" t="s">
        <v>2992</v>
      </c>
      <c r="AO902" s="128" t="s">
        <v>3302</v>
      </c>
    </row>
    <row r="903" spans="1:41" ht="15" customHeight="1" x14ac:dyDescent="0.3">
      <c r="A903" s="160" t="s">
        <v>3306</v>
      </c>
      <c r="B903" s="54">
        <f ca="1">IF(AO903="","",IF(ISERROR(MATCH(AO903,AO$5:AO902,0)),MAX(B$5:B902)+1,INDIRECT(ADDRESS(MATCH(AO903,AO$5:AO902,0)+4,1)) ) )</f>
        <v>791</v>
      </c>
      <c r="C903" s="55">
        <v>965</v>
      </c>
      <c r="D903" s="135"/>
      <c r="E903" s="144" t="s">
        <v>1308</v>
      </c>
      <c r="F903" s="128" t="s">
        <v>1308</v>
      </c>
      <c r="G903" s="141"/>
      <c r="H903" s="138"/>
      <c r="I903" s="139"/>
      <c r="J903" s="138" t="s">
        <v>1182</v>
      </c>
      <c r="K903" s="138"/>
      <c r="L903" s="138" t="s">
        <v>3303</v>
      </c>
      <c r="M903" s="58" t="s">
        <v>1647</v>
      </c>
      <c r="N903" s="61">
        <f>IF(J903="","",IF(ISERROR(MATCH(M903,M$5:M902,0)),MAX(N$5:N902)+1,VLOOKUP(M903,M$5:N902,2,FALSE)) )</f>
        <v>12</v>
      </c>
      <c r="P903" s="138" t="s">
        <v>1182</v>
      </c>
      <c r="Q903" s="58" t="s">
        <v>3304</v>
      </c>
      <c r="R903" s="58" t="s">
        <v>3305</v>
      </c>
      <c r="S903" s="132"/>
      <c r="T903" s="140"/>
      <c r="U903" s="132"/>
      <c r="W903" s="61">
        <f>IF(P903="","",IF(ISERROR(MATCH(V903,V$5:V902,0)),MAX(W$5:W902)+1,VLOOKUP(V903,V$5:W902,2,FALSE)) )</f>
        <v>102</v>
      </c>
      <c r="AK903" s="58" t="s">
        <v>2992</v>
      </c>
      <c r="AO903" s="128" t="s">
        <v>3306</v>
      </c>
    </row>
    <row r="904" spans="1:41" ht="15" customHeight="1" x14ac:dyDescent="0.3">
      <c r="A904" s="160" t="s">
        <v>3310</v>
      </c>
      <c r="B904" s="54">
        <f ca="1">IF(AO904="","",IF(ISERROR(MATCH(AO904,AO$5:AO903,0)),MAX(B$5:B903)+1,INDIRECT(ADDRESS(MATCH(AO904,AO$5:AO903,0)+4,1)) ) )</f>
        <v>792</v>
      </c>
      <c r="C904" s="55">
        <v>966</v>
      </c>
      <c r="D904" s="135"/>
      <c r="E904" s="144" t="s">
        <v>1308</v>
      </c>
      <c r="F904" s="128" t="s">
        <v>1308</v>
      </c>
      <c r="G904" s="141"/>
      <c r="H904" s="138"/>
      <c r="I904" s="139"/>
      <c r="J904" s="138" t="s">
        <v>1182</v>
      </c>
      <c r="K904" s="138"/>
      <c r="L904" s="138" t="s">
        <v>3307</v>
      </c>
      <c r="M904" s="58" t="s">
        <v>1618</v>
      </c>
      <c r="N904" s="61">
        <f>IF(J904="","",IF(ISERROR(MATCH(M904,M$5:M903,0)),MAX(N$5:N903)+1,VLOOKUP(M904,M$5:N903,2,FALSE)) )</f>
        <v>11</v>
      </c>
      <c r="P904" s="138" t="s">
        <v>1182</v>
      </c>
      <c r="Q904" s="58" t="s">
        <v>3308</v>
      </c>
      <c r="R904" s="58" t="s">
        <v>3309</v>
      </c>
      <c r="S904" s="132"/>
      <c r="T904" s="140"/>
      <c r="U904" s="132"/>
      <c r="W904" s="61">
        <f>IF(P904="","",IF(ISERROR(MATCH(V904,V$5:V903,0)),MAX(W$5:W903)+1,VLOOKUP(V904,V$5:W903,2,FALSE)) )</f>
        <v>103</v>
      </c>
      <c r="AK904" s="58" t="s">
        <v>2992</v>
      </c>
      <c r="AO904" s="128" t="s">
        <v>3310</v>
      </c>
    </row>
    <row r="905" spans="1:41" ht="15" customHeight="1" x14ac:dyDescent="0.3">
      <c r="A905" s="160" t="s">
        <v>3314</v>
      </c>
      <c r="B905" s="54">
        <f ca="1">IF(AO905="","",IF(ISERROR(MATCH(AO905,AO$5:AO904,0)),MAX(B$5:B904)+1,INDIRECT(ADDRESS(MATCH(AO905,AO$5:AO904,0)+4,1)) ) )</f>
        <v>793</v>
      </c>
      <c r="C905" s="55">
        <v>967</v>
      </c>
      <c r="D905" s="135"/>
      <c r="E905" s="144" t="s">
        <v>1308</v>
      </c>
      <c r="F905" s="128" t="s">
        <v>1308</v>
      </c>
      <c r="G905" s="141"/>
      <c r="H905" s="138"/>
      <c r="I905" s="139"/>
      <c r="J905" s="138" t="s">
        <v>1182</v>
      </c>
      <c r="K905" s="138"/>
      <c r="L905" s="138" t="s">
        <v>3311</v>
      </c>
      <c r="M905" s="58" t="s">
        <v>1210</v>
      </c>
      <c r="N905" s="61">
        <f>IF(J905="","",IF(ISERROR(MATCH(M905,M$5:M904,0)),MAX(N$5:N904)+1,VLOOKUP(M905,M$5:N904,2,FALSE)) )</f>
        <v>2</v>
      </c>
      <c r="P905" s="138" t="s">
        <v>342</v>
      </c>
      <c r="Q905" s="58" t="s">
        <v>3312</v>
      </c>
      <c r="R905" s="58" t="s">
        <v>3313</v>
      </c>
      <c r="S905" s="132"/>
      <c r="T905" s="140"/>
      <c r="U905" s="132"/>
      <c r="W905" s="61">
        <f>IF(P905="","",IF(ISERROR(MATCH(V905,V$5:V904,0)),MAX(W$5:W904)+1,VLOOKUP(V905,V$5:W904,2,FALSE)) )</f>
        <v>104</v>
      </c>
      <c r="AK905" s="58" t="s">
        <v>2992</v>
      </c>
      <c r="AO905" s="128" t="s">
        <v>3314</v>
      </c>
    </row>
    <row r="906" spans="1:41" ht="15" customHeight="1" x14ac:dyDescent="0.3">
      <c r="A906" s="160" t="s">
        <v>3318</v>
      </c>
      <c r="B906" s="54">
        <f ca="1">IF(AO906="","",IF(ISERROR(MATCH(AO906,AO$5:AO905,0)),MAX(B$5:B905)+1,INDIRECT(ADDRESS(MATCH(AO906,AO$5:AO905,0)+4,1)) ) )</f>
        <v>794</v>
      </c>
      <c r="C906" s="55">
        <v>968</v>
      </c>
      <c r="D906" s="135"/>
      <c r="E906" s="144" t="s">
        <v>1308</v>
      </c>
      <c r="F906" s="128" t="s">
        <v>1308</v>
      </c>
      <c r="G906" s="141"/>
      <c r="H906" s="138"/>
      <c r="I906" s="139"/>
      <c r="J906" s="138" t="s">
        <v>1182</v>
      </c>
      <c r="K906" s="138"/>
      <c r="L906" s="138" t="s">
        <v>3315</v>
      </c>
      <c r="M906" s="58" t="s">
        <v>1647</v>
      </c>
      <c r="N906" s="61">
        <f>IF(J906="","",IF(ISERROR(MATCH(M906,M$5:M905,0)),MAX(N$5:N905)+1,VLOOKUP(M906,M$5:N905,2,FALSE)) )</f>
        <v>12</v>
      </c>
      <c r="P906" s="138" t="s">
        <v>342</v>
      </c>
      <c r="Q906" s="58" t="s">
        <v>3316</v>
      </c>
      <c r="R906" s="58" t="s">
        <v>3317</v>
      </c>
      <c r="S906" s="132"/>
      <c r="T906" s="140"/>
      <c r="U906" s="132"/>
      <c r="W906" s="61">
        <f>IF(P906="","",IF(ISERROR(MATCH(V906,V$5:V905,0)),MAX(W$5:W905)+1,VLOOKUP(V906,V$5:W905,2,FALSE)) )</f>
        <v>105</v>
      </c>
      <c r="AK906" s="58" t="s">
        <v>2992</v>
      </c>
      <c r="AO906" s="128" t="s">
        <v>3318</v>
      </c>
    </row>
    <row r="907" spans="1:41" ht="15" customHeight="1" x14ac:dyDescent="0.3">
      <c r="A907" s="160" t="s">
        <v>3322</v>
      </c>
      <c r="B907" s="54">
        <f ca="1">IF(AO907="","",IF(ISERROR(MATCH(AO907,AO$5:AO906,0)),MAX(B$5:B906)+1,INDIRECT(ADDRESS(MATCH(AO907,AO$5:AO906,0)+4,1)) ) )</f>
        <v>795</v>
      </c>
      <c r="C907" s="55">
        <v>969</v>
      </c>
      <c r="D907" s="135"/>
      <c r="E907" s="144" t="s">
        <v>1308</v>
      </c>
      <c r="F907" s="128" t="s">
        <v>1308</v>
      </c>
      <c r="G907" s="141"/>
      <c r="H907" s="138"/>
      <c r="I907" s="139"/>
      <c r="J907" s="138" t="s">
        <v>1182</v>
      </c>
      <c r="K907" s="138"/>
      <c r="L907" s="138" t="s">
        <v>3319</v>
      </c>
      <c r="M907" s="58" t="s">
        <v>1647</v>
      </c>
      <c r="N907" s="61">
        <f>IF(J907="","",IF(ISERROR(MATCH(M907,M$5:M906,0)),MAX(N$5:N906)+1,VLOOKUP(M907,M$5:N906,2,FALSE)) )</f>
        <v>12</v>
      </c>
      <c r="P907" s="138" t="s">
        <v>1182</v>
      </c>
      <c r="Q907" s="58" t="s">
        <v>3320</v>
      </c>
      <c r="R907" s="58" t="s">
        <v>3321</v>
      </c>
      <c r="S907" s="132"/>
      <c r="T907" s="140"/>
      <c r="U907" s="132"/>
      <c r="W907" s="61">
        <f>IF(P907="","",IF(ISERROR(MATCH(V907,V$5:V906,0)),MAX(W$5:W906)+1,VLOOKUP(V907,V$5:W906,2,FALSE)) )</f>
        <v>106</v>
      </c>
      <c r="AK907" s="58" t="s">
        <v>2992</v>
      </c>
      <c r="AO907" s="128" t="s">
        <v>3322</v>
      </c>
    </row>
    <row r="908" spans="1:41" ht="15" customHeight="1" x14ac:dyDescent="0.3">
      <c r="A908" s="160" t="s">
        <v>3326</v>
      </c>
      <c r="B908" s="54">
        <f ca="1">IF(AO908="","",IF(ISERROR(MATCH(AO908,AO$5:AO907,0)),MAX(B$5:B907)+1,INDIRECT(ADDRESS(MATCH(AO908,AO$5:AO907,0)+4,1)) ) )</f>
        <v>796</v>
      </c>
      <c r="C908" s="55">
        <v>970</v>
      </c>
      <c r="D908" s="135"/>
      <c r="E908" s="144" t="s">
        <v>1308</v>
      </c>
      <c r="F908" s="128" t="s">
        <v>1308</v>
      </c>
      <c r="G908" s="141"/>
      <c r="H908" s="138"/>
      <c r="I908" s="139"/>
      <c r="J908" s="138" t="s">
        <v>1182</v>
      </c>
      <c r="K908" s="138"/>
      <c r="L908" s="138" t="s">
        <v>3323</v>
      </c>
      <c r="M908" s="58" t="s">
        <v>1647</v>
      </c>
      <c r="N908" s="61">
        <f>IF(J908="","",IF(ISERROR(MATCH(M908,M$5:M907,0)),MAX(N$5:N907)+1,VLOOKUP(M908,M$5:N907,2,FALSE)) )</f>
        <v>12</v>
      </c>
      <c r="P908" s="138" t="s">
        <v>1182</v>
      </c>
      <c r="Q908" s="58" t="s">
        <v>3324</v>
      </c>
      <c r="R908" s="58" t="s">
        <v>3325</v>
      </c>
      <c r="S908" s="132"/>
      <c r="T908" s="140"/>
      <c r="U908" s="132"/>
      <c r="W908" s="61">
        <f>IF(P908="","",IF(ISERROR(MATCH(V908,V$5:V907,0)),MAX(W$5:W907)+1,VLOOKUP(V908,V$5:W907,2,FALSE)) )</f>
        <v>107</v>
      </c>
      <c r="AK908" s="58" t="s">
        <v>2992</v>
      </c>
      <c r="AO908" s="128" t="s">
        <v>3326</v>
      </c>
    </row>
    <row r="909" spans="1:41" ht="15" customHeight="1" x14ac:dyDescent="0.3">
      <c r="A909" s="160" t="s">
        <v>3330</v>
      </c>
      <c r="B909" s="54">
        <f ca="1">IF(AO909="","",IF(ISERROR(MATCH(AO909,AO$5:AO908,0)),MAX(B$5:B908)+1,INDIRECT(ADDRESS(MATCH(AO909,AO$5:AO908,0)+4,1)) ) )</f>
        <v>797</v>
      </c>
      <c r="C909" s="55">
        <v>971</v>
      </c>
      <c r="D909" s="135"/>
      <c r="E909" s="144" t="s">
        <v>1308</v>
      </c>
      <c r="F909" s="128" t="s">
        <v>1308</v>
      </c>
      <c r="G909" s="141"/>
      <c r="H909" s="138"/>
      <c r="I909" s="139"/>
      <c r="J909" s="138" t="s">
        <v>1182</v>
      </c>
      <c r="K909" s="138"/>
      <c r="L909" s="138" t="s">
        <v>3327</v>
      </c>
      <c r="M909" s="58" t="s">
        <v>1647</v>
      </c>
      <c r="N909" s="61">
        <f>IF(J909="","",IF(ISERROR(MATCH(M909,M$5:M908,0)),MAX(N$5:N908)+1,VLOOKUP(M909,M$5:N908,2,FALSE)) )</f>
        <v>12</v>
      </c>
      <c r="P909" s="138" t="s">
        <v>1182</v>
      </c>
      <c r="Q909" s="58" t="s">
        <v>3328</v>
      </c>
      <c r="R909" s="58" t="s">
        <v>3329</v>
      </c>
      <c r="S909" s="132"/>
      <c r="T909" s="140"/>
      <c r="U909" s="132"/>
      <c r="W909" s="61">
        <f>IF(P909="","",IF(ISERROR(MATCH(V909,V$5:V908,0)),MAX(W$5:W908)+1,VLOOKUP(V909,V$5:W908,2,FALSE)) )</f>
        <v>108</v>
      </c>
      <c r="AK909" s="58" t="s">
        <v>2992</v>
      </c>
      <c r="AO909" s="128" t="s">
        <v>3330</v>
      </c>
    </row>
    <row r="910" spans="1:41" ht="15" customHeight="1" x14ac:dyDescent="0.3">
      <c r="A910" s="160" t="s">
        <v>3334</v>
      </c>
      <c r="B910" s="54">
        <f ca="1">IF(AO910="","",IF(ISERROR(MATCH(AO910,AO$5:AO909,0)),MAX(B$5:B909)+1,INDIRECT(ADDRESS(MATCH(AO910,AO$5:AO909,0)+4,1)) ) )</f>
        <v>798</v>
      </c>
      <c r="C910" s="55">
        <v>972</v>
      </c>
      <c r="D910" s="135"/>
      <c r="E910" s="144" t="s">
        <v>1308</v>
      </c>
      <c r="F910" s="128" t="s">
        <v>1308</v>
      </c>
      <c r="G910" s="141"/>
      <c r="H910" s="138"/>
      <c r="I910" s="139"/>
      <c r="J910" s="138" t="s">
        <v>1182</v>
      </c>
      <c r="K910" s="138"/>
      <c r="L910" s="138" t="s">
        <v>3331</v>
      </c>
      <c r="M910" s="58" t="s">
        <v>1647</v>
      </c>
      <c r="N910" s="61">
        <f>IF(J910="","",IF(ISERROR(MATCH(M910,M$5:M909,0)),MAX(N$5:N909)+1,VLOOKUP(M910,M$5:N909,2,FALSE)) )</f>
        <v>12</v>
      </c>
      <c r="P910" s="138" t="s">
        <v>1182</v>
      </c>
      <c r="Q910" s="58" t="s">
        <v>3332</v>
      </c>
      <c r="R910" s="58" t="s">
        <v>3333</v>
      </c>
      <c r="S910" s="132"/>
      <c r="T910" s="140"/>
      <c r="U910" s="132"/>
      <c r="W910" s="61">
        <f>IF(P910="","",IF(ISERROR(MATCH(V910,V$5:V909,0)),MAX(W$5:W909)+1,VLOOKUP(V910,V$5:W909,2,FALSE)) )</f>
        <v>109</v>
      </c>
      <c r="AK910" s="58" t="s">
        <v>2992</v>
      </c>
      <c r="AO910" s="128" t="s">
        <v>3334</v>
      </c>
    </row>
    <row r="911" spans="1:41" ht="15" customHeight="1" x14ac:dyDescent="0.3">
      <c r="A911" s="160" t="s">
        <v>3338</v>
      </c>
      <c r="B911" s="54">
        <f ca="1">IF(AO911="","",IF(ISERROR(MATCH(AO911,AO$5:AO910,0)),MAX(B$5:B910)+1,INDIRECT(ADDRESS(MATCH(AO911,AO$5:AO910,0)+4,1)) ) )</f>
        <v>799</v>
      </c>
      <c r="C911" s="55">
        <v>973</v>
      </c>
      <c r="D911" s="135"/>
      <c r="E911" s="144" t="s">
        <v>1308</v>
      </c>
      <c r="F911" s="128" t="s">
        <v>1308</v>
      </c>
      <c r="G911" s="141"/>
      <c r="H911" s="138"/>
      <c r="I911" s="139"/>
      <c r="J911" s="138" t="s">
        <v>1182</v>
      </c>
      <c r="K911" s="138"/>
      <c r="L911" s="138" t="s">
        <v>3335</v>
      </c>
      <c r="M911" s="58" t="s">
        <v>1618</v>
      </c>
      <c r="N911" s="61">
        <f>IF(J911="","",IF(ISERROR(MATCH(M911,M$5:M910,0)),MAX(N$5:N910)+1,VLOOKUP(M911,M$5:N910,2,FALSE)) )</f>
        <v>11</v>
      </c>
      <c r="P911" s="138" t="s">
        <v>1182</v>
      </c>
      <c r="Q911" s="58" t="s">
        <v>3336</v>
      </c>
      <c r="R911" s="58" t="s">
        <v>3337</v>
      </c>
      <c r="S911" s="132"/>
      <c r="T911" s="140"/>
      <c r="U911" s="132"/>
      <c r="W911" s="61">
        <f>IF(P911="","",IF(ISERROR(MATCH(V911,V$5:V910,0)),MAX(W$5:W910)+1,VLOOKUP(V911,V$5:W910,2,FALSE)) )</f>
        <v>110</v>
      </c>
      <c r="AK911" s="58" t="s">
        <v>2992</v>
      </c>
      <c r="AO911" s="128" t="s">
        <v>3338</v>
      </c>
    </row>
    <row r="912" spans="1:41" ht="15" customHeight="1" x14ac:dyDescent="0.3">
      <c r="A912" s="160" t="s">
        <v>3342</v>
      </c>
      <c r="B912" s="54">
        <f ca="1">IF(AO912="","",IF(ISERROR(MATCH(AO912,AO$5:AO911,0)),MAX(B$5:B911)+1,INDIRECT(ADDRESS(MATCH(AO912,AO$5:AO911,0)+4,1)) ) )</f>
        <v>800</v>
      </c>
      <c r="C912" s="55">
        <v>974</v>
      </c>
      <c r="D912" s="135"/>
      <c r="E912" s="144" t="s">
        <v>1308</v>
      </c>
      <c r="F912" s="128" t="s">
        <v>1308</v>
      </c>
      <c r="G912" s="141"/>
      <c r="H912" s="138"/>
      <c r="I912" s="139"/>
      <c r="J912" s="138" t="s">
        <v>1182</v>
      </c>
      <c r="K912" s="138"/>
      <c r="L912" s="138" t="s">
        <v>3339</v>
      </c>
      <c r="M912" s="58" t="s">
        <v>1479</v>
      </c>
      <c r="N912" s="61">
        <f>IF(J912="","",IF(ISERROR(MATCH(M912,M$5:M911,0)),MAX(N$5:N911)+1,VLOOKUP(M912,M$5:N911,2,FALSE)) )</f>
        <v>7</v>
      </c>
      <c r="P912" s="138" t="s">
        <v>1182</v>
      </c>
      <c r="Q912" s="58" t="s">
        <v>3340</v>
      </c>
      <c r="R912" s="58" t="s">
        <v>3341</v>
      </c>
      <c r="S912" s="132"/>
      <c r="T912" s="140"/>
      <c r="U912" s="132"/>
      <c r="W912" s="61">
        <f>IF(P912="","",IF(ISERROR(MATCH(V912,V$5:V911,0)),MAX(W$5:W911)+1,VLOOKUP(V912,V$5:W911,2,FALSE)) )</f>
        <v>111</v>
      </c>
      <c r="AK912" s="58" t="s">
        <v>2992</v>
      </c>
      <c r="AO912" s="128" t="s">
        <v>3342</v>
      </c>
    </row>
    <row r="913" spans="1:45" ht="15" customHeight="1" x14ac:dyDescent="0.3">
      <c r="A913" s="160" t="s">
        <v>3346</v>
      </c>
      <c r="B913" s="54">
        <f ca="1">IF(AO913="","",IF(ISERROR(MATCH(AO913,AO$5:AO912,0)),MAX(B$5:B912)+1,INDIRECT(ADDRESS(MATCH(AO913,AO$5:AO912,0)+4,1)) ) )</f>
        <v>801</v>
      </c>
      <c r="C913" s="55">
        <v>975</v>
      </c>
      <c r="D913" s="135"/>
      <c r="E913" s="144" t="s">
        <v>1308</v>
      </c>
      <c r="F913" s="128" t="s">
        <v>1308</v>
      </c>
      <c r="G913" s="141"/>
      <c r="H913" s="138"/>
      <c r="I913" s="139"/>
      <c r="J913" s="138" t="s">
        <v>1182</v>
      </c>
      <c r="K913" s="138"/>
      <c r="L913" s="138" t="s">
        <v>3343</v>
      </c>
      <c r="M913" s="58" t="s">
        <v>1647</v>
      </c>
      <c r="N913" s="61">
        <f>IF(J913="","",IF(ISERROR(MATCH(M913,M$5:M912,0)),MAX(N$5:N912)+1,VLOOKUP(M913,M$5:N912,2,FALSE)) )</f>
        <v>12</v>
      </c>
      <c r="P913" s="138" t="s">
        <v>1182</v>
      </c>
      <c r="Q913" s="58" t="s">
        <v>3344</v>
      </c>
      <c r="R913" s="58" t="s">
        <v>3345</v>
      </c>
      <c r="S913" s="132"/>
      <c r="T913" s="140"/>
      <c r="U913" s="132"/>
      <c r="W913" s="61">
        <f>IF(P913="","",IF(ISERROR(MATCH(V913,V$5:V912,0)),MAX(W$5:W912)+1,VLOOKUP(V913,V$5:W912,2,FALSE)) )</f>
        <v>112</v>
      </c>
      <c r="AK913" s="58" t="s">
        <v>2992</v>
      </c>
      <c r="AO913" s="128" t="s">
        <v>3346</v>
      </c>
    </row>
    <row r="914" spans="1:45" ht="15" customHeight="1" x14ac:dyDescent="0.3">
      <c r="A914" s="160" t="s">
        <v>3350</v>
      </c>
      <c r="B914" s="54">
        <f ca="1">IF(AO914="","",IF(ISERROR(MATCH(AO914,AO$5:AO913,0)),MAX(B$5:B913)+1,INDIRECT(ADDRESS(MATCH(AO914,AO$5:AO913,0)+4,1)) ) )</f>
        <v>802</v>
      </c>
      <c r="C914" s="55">
        <v>976</v>
      </c>
      <c r="D914" s="135"/>
      <c r="E914" s="144" t="s">
        <v>1308</v>
      </c>
      <c r="F914" s="128" t="s">
        <v>1308</v>
      </c>
      <c r="G914" s="141"/>
      <c r="H914" s="138"/>
      <c r="I914" s="139"/>
      <c r="J914" s="138" t="s">
        <v>1182</v>
      </c>
      <c r="K914" s="138"/>
      <c r="L914" s="138" t="s">
        <v>3347</v>
      </c>
      <c r="M914" s="58" t="s">
        <v>1618</v>
      </c>
      <c r="N914" s="61">
        <f>IF(J914="","",IF(ISERROR(MATCH(M914,M$5:M913,0)),MAX(N$5:N913)+1,VLOOKUP(M914,M$5:N913,2,FALSE)) )</f>
        <v>11</v>
      </c>
      <c r="P914" s="138" t="s">
        <v>1182</v>
      </c>
      <c r="Q914" s="58" t="s">
        <v>3348</v>
      </c>
      <c r="R914" s="58" t="s">
        <v>3349</v>
      </c>
      <c r="S914" s="132"/>
      <c r="T914" s="140"/>
      <c r="U914" s="132"/>
      <c r="W914" s="61">
        <f>IF(P914="","",IF(ISERROR(MATCH(V914,V$5:V913,0)),MAX(W$5:W913)+1,VLOOKUP(V914,V$5:W913,2,FALSE)) )</f>
        <v>113</v>
      </c>
      <c r="AK914" s="58" t="s">
        <v>2992</v>
      </c>
      <c r="AO914" s="128" t="s">
        <v>3350</v>
      </c>
    </row>
    <row r="915" spans="1:45" ht="15" customHeight="1" x14ac:dyDescent="0.3">
      <c r="A915" s="160" t="s">
        <v>3354</v>
      </c>
      <c r="B915" s="54">
        <f ca="1">IF(AO915="","",IF(ISERROR(MATCH(AO915,AO$5:AO914,0)),MAX(B$5:B914)+1,INDIRECT(ADDRESS(MATCH(AO915,AO$5:AO914,0)+4,1)) ) )</f>
        <v>803</v>
      </c>
      <c r="C915" s="55">
        <v>977</v>
      </c>
      <c r="D915" s="135"/>
      <c r="E915" s="144" t="s">
        <v>1308</v>
      </c>
      <c r="F915" s="128" t="s">
        <v>1308</v>
      </c>
      <c r="G915" s="141"/>
      <c r="H915" s="138"/>
      <c r="I915" s="139"/>
      <c r="J915" s="138" t="s">
        <v>1182</v>
      </c>
      <c r="K915" s="138"/>
      <c r="L915" s="138" t="s">
        <v>3351</v>
      </c>
      <c r="M915" s="58" t="s">
        <v>1647</v>
      </c>
      <c r="N915" s="61">
        <f>IF(J915="","",IF(ISERROR(MATCH(M915,M$5:M914,0)),MAX(N$5:N914)+1,VLOOKUP(M915,M$5:N914,2,FALSE)) )</f>
        <v>12</v>
      </c>
      <c r="P915" s="138" t="s">
        <v>1182</v>
      </c>
      <c r="Q915" s="58" t="s">
        <v>3352</v>
      </c>
      <c r="R915" s="58" t="s">
        <v>3353</v>
      </c>
      <c r="S915" s="132"/>
      <c r="T915" s="140"/>
      <c r="U915" s="132"/>
      <c r="W915" s="61">
        <f>IF(P915="","",IF(ISERROR(MATCH(V915,V$5:V914,0)),MAX(W$5:W914)+1,VLOOKUP(V915,V$5:W914,2,FALSE)) )</f>
        <v>114</v>
      </c>
      <c r="AK915" s="58" t="s">
        <v>2992</v>
      </c>
      <c r="AO915" s="128" t="s">
        <v>3354</v>
      </c>
    </row>
    <row r="916" spans="1:45" ht="15" customHeight="1" x14ac:dyDescent="0.3">
      <c r="A916" s="160" t="s">
        <v>3358</v>
      </c>
      <c r="B916" s="54">
        <f ca="1">IF(AO916="","",IF(ISERROR(MATCH(AO916,AO$5:AO915,0)),MAX(B$5:B915)+1,INDIRECT(ADDRESS(MATCH(AO916,AO$5:AO915,0)+4,1)) ) )</f>
        <v>804</v>
      </c>
      <c r="C916" s="55">
        <v>978</v>
      </c>
      <c r="D916" s="135"/>
      <c r="E916" s="144" t="s">
        <v>1308</v>
      </c>
      <c r="F916" s="128" t="s">
        <v>1308</v>
      </c>
      <c r="G916" s="141"/>
      <c r="H916" s="138"/>
      <c r="I916" s="139"/>
      <c r="J916" s="138" t="s">
        <v>1182</v>
      </c>
      <c r="K916" s="138"/>
      <c r="L916" s="138" t="s">
        <v>3355</v>
      </c>
      <c r="M916" s="58" t="s">
        <v>1647</v>
      </c>
      <c r="N916" s="61">
        <f>IF(J916="","",IF(ISERROR(MATCH(M916,M$5:M915,0)),MAX(N$5:N915)+1,VLOOKUP(M916,M$5:N915,2,FALSE)) )</f>
        <v>12</v>
      </c>
      <c r="P916" s="138" t="s">
        <v>1182</v>
      </c>
      <c r="Q916" s="58" t="s">
        <v>3356</v>
      </c>
      <c r="R916" s="58" t="s">
        <v>3357</v>
      </c>
      <c r="S916" s="132"/>
      <c r="T916" s="140"/>
      <c r="U916" s="132"/>
      <c r="W916" s="61">
        <f>IF(P916="","",IF(ISERROR(MATCH(V916,V$5:V915,0)),MAX(W$5:W915)+1,VLOOKUP(V916,V$5:W915,2,FALSE)) )</f>
        <v>115</v>
      </c>
      <c r="AK916" s="58" t="s">
        <v>2992</v>
      </c>
      <c r="AO916" s="128" t="s">
        <v>3358</v>
      </c>
      <c r="AP916" s="140"/>
      <c r="AQ916" s="140"/>
      <c r="AR916" s="140"/>
      <c r="AS916" s="132"/>
    </row>
    <row r="917" spans="1:45" ht="15" customHeight="1" x14ac:dyDescent="0.3">
      <c r="A917" s="160" t="s">
        <v>3362</v>
      </c>
      <c r="B917" s="54">
        <f ca="1">IF(AO917="","",IF(ISERROR(MATCH(AO917,AO$5:AO916,0)),MAX(B$5:B916)+1,INDIRECT(ADDRESS(MATCH(AO917,AO$5:AO916,0)+4,1)) ) )</f>
        <v>805</v>
      </c>
      <c r="C917" s="55">
        <v>979</v>
      </c>
      <c r="D917" s="135"/>
      <c r="E917" s="144" t="s">
        <v>1308</v>
      </c>
      <c r="F917" s="128" t="s">
        <v>1308</v>
      </c>
      <c r="G917" s="141"/>
      <c r="H917" s="138"/>
      <c r="I917" s="139"/>
      <c r="J917" s="138" t="s">
        <v>1182</v>
      </c>
      <c r="K917" s="138"/>
      <c r="L917" s="138" t="s">
        <v>3359</v>
      </c>
      <c r="M917" s="58" t="s">
        <v>1210</v>
      </c>
      <c r="N917" s="61">
        <f>IF(J917="","",IF(ISERROR(MATCH(M917,M$5:M916,0)),MAX(N$5:N916)+1,VLOOKUP(M917,M$5:N916,2,FALSE)) )</f>
        <v>2</v>
      </c>
      <c r="P917" s="138" t="s">
        <v>1182</v>
      </c>
      <c r="Q917" s="58" t="s">
        <v>3360</v>
      </c>
      <c r="R917" s="58" t="s">
        <v>3361</v>
      </c>
      <c r="S917" s="132"/>
      <c r="T917" s="140"/>
      <c r="U917" s="132"/>
      <c r="W917" s="61">
        <f>IF(P917="","",IF(ISERROR(MATCH(V917,V$5:V916,0)),MAX(W$5:W916)+1,VLOOKUP(V917,V$5:W916,2,FALSE)) )</f>
        <v>116</v>
      </c>
      <c r="AK917" s="58" t="s">
        <v>2992</v>
      </c>
      <c r="AO917" s="128" t="s">
        <v>3362</v>
      </c>
      <c r="AP917" s="140"/>
      <c r="AQ917" s="140"/>
      <c r="AR917" s="140"/>
      <c r="AS917" s="132"/>
    </row>
    <row r="918" spans="1:45" ht="15" customHeight="1" x14ac:dyDescent="0.3">
      <c r="A918" s="160" t="s">
        <v>3366</v>
      </c>
      <c r="B918" s="54">
        <f ca="1">IF(AO918="","",IF(ISERROR(MATCH(AO918,AO$5:AO917,0)),MAX(B$5:B917)+1,INDIRECT(ADDRESS(MATCH(AO918,AO$5:AO917,0)+4,1)) ) )</f>
        <v>806</v>
      </c>
      <c r="C918" s="55">
        <v>980</v>
      </c>
      <c r="D918" s="135"/>
      <c r="E918" s="144" t="s">
        <v>1308</v>
      </c>
      <c r="F918" s="128" t="s">
        <v>1308</v>
      </c>
      <c r="G918" s="141"/>
      <c r="H918" s="138"/>
      <c r="I918" s="139"/>
      <c r="J918" s="138" t="s">
        <v>1182</v>
      </c>
      <c r="K918" s="138"/>
      <c r="L918" s="138" t="s">
        <v>3363</v>
      </c>
      <c r="M918" s="58" t="s">
        <v>1647</v>
      </c>
      <c r="N918" s="61">
        <f>IF(J918="","",IF(ISERROR(MATCH(M918,M$5:M917,0)),MAX(N$5:N917)+1,VLOOKUP(M918,M$5:N917,2,FALSE)) )</f>
        <v>12</v>
      </c>
      <c r="P918" s="138" t="s">
        <v>1182</v>
      </c>
      <c r="Q918" s="58" t="s">
        <v>3364</v>
      </c>
      <c r="R918" s="58" t="s">
        <v>3365</v>
      </c>
      <c r="S918" s="132"/>
      <c r="T918" s="140"/>
      <c r="U918" s="132"/>
      <c r="W918" s="61">
        <f>IF(P918="","",IF(ISERROR(MATCH(V918,V$5:V917,0)),MAX(W$5:W917)+1,VLOOKUP(V918,V$5:W917,2,FALSE)) )</f>
        <v>117</v>
      </c>
      <c r="AK918" s="58" t="s">
        <v>2992</v>
      </c>
      <c r="AO918" s="128" t="s">
        <v>3366</v>
      </c>
      <c r="AP918" s="140"/>
      <c r="AQ918" s="140"/>
      <c r="AR918" s="140"/>
      <c r="AS918" s="132"/>
    </row>
    <row r="919" spans="1:45" ht="15" customHeight="1" x14ac:dyDescent="0.3">
      <c r="A919" s="160" t="s">
        <v>3370</v>
      </c>
      <c r="B919" s="54">
        <f ca="1">IF(AO919="","",IF(ISERROR(MATCH(AO919,AO$5:AO918,0)),MAX(B$5:B918)+1,INDIRECT(ADDRESS(MATCH(AO919,AO$5:AO918,0)+4,1)) ) )</f>
        <v>807</v>
      </c>
      <c r="C919" s="55">
        <v>981</v>
      </c>
      <c r="D919" s="135"/>
      <c r="E919" s="144" t="s">
        <v>1308</v>
      </c>
      <c r="F919" s="128" t="s">
        <v>1308</v>
      </c>
      <c r="G919" s="141"/>
      <c r="H919" s="138"/>
      <c r="I919" s="139"/>
      <c r="J919" s="138" t="s">
        <v>1182</v>
      </c>
      <c r="K919" s="138"/>
      <c r="L919" s="138" t="s">
        <v>3367</v>
      </c>
      <c r="M919" s="58" t="s">
        <v>1647</v>
      </c>
      <c r="N919" s="61">
        <f>IF(J919="","",IF(ISERROR(MATCH(M919,M$5:M918,0)),MAX(N$5:N918)+1,VLOOKUP(M919,M$5:N918,2,FALSE)) )</f>
        <v>12</v>
      </c>
      <c r="P919" s="138" t="s">
        <v>1182</v>
      </c>
      <c r="Q919" s="58" t="s">
        <v>3368</v>
      </c>
      <c r="R919" s="58" t="s">
        <v>3369</v>
      </c>
      <c r="S919" s="132"/>
      <c r="T919" s="140"/>
      <c r="U919" s="132"/>
      <c r="W919" s="61">
        <f>IF(P919="","",IF(ISERROR(MATCH(V919,V$5:V918,0)),MAX(W$5:W918)+1,VLOOKUP(V919,V$5:W918,2,FALSE)) )</f>
        <v>118</v>
      </c>
      <c r="AK919" s="58" t="s">
        <v>2992</v>
      </c>
      <c r="AO919" s="128" t="s">
        <v>3370</v>
      </c>
      <c r="AP919" s="140"/>
      <c r="AQ919" s="140"/>
      <c r="AR919" s="140"/>
      <c r="AS919" s="132"/>
    </row>
    <row r="920" spans="1:45" ht="15" customHeight="1" x14ac:dyDescent="0.3">
      <c r="A920" s="160" t="s">
        <v>3374</v>
      </c>
      <c r="B920" s="54">
        <f ca="1">IF(AO920="","",IF(ISERROR(MATCH(AO920,AO$5:AO919,0)),MAX(B$5:B919)+1,INDIRECT(ADDRESS(MATCH(AO920,AO$5:AO919,0)+4,1)) ) )</f>
        <v>808</v>
      </c>
      <c r="C920" s="55">
        <v>982</v>
      </c>
      <c r="D920" s="135"/>
      <c r="E920" s="144" t="s">
        <v>1308</v>
      </c>
      <c r="F920" s="128" t="s">
        <v>1308</v>
      </c>
      <c r="G920" s="141"/>
      <c r="H920" s="138"/>
      <c r="I920" s="139"/>
      <c r="J920" s="138" t="s">
        <v>1182</v>
      </c>
      <c r="K920" s="138"/>
      <c r="L920" s="138" t="s">
        <v>3371</v>
      </c>
      <c r="M920" s="58" t="s">
        <v>1479</v>
      </c>
      <c r="N920" s="61">
        <f>IF(J920="","",IF(ISERROR(MATCH(M920,M$5:M919,0)),MAX(N$5:N919)+1,VLOOKUP(M920,M$5:N919,2,FALSE)) )</f>
        <v>7</v>
      </c>
      <c r="P920" s="138" t="s">
        <v>1182</v>
      </c>
      <c r="Q920" s="58" t="s">
        <v>3372</v>
      </c>
      <c r="R920" s="58" t="s">
        <v>3373</v>
      </c>
      <c r="S920" s="132"/>
      <c r="T920" s="140"/>
      <c r="U920" s="132"/>
      <c r="W920" s="61">
        <f>IF(P920="","",IF(ISERROR(MATCH(V920,V$5:V919,0)),MAX(W$5:W919)+1,VLOOKUP(V920,V$5:W919,2,FALSE)) )</f>
        <v>119</v>
      </c>
      <c r="AK920" s="58" t="s">
        <v>2992</v>
      </c>
      <c r="AO920" s="128" t="s">
        <v>3374</v>
      </c>
    </row>
    <row r="921" spans="1:45" ht="15" customHeight="1" x14ac:dyDescent="0.3">
      <c r="A921" s="160" t="s">
        <v>3378</v>
      </c>
      <c r="B921" s="54">
        <f ca="1">IF(AO921="","",IF(ISERROR(MATCH(AO921,AO$5:AO920,0)),MAX(B$5:B920)+1,INDIRECT(ADDRESS(MATCH(AO921,AO$5:AO920,0)+4,1)) ) )</f>
        <v>809</v>
      </c>
      <c r="C921" s="55">
        <v>983</v>
      </c>
      <c r="D921" s="135"/>
      <c r="E921" s="144" t="s">
        <v>1308</v>
      </c>
      <c r="F921" s="128" t="s">
        <v>1308</v>
      </c>
      <c r="G921" s="141"/>
      <c r="H921" s="138"/>
      <c r="I921" s="139"/>
      <c r="J921" s="138" t="s">
        <v>1182</v>
      </c>
      <c r="K921" s="138"/>
      <c r="L921" s="145" t="s">
        <v>3375</v>
      </c>
      <c r="M921" s="138" t="s">
        <v>1479</v>
      </c>
      <c r="N921" s="61">
        <f>IF(J921="","",IF(ISERROR(MATCH(M921,M$5:M920,0)),MAX(N$5:N920)+1,VLOOKUP(M921,M$5:N920,2,FALSE)) )</f>
        <v>7</v>
      </c>
      <c r="Q921" s="140" t="s">
        <v>3376</v>
      </c>
      <c r="R921" s="140" t="s">
        <v>3377</v>
      </c>
      <c r="S921" s="132"/>
      <c r="T921" s="140"/>
      <c r="U921" s="132"/>
      <c r="W921" s="61" t="str">
        <f>IF(P921="","",IF(ISERROR(MATCH(V921,V$5:V920,0)),MAX(W$5:W920)+1,VLOOKUP(V921,V$5:W920,2,FALSE)) )</f>
        <v/>
      </c>
      <c r="AK921" s="58" t="s">
        <v>2992</v>
      </c>
      <c r="AO921" s="128" t="s">
        <v>3378</v>
      </c>
    </row>
    <row r="922" spans="1:45" ht="15" customHeight="1" x14ac:dyDescent="0.3">
      <c r="A922" s="160" t="s">
        <v>3382</v>
      </c>
      <c r="B922" s="54">
        <f ca="1">IF(AO922="","",IF(ISERROR(MATCH(AO922,AO$5:AO921,0)),MAX(B$5:B921)+1,INDIRECT(ADDRESS(MATCH(AO922,AO$5:AO921,0)+4,1)) ) )</f>
        <v>810</v>
      </c>
      <c r="C922" s="55">
        <v>984</v>
      </c>
      <c r="D922" s="135"/>
      <c r="E922" s="144" t="s">
        <v>1308</v>
      </c>
      <c r="F922" s="128" t="s">
        <v>1308</v>
      </c>
      <c r="G922" s="141"/>
      <c r="H922" s="138"/>
      <c r="I922" s="139"/>
      <c r="J922" s="138" t="s">
        <v>1182</v>
      </c>
      <c r="K922" s="138"/>
      <c r="L922" s="145" t="s">
        <v>3379</v>
      </c>
      <c r="M922" s="138" t="s">
        <v>1647</v>
      </c>
      <c r="N922" s="61">
        <f>IF(J922="","",IF(ISERROR(MATCH(M922,M$5:M921,0)),MAX(N$5:N921)+1,VLOOKUP(M922,M$5:N921,2,FALSE)) )</f>
        <v>12</v>
      </c>
      <c r="Q922" s="140" t="s">
        <v>3380</v>
      </c>
      <c r="R922" s="140" t="s">
        <v>3381</v>
      </c>
      <c r="S922" s="132"/>
      <c r="T922" s="140"/>
      <c r="U922" s="132"/>
      <c r="W922" s="61" t="str">
        <f>IF(P922="","",IF(ISERROR(MATCH(V922,V$5:V921,0)),MAX(W$5:W921)+1,VLOOKUP(V922,V$5:W921,2,FALSE)) )</f>
        <v/>
      </c>
      <c r="AK922" s="58" t="s">
        <v>2992</v>
      </c>
      <c r="AO922" s="128" t="s">
        <v>3382</v>
      </c>
    </row>
    <row r="923" spans="1:45" ht="15" customHeight="1" x14ac:dyDescent="0.3">
      <c r="A923" s="160" t="s">
        <v>3386</v>
      </c>
      <c r="B923" s="54">
        <f ca="1">IF(AO923="","",IF(ISERROR(MATCH(AO923,AO$5:AO922,0)),MAX(B$5:B922)+1,INDIRECT(ADDRESS(MATCH(AO923,AO$5:AO922,0)+4,1)) ) )</f>
        <v>811</v>
      </c>
      <c r="C923" s="55">
        <v>985</v>
      </c>
      <c r="D923" s="135"/>
      <c r="E923" s="144" t="s">
        <v>1308</v>
      </c>
      <c r="F923" s="128" t="s">
        <v>1308</v>
      </c>
      <c r="G923" s="141"/>
      <c r="H923" s="138"/>
      <c r="I923" s="139"/>
      <c r="J923" s="138" t="s">
        <v>1182</v>
      </c>
      <c r="K923" s="138"/>
      <c r="L923" s="145" t="s">
        <v>3383</v>
      </c>
      <c r="M923" s="138" t="s">
        <v>1479</v>
      </c>
      <c r="N923" s="61">
        <f>IF(J923="","",IF(ISERROR(MATCH(M923,M$5:M922,0)),MAX(N$5:N922)+1,VLOOKUP(M923,M$5:N922,2,FALSE)) )</f>
        <v>7</v>
      </c>
      <c r="Q923" s="140" t="s">
        <v>3384</v>
      </c>
      <c r="R923" s="140" t="s">
        <v>3385</v>
      </c>
      <c r="S923" s="132"/>
      <c r="T923" s="140"/>
      <c r="U923" s="132"/>
      <c r="W923" s="61" t="str">
        <f>IF(P923="","",IF(ISERROR(MATCH(V923,V$5:V922,0)),MAX(W$5:W922)+1,VLOOKUP(V923,V$5:W922,2,FALSE)) )</f>
        <v/>
      </c>
      <c r="AK923" s="58" t="s">
        <v>2992</v>
      </c>
      <c r="AO923" s="128" t="s">
        <v>3386</v>
      </c>
    </row>
    <row r="924" spans="1:45" ht="15" customHeight="1" x14ac:dyDescent="0.3">
      <c r="A924" s="160" t="s">
        <v>3390</v>
      </c>
      <c r="B924" s="54">
        <f ca="1">IF(AO924="","",IF(ISERROR(MATCH(AO924,AO$5:AO923,0)),MAX(B$5:B923)+1,INDIRECT(ADDRESS(MATCH(AO924,AO$5:AO923,0)+4,1)) ) )</f>
        <v>812</v>
      </c>
      <c r="C924" s="55">
        <v>986</v>
      </c>
      <c r="D924" s="135"/>
      <c r="E924" s="144" t="s">
        <v>1308</v>
      </c>
      <c r="F924" s="128" t="s">
        <v>1308</v>
      </c>
      <c r="G924" s="141"/>
      <c r="H924" s="138"/>
      <c r="I924" s="139"/>
      <c r="J924" s="138" t="s">
        <v>1182</v>
      </c>
      <c r="K924" s="138"/>
      <c r="L924" s="145" t="s">
        <v>3387</v>
      </c>
      <c r="M924" s="138" t="s">
        <v>1647</v>
      </c>
      <c r="N924" s="61">
        <f>IF(J924="","",IF(ISERROR(MATCH(M924,M$5:M923,0)),MAX(N$5:N923)+1,VLOOKUP(M924,M$5:N923,2,FALSE)) )</f>
        <v>12</v>
      </c>
      <c r="Q924" s="140" t="s">
        <v>3388</v>
      </c>
      <c r="R924" s="140" t="s">
        <v>3389</v>
      </c>
      <c r="S924" s="132"/>
      <c r="T924" s="140"/>
      <c r="U924" s="132"/>
      <c r="W924" s="61" t="str">
        <f>IF(P924="","",IF(ISERROR(MATCH(V924,V$5:V923,0)),MAX(W$5:W923)+1,VLOOKUP(V924,V$5:W923,2,FALSE)) )</f>
        <v/>
      </c>
      <c r="AK924" s="58" t="s">
        <v>2992</v>
      </c>
      <c r="AO924" s="128" t="s">
        <v>3390</v>
      </c>
    </row>
    <row r="925" spans="1:45" ht="15" customHeight="1" x14ac:dyDescent="0.3">
      <c r="A925" s="160" t="s">
        <v>3394</v>
      </c>
      <c r="B925" s="54">
        <f ca="1">IF(AO925="","",IF(ISERROR(MATCH(AO925,AO$5:AO924,0)),MAX(B$5:B924)+1,INDIRECT(ADDRESS(MATCH(AO925,AO$5:AO924,0)+4,1)) ) )</f>
        <v>813</v>
      </c>
      <c r="C925" s="55">
        <v>987</v>
      </c>
      <c r="D925" s="135"/>
      <c r="E925" s="144" t="s">
        <v>1308</v>
      </c>
      <c r="F925" s="128" t="s">
        <v>1308</v>
      </c>
      <c r="G925" s="141"/>
      <c r="H925" s="138"/>
      <c r="I925" s="139"/>
      <c r="J925" s="138" t="s">
        <v>1182</v>
      </c>
      <c r="K925" s="138"/>
      <c r="L925" s="145" t="s">
        <v>3391</v>
      </c>
      <c r="M925" s="138" t="s">
        <v>1647</v>
      </c>
      <c r="N925" s="61">
        <f>IF(J925="","",IF(ISERROR(MATCH(M925,M$5:M924,0)),MAX(N$5:N924)+1,VLOOKUP(M925,M$5:N924,2,FALSE)) )</f>
        <v>12</v>
      </c>
      <c r="Q925" s="140" t="s">
        <v>3392</v>
      </c>
      <c r="R925" s="140" t="s">
        <v>3393</v>
      </c>
      <c r="S925" s="132"/>
      <c r="T925" s="140"/>
      <c r="U925" s="132"/>
      <c r="W925" s="61" t="str">
        <f>IF(P925="","",IF(ISERROR(MATCH(V925,V$5:V924,0)),MAX(W$5:W924)+1,VLOOKUP(V925,V$5:W924,2,FALSE)) )</f>
        <v/>
      </c>
      <c r="AK925" s="58" t="s">
        <v>2992</v>
      </c>
      <c r="AO925" s="128" t="s">
        <v>3394</v>
      </c>
    </row>
    <row r="926" spans="1:45" ht="15" customHeight="1" x14ac:dyDescent="0.3">
      <c r="A926" s="160" t="s">
        <v>3398</v>
      </c>
      <c r="B926" s="54">
        <f ca="1">IF(AO926="","",IF(ISERROR(MATCH(AO926,AO$5:AO925,0)),MAX(B$5:B925)+1,INDIRECT(ADDRESS(MATCH(AO926,AO$5:AO925,0)+4,1)) ) )</f>
        <v>814</v>
      </c>
      <c r="C926" s="55">
        <v>988</v>
      </c>
      <c r="D926" s="135"/>
      <c r="E926" s="144" t="s">
        <v>1308</v>
      </c>
      <c r="F926" s="128" t="s">
        <v>1308</v>
      </c>
      <c r="G926" s="141"/>
      <c r="H926" s="138"/>
      <c r="I926" s="139"/>
      <c r="J926" s="138" t="s">
        <v>1182</v>
      </c>
      <c r="K926" s="138"/>
      <c r="L926" s="145" t="s">
        <v>3395</v>
      </c>
      <c r="M926" s="138" t="s">
        <v>1647</v>
      </c>
      <c r="N926" s="61">
        <f>IF(J926="","",IF(ISERROR(MATCH(M926,M$5:M925,0)),MAX(N$5:N925)+1,VLOOKUP(M926,M$5:N925,2,FALSE)) )</f>
        <v>12</v>
      </c>
      <c r="Q926" s="140" t="s">
        <v>3396</v>
      </c>
      <c r="R926" s="140" t="s">
        <v>3397</v>
      </c>
      <c r="S926" s="132"/>
      <c r="T926" s="140"/>
      <c r="U926" s="132"/>
      <c r="W926" s="61" t="str">
        <f>IF(P926="","",IF(ISERROR(MATCH(V926,V$5:V925,0)),MAX(W$5:W925)+1,VLOOKUP(V926,V$5:W925,2,FALSE)) )</f>
        <v/>
      </c>
      <c r="AK926" s="58" t="s">
        <v>2992</v>
      </c>
      <c r="AO926" s="128" t="s">
        <v>3398</v>
      </c>
    </row>
    <row r="927" spans="1:45" ht="15" customHeight="1" x14ac:dyDescent="0.3">
      <c r="A927" s="160" t="s">
        <v>3402</v>
      </c>
      <c r="B927" s="54">
        <f ca="1">IF(AO927="","",IF(ISERROR(MATCH(AO927,AO$5:AO926,0)),MAX(B$5:B926)+1,INDIRECT(ADDRESS(MATCH(AO927,AO$5:AO926,0)+4,1)) ) )</f>
        <v>815</v>
      </c>
      <c r="C927" s="55">
        <v>989</v>
      </c>
      <c r="D927" s="135"/>
      <c r="E927" s="144" t="s">
        <v>1308</v>
      </c>
      <c r="F927" s="128" t="s">
        <v>1308</v>
      </c>
      <c r="G927" s="141"/>
      <c r="H927" s="138"/>
      <c r="I927" s="139"/>
      <c r="J927" s="138" t="s">
        <v>1182</v>
      </c>
      <c r="K927" s="138"/>
      <c r="L927" s="145" t="s">
        <v>3399</v>
      </c>
      <c r="M927" s="138" t="s">
        <v>1647</v>
      </c>
      <c r="N927" s="61">
        <f>IF(J927="","",IF(ISERROR(MATCH(M927,M$5:M926,0)),MAX(N$5:N926)+1,VLOOKUP(M927,M$5:N926,2,FALSE)) )</f>
        <v>12</v>
      </c>
      <c r="Q927" s="140" t="s">
        <v>3400</v>
      </c>
      <c r="R927" s="140" t="s">
        <v>3401</v>
      </c>
      <c r="S927" s="132"/>
      <c r="T927" s="140"/>
      <c r="U927" s="132"/>
      <c r="W927" s="61" t="str">
        <f>IF(P927="","",IF(ISERROR(MATCH(V927,V$5:V926,0)),MAX(W$5:W926)+1,VLOOKUP(V927,V$5:W926,2,FALSE)) )</f>
        <v/>
      </c>
      <c r="AK927" s="58" t="s">
        <v>2992</v>
      </c>
      <c r="AO927" s="128" t="s">
        <v>3402</v>
      </c>
    </row>
    <row r="928" spans="1:45" ht="15" customHeight="1" x14ac:dyDescent="0.3">
      <c r="A928" s="160" t="s">
        <v>3406</v>
      </c>
      <c r="B928" s="54">
        <f ca="1">IF(AO928="","",IF(ISERROR(MATCH(AO928,AO$5:AO927,0)),MAX(B$5:B927)+1,INDIRECT(ADDRESS(MATCH(AO928,AO$5:AO927,0)+4,1)) ) )</f>
        <v>816</v>
      </c>
      <c r="C928" s="55">
        <v>990</v>
      </c>
      <c r="D928" s="135"/>
      <c r="E928" s="144" t="s">
        <v>1308</v>
      </c>
      <c r="F928" s="128" t="s">
        <v>1308</v>
      </c>
      <c r="G928" s="141"/>
      <c r="H928" s="138"/>
      <c r="I928" s="139"/>
      <c r="J928" s="138" t="s">
        <v>1182</v>
      </c>
      <c r="K928" s="138"/>
      <c r="L928" s="145" t="s">
        <v>3403</v>
      </c>
      <c r="M928" s="138" t="s">
        <v>1647</v>
      </c>
      <c r="N928" s="61">
        <f>IF(J928="","",IF(ISERROR(MATCH(M928,M$5:M927,0)),MAX(N$5:N927)+1,VLOOKUP(M928,M$5:N927,2,FALSE)) )</f>
        <v>12</v>
      </c>
      <c r="Q928" s="140" t="s">
        <v>3404</v>
      </c>
      <c r="R928" s="140" t="s">
        <v>3405</v>
      </c>
      <c r="S928" s="132"/>
      <c r="T928" s="140"/>
      <c r="U928" s="132"/>
      <c r="W928" s="61" t="str">
        <f>IF(P928="","",IF(ISERROR(MATCH(V928,V$5:V927,0)),MAX(W$5:W927)+1,VLOOKUP(V928,V$5:W927,2,FALSE)) )</f>
        <v/>
      </c>
      <c r="AK928" s="58" t="s">
        <v>2992</v>
      </c>
      <c r="AO928" s="128" t="s">
        <v>3406</v>
      </c>
    </row>
    <row r="929" spans="1:41" ht="15" customHeight="1" x14ac:dyDescent="0.3">
      <c r="A929" s="160" t="s">
        <v>3410</v>
      </c>
      <c r="B929" s="54">
        <f ca="1">IF(AO929="","",IF(ISERROR(MATCH(AO929,AO$5:AO928,0)),MAX(B$5:B928)+1,INDIRECT(ADDRESS(MATCH(AO929,AO$5:AO928,0)+4,1)) ) )</f>
        <v>817</v>
      </c>
      <c r="C929" s="55">
        <v>991</v>
      </c>
      <c r="D929" s="135"/>
      <c r="E929" s="144" t="s">
        <v>1308</v>
      </c>
      <c r="F929" s="128" t="s">
        <v>1308</v>
      </c>
      <c r="G929" s="141"/>
      <c r="H929" s="138"/>
      <c r="I929" s="139"/>
      <c r="J929" s="138" t="s">
        <v>1182</v>
      </c>
      <c r="K929" s="138"/>
      <c r="L929" s="145" t="s">
        <v>3407</v>
      </c>
      <c r="M929" s="138" t="s">
        <v>1647</v>
      </c>
      <c r="N929" s="61">
        <f>IF(J929="","",IF(ISERROR(MATCH(M929,M$5:M928,0)),MAX(N$5:N928)+1,VLOOKUP(M929,M$5:N928,2,FALSE)) )</f>
        <v>12</v>
      </c>
      <c r="Q929" s="140" t="s">
        <v>3408</v>
      </c>
      <c r="R929" s="140" t="s">
        <v>3409</v>
      </c>
      <c r="S929" s="132"/>
      <c r="T929" s="140"/>
      <c r="U929" s="132"/>
      <c r="W929" s="61" t="str">
        <f>IF(P929="","",IF(ISERROR(MATCH(V929,V$5:V928,0)),MAX(W$5:W928)+1,VLOOKUP(V929,V$5:W928,2,FALSE)) )</f>
        <v/>
      </c>
      <c r="AK929" s="58" t="s">
        <v>2992</v>
      </c>
      <c r="AO929" s="128" t="s">
        <v>3410</v>
      </c>
    </row>
    <row r="930" spans="1:41" ht="15" customHeight="1" x14ac:dyDescent="0.3">
      <c r="A930" s="160" t="s">
        <v>3412</v>
      </c>
      <c r="B930" s="54">
        <f ca="1">IF(AO930="","",IF(ISERROR(MATCH(AO930,AO$5:AO929,0)),MAX(B$5:B929)+1,INDIRECT(ADDRESS(MATCH(AO930,AO$5:AO929,0)+4,1)) ) )</f>
        <v>818</v>
      </c>
      <c r="C930" s="55">
        <v>992</v>
      </c>
      <c r="D930" s="135"/>
      <c r="E930" s="144" t="s">
        <v>1308</v>
      </c>
      <c r="F930" s="128" t="s">
        <v>1308</v>
      </c>
      <c r="G930" s="141"/>
      <c r="H930" s="138"/>
      <c r="I930" s="139"/>
      <c r="J930" s="138" t="s">
        <v>1182</v>
      </c>
      <c r="K930" s="138"/>
      <c r="L930" s="145" t="s">
        <v>3411</v>
      </c>
      <c r="M930" s="138" t="s">
        <v>1479</v>
      </c>
      <c r="N930" s="61">
        <f>IF(J930="","",IF(ISERROR(MATCH(M930,M$5:M929,0)),MAX(N$5:N929)+1,VLOOKUP(M930,M$5:N929,2,FALSE)) )</f>
        <v>7</v>
      </c>
      <c r="S930" s="132"/>
      <c r="T930" s="140"/>
      <c r="U930" s="132"/>
      <c r="W930" s="61" t="str">
        <f>IF(P930="","",IF(ISERROR(MATCH(V930,V$5:V929,0)),MAX(W$5:W929)+1,VLOOKUP(V930,V$5:W929,2,FALSE)) )</f>
        <v/>
      </c>
      <c r="AK930" s="58" t="s">
        <v>2992</v>
      </c>
      <c r="AO930" s="128" t="s">
        <v>3412</v>
      </c>
    </row>
    <row r="931" spans="1:41" ht="15" customHeight="1" x14ac:dyDescent="0.3">
      <c r="A931" s="160" t="s">
        <v>3416</v>
      </c>
      <c r="B931" s="54">
        <f ca="1">IF(AO931="","",IF(ISERROR(MATCH(AO931,AO$5:AO930,0)),MAX(B$5:B930)+1,INDIRECT(ADDRESS(MATCH(AO931,AO$5:AO930,0)+4,1)) ) )</f>
        <v>819</v>
      </c>
      <c r="C931" s="55">
        <v>993</v>
      </c>
      <c r="D931" s="135"/>
      <c r="E931" s="144" t="s">
        <v>1308</v>
      </c>
      <c r="F931" s="128" t="s">
        <v>1308</v>
      </c>
      <c r="G931" s="141"/>
      <c r="H931" s="138"/>
      <c r="I931" s="139"/>
      <c r="J931" s="138" t="s">
        <v>1182</v>
      </c>
      <c r="K931" s="138"/>
      <c r="L931" s="145" t="s">
        <v>3413</v>
      </c>
      <c r="M931" s="138" t="s">
        <v>1647</v>
      </c>
      <c r="N931" s="61">
        <f>IF(J931="","",IF(ISERROR(MATCH(M931,M$5:M930,0)),MAX(N$5:N930)+1,VLOOKUP(M931,M$5:N930,2,FALSE)) )</f>
        <v>12</v>
      </c>
      <c r="Q931" s="140" t="s">
        <v>3414</v>
      </c>
      <c r="R931" s="140" t="s">
        <v>3415</v>
      </c>
      <c r="S931" s="132"/>
      <c r="T931" s="140"/>
      <c r="U931" s="132"/>
      <c r="W931" s="61" t="str">
        <f>IF(P931="","",IF(ISERROR(MATCH(V931,V$5:V930,0)),MAX(W$5:W930)+1,VLOOKUP(V931,V$5:W930,2,FALSE)) )</f>
        <v/>
      </c>
      <c r="AK931" s="58" t="s">
        <v>2992</v>
      </c>
      <c r="AO931" s="128" t="s">
        <v>3416</v>
      </c>
    </row>
    <row r="932" spans="1:41" ht="15" customHeight="1" x14ac:dyDescent="0.3">
      <c r="A932" s="160" t="s">
        <v>3420</v>
      </c>
      <c r="B932" s="54">
        <f ca="1">IF(AO932="","",IF(ISERROR(MATCH(AO932,AO$5:AO931,0)),MAX(B$5:B931)+1,INDIRECT(ADDRESS(MATCH(AO932,AO$5:AO931,0)+4,1)) ) )</f>
        <v>820</v>
      </c>
      <c r="C932" s="55">
        <v>994</v>
      </c>
      <c r="D932" s="135"/>
      <c r="E932" s="146" t="s">
        <v>1308</v>
      </c>
      <c r="F932" s="141" t="s">
        <v>1308</v>
      </c>
      <c r="G932" s="141"/>
      <c r="H932" s="138"/>
      <c r="I932" s="139"/>
      <c r="J932" s="138" t="s">
        <v>1182</v>
      </c>
      <c r="K932" s="138"/>
      <c r="L932" s="145" t="s">
        <v>3417</v>
      </c>
      <c r="M932" s="138" t="s">
        <v>1647</v>
      </c>
      <c r="N932" s="61">
        <f>IF(J932="","",IF(ISERROR(MATCH(M932,M$5:M931,0)),MAX(N$5:N931)+1,VLOOKUP(M932,M$5:N931,2,FALSE)) )</f>
        <v>12</v>
      </c>
      <c r="Q932" s="140" t="s">
        <v>3418</v>
      </c>
      <c r="R932" s="140" t="s">
        <v>3419</v>
      </c>
      <c r="S932" s="132"/>
      <c r="T932" s="140"/>
      <c r="U932" s="132"/>
      <c r="W932" s="61" t="str">
        <f>IF(P932="","",IF(ISERROR(MATCH(V932,V$5:V931,0)),MAX(W$5:W931)+1,VLOOKUP(V932,V$5:W931,2,FALSE)) )</f>
        <v/>
      </c>
      <c r="AK932" s="58" t="s">
        <v>2992</v>
      </c>
      <c r="AO932" s="128" t="s">
        <v>3420</v>
      </c>
    </row>
    <row r="933" spans="1:41" ht="15" customHeight="1" x14ac:dyDescent="0.3">
      <c r="A933" s="160" t="s">
        <v>3424</v>
      </c>
      <c r="B933" s="54">
        <f ca="1">IF(AO933="","",IF(ISERROR(MATCH(AO933,AO$5:AO932,0)),MAX(B$5:B932)+1,INDIRECT(ADDRESS(MATCH(AO933,AO$5:AO932,0)+4,1)) ) )</f>
        <v>821</v>
      </c>
      <c r="C933" s="55">
        <v>995</v>
      </c>
      <c r="D933" s="135"/>
      <c r="E933" s="146" t="s">
        <v>1308</v>
      </c>
      <c r="F933" s="141" t="s">
        <v>1308</v>
      </c>
      <c r="G933" s="141"/>
      <c r="H933" s="138"/>
      <c r="I933" s="139"/>
      <c r="J933" s="138" t="s">
        <v>1182</v>
      </c>
      <c r="K933" s="138"/>
      <c r="L933" s="58" t="s">
        <v>3421</v>
      </c>
      <c r="M933" s="138" t="s">
        <v>1479</v>
      </c>
      <c r="N933" s="61">
        <f>IF(J933="","",IF(ISERROR(MATCH(M933,M$5:M932,0)),MAX(N$5:N932)+1,VLOOKUP(M933,M$5:N932,2,FALSE)) )</f>
        <v>7</v>
      </c>
      <c r="Q933" s="140" t="s">
        <v>3422</v>
      </c>
      <c r="R933" s="140" t="s">
        <v>3423</v>
      </c>
      <c r="S933" s="132"/>
      <c r="T933" s="140"/>
      <c r="U933" s="132"/>
      <c r="W933" s="61" t="str">
        <f>IF(P933="","",IF(ISERROR(MATCH(V933,V$5:V932,0)),MAX(W$5:W932)+1,VLOOKUP(V933,V$5:W932,2,FALSE)) )</f>
        <v/>
      </c>
      <c r="AK933" s="58" t="s">
        <v>2992</v>
      </c>
      <c r="AO933" s="128" t="s">
        <v>3424</v>
      </c>
    </row>
    <row r="934" spans="1:41" ht="15" customHeight="1" x14ac:dyDescent="0.3">
      <c r="A934" s="160" t="s">
        <v>3426</v>
      </c>
      <c r="B934" s="54">
        <f ca="1">IF(AO934="","",IF(ISERROR(MATCH(AO934,AO$5:AO933,0)),MAX(B$5:B933)+1,INDIRECT(ADDRESS(MATCH(AO934,AO$5:AO933,0)+4,1)) ) )</f>
        <v>822</v>
      </c>
      <c r="C934" s="55">
        <v>996</v>
      </c>
      <c r="D934" s="135"/>
      <c r="E934" s="146" t="s">
        <v>1308</v>
      </c>
      <c r="F934" s="141" t="s">
        <v>1308</v>
      </c>
      <c r="G934" s="141"/>
      <c r="H934" s="138"/>
      <c r="I934" s="139"/>
      <c r="J934" s="138" t="s">
        <v>1182</v>
      </c>
      <c r="K934" s="138"/>
      <c r="L934" s="145" t="s">
        <v>3425</v>
      </c>
      <c r="M934" s="138" t="s">
        <v>1609</v>
      </c>
      <c r="N934" s="61">
        <f>IF(J934="","",IF(ISERROR(MATCH(M934,M$5:M933,0)),MAX(N$5:N933)+1,VLOOKUP(M934,M$5:N933,2,FALSE)) )</f>
        <v>10</v>
      </c>
      <c r="S934" s="132"/>
      <c r="T934" s="140"/>
      <c r="U934" s="132"/>
      <c r="W934" s="61" t="str">
        <f>IF(P934="","",IF(ISERROR(MATCH(V934,V$5:V933,0)),MAX(W$5:W933)+1,VLOOKUP(V934,V$5:W933,2,FALSE)) )</f>
        <v/>
      </c>
      <c r="AK934" s="58" t="s">
        <v>2992</v>
      </c>
      <c r="AO934" s="128" t="s">
        <v>3426</v>
      </c>
    </row>
    <row r="935" spans="1:41" ht="15" customHeight="1" x14ac:dyDescent="0.3">
      <c r="A935" s="160" t="s">
        <v>3428</v>
      </c>
      <c r="B935" s="54">
        <f ca="1">IF(AO935="","",IF(ISERROR(MATCH(AO935,AO$5:AO934,0)),MAX(B$5:B934)+1,INDIRECT(ADDRESS(MATCH(AO935,AO$5:AO934,0)+4,1)) ) )</f>
        <v>823</v>
      </c>
      <c r="C935" s="55">
        <v>997</v>
      </c>
      <c r="D935" s="135"/>
      <c r="E935" s="146" t="s">
        <v>1308</v>
      </c>
      <c r="F935" s="141" t="s">
        <v>1308</v>
      </c>
      <c r="G935" s="141"/>
      <c r="H935" s="138"/>
      <c r="I935" s="139"/>
      <c r="J935" s="138" t="s">
        <v>1182</v>
      </c>
      <c r="K935" s="138"/>
      <c r="L935" s="58" t="s">
        <v>3427</v>
      </c>
      <c r="M935" s="138" t="s">
        <v>1647</v>
      </c>
      <c r="N935" s="61">
        <f>IF(J935="","",IF(ISERROR(MATCH(M935,M$5:M934,0)),MAX(N$5:N934)+1,VLOOKUP(M935,M$5:N934,2,FALSE)) )</f>
        <v>12</v>
      </c>
      <c r="S935" s="132"/>
      <c r="T935" s="140"/>
      <c r="U935" s="132"/>
      <c r="W935" s="61" t="str">
        <f>IF(P935="","",IF(ISERROR(MATCH(V935,V$5:V934,0)),MAX(W$5:W934)+1,VLOOKUP(V935,V$5:W934,2,FALSE)) )</f>
        <v/>
      </c>
      <c r="AK935" s="58" t="s">
        <v>2992</v>
      </c>
      <c r="AO935" s="128" t="s">
        <v>3428</v>
      </c>
    </row>
    <row r="936" spans="1:41" ht="15" customHeight="1" x14ac:dyDescent="0.3">
      <c r="A936" s="160" t="s">
        <v>3432</v>
      </c>
      <c r="B936" s="54">
        <f ca="1">IF(AO936="","",IF(ISERROR(MATCH(AO936,AO$5:AO935,0)),MAX(B$5:B935)+1,INDIRECT(ADDRESS(MATCH(AO936,AO$5:AO935,0)+4,1)) ) )</f>
        <v>824</v>
      </c>
      <c r="C936" s="55">
        <v>998</v>
      </c>
      <c r="D936" s="135"/>
      <c r="E936" s="146" t="s">
        <v>1308</v>
      </c>
      <c r="F936" s="141" t="s">
        <v>1308</v>
      </c>
      <c r="G936" s="141"/>
      <c r="H936" s="138"/>
      <c r="I936" s="139"/>
      <c r="J936" s="138" t="s">
        <v>1182</v>
      </c>
      <c r="K936" s="138"/>
      <c r="L936" s="145" t="s">
        <v>3429</v>
      </c>
      <c r="M936" s="138" t="s">
        <v>1647</v>
      </c>
      <c r="N936" s="61">
        <f>IF(J936="","",IF(ISERROR(MATCH(M936,M$5:M935,0)),MAX(N$5:N935)+1,VLOOKUP(M936,M$5:N935,2,FALSE)) )</f>
        <v>12</v>
      </c>
      <c r="Q936" s="140" t="s">
        <v>3430</v>
      </c>
      <c r="R936" s="140" t="s">
        <v>3431</v>
      </c>
      <c r="S936" s="132"/>
      <c r="T936" s="140"/>
      <c r="U936" s="132"/>
      <c r="W936" s="61" t="str">
        <f>IF(P936="","",IF(ISERROR(MATCH(V936,V$5:V935,0)),MAX(W$5:W935)+1,VLOOKUP(V936,V$5:W935,2,FALSE)) )</f>
        <v/>
      </c>
      <c r="AK936" s="58" t="s">
        <v>2992</v>
      </c>
      <c r="AO936" s="128" t="s">
        <v>3432</v>
      </c>
    </row>
    <row r="937" spans="1:41" ht="15" customHeight="1" x14ac:dyDescent="0.3">
      <c r="A937" s="160" t="s">
        <v>3436</v>
      </c>
      <c r="B937" s="54">
        <f ca="1">IF(AO937="","",IF(ISERROR(MATCH(AO937,AO$5:AO936,0)),MAX(B$5:B936)+1,INDIRECT(ADDRESS(MATCH(AO937,AO$5:AO936,0)+4,1)) ) )</f>
        <v>825</v>
      </c>
      <c r="C937" s="55">
        <v>999</v>
      </c>
      <c r="D937" s="135"/>
      <c r="E937" s="146" t="s">
        <v>1308</v>
      </c>
      <c r="F937" s="141" t="s">
        <v>1308</v>
      </c>
      <c r="G937" s="141"/>
      <c r="H937" s="138"/>
      <c r="I937" s="139"/>
      <c r="J937" s="138" t="s">
        <v>1182</v>
      </c>
      <c r="K937" s="138"/>
      <c r="L937" s="145" t="s">
        <v>3433</v>
      </c>
      <c r="M937" s="138" t="s">
        <v>1210</v>
      </c>
      <c r="N937" s="61">
        <f>IF(J937="","",IF(ISERROR(MATCH(M937,M$5:M936,0)),MAX(N$5:N936)+1,VLOOKUP(M937,M$5:N936,2,FALSE)) )</f>
        <v>2</v>
      </c>
      <c r="Q937" s="140" t="s">
        <v>3434</v>
      </c>
      <c r="R937" s="140" t="s">
        <v>3435</v>
      </c>
      <c r="S937" s="132"/>
      <c r="T937" s="140"/>
      <c r="U937" s="132"/>
      <c r="W937" s="61" t="str">
        <f>IF(P937="","",IF(ISERROR(MATCH(V937,V$5:V936,0)),MAX(W$5:W936)+1,VLOOKUP(V937,V$5:W936,2,FALSE)) )</f>
        <v/>
      </c>
      <c r="AK937" s="58" t="s">
        <v>2992</v>
      </c>
      <c r="AO937" s="128" t="s">
        <v>3436</v>
      </c>
    </row>
    <row r="938" spans="1:41" ht="15" customHeight="1" x14ac:dyDescent="0.3">
      <c r="A938" s="160" t="s">
        <v>3437</v>
      </c>
      <c r="B938" s="54">
        <f ca="1">IF(AO938="","",IF(ISERROR(MATCH(AO938,AO$5:AO937,0)),MAX(B$5:B937)+1,INDIRECT(ADDRESS(MATCH(AO938,AO$5:AO937,0)+4,1)) ) )</f>
        <v>826</v>
      </c>
      <c r="C938" s="55">
        <v>1000</v>
      </c>
      <c r="D938" s="135"/>
      <c r="E938" s="146"/>
      <c r="F938" s="141" t="s">
        <v>1331</v>
      </c>
      <c r="G938" s="141"/>
      <c r="H938" s="138"/>
      <c r="I938" s="139"/>
      <c r="J938" s="138"/>
      <c r="K938" s="138"/>
      <c r="M938" s="138"/>
      <c r="N938" s="61" t="str">
        <f>IF(J938="","",IF(ISERROR(MATCH(M938,M$5:M937,0)),MAX(N$5:N937)+1,VLOOKUP(M938,M$5:N937,2,FALSE)) )</f>
        <v/>
      </c>
      <c r="S938" s="132"/>
      <c r="T938" s="140"/>
      <c r="U938" s="132"/>
      <c r="W938" s="61" t="str">
        <f>IF(P938="","",IF(ISERROR(MATCH(V938,V$5:V937,0)),MAX(W$5:W937)+1,VLOOKUP(V938,V$5:W937,2,FALSE)) )</f>
        <v/>
      </c>
      <c r="AK938" s="58" t="s">
        <v>2992</v>
      </c>
      <c r="AO938" s="128" t="s">
        <v>3437</v>
      </c>
    </row>
    <row r="939" spans="1:41" ht="15" customHeight="1" x14ac:dyDescent="0.3">
      <c r="A939" s="160" t="s">
        <v>3441</v>
      </c>
      <c r="B939" s="54">
        <f ca="1">IF(AO939="","",IF(ISERROR(MATCH(AO939,AO$5:AO938,0)),MAX(B$5:B938)+1,INDIRECT(ADDRESS(MATCH(AO939,AO$5:AO938,0)+4,1)) ) )</f>
        <v>827</v>
      </c>
      <c r="C939" s="55">
        <v>1001</v>
      </c>
      <c r="D939" s="135"/>
      <c r="E939" s="146" t="s">
        <v>1308</v>
      </c>
      <c r="F939" s="141" t="s">
        <v>1308</v>
      </c>
      <c r="G939" s="141"/>
      <c r="H939" s="138"/>
      <c r="I939" s="139"/>
      <c r="J939" s="138" t="s">
        <v>1182</v>
      </c>
      <c r="K939" s="138"/>
      <c r="L939" s="145" t="s">
        <v>3438</v>
      </c>
      <c r="M939" s="138" t="s">
        <v>1647</v>
      </c>
      <c r="N939" s="61">
        <f>IF(J939="","",IF(ISERROR(MATCH(M939,M$5:M938,0)),MAX(N$5:N938)+1,VLOOKUP(M939,M$5:N938,2,FALSE)) )</f>
        <v>12</v>
      </c>
      <c r="Q939" s="140" t="s">
        <v>3439</v>
      </c>
      <c r="R939" s="140" t="s">
        <v>3440</v>
      </c>
      <c r="S939" s="132"/>
      <c r="T939" s="140"/>
      <c r="U939" s="132"/>
      <c r="W939" s="61" t="str">
        <f>IF(P939="","",IF(ISERROR(MATCH(V939,V$5:V938,0)),MAX(W$5:W938)+1,VLOOKUP(V939,V$5:W938,2,FALSE)) )</f>
        <v/>
      </c>
      <c r="AK939" s="58" t="s">
        <v>2992</v>
      </c>
      <c r="AO939" s="128" t="s">
        <v>3441</v>
      </c>
    </row>
    <row r="940" spans="1:41" ht="15" customHeight="1" x14ac:dyDescent="0.3">
      <c r="A940" s="160" t="s">
        <v>3442</v>
      </c>
      <c r="B940" s="54">
        <f ca="1">IF(AO940="","",IF(ISERROR(MATCH(AO940,AO$5:AO939,0)),MAX(B$5:B939)+1,INDIRECT(ADDRESS(MATCH(AO940,AO$5:AO939,0)+4,1)) ) )</f>
        <v>828</v>
      </c>
      <c r="C940" s="55">
        <v>1002</v>
      </c>
      <c r="D940" s="135"/>
      <c r="E940" s="59"/>
      <c r="F940" s="141" t="s">
        <v>1308</v>
      </c>
      <c r="G940" s="141"/>
      <c r="H940" s="138"/>
      <c r="I940" s="139"/>
      <c r="J940" s="138"/>
      <c r="K940" s="138"/>
      <c r="M940" s="138"/>
      <c r="N940" s="61" t="str">
        <f>IF(J940="","",IF(ISERROR(MATCH(M940,M$5:M939,0)),MAX(N$5:N939)+1,VLOOKUP(M940,M$5:N939,2,FALSE)) )</f>
        <v/>
      </c>
      <c r="S940" s="132"/>
      <c r="T940" s="140"/>
      <c r="U940" s="132"/>
      <c r="W940" s="61" t="str">
        <f>IF(P940="","",IF(ISERROR(MATCH(V940,V$5:V939,0)),MAX(W$5:W939)+1,VLOOKUP(V940,V$5:W939,2,FALSE)) )</f>
        <v/>
      </c>
      <c r="AK940" s="58" t="s">
        <v>2992</v>
      </c>
      <c r="AO940" s="128" t="s">
        <v>3442</v>
      </c>
    </row>
    <row r="941" spans="1:41" ht="15" customHeight="1" x14ac:dyDescent="0.3">
      <c r="A941" s="160" t="s">
        <v>3443</v>
      </c>
      <c r="B941" s="54">
        <f ca="1">IF(AO941="","",IF(ISERROR(MATCH(AO941,AO$5:AO940,0)),MAX(B$5:B940)+1,INDIRECT(ADDRESS(MATCH(AO941,AO$5:AO940,0)+4,1)) ) )</f>
        <v>829</v>
      </c>
      <c r="C941" s="55">
        <v>1003</v>
      </c>
      <c r="D941" s="135"/>
      <c r="E941" s="59"/>
      <c r="F941" s="141" t="s">
        <v>1308</v>
      </c>
      <c r="G941" s="141"/>
      <c r="H941" s="138"/>
      <c r="I941" s="139"/>
      <c r="J941" s="138"/>
      <c r="K941" s="138"/>
      <c r="M941" s="138"/>
      <c r="N941" s="61" t="str">
        <f>IF(J941="","",IF(ISERROR(MATCH(M941,M$5:M940,0)),MAX(N$5:N940)+1,VLOOKUP(M941,M$5:N940,2,FALSE)) )</f>
        <v/>
      </c>
      <c r="S941" s="132"/>
      <c r="T941" s="140"/>
      <c r="U941" s="132"/>
      <c r="W941" s="61" t="str">
        <f>IF(P941="","",IF(ISERROR(MATCH(V941,V$5:V940,0)),MAX(W$5:W940)+1,VLOOKUP(V941,V$5:W940,2,FALSE)) )</f>
        <v/>
      </c>
      <c r="AK941" s="58" t="s">
        <v>2992</v>
      </c>
      <c r="AO941" s="128" t="s">
        <v>3443</v>
      </c>
    </row>
    <row r="942" spans="1:41" ht="15" customHeight="1" x14ac:dyDescent="0.3">
      <c r="A942" s="160" t="s">
        <v>3444</v>
      </c>
      <c r="B942" s="54">
        <f ca="1">IF(AO942="","",IF(ISERROR(MATCH(AO942,AO$5:AO941,0)),MAX(B$5:B941)+1,INDIRECT(ADDRESS(MATCH(AO942,AO$5:AO941,0)+4,1)) ) )</f>
        <v>830</v>
      </c>
      <c r="C942" s="55">
        <v>1004</v>
      </c>
      <c r="D942" s="135"/>
      <c r="E942" s="59"/>
      <c r="F942" s="141" t="s">
        <v>1308</v>
      </c>
      <c r="G942" s="141"/>
      <c r="H942" s="138"/>
      <c r="I942" s="139"/>
      <c r="J942" s="138"/>
      <c r="K942" s="138"/>
      <c r="M942" s="138"/>
      <c r="N942" s="61" t="str">
        <f>IF(J942="","",IF(ISERROR(MATCH(M942,M$5:M941,0)),MAX(N$5:N941)+1,VLOOKUP(M942,M$5:N941,2,FALSE)) )</f>
        <v/>
      </c>
      <c r="S942" s="132"/>
      <c r="T942" s="140"/>
      <c r="U942" s="132"/>
      <c r="W942" s="61" t="str">
        <f>IF(P942="","",IF(ISERROR(MATCH(V942,V$5:V941,0)),MAX(W$5:W941)+1,VLOOKUP(V942,V$5:W941,2,FALSE)) )</f>
        <v/>
      </c>
      <c r="AK942" s="58" t="s">
        <v>2992</v>
      </c>
      <c r="AO942" s="128" t="s">
        <v>3444</v>
      </c>
    </row>
    <row r="943" spans="1:41" ht="15" customHeight="1" x14ac:dyDescent="0.3">
      <c r="A943" s="160" t="s">
        <v>3445</v>
      </c>
      <c r="B943" s="54">
        <f ca="1">IF(AO943="","",IF(ISERROR(MATCH(AO943,AO$5:AO942,0)),MAX(B$5:B942)+1,INDIRECT(ADDRESS(MATCH(AO943,AO$5:AO942,0)+4,1)) ) )</f>
        <v>831</v>
      </c>
      <c r="C943" s="55">
        <v>1005</v>
      </c>
      <c r="D943" s="135"/>
      <c r="E943" s="59"/>
      <c r="F943" s="141" t="s">
        <v>1308</v>
      </c>
      <c r="G943" s="141"/>
      <c r="H943" s="138"/>
      <c r="I943" s="139"/>
      <c r="J943" s="138"/>
      <c r="K943" s="138"/>
      <c r="M943" s="138"/>
      <c r="N943" s="61" t="str">
        <f>IF(J943="","",IF(ISERROR(MATCH(M943,M$5:M942,0)),MAX(N$5:N942)+1,VLOOKUP(M943,M$5:N942,2,FALSE)) )</f>
        <v/>
      </c>
      <c r="S943" s="132"/>
      <c r="T943" s="140"/>
      <c r="U943" s="132"/>
      <c r="W943" s="61" t="str">
        <f>IF(P943="","",IF(ISERROR(MATCH(V943,V$5:V942,0)),MAX(W$5:W942)+1,VLOOKUP(V943,V$5:W942,2,FALSE)) )</f>
        <v/>
      </c>
      <c r="AK943" s="58" t="s">
        <v>2992</v>
      </c>
      <c r="AO943" s="128" t="s">
        <v>3445</v>
      </c>
    </row>
    <row r="944" spans="1:41" ht="15" customHeight="1" x14ac:dyDescent="0.3">
      <c r="A944" s="160" t="s">
        <v>3446</v>
      </c>
      <c r="B944" s="54">
        <f ca="1">IF(AO944="","",IF(ISERROR(MATCH(AO944,AO$5:AO943,0)),MAX(B$5:B943)+1,INDIRECT(ADDRESS(MATCH(AO944,AO$5:AO943,0)+4,1)) ) )</f>
        <v>832</v>
      </c>
      <c r="C944" s="55">
        <v>1006</v>
      </c>
      <c r="D944" s="135"/>
      <c r="E944" s="59"/>
      <c r="F944" s="141" t="s">
        <v>1308</v>
      </c>
      <c r="G944" s="141"/>
      <c r="H944" s="138"/>
      <c r="I944" s="139"/>
      <c r="J944" s="138"/>
      <c r="K944" s="138"/>
      <c r="M944" s="138"/>
      <c r="N944" s="61" t="str">
        <f>IF(J944="","",IF(ISERROR(MATCH(M944,M$5:M943,0)),MAX(N$5:N943)+1,VLOOKUP(M944,M$5:N943,2,FALSE)) )</f>
        <v/>
      </c>
      <c r="S944" s="132"/>
      <c r="T944" s="140"/>
      <c r="U944" s="132"/>
      <c r="W944" s="61" t="str">
        <f>IF(P944="","",IF(ISERROR(MATCH(V944,V$5:V943,0)),MAX(W$5:W943)+1,VLOOKUP(V944,V$5:W943,2,FALSE)) )</f>
        <v/>
      </c>
      <c r="AK944" s="58" t="s">
        <v>2992</v>
      </c>
      <c r="AO944" s="128" t="s">
        <v>3446</v>
      </c>
    </row>
    <row r="945" spans="1:50" ht="15" customHeight="1" x14ac:dyDescent="0.3">
      <c r="A945" s="160" t="s">
        <v>3447</v>
      </c>
      <c r="B945" s="54">
        <f ca="1">IF(AO945="","",IF(ISERROR(MATCH(AO945,AO$5:AO944,0)),MAX(B$5:B944)+1,INDIRECT(ADDRESS(MATCH(AO945,AO$5:AO944,0)+4,1)) ) )</f>
        <v>833</v>
      </c>
      <c r="C945" s="55">
        <v>1007</v>
      </c>
      <c r="D945" s="135"/>
      <c r="E945" s="59"/>
      <c r="F945" s="141" t="s">
        <v>1308</v>
      </c>
      <c r="G945" s="141"/>
      <c r="H945" s="138"/>
      <c r="I945" s="139"/>
      <c r="J945" s="138"/>
      <c r="K945" s="138"/>
      <c r="M945" s="138"/>
      <c r="N945" s="61" t="str">
        <f>IF(J945="","",IF(ISERROR(MATCH(M945,M$5:M944,0)),MAX(N$5:N944)+1,VLOOKUP(M945,M$5:N944,2,FALSE)) )</f>
        <v/>
      </c>
      <c r="S945" s="132"/>
      <c r="T945" s="140"/>
      <c r="U945" s="132"/>
      <c r="W945" s="61" t="str">
        <f>IF(P945="","",IF(ISERROR(MATCH(V945,V$5:V944,0)),MAX(W$5:W944)+1,VLOOKUP(V945,V$5:W944,2,FALSE)) )</f>
        <v/>
      </c>
      <c r="AK945" s="58" t="s">
        <v>2992</v>
      </c>
      <c r="AO945" s="128" t="s">
        <v>3447</v>
      </c>
    </row>
    <row r="946" spans="1:50" ht="15" customHeight="1" x14ac:dyDescent="0.3">
      <c r="A946" s="160" t="s">
        <v>3452</v>
      </c>
      <c r="B946" s="54">
        <f ca="1">IF(AO946="","",IF(ISERROR(MATCH(AO946,AO$5:AO945,0)),MAX(B$5:B945)+1,INDIRECT(ADDRESS(MATCH(AO946,AO$5:AO945,0)+4,1)) ) )</f>
        <v>834</v>
      </c>
      <c r="C946" s="55">
        <v>1008</v>
      </c>
      <c r="E946" s="146" t="s">
        <v>1194</v>
      </c>
      <c r="F946" s="147" t="s">
        <v>1194</v>
      </c>
      <c r="G946" s="147"/>
      <c r="I946" s="148"/>
      <c r="J946" s="138" t="s">
        <v>1182</v>
      </c>
      <c r="K946" s="149"/>
      <c r="L946" s="145" t="s">
        <v>3448</v>
      </c>
      <c r="M946" s="58" t="s">
        <v>2509</v>
      </c>
      <c r="N946" s="61">
        <f>IF(J946="","",IF(ISERROR(MATCH(M946,M$5:M945,0)),MAX(N$5:N945)+1,VLOOKUP(M946,M$5:N945,2,FALSE)) )</f>
        <v>33</v>
      </c>
      <c r="Q946" s="140" t="s">
        <v>3449</v>
      </c>
      <c r="R946" s="140" t="s">
        <v>3450</v>
      </c>
      <c r="S946" s="132"/>
      <c r="T946" s="140"/>
      <c r="U946" s="132"/>
      <c r="W946" s="61" t="str">
        <f>IF(P946="","",IF(ISERROR(MATCH(V946,V$5:V945,0)),MAX(W$5:W945)+1,VLOOKUP(V946,V$5:W945,2,FALSE)) )</f>
        <v/>
      </c>
      <c r="AK946" s="58" t="s">
        <v>3451</v>
      </c>
      <c r="AO946" s="150" t="s">
        <v>3452</v>
      </c>
    </row>
    <row r="947" spans="1:50" ht="15" customHeight="1" x14ac:dyDescent="0.3">
      <c r="A947" s="160" t="s">
        <v>3456</v>
      </c>
      <c r="B947" s="54">
        <f ca="1">IF(AO947="","",IF(ISERROR(MATCH(AO947,AO$5:AO946,0)),MAX(B$5:B946)+1,INDIRECT(ADDRESS(MATCH(AO947,AO$5:AO946,0)+4,1)) ) )</f>
        <v>835</v>
      </c>
      <c r="C947" s="55">
        <v>1009</v>
      </c>
      <c r="E947" s="146" t="s">
        <v>1194</v>
      </c>
      <c r="F947" s="147" t="s">
        <v>1194</v>
      </c>
      <c r="G947" s="147"/>
      <c r="I947" s="148"/>
      <c r="J947" s="138" t="s">
        <v>1182</v>
      </c>
      <c r="K947" s="149"/>
      <c r="L947" s="145" t="s">
        <v>3453</v>
      </c>
      <c r="M947" s="58" t="s">
        <v>2509</v>
      </c>
      <c r="N947" s="61">
        <f>IF(J947="","",IF(ISERROR(MATCH(M947,M$5:M946,0)),MAX(N$5:N946)+1,VLOOKUP(M947,M$5:N946,2,FALSE)) )</f>
        <v>33</v>
      </c>
      <c r="Q947" s="140" t="s">
        <v>3454</v>
      </c>
      <c r="R947" s="140" t="s">
        <v>3455</v>
      </c>
      <c r="S947" s="132"/>
      <c r="T947" s="140"/>
      <c r="U947" s="132"/>
      <c r="W947" s="61" t="str">
        <f>IF(P947="","",IF(ISERROR(MATCH(V947,V$5:V946,0)),MAX(W$5:W946)+1,VLOOKUP(V947,V$5:W946,2,FALSE)) )</f>
        <v/>
      </c>
      <c r="AK947" s="58" t="s">
        <v>3451</v>
      </c>
      <c r="AO947" s="150" t="s">
        <v>3456</v>
      </c>
    </row>
    <row r="948" spans="1:50" ht="15" customHeight="1" x14ac:dyDescent="0.3">
      <c r="A948" s="162" t="s">
        <v>3460</v>
      </c>
      <c r="B948" s="54">
        <f ca="1">IF(AO948="","",IF(ISERROR(MATCH(AO948,AO$5:AO947,0)),MAX(B$5:B947)+1,INDIRECT(ADDRESS(MATCH(AO948,AO$5:AO947,0)+4,1)) ) )</f>
        <v>836</v>
      </c>
      <c r="C948" s="55">
        <v>1010</v>
      </c>
      <c r="E948" s="146" t="s">
        <v>1308</v>
      </c>
      <c r="F948" s="147" t="s">
        <v>1308</v>
      </c>
      <c r="G948" s="147"/>
      <c r="I948" s="148"/>
      <c r="J948" s="138" t="s">
        <v>1182</v>
      </c>
      <c r="K948" s="149"/>
      <c r="L948" s="145" t="s">
        <v>3457</v>
      </c>
      <c r="M948" s="58" t="s">
        <v>1737</v>
      </c>
      <c r="N948" s="61">
        <f>IF(J948="","",IF(ISERROR(MATCH(M948,M$5:M947,0)),MAX(N$5:N947)+1,VLOOKUP(M948,M$5:N947,2,FALSE)) )</f>
        <v>14</v>
      </c>
      <c r="Q948" s="140" t="s">
        <v>3458</v>
      </c>
      <c r="R948" s="140" t="s">
        <v>3459</v>
      </c>
      <c r="S948" s="132"/>
      <c r="T948" s="140"/>
      <c r="U948" s="132"/>
      <c r="W948" s="61" t="str">
        <f>IF(P948="","",IF(ISERROR(MATCH(V948,V$5:V947,0)),MAX(W$5:W947)+1,VLOOKUP(V948,V$5:W947,2,FALSE)) )</f>
        <v/>
      </c>
      <c r="AK948" s="58" t="s">
        <v>3451</v>
      </c>
      <c r="AO948" s="151" t="s">
        <v>3460</v>
      </c>
    </row>
    <row r="949" spans="1:50" ht="15" customHeight="1" x14ac:dyDescent="0.3">
      <c r="A949" s="162" t="s">
        <v>3464</v>
      </c>
      <c r="B949" s="54">
        <f ca="1">IF(AO949="","",IF(ISERROR(MATCH(AO949,AO$5:AO948,0)),MAX(B$5:B948)+1,INDIRECT(ADDRESS(MATCH(AO949,AO$5:AO948,0)+4,1)) ) )</f>
        <v>837</v>
      </c>
      <c r="C949" s="55">
        <v>1011</v>
      </c>
      <c r="E949" s="146" t="s">
        <v>1308</v>
      </c>
      <c r="F949" s="147" t="s">
        <v>1308</v>
      </c>
      <c r="G949" s="147"/>
      <c r="I949" s="148"/>
      <c r="J949" s="138" t="s">
        <v>1182</v>
      </c>
      <c r="K949" s="149"/>
      <c r="L949" s="145" t="s">
        <v>3461</v>
      </c>
      <c r="M949" s="58" t="s">
        <v>1618</v>
      </c>
      <c r="N949" s="61">
        <f>IF(J949="","",IF(ISERROR(MATCH(M949,M$5:M948,0)),MAX(N$5:N948)+1,VLOOKUP(M949,M$5:N948,2,FALSE)) )</f>
        <v>11</v>
      </c>
      <c r="Q949" s="140" t="s">
        <v>3462</v>
      </c>
      <c r="R949" s="140" t="s">
        <v>3463</v>
      </c>
      <c r="S949" s="132"/>
      <c r="T949" s="140"/>
      <c r="U949" s="132"/>
      <c r="W949" s="61" t="str">
        <f>IF(P949="","",IF(ISERROR(MATCH(V949,V$5:V948,0)),MAX(W$5:W948)+1,VLOOKUP(V949,V$5:W948,2,FALSE)) )</f>
        <v/>
      </c>
      <c r="AK949" s="58" t="s">
        <v>3451</v>
      </c>
      <c r="AO949" s="151" t="s">
        <v>3464</v>
      </c>
    </row>
    <row r="950" spans="1:50" ht="15" customHeight="1" x14ac:dyDescent="0.3">
      <c r="A950" s="162" t="s">
        <v>3468</v>
      </c>
      <c r="B950" s="54">
        <f ca="1">IF(AO950="","",IF(ISERROR(MATCH(AO950,AO$5:AO949,0)),MAX(B$5:B949)+1,INDIRECT(ADDRESS(MATCH(AO950,AO$5:AO949,0)+4,1)) ) )</f>
        <v>838</v>
      </c>
      <c r="C950" s="55">
        <v>1012</v>
      </c>
      <c r="E950" s="146" t="s">
        <v>1308</v>
      </c>
      <c r="F950" s="147" t="s">
        <v>1308</v>
      </c>
      <c r="G950" s="147"/>
      <c r="I950" s="148"/>
      <c r="J950" s="138" t="s">
        <v>1182</v>
      </c>
      <c r="K950" s="149"/>
      <c r="L950" s="145" t="s">
        <v>3465</v>
      </c>
      <c r="M950" s="58" t="s">
        <v>1756</v>
      </c>
      <c r="N950" s="61">
        <f>IF(J950="","",IF(ISERROR(MATCH(M950,M$5:M949,0)),MAX(N$5:N949)+1,VLOOKUP(M950,M$5:N949,2,FALSE)) )</f>
        <v>16</v>
      </c>
      <c r="Q950" s="140" t="s">
        <v>3466</v>
      </c>
      <c r="R950" s="140" t="s">
        <v>3467</v>
      </c>
      <c r="S950" s="132"/>
      <c r="T950" s="140"/>
      <c r="U950" s="132"/>
      <c r="W950" s="61" t="str">
        <f>IF(P950="","",IF(ISERROR(MATCH(V950,V$5:V949,0)),MAX(W$5:W949)+1,VLOOKUP(V950,V$5:W949,2,FALSE)) )</f>
        <v/>
      </c>
      <c r="AK950" s="58" t="s">
        <v>3451</v>
      </c>
      <c r="AO950" s="151" t="s">
        <v>3468</v>
      </c>
    </row>
    <row r="951" spans="1:50" ht="15" customHeight="1" x14ac:dyDescent="0.3">
      <c r="A951" s="160" t="s">
        <v>3472</v>
      </c>
      <c r="B951" s="54">
        <f ca="1">IF(AO951="","",IF(ISERROR(MATCH(AO951,AO$5:AO950,0)),MAX(B$5:B950)+1,INDIRECT(ADDRESS(MATCH(AO951,AO$5:AO950,0)+4,1)) ) )</f>
        <v>839</v>
      </c>
      <c r="C951" s="55">
        <v>1013</v>
      </c>
      <c r="E951" s="146" t="s">
        <v>1308</v>
      </c>
      <c r="F951" s="135" t="s">
        <v>1308</v>
      </c>
      <c r="G951" s="149"/>
      <c r="H951" s="149"/>
      <c r="I951" s="148"/>
      <c r="J951" s="138" t="s">
        <v>1182</v>
      </c>
      <c r="K951" s="128"/>
      <c r="L951" s="145" t="s">
        <v>3469</v>
      </c>
      <c r="M951" s="58" t="s">
        <v>1647</v>
      </c>
      <c r="N951" s="61">
        <f>IF(J951="","",IF(ISERROR(MATCH(M951,M$5:M950,0)),MAX(N$5:N950)+1,VLOOKUP(M951,M$5:N950,2,FALSE)) )</f>
        <v>12</v>
      </c>
      <c r="Q951" s="140" t="s">
        <v>3470</v>
      </c>
      <c r="R951" s="140" t="s">
        <v>3471</v>
      </c>
      <c r="S951" s="132"/>
      <c r="T951" s="140"/>
      <c r="U951" s="132"/>
      <c r="W951" s="61" t="str">
        <f>IF(P951="","",IF(ISERROR(MATCH(V951,V$5:V950,0)),MAX(W$5:W950)+1,VLOOKUP(V951,V$5:W950,2,FALSE)) )</f>
        <v/>
      </c>
      <c r="AK951" s="58" t="s">
        <v>3451</v>
      </c>
      <c r="AO951" s="128" t="s">
        <v>3472</v>
      </c>
      <c r="AR951" s="56">
        <v>244</v>
      </c>
      <c r="AS951" s="58" t="s">
        <v>3473</v>
      </c>
      <c r="AV951" s="112">
        <v>51.491759999999999</v>
      </c>
      <c r="AW951" s="112">
        <v>104.86741000000001</v>
      </c>
      <c r="AX951" s="58">
        <v>5</v>
      </c>
    </row>
    <row r="952" spans="1:50" ht="15" customHeight="1" x14ac:dyDescent="0.3">
      <c r="A952" s="160" t="s">
        <v>3477</v>
      </c>
      <c r="B952" s="54">
        <f ca="1">IF(AO952="","",IF(ISERROR(MATCH(AO952,AO$5:AO951,0)),MAX(B$5:B951)+1,INDIRECT(ADDRESS(MATCH(AO952,AO$5:AO951,0)+4,1)) ) )</f>
        <v>840</v>
      </c>
      <c r="C952" s="55">
        <v>1014</v>
      </c>
      <c r="E952" s="146" t="s">
        <v>1308</v>
      </c>
      <c r="F952" s="135" t="s">
        <v>1308</v>
      </c>
      <c r="G952" s="149"/>
      <c r="H952" s="149"/>
      <c r="I952" s="148"/>
      <c r="J952" s="138" t="s">
        <v>1182</v>
      </c>
      <c r="K952" s="128"/>
      <c r="L952" s="145" t="s">
        <v>3474</v>
      </c>
      <c r="M952" s="58" t="s">
        <v>1647</v>
      </c>
      <c r="N952" s="61">
        <f>IF(J952="","",IF(ISERROR(MATCH(M952,M$5:M951,0)),MAX(N$5:N951)+1,VLOOKUP(M952,M$5:N951,2,FALSE)) )</f>
        <v>12</v>
      </c>
      <c r="Q952" s="140" t="s">
        <v>3475</v>
      </c>
      <c r="R952" s="140" t="s">
        <v>3476</v>
      </c>
      <c r="S952" s="132"/>
      <c r="T952" s="140"/>
      <c r="U952" s="132"/>
      <c r="W952" s="61" t="str">
        <f>IF(P952="","",IF(ISERROR(MATCH(V952,V$5:V951,0)),MAX(W$5:W951)+1,VLOOKUP(V952,V$5:W951,2,FALSE)) )</f>
        <v/>
      </c>
      <c r="AK952" s="58" t="s">
        <v>3451</v>
      </c>
      <c r="AO952" s="128" t="s">
        <v>3477</v>
      </c>
      <c r="AR952" s="56">
        <v>245</v>
      </c>
      <c r="AS952" s="58" t="s">
        <v>3473</v>
      </c>
      <c r="AV952" s="112">
        <v>51.491309999999999</v>
      </c>
      <c r="AW952" s="112">
        <v>104.86725</v>
      </c>
      <c r="AX952" s="58">
        <v>5</v>
      </c>
    </row>
    <row r="953" spans="1:50" ht="15" customHeight="1" x14ac:dyDescent="0.3">
      <c r="A953" s="160" t="s">
        <v>3481</v>
      </c>
      <c r="B953" s="54">
        <f ca="1">IF(AO953="","",IF(ISERROR(MATCH(AO953,AO$5:AO952,0)),MAX(B$5:B952)+1,INDIRECT(ADDRESS(MATCH(AO953,AO$5:AO952,0)+4,1)) ) )</f>
        <v>841</v>
      </c>
      <c r="C953" s="55">
        <v>1015</v>
      </c>
      <c r="E953" s="146" t="s">
        <v>1308</v>
      </c>
      <c r="F953" s="135" t="s">
        <v>1308</v>
      </c>
      <c r="G953" s="149"/>
      <c r="H953" s="149"/>
      <c r="I953" s="148"/>
      <c r="J953" s="138" t="s">
        <v>1182</v>
      </c>
      <c r="K953" s="128"/>
      <c r="L953" s="145" t="s">
        <v>3478</v>
      </c>
      <c r="M953" s="58" t="s">
        <v>1647</v>
      </c>
      <c r="N953" s="61">
        <f>IF(J953="","",IF(ISERROR(MATCH(M953,M$5:M952,0)),MAX(N$5:N952)+1,VLOOKUP(M953,M$5:N952,2,FALSE)) )</f>
        <v>12</v>
      </c>
      <c r="Q953" s="140" t="s">
        <v>3479</v>
      </c>
      <c r="R953" s="140" t="s">
        <v>3480</v>
      </c>
      <c r="S953" s="132"/>
      <c r="T953" s="140"/>
      <c r="U953" s="132"/>
      <c r="W953" s="61" t="str">
        <f>IF(P953="","",IF(ISERROR(MATCH(V953,V$5:V952,0)),MAX(W$5:W952)+1,VLOOKUP(V953,V$5:W952,2,FALSE)) )</f>
        <v/>
      </c>
      <c r="AK953" s="58" t="s">
        <v>3451</v>
      </c>
      <c r="AO953" s="128" t="s">
        <v>3481</v>
      </c>
      <c r="AR953" s="56">
        <v>246</v>
      </c>
      <c r="AS953" s="58" t="s">
        <v>3473</v>
      </c>
      <c r="AV953" s="112">
        <v>51.491149999999998</v>
      </c>
      <c r="AW953" s="112">
        <v>104.86724</v>
      </c>
      <c r="AX953" s="58">
        <v>5</v>
      </c>
    </row>
    <row r="954" spans="1:50" ht="15" customHeight="1" x14ac:dyDescent="0.3">
      <c r="A954" s="160" t="s">
        <v>3485</v>
      </c>
      <c r="B954" s="54">
        <f ca="1">IF(AO954="","",IF(ISERROR(MATCH(AO954,AO$5:AO953,0)),MAX(B$5:B953)+1,INDIRECT(ADDRESS(MATCH(AO954,AO$5:AO953,0)+4,1)) ) )</f>
        <v>842</v>
      </c>
      <c r="C954" s="55">
        <v>1016</v>
      </c>
      <c r="E954" s="146" t="s">
        <v>1308</v>
      </c>
      <c r="F954" s="56" t="s">
        <v>1308</v>
      </c>
      <c r="J954" s="138" t="s">
        <v>1182</v>
      </c>
      <c r="K954" s="128"/>
      <c r="L954" s="145" t="s">
        <v>3482</v>
      </c>
      <c r="M954" s="58" t="s">
        <v>1479</v>
      </c>
      <c r="N954" s="61">
        <f>IF(J954="","",IF(ISERROR(MATCH(M954,M$5:M953,0)),MAX(N$5:N953)+1,VLOOKUP(M954,M$5:N953,2,FALSE)) )</f>
        <v>7</v>
      </c>
      <c r="Q954" s="140" t="s">
        <v>3483</v>
      </c>
      <c r="R954" s="140" t="s">
        <v>3484</v>
      </c>
      <c r="S954" s="132"/>
      <c r="T954" s="140"/>
      <c r="U954" s="132"/>
      <c r="W954" s="61" t="str">
        <f>IF(P954="","",IF(ISERROR(MATCH(V954,V$5:V953,0)),MAX(W$5:W953)+1,VLOOKUP(V954,V$5:W953,2,FALSE)) )</f>
        <v/>
      </c>
      <c r="AK954" s="58" t="s">
        <v>3451</v>
      </c>
      <c r="AO954" s="128" t="s">
        <v>3485</v>
      </c>
      <c r="AR954" s="56">
        <v>263</v>
      </c>
      <c r="AS954" s="58" t="s">
        <v>3473</v>
      </c>
      <c r="AV954" s="112">
        <v>51.390659999999997</v>
      </c>
      <c r="AW954" s="112">
        <v>104.65130000000001</v>
      </c>
      <c r="AX954" s="58">
        <v>5</v>
      </c>
    </row>
    <row r="955" spans="1:50" ht="15" customHeight="1" x14ac:dyDescent="0.3">
      <c r="A955" s="160" t="s">
        <v>3489</v>
      </c>
      <c r="B955" s="54">
        <f ca="1">IF(AO955="","",IF(ISERROR(MATCH(AO955,AO$5:AO954,0)),MAX(B$5:B954)+1,INDIRECT(ADDRESS(MATCH(AO955,AO$5:AO954,0)+4,1)) ) )</f>
        <v>843</v>
      </c>
      <c r="C955" s="55">
        <v>1017</v>
      </c>
      <c r="E955" s="146" t="s">
        <v>1308</v>
      </c>
      <c r="F955" s="56" t="s">
        <v>1308</v>
      </c>
      <c r="J955" s="138" t="s">
        <v>1182</v>
      </c>
      <c r="K955" s="128"/>
      <c r="L955" s="145" t="s">
        <v>3486</v>
      </c>
      <c r="M955" s="58" t="s">
        <v>1609</v>
      </c>
      <c r="N955" s="61">
        <f>IF(J955="","",IF(ISERROR(MATCH(M955,M$5:M954,0)),MAX(N$5:N954)+1,VLOOKUP(M955,M$5:N954,2,FALSE)) )</f>
        <v>10</v>
      </c>
      <c r="Q955" s="140" t="s">
        <v>3487</v>
      </c>
      <c r="R955" s="140" t="s">
        <v>3488</v>
      </c>
      <c r="S955" s="132"/>
      <c r="T955" s="140"/>
      <c r="U955" s="132"/>
      <c r="W955" s="61" t="str">
        <f>IF(P955="","",IF(ISERROR(MATCH(V955,V$5:V954,0)),MAX(W$5:W954)+1,VLOOKUP(V955,V$5:W954,2,FALSE)) )</f>
        <v/>
      </c>
      <c r="AK955" s="58" t="s">
        <v>3451</v>
      </c>
      <c r="AO955" s="128" t="s">
        <v>3489</v>
      </c>
      <c r="AR955" s="56">
        <v>270</v>
      </c>
      <c r="AS955" s="58" t="s">
        <v>3473</v>
      </c>
      <c r="AV955" s="112">
        <v>51.389830000000003</v>
      </c>
      <c r="AW955" s="112">
        <v>104.64333000000001</v>
      </c>
      <c r="AX955" s="58">
        <v>5</v>
      </c>
    </row>
    <row r="956" spans="1:50" ht="15" customHeight="1" x14ac:dyDescent="0.3">
      <c r="A956" s="160" t="s">
        <v>3493</v>
      </c>
      <c r="B956" s="54">
        <f ca="1">IF(AO956="","",IF(ISERROR(MATCH(AO956,AO$5:AO955,0)),MAX(B$5:B955)+1,INDIRECT(ADDRESS(MATCH(AO956,AO$5:AO955,0)+4,1)) ) )</f>
        <v>844</v>
      </c>
      <c r="C956" s="55">
        <v>1018</v>
      </c>
      <c r="E956" s="146" t="s">
        <v>1308</v>
      </c>
      <c r="F956" s="56" t="s">
        <v>1308</v>
      </c>
      <c r="J956" s="138" t="s">
        <v>1182</v>
      </c>
      <c r="K956" s="128"/>
      <c r="L956" s="145" t="s">
        <v>3490</v>
      </c>
      <c r="M956" s="58" t="s">
        <v>1647</v>
      </c>
      <c r="N956" s="61">
        <f>IF(J956="","",IF(ISERROR(MATCH(M956,M$5:M955,0)),MAX(N$5:N955)+1,VLOOKUP(M956,M$5:N955,2,FALSE)) )</f>
        <v>12</v>
      </c>
      <c r="Q956" s="140" t="s">
        <v>3491</v>
      </c>
      <c r="R956" s="140" t="s">
        <v>3492</v>
      </c>
      <c r="S956" s="132"/>
      <c r="T956" s="140"/>
      <c r="U956" s="132"/>
      <c r="W956" s="61" t="str">
        <f>IF(P956="","",IF(ISERROR(MATCH(V956,V$5:V955,0)),MAX(W$5:W955)+1,VLOOKUP(V956,V$5:W955,2,FALSE)) )</f>
        <v/>
      </c>
      <c r="AK956" s="58" t="s">
        <v>3451</v>
      </c>
      <c r="AO956" s="128" t="s">
        <v>3493</v>
      </c>
      <c r="AR956" s="56">
        <v>277</v>
      </c>
      <c r="AS956" s="58" t="s">
        <v>3473</v>
      </c>
      <c r="AV956" s="112">
        <v>51.41592</v>
      </c>
      <c r="AW956" s="112">
        <v>104.62224000000001</v>
      </c>
      <c r="AX956" s="58">
        <v>5</v>
      </c>
    </row>
    <row r="957" spans="1:50" ht="15" customHeight="1" x14ac:dyDescent="0.3">
      <c r="A957" s="160" t="s">
        <v>3497</v>
      </c>
      <c r="B957" s="54">
        <f ca="1">IF(AO957="","",IF(ISERROR(MATCH(AO957,AO$5:AO956,0)),MAX(B$5:B956)+1,INDIRECT(ADDRESS(MATCH(AO957,AO$5:AO956,0)+4,1)) ) )</f>
        <v>845</v>
      </c>
      <c r="C957" s="55">
        <v>1019</v>
      </c>
      <c r="E957" s="146" t="s">
        <v>1308</v>
      </c>
      <c r="F957" s="56" t="s">
        <v>1308</v>
      </c>
      <c r="J957" s="138" t="s">
        <v>1182</v>
      </c>
      <c r="K957" s="128"/>
      <c r="L957" s="145" t="s">
        <v>3494</v>
      </c>
      <c r="M957" s="58" t="s">
        <v>1647</v>
      </c>
      <c r="N957" s="61">
        <f>IF(J957="","",IF(ISERROR(MATCH(M957,M$5:M956,0)),MAX(N$5:N956)+1,VLOOKUP(M957,M$5:N956,2,FALSE)) )</f>
        <v>12</v>
      </c>
      <c r="Q957" s="140" t="s">
        <v>3495</v>
      </c>
      <c r="R957" s="140" t="s">
        <v>3496</v>
      </c>
      <c r="S957" s="132"/>
      <c r="T957" s="140"/>
      <c r="U957" s="132"/>
      <c r="W957" s="61" t="str">
        <f>IF(P957="","",IF(ISERROR(MATCH(V957,V$5:V956,0)),MAX(W$5:W956)+1,VLOOKUP(V957,V$5:W956,2,FALSE)) )</f>
        <v/>
      </c>
      <c r="AK957" s="58" t="s">
        <v>3451</v>
      </c>
      <c r="AO957" s="128" t="s">
        <v>3497</v>
      </c>
      <c r="AR957" s="56">
        <v>278</v>
      </c>
      <c r="AS957" s="58" t="s">
        <v>3473</v>
      </c>
      <c r="AV957" s="112">
        <v>51.41621</v>
      </c>
      <c r="AW957" s="112">
        <v>104.62094</v>
      </c>
      <c r="AX957" s="58">
        <v>5</v>
      </c>
    </row>
    <row r="958" spans="1:50" ht="15" customHeight="1" x14ac:dyDescent="0.3">
      <c r="A958" s="160" t="s">
        <v>3501</v>
      </c>
      <c r="B958" s="54">
        <f ca="1">IF(AO958="","",IF(ISERROR(MATCH(AO958,AO$5:AO957,0)),MAX(B$5:B957)+1,INDIRECT(ADDRESS(MATCH(AO958,AO$5:AO957,0)+4,1)) ) )</f>
        <v>846</v>
      </c>
      <c r="C958" s="55">
        <v>1020</v>
      </c>
      <c r="E958" s="146" t="s">
        <v>1308</v>
      </c>
      <c r="F958" s="56" t="s">
        <v>1308</v>
      </c>
      <c r="J958" s="138" t="s">
        <v>1182</v>
      </c>
      <c r="K958" s="128"/>
      <c r="L958" s="145" t="s">
        <v>3498</v>
      </c>
      <c r="M958" s="58" t="s">
        <v>1647</v>
      </c>
      <c r="N958" s="61">
        <f>IF(J958="","",IF(ISERROR(MATCH(M958,M$5:M957,0)),MAX(N$5:N957)+1,VLOOKUP(M958,M$5:N957,2,FALSE)) )</f>
        <v>12</v>
      </c>
      <c r="Q958" s="140" t="s">
        <v>3499</v>
      </c>
      <c r="R958" s="140" t="s">
        <v>3500</v>
      </c>
      <c r="S958" s="132"/>
      <c r="T958" s="140"/>
      <c r="U958" s="132"/>
      <c r="W958" s="61" t="str">
        <f>IF(P958="","",IF(ISERROR(MATCH(V958,V$5:V957,0)),MAX(W$5:W957)+1,VLOOKUP(V958,V$5:W957,2,FALSE)) )</f>
        <v/>
      </c>
      <c r="AK958" s="58" t="s">
        <v>3451</v>
      </c>
      <c r="AO958" s="128" t="s">
        <v>3501</v>
      </c>
      <c r="AR958" s="56">
        <v>279</v>
      </c>
      <c r="AS958" s="58" t="s">
        <v>3473</v>
      </c>
      <c r="AV958" s="112">
        <v>51.416449999999998</v>
      </c>
      <c r="AW958" s="112">
        <v>104.61893000000001</v>
      </c>
      <c r="AX958" s="58">
        <v>5</v>
      </c>
    </row>
    <row r="959" spans="1:50" ht="15" customHeight="1" x14ac:dyDescent="0.3">
      <c r="A959" s="160" t="s">
        <v>3505</v>
      </c>
      <c r="B959" s="54">
        <f ca="1">IF(AO959="","",IF(ISERROR(MATCH(AO959,AO$5:AO958,0)),MAX(B$5:B958)+1,INDIRECT(ADDRESS(MATCH(AO959,AO$5:AO958,0)+4,1)) ) )</f>
        <v>847</v>
      </c>
      <c r="C959" s="55">
        <v>1021</v>
      </c>
      <c r="E959" s="146" t="s">
        <v>1308</v>
      </c>
      <c r="F959" s="56" t="s">
        <v>1308</v>
      </c>
      <c r="J959" s="138" t="s">
        <v>1182</v>
      </c>
      <c r="K959" s="128"/>
      <c r="L959" s="145" t="s">
        <v>3502</v>
      </c>
      <c r="M959" s="58" t="s">
        <v>1479</v>
      </c>
      <c r="N959" s="61">
        <f>IF(J959="","",IF(ISERROR(MATCH(M959,M$5:M958,0)),MAX(N$5:N958)+1,VLOOKUP(M959,M$5:N958,2,FALSE)) )</f>
        <v>7</v>
      </c>
      <c r="Q959" s="140" t="s">
        <v>3503</v>
      </c>
      <c r="R959" s="140" t="s">
        <v>3504</v>
      </c>
      <c r="S959" s="132"/>
      <c r="T959" s="140"/>
      <c r="U959" s="132"/>
      <c r="W959" s="61" t="str">
        <f>IF(P959="","",IF(ISERROR(MATCH(V959,V$5:V958,0)),MAX(W$5:W958)+1,VLOOKUP(V959,V$5:W958,2,FALSE)) )</f>
        <v/>
      </c>
      <c r="AK959" s="58" t="s">
        <v>3451</v>
      </c>
      <c r="AO959" s="128" t="s">
        <v>3505</v>
      </c>
      <c r="AR959" s="56">
        <v>281</v>
      </c>
      <c r="AS959" s="58" t="s">
        <v>3473</v>
      </c>
      <c r="AV959" s="112">
        <v>51.416640000000001</v>
      </c>
      <c r="AW959" s="112">
        <v>104.61744</v>
      </c>
      <c r="AX959" s="58">
        <v>5</v>
      </c>
    </row>
    <row r="960" spans="1:50" ht="15" customHeight="1" x14ac:dyDescent="0.3">
      <c r="A960" s="160" t="s">
        <v>3509</v>
      </c>
      <c r="B960" s="54">
        <f ca="1">IF(AO960="","",IF(ISERROR(MATCH(AO960,AO$5:AO959,0)),MAX(B$5:B959)+1,INDIRECT(ADDRESS(MATCH(AO960,AO$5:AO959,0)+4,1)) ) )</f>
        <v>848</v>
      </c>
      <c r="C960" s="55">
        <v>1022</v>
      </c>
      <c r="E960" s="146" t="s">
        <v>1308</v>
      </c>
      <c r="F960" s="56" t="s">
        <v>1308</v>
      </c>
      <c r="J960" s="138" t="s">
        <v>1182</v>
      </c>
      <c r="K960" s="128"/>
      <c r="L960" s="145" t="s">
        <v>3506</v>
      </c>
      <c r="M960" s="58" t="s">
        <v>1647</v>
      </c>
      <c r="N960" s="61">
        <f>IF(J960="","",IF(ISERROR(MATCH(M960,M$5:M959,0)),MAX(N$5:N959)+1,VLOOKUP(M960,M$5:N959,2,FALSE)) )</f>
        <v>12</v>
      </c>
      <c r="Q960" s="140" t="s">
        <v>3507</v>
      </c>
      <c r="R960" s="140" t="s">
        <v>3508</v>
      </c>
      <c r="S960" s="132"/>
      <c r="T960" s="140"/>
      <c r="U960" s="132"/>
      <c r="W960" s="61" t="str">
        <f>IF(P960="","",IF(ISERROR(MATCH(V960,V$5:V959,0)),MAX(W$5:W959)+1,VLOOKUP(V960,V$5:W959,2,FALSE)) )</f>
        <v/>
      </c>
      <c r="AK960" s="58" t="s">
        <v>3451</v>
      </c>
      <c r="AO960" s="128" t="s">
        <v>3509</v>
      </c>
      <c r="AR960" s="56">
        <v>282</v>
      </c>
      <c r="AS960" s="58" t="s">
        <v>3473</v>
      </c>
      <c r="AV960" s="112">
        <v>51.417160000000003</v>
      </c>
      <c r="AW960" s="112">
        <v>104.61516</v>
      </c>
      <c r="AX960" s="58">
        <v>5</v>
      </c>
    </row>
    <row r="961" spans="1:55" ht="15" customHeight="1" x14ac:dyDescent="0.3">
      <c r="A961" s="157" t="s">
        <v>3511</v>
      </c>
      <c r="B961" s="54">
        <f ca="1">IF(AO961="","",IF(ISERROR(MATCH(AO961,AO$5:AO960,0)),MAX(B$5:B960)+1,INDIRECT(ADDRESS(MATCH(AO961,AO$5:AO960,0)+4,1)) ) )</f>
        <v>849</v>
      </c>
      <c r="C961" s="55">
        <v>1023</v>
      </c>
      <c r="D961" s="56">
        <v>871</v>
      </c>
      <c r="E961" s="152" t="s">
        <v>1331</v>
      </c>
      <c r="F961" s="56" t="s">
        <v>1331</v>
      </c>
      <c r="J961" s="58" t="s">
        <v>1261</v>
      </c>
      <c r="K961" s="128"/>
      <c r="L961" s="153" t="s">
        <v>3510</v>
      </c>
      <c r="M961" s="58" t="s">
        <v>1210</v>
      </c>
      <c r="N961" s="61">
        <f>IF(J961="","",IF(ISERROR(MATCH(M961,M$5:M960,0)),MAX(N$5:N960)+1,VLOOKUP(M961,M$5:N960,2,FALSE)) )</f>
        <v>2</v>
      </c>
      <c r="Q961" s="140"/>
      <c r="R961" s="140"/>
      <c r="S961" s="132"/>
      <c r="T961" s="140"/>
      <c r="U961" s="132"/>
      <c r="W961" s="61" t="str">
        <f>IF(P961="","",IF(ISERROR(MATCH(V961,V$5:V960,0)),MAX(W$5:W960)+1,VLOOKUP(V961,V$5:W960,2,FALSE)) )</f>
        <v/>
      </c>
      <c r="AO961" s="59" t="s">
        <v>3511</v>
      </c>
      <c r="AP961" s="58" t="s">
        <v>2928</v>
      </c>
      <c r="AQ961" s="129" t="s">
        <v>2350</v>
      </c>
      <c r="AR961" s="129" t="s">
        <v>2941</v>
      </c>
      <c r="AS961" s="129" t="s">
        <v>2942</v>
      </c>
      <c r="AT961" s="130">
        <v>242452.05599999998</v>
      </c>
      <c r="AU961" s="130">
        <v>540534.94400000002</v>
      </c>
      <c r="AV961" s="93">
        <f t="shared" ref="AV961:AW962" si="76">(AT961-TRUNC(AT961/100)*100)/3600+(TRUNC(AT961/100)-TRUNC(AT961/10000)*100)/60+TRUNC(AT961/10000)</f>
        <v>24.414459999999995</v>
      </c>
      <c r="AW961" s="93">
        <f t="shared" si="76"/>
        <v>54.093040000000002</v>
      </c>
      <c r="AX961" s="129">
        <v>10</v>
      </c>
      <c r="AY961" s="129">
        <v>135</v>
      </c>
      <c r="AZ961" s="129">
        <v>20</v>
      </c>
      <c r="BA961" s="59"/>
      <c r="BB961" s="59"/>
      <c r="BC961" s="59"/>
    </row>
    <row r="962" spans="1:55" ht="15" customHeight="1" x14ac:dyDescent="0.3">
      <c r="A962" s="157" t="s">
        <v>3513</v>
      </c>
      <c r="B962" s="54">
        <f ca="1">IF(AO962="","",IF(ISERROR(MATCH(AO962,AO$5:AO961,0)),MAX(B$5:B961)+1,INDIRECT(ADDRESS(MATCH(AO962,AO$5:AO961,0)+4,1)) ) )</f>
        <v>850</v>
      </c>
      <c r="C962" s="55">
        <v>1024</v>
      </c>
      <c r="D962" s="56">
        <v>872</v>
      </c>
      <c r="E962" s="152" t="s">
        <v>1355</v>
      </c>
      <c r="F962" s="56" t="s">
        <v>1355</v>
      </c>
      <c r="J962" s="58" t="s">
        <v>1261</v>
      </c>
      <c r="K962" s="128"/>
      <c r="L962" s="58" t="s">
        <v>3512</v>
      </c>
      <c r="M962" s="58" t="s">
        <v>1351</v>
      </c>
      <c r="N962" s="61">
        <f>IF(J962="","",IF(ISERROR(MATCH(M962,M$5:M961,0)),MAX(N$5:N961)+1,VLOOKUP(M962,M$5:N961,2,FALSE)) )</f>
        <v>5</v>
      </c>
      <c r="Q962" s="140"/>
      <c r="R962" s="140"/>
      <c r="S962" s="132"/>
      <c r="T962" s="140"/>
      <c r="U962" s="132"/>
      <c r="W962" s="61" t="str">
        <f>IF(P962="","",IF(ISERROR(MATCH(V962,V$5:V961,0)),MAX(W$5:W961)+1,VLOOKUP(V962,V$5:W961,2,FALSE)) )</f>
        <v/>
      </c>
      <c r="AO962" s="59" t="s">
        <v>3513</v>
      </c>
      <c r="AP962" s="58" t="s">
        <v>2928</v>
      </c>
      <c r="AQ962" s="129" t="s">
        <v>2350</v>
      </c>
      <c r="AR962" s="129" t="s">
        <v>2944</v>
      </c>
      <c r="AS962" s="129" t="s">
        <v>2945</v>
      </c>
      <c r="AT962" s="130">
        <v>242442.15599999999</v>
      </c>
      <c r="AU962" s="130">
        <v>540533.9</v>
      </c>
      <c r="AV962" s="93">
        <f t="shared" si="76"/>
        <v>24.411709999999996</v>
      </c>
      <c r="AW962" s="93">
        <f t="shared" si="76"/>
        <v>54.092750000000009</v>
      </c>
      <c r="AX962" s="129">
        <v>10</v>
      </c>
      <c r="AY962" s="129">
        <v>137</v>
      </c>
      <c r="AZ962" s="129">
        <v>20</v>
      </c>
    </row>
    <row r="963" spans="1:55" ht="15" customHeight="1" x14ac:dyDescent="0.3">
      <c r="A963" s="160" t="s">
        <v>3517</v>
      </c>
      <c r="B963" s="54">
        <f ca="1">IF(AO963="","",IF(ISERROR(MATCH(AO963,AO$5:AO962,0)),MAX(B$5:B962)+1,INDIRECT(ADDRESS(MATCH(AO963,AO$5:AO962,0)+4,1)) ) )</f>
        <v>851</v>
      </c>
      <c r="C963" s="55">
        <v>1025</v>
      </c>
      <c r="E963" s="146" t="s">
        <v>1308</v>
      </c>
      <c r="F963" s="56" t="s">
        <v>1308</v>
      </c>
      <c r="J963" s="58" t="s">
        <v>1182</v>
      </c>
      <c r="K963" s="128"/>
      <c r="L963" s="153" t="s">
        <v>3514</v>
      </c>
      <c r="M963" s="58" t="s">
        <v>1647</v>
      </c>
      <c r="N963" s="61">
        <f>IF(J963="","",IF(ISERROR(MATCH(M963,M$5:M962,0)),MAX(N$5:N962)+1,VLOOKUP(M963,M$5:N962,2,FALSE)) )</f>
        <v>12</v>
      </c>
      <c r="Q963" s="140" t="s">
        <v>3515</v>
      </c>
      <c r="R963" s="140" t="s">
        <v>3516</v>
      </c>
      <c r="S963" s="132"/>
      <c r="T963" s="140"/>
      <c r="U963" s="132"/>
      <c r="W963" s="61" t="str">
        <f>IF(P963="","",IF(ISERROR(MATCH(V963,V$5:V962,0)),MAX(W$5:W962)+1,VLOOKUP(V963,V$5:W962,2,FALSE)) )</f>
        <v/>
      </c>
      <c r="AK963" s="58" t="s">
        <v>3451</v>
      </c>
      <c r="AO963" s="128" t="s">
        <v>3517</v>
      </c>
      <c r="AR963" s="56">
        <v>283</v>
      </c>
      <c r="AS963" s="58" t="s">
        <v>3473</v>
      </c>
      <c r="AV963" s="112">
        <v>51.417830000000002</v>
      </c>
      <c r="AW963" s="112">
        <v>104.61414000000001</v>
      </c>
      <c r="AX963" s="58">
        <v>5</v>
      </c>
    </row>
    <row r="964" spans="1:55" ht="15" customHeight="1" x14ac:dyDescent="0.3">
      <c r="A964" s="160" t="s">
        <v>3521</v>
      </c>
      <c r="B964" s="54">
        <f ca="1">IF(AO964="","",IF(ISERROR(MATCH(AO964,AO$5:AO963,0)),MAX(B$5:B963)+1,INDIRECT(ADDRESS(MATCH(AO964,AO$5:AO963,0)+4,1)) ) )</f>
        <v>852</v>
      </c>
      <c r="C964" s="55">
        <v>1026</v>
      </c>
      <c r="E964" s="146" t="s">
        <v>1308</v>
      </c>
      <c r="F964" s="56" t="s">
        <v>1308</v>
      </c>
      <c r="J964" s="58" t="s">
        <v>1182</v>
      </c>
      <c r="K964" s="128"/>
      <c r="L964" s="153" t="s">
        <v>3518</v>
      </c>
      <c r="M964" s="58" t="s">
        <v>1647</v>
      </c>
      <c r="N964" s="61">
        <f>IF(J964="","",IF(ISERROR(MATCH(M964,M$5:M963,0)),MAX(N$5:N963)+1,VLOOKUP(M964,M$5:N963,2,FALSE)) )</f>
        <v>12</v>
      </c>
      <c r="Q964" s="140" t="s">
        <v>3519</v>
      </c>
      <c r="R964" s="140" t="s">
        <v>3520</v>
      </c>
      <c r="S964" s="132"/>
      <c r="T964" s="140"/>
      <c r="U964" s="132"/>
      <c r="W964" s="61" t="str">
        <f>IF(P964="","",IF(ISERROR(MATCH(V964,V$5:V963,0)),MAX(W$5:W963)+1,VLOOKUP(V964,V$5:W963,2,FALSE)) )</f>
        <v/>
      </c>
      <c r="AK964" s="58" t="s">
        <v>3451</v>
      </c>
      <c r="AO964" s="128" t="s">
        <v>3521</v>
      </c>
      <c r="AR964" s="56">
        <v>284</v>
      </c>
      <c r="AS964" s="58" t="s">
        <v>3473</v>
      </c>
      <c r="AV964" s="112">
        <v>51.417830000000002</v>
      </c>
      <c r="AW964" s="112">
        <v>104.61396999999999</v>
      </c>
      <c r="AX964" s="58">
        <v>5</v>
      </c>
    </row>
    <row r="965" spans="1:55" ht="15" customHeight="1" x14ac:dyDescent="0.3">
      <c r="A965" s="160" t="s">
        <v>3525</v>
      </c>
      <c r="B965" s="54">
        <f ca="1">IF(AO965="","",IF(ISERROR(MATCH(AO965,AO$5:AO964,0)),MAX(B$5:B964)+1,INDIRECT(ADDRESS(MATCH(AO965,AO$5:AO964,0)+4,1)) ) )</f>
        <v>853</v>
      </c>
      <c r="C965" s="55">
        <v>1027</v>
      </c>
      <c r="E965" s="146" t="s">
        <v>1308</v>
      </c>
      <c r="F965" s="56" t="s">
        <v>1308</v>
      </c>
      <c r="J965" s="58" t="s">
        <v>1182</v>
      </c>
      <c r="K965" s="128"/>
      <c r="L965" s="145" t="s">
        <v>3522</v>
      </c>
      <c r="M965" s="58" t="s">
        <v>1647</v>
      </c>
      <c r="N965" s="61">
        <f>IF(J965="","",IF(ISERROR(MATCH(M965,M$5:M964,0)),MAX(N$5:N964)+1,VLOOKUP(M965,M$5:N964,2,FALSE)) )</f>
        <v>12</v>
      </c>
      <c r="Q965" s="140" t="s">
        <v>3523</v>
      </c>
      <c r="R965" s="140" t="s">
        <v>3524</v>
      </c>
      <c r="S965" s="132"/>
      <c r="T965" s="140"/>
      <c r="U965" s="132"/>
      <c r="W965" s="61" t="str">
        <f>IF(P965="","",IF(ISERROR(MATCH(V965,V$5:V964,0)),MAX(W$5:W964)+1,VLOOKUP(V965,V$5:W964,2,FALSE)) )</f>
        <v/>
      </c>
      <c r="AK965" s="58" t="s">
        <v>3451</v>
      </c>
      <c r="AO965" s="128" t="s">
        <v>3525</v>
      </c>
      <c r="AR965" s="56">
        <v>287</v>
      </c>
      <c r="AS965" s="58" t="s">
        <v>3473</v>
      </c>
      <c r="AV965" s="112">
        <v>51.419649999999997</v>
      </c>
      <c r="AW965" s="112">
        <v>104.60542</v>
      </c>
      <c r="AX965" s="58">
        <v>5</v>
      </c>
    </row>
    <row r="966" spans="1:55" ht="15" customHeight="1" x14ac:dyDescent="0.3">
      <c r="A966" s="160" t="s">
        <v>3529</v>
      </c>
      <c r="B966" s="54">
        <f ca="1">IF(AO966="","",IF(ISERROR(MATCH(AO966,AO$5:AO965,0)),MAX(B$5:B965)+1,INDIRECT(ADDRESS(MATCH(AO966,AO$5:AO965,0)+4,1)) ) )</f>
        <v>854</v>
      </c>
      <c r="C966" s="55">
        <v>1028</v>
      </c>
      <c r="E966" s="146" t="s">
        <v>1308</v>
      </c>
      <c r="F966" s="56" t="s">
        <v>1308</v>
      </c>
      <c r="J966" s="58" t="s">
        <v>1182</v>
      </c>
      <c r="K966" s="128"/>
      <c r="L966" s="145" t="s">
        <v>3526</v>
      </c>
      <c r="M966" s="58" t="s">
        <v>1647</v>
      </c>
      <c r="N966" s="61">
        <f>IF(J966="","",IF(ISERROR(MATCH(M966,M$5:M965,0)),MAX(N$5:N965)+1,VLOOKUP(M966,M$5:N965,2,FALSE)) )</f>
        <v>12</v>
      </c>
      <c r="Q966" s="140" t="s">
        <v>3527</v>
      </c>
      <c r="R966" s="140" t="s">
        <v>3528</v>
      </c>
      <c r="S966" s="132"/>
      <c r="T966" s="140"/>
      <c r="U966" s="132"/>
      <c r="W966" s="61" t="str">
        <f>IF(P966="","",IF(ISERROR(MATCH(V966,V$5:V965,0)),MAX(W$5:W965)+1,VLOOKUP(V966,V$5:W965,2,FALSE)) )</f>
        <v/>
      </c>
      <c r="AK966" s="58" t="s">
        <v>3451</v>
      </c>
      <c r="AO966" s="128" t="s">
        <v>3529</v>
      </c>
      <c r="AR966" s="56">
        <v>288</v>
      </c>
      <c r="AS966" s="58" t="s">
        <v>3473</v>
      </c>
      <c r="AV966" s="112">
        <v>51.419379999999997</v>
      </c>
      <c r="AW966" s="112">
        <v>104.60432</v>
      </c>
      <c r="AX966" s="58">
        <v>5</v>
      </c>
    </row>
    <row r="967" spans="1:55" ht="15" customHeight="1" x14ac:dyDescent="0.3">
      <c r="A967" s="160" t="s">
        <v>3533</v>
      </c>
      <c r="B967" s="54">
        <f ca="1">IF(AO967="","",IF(ISERROR(MATCH(AO967,AO$5:AO966,0)),MAX(B$5:B966)+1,INDIRECT(ADDRESS(MATCH(AO967,AO$5:AO966,0)+4,1)) ) )</f>
        <v>855</v>
      </c>
      <c r="C967" s="55">
        <v>1029</v>
      </c>
      <c r="E967" s="146" t="s">
        <v>1308</v>
      </c>
      <c r="F967" s="56" t="s">
        <v>1308</v>
      </c>
      <c r="J967" s="58" t="s">
        <v>1182</v>
      </c>
      <c r="K967" s="128"/>
      <c r="L967" s="145" t="s">
        <v>3530</v>
      </c>
      <c r="M967" s="58" t="s">
        <v>1647</v>
      </c>
      <c r="N967" s="61">
        <f>IF(J967="","",IF(ISERROR(MATCH(M967,M$5:M966,0)),MAX(N$5:N966)+1,VLOOKUP(M967,M$5:N966,2,FALSE)) )</f>
        <v>12</v>
      </c>
      <c r="Q967" s="140" t="s">
        <v>3531</v>
      </c>
      <c r="R967" s="140" t="s">
        <v>3532</v>
      </c>
      <c r="S967" s="132"/>
      <c r="T967" s="140"/>
      <c r="U967" s="132"/>
      <c r="W967" s="61" t="str">
        <f>IF(P967="","",IF(ISERROR(MATCH(V967,V$5:V966,0)),MAX(W$5:W966)+1,VLOOKUP(V967,V$5:W966,2,FALSE)) )</f>
        <v/>
      </c>
      <c r="AK967" s="58" t="s">
        <v>3451</v>
      </c>
      <c r="AO967" s="128" t="s">
        <v>3533</v>
      </c>
      <c r="AR967" s="56">
        <v>289</v>
      </c>
      <c r="AS967" s="58" t="s">
        <v>3473</v>
      </c>
      <c r="AV967" s="112">
        <v>51.419319999999999</v>
      </c>
      <c r="AW967" s="112">
        <v>104.60408</v>
      </c>
      <c r="AX967" s="58">
        <v>5</v>
      </c>
    </row>
    <row r="968" spans="1:55" ht="15" customHeight="1" x14ac:dyDescent="0.3">
      <c r="A968" s="160" t="s">
        <v>3537</v>
      </c>
      <c r="B968" s="54">
        <f ca="1">IF(AO968="","",IF(ISERROR(MATCH(AO968,AO$5:AO967,0)),MAX(B$5:B967)+1,INDIRECT(ADDRESS(MATCH(AO968,AO$5:AO967,0)+4,1)) ) )</f>
        <v>856</v>
      </c>
      <c r="C968" s="55">
        <v>1030</v>
      </c>
      <c r="E968" s="146" t="s">
        <v>1308</v>
      </c>
      <c r="F968" s="56" t="s">
        <v>1308</v>
      </c>
      <c r="J968" s="58" t="s">
        <v>1182</v>
      </c>
      <c r="K968" s="128"/>
      <c r="L968" s="145" t="s">
        <v>3534</v>
      </c>
      <c r="M968" s="58" t="s">
        <v>1647</v>
      </c>
      <c r="N968" s="61">
        <f>IF(J968="","",IF(ISERROR(MATCH(M968,M$5:M967,0)),MAX(N$5:N967)+1,VLOOKUP(M968,M$5:N967,2,FALSE)) )</f>
        <v>12</v>
      </c>
      <c r="Q968" s="140" t="s">
        <v>3535</v>
      </c>
      <c r="R968" s="140" t="s">
        <v>3536</v>
      </c>
      <c r="S968" s="132"/>
      <c r="T968" s="140"/>
      <c r="U968" s="132"/>
      <c r="W968" s="61" t="str">
        <f>IF(P968="","",IF(ISERROR(MATCH(V968,V$5:V967,0)),MAX(W$5:W967)+1,VLOOKUP(V968,V$5:W967,2,FALSE)) )</f>
        <v/>
      </c>
      <c r="AK968" s="58" t="s">
        <v>3451</v>
      </c>
      <c r="AO968" s="128" t="s">
        <v>3537</v>
      </c>
      <c r="AR968" s="56">
        <v>291</v>
      </c>
      <c r="AS968" s="58" t="s">
        <v>3473</v>
      </c>
      <c r="AV968" s="112">
        <v>51.419989999999999</v>
      </c>
      <c r="AW968" s="112">
        <v>104.60345</v>
      </c>
      <c r="AX968" s="58">
        <v>5</v>
      </c>
    </row>
    <row r="969" spans="1:55" ht="15" customHeight="1" x14ac:dyDescent="0.3">
      <c r="A969" s="160" t="s">
        <v>3539</v>
      </c>
      <c r="B969" s="54">
        <f ca="1">IF(AO969="","",IF(ISERROR(MATCH(AO969,AO$5:AO968,0)),MAX(B$5:B968)+1,INDIRECT(ADDRESS(MATCH(AO969,AO$5:AO968,0)+4,1)) ) )</f>
        <v>857</v>
      </c>
      <c r="C969" s="55">
        <v>1031</v>
      </c>
      <c r="E969" s="146" t="s">
        <v>1308</v>
      </c>
      <c r="F969" s="56" t="s">
        <v>1308</v>
      </c>
      <c r="J969" s="58" t="s">
        <v>1182</v>
      </c>
      <c r="K969" s="128"/>
      <c r="L969" s="145" t="s">
        <v>3538</v>
      </c>
      <c r="M969" s="58" t="s">
        <v>1647</v>
      </c>
      <c r="N969" s="61">
        <f>IF(J969="","",IF(ISERROR(MATCH(M969,M$5:M968,0)),MAX(N$5:N968)+1,VLOOKUP(M969,M$5:N968,2,FALSE)) )</f>
        <v>12</v>
      </c>
      <c r="S969" s="132"/>
      <c r="T969" s="140"/>
      <c r="U969" s="132"/>
      <c r="W969" s="61" t="str">
        <f>IF(P969="","",IF(ISERROR(MATCH(V969,V$5:V968,0)),MAX(W$5:W968)+1,VLOOKUP(V969,V$5:W968,2,FALSE)) )</f>
        <v/>
      </c>
      <c r="AK969" s="58" t="s">
        <v>3451</v>
      </c>
      <c r="AO969" s="128" t="s">
        <v>3539</v>
      </c>
      <c r="AR969" s="56">
        <v>292</v>
      </c>
      <c r="AS969" s="58" t="s">
        <v>3473</v>
      </c>
      <c r="AV969" s="112">
        <v>51.420200000000001</v>
      </c>
      <c r="AW969" s="112">
        <v>104.60316</v>
      </c>
      <c r="AX969" s="58">
        <v>5</v>
      </c>
    </row>
    <row r="970" spans="1:55" ht="15" customHeight="1" x14ac:dyDescent="0.3">
      <c r="A970" s="160" t="s">
        <v>3541</v>
      </c>
      <c r="B970" s="54">
        <f ca="1">IF(AO970="","",IF(ISERROR(MATCH(AO970,AO$5:AO969,0)),MAX(B$5:B969)+1,INDIRECT(ADDRESS(MATCH(AO970,AO$5:AO969,0)+4,1)) ) )</f>
        <v>858</v>
      </c>
      <c r="C970" s="55">
        <v>1032</v>
      </c>
      <c r="E970" s="146" t="s">
        <v>1308</v>
      </c>
      <c r="F970" s="56" t="s">
        <v>1308</v>
      </c>
      <c r="J970" s="58" t="s">
        <v>1182</v>
      </c>
      <c r="K970" s="128"/>
      <c r="L970" s="145" t="s">
        <v>3540</v>
      </c>
      <c r="M970" s="58" t="s">
        <v>1479</v>
      </c>
      <c r="N970" s="61">
        <f>IF(J970="","",IF(ISERROR(MATCH(M970,M$5:M969,0)),MAX(N$5:N969)+1,VLOOKUP(M970,M$5:N969,2,FALSE)) )</f>
        <v>7</v>
      </c>
      <c r="S970" s="132"/>
      <c r="T970" s="140"/>
      <c r="U970" s="132"/>
      <c r="W970" s="61" t="str">
        <f>IF(P970="","",IF(ISERROR(MATCH(V970,V$5:V969,0)),MAX(W$5:W969)+1,VLOOKUP(V970,V$5:W969,2,FALSE)) )</f>
        <v/>
      </c>
      <c r="AK970" s="58" t="s">
        <v>3451</v>
      </c>
      <c r="AO970" s="128" t="s">
        <v>3541</v>
      </c>
      <c r="AR970" s="56">
        <v>293</v>
      </c>
      <c r="AS970" s="58" t="s">
        <v>3473</v>
      </c>
      <c r="AV970" s="112">
        <v>51.42118</v>
      </c>
      <c r="AW970" s="112">
        <v>104.60231</v>
      </c>
      <c r="AX970" s="58">
        <v>5</v>
      </c>
    </row>
    <row r="971" spans="1:55" ht="15" customHeight="1" x14ac:dyDescent="0.3">
      <c r="A971" s="160" t="s">
        <v>3543</v>
      </c>
      <c r="B971" s="54">
        <f ca="1">IF(AO971="","",IF(ISERROR(MATCH(AO971,AO$5:AO970,0)),MAX(B$5:B970)+1,INDIRECT(ADDRESS(MATCH(AO971,AO$5:AO970,0)+4,1)) ) )</f>
        <v>859</v>
      </c>
      <c r="C971" s="55">
        <v>1033</v>
      </c>
      <c r="E971" s="146" t="s">
        <v>1308</v>
      </c>
      <c r="F971" s="56" t="s">
        <v>1308</v>
      </c>
      <c r="J971" s="58" t="s">
        <v>1182</v>
      </c>
      <c r="K971" s="128"/>
      <c r="L971" s="145" t="s">
        <v>3542</v>
      </c>
      <c r="M971" s="58" t="s">
        <v>1647</v>
      </c>
      <c r="N971" s="61">
        <f>IF(J971="","",IF(ISERROR(MATCH(M971,M$5:M970,0)),MAX(N$5:N970)+1,VLOOKUP(M971,M$5:N970,2,FALSE)) )</f>
        <v>12</v>
      </c>
      <c r="S971" s="132"/>
      <c r="T971" s="140"/>
      <c r="U971" s="132"/>
      <c r="W971" s="61" t="str">
        <f>IF(P971="","",IF(ISERROR(MATCH(V971,V$5:V970,0)),MAX(W$5:W970)+1,VLOOKUP(V971,V$5:W970,2,FALSE)) )</f>
        <v/>
      </c>
      <c r="AK971" s="58" t="s">
        <v>3451</v>
      </c>
      <c r="AO971" s="128" t="s">
        <v>3543</v>
      </c>
      <c r="AR971" s="56">
        <v>294</v>
      </c>
      <c r="AS971" s="58" t="s">
        <v>3473</v>
      </c>
      <c r="AV971" s="112">
        <v>51.421529999999997</v>
      </c>
      <c r="AW971" s="112">
        <v>104.60181</v>
      </c>
      <c r="AX971" s="58">
        <v>5</v>
      </c>
    </row>
    <row r="972" spans="1:55" ht="15" customHeight="1" x14ac:dyDescent="0.3">
      <c r="A972" s="160" t="s">
        <v>3545</v>
      </c>
      <c r="B972" s="54">
        <f ca="1">IF(AO972="","",IF(ISERROR(MATCH(AO972,AO$5:AO971,0)),MAX(B$5:B971)+1,INDIRECT(ADDRESS(MATCH(AO972,AO$5:AO971,0)+4,1)) ) )</f>
        <v>860</v>
      </c>
      <c r="C972" s="55">
        <v>1034</v>
      </c>
      <c r="E972" s="146" t="s">
        <v>1308</v>
      </c>
      <c r="F972" s="56" t="s">
        <v>1308</v>
      </c>
      <c r="J972" s="58" t="s">
        <v>1182</v>
      </c>
      <c r="K972" s="128"/>
      <c r="L972" s="145" t="s">
        <v>3544</v>
      </c>
      <c r="M972" s="58" t="s">
        <v>2473</v>
      </c>
      <c r="N972" s="61">
        <f>IF(J972="","",IF(ISERROR(MATCH(M972,M$5:M971,0)),MAX(N$5:N971)+1,VLOOKUP(M972,M$5:N971,2,FALSE)) )</f>
        <v>32</v>
      </c>
      <c r="S972" s="132"/>
      <c r="T972" s="140"/>
      <c r="U972" s="132"/>
      <c r="W972" s="61" t="str">
        <f>IF(P972="","",IF(ISERROR(MATCH(V972,V$5:V971,0)),MAX(W$5:W971)+1,VLOOKUP(V972,V$5:W971,2,FALSE)) )</f>
        <v/>
      </c>
      <c r="AK972" s="58" t="s">
        <v>3451</v>
      </c>
      <c r="AO972" s="128" t="s">
        <v>3545</v>
      </c>
      <c r="AR972" s="56">
        <v>295</v>
      </c>
      <c r="AS972" s="58" t="s">
        <v>3473</v>
      </c>
      <c r="AV972" s="112">
        <v>51.421619999999997</v>
      </c>
      <c r="AW972" s="112">
        <v>104.60156000000001</v>
      </c>
      <c r="AX972" s="58">
        <v>5</v>
      </c>
    </row>
    <row r="973" spans="1:55" ht="15" customHeight="1" x14ac:dyDescent="0.3">
      <c r="A973" s="160" t="s">
        <v>3547</v>
      </c>
      <c r="B973" s="54">
        <f ca="1">IF(AO973="","",IF(ISERROR(MATCH(AO973,AO$5:AO972,0)),MAX(B$5:B972)+1,INDIRECT(ADDRESS(MATCH(AO973,AO$5:AO972,0)+4,1)) ) )</f>
        <v>861</v>
      </c>
      <c r="C973" s="55">
        <v>1035</v>
      </c>
      <c r="E973" s="146" t="s">
        <v>1308</v>
      </c>
      <c r="F973" s="56" t="s">
        <v>1308</v>
      </c>
      <c r="J973" s="58" t="s">
        <v>1182</v>
      </c>
      <c r="K973" s="128"/>
      <c r="L973" s="145" t="s">
        <v>3546</v>
      </c>
      <c r="M973" s="58" t="s">
        <v>1647</v>
      </c>
      <c r="N973" s="61">
        <f>IF(J973="","",IF(ISERROR(MATCH(M973,M$5:M972,0)),MAX(N$5:N972)+1,VLOOKUP(M973,M$5:N972,2,FALSE)) )</f>
        <v>12</v>
      </c>
      <c r="S973" s="132"/>
      <c r="T973" s="140"/>
      <c r="U973" s="132"/>
      <c r="W973" s="61" t="str">
        <f>IF(P973="","",IF(ISERROR(MATCH(V973,V$5:V972,0)),MAX(W$5:W972)+1,VLOOKUP(V973,V$5:W972,2,FALSE)) )</f>
        <v/>
      </c>
      <c r="AK973" s="58" t="s">
        <v>3451</v>
      </c>
      <c r="AO973" s="128" t="s">
        <v>3547</v>
      </c>
      <c r="AR973" s="56">
        <v>296</v>
      </c>
      <c r="AS973" s="58" t="s">
        <v>3473</v>
      </c>
      <c r="AV973" s="112">
        <v>51.42192</v>
      </c>
      <c r="AW973" s="112">
        <v>104.60093999999999</v>
      </c>
      <c r="AX973" s="58">
        <v>5</v>
      </c>
    </row>
    <row r="974" spans="1:55" ht="15" customHeight="1" x14ac:dyDescent="0.3">
      <c r="A974" s="160" t="s">
        <v>3549</v>
      </c>
      <c r="B974" s="54">
        <f ca="1">IF(AO974="","",IF(ISERROR(MATCH(AO974,AO$5:AO973,0)),MAX(B$5:B973)+1,INDIRECT(ADDRESS(MATCH(AO974,AO$5:AO973,0)+4,1)) ) )</f>
        <v>862</v>
      </c>
      <c r="C974" s="55">
        <v>1036</v>
      </c>
      <c r="E974" s="146" t="s">
        <v>1308</v>
      </c>
      <c r="F974" s="56" t="s">
        <v>1308</v>
      </c>
      <c r="J974" s="58" t="s">
        <v>1182</v>
      </c>
      <c r="K974" s="128"/>
      <c r="L974" s="145" t="s">
        <v>3548</v>
      </c>
      <c r="M974" s="58" t="s">
        <v>1647</v>
      </c>
      <c r="N974" s="61">
        <f>IF(J974="","",IF(ISERROR(MATCH(M974,M$5:M973,0)),MAX(N$5:N973)+1,VLOOKUP(M974,M$5:N973,2,FALSE)) )</f>
        <v>12</v>
      </c>
      <c r="S974" s="132"/>
      <c r="T974" s="140"/>
      <c r="U974" s="132"/>
      <c r="W974" s="61" t="str">
        <f>IF(P974="","",IF(ISERROR(MATCH(V974,V$5:V973,0)),MAX(W$5:W973)+1,VLOOKUP(V974,V$5:W973,2,FALSE)) )</f>
        <v/>
      </c>
      <c r="AK974" s="58" t="s">
        <v>3451</v>
      </c>
      <c r="AO974" s="128" t="s">
        <v>3549</v>
      </c>
      <c r="AR974" s="56">
        <v>297</v>
      </c>
      <c r="AS974" s="58" t="s">
        <v>3473</v>
      </c>
      <c r="AV974" s="112">
        <v>51.422110000000004</v>
      </c>
      <c r="AW974" s="112">
        <v>104.60068</v>
      </c>
      <c r="AX974" s="58">
        <v>5</v>
      </c>
    </row>
    <row r="975" spans="1:55" ht="15" customHeight="1" x14ac:dyDescent="0.3">
      <c r="A975" s="160" t="s">
        <v>3551</v>
      </c>
      <c r="B975" s="54">
        <f ca="1">IF(AO975="","",IF(ISERROR(MATCH(AO975,AO$5:AO974,0)),MAX(B$5:B974)+1,INDIRECT(ADDRESS(MATCH(AO975,AO$5:AO974,0)+4,1)) ) )</f>
        <v>863</v>
      </c>
      <c r="C975" s="55">
        <v>1037</v>
      </c>
      <c r="E975" s="146" t="s">
        <v>1308</v>
      </c>
      <c r="F975" s="56" t="s">
        <v>1308</v>
      </c>
      <c r="J975" s="58" t="s">
        <v>1182</v>
      </c>
      <c r="K975" s="128"/>
      <c r="L975" s="145" t="s">
        <v>3550</v>
      </c>
      <c r="M975" s="58" t="s">
        <v>1479</v>
      </c>
      <c r="N975" s="61">
        <f>IF(J975="","",IF(ISERROR(MATCH(M975,M$5:M974,0)),MAX(N$5:N974)+1,VLOOKUP(M975,M$5:N974,2,FALSE)) )</f>
        <v>7</v>
      </c>
      <c r="S975" s="132"/>
      <c r="T975" s="140"/>
      <c r="U975" s="132"/>
      <c r="W975" s="61" t="str">
        <f>IF(P975="","",IF(ISERROR(MATCH(V975,V$5:V974,0)),MAX(W$5:W974)+1,VLOOKUP(V975,V$5:W974,2,FALSE)) )</f>
        <v/>
      </c>
      <c r="AK975" s="58" t="s">
        <v>3451</v>
      </c>
      <c r="AO975" s="128" t="s">
        <v>3551</v>
      </c>
      <c r="AR975" s="56">
        <v>298</v>
      </c>
      <c r="AS975" s="58" t="s">
        <v>3473</v>
      </c>
      <c r="AV975" s="112">
        <v>51.422829999999998</v>
      </c>
      <c r="AW975" s="112">
        <v>104.59874000000001</v>
      </c>
      <c r="AX975" s="58">
        <v>5</v>
      </c>
    </row>
    <row r="976" spans="1:55" ht="15" customHeight="1" x14ac:dyDescent="0.3">
      <c r="A976" s="160" t="s">
        <v>3554</v>
      </c>
      <c r="B976" s="54">
        <f ca="1">IF(AO976="","",IF(ISERROR(MATCH(AO976,AO$5:AO975,0)),MAX(B$5:B975)+1,INDIRECT(ADDRESS(MATCH(AO976,AO$5:AO975,0)+4,1)) ) )</f>
        <v>864</v>
      </c>
      <c r="C976" s="55">
        <v>1038</v>
      </c>
      <c r="E976" s="146" t="s">
        <v>1308</v>
      </c>
      <c r="F976" s="56" t="s">
        <v>1308</v>
      </c>
      <c r="J976" s="58" t="s">
        <v>1182</v>
      </c>
      <c r="K976" s="128"/>
      <c r="L976" s="145" t="s">
        <v>3552</v>
      </c>
      <c r="M976" s="58" t="s">
        <v>1647</v>
      </c>
      <c r="N976" s="61">
        <f>IF(J976="","",IF(ISERROR(MATCH(M976,M$5:M975,0)),MAX(N$5:N975)+1,VLOOKUP(M976,M$5:N975,2,FALSE)) )</f>
        <v>12</v>
      </c>
      <c r="S976" s="132"/>
      <c r="T976" s="140"/>
      <c r="U976" s="132"/>
      <c r="W976" s="61" t="str">
        <f>IF(P976="","",IF(ISERROR(MATCH(V976,V$5:V975,0)),MAX(W$5:W975)+1,VLOOKUP(V976,V$5:W975,2,FALSE)) )</f>
        <v/>
      </c>
      <c r="AK976" s="58" t="s">
        <v>3451</v>
      </c>
      <c r="AL976" s="58" t="s">
        <v>3553</v>
      </c>
      <c r="AO976" s="128" t="s">
        <v>3554</v>
      </c>
      <c r="AR976" s="56">
        <v>290</v>
      </c>
      <c r="AS976" s="58" t="s">
        <v>3473</v>
      </c>
      <c r="AV976" s="112">
        <v>51.419440000000002</v>
      </c>
      <c r="AW976" s="112">
        <v>104.60369</v>
      </c>
      <c r="AX976" s="58">
        <v>5</v>
      </c>
    </row>
    <row r="977" spans="1:50" ht="15" customHeight="1" x14ac:dyDescent="0.3">
      <c r="A977" s="160" t="s">
        <v>3556</v>
      </c>
      <c r="B977" s="54">
        <f ca="1">IF(AO977="","",IF(ISERROR(MATCH(AO977,AO$5:AO976,0)),MAX(B$5:B976)+1,INDIRECT(ADDRESS(MATCH(AO977,AO$5:AO976,0)+4,1)) ) )</f>
        <v>865</v>
      </c>
      <c r="C977" s="55">
        <v>1039</v>
      </c>
      <c r="E977" s="146" t="s">
        <v>1308</v>
      </c>
      <c r="F977" s="56" t="s">
        <v>1308</v>
      </c>
      <c r="J977" s="58" t="s">
        <v>1182</v>
      </c>
      <c r="L977" s="145" t="s">
        <v>3555</v>
      </c>
      <c r="M977" s="58" t="s">
        <v>1647</v>
      </c>
      <c r="N977" s="61">
        <f>IF(J977="","",IF(ISERROR(MATCH(M977,M$5:M976,0)),MAX(N$5:N976)+1,VLOOKUP(M977,M$5:N976,2,FALSE)) )</f>
        <v>12</v>
      </c>
      <c r="Q977" s="140"/>
      <c r="R977" s="140"/>
      <c r="S977" s="132"/>
      <c r="T977" s="140"/>
      <c r="U977" s="132"/>
      <c r="W977" s="61" t="str">
        <f>IF(P977="","",IF(ISERROR(MATCH(V977,V$5:V976,0)),MAX(W$5:W976)+1,VLOOKUP(V977,V$5:W976,2,FALSE)) )</f>
        <v/>
      </c>
      <c r="AK977" s="58" t="s">
        <v>3451</v>
      </c>
      <c r="AO977" s="128" t="s">
        <v>3556</v>
      </c>
      <c r="AR977" s="56">
        <v>300</v>
      </c>
      <c r="AS977" s="58" t="s">
        <v>3473</v>
      </c>
      <c r="AV977" s="112">
        <v>51.422960000000003</v>
      </c>
      <c r="AW977" s="112">
        <v>104.59771000000001</v>
      </c>
      <c r="AX977" s="58">
        <v>5</v>
      </c>
    </row>
    <row r="978" spans="1:50" ht="15" customHeight="1" x14ac:dyDescent="0.3">
      <c r="A978" s="160" t="s">
        <v>3558</v>
      </c>
      <c r="B978" s="54">
        <f ca="1">IF(AO978="","",IF(ISERROR(MATCH(AO978,AO$5:AO977,0)),MAX(B$5:B977)+1,INDIRECT(ADDRESS(MATCH(AO978,AO$5:AO977,0)+4,1)) ) )</f>
        <v>866</v>
      </c>
      <c r="C978" s="55">
        <v>1040</v>
      </c>
      <c r="E978" s="146" t="s">
        <v>1308</v>
      </c>
      <c r="F978" s="56" t="s">
        <v>1308</v>
      </c>
      <c r="J978" s="58" t="s">
        <v>1182</v>
      </c>
      <c r="K978" s="128"/>
      <c r="L978" s="145" t="s">
        <v>3557</v>
      </c>
      <c r="M978" s="58" t="s">
        <v>1647</v>
      </c>
      <c r="N978" s="61">
        <f>IF(J978="","",IF(ISERROR(MATCH(M978,M$5:M977,0)),MAX(N$5:N977)+1,VLOOKUP(M978,M$5:N977,2,FALSE)) )</f>
        <v>12</v>
      </c>
      <c r="Q978" s="140"/>
      <c r="R978" s="140"/>
      <c r="S978" s="132"/>
      <c r="T978" s="140"/>
      <c r="U978" s="132"/>
      <c r="W978" s="61" t="str">
        <f>IF(P978="","",IF(ISERROR(MATCH(V978,V$5:V977,0)),MAX(W$5:W977)+1,VLOOKUP(V978,V$5:W977,2,FALSE)) )</f>
        <v/>
      </c>
      <c r="AK978" s="58" t="s">
        <v>3451</v>
      </c>
      <c r="AO978" s="128" t="s">
        <v>3558</v>
      </c>
      <c r="AR978" s="56">
        <v>301</v>
      </c>
      <c r="AS978" s="58" t="s">
        <v>3473</v>
      </c>
      <c r="AV978" s="112">
        <v>51.422890000000002</v>
      </c>
      <c r="AW978" s="112">
        <v>104.59679</v>
      </c>
      <c r="AX978" s="58">
        <v>5</v>
      </c>
    </row>
    <row r="979" spans="1:50" ht="15" customHeight="1" x14ac:dyDescent="0.3">
      <c r="A979" s="160" t="s">
        <v>3560</v>
      </c>
      <c r="B979" s="54">
        <f ca="1">IF(AO979="","",IF(ISERROR(MATCH(AO979,AO$5:AO978,0)),MAX(B$5:B978)+1,INDIRECT(ADDRESS(MATCH(AO979,AO$5:AO978,0)+4,1)) ) )</f>
        <v>867</v>
      </c>
      <c r="C979" s="55">
        <v>1041</v>
      </c>
      <c r="E979" s="146" t="s">
        <v>1308</v>
      </c>
      <c r="F979" s="56" t="s">
        <v>1308</v>
      </c>
      <c r="J979" s="58" t="s">
        <v>1182</v>
      </c>
      <c r="K979" s="128"/>
      <c r="L979" s="145" t="s">
        <v>3559</v>
      </c>
      <c r="M979" s="58" t="s">
        <v>1647</v>
      </c>
      <c r="N979" s="61">
        <f>IF(J979="","",IF(ISERROR(MATCH(M979,M$5:M978,0)),MAX(N$5:N978)+1,VLOOKUP(M979,M$5:N978,2,FALSE)) )</f>
        <v>12</v>
      </c>
      <c r="Q979" s="140"/>
      <c r="R979" s="140"/>
      <c r="S979" s="132"/>
      <c r="T979" s="140"/>
      <c r="U979" s="132"/>
      <c r="W979" s="61" t="str">
        <f>IF(P979="","",IF(ISERROR(MATCH(V979,V$5:V978,0)),MAX(W$5:W978)+1,VLOOKUP(V979,V$5:W978,2,FALSE)) )</f>
        <v/>
      </c>
      <c r="AK979" s="58" t="s">
        <v>3451</v>
      </c>
      <c r="AO979" s="128" t="s">
        <v>3560</v>
      </c>
      <c r="AR979" s="56">
        <v>302</v>
      </c>
      <c r="AS979" s="58" t="s">
        <v>3473</v>
      </c>
      <c r="AV979" s="112">
        <v>51.422580000000004</v>
      </c>
      <c r="AW979" s="112">
        <v>104.59614999999999</v>
      </c>
      <c r="AX979" s="58">
        <v>5</v>
      </c>
    </row>
    <row r="980" spans="1:50" ht="15" customHeight="1" x14ac:dyDescent="0.3">
      <c r="A980" s="160" t="s">
        <v>3562</v>
      </c>
      <c r="B980" s="54">
        <f ca="1">IF(AO980="","",IF(ISERROR(MATCH(AO980,AO$5:AO979,0)),MAX(B$5:B979)+1,INDIRECT(ADDRESS(MATCH(AO980,AO$5:AO979,0)+4,1)) ) )</f>
        <v>868</v>
      </c>
      <c r="C980" s="55">
        <v>1042</v>
      </c>
      <c r="E980" s="146" t="s">
        <v>1308</v>
      </c>
      <c r="F980" s="56" t="s">
        <v>1308</v>
      </c>
      <c r="J980" s="58" t="s">
        <v>1182</v>
      </c>
      <c r="K980" s="128"/>
      <c r="L980" s="145" t="s">
        <v>3561</v>
      </c>
      <c r="M980" s="58" t="s">
        <v>1647</v>
      </c>
      <c r="N980" s="61">
        <f>IF(J980="","",IF(ISERROR(MATCH(M980,M$5:M979,0)),MAX(N$5:N979)+1,VLOOKUP(M980,M$5:N979,2,FALSE)) )</f>
        <v>12</v>
      </c>
      <c r="S980" s="132"/>
      <c r="T980" s="140"/>
      <c r="U980" s="132"/>
      <c r="W980" s="61" t="str">
        <f>IF(P980="","",IF(ISERROR(MATCH(V980,V$5:V979,0)),MAX(W$5:W979)+1,VLOOKUP(V980,V$5:W979,2,FALSE)) )</f>
        <v/>
      </c>
      <c r="AK980" s="58" t="s">
        <v>3451</v>
      </c>
      <c r="AO980" s="128" t="s">
        <v>3562</v>
      </c>
      <c r="AR980" s="56">
        <v>303</v>
      </c>
      <c r="AS980" s="58" t="s">
        <v>3473</v>
      </c>
      <c r="AV980" s="112">
        <v>51.422640000000001</v>
      </c>
      <c r="AW980" s="112">
        <v>104.59558</v>
      </c>
      <c r="AX980" s="58">
        <v>5</v>
      </c>
    </row>
    <row r="981" spans="1:50" ht="15" customHeight="1" x14ac:dyDescent="0.3">
      <c r="A981" s="160" t="s">
        <v>3564</v>
      </c>
      <c r="B981" s="54">
        <f ca="1">IF(AO981="","",IF(ISERROR(MATCH(AO981,AO$5:AO980,0)),MAX(B$5:B980)+1,INDIRECT(ADDRESS(MATCH(AO981,AO$5:AO980,0)+4,1)) ) )</f>
        <v>869</v>
      </c>
      <c r="C981" s="55">
        <v>1043</v>
      </c>
      <c r="E981" s="146" t="s">
        <v>1308</v>
      </c>
      <c r="F981" s="56" t="s">
        <v>1308</v>
      </c>
      <c r="J981" s="58" t="s">
        <v>1182</v>
      </c>
      <c r="K981" s="128"/>
      <c r="L981" s="145" t="s">
        <v>3563</v>
      </c>
      <c r="M981" s="58" t="s">
        <v>1647</v>
      </c>
      <c r="N981" s="61">
        <f>IF(J981="","",IF(ISERROR(MATCH(M981,M$5:M980,0)),MAX(N$5:N980)+1,VLOOKUP(M981,M$5:N980,2,FALSE)) )</f>
        <v>12</v>
      </c>
      <c r="S981" s="132"/>
      <c r="T981" s="140"/>
      <c r="U981" s="132"/>
      <c r="W981" s="61" t="str">
        <f>IF(P981="","",IF(ISERROR(MATCH(V981,V$5:V980,0)),MAX(W$5:W980)+1,VLOOKUP(V981,V$5:W980,2,FALSE)) )</f>
        <v/>
      </c>
      <c r="AK981" s="58" t="s">
        <v>3451</v>
      </c>
      <c r="AO981" s="128" t="s">
        <v>3564</v>
      </c>
      <c r="AR981" s="56">
        <v>304</v>
      </c>
      <c r="AS981" s="58" t="s">
        <v>3473</v>
      </c>
      <c r="AV981" s="112">
        <v>51.42257</v>
      </c>
      <c r="AW981" s="112">
        <v>104.59475</v>
      </c>
      <c r="AX981" s="58">
        <v>5</v>
      </c>
    </row>
    <row r="982" spans="1:50" ht="15" customHeight="1" x14ac:dyDescent="0.3">
      <c r="A982" s="160" t="s">
        <v>3566</v>
      </c>
      <c r="B982" s="54">
        <f ca="1">IF(AO982="","",IF(ISERROR(MATCH(AO982,AO$5:AO981,0)),MAX(B$5:B981)+1,INDIRECT(ADDRESS(MATCH(AO982,AO$5:AO981,0)+4,1)) ) )</f>
        <v>870</v>
      </c>
      <c r="C982" s="55">
        <v>1044</v>
      </c>
      <c r="E982" s="146" t="s">
        <v>1308</v>
      </c>
      <c r="F982" s="56" t="s">
        <v>1308</v>
      </c>
      <c r="J982" s="58" t="s">
        <v>1182</v>
      </c>
      <c r="K982" s="128"/>
      <c r="L982" s="145" t="s">
        <v>3565</v>
      </c>
      <c r="M982" s="58" t="s">
        <v>1647</v>
      </c>
      <c r="N982" s="61">
        <f>IF(J982="","",IF(ISERROR(MATCH(M982,M$5:M981,0)),MAX(N$5:N981)+1,VLOOKUP(M982,M$5:N981,2,FALSE)) )</f>
        <v>12</v>
      </c>
      <c r="S982" s="132"/>
      <c r="T982" s="140"/>
      <c r="U982" s="132"/>
      <c r="W982" s="61" t="str">
        <f>IF(P982="","",IF(ISERROR(MATCH(V982,V$5:V981,0)),MAX(W$5:W981)+1,VLOOKUP(V982,V$5:W981,2,FALSE)) )</f>
        <v/>
      </c>
      <c r="AK982" s="58" t="s">
        <v>3451</v>
      </c>
      <c r="AO982" s="128" t="s">
        <v>3566</v>
      </c>
      <c r="AR982" s="56">
        <v>305</v>
      </c>
      <c r="AS982" s="58" t="s">
        <v>3473</v>
      </c>
      <c r="AV982" s="112">
        <v>51.42268</v>
      </c>
      <c r="AW982" s="112">
        <v>104.59446</v>
      </c>
      <c r="AX982" s="58">
        <v>5</v>
      </c>
    </row>
    <row r="983" spans="1:50" ht="15" customHeight="1" x14ac:dyDescent="0.3">
      <c r="A983" s="160" t="s">
        <v>3568</v>
      </c>
      <c r="B983" s="54">
        <f ca="1">IF(AO983="","",IF(ISERROR(MATCH(AO983,AO$5:AO982,0)),MAX(B$5:B982)+1,INDIRECT(ADDRESS(MATCH(AO983,AO$5:AO982,0)+4,1)) ) )</f>
        <v>871</v>
      </c>
      <c r="C983" s="55">
        <v>1045</v>
      </c>
      <c r="E983" s="146" t="s">
        <v>1308</v>
      </c>
      <c r="F983" s="56" t="s">
        <v>1308</v>
      </c>
      <c r="J983" s="58" t="s">
        <v>1182</v>
      </c>
      <c r="K983" s="128"/>
      <c r="L983" s="145" t="s">
        <v>3567</v>
      </c>
      <c r="M983" s="58" t="s">
        <v>1647</v>
      </c>
      <c r="N983" s="61">
        <f>IF(J983="","",IF(ISERROR(MATCH(M983,M$5:M982,0)),MAX(N$5:N982)+1,VLOOKUP(M983,M$5:N982,2,FALSE)) )</f>
        <v>12</v>
      </c>
      <c r="S983" s="132"/>
      <c r="T983" s="140"/>
      <c r="U983" s="132"/>
      <c r="W983" s="61" t="str">
        <f>IF(P983="","",IF(ISERROR(MATCH(V983,V$5:V982,0)),MAX(W$5:W982)+1,VLOOKUP(V983,V$5:W982,2,FALSE)) )</f>
        <v/>
      </c>
      <c r="AK983" s="58" t="s">
        <v>3451</v>
      </c>
      <c r="AO983" s="128" t="s">
        <v>3568</v>
      </c>
      <c r="AR983" s="56">
        <v>306</v>
      </c>
      <c r="AS983" s="58" t="s">
        <v>3473</v>
      </c>
      <c r="AV983" s="112">
        <v>51.42277</v>
      </c>
      <c r="AW983" s="112">
        <v>104.59397</v>
      </c>
      <c r="AX983" s="58">
        <v>5</v>
      </c>
    </row>
    <row r="984" spans="1:50" ht="15" customHeight="1" x14ac:dyDescent="0.3">
      <c r="A984" s="160" t="s">
        <v>3570</v>
      </c>
      <c r="B984" s="54">
        <f ca="1">IF(AO984="","",IF(ISERROR(MATCH(AO984,AO$5:AO983,0)),MAX(B$5:B983)+1,INDIRECT(ADDRESS(MATCH(AO984,AO$5:AO983,0)+4,1)) ) )</f>
        <v>872</v>
      </c>
      <c r="C984" s="55">
        <v>1046</v>
      </c>
      <c r="E984" s="146" t="s">
        <v>1308</v>
      </c>
      <c r="F984" s="56" t="s">
        <v>1308</v>
      </c>
      <c r="J984" s="58" t="s">
        <v>1182</v>
      </c>
      <c r="K984" s="128"/>
      <c r="L984" s="145" t="s">
        <v>3569</v>
      </c>
      <c r="M984" s="58" t="s">
        <v>1647</v>
      </c>
      <c r="N984" s="61">
        <f>IF(J984="","",IF(ISERROR(MATCH(M984,M$5:M983,0)),MAX(N$5:N983)+1,VLOOKUP(M984,M$5:N983,2,FALSE)) )</f>
        <v>12</v>
      </c>
      <c r="S984" s="132"/>
      <c r="T984" s="140"/>
      <c r="U984" s="132"/>
      <c r="W984" s="61" t="str">
        <f>IF(P984="","",IF(ISERROR(MATCH(V984,V$5:V983,0)),MAX(W$5:W983)+1,VLOOKUP(V984,V$5:W983,2,FALSE)) )</f>
        <v/>
      </c>
      <c r="AK984" s="58" t="s">
        <v>3451</v>
      </c>
      <c r="AO984" s="128" t="s">
        <v>3570</v>
      </c>
      <c r="AR984" s="56">
        <v>307</v>
      </c>
      <c r="AS984" s="58" t="s">
        <v>3473</v>
      </c>
      <c r="AV984" s="112">
        <v>51.423070000000003</v>
      </c>
      <c r="AW984" s="112">
        <v>104.59336</v>
      </c>
      <c r="AX984" s="58">
        <v>5</v>
      </c>
    </row>
    <row r="985" spans="1:50" ht="15" customHeight="1" x14ac:dyDescent="0.3">
      <c r="A985" s="160" t="s">
        <v>3573</v>
      </c>
      <c r="B985" s="54">
        <f ca="1">IF(AO985="","",IF(ISERROR(MATCH(AO985,AO$5:AO984,0)),MAX(B$5:B984)+1,INDIRECT(ADDRESS(MATCH(AO985,AO$5:AO984,0)+4,1)) ) )</f>
        <v>873</v>
      </c>
      <c r="C985" s="55">
        <v>1047</v>
      </c>
      <c r="E985" s="146"/>
      <c r="F985" s="56" t="s">
        <v>3571</v>
      </c>
      <c r="J985" s="58" t="s">
        <v>1182</v>
      </c>
      <c r="K985" s="128"/>
      <c r="L985" s="145" t="s">
        <v>3572</v>
      </c>
      <c r="M985" s="58" t="s">
        <v>1864</v>
      </c>
      <c r="N985" s="61">
        <f>IF(J985="","",IF(ISERROR(MATCH(M985,M$5:M984,0)),MAX(N$5:N984)+1,VLOOKUP(M985,M$5:N984,2,FALSE)) )</f>
        <v>20</v>
      </c>
      <c r="S985" s="132"/>
      <c r="T985" s="140"/>
      <c r="U985" s="132"/>
      <c r="W985" s="61" t="str">
        <f>IF(P985="","",IF(ISERROR(MATCH(V985,V$5:V984,0)),MAX(W$5:W984)+1,VLOOKUP(V985,V$5:W984,2,FALSE)) )</f>
        <v/>
      </c>
      <c r="AK985" s="58" t="s">
        <v>3451</v>
      </c>
      <c r="AO985" s="128" t="s">
        <v>3573</v>
      </c>
      <c r="AR985" s="56">
        <v>308</v>
      </c>
      <c r="AS985" s="58" t="s">
        <v>3473</v>
      </c>
      <c r="AV985" s="112">
        <v>51.423349999999999</v>
      </c>
      <c r="AW985" s="112">
        <v>104.59269999999999</v>
      </c>
      <c r="AX985" s="58">
        <v>5</v>
      </c>
    </row>
    <row r="986" spans="1:50" ht="15" customHeight="1" x14ac:dyDescent="0.3">
      <c r="A986" s="160" t="s">
        <v>3575</v>
      </c>
      <c r="B986" s="54">
        <f ca="1">IF(AO986="","",IF(ISERROR(MATCH(AO986,AO$5:AO985,0)),MAX(B$5:B985)+1,INDIRECT(ADDRESS(MATCH(AO986,AO$5:AO985,0)+4,1)) ) )</f>
        <v>874</v>
      </c>
      <c r="C986" s="55">
        <v>1048</v>
      </c>
      <c r="E986" s="146" t="s">
        <v>1308</v>
      </c>
      <c r="F986" s="56" t="s">
        <v>1308</v>
      </c>
      <c r="J986" s="58" t="s">
        <v>1182</v>
      </c>
      <c r="K986" s="128"/>
      <c r="L986" s="145" t="s">
        <v>3574</v>
      </c>
      <c r="M986" s="58" t="s">
        <v>1647</v>
      </c>
      <c r="N986" s="61">
        <f>IF(J986="","",IF(ISERROR(MATCH(M986,M$5:M985,0)),MAX(N$5:N985)+1,VLOOKUP(M986,M$5:N985,2,FALSE)) )</f>
        <v>12</v>
      </c>
      <c r="S986" s="132"/>
      <c r="T986" s="140"/>
      <c r="U986" s="132"/>
      <c r="W986" s="61" t="str">
        <f>IF(P986="","",IF(ISERROR(MATCH(V986,V$5:V985,0)),MAX(W$5:W985)+1,VLOOKUP(V986,V$5:W985,2,FALSE)) )</f>
        <v/>
      </c>
      <c r="AK986" s="58" t="s">
        <v>3451</v>
      </c>
      <c r="AO986" s="128" t="s">
        <v>3575</v>
      </c>
      <c r="AR986" s="56">
        <v>309</v>
      </c>
      <c r="AS986" s="58" t="s">
        <v>3473</v>
      </c>
      <c r="AV986" s="112">
        <v>51.423659999999998</v>
      </c>
      <c r="AW986" s="112">
        <v>104.59208</v>
      </c>
      <c r="AX986" s="58">
        <v>5</v>
      </c>
    </row>
    <row r="987" spans="1:50" ht="15" customHeight="1" x14ac:dyDescent="0.3">
      <c r="A987" s="160" t="s">
        <v>3577</v>
      </c>
      <c r="B987" s="54">
        <f ca="1">IF(AO987="","",IF(ISERROR(MATCH(AO987,AO$5:AO986,0)),MAX(B$5:B986)+1,INDIRECT(ADDRESS(MATCH(AO987,AO$5:AO986,0)+4,1)) ) )</f>
        <v>875</v>
      </c>
      <c r="C987" s="55">
        <v>1049</v>
      </c>
      <c r="E987" s="146" t="s">
        <v>1308</v>
      </c>
      <c r="F987" s="56" t="s">
        <v>1308</v>
      </c>
      <c r="J987" s="58" t="s">
        <v>1182</v>
      </c>
      <c r="K987" s="128"/>
      <c r="L987" s="145" t="s">
        <v>3576</v>
      </c>
      <c r="M987" s="58" t="s">
        <v>1647</v>
      </c>
      <c r="N987" s="61">
        <f>IF(J987="","",IF(ISERROR(MATCH(M987,M$5:M986,0)),MAX(N$5:N986)+1,VLOOKUP(M987,M$5:N986,2,FALSE)) )</f>
        <v>12</v>
      </c>
      <c r="S987" s="132"/>
      <c r="T987" s="140"/>
      <c r="U987" s="132"/>
      <c r="W987" s="61" t="str">
        <f>IF(P987="","",IF(ISERROR(MATCH(V987,V$5:V986,0)),MAX(W$5:W986)+1,VLOOKUP(V987,V$5:W986,2,FALSE)) )</f>
        <v/>
      </c>
      <c r="AK987" s="58" t="s">
        <v>3451</v>
      </c>
      <c r="AO987" s="128" t="s">
        <v>3577</v>
      </c>
      <c r="AR987" s="56">
        <v>310</v>
      </c>
      <c r="AS987" s="58" t="s">
        <v>3473</v>
      </c>
      <c r="AV987" s="112">
        <v>51.423780000000001</v>
      </c>
      <c r="AW987" s="112">
        <v>104.59135000000001</v>
      </c>
      <c r="AX987" s="58">
        <v>5</v>
      </c>
    </row>
    <row r="988" spans="1:50" ht="15" customHeight="1" x14ac:dyDescent="0.3">
      <c r="A988" s="160" t="s">
        <v>3579</v>
      </c>
      <c r="B988" s="54">
        <f ca="1">IF(AO988="","",IF(ISERROR(MATCH(AO988,AO$5:AO987,0)),MAX(B$5:B987)+1,INDIRECT(ADDRESS(MATCH(AO988,AO$5:AO987,0)+4,1)) ) )</f>
        <v>876</v>
      </c>
      <c r="C988" s="55">
        <v>1050</v>
      </c>
      <c r="E988" s="146" t="s">
        <v>1308</v>
      </c>
      <c r="F988" s="56" t="s">
        <v>1308</v>
      </c>
      <c r="J988" s="58" t="s">
        <v>1182</v>
      </c>
      <c r="K988" s="128"/>
      <c r="L988" s="145" t="s">
        <v>3578</v>
      </c>
      <c r="M988" s="58" t="s">
        <v>1647</v>
      </c>
      <c r="N988" s="61">
        <f>IF(J988="","",IF(ISERROR(MATCH(M988,M$5:M987,0)),MAX(N$5:N987)+1,VLOOKUP(M988,M$5:N987,2,FALSE)) )</f>
        <v>12</v>
      </c>
      <c r="S988" s="132"/>
      <c r="T988" s="140"/>
      <c r="U988" s="132"/>
      <c r="W988" s="61" t="str">
        <f>IF(P988="","",IF(ISERROR(MATCH(V988,V$5:V987,0)),MAX(W$5:W987)+1,VLOOKUP(V988,V$5:W987,2,FALSE)) )</f>
        <v/>
      </c>
      <c r="AK988" s="58" t="s">
        <v>3451</v>
      </c>
      <c r="AO988" s="128" t="s">
        <v>3579</v>
      </c>
      <c r="AR988" s="56">
        <v>311</v>
      </c>
      <c r="AS988" s="58" t="s">
        <v>3473</v>
      </c>
      <c r="AV988" s="112">
        <v>51.423729999999999</v>
      </c>
      <c r="AW988" s="112">
        <v>104.59059000000001</v>
      </c>
      <c r="AX988" s="58">
        <v>5</v>
      </c>
    </row>
    <row r="989" spans="1:50" ht="15" customHeight="1" x14ac:dyDescent="0.3">
      <c r="A989" s="160" t="s">
        <v>3582</v>
      </c>
      <c r="B989" s="54">
        <f ca="1">IF(AO989="","",IF(ISERROR(MATCH(AO989,AO$5:AO988,0)),MAX(B$5:B988)+1,INDIRECT(ADDRESS(MATCH(AO989,AO$5:AO988,0)+4,1)) ) )</f>
        <v>877</v>
      </c>
      <c r="C989" s="55">
        <v>1051</v>
      </c>
      <c r="E989" s="146" t="s">
        <v>1308</v>
      </c>
      <c r="F989" s="56" t="s">
        <v>1308</v>
      </c>
      <c r="J989" s="58" t="s">
        <v>1182</v>
      </c>
      <c r="K989" s="128"/>
      <c r="L989" s="145" t="s">
        <v>3580</v>
      </c>
      <c r="M989" s="58" t="s">
        <v>1647</v>
      </c>
      <c r="N989" s="61">
        <f>IF(J989="","",IF(ISERROR(MATCH(M989,M$5:M988,0)),MAX(N$5:N988)+1,VLOOKUP(M989,M$5:N988,2,FALSE)) )</f>
        <v>12</v>
      </c>
      <c r="S989" s="132"/>
      <c r="T989" s="140"/>
      <c r="U989" s="132"/>
      <c r="W989" s="61" t="str">
        <f>IF(P989="","",IF(ISERROR(MATCH(V989,V$5:V988,0)),MAX(W$5:W988)+1,VLOOKUP(V989,V$5:W988,2,FALSE)) )</f>
        <v/>
      </c>
      <c r="AK989" s="58" t="s">
        <v>3451</v>
      </c>
      <c r="AL989" s="59" t="s">
        <v>3581</v>
      </c>
      <c r="AO989" s="128" t="s">
        <v>3582</v>
      </c>
      <c r="AR989" s="56">
        <v>312</v>
      </c>
      <c r="AS989" s="58" t="s">
        <v>3473</v>
      </c>
      <c r="AV989" s="112">
        <v>51.424160000000001</v>
      </c>
      <c r="AW989" s="112">
        <v>104.59217</v>
      </c>
      <c r="AX989" s="58">
        <v>15</v>
      </c>
    </row>
    <row r="990" spans="1:50" ht="15" customHeight="1" x14ac:dyDescent="0.3">
      <c r="A990" s="160" t="s">
        <v>3584</v>
      </c>
      <c r="B990" s="54">
        <f ca="1">IF(AO990="","",IF(ISERROR(MATCH(AO990,AO$5:AO989,0)),MAX(B$5:B989)+1,INDIRECT(ADDRESS(MATCH(AO990,AO$5:AO989,0)+4,1)) ) )</f>
        <v>878</v>
      </c>
      <c r="C990" s="59" t="s">
        <v>342</v>
      </c>
      <c r="E990" s="146"/>
      <c r="F990" s="56" t="s">
        <v>1308</v>
      </c>
      <c r="J990" s="58"/>
      <c r="K990" s="128"/>
      <c r="M990" s="58"/>
      <c r="N990" s="61" t="str">
        <f>IF(J990="","",IF(ISERROR(MATCH(M990,M$5:M989,0)),MAX(N$5:N989)+1,VLOOKUP(M990,M$5:N989,2,FALSE)) )</f>
        <v/>
      </c>
      <c r="S990" s="132"/>
      <c r="T990" s="140"/>
      <c r="U990" s="132"/>
      <c r="W990" s="61" t="str">
        <f>IF(P990="","",IF(ISERROR(MATCH(V990,V$5:V989,0)),MAX(W$5:W989)+1,VLOOKUP(V990,V$5:W989,2,FALSE)) )</f>
        <v/>
      </c>
      <c r="AK990" s="58" t="s">
        <v>3451</v>
      </c>
      <c r="AL990" s="59" t="s">
        <v>3583</v>
      </c>
      <c r="AO990" s="128" t="s">
        <v>3584</v>
      </c>
      <c r="AR990" s="56">
        <v>313</v>
      </c>
      <c r="AS990" s="58" t="s">
        <v>3473</v>
      </c>
      <c r="AV990" s="112">
        <v>51.424599999999998</v>
      </c>
      <c r="AW990" s="112">
        <v>104.58316000000001</v>
      </c>
      <c r="AX990" s="58">
        <v>5</v>
      </c>
    </row>
    <row r="991" spans="1:50" ht="15" customHeight="1" x14ac:dyDescent="0.3">
      <c r="A991" s="160" t="s">
        <v>3586</v>
      </c>
      <c r="B991" s="54">
        <f ca="1">IF(AO991="","",IF(ISERROR(MATCH(AO991,AO$5:AO990,0)),MAX(B$5:B990)+1,INDIRECT(ADDRESS(MATCH(AO991,AO$5:AO990,0)+4,1)) ) )</f>
        <v>879</v>
      </c>
      <c r="C991" s="55">
        <v>1052</v>
      </c>
      <c r="E991" s="146" t="s">
        <v>1308</v>
      </c>
      <c r="F991" s="56" t="s">
        <v>1308</v>
      </c>
      <c r="J991" s="58" t="s">
        <v>1182</v>
      </c>
      <c r="K991" s="128"/>
      <c r="L991" s="145" t="s">
        <v>3585</v>
      </c>
      <c r="M991" s="58" t="s">
        <v>1647</v>
      </c>
      <c r="N991" s="61">
        <f>IF(J991="","",IF(ISERROR(MATCH(M991,M$5:M990,0)),MAX(N$5:N990)+1,VLOOKUP(M991,M$5:N990,2,FALSE)) )</f>
        <v>12</v>
      </c>
      <c r="S991" s="132"/>
      <c r="T991" s="140"/>
      <c r="U991" s="132"/>
      <c r="W991" s="61" t="str">
        <f>IF(P991="","",IF(ISERROR(MATCH(V991,V$5:V990,0)),MAX(W$5:W990)+1,VLOOKUP(V991,V$5:W990,2,FALSE)) )</f>
        <v/>
      </c>
      <c r="AK991" s="58" t="s">
        <v>3451</v>
      </c>
      <c r="AO991" s="128" t="s">
        <v>3586</v>
      </c>
      <c r="AR991" s="56">
        <v>314</v>
      </c>
      <c r="AS991" s="58" t="s">
        <v>3473</v>
      </c>
      <c r="AV991" s="112">
        <v>51.424819999999997</v>
      </c>
      <c r="AW991" s="112">
        <v>104.58284999999999</v>
      </c>
      <c r="AX991" s="58">
        <v>5</v>
      </c>
    </row>
    <row r="992" spans="1:50" ht="15" customHeight="1" x14ac:dyDescent="0.3">
      <c r="A992" s="160" t="s">
        <v>3588</v>
      </c>
      <c r="B992" s="54">
        <f ca="1">IF(AO992="","",IF(ISERROR(MATCH(AO992,AO$5:AO991,0)),MAX(B$5:B991)+1,INDIRECT(ADDRESS(MATCH(AO992,AO$5:AO991,0)+4,1)) ) )</f>
        <v>880</v>
      </c>
      <c r="C992" s="55">
        <v>1053</v>
      </c>
      <c r="E992" s="146" t="s">
        <v>1308</v>
      </c>
      <c r="F992" s="56" t="s">
        <v>1308</v>
      </c>
      <c r="J992" s="58" t="s">
        <v>1182</v>
      </c>
      <c r="K992" s="128"/>
      <c r="L992" s="145" t="s">
        <v>3587</v>
      </c>
      <c r="M992" s="58" t="s">
        <v>1647</v>
      </c>
      <c r="N992" s="61">
        <f>IF(J992="","",IF(ISERROR(MATCH(M992,M$5:M991,0)),MAX(N$5:N991)+1,VLOOKUP(M992,M$5:N991,2,FALSE)) )</f>
        <v>12</v>
      </c>
      <c r="S992" s="132"/>
      <c r="T992" s="140"/>
      <c r="U992" s="132"/>
      <c r="W992" s="61" t="str">
        <f>IF(P992="","",IF(ISERROR(MATCH(V992,V$5:V991,0)),MAX(W$5:W991)+1,VLOOKUP(V992,V$5:W991,2,FALSE)) )</f>
        <v/>
      </c>
      <c r="AK992" s="58" t="s">
        <v>3451</v>
      </c>
      <c r="AO992" s="128" t="s">
        <v>3588</v>
      </c>
      <c r="AR992" s="56">
        <v>315</v>
      </c>
      <c r="AS992" s="58" t="s">
        <v>3473</v>
      </c>
      <c r="AV992" s="112">
        <v>51.42483</v>
      </c>
      <c r="AW992" s="112">
        <v>104.58166</v>
      </c>
      <c r="AX992" s="58">
        <v>5</v>
      </c>
    </row>
    <row r="993" spans="1:50" ht="15" customHeight="1" x14ac:dyDescent="0.3">
      <c r="A993" s="160" t="s">
        <v>3590</v>
      </c>
      <c r="B993" s="54">
        <f ca="1">IF(AO993="","",IF(ISERROR(MATCH(AO993,AO$5:AO992,0)),MAX(B$5:B992)+1,INDIRECT(ADDRESS(MATCH(AO993,AO$5:AO992,0)+4,1)) ) )</f>
        <v>881</v>
      </c>
      <c r="C993" s="55">
        <v>1054</v>
      </c>
      <c r="E993" s="146" t="s">
        <v>1308</v>
      </c>
      <c r="F993" s="56" t="s">
        <v>1308</v>
      </c>
      <c r="J993" s="58" t="s">
        <v>1182</v>
      </c>
      <c r="K993" s="128"/>
      <c r="L993" s="145" t="s">
        <v>3589</v>
      </c>
      <c r="M993" s="58" t="s">
        <v>1647</v>
      </c>
      <c r="N993" s="61">
        <f>IF(J993="","",IF(ISERROR(MATCH(M993,M$5:M992,0)),MAX(N$5:N992)+1,VLOOKUP(M993,M$5:N992,2,FALSE)) )</f>
        <v>12</v>
      </c>
      <c r="S993" s="132"/>
      <c r="T993" s="140"/>
      <c r="U993" s="132"/>
      <c r="W993" s="61" t="str">
        <f>IF(P993="","",IF(ISERROR(MATCH(V993,V$5:V992,0)),MAX(W$5:W992)+1,VLOOKUP(V993,V$5:W992,2,FALSE)) )</f>
        <v/>
      </c>
      <c r="AK993" s="58" t="s">
        <v>3451</v>
      </c>
      <c r="AO993" s="128" t="s">
        <v>3590</v>
      </c>
      <c r="AR993" s="56">
        <v>316</v>
      </c>
      <c r="AS993" s="58" t="s">
        <v>3473</v>
      </c>
      <c r="AV993" s="112">
        <v>51.424860000000002</v>
      </c>
      <c r="AW993" s="112">
        <v>104.58064</v>
      </c>
      <c r="AX993" s="58">
        <v>5</v>
      </c>
    </row>
    <row r="994" spans="1:50" ht="15" customHeight="1" x14ac:dyDescent="0.3">
      <c r="A994" s="160" t="s">
        <v>3592</v>
      </c>
      <c r="B994" s="54">
        <f ca="1">IF(AO994="","",IF(ISERROR(MATCH(AO994,AO$5:AO993,0)),MAX(B$5:B993)+1,INDIRECT(ADDRESS(MATCH(AO994,AO$5:AO993,0)+4,1)) ) )</f>
        <v>882</v>
      </c>
      <c r="C994" s="55">
        <v>1055</v>
      </c>
      <c r="E994" s="146" t="s">
        <v>1308</v>
      </c>
      <c r="F994" s="56" t="s">
        <v>1308</v>
      </c>
      <c r="J994" s="58" t="s">
        <v>1182</v>
      </c>
      <c r="K994" s="128"/>
      <c r="L994" s="145" t="s">
        <v>3591</v>
      </c>
      <c r="M994" s="58" t="s">
        <v>1479</v>
      </c>
      <c r="N994" s="61">
        <f>IF(J994="","",IF(ISERROR(MATCH(M994,M$5:M993,0)),MAX(N$5:N993)+1,VLOOKUP(M994,M$5:N993,2,FALSE)) )</f>
        <v>7</v>
      </c>
      <c r="R994" s="58" t="s">
        <v>1783</v>
      </c>
      <c r="S994" s="132"/>
      <c r="T994" s="140"/>
      <c r="U994" s="132"/>
      <c r="W994" s="61" t="str">
        <f>IF(P994="","",IF(ISERROR(MATCH(V994,V$5:V993,0)),MAX(W$5:W993)+1,VLOOKUP(V994,V$5:W993,2,FALSE)) )</f>
        <v/>
      </c>
      <c r="AK994" s="58" t="s">
        <v>3451</v>
      </c>
      <c r="AO994" s="128" t="s">
        <v>3592</v>
      </c>
      <c r="AR994" s="56">
        <v>317</v>
      </c>
      <c r="AS994" s="58" t="s">
        <v>3473</v>
      </c>
      <c r="AV994" s="112">
        <v>51.424950000000003</v>
      </c>
      <c r="AW994" s="112">
        <v>104.57961</v>
      </c>
      <c r="AX994" s="58">
        <v>5</v>
      </c>
    </row>
    <row r="995" spans="1:50" ht="15" customHeight="1" x14ac:dyDescent="0.3">
      <c r="A995" s="160" t="s">
        <v>3595</v>
      </c>
      <c r="B995" s="54">
        <f ca="1">IF(AO995="","",IF(ISERROR(MATCH(AO995,AO$5:AO994,0)),MAX(B$5:B994)+1,INDIRECT(ADDRESS(MATCH(AO995,AO$5:AO994,0)+4,1)) ) )</f>
        <v>883</v>
      </c>
      <c r="C995" s="55">
        <v>1056</v>
      </c>
      <c r="E995" s="146" t="s">
        <v>1308</v>
      </c>
      <c r="F995" s="56" t="s">
        <v>1308</v>
      </c>
      <c r="J995" s="58" t="s">
        <v>1182</v>
      </c>
      <c r="K995" s="128"/>
      <c r="L995" s="145" t="s">
        <v>3593</v>
      </c>
      <c r="M995" s="58" t="s">
        <v>1647</v>
      </c>
      <c r="N995" s="61">
        <f>IF(J995="","",IF(ISERROR(MATCH(M995,M$5:M994,0)),MAX(N$5:N994)+1,VLOOKUP(M995,M$5:N994,2,FALSE)) )</f>
        <v>12</v>
      </c>
      <c r="S995" s="132"/>
      <c r="T995" s="140"/>
      <c r="U995" s="132"/>
      <c r="W995" s="61" t="str">
        <f>IF(P995="","",IF(ISERROR(MATCH(V995,V$5:V994,0)),MAX(W$5:W994)+1,VLOOKUP(V995,V$5:W994,2,FALSE)) )</f>
        <v/>
      </c>
      <c r="AK995" s="58" t="s">
        <v>3451</v>
      </c>
      <c r="AL995" s="59" t="s">
        <v>3594</v>
      </c>
      <c r="AO995" s="128" t="s">
        <v>3595</v>
      </c>
      <c r="AR995" s="56">
        <v>318</v>
      </c>
      <c r="AS995" s="58" t="s">
        <v>3473</v>
      </c>
      <c r="AV995" s="112">
        <v>51.424959999999999</v>
      </c>
      <c r="AW995" s="112">
        <v>104.57841000000001</v>
      </c>
      <c r="AX995" s="58">
        <v>5</v>
      </c>
    </row>
    <row r="996" spans="1:50" ht="15" customHeight="1" x14ac:dyDescent="0.3">
      <c r="A996" s="160" t="s">
        <v>3597</v>
      </c>
      <c r="B996" s="54">
        <f ca="1">IF(AO996="","",IF(ISERROR(MATCH(AO996,AO$5:AO995,0)),MAX(B$5:B995)+1,INDIRECT(ADDRESS(MATCH(AO996,AO$5:AO995,0)+4,1)) ) )</f>
        <v>884</v>
      </c>
      <c r="C996" s="55">
        <v>1057</v>
      </c>
      <c r="E996" s="146" t="s">
        <v>1308</v>
      </c>
      <c r="F996" s="56" t="s">
        <v>1308</v>
      </c>
      <c r="J996" s="58" t="s">
        <v>1182</v>
      </c>
      <c r="K996" s="128"/>
      <c r="L996" s="145" t="s">
        <v>3596</v>
      </c>
      <c r="M996" s="58" t="s">
        <v>1647</v>
      </c>
      <c r="N996" s="61">
        <f>IF(J996="","",IF(ISERROR(MATCH(M996,M$5:M995,0)),MAX(N$5:N995)+1,VLOOKUP(M996,M$5:N995,2,FALSE)) )</f>
        <v>12</v>
      </c>
      <c r="S996" s="132"/>
      <c r="T996" s="140"/>
      <c r="U996" s="132"/>
      <c r="W996" s="61" t="str">
        <f>IF(P996="","",IF(ISERROR(MATCH(V996,V$5:V995,0)),MAX(W$5:W995)+1,VLOOKUP(V996,V$5:W995,2,FALSE)) )</f>
        <v/>
      </c>
      <c r="AK996" s="58" t="s">
        <v>3451</v>
      </c>
      <c r="AO996" s="128" t="s">
        <v>3597</v>
      </c>
      <c r="AR996" s="56">
        <v>319</v>
      </c>
      <c r="AS996" s="58" t="s">
        <v>3473</v>
      </c>
      <c r="AV996" s="112">
        <v>51.424860000000002</v>
      </c>
      <c r="AW996" s="112">
        <v>104.57733</v>
      </c>
      <c r="AX996" s="58">
        <v>5</v>
      </c>
    </row>
    <row r="997" spans="1:50" ht="15" customHeight="1" x14ac:dyDescent="0.3">
      <c r="A997" s="160" t="s">
        <v>3599</v>
      </c>
      <c r="B997" s="54">
        <f ca="1">IF(AO997="","",IF(ISERROR(MATCH(AO997,AO$5:AO996,0)),MAX(B$5:B996)+1,INDIRECT(ADDRESS(MATCH(AO997,AO$5:AO996,0)+4,1)) ) )</f>
        <v>885</v>
      </c>
      <c r="C997" s="55">
        <v>1058</v>
      </c>
      <c r="E997" s="146" t="s">
        <v>1308</v>
      </c>
      <c r="F997" s="56" t="s">
        <v>1308</v>
      </c>
      <c r="J997" s="58" t="s">
        <v>1182</v>
      </c>
      <c r="K997" s="128"/>
      <c r="L997" s="145" t="s">
        <v>3598</v>
      </c>
      <c r="M997" s="58" t="s">
        <v>1609</v>
      </c>
      <c r="N997" s="61">
        <f>IF(J997="","",IF(ISERROR(MATCH(M997,M$5:M996,0)),MAX(N$5:N996)+1,VLOOKUP(M997,M$5:N996,2,FALSE)) )</f>
        <v>10</v>
      </c>
      <c r="Q997" s="140"/>
      <c r="R997" s="140"/>
      <c r="S997" s="132"/>
      <c r="T997" s="140"/>
      <c r="U997" s="132"/>
      <c r="W997" s="61" t="str">
        <f>IF(P997="","",IF(ISERROR(MATCH(V997,V$5:V996,0)),MAX(W$5:W996)+1,VLOOKUP(V997,V$5:W996,2,FALSE)) )</f>
        <v/>
      </c>
      <c r="AK997" s="58" t="s">
        <v>3451</v>
      </c>
      <c r="AO997" s="128" t="s">
        <v>3599</v>
      </c>
      <c r="AR997" s="56">
        <v>320</v>
      </c>
      <c r="AS997" s="58" t="s">
        <v>3473</v>
      </c>
      <c r="AV997" s="112">
        <v>51.424930000000003</v>
      </c>
      <c r="AW997" s="112">
        <v>104.57642</v>
      </c>
      <c r="AX997" s="58">
        <v>5</v>
      </c>
    </row>
    <row r="998" spans="1:50" ht="15" customHeight="1" x14ac:dyDescent="0.3">
      <c r="A998" s="160" t="s">
        <v>3601</v>
      </c>
      <c r="B998" s="54">
        <f ca="1">IF(AO998="","",IF(ISERROR(MATCH(AO998,AO$5:AO997,0)),MAX(B$5:B997)+1,INDIRECT(ADDRESS(MATCH(AO998,AO$5:AO997,0)+4,1)) ) )</f>
        <v>886</v>
      </c>
      <c r="C998" s="55">
        <v>1059</v>
      </c>
      <c r="E998" s="146" t="s">
        <v>1308</v>
      </c>
      <c r="F998" s="56" t="s">
        <v>1308</v>
      </c>
      <c r="J998" s="58" t="s">
        <v>1182</v>
      </c>
      <c r="K998" s="128"/>
      <c r="L998" s="145" t="s">
        <v>3600</v>
      </c>
      <c r="M998" s="58" t="s">
        <v>1479</v>
      </c>
      <c r="N998" s="61">
        <f>IF(J998="","",IF(ISERROR(MATCH(M998,M$5:M997,0)),MAX(N$5:N997)+1,VLOOKUP(M998,M$5:N997,2,FALSE)) )</f>
        <v>7</v>
      </c>
      <c r="Q998" s="140"/>
      <c r="R998" s="140"/>
      <c r="S998" s="132"/>
      <c r="T998" s="140"/>
      <c r="U998" s="132"/>
      <c r="W998" s="61" t="str">
        <f>IF(P998="","",IF(ISERROR(MATCH(V998,V$5:V997,0)),MAX(W$5:W997)+1,VLOOKUP(V998,V$5:W997,2,FALSE)) )</f>
        <v/>
      </c>
      <c r="AK998" s="58" t="s">
        <v>3451</v>
      </c>
      <c r="AO998" s="128" t="s">
        <v>3601</v>
      </c>
      <c r="AR998" s="56">
        <v>321</v>
      </c>
      <c r="AS998" s="58" t="s">
        <v>3473</v>
      </c>
      <c r="AV998" s="112">
        <v>51.424100000000003</v>
      </c>
      <c r="AW998" s="112">
        <v>104.57380000000001</v>
      </c>
      <c r="AX998" s="58">
        <v>5</v>
      </c>
    </row>
    <row r="999" spans="1:50" ht="15" customHeight="1" x14ac:dyDescent="0.3">
      <c r="A999" s="160" t="s">
        <v>3603</v>
      </c>
      <c r="B999" s="54">
        <f ca="1">IF(AO999="","",IF(ISERROR(MATCH(AO999,AO$5:AO998,0)),MAX(B$5:B998)+1,INDIRECT(ADDRESS(MATCH(AO999,AO$5:AO998,0)+4,1)) ) )</f>
        <v>887</v>
      </c>
      <c r="C999" s="55">
        <v>1060</v>
      </c>
      <c r="E999" s="146" t="s">
        <v>1308</v>
      </c>
      <c r="F999" s="56" t="s">
        <v>1308</v>
      </c>
      <c r="J999" s="58" t="s">
        <v>1182</v>
      </c>
      <c r="K999" s="128"/>
      <c r="L999" s="145" t="s">
        <v>3602</v>
      </c>
      <c r="M999" s="58" t="s">
        <v>1618</v>
      </c>
      <c r="N999" s="61">
        <f>IF(J999="","",IF(ISERROR(MATCH(M999,M$5:M998,0)),MAX(N$5:N998)+1,VLOOKUP(M999,M$5:N998,2,FALSE)) )</f>
        <v>11</v>
      </c>
      <c r="Q999" s="140"/>
      <c r="R999" s="140"/>
      <c r="S999" s="132"/>
      <c r="T999" s="140"/>
      <c r="U999" s="132"/>
      <c r="W999" s="61" t="str">
        <f>IF(P999="","",IF(ISERROR(MATCH(V999,V$5:V998,0)),MAX(W$5:W998)+1,VLOOKUP(V999,V$5:W998,2,FALSE)) )</f>
        <v/>
      </c>
      <c r="AK999" s="58" t="s">
        <v>3451</v>
      </c>
      <c r="AO999" s="128" t="s">
        <v>3603</v>
      </c>
      <c r="AR999" s="56">
        <v>322</v>
      </c>
      <c r="AS999" s="58" t="s">
        <v>3473</v>
      </c>
      <c r="AV999" s="112">
        <v>51.42389</v>
      </c>
      <c r="AW999" s="112">
        <v>104.57088</v>
      </c>
      <c r="AX999" s="58">
        <v>5</v>
      </c>
    </row>
    <row r="1000" spans="1:50" ht="15" customHeight="1" x14ac:dyDescent="0.3">
      <c r="A1000" s="160" t="s">
        <v>3605</v>
      </c>
      <c r="B1000" s="54">
        <f ca="1">IF(AO1000="","",IF(ISERROR(MATCH(AO1000,AO$5:AO999,0)),MAX(B$5:B999)+1,INDIRECT(ADDRESS(MATCH(AO1000,AO$5:AO999,0)+4,1)) ) )</f>
        <v>888</v>
      </c>
      <c r="C1000" s="55">
        <v>1061</v>
      </c>
      <c r="E1000" s="146" t="s">
        <v>1308</v>
      </c>
      <c r="F1000" s="56" t="s">
        <v>1308</v>
      </c>
      <c r="J1000" s="58" t="s">
        <v>1182</v>
      </c>
      <c r="K1000" s="128"/>
      <c r="L1000" s="145" t="s">
        <v>3604</v>
      </c>
      <c r="M1000" s="58" t="s">
        <v>1647</v>
      </c>
      <c r="N1000" s="61">
        <f>IF(J1000="","",IF(ISERROR(MATCH(M1000,M$5:M999,0)),MAX(N$5:N999)+1,VLOOKUP(M1000,M$5:N999,2,FALSE)) )</f>
        <v>12</v>
      </c>
      <c r="Q1000" s="140"/>
      <c r="R1000" s="140"/>
      <c r="S1000" s="132"/>
      <c r="T1000" s="140"/>
      <c r="U1000" s="132"/>
      <c r="W1000" s="61" t="str">
        <f>IF(P1000="","",IF(ISERROR(MATCH(V1000,V$5:V999,0)),MAX(W$5:W999)+1,VLOOKUP(V1000,V$5:W999,2,FALSE)) )</f>
        <v/>
      </c>
      <c r="AK1000" s="58" t="s">
        <v>3451</v>
      </c>
      <c r="AO1000" s="128" t="s">
        <v>3605</v>
      </c>
      <c r="AR1000" s="56">
        <v>323</v>
      </c>
      <c r="AS1000" s="58" t="s">
        <v>3473</v>
      </c>
      <c r="AV1000" s="112">
        <v>51.424639999999997</v>
      </c>
      <c r="AW1000" s="112">
        <v>104.56668000000001</v>
      </c>
      <c r="AX1000" s="58">
        <v>5</v>
      </c>
    </row>
    <row r="1001" spans="1:50" ht="15" customHeight="1" x14ac:dyDescent="0.3">
      <c r="A1001" s="160" t="s">
        <v>3607</v>
      </c>
      <c r="B1001" s="54">
        <f ca="1">IF(AO1001="","",IF(ISERROR(MATCH(AO1001,AO$5:AO1000,0)),MAX(B$5:B1000)+1,INDIRECT(ADDRESS(MATCH(AO1001,AO$5:AO1000,0)+4,1)) ) )</f>
        <v>889</v>
      </c>
      <c r="C1001" s="55">
        <v>1062</v>
      </c>
      <c r="E1001" s="146" t="s">
        <v>1308</v>
      </c>
      <c r="F1001" s="56" t="s">
        <v>1308</v>
      </c>
      <c r="J1001" s="58" t="s">
        <v>1182</v>
      </c>
      <c r="K1001" s="128"/>
      <c r="L1001" s="145" t="s">
        <v>3606</v>
      </c>
      <c r="M1001" s="58" t="s">
        <v>1647</v>
      </c>
      <c r="N1001" s="61">
        <f>IF(J1001="","",IF(ISERROR(MATCH(M1001,M$5:M1000,0)),MAX(N$5:N1000)+1,VLOOKUP(M1001,M$5:N1000,2,FALSE)) )</f>
        <v>12</v>
      </c>
      <c r="Q1001" s="140"/>
      <c r="R1001" s="140"/>
      <c r="S1001" s="132"/>
      <c r="T1001" s="140"/>
      <c r="U1001" s="132"/>
      <c r="W1001" s="61" t="str">
        <f>IF(P1001="","",IF(ISERROR(MATCH(V1001,V$5:V1000,0)),MAX(W$5:W1000)+1,VLOOKUP(V1001,V$5:W1000,2,FALSE)) )</f>
        <v/>
      </c>
      <c r="AK1001" s="58" t="s">
        <v>3451</v>
      </c>
      <c r="AO1001" s="128" t="s">
        <v>3607</v>
      </c>
      <c r="AR1001" s="56">
        <v>324</v>
      </c>
      <c r="AS1001" s="58" t="s">
        <v>3473</v>
      </c>
      <c r="AV1001" s="112">
        <v>51.424329999999998</v>
      </c>
      <c r="AW1001" s="112">
        <v>104.56229</v>
      </c>
      <c r="AX1001" s="58">
        <v>5</v>
      </c>
    </row>
    <row r="1002" spans="1:50" ht="15" customHeight="1" x14ac:dyDescent="0.3">
      <c r="A1002" s="160" t="s">
        <v>3609</v>
      </c>
      <c r="B1002" s="54">
        <f ca="1">IF(AO1002="","",IF(ISERROR(MATCH(AO1002,AO$5:AO1001,0)),MAX(B$5:B1001)+1,INDIRECT(ADDRESS(MATCH(AO1002,AO$5:AO1001,0)+4,1)) ) )</f>
        <v>890</v>
      </c>
      <c r="C1002" s="55">
        <v>1063</v>
      </c>
      <c r="E1002" s="146" t="s">
        <v>1308</v>
      </c>
      <c r="F1002" s="56" t="s">
        <v>1308</v>
      </c>
      <c r="J1002" s="58" t="s">
        <v>1182</v>
      </c>
      <c r="K1002" s="128"/>
      <c r="L1002" s="145" t="s">
        <v>3608</v>
      </c>
      <c r="M1002" s="58" t="s">
        <v>1479</v>
      </c>
      <c r="N1002" s="61">
        <f>IF(J1002="","",IF(ISERROR(MATCH(M1002,M$5:M1001,0)),MAX(N$5:N1001)+1,VLOOKUP(M1002,M$5:N1001,2,FALSE)) )</f>
        <v>7</v>
      </c>
      <c r="Q1002" s="140"/>
      <c r="R1002" s="140"/>
      <c r="S1002" s="132"/>
      <c r="T1002" s="140"/>
      <c r="U1002" s="132"/>
      <c r="W1002" s="61" t="str">
        <f>IF(P1002="","",IF(ISERROR(MATCH(V1002,V$5:V1001,0)),MAX(W$5:W1001)+1,VLOOKUP(V1002,V$5:W1001,2,FALSE)) )</f>
        <v/>
      </c>
      <c r="AK1002" s="58" t="s">
        <v>3451</v>
      </c>
      <c r="AO1002" s="128" t="s">
        <v>3609</v>
      </c>
      <c r="AR1002" s="56">
        <v>326</v>
      </c>
      <c r="AS1002" s="58" t="s">
        <v>3473</v>
      </c>
      <c r="AV1002" s="112">
        <v>51.423409999999997</v>
      </c>
      <c r="AW1002" s="112">
        <v>104.55862999999999</v>
      </c>
      <c r="AX1002" s="58">
        <v>5</v>
      </c>
    </row>
    <row r="1003" spans="1:50" ht="15" customHeight="1" x14ac:dyDescent="0.3">
      <c r="A1003" s="160" t="s">
        <v>3611</v>
      </c>
      <c r="B1003" s="54">
        <f ca="1">IF(AO1003="","",IF(ISERROR(MATCH(AO1003,AO$5:AO1002,0)),MAX(B$5:B1002)+1,INDIRECT(ADDRESS(MATCH(AO1003,AO$5:AO1002,0)+4,1)) ) )</f>
        <v>891</v>
      </c>
      <c r="C1003" s="55">
        <v>1064</v>
      </c>
      <c r="E1003" s="146" t="s">
        <v>1308</v>
      </c>
      <c r="F1003" s="56" t="s">
        <v>1308</v>
      </c>
      <c r="J1003" s="58" t="s">
        <v>1182</v>
      </c>
      <c r="K1003" s="128"/>
      <c r="L1003" s="145" t="s">
        <v>3610</v>
      </c>
      <c r="M1003" s="58" t="s">
        <v>2473</v>
      </c>
      <c r="N1003" s="61">
        <f>IF(J1003="","",IF(ISERROR(MATCH(M1003,M$5:M1002,0)),MAX(N$5:N1002)+1,VLOOKUP(M1003,M$5:N1002,2,FALSE)) )</f>
        <v>32</v>
      </c>
      <c r="Q1003" s="140"/>
      <c r="R1003" s="140"/>
      <c r="S1003" s="132"/>
      <c r="T1003" s="140"/>
      <c r="U1003" s="132"/>
      <c r="W1003" s="61" t="str">
        <f>IF(P1003="","",IF(ISERROR(MATCH(V1003,V$5:V1002,0)),MAX(W$5:W1002)+1,VLOOKUP(V1003,V$5:W1002,2,FALSE)) )</f>
        <v/>
      </c>
      <c r="AK1003" s="58" t="s">
        <v>3451</v>
      </c>
      <c r="AO1003" s="128" t="s">
        <v>3611</v>
      </c>
      <c r="AR1003" s="56">
        <v>327</v>
      </c>
      <c r="AS1003" s="58" t="s">
        <v>3473</v>
      </c>
      <c r="AV1003" s="112">
        <v>51.4255</v>
      </c>
      <c r="AW1003" s="112">
        <v>104.55391</v>
      </c>
      <c r="AX1003" s="58">
        <v>5</v>
      </c>
    </row>
    <row r="1004" spans="1:50" ht="15" customHeight="1" x14ac:dyDescent="0.3">
      <c r="A1004" s="160" t="s">
        <v>3613</v>
      </c>
      <c r="B1004" s="54">
        <f ca="1">IF(AO1004="","",IF(ISERROR(MATCH(AO1004,AO$5:AO1003,0)),MAX(B$5:B1003)+1,INDIRECT(ADDRESS(MATCH(AO1004,AO$5:AO1003,0)+4,1)) ) )</f>
        <v>892</v>
      </c>
      <c r="C1004" s="55">
        <v>1065</v>
      </c>
      <c r="E1004" s="146" t="s">
        <v>1308</v>
      </c>
      <c r="F1004" s="56" t="s">
        <v>1308</v>
      </c>
      <c r="J1004" s="58" t="s">
        <v>1182</v>
      </c>
      <c r="K1004" s="128"/>
      <c r="L1004" s="145" t="s">
        <v>3612</v>
      </c>
      <c r="M1004" s="58" t="s">
        <v>1479</v>
      </c>
      <c r="N1004" s="61">
        <f>IF(J1004="","",IF(ISERROR(MATCH(M1004,M$5:M1003,0)),MAX(N$5:N1003)+1,VLOOKUP(M1004,M$5:N1003,2,FALSE)) )</f>
        <v>7</v>
      </c>
      <c r="Q1004" s="140"/>
      <c r="R1004" s="140"/>
      <c r="S1004" s="132"/>
      <c r="T1004" s="140"/>
      <c r="U1004" s="132"/>
      <c r="W1004" s="61" t="str">
        <f>IF(P1004="","",IF(ISERROR(MATCH(V1004,V$5:V1003,0)),MAX(W$5:W1003)+1,VLOOKUP(V1004,V$5:W1003,2,FALSE)) )</f>
        <v/>
      </c>
      <c r="AK1004" s="58" t="s">
        <v>3451</v>
      </c>
      <c r="AO1004" s="128" t="s">
        <v>3613</v>
      </c>
      <c r="AR1004" s="56">
        <v>337</v>
      </c>
      <c r="AS1004" s="58" t="s">
        <v>3473</v>
      </c>
      <c r="AV1004" s="112">
        <v>51.439520000000002</v>
      </c>
      <c r="AW1004" s="112">
        <v>104.55663</v>
      </c>
      <c r="AX1004" s="58">
        <v>5</v>
      </c>
    </row>
    <row r="1005" spans="1:50" ht="15" customHeight="1" x14ac:dyDescent="0.3">
      <c r="A1005" s="160" t="s">
        <v>3615</v>
      </c>
      <c r="B1005" s="54">
        <f ca="1">IF(AO1005="","",IF(ISERROR(MATCH(AO1005,AO$5:AO1004,0)),MAX(B$5:B1004)+1,INDIRECT(ADDRESS(MATCH(AO1005,AO$5:AO1004,0)+4,1)) ) )</f>
        <v>893</v>
      </c>
      <c r="C1005" s="55">
        <v>1066</v>
      </c>
      <c r="E1005" s="146" t="s">
        <v>1308</v>
      </c>
      <c r="F1005" s="56" t="s">
        <v>1308</v>
      </c>
      <c r="J1005" s="58" t="s">
        <v>1182</v>
      </c>
      <c r="K1005" s="128"/>
      <c r="L1005" s="145" t="s">
        <v>3614</v>
      </c>
      <c r="M1005" s="58" t="s">
        <v>1647</v>
      </c>
      <c r="N1005" s="61">
        <f>IF(J1005="","",IF(ISERROR(MATCH(M1005,M$5:M1004,0)),MAX(N$5:N1004)+1,VLOOKUP(M1005,M$5:N1004,2,FALSE)) )</f>
        <v>12</v>
      </c>
      <c r="Q1005" s="140"/>
      <c r="R1005" s="140"/>
      <c r="S1005" s="132"/>
      <c r="T1005" s="140"/>
      <c r="U1005" s="132"/>
      <c r="W1005" s="61" t="str">
        <f>IF(P1005="","",IF(ISERROR(MATCH(V1005,V$5:V1004,0)),MAX(W$5:W1004)+1,VLOOKUP(V1005,V$5:W1004,2,FALSE)) )</f>
        <v/>
      </c>
      <c r="AK1005" s="58" t="s">
        <v>3451</v>
      </c>
      <c r="AO1005" s="128" t="s">
        <v>3615</v>
      </c>
      <c r="AR1005" s="56" t="s">
        <v>3616</v>
      </c>
      <c r="AS1005" s="58" t="s">
        <v>3473</v>
      </c>
      <c r="AV1005" s="112">
        <v>51.35492</v>
      </c>
      <c r="AW1005" s="112">
        <v>104.60997</v>
      </c>
      <c r="AX1005" s="58">
        <v>5</v>
      </c>
    </row>
    <row r="1006" spans="1:50" ht="15" customHeight="1" x14ac:dyDescent="0.3">
      <c r="A1006" s="160" t="s">
        <v>3618</v>
      </c>
      <c r="B1006" s="54">
        <f ca="1">IF(AO1006="","",IF(ISERROR(MATCH(AO1006,AO$5:AO1005,0)),MAX(B$5:B1005)+1,INDIRECT(ADDRESS(MATCH(AO1006,AO$5:AO1005,0)+4,1)) ) )</f>
        <v>894</v>
      </c>
      <c r="C1006" s="55">
        <v>1067</v>
      </c>
      <c r="E1006" s="146" t="s">
        <v>1194</v>
      </c>
      <c r="F1006" s="56" t="s">
        <v>1194</v>
      </c>
      <c r="J1006" s="58" t="s">
        <v>1182</v>
      </c>
      <c r="K1006" s="128"/>
      <c r="L1006" s="145" t="s">
        <v>3617</v>
      </c>
      <c r="M1006" s="58" t="s">
        <v>2509</v>
      </c>
      <c r="N1006" s="61">
        <f>IF(J1006="","",IF(ISERROR(MATCH(M1006,M$5:M1005,0)),MAX(N$5:N1005)+1,VLOOKUP(M1006,M$5:N1005,2,FALSE)) )</f>
        <v>33</v>
      </c>
      <c r="Q1006" s="140"/>
      <c r="R1006" s="140"/>
      <c r="S1006" s="132"/>
      <c r="T1006" s="140"/>
      <c r="U1006" s="132"/>
      <c r="W1006" s="61" t="str">
        <f>IF(P1006="","",IF(ISERROR(MATCH(V1006,V$5:V1005,0)),MAX(W$5:W1005)+1,VLOOKUP(V1006,V$5:W1005,2,FALSE)) )</f>
        <v/>
      </c>
      <c r="AK1006" s="58" t="s">
        <v>3451</v>
      </c>
      <c r="AO1006" s="128" t="s">
        <v>3618</v>
      </c>
      <c r="AR1006" s="56" t="s">
        <v>3619</v>
      </c>
      <c r="AS1006" s="58" t="s">
        <v>3473</v>
      </c>
      <c r="AV1006" s="112">
        <v>51.35492</v>
      </c>
      <c r="AW1006" s="112">
        <v>104.60997</v>
      </c>
      <c r="AX1006" s="58">
        <v>5</v>
      </c>
    </row>
    <row r="1007" spans="1:50" ht="15" customHeight="1" x14ac:dyDescent="0.25">
      <c r="A1007" s="160" t="s">
        <v>3621</v>
      </c>
      <c r="B1007" s="54">
        <f ca="1">IF(AO1007="","",IF(ISERROR(MATCH(AO1007,AO$5:AO1006,0)),MAX(B$5:B1006)+1,INDIRECT(ADDRESS(MATCH(AO1007,AO$5:AO1006,0)+4,1)) ) )</f>
        <v>895</v>
      </c>
      <c r="C1007" s="55">
        <v>1068</v>
      </c>
      <c r="E1007" s="146" t="s">
        <v>1194</v>
      </c>
      <c r="F1007" s="56" t="s">
        <v>1194</v>
      </c>
      <c r="J1007" s="58" t="s">
        <v>1182</v>
      </c>
      <c r="K1007" s="128"/>
      <c r="L1007" s="145" t="s">
        <v>3620</v>
      </c>
      <c r="M1007" s="58" t="s">
        <v>2509</v>
      </c>
      <c r="N1007" s="61">
        <f>IF(J1007="","",IF(ISERROR(MATCH(M1007,M$5:M1006,0)),MAX(N$5:N1006)+1,VLOOKUP(M1007,M$5:N1006,2,FALSE)) )</f>
        <v>33</v>
      </c>
      <c r="W1007" s="61" t="str">
        <f>IF(P1007="","",IF(ISERROR(MATCH(V1007,V$5:V1006,0)),MAX(W$5:W1006)+1,VLOOKUP(V1007,V$5:W1006,2,FALSE)) )</f>
        <v/>
      </c>
      <c r="AK1007" s="58" t="s">
        <v>3451</v>
      </c>
      <c r="AO1007" s="128" t="s">
        <v>3621</v>
      </c>
      <c r="AR1007" s="56">
        <v>343</v>
      </c>
      <c r="AS1007" s="58" t="s">
        <v>3473</v>
      </c>
      <c r="AV1007" s="112">
        <v>51.35427</v>
      </c>
      <c r="AW1007" s="112">
        <v>104.5977</v>
      </c>
      <c r="AX1007" s="58">
        <v>5</v>
      </c>
    </row>
    <row r="1008" spans="1:50" ht="15" customHeight="1" x14ac:dyDescent="0.25">
      <c r="A1008" s="160" t="s">
        <v>3623</v>
      </c>
      <c r="B1008" s="54">
        <f ca="1">IF(AO1008="","",IF(ISERROR(MATCH(AO1008,AO$5:AO1007,0)),MAX(B$5:B1007)+1,INDIRECT(ADDRESS(MATCH(AO1008,AO$5:AO1007,0)+4,1)) ) )</f>
        <v>896</v>
      </c>
      <c r="C1008" s="55">
        <v>1069</v>
      </c>
      <c r="E1008" s="146" t="s">
        <v>1194</v>
      </c>
      <c r="F1008" s="56" t="s">
        <v>1194</v>
      </c>
      <c r="J1008" s="58" t="s">
        <v>1182</v>
      </c>
      <c r="K1008" s="128"/>
      <c r="L1008" s="145" t="s">
        <v>3622</v>
      </c>
      <c r="M1008" s="58" t="s">
        <v>2509</v>
      </c>
      <c r="N1008" s="61">
        <f>IF(J1008="","",IF(ISERROR(MATCH(M1008,M$5:M1007,0)),MAX(N$5:N1007)+1,VLOOKUP(M1008,M$5:N1007,2,FALSE)) )</f>
        <v>33</v>
      </c>
      <c r="W1008" s="61" t="str">
        <f>IF(P1008="","",IF(ISERROR(MATCH(V1008,V$5:V1007,0)),MAX(W$5:W1007)+1,VLOOKUP(V1008,V$5:W1007,2,FALSE)) )</f>
        <v/>
      </c>
      <c r="AK1008" s="58" t="s">
        <v>3451</v>
      </c>
      <c r="AO1008" s="128" t="s">
        <v>3623</v>
      </c>
      <c r="AR1008" s="56">
        <v>344</v>
      </c>
      <c r="AS1008" s="58" t="s">
        <v>3473</v>
      </c>
      <c r="AV1008" s="112">
        <v>51.354619999999997</v>
      </c>
      <c r="AW1008" s="112">
        <v>104.59587999999999</v>
      </c>
      <c r="AX1008" s="58">
        <v>5</v>
      </c>
    </row>
    <row r="1009" spans="1:50" ht="15" customHeight="1" x14ac:dyDescent="0.25">
      <c r="A1009" s="160" t="s">
        <v>3625</v>
      </c>
      <c r="B1009" s="54">
        <f ca="1">IF(AO1009="","",IF(ISERROR(MATCH(AO1009,AO$5:AO1008,0)),MAX(B$5:B1008)+1,INDIRECT(ADDRESS(MATCH(AO1009,AO$5:AO1008,0)+4,1)) ) )</f>
        <v>897</v>
      </c>
      <c r="C1009" s="55">
        <v>1070</v>
      </c>
      <c r="E1009" s="146" t="s">
        <v>1194</v>
      </c>
      <c r="F1009" s="56" t="s">
        <v>1194</v>
      </c>
      <c r="J1009" s="58" t="s">
        <v>1182</v>
      </c>
      <c r="K1009" s="128"/>
      <c r="L1009" s="145" t="s">
        <v>3624</v>
      </c>
      <c r="M1009" s="58" t="s">
        <v>2509</v>
      </c>
      <c r="N1009" s="61">
        <f>IF(J1009="","",IF(ISERROR(MATCH(M1009,M$5:M1008,0)),MAX(N$5:N1008)+1,VLOOKUP(M1009,M$5:N1008,2,FALSE)) )</f>
        <v>33</v>
      </c>
      <c r="W1009" s="61" t="str">
        <f>IF(P1009="","",IF(ISERROR(MATCH(V1009,V$5:V1008,0)),MAX(W$5:W1008)+1,VLOOKUP(V1009,V$5:W1008,2,FALSE)) )</f>
        <v/>
      </c>
      <c r="AK1009" s="58" t="s">
        <v>3451</v>
      </c>
      <c r="AO1009" s="128" t="s">
        <v>3625</v>
      </c>
      <c r="AR1009" s="56">
        <v>348</v>
      </c>
      <c r="AS1009" s="58" t="s">
        <v>3473</v>
      </c>
      <c r="AV1009" s="112">
        <v>51.351480000000002</v>
      </c>
      <c r="AW1009" s="112">
        <v>104.60099</v>
      </c>
      <c r="AX1009" s="58">
        <v>5</v>
      </c>
    </row>
    <row r="1010" spans="1:50" ht="15" customHeight="1" x14ac:dyDescent="0.25">
      <c r="A1010" s="160" t="s">
        <v>3627</v>
      </c>
      <c r="B1010" s="54">
        <f ca="1">IF(AO1010="","",IF(ISERROR(MATCH(AO1010,AO$5:AO1009,0)),MAX(B$5:B1009)+1,INDIRECT(ADDRESS(MATCH(AO1010,AO$5:AO1009,0)+4,1)) ) )</f>
        <v>898</v>
      </c>
      <c r="C1010" s="55">
        <v>1071</v>
      </c>
      <c r="E1010" s="146" t="s">
        <v>1308</v>
      </c>
      <c r="F1010" s="56" t="s">
        <v>1308</v>
      </c>
      <c r="J1010" s="58" t="s">
        <v>1182</v>
      </c>
      <c r="K1010" s="128"/>
      <c r="L1010" s="145" t="s">
        <v>3626</v>
      </c>
      <c r="M1010" s="58" t="s">
        <v>1479</v>
      </c>
      <c r="N1010" s="61">
        <f>IF(J1010="","",IF(ISERROR(MATCH(M1010,M$5:M1009,0)),MAX(N$5:N1009)+1,VLOOKUP(M1010,M$5:N1009,2,FALSE)) )</f>
        <v>7</v>
      </c>
      <c r="W1010" s="61" t="str">
        <f>IF(P1010="","",IF(ISERROR(MATCH(V1010,V$5:V1009,0)),MAX(W$5:W1009)+1,VLOOKUP(V1010,V$5:W1009,2,FALSE)) )</f>
        <v/>
      </c>
      <c r="AK1010" s="58" t="s">
        <v>3451</v>
      </c>
      <c r="AO1010" s="128" t="s">
        <v>3627</v>
      </c>
      <c r="AR1010" s="56">
        <v>359</v>
      </c>
      <c r="AS1010" s="58" t="s">
        <v>3473</v>
      </c>
      <c r="AV1010" s="112">
        <v>51.491250000000001</v>
      </c>
      <c r="AW1010" s="112">
        <v>104.85928</v>
      </c>
      <c r="AX1010" s="58">
        <v>5</v>
      </c>
    </row>
    <row r="1011" spans="1:50" ht="15" customHeight="1" x14ac:dyDescent="0.25">
      <c r="A1011" s="160" t="s">
        <v>3629</v>
      </c>
      <c r="B1011" s="54">
        <f ca="1">IF(AO1011="","",IF(ISERROR(MATCH(AO1011,AO$5:AO1010,0)),MAX(B$5:B1010)+1,INDIRECT(ADDRESS(MATCH(AO1011,AO$5:AO1010,0)+4,1)) ) )</f>
        <v>899</v>
      </c>
      <c r="C1011" s="55">
        <v>1072</v>
      </c>
      <c r="E1011" s="146" t="s">
        <v>1308</v>
      </c>
      <c r="F1011" s="56" t="s">
        <v>1308</v>
      </c>
      <c r="J1011" s="58" t="s">
        <v>1182</v>
      </c>
      <c r="K1011" s="128"/>
      <c r="L1011" s="145" t="s">
        <v>3628</v>
      </c>
      <c r="M1011" s="58" t="s">
        <v>1647</v>
      </c>
      <c r="N1011" s="61">
        <f>IF(J1011="","",IF(ISERROR(MATCH(M1011,M$5:M1010,0)),MAX(N$5:N1010)+1,VLOOKUP(M1011,M$5:N1010,2,FALSE)) )</f>
        <v>12</v>
      </c>
      <c r="W1011" s="61" t="str">
        <f>IF(P1011="","",IF(ISERROR(MATCH(V1011,V$5:V1010,0)),MAX(W$5:W1010)+1,VLOOKUP(V1011,V$5:W1010,2,FALSE)) )</f>
        <v/>
      </c>
      <c r="AK1011" s="58" t="s">
        <v>3451</v>
      </c>
      <c r="AO1011" s="128" t="s">
        <v>3629</v>
      </c>
      <c r="AR1011" s="56">
        <v>360</v>
      </c>
      <c r="AS1011" s="58" t="s">
        <v>3473</v>
      </c>
      <c r="AV1011" s="112">
        <v>51.489800000000002</v>
      </c>
      <c r="AW1011" s="112">
        <v>104.86121</v>
      </c>
      <c r="AX1011" s="58">
        <v>5</v>
      </c>
    </row>
    <row r="1012" spans="1:50" ht="15" customHeight="1" x14ac:dyDescent="0.25">
      <c r="A1012" s="160" t="s">
        <v>3632</v>
      </c>
      <c r="B1012" s="54">
        <f ca="1">IF(AO1012="","",IF(ISERROR(MATCH(AO1012,AO$5:AO1011,0)),MAX(B$5:B1011)+1,INDIRECT(ADDRESS(MATCH(AO1012,AO$5:AO1011,0)+4,1)) ) )</f>
        <v>900</v>
      </c>
      <c r="C1012" s="55">
        <v>1073</v>
      </c>
      <c r="E1012" s="146" t="s">
        <v>1194</v>
      </c>
      <c r="F1012" s="56" t="s">
        <v>1194</v>
      </c>
      <c r="J1012" s="58" t="s">
        <v>1182</v>
      </c>
      <c r="K1012" s="128"/>
      <c r="L1012" s="145" t="s">
        <v>3630</v>
      </c>
      <c r="M1012" s="58" t="s">
        <v>2509</v>
      </c>
      <c r="N1012" s="61">
        <f>IF(J1012="","",IF(ISERROR(MATCH(M1012,M$5:M1011,0)),MAX(N$5:N1011)+1,VLOOKUP(M1012,M$5:N1011,2,FALSE)) )</f>
        <v>33</v>
      </c>
      <c r="W1012" s="61" t="str">
        <f>IF(P1012="","",IF(ISERROR(MATCH(V1012,V$5:V1011,0)),MAX(W$5:W1011)+1,VLOOKUP(V1012,V$5:W1011,2,FALSE)) )</f>
        <v/>
      </c>
      <c r="AK1012" s="58" t="s">
        <v>3451</v>
      </c>
      <c r="AL1012" s="59" t="s">
        <v>3631</v>
      </c>
      <c r="AO1012" s="128" t="s">
        <v>3632</v>
      </c>
      <c r="AR1012" s="56">
        <v>406</v>
      </c>
      <c r="AS1012" s="58" t="s">
        <v>3473</v>
      </c>
      <c r="AV1012" s="112">
        <v>51.3</v>
      </c>
      <c r="AW1012" s="112">
        <v>104.86</v>
      </c>
      <c r="AX1012" s="58">
        <v>150</v>
      </c>
    </row>
    <row r="1013" spans="1:50" ht="15" customHeight="1" thickBot="1" x14ac:dyDescent="0.3">
      <c r="A1013" s="163" t="s">
        <v>3635</v>
      </c>
      <c r="B1013" s="54">
        <f ca="1">IF(AO1013="","",IF(ISERROR(MATCH(AO1013,AO$5:AO1012,0)),MAX(B$5:B1012)+1,INDIRECT(ADDRESS(MATCH(AO1013,AO$5:AO1012,0)+4,1)) ) )</f>
        <v>901</v>
      </c>
      <c r="C1013" s="55">
        <v>1074</v>
      </c>
      <c r="E1013" s="146" t="s">
        <v>1194</v>
      </c>
      <c r="F1013" s="56" t="s">
        <v>1194</v>
      </c>
      <c r="J1013" s="58" t="s">
        <v>1182</v>
      </c>
      <c r="K1013" s="128"/>
      <c r="L1013" s="145" t="s">
        <v>3633</v>
      </c>
      <c r="M1013" s="58" t="s">
        <v>2509</v>
      </c>
      <c r="N1013" s="61">
        <f>IF(J1013="","",IF(ISERROR(MATCH(M1013,M$5:M1012,0)),MAX(N$5:N1012)+1,VLOOKUP(M1013,M$5:N1012,2,FALSE)) )</f>
        <v>33</v>
      </c>
      <c r="W1013" s="61" t="str">
        <f>IF(P1013="","",IF(ISERROR(MATCH(V1013,V$5:V1012,0)),MAX(W$5:W1012)+1,VLOOKUP(V1013,V$5:W1012,2,FALSE)) )</f>
        <v/>
      </c>
      <c r="AK1013" s="58" t="s">
        <v>3451</v>
      </c>
      <c r="AL1013" s="59" t="s">
        <v>3634</v>
      </c>
      <c r="AO1013" s="154" t="s">
        <v>3635</v>
      </c>
      <c r="AR1013" s="56">
        <v>419</v>
      </c>
      <c r="AS1013" s="58" t="s">
        <v>3473</v>
      </c>
      <c r="AV1013" s="112">
        <v>51.383299999999998</v>
      </c>
      <c r="AW1013" s="112">
        <v>104.86002000000001</v>
      </c>
      <c r="AX1013" s="58">
        <v>5</v>
      </c>
    </row>
    <row r="1014" spans="1:50" ht="15" customHeight="1" x14ac:dyDescent="0.25">
      <c r="A1014" s="160" t="s">
        <v>3637</v>
      </c>
      <c r="B1014" s="54">
        <f ca="1">IF(AO1014="","",IF(ISERROR(MATCH(AO1014,AO$5:AO1013,0)),MAX(B$5:B1013)+1,INDIRECT(ADDRESS(MATCH(AO1014,AO$5:AO1013,0)+4,1)) ) )</f>
        <v>902</v>
      </c>
      <c r="C1014" s="55">
        <v>1075</v>
      </c>
      <c r="E1014" s="146" t="s">
        <v>1308</v>
      </c>
      <c r="F1014" s="56" t="s">
        <v>1308</v>
      </c>
      <c r="J1014" s="58" t="s">
        <v>1182</v>
      </c>
      <c r="K1014" s="155"/>
      <c r="L1014" s="145" t="s">
        <v>3636</v>
      </c>
      <c r="M1014" s="58" t="s">
        <v>1647</v>
      </c>
      <c r="N1014" s="61">
        <f>IF(J1014="","",IF(ISERROR(MATCH(M1014,M$5:M1013,0)),MAX(N$5:N1013)+1,VLOOKUP(M1014,M$5:N1013,2,FALSE)) )</f>
        <v>12</v>
      </c>
      <c r="W1014" s="61" t="str">
        <f>IF(P1014="","",IF(ISERROR(MATCH(V1014,V$5:V1013,0)),MAX(W$5:W1013)+1,VLOOKUP(V1014,V$5:W1013,2,FALSE)) )</f>
        <v/>
      </c>
      <c r="AK1014" s="58" t="s">
        <v>3451</v>
      </c>
      <c r="AO1014" s="128" t="s">
        <v>3637</v>
      </c>
      <c r="AR1014" s="56" t="s">
        <v>3638</v>
      </c>
      <c r="AS1014" s="58" t="s">
        <v>3639</v>
      </c>
      <c r="AV1014" s="112">
        <v>60.919269999999997</v>
      </c>
      <c r="AW1014" s="112">
        <v>68.71705</v>
      </c>
      <c r="AX1014" s="58">
        <v>5</v>
      </c>
    </row>
    <row r="1015" spans="1:50" ht="15" customHeight="1" x14ac:dyDescent="0.25">
      <c r="A1015" s="160" t="s">
        <v>3641</v>
      </c>
      <c r="B1015" s="54">
        <f ca="1">IF(AO1015="","",IF(ISERROR(MATCH(AO1015,AO$5:AO1014,0)),MAX(B$5:B1014)+1,INDIRECT(ADDRESS(MATCH(AO1015,AO$5:AO1014,0)+4,1)) ) )</f>
        <v>903</v>
      </c>
      <c r="C1015" s="55">
        <v>1076</v>
      </c>
      <c r="E1015" s="146" t="s">
        <v>1308</v>
      </c>
      <c r="F1015" s="56" t="s">
        <v>1308</v>
      </c>
      <c r="J1015" s="58" t="s">
        <v>1182</v>
      </c>
      <c r="K1015" s="128"/>
      <c r="L1015" s="145" t="s">
        <v>3640</v>
      </c>
      <c r="M1015" s="58" t="s">
        <v>1647</v>
      </c>
      <c r="N1015" s="61">
        <f>IF(J1015="","",IF(ISERROR(MATCH(M1015,M$5:M1014,0)),MAX(N$5:N1014)+1,VLOOKUP(M1015,M$5:N1014,2,FALSE)) )</f>
        <v>12</v>
      </c>
      <c r="W1015" s="61" t="str">
        <f>IF(P1015="","",IF(ISERROR(MATCH(V1015,V$5:V1014,0)),MAX(W$5:W1014)+1,VLOOKUP(V1015,V$5:W1014,2,FALSE)) )</f>
        <v/>
      </c>
      <c r="AK1015" s="58" t="s">
        <v>3451</v>
      </c>
      <c r="AO1015" s="128" t="s">
        <v>3641</v>
      </c>
      <c r="AR1015" s="56" t="s">
        <v>3642</v>
      </c>
      <c r="AS1015" s="58" t="s">
        <v>3639</v>
      </c>
      <c r="AV1015" s="112">
        <v>60.919269999999997</v>
      </c>
      <c r="AW1015" s="112">
        <v>68.71705</v>
      </c>
      <c r="AX1015" s="58">
        <v>5</v>
      </c>
    </row>
    <row r="1016" spans="1:50" ht="15" customHeight="1" x14ac:dyDescent="0.25">
      <c r="A1016" s="160" t="s">
        <v>3644</v>
      </c>
      <c r="B1016" s="54">
        <f ca="1">IF(AO1016="","",IF(ISERROR(MATCH(AO1016,AO$5:AO1015,0)),MAX(B$5:B1015)+1,INDIRECT(ADDRESS(MATCH(AO1016,AO$5:AO1015,0)+4,1)) ) )</f>
        <v>904</v>
      </c>
      <c r="C1016" s="55">
        <v>1077</v>
      </c>
      <c r="E1016" s="146" t="s">
        <v>1308</v>
      </c>
      <c r="F1016" s="56" t="s">
        <v>1308</v>
      </c>
      <c r="J1016" s="58" t="s">
        <v>1182</v>
      </c>
      <c r="K1016" s="128"/>
      <c r="L1016" s="145" t="s">
        <v>3643</v>
      </c>
      <c r="M1016" s="58" t="s">
        <v>1647</v>
      </c>
      <c r="N1016" s="61">
        <f>IF(J1016="","",IF(ISERROR(MATCH(M1016,M$5:M1015,0)),MAX(N$5:N1015)+1,VLOOKUP(M1016,M$5:N1015,2,FALSE)) )</f>
        <v>12</v>
      </c>
      <c r="W1016" s="61" t="str">
        <f>IF(P1016="","",IF(ISERROR(MATCH(V1016,V$5:V1015,0)),MAX(W$5:W1015)+1,VLOOKUP(V1016,V$5:W1015,2,FALSE)) )</f>
        <v/>
      </c>
      <c r="AK1016" s="58" t="s">
        <v>3451</v>
      </c>
      <c r="AO1016" s="128" t="s">
        <v>3644</v>
      </c>
      <c r="AR1016" s="56">
        <v>509</v>
      </c>
      <c r="AS1016" s="58" t="s">
        <v>3639</v>
      </c>
      <c r="AV1016" s="112">
        <v>60.917209999999997</v>
      </c>
      <c r="AW1016" s="112">
        <v>68.714529999999996</v>
      </c>
      <c r="AX1016" s="58">
        <v>5</v>
      </c>
    </row>
    <row r="1017" spans="1:50" ht="15" customHeight="1" x14ac:dyDescent="0.25">
      <c r="A1017" s="160" t="s">
        <v>3646</v>
      </c>
      <c r="B1017" s="54">
        <f ca="1">IF(AO1017="","",IF(ISERROR(MATCH(AO1017,AO$5:AO1016,0)),MAX(B$5:B1016)+1,INDIRECT(ADDRESS(MATCH(AO1017,AO$5:AO1016,0)+4,1)) ) )</f>
        <v>905</v>
      </c>
      <c r="C1017" s="55">
        <v>1078</v>
      </c>
      <c r="E1017" s="146" t="s">
        <v>1308</v>
      </c>
      <c r="F1017" s="56" t="s">
        <v>1308</v>
      </c>
      <c r="J1017" s="58" t="s">
        <v>1182</v>
      </c>
      <c r="K1017" s="128"/>
      <c r="L1017" s="145" t="s">
        <v>3645</v>
      </c>
      <c r="M1017" s="58" t="s">
        <v>1479</v>
      </c>
      <c r="N1017" s="61">
        <f>IF(J1017="","",IF(ISERROR(MATCH(M1017,M$5:M1016,0)),MAX(N$5:N1016)+1,VLOOKUP(M1017,M$5:N1016,2,FALSE)) )</f>
        <v>7</v>
      </c>
      <c r="W1017" s="61" t="str">
        <f>IF(P1017="","",IF(ISERROR(MATCH(V1017,V$5:V1016,0)),MAX(W$5:W1016)+1,VLOOKUP(V1017,V$5:W1016,2,FALSE)) )</f>
        <v/>
      </c>
      <c r="AK1017" s="58" t="s">
        <v>3451</v>
      </c>
      <c r="AO1017" s="128" t="s">
        <v>3646</v>
      </c>
      <c r="AR1017" s="56">
        <v>510</v>
      </c>
      <c r="AS1017" s="58" t="s">
        <v>3639</v>
      </c>
      <c r="AV1017" s="112">
        <v>60.915819999999997</v>
      </c>
      <c r="AW1017" s="112">
        <v>68.712950000000006</v>
      </c>
      <c r="AX1017" s="58">
        <v>5</v>
      </c>
    </row>
    <row r="1018" spans="1:50" ht="15" customHeight="1" x14ac:dyDescent="0.25">
      <c r="A1018" s="160" t="s">
        <v>3650</v>
      </c>
      <c r="B1018" s="54">
        <f ca="1">IF(AO1018="","",IF(ISERROR(MATCH(AO1018,AO$5:AO1017,0)),MAX(B$5:B1017)+1,INDIRECT(ADDRESS(MATCH(AO1018,AO$5:AO1017,0)+4,1)) ) )</f>
        <v>906</v>
      </c>
      <c r="C1018" s="55">
        <v>1079</v>
      </c>
      <c r="E1018" s="146" t="s">
        <v>1308</v>
      </c>
      <c r="F1018" s="56" t="s">
        <v>1308</v>
      </c>
      <c r="J1018" s="58" t="s">
        <v>1182</v>
      </c>
      <c r="K1018" s="128"/>
      <c r="L1018" s="145" t="s">
        <v>3647</v>
      </c>
      <c r="M1018" s="58" t="s">
        <v>1662</v>
      </c>
      <c r="N1018" s="61">
        <f>IF(J1018="","",IF(ISERROR(MATCH(M1018,M$5:M1017,0)),MAX(N$5:N1017)+1,VLOOKUP(M1018,M$5:N1017,2,FALSE)) )</f>
        <v>13</v>
      </c>
      <c r="Q1018" s="140" t="s">
        <v>3648</v>
      </c>
      <c r="R1018" s="140" t="s">
        <v>3649</v>
      </c>
      <c r="W1018" s="61" t="str">
        <f>IF(P1018="","",IF(ISERROR(MATCH(V1018,V$5:V1017,0)),MAX(W$5:W1017)+1,VLOOKUP(V1018,V$5:W1017,2,FALSE)) )</f>
        <v/>
      </c>
      <c r="AK1018" s="58" t="s">
        <v>3451</v>
      </c>
      <c r="AO1018" s="128" t="s">
        <v>3650</v>
      </c>
      <c r="AR1018" s="56">
        <v>511</v>
      </c>
      <c r="AS1018" s="58" t="s">
        <v>3639</v>
      </c>
      <c r="AV1018" s="112">
        <v>60.914439999999999</v>
      </c>
      <c r="AW1018" s="112">
        <v>68.711510000000004</v>
      </c>
      <c r="AX1018" s="58">
        <v>5</v>
      </c>
    </row>
    <row r="1019" spans="1:50" ht="15" customHeight="1" x14ac:dyDescent="0.25">
      <c r="A1019" s="160" t="s">
        <v>3654</v>
      </c>
      <c r="B1019" s="54">
        <f ca="1">IF(AO1019="","",IF(ISERROR(MATCH(AO1019,AO$5:AO1018,0)),MAX(B$5:B1018)+1,INDIRECT(ADDRESS(MATCH(AO1019,AO$5:AO1018,0)+4,1)) ) )</f>
        <v>907</v>
      </c>
      <c r="C1019" s="55">
        <v>1080</v>
      </c>
      <c r="E1019" s="146" t="s">
        <v>1308</v>
      </c>
      <c r="F1019" s="56" t="s">
        <v>1308</v>
      </c>
      <c r="J1019" s="58" t="s">
        <v>1182</v>
      </c>
      <c r="K1019" s="128"/>
      <c r="L1019" s="145" t="s">
        <v>3651</v>
      </c>
      <c r="M1019" s="58" t="s">
        <v>1647</v>
      </c>
      <c r="N1019" s="61">
        <f>IF(J1019="","",IF(ISERROR(MATCH(M1019,M$5:M1018,0)),MAX(N$5:N1018)+1,VLOOKUP(M1019,M$5:N1018,2,FALSE)) )</f>
        <v>12</v>
      </c>
      <c r="Q1019" s="140" t="s">
        <v>3652</v>
      </c>
      <c r="R1019" s="140" t="s">
        <v>3653</v>
      </c>
      <c r="W1019" s="61" t="str">
        <f>IF(P1019="","",IF(ISERROR(MATCH(V1019,V$5:V1018,0)),MAX(W$5:W1018)+1,VLOOKUP(V1019,V$5:W1018,2,FALSE)) )</f>
        <v/>
      </c>
      <c r="AK1019" s="58" t="s">
        <v>3451</v>
      </c>
      <c r="AO1019" s="128" t="s">
        <v>3654</v>
      </c>
      <c r="AR1019" s="56">
        <v>512</v>
      </c>
      <c r="AS1019" s="58" t="s">
        <v>3639</v>
      </c>
      <c r="AV1019" s="112">
        <v>60.913710000000002</v>
      </c>
      <c r="AW1019" s="112">
        <v>68.711110000000005</v>
      </c>
      <c r="AX1019" s="58">
        <v>5</v>
      </c>
    </row>
    <row r="1020" spans="1:50" ht="15" customHeight="1" x14ac:dyDescent="0.25">
      <c r="A1020" s="160" t="s">
        <v>3658</v>
      </c>
      <c r="B1020" s="54">
        <f ca="1">IF(AO1020="","",IF(ISERROR(MATCH(AO1020,AO$5:AO1019,0)),MAX(B$5:B1019)+1,INDIRECT(ADDRESS(MATCH(AO1020,AO$5:AO1019,0)+4,1)) ) )</f>
        <v>908</v>
      </c>
      <c r="C1020" s="55">
        <v>1081</v>
      </c>
      <c r="E1020" s="146" t="s">
        <v>1308</v>
      </c>
      <c r="F1020" s="56" t="s">
        <v>1308</v>
      </c>
      <c r="J1020" s="58" t="s">
        <v>1182</v>
      </c>
      <c r="K1020" s="128"/>
      <c r="L1020" s="145" t="s">
        <v>3655</v>
      </c>
      <c r="M1020" s="58" t="s">
        <v>1647</v>
      </c>
      <c r="N1020" s="61">
        <f>IF(J1020="","",IF(ISERROR(MATCH(M1020,M$5:M1019,0)),MAX(N$5:N1019)+1,VLOOKUP(M1020,M$5:N1019,2,FALSE)) )</f>
        <v>12</v>
      </c>
      <c r="Q1020" s="140" t="s">
        <v>3656</v>
      </c>
      <c r="R1020" s="140" t="s">
        <v>3657</v>
      </c>
      <c r="W1020" s="61" t="str">
        <f>IF(P1020="","",IF(ISERROR(MATCH(V1020,V$5:V1019,0)),MAX(W$5:W1019)+1,VLOOKUP(V1020,V$5:W1019,2,FALSE)) )</f>
        <v/>
      </c>
      <c r="AK1020" s="58" t="s">
        <v>3451</v>
      </c>
      <c r="AO1020" s="128" t="s">
        <v>3658</v>
      </c>
      <c r="AR1020" s="56">
        <v>513</v>
      </c>
      <c r="AS1020" s="58" t="s">
        <v>3639</v>
      </c>
      <c r="AV1020" s="112">
        <v>60.91281</v>
      </c>
      <c r="AW1020" s="112">
        <v>68.711529999999996</v>
      </c>
      <c r="AX1020" s="58">
        <v>5</v>
      </c>
    </row>
    <row r="1021" spans="1:50" ht="15" customHeight="1" x14ac:dyDescent="0.25">
      <c r="A1021" s="160" t="s">
        <v>3662</v>
      </c>
      <c r="B1021" s="54">
        <f ca="1">IF(AO1021="","",IF(ISERROR(MATCH(AO1021,AO$5:AO1020,0)),MAX(B$5:B1020)+1,INDIRECT(ADDRESS(MATCH(AO1021,AO$5:AO1020,0)+4,1)) ) )</f>
        <v>909</v>
      </c>
      <c r="C1021" s="55">
        <v>1082</v>
      </c>
      <c r="E1021" s="146" t="s">
        <v>1308</v>
      </c>
      <c r="F1021" s="56" t="s">
        <v>1308</v>
      </c>
      <c r="J1021" s="58" t="s">
        <v>1182</v>
      </c>
      <c r="K1021" s="128"/>
      <c r="L1021" s="145" t="s">
        <v>3659</v>
      </c>
      <c r="M1021" s="58" t="s">
        <v>1647</v>
      </c>
      <c r="N1021" s="61">
        <f>IF(J1021="","",IF(ISERROR(MATCH(M1021,M$5:M1020,0)),MAX(N$5:N1020)+1,VLOOKUP(M1021,M$5:N1020,2,FALSE)) )</f>
        <v>12</v>
      </c>
      <c r="Q1021" s="140" t="s">
        <v>3660</v>
      </c>
      <c r="R1021" s="140" t="s">
        <v>3661</v>
      </c>
      <c r="W1021" s="61" t="str">
        <f>IF(P1021="","",IF(ISERROR(MATCH(V1021,V$5:V1020,0)),MAX(W$5:W1020)+1,VLOOKUP(V1021,V$5:W1020,2,FALSE)) )</f>
        <v/>
      </c>
      <c r="AK1021" s="58" t="s">
        <v>3451</v>
      </c>
      <c r="AO1021" s="128" t="s">
        <v>3662</v>
      </c>
      <c r="AR1021" s="56">
        <v>514</v>
      </c>
      <c r="AS1021" s="58" t="s">
        <v>3639</v>
      </c>
      <c r="AV1021" s="112">
        <v>60.912350000000004</v>
      </c>
      <c r="AW1021" s="112">
        <v>68.711519999999993</v>
      </c>
      <c r="AX1021" s="58">
        <v>5</v>
      </c>
    </row>
    <row r="1022" spans="1:50" ht="15" customHeight="1" x14ac:dyDescent="0.25">
      <c r="A1022" s="160" t="s">
        <v>3666</v>
      </c>
      <c r="B1022" s="54">
        <f ca="1">IF(AO1022="","",IF(ISERROR(MATCH(AO1022,AO$5:AO1021,0)),MAX(B$5:B1021)+1,INDIRECT(ADDRESS(MATCH(AO1022,AO$5:AO1021,0)+4,1)) ) )</f>
        <v>910</v>
      </c>
      <c r="C1022" s="55">
        <v>1083</v>
      </c>
      <c r="E1022" s="146" t="s">
        <v>1308</v>
      </c>
      <c r="F1022" s="56" t="s">
        <v>1308</v>
      </c>
      <c r="J1022" s="58" t="s">
        <v>1182</v>
      </c>
      <c r="K1022" s="128"/>
      <c r="L1022" s="145" t="s">
        <v>3663</v>
      </c>
      <c r="M1022" s="58" t="s">
        <v>1609</v>
      </c>
      <c r="N1022" s="61">
        <f>IF(J1022="","",IF(ISERROR(MATCH(M1022,M$5:M1021,0)),MAX(N$5:N1021)+1,VLOOKUP(M1022,M$5:N1021,2,FALSE)) )</f>
        <v>10</v>
      </c>
      <c r="Q1022" s="140" t="s">
        <v>3664</v>
      </c>
      <c r="R1022" s="140" t="s">
        <v>3665</v>
      </c>
      <c r="W1022" s="61" t="str">
        <f>IF(P1022="","",IF(ISERROR(MATCH(V1022,V$5:V1021,0)),MAX(W$5:W1021)+1,VLOOKUP(V1022,V$5:W1021,2,FALSE)) )</f>
        <v/>
      </c>
      <c r="AK1022" s="58" t="s">
        <v>3451</v>
      </c>
      <c r="AO1022" s="128" t="s">
        <v>3666</v>
      </c>
      <c r="AR1022" s="56">
        <v>515</v>
      </c>
      <c r="AS1022" s="58" t="s">
        <v>3639</v>
      </c>
      <c r="AV1022" s="112">
        <v>60.907029999999999</v>
      </c>
      <c r="AW1022" s="112">
        <v>68.712249999999997</v>
      </c>
      <c r="AX1022" s="58">
        <v>5</v>
      </c>
    </row>
    <row r="1023" spans="1:50" ht="15" customHeight="1" x14ac:dyDescent="0.25">
      <c r="A1023" s="160" t="s">
        <v>3670</v>
      </c>
      <c r="B1023" s="54">
        <f ca="1">IF(AO1023="","",IF(ISERROR(MATCH(AO1023,AO$5:AO1022,0)),MAX(B$5:B1022)+1,INDIRECT(ADDRESS(MATCH(AO1023,AO$5:AO1022,0)+4,1)) ) )</f>
        <v>911</v>
      </c>
      <c r="C1023" s="55">
        <v>1084</v>
      </c>
      <c r="E1023" s="146" t="s">
        <v>1308</v>
      </c>
      <c r="F1023" s="56" t="s">
        <v>1308</v>
      </c>
      <c r="J1023" s="58" t="s">
        <v>1182</v>
      </c>
      <c r="K1023" s="128"/>
      <c r="L1023" s="145" t="s">
        <v>3667</v>
      </c>
      <c r="M1023" s="58" t="s">
        <v>1609</v>
      </c>
      <c r="N1023" s="61">
        <f>IF(J1023="","",IF(ISERROR(MATCH(M1023,M$5:M1022,0)),MAX(N$5:N1022)+1,VLOOKUP(M1023,M$5:N1022,2,FALSE)) )</f>
        <v>10</v>
      </c>
      <c r="Q1023" s="140" t="s">
        <v>3668</v>
      </c>
      <c r="R1023" s="140" t="s">
        <v>3669</v>
      </c>
      <c r="W1023" s="61" t="str">
        <f>IF(P1023="","",IF(ISERROR(MATCH(V1023,V$5:V1022,0)),MAX(W$5:W1022)+1,VLOOKUP(V1023,V$5:W1022,2,FALSE)) )</f>
        <v/>
      </c>
      <c r="AK1023" s="58" t="s">
        <v>3451</v>
      </c>
      <c r="AO1023" s="128" t="s">
        <v>3670</v>
      </c>
      <c r="AR1023" s="56">
        <v>516</v>
      </c>
      <c r="AS1023" s="58" t="s">
        <v>3639</v>
      </c>
      <c r="AV1023" s="112">
        <v>60.90558</v>
      </c>
      <c r="AW1023" s="112">
        <v>68.713229999999996</v>
      </c>
      <c r="AX1023" s="58">
        <v>5</v>
      </c>
    </row>
    <row r="1024" spans="1:50" ht="15" customHeight="1" x14ac:dyDescent="0.25">
      <c r="A1024" s="160" t="s">
        <v>3674</v>
      </c>
      <c r="B1024" s="54">
        <f ca="1">IF(AO1024="","",IF(ISERROR(MATCH(AO1024,AO$5:AO1023,0)),MAX(B$5:B1023)+1,INDIRECT(ADDRESS(MATCH(AO1024,AO$5:AO1023,0)+4,1)) ) )</f>
        <v>912</v>
      </c>
      <c r="C1024" s="55">
        <v>1085</v>
      </c>
      <c r="E1024" s="146" t="s">
        <v>1308</v>
      </c>
      <c r="F1024" s="56" t="s">
        <v>1308</v>
      </c>
      <c r="J1024" s="58" t="s">
        <v>1182</v>
      </c>
      <c r="K1024" s="128"/>
      <c r="L1024" s="145" t="s">
        <v>3671</v>
      </c>
      <c r="M1024" s="58" t="s">
        <v>1647</v>
      </c>
      <c r="N1024" s="61">
        <f>IF(J1024="","",IF(ISERROR(MATCH(M1024,M$5:M1023,0)),MAX(N$5:N1023)+1,VLOOKUP(M1024,M$5:N1023,2,FALSE)) )</f>
        <v>12</v>
      </c>
      <c r="Q1024" s="140" t="s">
        <v>3672</v>
      </c>
      <c r="R1024" s="140" t="s">
        <v>3673</v>
      </c>
      <c r="W1024" s="61" t="str">
        <f>IF(P1024="","",IF(ISERROR(MATCH(V1024,V$5:V1023,0)),MAX(W$5:W1023)+1,VLOOKUP(V1024,V$5:W1023,2,FALSE)) )</f>
        <v/>
      </c>
      <c r="AK1024" s="58" t="s">
        <v>3451</v>
      </c>
      <c r="AO1024" s="128" t="s">
        <v>3674</v>
      </c>
      <c r="AR1024" s="56">
        <v>517</v>
      </c>
      <c r="AS1024" s="58" t="s">
        <v>3639</v>
      </c>
      <c r="AV1024" s="112">
        <v>60.900509999999997</v>
      </c>
      <c r="AW1024" s="112">
        <v>68.714960000000005</v>
      </c>
      <c r="AX1024" s="58">
        <v>5</v>
      </c>
    </row>
    <row r="1025" spans="1:50" ht="15" customHeight="1" x14ac:dyDescent="0.25">
      <c r="A1025" s="160" t="s">
        <v>3678</v>
      </c>
      <c r="B1025" s="54">
        <f ca="1">IF(AO1025="","",IF(ISERROR(MATCH(AO1025,AO$5:AO1024,0)),MAX(B$5:B1024)+1,INDIRECT(ADDRESS(MATCH(AO1025,AO$5:AO1024,0)+4,1)) ) )</f>
        <v>913</v>
      </c>
      <c r="C1025" s="55">
        <v>1086</v>
      </c>
      <c r="E1025" s="146" t="s">
        <v>1308</v>
      </c>
      <c r="F1025" s="56" t="s">
        <v>1308</v>
      </c>
      <c r="J1025" s="58" t="s">
        <v>1182</v>
      </c>
      <c r="K1025" s="128"/>
      <c r="L1025" s="145" t="s">
        <v>3675</v>
      </c>
      <c r="M1025" s="58" t="s">
        <v>1647</v>
      </c>
      <c r="N1025" s="61">
        <f>IF(J1025="","",IF(ISERROR(MATCH(M1025,M$5:M1024,0)),MAX(N$5:N1024)+1,VLOOKUP(M1025,M$5:N1024,2,FALSE)) )</f>
        <v>12</v>
      </c>
      <c r="Q1025" s="140" t="s">
        <v>3676</v>
      </c>
      <c r="R1025" s="140" t="s">
        <v>3677</v>
      </c>
      <c r="W1025" s="61" t="str">
        <f>IF(P1025="","",IF(ISERROR(MATCH(V1025,V$5:V1024,0)),MAX(W$5:W1024)+1,VLOOKUP(V1025,V$5:W1024,2,FALSE)) )</f>
        <v/>
      </c>
      <c r="AK1025" s="58" t="s">
        <v>3451</v>
      </c>
      <c r="AO1025" s="128" t="s">
        <v>3678</v>
      </c>
      <c r="AR1025" s="56">
        <v>518</v>
      </c>
      <c r="AS1025" s="58" t="s">
        <v>3639</v>
      </c>
      <c r="AV1025" s="112">
        <v>60.895400000000002</v>
      </c>
      <c r="AW1025" s="112">
        <v>68.713189999999997</v>
      </c>
      <c r="AX1025" s="58">
        <v>5</v>
      </c>
    </row>
    <row r="1026" spans="1:50" ht="15" customHeight="1" x14ac:dyDescent="0.3">
      <c r="A1026" s="160" t="s">
        <v>3679</v>
      </c>
      <c r="B1026" s="54">
        <f ca="1">IF(AO1026="","",IF(ISERROR(MATCH(AO1026,AO$5:AO1025,0)),MAX(B$5:B1025)+1,INDIRECT(ADDRESS(MATCH(AO1026,AO$5:AO1025,0)+4,1)) ) )</f>
        <v>914</v>
      </c>
      <c r="C1026" s="59"/>
      <c r="E1026" s="132"/>
      <c r="F1026" s="56" t="s">
        <v>1308</v>
      </c>
      <c r="K1026" s="128"/>
      <c r="M1026" s="58"/>
      <c r="N1026" s="61" t="str">
        <f>IF(J1026="","",IF(ISERROR(MATCH(M1026,M$5:M1025,0)),MAX(N$5:N1025)+1,VLOOKUP(M1026,M$5:N1025,2,FALSE)) )</f>
        <v/>
      </c>
      <c r="Q1026" s="140"/>
      <c r="R1026" s="140"/>
      <c r="W1026" s="61" t="str">
        <f>IF(P1026="","",IF(ISERROR(MATCH(V1026,V$5:V1025,0)),MAX(W$5:W1025)+1,VLOOKUP(V1026,V$5:W1025,2,FALSE)) )</f>
        <v/>
      </c>
      <c r="AK1026" s="58" t="s">
        <v>3451</v>
      </c>
      <c r="AO1026" s="128" t="s">
        <v>3679</v>
      </c>
      <c r="AR1026" s="56">
        <v>520</v>
      </c>
      <c r="AS1026" s="58" t="s">
        <v>3639</v>
      </c>
      <c r="AV1026" s="112">
        <v>60.895229999999998</v>
      </c>
      <c r="AW1026" s="112">
        <v>68.710139999999996</v>
      </c>
      <c r="AX1026" s="58">
        <v>5</v>
      </c>
    </row>
    <row r="1027" spans="1:50" ht="15" customHeight="1" x14ac:dyDescent="0.3">
      <c r="A1027" s="160" t="s">
        <v>3680</v>
      </c>
      <c r="B1027" s="54">
        <f ca="1">IF(AO1027="","",IF(ISERROR(MATCH(AO1027,AO$5:AO1026,0)),MAX(B$5:B1026)+1,INDIRECT(ADDRESS(MATCH(AO1027,AO$5:AO1026,0)+4,1)) ) )</f>
        <v>915</v>
      </c>
      <c r="C1027" s="59"/>
      <c r="E1027" s="156"/>
      <c r="F1027" s="56" t="s">
        <v>1308</v>
      </c>
      <c r="K1027" s="128"/>
      <c r="L1027" s="145"/>
      <c r="M1027" s="58"/>
      <c r="N1027" s="61" t="str">
        <f>IF(J1027="","",IF(ISERROR(MATCH(M1027,M$5:M1026,0)),MAX(N$5:N1026)+1,VLOOKUP(M1027,M$5:N1026,2,FALSE)) )</f>
        <v/>
      </c>
      <c r="Q1027" s="140"/>
      <c r="R1027" s="140"/>
      <c r="W1027" s="61" t="str">
        <f>IF(P1027="","",IF(ISERROR(MATCH(V1027,V$5:V1026,0)),MAX(W$5:W1026)+1,VLOOKUP(V1027,V$5:W1026,2,FALSE)) )</f>
        <v/>
      </c>
      <c r="AK1027" s="58" t="s">
        <v>3451</v>
      </c>
      <c r="AO1027" s="128" t="s">
        <v>3680</v>
      </c>
      <c r="AR1027" s="56">
        <v>521</v>
      </c>
      <c r="AS1027" s="58" t="s">
        <v>3639</v>
      </c>
      <c r="AV1027" s="112">
        <v>60.895099999999999</v>
      </c>
      <c r="AW1027" s="112">
        <v>68.700760000000002</v>
      </c>
      <c r="AX1027" s="58">
        <v>5</v>
      </c>
    </row>
    <row r="1029" spans="1:50" ht="15" customHeight="1" x14ac:dyDescent="0.25">
      <c r="Q1029" s="140"/>
      <c r="R1029" s="140"/>
    </row>
    <row r="1031" spans="1:50" ht="15" customHeight="1" x14ac:dyDescent="0.25">
      <c r="Q1031" s="140"/>
      <c r="R1031" s="140"/>
    </row>
    <row r="1033" spans="1:50" ht="15" customHeight="1" x14ac:dyDescent="0.25">
      <c r="Q1033" s="140"/>
      <c r="R1033" s="140"/>
    </row>
  </sheetData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89"/>
  <sheetViews>
    <sheetView zoomScaleNormal="100" workbookViewId="0">
      <pane ySplit="5" topLeftCell="A121" activePane="bottomLeft" state="frozen"/>
      <selection activeCell="R1" sqref="R1"/>
      <selection pane="bottomLeft" activeCell="I140" sqref="I140"/>
    </sheetView>
  </sheetViews>
  <sheetFormatPr defaultColWidth="11.44140625" defaultRowHeight="15" customHeight="1" x14ac:dyDescent="0.3"/>
  <cols>
    <col min="1" max="1" width="4.21875" style="4" customWidth="1"/>
    <col min="2" max="3" width="3.21875" style="42" customWidth="1"/>
    <col min="4" max="5" width="12.5546875" style="4" customWidth="1"/>
    <col min="6" max="6" width="4" style="3" customWidth="1"/>
    <col min="7" max="7" width="11.33203125" style="3" customWidth="1"/>
    <col min="8" max="8" width="4.88671875" style="2" customWidth="1"/>
    <col min="9" max="9" width="54.109375" style="2" customWidth="1"/>
    <col min="10" max="10" width="4.6640625" style="3" customWidth="1"/>
    <col min="11" max="11" width="11.33203125" style="23" customWidth="1"/>
    <col min="12" max="12" width="12" style="23" customWidth="1"/>
    <col min="13" max="13" width="12" style="20" customWidth="1"/>
    <col min="14" max="14" width="10.44140625" style="20" customWidth="1"/>
    <col min="15" max="15" width="4.88671875" style="27" customWidth="1"/>
    <col min="16" max="16" width="7" style="27" customWidth="1"/>
    <col min="17" max="17" width="5.33203125" style="27" customWidth="1"/>
    <col min="18" max="18" width="4.6640625" style="1" customWidth="1"/>
    <col min="19" max="19" width="5.21875" style="4" customWidth="1"/>
    <col min="20" max="23" width="3.77734375" style="4" customWidth="1"/>
    <col min="24" max="24" width="5.109375" style="4" customWidth="1"/>
    <col min="25" max="16384" width="11.44140625" style="4"/>
  </cols>
  <sheetData>
    <row r="1" spans="1:41" ht="15" customHeight="1" x14ac:dyDescent="0.3">
      <c r="A1" s="45">
        <v>1</v>
      </c>
      <c r="B1" s="43" t="s">
        <v>1135</v>
      </c>
      <c r="C1" s="43"/>
    </row>
    <row r="2" spans="1:41" ht="15" customHeight="1" x14ac:dyDescent="0.3">
      <c r="A2" s="45">
        <v>2</v>
      </c>
      <c r="B2" s="42" t="s">
        <v>1136</v>
      </c>
    </row>
    <row r="3" spans="1:41" ht="15" customHeight="1" x14ac:dyDescent="0.3">
      <c r="A3" s="45">
        <v>3</v>
      </c>
      <c r="B3" s="42" t="s">
        <v>459</v>
      </c>
    </row>
    <row r="4" spans="1:41" ht="15" customHeight="1" x14ac:dyDescent="0.3">
      <c r="A4" s="45">
        <v>4</v>
      </c>
      <c r="B4" s="4"/>
      <c r="C4" s="4"/>
      <c r="F4" s="4"/>
      <c r="G4" s="4"/>
      <c r="H4" s="5"/>
      <c r="I4" s="5"/>
      <c r="K4" s="19"/>
      <c r="L4" s="19"/>
      <c r="O4" s="25"/>
      <c r="P4" s="25"/>
      <c r="Q4" s="25"/>
      <c r="AD4" s="29"/>
      <c r="AE4" s="32"/>
      <c r="AF4" s="32"/>
      <c r="AG4" s="32"/>
      <c r="AH4" s="32"/>
    </row>
    <row r="5" spans="1:41" ht="29.4" customHeight="1" x14ac:dyDescent="0.3">
      <c r="A5" s="45">
        <v>5</v>
      </c>
      <c r="B5" s="42" t="s">
        <v>341</v>
      </c>
      <c r="C5" s="51" t="s">
        <v>793</v>
      </c>
      <c r="D5" s="40" t="s">
        <v>6</v>
      </c>
      <c r="E5" s="8" t="s">
        <v>304</v>
      </c>
      <c r="F5" s="4" t="s">
        <v>7</v>
      </c>
      <c r="G5" s="6" t="s">
        <v>8</v>
      </c>
      <c r="H5" s="14" t="s">
        <v>305</v>
      </c>
      <c r="I5" s="9" t="s">
        <v>9</v>
      </c>
      <c r="J5" s="3" t="s">
        <v>5</v>
      </c>
      <c r="K5" s="21" t="s">
        <v>10</v>
      </c>
      <c r="L5" s="21" t="s">
        <v>11</v>
      </c>
      <c r="M5" s="22" t="s">
        <v>12</v>
      </c>
      <c r="N5" s="22" t="s">
        <v>13</v>
      </c>
      <c r="O5" s="26" t="s">
        <v>14</v>
      </c>
      <c r="P5" s="26" t="s">
        <v>15</v>
      </c>
      <c r="Q5" s="26" t="s">
        <v>14</v>
      </c>
      <c r="R5" s="7" t="s">
        <v>4</v>
      </c>
      <c r="S5" s="29" t="s">
        <v>302</v>
      </c>
      <c r="T5" s="32" t="s">
        <v>0</v>
      </c>
      <c r="U5" s="32" t="s">
        <v>1</v>
      </c>
      <c r="V5" s="32" t="s">
        <v>303</v>
      </c>
      <c r="W5" s="32" t="s">
        <v>2</v>
      </c>
      <c r="X5" s="6" t="s">
        <v>3</v>
      </c>
      <c r="Y5" s="32" t="s">
        <v>340</v>
      </c>
      <c r="AD5" s="38"/>
      <c r="AE5" s="39"/>
      <c r="AF5" s="39"/>
      <c r="AG5" s="39"/>
      <c r="AH5" s="39"/>
    </row>
    <row r="6" spans="1:41" ht="15" customHeight="1" x14ac:dyDescent="0.3">
      <c r="A6" s="45">
        <v>6</v>
      </c>
      <c r="C6" s="42" t="str">
        <f>IF(OR(B6="M",B6="m"),COUNTIF(Images!$B$1:B$500,D6),"")</f>
        <v/>
      </c>
      <c r="D6" s="3" t="s">
        <v>56</v>
      </c>
      <c r="E6" s="3" t="s">
        <v>191</v>
      </c>
      <c r="F6" s="3" t="s">
        <v>18</v>
      </c>
      <c r="G6" s="3" t="s">
        <v>21</v>
      </c>
      <c r="H6" s="2">
        <v>1</v>
      </c>
      <c r="I6" s="3" t="s">
        <v>346</v>
      </c>
      <c r="J6" s="4"/>
      <c r="K6" s="23">
        <v>134132.6</v>
      </c>
      <c r="L6" s="23">
        <v>485227.3</v>
      </c>
      <c r="M6" s="24">
        <f>(K6-TRUNC(K6/100)*100)/3600+(TRUNC(K6/100)-TRUNC(K6/10000)*100)/60+TRUNC(K6/10000)</f>
        <v>13.692388888888891</v>
      </c>
      <c r="N6" s="24">
        <f>(L6-TRUNC(L6/100)*100)/3600+(TRUNC(L6/100)-TRUNC(L6/10000)*100)/60+TRUNC(L6/10000)</f>
        <v>48.874249999999996</v>
      </c>
      <c r="O6" s="27">
        <v>50</v>
      </c>
      <c r="P6" s="27">
        <v>930</v>
      </c>
      <c r="Q6" s="27">
        <v>10</v>
      </c>
      <c r="R6" s="1">
        <v>140</v>
      </c>
      <c r="T6" s="4">
        <v>1</v>
      </c>
      <c r="U6" s="4">
        <v>1</v>
      </c>
      <c r="V6" s="4">
        <v>1</v>
      </c>
      <c r="W6" s="4">
        <v>1</v>
      </c>
      <c r="X6" s="4" t="s">
        <v>165</v>
      </c>
      <c r="Z6" s="30"/>
      <c r="AA6" s="31"/>
      <c r="AB6" s="32"/>
      <c r="AC6" s="33"/>
      <c r="AD6" s="29"/>
      <c r="AE6" s="32"/>
      <c r="AF6" s="32"/>
      <c r="AG6" s="32"/>
      <c r="AH6" s="32"/>
      <c r="AI6" s="28"/>
      <c r="AJ6" s="29"/>
    </row>
    <row r="7" spans="1:41" s="3" customFormat="1" ht="15" customHeight="1" x14ac:dyDescent="0.3">
      <c r="A7" s="45">
        <v>7</v>
      </c>
      <c r="B7" s="42" t="s">
        <v>342</v>
      </c>
      <c r="C7" s="42" t="str">
        <f>IF(OR(B7="M",B7="m"),COUNTIF(Images!$B$1:B$500,D7),"")</f>
        <v/>
      </c>
      <c r="D7" s="4" t="s">
        <v>56</v>
      </c>
      <c r="E7" s="4"/>
      <c r="G7" s="4" t="s">
        <v>322</v>
      </c>
      <c r="H7" s="13">
        <v>1</v>
      </c>
      <c r="I7" s="13"/>
      <c r="J7" s="15" t="s">
        <v>309</v>
      </c>
      <c r="K7" s="16">
        <f t="shared" ref="K7" si="0">IF(M7="","",TRUNC(M7)*10000+TRUNC((M7-TRUNC(M7))*60)*100+(((M7-TRUNC(M7))*60)-TRUNC((M7-TRUNC(M7))*60))*60)</f>
        <v>134128.53599999999</v>
      </c>
      <c r="L7" s="16">
        <f t="shared" ref="L7" si="1">IF(N7="","",TRUNC(N7)*10000+TRUNC((N7-TRUNC(N7))*60)*100+(((N7-TRUNC(N7))*60)-TRUNC((N7-TRUNC(N7))*60))*60)</f>
        <v>485226.86800000002</v>
      </c>
      <c r="M7" s="17">
        <f t="shared" ref="M7" si="2">IF(J7="","",VALUE(MID(J7,FIND("%2C",J7)+3,8)))</f>
        <v>13.69126</v>
      </c>
      <c r="N7" s="17">
        <f t="shared" ref="N7" si="3">IF(J7="","",VALUE(MID(J7,FIND("q=",J7)+2,8)))</f>
        <v>48.874130000000001</v>
      </c>
      <c r="O7" s="18">
        <v>3</v>
      </c>
      <c r="P7" s="18">
        <v>965</v>
      </c>
      <c r="Q7" s="18">
        <v>15</v>
      </c>
      <c r="R7" s="1"/>
      <c r="X7" s="4"/>
      <c r="Y7" s="41" t="s">
        <v>339</v>
      </c>
      <c r="Z7" s="30"/>
      <c r="AA7" s="31"/>
      <c r="AB7" s="32"/>
      <c r="AC7" s="33"/>
      <c r="AD7" s="29"/>
      <c r="AE7" s="32"/>
      <c r="AF7" s="32"/>
      <c r="AG7" s="32"/>
      <c r="AH7" s="32"/>
      <c r="AI7" s="28"/>
      <c r="AJ7" s="29"/>
      <c r="AK7" s="4"/>
      <c r="AL7" s="4"/>
      <c r="AM7" s="4"/>
      <c r="AN7" s="4"/>
      <c r="AO7" s="4"/>
    </row>
    <row r="8" spans="1:41" s="3" customFormat="1" ht="15" customHeight="1" x14ac:dyDescent="0.3">
      <c r="A8" s="45">
        <v>8</v>
      </c>
      <c r="B8" s="42" t="s">
        <v>341</v>
      </c>
      <c r="C8" s="42">
        <f>IF(OR(B8="M",B8="m"),COUNTIF(Images!$B$1:B$500,D8),"")</f>
        <v>5</v>
      </c>
      <c r="D8" s="4" t="s">
        <v>306</v>
      </c>
      <c r="E8" s="4"/>
      <c r="G8" s="4" t="s">
        <v>322</v>
      </c>
      <c r="H8" s="13" t="s">
        <v>307</v>
      </c>
      <c r="I8" s="13"/>
      <c r="J8" s="15" t="s">
        <v>308</v>
      </c>
      <c r="K8" s="16">
        <f t="shared" ref="K8:L8" si="4">IF(M8="","",TRUNC(M8)*10000+TRUNC((M8-TRUNC(M8))*60)*100+(((M8-TRUNC(M8))*60)-TRUNC((M8-TRUNC(M8))*60))*60)</f>
        <v>134013.908</v>
      </c>
      <c r="L8" s="16">
        <f t="shared" si="4"/>
        <v>485128.51199999999</v>
      </c>
      <c r="M8" s="17">
        <f t="shared" ref="M8" si="5">IF(J8="","",VALUE(MID(J8,FIND("%2C",J8)+3,8)))</f>
        <v>13.670529999999999</v>
      </c>
      <c r="N8" s="17">
        <f t="shared" ref="N8" si="6">IF(J8="","",VALUE(MID(J8,FIND("q=",J8)+2,8)))</f>
        <v>48.85792</v>
      </c>
      <c r="O8" s="18">
        <v>4</v>
      </c>
      <c r="P8" s="18">
        <v>1026</v>
      </c>
      <c r="Q8" s="18">
        <v>15</v>
      </c>
      <c r="R8" s="1"/>
      <c r="X8" s="4"/>
      <c r="Y8" s="41" t="s">
        <v>338</v>
      </c>
      <c r="Z8" s="30"/>
      <c r="AA8" s="31"/>
      <c r="AB8" s="32"/>
      <c r="AC8" s="33"/>
      <c r="AD8" s="29"/>
      <c r="AE8" s="32"/>
      <c r="AF8" s="32"/>
      <c r="AG8" s="32"/>
      <c r="AH8" s="32"/>
      <c r="AI8" s="28"/>
      <c r="AJ8" s="29"/>
      <c r="AK8" s="4"/>
      <c r="AL8" s="4"/>
      <c r="AM8" s="4"/>
      <c r="AN8" s="4"/>
      <c r="AO8" s="4"/>
    </row>
    <row r="9" spans="1:41" ht="15" customHeight="1" x14ac:dyDescent="0.3">
      <c r="A9" s="45">
        <v>9</v>
      </c>
      <c r="B9" s="42" t="s">
        <v>458</v>
      </c>
      <c r="C9" s="42">
        <f>IF(OR(B9="M",B9="m"),COUNTIF(Images!$B$1:B$500,D9),"")</f>
        <v>5</v>
      </c>
      <c r="D9" s="3" t="s">
        <v>51</v>
      </c>
      <c r="E9" s="3" t="s">
        <v>260</v>
      </c>
      <c r="F9" s="3" t="s">
        <v>18</v>
      </c>
      <c r="G9" s="3" t="s">
        <v>43</v>
      </c>
      <c r="H9" s="2">
        <v>2</v>
      </c>
      <c r="I9" s="3" t="s">
        <v>347</v>
      </c>
      <c r="J9" s="4"/>
      <c r="K9" s="23">
        <v>132831.40400000001</v>
      </c>
      <c r="L9" s="23">
        <v>485353.62799999997</v>
      </c>
      <c r="M9" s="24">
        <f t="shared" ref="M9:N15" si="7">(K9-TRUNC(K9/100)*100)/3600+(TRUNC(K9/100)-TRUNC(K9/10000)*100)/60+TRUNC(K9/10000)</f>
        <v>13.475390000000003</v>
      </c>
      <c r="N9" s="24">
        <f t="shared" si="7"/>
        <v>48.898229999999991</v>
      </c>
      <c r="O9" s="27">
        <v>10</v>
      </c>
      <c r="P9" s="27">
        <v>757</v>
      </c>
      <c r="Q9" s="27">
        <v>15</v>
      </c>
      <c r="R9" s="10">
        <v>133</v>
      </c>
      <c r="T9" s="4">
        <v>1</v>
      </c>
      <c r="U9" s="4">
        <v>1</v>
      </c>
      <c r="V9" s="4">
        <v>1</v>
      </c>
      <c r="X9" s="4" t="s">
        <v>163</v>
      </c>
      <c r="Z9" s="30"/>
      <c r="AA9" s="31"/>
      <c r="AB9" s="32"/>
      <c r="AC9" s="33"/>
      <c r="AD9" s="29"/>
      <c r="AE9" s="32"/>
      <c r="AF9" s="32"/>
      <c r="AG9" s="32"/>
      <c r="AH9" s="32"/>
      <c r="AI9" s="28"/>
      <c r="AJ9" s="29"/>
    </row>
    <row r="10" spans="1:41" ht="15" customHeight="1" x14ac:dyDescent="0.3">
      <c r="A10" s="45">
        <v>10</v>
      </c>
      <c r="C10" s="42" t="str">
        <f>IF(OR(B10="M",B10="m"),COUNTIF(Images!$B$1:B$500,D10),"")</f>
        <v/>
      </c>
      <c r="D10" s="3" t="s">
        <v>83</v>
      </c>
      <c r="E10" s="3" t="s">
        <v>216</v>
      </c>
      <c r="F10" s="3" t="s">
        <v>18</v>
      </c>
      <c r="G10" s="3" t="s">
        <v>43</v>
      </c>
      <c r="I10" s="3" t="s">
        <v>347</v>
      </c>
      <c r="J10" s="4"/>
      <c r="K10" s="23">
        <v>132831.476</v>
      </c>
      <c r="L10" s="23">
        <v>485353.95199999999</v>
      </c>
      <c r="M10" s="24">
        <f t="shared" si="7"/>
        <v>13.475409999999998</v>
      </c>
      <c r="N10" s="24">
        <f t="shared" si="7"/>
        <v>48.898319999999998</v>
      </c>
      <c r="O10" s="27">
        <v>15</v>
      </c>
      <c r="P10" s="27">
        <v>749</v>
      </c>
      <c r="Q10" s="27">
        <v>15</v>
      </c>
      <c r="R10" s="1">
        <v>166</v>
      </c>
      <c r="T10" s="4">
        <v>1</v>
      </c>
      <c r="U10" s="4">
        <v>1</v>
      </c>
      <c r="V10" s="4">
        <v>1</v>
      </c>
      <c r="X10" s="4" t="s">
        <v>167</v>
      </c>
      <c r="Z10" s="30"/>
      <c r="AA10" s="31"/>
      <c r="AB10" s="32"/>
      <c r="AC10" s="33"/>
      <c r="AD10" s="29"/>
      <c r="AE10" s="32"/>
      <c r="AF10" s="32"/>
      <c r="AG10" s="32"/>
      <c r="AH10" s="32"/>
      <c r="AI10" s="28"/>
      <c r="AJ10" s="29"/>
    </row>
    <row r="11" spans="1:41" ht="15" customHeight="1" x14ac:dyDescent="0.3">
      <c r="A11" s="45">
        <v>11</v>
      </c>
      <c r="B11" s="42" t="s">
        <v>458</v>
      </c>
      <c r="C11" s="42">
        <f>IF(OR(B11="M",B11="m"),COUNTIF(Images!$B$1:B$500,D11),"")</f>
        <v>5</v>
      </c>
      <c r="D11" s="3" t="s">
        <v>125</v>
      </c>
      <c r="E11" s="3" t="s">
        <v>282</v>
      </c>
      <c r="F11" s="3" t="s">
        <v>18</v>
      </c>
      <c r="G11" s="3" t="s">
        <v>43</v>
      </c>
      <c r="H11" s="2">
        <v>3</v>
      </c>
      <c r="I11" s="3" t="s">
        <v>348</v>
      </c>
      <c r="J11" s="4"/>
      <c r="K11" s="23">
        <v>132709.10800000001</v>
      </c>
      <c r="L11" s="23">
        <v>485411.98800000001</v>
      </c>
      <c r="M11" s="24">
        <f t="shared" si="7"/>
        <v>13.452530000000003</v>
      </c>
      <c r="N11" s="24">
        <f t="shared" si="7"/>
        <v>48.903330000000004</v>
      </c>
      <c r="O11" s="27">
        <v>20</v>
      </c>
      <c r="P11" s="27">
        <v>747</v>
      </c>
      <c r="Q11" s="27">
        <v>15</v>
      </c>
      <c r="R11" s="1">
        <v>212</v>
      </c>
      <c r="T11" s="4">
        <v>2</v>
      </c>
      <c r="U11" s="4">
        <v>1</v>
      </c>
      <c r="V11" s="4">
        <v>1</v>
      </c>
      <c r="W11" s="4">
        <v>1</v>
      </c>
      <c r="X11" s="4" t="s">
        <v>180</v>
      </c>
      <c r="Z11" s="30"/>
      <c r="AA11" s="31"/>
      <c r="AB11" s="32"/>
      <c r="AC11" s="33"/>
      <c r="AD11" s="29"/>
      <c r="AE11" s="35"/>
      <c r="AF11" s="32"/>
      <c r="AG11" s="32"/>
      <c r="AH11" s="32"/>
      <c r="AI11" s="28"/>
      <c r="AJ11" s="29"/>
    </row>
    <row r="12" spans="1:41" ht="15" customHeight="1" x14ac:dyDescent="0.3">
      <c r="A12" s="45">
        <v>12</v>
      </c>
      <c r="C12" s="42" t="str">
        <f>IF(OR(B12="M",B12="m"),COUNTIF(Images!$B$1:B$500,D12),"")</f>
        <v/>
      </c>
      <c r="D12" s="3" t="s">
        <v>125</v>
      </c>
      <c r="E12" s="3" t="s">
        <v>282</v>
      </c>
      <c r="F12" s="3" t="s">
        <v>18</v>
      </c>
      <c r="G12" s="3" t="s">
        <v>43</v>
      </c>
      <c r="I12" s="3" t="s">
        <v>348</v>
      </c>
      <c r="J12" s="4"/>
      <c r="K12" s="23">
        <v>132709.10800000001</v>
      </c>
      <c r="L12" s="23">
        <v>485411.98800000001</v>
      </c>
      <c r="M12" s="24">
        <f t="shared" si="7"/>
        <v>13.452530000000003</v>
      </c>
      <c r="N12" s="24">
        <f t="shared" si="7"/>
        <v>48.903330000000004</v>
      </c>
      <c r="O12" s="27">
        <v>20</v>
      </c>
      <c r="P12" s="27">
        <v>747</v>
      </c>
      <c r="Q12" s="27">
        <v>15</v>
      </c>
      <c r="R12" s="1">
        <v>213</v>
      </c>
      <c r="T12" s="4">
        <v>2</v>
      </c>
      <c r="U12" s="4">
        <v>1</v>
      </c>
      <c r="V12" s="4">
        <v>1</v>
      </c>
      <c r="W12" s="4">
        <v>1</v>
      </c>
      <c r="X12" s="4" t="s">
        <v>16</v>
      </c>
      <c r="Z12" s="30"/>
      <c r="AA12" s="31"/>
      <c r="AB12" s="32"/>
      <c r="AC12" s="33"/>
      <c r="AD12" s="29"/>
      <c r="AE12" s="32"/>
      <c r="AF12" s="32"/>
      <c r="AG12" s="32"/>
      <c r="AH12" s="32"/>
      <c r="AI12" s="28"/>
      <c r="AJ12" s="34"/>
    </row>
    <row r="13" spans="1:41" ht="15" customHeight="1" x14ac:dyDescent="0.3">
      <c r="A13" s="45">
        <v>13</v>
      </c>
      <c r="C13" s="42" t="str">
        <f>IF(OR(B13="M",B13="m"),COUNTIF(Images!$B$1:B$500,D13),"")</f>
        <v/>
      </c>
      <c r="D13" s="3" t="s">
        <v>82</v>
      </c>
      <c r="E13" s="3" t="s">
        <v>215</v>
      </c>
      <c r="F13" s="3" t="s">
        <v>18</v>
      </c>
      <c r="G13" s="3" t="s">
        <v>43</v>
      </c>
      <c r="I13" s="3" t="s">
        <v>348</v>
      </c>
      <c r="J13" s="4"/>
      <c r="K13" s="23">
        <v>132709.97200000001</v>
      </c>
      <c r="L13" s="23">
        <v>485412.74400000001</v>
      </c>
      <c r="M13" s="24">
        <f t="shared" si="7"/>
        <v>13.452770000000003</v>
      </c>
      <c r="N13" s="24">
        <f t="shared" si="7"/>
        <v>48.90354</v>
      </c>
      <c r="O13" s="27">
        <v>15</v>
      </c>
      <c r="P13" s="27">
        <v>761</v>
      </c>
      <c r="Q13" s="27">
        <v>15</v>
      </c>
      <c r="R13" s="1">
        <v>165</v>
      </c>
      <c r="T13" s="4">
        <v>1</v>
      </c>
      <c r="U13" s="4">
        <v>1</v>
      </c>
      <c r="V13" s="4">
        <v>1</v>
      </c>
      <c r="X13" s="4" t="s">
        <v>167</v>
      </c>
      <c r="Z13" s="30"/>
      <c r="AA13" s="31"/>
      <c r="AB13" s="32"/>
      <c r="AC13" s="33"/>
      <c r="AD13" s="29"/>
      <c r="AE13" s="32"/>
      <c r="AF13" s="32"/>
      <c r="AG13" s="32"/>
      <c r="AH13" s="32"/>
      <c r="AI13" s="28"/>
      <c r="AJ13" s="34"/>
    </row>
    <row r="14" spans="1:41" ht="15" customHeight="1" x14ac:dyDescent="0.3">
      <c r="A14" s="45">
        <v>14</v>
      </c>
      <c r="C14" s="42" t="str">
        <f>IF(OR(B14="M",B14="m"),COUNTIF(Images!$B$1:B$500,D14),"")</f>
        <v/>
      </c>
      <c r="D14" s="3" t="s">
        <v>109</v>
      </c>
      <c r="E14" s="3" t="s">
        <v>265</v>
      </c>
      <c r="F14" s="3" t="s">
        <v>18</v>
      </c>
      <c r="G14" s="3" t="s">
        <v>43</v>
      </c>
      <c r="H14" s="2">
        <v>4</v>
      </c>
      <c r="I14" s="3" t="s">
        <v>349</v>
      </c>
      <c r="J14" s="4"/>
      <c r="K14" s="23">
        <v>132250.80799999999</v>
      </c>
      <c r="L14" s="23">
        <v>485510.30800000002</v>
      </c>
      <c r="M14" s="24">
        <f t="shared" si="7"/>
        <v>13.380779999999998</v>
      </c>
      <c r="N14" s="24">
        <f t="shared" si="7"/>
        <v>48.919530000000009</v>
      </c>
      <c r="O14" s="27">
        <v>10</v>
      </c>
      <c r="P14" s="27">
        <v>791</v>
      </c>
      <c r="Q14" s="27">
        <v>15</v>
      </c>
      <c r="R14" s="1">
        <v>183</v>
      </c>
      <c r="T14" s="4">
        <v>1</v>
      </c>
      <c r="U14" s="4">
        <v>1</v>
      </c>
      <c r="V14" s="4">
        <v>1</v>
      </c>
      <c r="W14" s="4">
        <v>1</v>
      </c>
      <c r="X14" s="4" t="s">
        <v>164</v>
      </c>
      <c r="Z14" s="30"/>
      <c r="AA14" s="31"/>
      <c r="AB14" s="32"/>
      <c r="AC14" s="33"/>
      <c r="AD14" s="29"/>
      <c r="AE14" s="32"/>
      <c r="AF14" s="32"/>
      <c r="AG14" s="32"/>
      <c r="AH14" s="32"/>
      <c r="AI14" s="28"/>
      <c r="AJ14" s="29"/>
    </row>
    <row r="15" spans="1:41" ht="15" customHeight="1" x14ac:dyDescent="0.3">
      <c r="A15" s="45">
        <v>15</v>
      </c>
      <c r="C15" s="42" t="str">
        <f>IF(OR(B15="M",B15="m"),COUNTIF(Images!$B$1:B$500,D15),"")</f>
        <v/>
      </c>
      <c r="D15" s="3" t="s">
        <v>17</v>
      </c>
      <c r="E15" s="3" t="s">
        <v>239</v>
      </c>
      <c r="F15" s="3" t="s">
        <v>18</v>
      </c>
      <c r="G15" s="3" t="s">
        <v>19</v>
      </c>
      <c r="H15" s="2">
        <v>5</v>
      </c>
      <c r="I15" s="3" t="s">
        <v>350</v>
      </c>
      <c r="J15" s="4"/>
      <c r="K15" s="23">
        <v>134609.79999999999</v>
      </c>
      <c r="L15" s="23">
        <v>484851.3</v>
      </c>
      <c r="M15" s="24">
        <f t="shared" si="7"/>
        <v>13.769388888888885</v>
      </c>
      <c r="N15" s="24">
        <f t="shared" si="7"/>
        <v>48.814249999999994</v>
      </c>
      <c r="O15" s="27">
        <v>50</v>
      </c>
      <c r="P15" s="27">
        <v>845</v>
      </c>
      <c r="Q15" s="27">
        <v>25</v>
      </c>
      <c r="R15" s="10">
        <v>116</v>
      </c>
      <c r="S15" s="4" t="s">
        <v>240</v>
      </c>
      <c r="T15" s="4">
        <v>1</v>
      </c>
      <c r="U15" s="4">
        <v>1</v>
      </c>
      <c r="V15" s="4">
        <v>1</v>
      </c>
      <c r="W15" s="4">
        <v>1</v>
      </c>
      <c r="X15" s="4" t="s">
        <v>154</v>
      </c>
      <c r="Z15" s="30"/>
      <c r="AA15" s="31"/>
      <c r="AB15" s="32"/>
      <c r="AC15" s="33"/>
      <c r="AD15" s="36"/>
      <c r="AE15" s="32"/>
      <c r="AF15" s="32"/>
      <c r="AG15" s="32"/>
      <c r="AH15" s="32"/>
      <c r="AI15" s="28"/>
      <c r="AJ15" s="29"/>
    </row>
    <row r="16" spans="1:41" s="3" customFormat="1" ht="15" customHeight="1" x14ac:dyDescent="0.3">
      <c r="A16" s="45">
        <v>16</v>
      </c>
      <c r="B16" s="42"/>
      <c r="C16" s="42" t="str">
        <f>IF(OR(B16="M",B16="m"),COUNTIF(Images!$B$1:B$500,D16),"")</f>
        <v/>
      </c>
      <c r="D16" s="4" t="s">
        <v>17</v>
      </c>
      <c r="E16" s="4"/>
      <c r="G16" s="4" t="s">
        <v>322</v>
      </c>
      <c r="H16" s="13">
        <v>5</v>
      </c>
      <c r="I16" s="13"/>
      <c r="J16" s="15" t="s">
        <v>310</v>
      </c>
      <c r="K16" s="16">
        <f t="shared" ref="K16:L16" si="8">IF(M16="","",TRUNC(M16)*10000+TRUNC((M16-TRUNC(M16))*60)*100+(((M16-TRUNC(M16))*60)-TRUNC((M16-TRUNC(M16))*60))*60)</f>
        <v>134556.55600000001</v>
      </c>
      <c r="L16" s="16">
        <f t="shared" si="8"/>
        <v>484850.076</v>
      </c>
      <c r="M16" s="17">
        <f t="shared" ref="M16" si="9">IF(J16="","",VALUE(MID(J16,FIND("%2C",J16)+3,8)))</f>
        <v>13.76571</v>
      </c>
      <c r="N16" s="17">
        <f t="shared" ref="N16" si="10">IF(J16="","",VALUE(MID(J16,FIND("q=",J16)+2,8)))</f>
        <v>48.81391</v>
      </c>
      <c r="O16" s="18">
        <v>3</v>
      </c>
      <c r="P16" s="18">
        <v>840</v>
      </c>
      <c r="Q16" s="18">
        <v>15</v>
      </c>
      <c r="R16" s="1"/>
      <c r="X16" s="4"/>
      <c r="Y16" s="41" t="s">
        <v>335</v>
      </c>
      <c r="Z16" s="30"/>
      <c r="AA16" s="31"/>
      <c r="AB16" s="32"/>
      <c r="AC16" s="33"/>
      <c r="AD16" s="29"/>
      <c r="AE16" s="32"/>
      <c r="AF16" s="32"/>
      <c r="AG16" s="32"/>
      <c r="AH16" s="32"/>
      <c r="AI16" s="28"/>
      <c r="AJ16" s="29"/>
      <c r="AK16" s="4"/>
      <c r="AL16" s="4"/>
      <c r="AM16" s="4"/>
      <c r="AN16" s="4"/>
      <c r="AO16" s="4"/>
    </row>
    <row r="17" spans="1:41" ht="15" customHeight="1" x14ac:dyDescent="0.3">
      <c r="A17" s="45">
        <v>17</v>
      </c>
      <c r="B17" s="42" t="s">
        <v>458</v>
      </c>
      <c r="C17" s="42">
        <f>IF(OR(B17="M",B17="m"),COUNTIF(Images!$B$1:B$500,D17),"")</f>
        <v>5</v>
      </c>
      <c r="D17" s="3" t="s">
        <v>47</v>
      </c>
      <c r="E17" s="3" t="s">
        <v>257</v>
      </c>
      <c r="F17" s="3" t="s">
        <v>18</v>
      </c>
      <c r="G17" s="3" t="s">
        <v>43</v>
      </c>
      <c r="H17" s="2">
        <v>6</v>
      </c>
      <c r="I17" s="3" t="s">
        <v>351</v>
      </c>
      <c r="J17" s="4"/>
      <c r="K17" s="23">
        <v>132815.45600000001</v>
      </c>
      <c r="L17" s="23">
        <v>485538.17200000002</v>
      </c>
      <c r="M17" s="24">
        <f t="shared" ref="M17:N34" si="11">(K17-TRUNC(K17/100)*100)/3600+(TRUNC(K17/100)-TRUNC(K17/10000)*100)/60+TRUNC(K17/10000)</f>
        <v>13.470960000000002</v>
      </c>
      <c r="N17" s="24">
        <f t="shared" si="11"/>
        <v>48.927270000000007</v>
      </c>
      <c r="O17" s="27">
        <v>15</v>
      </c>
      <c r="P17" s="27">
        <v>1049</v>
      </c>
      <c r="Q17" s="27">
        <v>20</v>
      </c>
      <c r="R17" s="10">
        <v>130</v>
      </c>
      <c r="T17" s="4">
        <v>2</v>
      </c>
      <c r="U17" s="4">
        <v>1</v>
      </c>
      <c r="V17" s="4">
        <v>1</v>
      </c>
      <c r="W17" s="4">
        <v>1</v>
      </c>
      <c r="X17" s="4" t="s">
        <v>158</v>
      </c>
      <c r="Z17" s="30"/>
      <c r="AA17" s="31"/>
      <c r="AB17" s="32"/>
      <c r="AC17" s="33"/>
      <c r="AD17" s="29"/>
      <c r="AE17" s="32"/>
      <c r="AF17" s="32"/>
      <c r="AG17" s="32"/>
      <c r="AH17" s="32"/>
      <c r="AI17" s="28"/>
      <c r="AJ17" s="29"/>
    </row>
    <row r="18" spans="1:41" ht="15" customHeight="1" x14ac:dyDescent="0.3">
      <c r="A18" s="45">
        <v>18</v>
      </c>
      <c r="C18" s="42" t="str">
        <f>IF(OR(B18="M",B18="m"),COUNTIF(Images!$B$1:B$500,D18),"")</f>
        <v/>
      </c>
      <c r="D18" s="3" t="s">
        <v>47</v>
      </c>
      <c r="E18" s="3" t="s">
        <v>257</v>
      </c>
      <c r="F18" s="3" t="s">
        <v>18</v>
      </c>
      <c r="G18" s="3" t="s">
        <v>43</v>
      </c>
      <c r="I18" s="3" t="s">
        <v>351</v>
      </c>
      <c r="J18" s="4"/>
      <c r="K18" s="23">
        <v>132815.45600000001</v>
      </c>
      <c r="L18" s="23">
        <v>485538.17200000002</v>
      </c>
      <c r="M18" s="24">
        <f t="shared" si="11"/>
        <v>13.470960000000002</v>
      </c>
      <c r="N18" s="24">
        <f t="shared" si="11"/>
        <v>48.927270000000007</v>
      </c>
      <c r="O18" s="27">
        <v>15</v>
      </c>
      <c r="P18" s="27">
        <v>1049</v>
      </c>
      <c r="Q18" s="27">
        <v>20</v>
      </c>
      <c r="R18" s="10">
        <v>136</v>
      </c>
      <c r="T18" s="4">
        <v>2</v>
      </c>
      <c r="U18" s="4">
        <v>1</v>
      </c>
      <c r="V18" s="4">
        <v>1</v>
      </c>
      <c r="W18" s="4">
        <v>1</v>
      </c>
      <c r="X18" s="4" t="s">
        <v>16</v>
      </c>
      <c r="Z18" s="30"/>
      <c r="AA18" s="31"/>
      <c r="AB18" s="32"/>
      <c r="AC18" s="33"/>
      <c r="AD18" s="29"/>
      <c r="AE18" s="32"/>
      <c r="AF18" s="32"/>
      <c r="AG18" s="32"/>
      <c r="AH18" s="32"/>
      <c r="AI18" s="28"/>
      <c r="AJ18" s="29"/>
    </row>
    <row r="19" spans="1:41" ht="15" customHeight="1" x14ac:dyDescent="0.3">
      <c r="A19" s="45">
        <v>19</v>
      </c>
      <c r="C19" s="42" t="str">
        <f>IF(OR(B19="M",B19="m"),COUNTIF(Images!$B$1:B$500,D19),"")</f>
        <v/>
      </c>
      <c r="D19" s="3" t="s">
        <v>92</v>
      </c>
      <c r="E19" s="3" t="s">
        <v>223</v>
      </c>
      <c r="F19" s="3" t="s">
        <v>18</v>
      </c>
      <c r="G19" s="3" t="s">
        <v>93</v>
      </c>
      <c r="H19" s="2">
        <v>7</v>
      </c>
      <c r="I19" s="44" t="s">
        <v>424</v>
      </c>
      <c r="J19" s="4"/>
      <c r="K19" s="23">
        <v>130848.948</v>
      </c>
      <c r="L19" s="23">
        <v>490639.85200000001</v>
      </c>
      <c r="M19" s="24">
        <f t="shared" si="11"/>
        <v>13.146930000000001</v>
      </c>
      <c r="N19" s="24">
        <f t="shared" si="11"/>
        <v>49.111070000000005</v>
      </c>
      <c r="O19" s="27">
        <v>25</v>
      </c>
      <c r="P19" s="27">
        <v>1186</v>
      </c>
      <c r="Q19" s="27">
        <v>25</v>
      </c>
      <c r="R19" s="1">
        <v>173</v>
      </c>
      <c r="T19" s="4">
        <v>2</v>
      </c>
      <c r="U19" s="4">
        <v>1</v>
      </c>
      <c r="V19" s="4">
        <v>1</v>
      </c>
      <c r="X19" s="4" t="s">
        <v>167</v>
      </c>
      <c r="Z19" s="30"/>
      <c r="AA19" s="31"/>
      <c r="AB19" s="32"/>
      <c r="AC19" s="33"/>
      <c r="AD19" s="29"/>
      <c r="AE19" s="32"/>
      <c r="AF19" s="32"/>
      <c r="AG19" s="32"/>
      <c r="AH19" s="32"/>
      <c r="AI19" s="28"/>
      <c r="AJ19" s="29"/>
    </row>
    <row r="20" spans="1:41" ht="15" customHeight="1" x14ac:dyDescent="0.3">
      <c r="A20" s="45">
        <v>20</v>
      </c>
      <c r="C20" s="42" t="str">
        <f>IF(OR(B20="M",B20="m"),COUNTIF(Images!$B$1:B$500,D20),"")</f>
        <v/>
      </c>
      <c r="D20" s="3" t="s">
        <v>92</v>
      </c>
      <c r="E20" s="3" t="s">
        <v>223</v>
      </c>
      <c r="F20" s="3" t="s">
        <v>18</v>
      </c>
      <c r="G20" s="3" t="s">
        <v>93</v>
      </c>
      <c r="I20" s="44" t="s">
        <v>352</v>
      </c>
      <c r="J20" s="4"/>
      <c r="K20" s="23">
        <v>130848.948</v>
      </c>
      <c r="L20" s="23">
        <v>490639.85200000001</v>
      </c>
      <c r="M20" s="24">
        <f t="shared" si="11"/>
        <v>13.146930000000001</v>
      </c>
      <c r="N20" s="24">
        <f t="shared" si="11"/>
        <v>49.111070000000005</v>
      </c>
      <c r="O20" s="27">
        <v>25</v>
      </c>
      <c r="P20" s="27">
        <v>1186</v>
      </c>
      <c r="Q20" s="27">
        <v>25</v>
      </c>
      <c r="R20" s="1">
        <v>184</v>
      </c>
      <c r="T20" s="4">
        <v>2</v>
      </c>
      <c r="U20" s="4">
        <v>1</v>
      </c>
      <c r="V20" s="4">
        <v>1</v>
      </c>
      <c r="X20" s="4" t="s">
        <v>16</v>
      </c>
      <c r="Z20" s="30"/>
      <c r="AA20" s="31"/>
      <c r="AB20" s="32"/>
      <c r="AC20" s="33"/>
      <c r="AD20" s="29"/>
      <c r="AE20" s="32"/>
      <c r="AF20" s="32"/>
      <c r="AG20" s="32"/>
      <c r="AH20" s="32"/>
      <c r="AI20" s="28"/>
      <c r="AJ20" s="29"/>
    </row>
    <row r="21" spans="1:41" s="3" customFormat="1" ht="15" customHeight="1" x14ac:dyDescent="0.3">
      <c r="A21" s="45">
        <v>21</v>
      </c>
      <c r="B21" s="42" t="s">
        <v>341</v>
      </c>
      <c r="C21" s="42">
        <f>IF(OR(B21="M",B21="m"),COUNTIF(Images!$B$1:B$500,D21),"")</f>
        <v>5</v>
      </c>
      <c r="D21" s="4" t="s">
        <v>92</v>
      </c>
      <c r="E21" s="4"/>
      <c r="G21" s="4" t="s">
        <v>391</v>
      </c>
      <c r="H21" s="13">
        <v>7</v>
      </c>
      <c r="I21" s="13"/>
      <c r="J21" s="15" t="s">
        <v>426</v>
      </c>
      <c r="K21" s="16">
        <f t="shared" ref="K21" si="12">IF(M21="","",TRUNC(M21)*10000+TRUNC((M21-TRUNC(M21))*60)*100+(((M21-TRUNC(M21))*60)-TRUNC((M21-TRUNC(M21))*60))*60)</f>
        <v>130848.768</v>
      </c>
      <c r="L21" s="16">
        <f t="shared" ref="L21" si="13">IF(N21="","",TRUNC(N21)*10000+TRUNC((N21-TRUNC(N21))*60)*100+(((N21-TRUNC(N21))*60)-TRUNC((N21-TRUNC(N21))*60))*60)</f>
        <v>490640.06800000003</v>
      </c>
      <c r="M21" s="17">
        <f t="shared" ref="M21" si="14">IF(J21="","",VALUE(MID(J21,FIND("%2C",J21)+3,8)))</f>
        <v>13.146879999999999</v>
      </c>
      <c r="N21" s="17">
        <f t="shared" ref="N21" si="15">IF(J21="","",VALUE(MID(J21,FIND("q=",J21)+2,8)))</f>
        <v>49.111130000000003</v>
      </c>
      <c r="O21" s="18">
        <v>4</v>
      </c>
      <c r="P21" s="18">
        <v>1172</v>
      </c>
      <c r="Q21" s="18">
        <v>15</v>
      </c>
      <c r="R21" s="1"/>
      <c r="X21" s="4"/>
      <c r="Y21" s="41" t="s">
        <v>425</v>
      </c>
      <c r="Z21" s="30"/>
      <c r="AA21" s="31"/>
      <c r="AB21" s="32"/>
      <c r="AC21" s="33"/>
      <c r="AD21" s="29"/>
      <c r="AE21" s="32"/>
      <c r="AF21" s="32"/>
      <c r="AG21" s="32"/>
      <c r="AH21" s="32"/>
      <c r="AI21" s="28"/>
      <c r="AJ21" s="29"/>
      <c r="AK21" s="4"/>
      <c r="AL21" s="4"/>
      <c r="AM21" s="4"/>
      <c r="AN21" s="4"/>
      <c r="AO21" s="4"/>
    </row>
    <row r="22" spans="1:41" ht="15" customHeight="1" x14ac:dyDescent="0.3">
      <c r="A22" s="45">
        <v>22</v>
      </c>
      <c r="C22" s="42" t="str">
        <f>IF(OR(B22="M",B22="m"),COUNTIF(Images!$B$1:B$500,D22),"")</f>
        <v/>
      </c>
      <c r="D22" s="3" t="s">
        <v>129</v>
      </c>
      <c r="E22" s="3" t="s">
        <v>286</v>
      </c>
      <c r="F22" s="3" t="s">
        <v>18</v>
      </c>
      <c r="G22" s="3" t="s">
        <v>43</v>
      </c>
      <c r="H22" s="2">
        <v>8</v>
      </c>
      <c r="I22" s="3" t="s">
        <v>353</v>
      </c>
      <c r="J22" s="4"/>
      <c r="K22" s="23">
        <v>132148.88800000001</v>
      </c>
      <c r="L22" s="23">
        <v>485508.50799999997</v>
      </c>
      <c r="M22" s="24">
        <f t="shared" si="11"/>
        <v>13.363580000000002</v>
      </c>
      <c r="N22" s="24">
        <f t="shared" si="11"/>
        <v>48.919029999999992</v>
      </c>
      <c r="O22" s="27">
        <v>15</v>
      </c>
      <c r="P22" s="27">
        <v>746</v>
      </c>
      <c r="Q22" s="27">
        <v>15</v>
      </c>
      <c r="R22" s="1">
        <v>217</v>
      </c>
      <c r="T22" s="4">
        <v>1</v>
      </c>
      <c r="U22" s="4">
        <v>1</v>
      </c>
      <c r="V22" s="4">
        <v>1</v>
      </c>
      <c r="W22" s="4">
        <v>1</v>
      </c>
      <c r="X22" s="4" t="s">
        <v>180</v>
      </c>
      <c r="Z22" s="30"/>
      <c r="AA22" s="31"/>
      <c r="AB22" s="32"/>
      <c r="AC22" s="33"/>
      <c r="AD22" s="29"/>
      <c r="AE22" s="32"/>
      <c r="AF22" s="32"/>
      <c r="AG22" s="32"/>
      <c r="AH22" s="32"/>
      <c r="AI22" s="28"/>
      <c r="AJ22" s="29"/>
    </row>
    <row r="23" spans="1:41" ht="15" customHeight="1" x14ac:dyDescent="0.3">
      <c r="A23" s="45">
        <v>23</v>
      </c>
      <c r="C23" s="42" t="str">
        <f>IF(OR(B23="M",B23="m"),COUNTIF(Images!$B$1:B$500,D23),"")</f>
        <v/>
      </c>
      <c r="D23" s="3" t="s">
        <v>131</v>
      </c>
      <c r="E23" s="3" t="s">
        <v>300</v>
      </c>
      <c r="F23" s="3" t="s">
        <v>18</v>
      </c>
      <c r="G23" s="3" t="s">
        <v>43</v>
      </c>
      <c r="I23" s="3" t="s">
        <v>353</v>
      </c>
      <c r="J23" s="4"/>
      <c r="K23" s="23">
        <v>132148.88800000001</v>
      </c>
      <c r="L23" s="23">
        <v>485508.50799999997</v>
      </c>
      <c r="M23" s="24">
        <f t="shared" si="11"/>
        <v>13.363580000000002</v>
      </c>
      <c r="N23" s="24">
        <f t="shared" si="11"/>
        <v>48.919029999999992</v>
      </c>
      <c r="O23" s="27">
        <v>15</v>
      </c>
      <c r="P23" s="27">
        <v>746</v>
      </c>
      <c r="Q23" s="27">
        <v>15</v>
      </c>
      <c r="R23" s="1">
        <v>220</v>
      </c>
      <c r="T23" s="4">
        <v>1</v>
      </c>
      <c r="U23" s="4">
        <v>1</v>
      </c>
      <c r="V23" s="4">
        <v>1</v>
      </c>
      <c r="W23" s="4">
        <v>1</v>
      </c>
      <c r="X23" s="4" t="s">
        <v>181</v>
      </c>
      <c r="Z23" s="30"/>
      <c r="AA23" s="31"/>
      <c r="AB23" s="32"/>
      <c r="AC23" s="33"/>
      <c r="AD23" s="29"/>
      <c r="AE23" s="32"/>
      <c r="AF23" s="32"/>
      <c r="AG23" s="32"/>
      <c r="AH23" s="32"/>
      <c r="AI23" s="28"/>
      <c r="AJ23" s="29"/>
    </row>
    <row r="24" spans="1:41" ht="15" customHeight="1" x14ac:dyDescent="0.3">
      <c r="A24" s="45">
        <v>24</v>
      </c>
      <c r="C24" s="42" t="str">
        <f>IF(OR(B24="M",B24="m"),COUNTIF(Images!$B$1:B$500,D24),"")</f>
        <v/>
      </c>
      <c r="D24" s="3" t="s">
        <v>113</v>
      </c>
      <c r="E24" s="3" t="s">
        <v>268</v>
      </c>
      <c r="F24" s="3" t="s">
        <v>18</v>
      </c>
      <c r="G24" s="3" t="s">
        <v>43</v>
      </c>
      <c r="I24" s="3" t="s">
        <v>353</v>
      </c>
      <c r="J24" s="4"/>
      <c r="K24" s="23">
        <v>132148.88800000001</v>
      </c>
      <c r="L24" s="23">
        <v>485508.50799999997</v>
      </c>
      <c r="M24" s="24">
        <f t="shared" si="11"/>
        <v>13.363580000000002</v>
      </c>
      <c r="N24" s="24">
        <f t="shared" si="11"/>
        <v>48.919029999999992</v>
      </c>
      <c r="O24" s="27">
        <v>15</v>
      </c>
      <c r="P24" s="27">
        <v>746</v>
      </c>
      <c r="Q24" s="27">
        <v>15</v>
      </c>
      <c r="R24" s="1">
        <v>191</v>
      </c>
      <c r="T24" s="4">
        <v>1</v>
      </c>
      <c r="U24" s="4">
        <v>1</v>
      </c>
      <c r="V24" s="4">
        <v>1</v>
      </c>
      <c r="W24" s="4">
        <v>1</v>
      </c>
      <c r="X24" s="4" t="s">
        <v>172</v>
      </c>
      <c r="Z24" s="30"/>
      <c r="AA24" s="31"/>
      <c r="AB24" s="32"/>
      <c r="AC24" s="33"/>
      <c r="AD24" s="29"/>
      <c r="AE24" s="32"/>
      <c r="AF24" s="32"/>
      <c r="AG24" s="32"/>
      <c r="AH24" s="32"/>
      <c r="AI24" s="28"/>
      <c r="AJ24" s="29"/>
    </row>
    <row r="25" spans="1:41" ht="15" customHeight="1" x14ac:dyDescent="0.3">
      <c r="A25" s="45">
        <v>25</v>
      </c>
      <c r="C25" s="42" t="str">
        <f>IF(OR(B25="M",B25="m"),COUNTIF(Images!$B$1:B$500,D25),"")</f>
        <v/>
      </c>
      <c r="D25" s="3" t="s">
        <v>91</v>
      </c>
      <c r="E25" s="3" t="s">
        <v>222</v>
      </c>
      <c r="F25" s="3" t="s">
        <v>18</v>
      </c>
      <c r="G25" s="3" t="s">
        <v>43</v>
      </c>
      <c r="I25" s="3" t="s">
        <v>353</v>
      </c>
      <c r="J25" s="4"/>
      <c r="K25" s="23">
        <v>132148.88800000001</v>
      </c>
      <c r="L25" s="23">
        <v>485508.50799999997</v>
      </c>
      <c r="M25" s="24">
        <f t="shared" si="11"/>
        <v>13.363580000000002</v>
      </c>
      <c r="N25" s="24">
        <f t="shared" si="11"/>
        <v>48.919029999999992</v>
      </c>
      <c r="O25" s="27">
        <v>15</v>
      </c>
      <c r="P25" s="27">
        <v>746</v>
      </c>
      <c r="Q25" s="27">
        <v>15</v>
      </c>
      <c r="R25" s="1">
        <v>172</v>
      </c>
      <c r="T25" s="4">
        <v>1</v>
      </c>
      <c r="U25" s="4">
        <v>1</v>
      </c>
      <c r="V25" s="4">
        <v>1</v>
      </c>
      <c r="X25" s="4" t="s">
        <v>167</v>
      </c>
      <c r="Z25" s="30"/>
      <c r="AA25" s="31"/>
      <c r="AB25" s="32"/>
      <c r="AC25" s="33"/>
      <c r="AD25" s="29"/>
      <c r="AE25" s="32"/>
      <c r="AF25" s="32"/>
      <c r="AG25" s="32"/>
      <c r="AH25" s="32"/>
      <c r="AI25" s="28"/>
      <c r="AJ25" s="29"/>
    </row>
    <row r="26" spans="1:41" ht="15" customHeight="1" x14ac:dyDescent="0.3">
      <c r="A26" s="45">
        <v>26</v>
      </c>
      <c r="B26" s="42" t="s">
        <v>458</v>
      </c>
      <c r="C26" s="42">
        <f>IF(OR(B26="M",B26="m"),COUNTIF(Images!$B$1:B$500,D26),"")</f>
        <v>5</v>
      </c>
      <c r="D26" s="52" t="s">
        <v>798</v>
      </c>
      <c r="E26" s="3"/>
      <c r="G26" s="4" t="s">
        <v>460</v>
      </c>
      <c r="I26" s="3" t="s">
        <v>353</v>
      </c>
      <c r="J26" s="4"/>
      <c r="K26" s="23">
        <v>132148.88800000001</v>
      </c>
      <c r="L26" s="23">
        <v>485508.50799999997</v>
      </c>
      <c r="M26" s="24">
        <f t="shared" ref="M26" si="16">(K26-TRUNC(K26/100)*100)/3600+(TRUNC(K26/100)-TRUNC(K26/10000)*100)/60+TRUNC(K26/10000)</f>
        <v>13.363580000000002</v>
      </c>
      <c r="N26" s="24">
        <f t="shared" ref="N26" si="17">(L26-TRUNC(L26/100)*100)/3600+(TRUNC(L26/100)-TRUNC(L26/10000)*100)/60+TRUNC(L26/10000)</f>
        <v>48.919029999999992</v>
      </c>
      <c r="O26" s="27">
        <v>15</v>
      </c>
      <c r="P26" s="27">
        <v>746</v>
      </c>
      <c r="Q26" s="27">
        <v>15</v>
      </c>
      <c r="Y26" s="4" t="s">
        <v>1131</v>
      </c>
      <c r="Z26" s="30"/>
      <c r="AA26" s="31"/>
      <c r="AB26" s="32"/>
      <c r="AC26" s="33"/>
      <c r="AD26" s="29"/>
      <c r="AE26" s="32"/>
      <c r="AF26" s="32"/>
      <c r="AG26" s="32"/>
      <c r="AH26" s="32"/>
      <c r="AI26" s="28"/>
      <c r="AJ26" s="29"/>
    </row>
    <row r="27" spans="1:41" ht="15" customHeight="1" x14ac:dyDescent="0.3">
      <c r="A27" s="45">
        <v>27</v>
      </c>
      <c r="C27" s="42" t="str">
        <f>IF(OR(B27="M",B27="m"),COUNTIF(Images!$B$1:B$500,D27),"")</f>
        <v/>
      </c>
      <c r="D27" s="3" t="s">
        <v>138</v>
      </c>
      <c r="E27" s="3" t="s">
        <v>272</v>
      </c>
      <c r="F27" s="3" t="s">
        <v>18</v>
      </c>
      <c r="G27" s="3" t="s">
        <v>43</v>
      </c>
      <c r="H27" s="2">
        <v>9</v>
      </c>
      <c r="I27" s="3" t="s">
        <v>354</v>
      </c>
      <c r="J27" s="4"/>
      <c r="K27" s="23">
        <v>133311.23199999999</v>
      </c>
      <c r="L27" s="23">
        <v>485546.66800000001</v>
      </c>
      <c r="M27" s="24">
        <f t="shared" si="11"/>
        <v>13.553119999999996</v>
      </c>
      <c r="N27" s="24">
        <f t="shared" si="11"/>
        <v>48.929630000000003</v>
      </c>
      <c r="O27" s="27">
        <v>20</v>
      </c>
      <c r="P27" s="27">
        <v>857</v>
      </c>
      <c r="Q27" s="27">
        <v>25</v>
      </c>
      <c r="R27" s="1">
        <v>275</v>
      </c>
      <c r="S27" s="4" t="s">
        <v>273</v>
      </c>
      <c r="T27" s="4">
        <v>2</v>
      </c>
      <c r="U27" s="4">
        <v>1</v>
      </c>
      <c r="V27" s="4">
        <v>1</v>
      </c>
      <c r="W27" s="4">
        <v>1</v>
      </c>
      <c r="X27" s="4" t="s">
        <v>179</v>
      </c>
      <c r="Z27" s="30"/>
      <c r="AA27" s="31"/>
      <c r="AB27" s="32"/>
      <c r="AC27" s="33"/>
      <c r="AD27" s="29"/>
      <c r="AE27" s="32"/>
      <c r="AF27" s="32"/>
      <c r="AG27" s="32"/>
      <c r="AH27" s="32"/>
      <c r="AI27" s="28"/>
      <c r="AJ27" s="29"/>
    </row>
    <row r="28" spans="1:41" ht="15" customHeight="1" x14ac:dyDescent="0.3">
      <c r="A28" s="45">
        <v>28</v>
      </c>
      <c r="C28" s="42" t="str">
        <f>IF(OR(B28="M",B28="m"),COUNTIF(Images!$B$1:B$500,D28),"")</f>
        <v/>
      </c>
      <c r="D28" s="3" t="s">
        <v>138</v>
      </c>
      <c r="E28" s="3" t="s">
        <v>272</v>
      </c>
      <c r="F28" s="3" t="s">
        <v>18</v>
      </c>
      <c r="G28" s="3" t="s">
        <v>43</v>
      </c>
      <c r="I28" s="3" t="s">
        <v>354</v>
      </c>
      <c r="J28" s="4"/>
      <c r="K28" s="23">
        <v>133311.23199999999</v>
      </c>
      <c r="L28" s="23">
        <v>485546.66800000001</v>
      </c>
      <c r="M28" s="24">
        <f t="shared" si="11"/>
        <v>13.553119999999996</v>
      </c>
      <c r="N28" s="24">
        <f t="shared" si="11"/>
        <v>48.929630000000003</v>
      </c>
      <c r="O28" s="27">
        <v>20</v>
      </c>
      <c r="P28" s="27">
        <v>857</v>
      </c>
      <c r="Q28" s="27">
        <v>25</v>
      </c>
      <c r="R28" s="1">
        <v>276</v>
      </c>
      <c r="S28" s="4" t="s">
        <v>273</v>
      </c>
      <c r="T28" s="4">
        <v>2</v>
      </c>
      <c r="U28" s="4">
        <v>1</v>
      </c>
      <c r="V28" s="4">
        <v>1</v>
      </c>
      <c r="W28" s="4">
        <v>1</v>
      </c>
      <c r="X28" s="4" t="s">
        <v>16</v>
      </c>
      <c r="Z28" s="30"/>
      <c r="AA28" s="31"/>
      <c r="AB28" s="32"/>
      <c r="AC28" s="33"/>
      <c r="AD28" s="29"/>
      <c r="AE28" s="32"/>
      <c r="AF28" s="32"/>
      <c r="AG28" s="32"/>
      <c r="AH28" s="32"/>
      <c r="AI28" s="28"/>
      <c r="AJ28" s="29"/>
    </row>
    <row r="29" spans="1:41" ht="15" customHeight="1" x14ac:dyDescent="0.3">
      <c r="A29" s="45">
        <v>29</v>
      </c>
      <c r="C29" s="42" t="str">
        <f>IF(OR(B29="M",B29="m"),COUNTIF(Images!$B$1:B$500,D29),"")</f>
        <v/>
      </c>
      <c r="D29" s="3" t="s">
        <v>126</v>
      </c>
      <c r="E29" s="3" t="s">
        <v>280</v>
      </c>
      <c r="F29" s="3" t="s">
        <v>18</v>
      </c>
      <c r="G29" s="3" t="s">
        <v>43</v>
      </c>
      <c r="I29" s="3" t="s">
        <v>354</v>
      </c>
      <c r="J29" s="4"/>
      <c r="K29" s="23">
        <v>133311.23199999999</v>
      </c>
      <c r="L29" s="23">
        <v>485546.66800000001</v>
      </c>
      <c r="M29" s="24">
        <f t="shared" si="11"/>
        <v>13.553119999999996</v>
      </c>
      <c r="N29" s="24">
        <f t="shared" si="11"/>
        <v>48.929630000000003</v>
      </c>
      <c r="O29" s="27">
        <v>20</v>
      </c>
      <c r="P29" s="27">
        <v>857</v>
      </c>
      <c r="Q29" s="27">
        <v>25</v>
      </c>
      <c r="R29" s="1">
        <v>214</v>
      </c>
      <c r="S29" s="4" t="s">
        <v>281</v>
      </c>
      <c r="T29" s="4">
        <v>1</v>
      </c>
      <c r="U29" s="4">
        <v>1</v>
      </c>
      <c r="V29" s="4">
        <v>1</v>
      </c>
      <c r="W29" s="4">
        <v>1</v>
      </c>
      <c r="X29" s="4" t="s">
        <v>180</v>
      </c>
      <c r="Z29" s="30"/>
      <c r="AA29" s="31"/>
      <c r="AB29" s="32"/>
      <c r="AC29" s="33"/>
      <c r="AD29" s="29"/>
      <c r="AE29" s="32"/>
      <c r="AF29" s="32"/>
      <c r="AG29" s="32"/>
      <c r="AH29" s="32"/>
      <c r="AI29" s="28"/>
      <c r="AJ29" s="29"/>
    </row>
    <row r="30" spans="1:41" ht="15" customHeight="1" x14ac:dyDescent="0.3">
      <c r="A30" s="45">
        <v>30</v>
      </c>
      <c r="C30" s="42" t="str">
        <f>IF(OR(B30="M",B30="m"),COUNTIF(Images!$B$1:B$500,D30),"")</f>
        <v/>
      </c>
      <c r="D30" s="3" t="s">
        <v>130</v>
      </c>
      <c r="E30" s="3" t="s">
        <v>292</v>
      </c>
      <c r="F30" s="3" t="s">
        <v>18</v>
      </c>
      <c r="G30" s="3" t="s">
        <v>43</v>
      </c>
      <c r="I30" s="3" t="s">
        <v>354</v>
      </c>
      <c r="J30" s="4"/>
      <c r="K30" s="23">
        <v>133311.23199999999</v>
      </c>
      <c r="L30" s="23">
        <v>485546.66800000001</v>
      </c>
      <c r="M30" s="24">
        <f t="shared" si="11"/>
        <v>13.553119999999996</v>
      </c>
      <c r="N30" s="24">
        <f t="shared" si="11"/>
        <v>48.929630000000003</v>
      </c>
      <c r="O30" s="27">
        <v>20</v>
      </c>
      <c r="P30" s="27">
        <v>857</v>
      </c>
      <c r="Q30" s="27">
        <v>25</v>
      </c>
      <c r="R30" s="1">
        <v>218</v>
      </c>
      <c r="S30" s="4" t="s">
        <v>293</v>
      </c>
      <c r="T30" s="4">
        <v>2</v>
      </c>
      <c r="U30" s="4">
        <v>1</v>
      </c>
      <c r="V30" s="4">
        <v>1</v>
      </c>
      <c r="W30" s="4">
        <v>1</v>
      </c>
      <c r="X30" s="4" t="s">
        <v>181</v>
      </c>
      <c r="Z30" s="30"/>
      <c r="AA30" s="31"/>
      <c r="AB30" s="32"/>
      <c r="AC30" s="33"/>
      <c r="AD30" s="29"/>
      <c r="AE30" s="32"/>
      <c r="AF30" s="32"/>
      <c r="AG30" s="32"/>
      <c r="AH30" s="32"/>
      <c r="AI30" s="28"/>
      <c r="AJ30" s="29"/>
    </row>
    <row r="31" spans="1:41" ht="15" customHeight="1" x14ac:dyDescent="0.3">
      <c r="A31" s="45">
        <v>31</v>
      </c>
      <c r="C31" s="42" t="str">
        <f>IF(OR(B31="M",B31="m"),COUNTIF(Images!$B$1:B$500,D31),"")</f>
        <v/>
      </c>
      <c r="D31" s="3" t="s">
        <v>130</v>
      </c>
      <c r="E31" s="3" t="s">
        <v>292</v>
      </c>
      <c r="F31" s="3" t="s">
        <v>18</v>
      </c>
      <c r="G31" s="3" t="s">
        <v>43</v>
      </c>
      <c r="I31" s="3" t="s">
        <v>354</v>
      </c>
      <c r="J31" s="4"/>
      <c r="K31" s="23">
        <v>133311.23199999999</v>
      </c>
      <c r="L31" s="23">
        <v>485546.66800000001</v>
      </c>
      <c r="M31" s="24">
        <f t="shared" si="11"/>
        <v>13.553119999999996</v>
      </c>
      <c r="N31" s="24">
        <f t="shared" si="11"/>
        <v>48.929630000000003</v>
      </c>
      <c r="O31" s="27">
        <v>20</v>
      </c>
      <c r="P31" s="27">
        <v>857</v>
      </c>
      <c r="Q31" s="27">
        <v>25</v>
      </c>
      <c r="R31" s="1">
        <v>219</v>
      </c>
      <c r="S31" s="4" t="s">
        <v>293</v>
      </c>
      <c r="T31" s="4">
        <v>2</v>
      </c>
      <c r="U31" s="4">
        <v>1</v>
      </c>
      <c r="V31" s="4">
        <v>1</v>
      </c>
      <c r="W31" s="4">
        <v>1</v>
      </c>
      <c r="X31" s="4" t="s">
        <v>16</v>
      </c>
      <c r="Z31" s="30"/>
      <c r="AA31" s="31"/>
      <c r="AB31" s="32"/>
      <c r="AC31" s="33"/>
      <c r="AD31" s="29"/>
      <c r="AE31" s="32"/>
      <c r="AF31" s="32"/>
      <c r="AG31" s="32"/>
      <c r="AH31" s="32"/>
      <c r="AI31" s="28"/>
      <c r="AJ31" s="29"/>
    </row>
    <row r="32" spans="1:41" ht="15" customHeight="1" x14ac:dyDescent="0.3">
      <c r="A32" s="45">
        <v>32</v>
      </c>
      <c r="C32" s="42" t="str">
        <f>IF(OR(B32="M",B32="m"),COUNTIF(Images!$B$1:B$500,D32),"")</f>
        <v/>
      </c>
      <c r="D32" s="3" t="s">
        <v>140</v>
      </c>
      <c r="E32" s="3" t="s">
        <v>237</v>
      </c>
      <c r="F32" s="3" t="s">
        <v>18</v>
      </c>
      <c r="G32" s="3" t="s">
        <v>43</v>
      </c>
      <c r="I32" s="3" t="s">
        <v>354</v>
      </c>
      <c r="J32" s="4"/>
      <c r="K32" s="23">
        <v>133311.23199999999</v>
      </c>
      <c r="L32" s="23">
        <v>485546.66800000001</v>
      </c>
      <c r="M32" s="24">
        <f t="shared" si="11"/>
        <v>13.553119999999996</v>
      </c>
      <c r="N32" s="24">
        <f t="shared" si="11"/>
        <v>48.929630000000003</v>
      </c>
      <c r="O32" s="27">
        <v>20</v>
      </c>
      <c r="P32" s="27">
        <v>857</v>
      </c>
      <c r="Q32" s="27">
        <v>25</v>
      </c>
      <c r="R32" s="1">
        <v>279</v>
      </c>
      <c r="S32" s="4" t="s">
        <v>238</v>
      </c>
      <c r="T32" s="4">
        <v>1</v>
      </c>
      <c r="U32" s="4">
        <v>1</v>
      </c>
      <c r="V32" s="4">
        <v>1</v>
      </c>
      <c r="W32" s="4">
        <v>1</v>
      </c>
      <c r="X32" s="4" t="s">
        <v>186</v>
      </c>
      <c r="Z32" s="30"/>
      <c r="AA32" s="31"/>
      <c r="AB32" s="32"/>
      <c r="AC32" s="33"/>
      <c r="AD32" s="29"/>
      <c r="AE32" s="32"/>
      <c r="AF32" s="32"/>
      <c r="AG32" s="32"/>
      <c r="AH32" s="32"/>
      <c r="AI32" s="28"/>
      <c r="AJ32" s="29"/>
    </row>
    <row r="33" spans="1:77" ht="15" customHeight="1" x14ac:dyDescent="0.3">
      <c r="A33" s="45">
        <v>33</v>
      </c>
      <c r="C33" s="42" t="str">
        <f>IF(OR(B33="M",B33="m"),COUNTIF(Images!$B$1:B$500,D33),"")</f>
        <v/>
      </c>
      <c r="D33" s="3" t="s">
        <v>45</v>
      </c>
      <c r="E33" s="3" t="s">
        <v>253</v>
      </c>
      <c r="F33" s="3" t="s">
        <v>18</v>
      </c>
      <c r="G33" s="3" t="s">
        <v>43</v>
      </c>
      <c r="I33" s="3" t="s">
        <v>354</v>
      </c>
      <c r="J33" s="4"/>
      <c r="K33" s="23">
        <v>133311.23199999999</v>
      </c>
      <c r="L33" s="23">
        <v>485546.66800000001</v>
      </c>
      <c r="M33" s="24">
        <f t="shared" si="11"/>
        <v>13.553119999999996</v>
      </c>
      <c r="N33" s="24">
        <f t="shared" si="11"/>
        <v>48.929630000000003</v>
      </c>
      <c r="O33" s="27">
        <v>20</v>
      </c>
      <c r="P33" s="27">
        <v>857</v>
      </c>
      <c r="Q33" s="27">
        <v>25</v>
      </c>
      <c r="R33" s="10">
        <v>128</v>
      </c>
      <c r="S33" s="4" t="s">
        <v>254</v>
      </c>
      <c r="T33" s="4">
        <v>1</v>
      </c>
      <c r="U33" s="4">
        <v>1</v>
      </c>
      <c r="V33" s="4">
        <v>1</v>
      </c>
      <c r="W33" s="4">
        <v>1</v>
      </c>
      <c r="X33" s="4" t="s">
        <v>161</v>
      </c>
      <c r="Z33" s="30"/>
      <c r="AA33" s="31"/>
      <c r="AB33" s="32"/>
      <c r="AC33" s="33"/>
      <c r="AD33" s="29"/>
      <c r="AE33" s="32"/>
      <c r="AF33" s="32"/>
      <c r="AG33" s="32"/>
      <c r="AH33" s="32"/>
      <c r="AI33" s="28"/>
      <c r="AJ33" s="29"/>
    </row>
    <row r="34" spans="1:77" ht="15" customHeight="1" x14ac:dyDescent="0.3">
      <c r="A34" s="45">
        <v>34</v>
      </c>
      <c r="C34" s="42" t="str">
        <f>IF(OR(B34="M",B34="m"),COUNTIF(Images!$B$1:B$500,D34),"")</f>
        <v/>
      </c>
      <c r="D34" s="3" t="s">
        <v>80</v>
      </c>
      <c r="E34" s="3" t="s">
        <v>212</v>
      </c>
      <c r="F34" s="3" t="s">
        <v>18</v>
      </c>
      <c r="G34" s="3" t="s">
        <v>43</v>
      </c>
      <c r="I34" s="3" t="s">
        <v>354</v>
      </c>
      <c r="J34" s="4"/>
      <c r="K34" s="23">
        <v>133311.23199999999</v>
      </c>
      <c r="L34" s="23">
        <v>485546.66800000001</v>
      </c>
      <c r="M34" s="24">
        <f t="shared" si="11"/>
        <v>13.553119999999996</v>
      </c>
      <c r="N34" s="24">
        <f t="shared" si="11"/>
        <v>48.929630000000003</v>
      </c>
      <c r="O34" s="27">
        <v>20</v>
      </c>
      <c r="P34" s="27">
        <v>857</v>
      </c>
      <c r="Q34" s="27">
        <v>25</v>
      </c>
      <c r="R34" s="1">
        <v>159</v>
      </c>
      <c r="S34" s="4" t="s">
        <v>213</v>
      </c>
      <c r="T34" s="4">
        <v>1</v>
      </c>
      <c r="U34" s="4">
        <v>1</v>
      </c>
      <c r="V34" s="4">
        <v>1</v>
      </c>
      <c r="X34" s="4" t="s">
        <v>167</v>
      </c>
      <c r="Z34" s="30"/>
      <c r="AA34" s="31"/>
      <c r="AB34" s="32"/>
      <c r="AC34" s="33"/>
      <c r="AD34" s="29"/>
      <c r="AE34" s="32"/>
      <c r="AF34" s="32"/>
      <c r="AG34" s="32"/>
      <c r="AH34" s="32"/>
      <c r="AI34" s="28"/>
      <c r="AJ34" s="29"/>
    </row>
    <row r="35" spans="1:77" s="3" customFormat="1" ht="15" customHeight="1" x14ac:dyDescent="0.3">
      <c r="A35" s="45">
        <v>35</v>
      </c>
      <c r="B35" s="42" t="s">
        <v>341</v>
      </c>
      <c r="C35" s="42">
        <f>IF(OR(B35="M",B35="m"),COUNTIF(Images!$B$1:B$500,D35),"")</f>
        <v>5</v>
      </c>
      <c r="D35" s="4" t="s">
        <v>138</v>
      </c>
      <c r="E35" s="4"/>
      <c r="G35" s="4" t="s">
        <v>322</v>
      </c>
      <c r="H35" s="13">
        <v>9</v>
      </c>
      <c r="I35" s="13"/>
      <c r="J35" s="15" t="s">
        <v>311</v>
      </c>
      <c r="K35" s="16">
        <f t="shared" ref="K35:L35" si="18">IF(M35="","",TRUNC(M35)*10000+TRUNC((M35-TRUNC(M35))*60)*100+(((M35-TRUNC(M35))*60)-TRUNC((M35-TRUNC(M35))*60))*60)</f>
        <v>133311.628</v>
      </c>
      <c r="L35" s="16">
        <f t="shared" si="18"/>
        <v>485546.63199999998</v>
      </c>
      <c r="M35" s="17">
        <f t="shared" ref="M35" si="19">IF(J35="","",VALUE(MID(J35,FIND("%2C",J35)+3,8)))</f>
        <v>13.553229999999999</v>
      </c>
      <c r="N35" s="17">
        <f t="shared" ref="N35" si="20">IF(J35="","",VALUE(MID(J35,FIND("q=",J35)+2,8)))</f>
        <v>48.92962</v>
      </c>
      <c r="O35" s="18">
        <v>3</v>
      </c>
      <c r="P35" s="18">
        <v>840</v>
      </c>
      <c r="Q35" s="18">
        <v>15</v>
      </c>
      <c r="R35" s="1"/>
      <c r="X35" s="4"/>
      <c r="Y35" s="41" t="s">
        <v>336</v>
      </c>
      <c r="Z35" s="30"/>
      <c r="AA35" s="31"/>
      <c r="AB35" s="32"/>
      <c r="AC35" s="33"/>
      <c r="AD35" s="29"/>
      <c r="AE35" s="32"/>
      <c r="AF35" s="32"/>
      <c r="AG35" s="32"/>
      <c r="AH35" s="32"/>
      <c r="AI35" s="28"/>
      <c r="AJ35" s="29"/>
      <c r="AK35" s="4"/>
      <c r="AL35" s="4"/>
      <c r="AM35" s="4"/>
      <c r="AN35" s="4"/>
      <c r="AO35" s="4"/>
    </row>
    <row r="36" spans="1:77" s="3" customFormat="1" ht="15" customHeight="1" x14ac:dyDescent="0.3">
      <c r="A36" s="45">
        <v>36</v>
      </c>
      <c r="B36" s="42" t="s">
        <v>341</v>
      </c>
      <c r="C36" s="42">
        <f>IF(OR(B36="M",B36="m"),COUNTIF(Images!$B$1:B$500,D36),"")</f>
        <v>5</v>
      </c>
      <c r="D36" s="4" t="s">
        <v>126</v>
      </c>
      <c r="E36" s="4"/>
      <c r="G36" s="4" t="s">
        <v>322</v>
      </c>
      <c r="H36" s="13"/>
      <c r="I36" s="13"/>
      <c r="J36" s="15" t="s">
        <v>311</v>
      </c>
      <c r="K36" s="16">
        <f t="shared" ref="K36:K40" si="21">IF(M36="","",TRUNC(M36)*10000+TRUNC((M36-TRUNC(M36))*60)*100+(((M36-TRUNC(M36))*60)-TRUNC((M36-TRUNC(M36))*60))*60)</f>
        <v>133311.628</v>
      </c>
      <c r="L36" s="16">
        <f t="shared" ref="L36:L40" si="22">IF(N36="","",TRUNC(N36)*10000+TRUNC((N36-TRUNC(N36))*60)*100+(((N36-TRUNC(N36))*60)-TRUNC((N36-TRUNC(N36))*60))*60)</f>
        <v>485546.63199999998</v>
      </c>
      <c r="M36" s="17">
        <f t="shared" ref="M36:M40" si="23">IF(J36="","",VALUE(MID(J36,FIND("%2C",J36)+3,8)))</f>
        <v>13.553229999999999</v>
      </c>
      <c r="N36" s="17">
        <f t="shared" ref="N36:N40" si="24">IF(J36="","",VALUE(MID(J36,FIND("q=",J36)+2,8)))</f>
        <v>48.92962</v>
      </c>
      <c r="O36" s="18">
        <v>25</v>
      </c>
      <c r="P36" s="18">
        <v>840</v>
      </c>
      <c r="Q36" s="18">
        <v>15</v>
      </c>
      <c r="R36" s="1"/>
      <c r="X36" s="4"/>
      <c r="Y36" s="41" t="s">
        <v>336</v>
      </c>
      <c r="Z36" s="30"/>
      <c r="AA36" s="31"/>
      <c r="AB36" s="32"/>
      <c r="AC36" s="33"/>
      <c r="AD36" s="29"/>
      <c r="AE36" s="32"/>
      <c r="AF36" s="32"/>
      <c r="AG36" s="32"/>
      <c r="AH36" s="32"/>
      <c r="AI36" s="28"/>
      <c r="AJ36" s="29"/>
      <c r="AK36" s="4"/>
      <c r="AL36" s="4"/>
      <c r="AM36" s="4"/>
      <c r="AN36" s="4"/>
      <c r="AO36" s="4"/>
    </row>
    <row r="37" spans="1:77" s="3" customFormat="1" ht="15" customHeight="1" x14ac:dyDescent="0.3">
      <c r="A37" s="45">
        <v>37</v>
      </c>
      <c r="B37" s="42" t="s">
        <v>341</v>
      </c>
      <c r="C37" s="42">
        <f>IF(OR(B37="M",B37="m"),COUNTIF(Images!$B$1:B$500,D37),"")</f>
        <v>5</v>
      </c>
      <c r="D37" s="4" t="s">
        <v>130</v>
      </c>
      <c r="E37" s="4"/>
      <c r="G37" s="4" t="s">
        <v>322</v>
      </c>
      <c r="H37" s="13"/>
      <c r="I37" s="13"/>
      <c r="J37" s="15" t="s">
        <v>311</v>
      </c>
      <c r="K37" s="16">
        <f t="shared" si="21"/>
        <v>133311.628</v>
      </c>
      <c r="L37" s="16">
        <f t="shared" si="22"/>
        <v>485546.63199999998</v>
      </c>
      <c r="M37" s="17">
        <f t="shared" si="23"/>
        <v>13.553229999999999</v>
      </c>
      <c r="N37" s="17">
        <f t="shared" si="24"/>
        <v>48.92962</v>
      </c>
      <c r="O37" s="18">
        <v>25</v>
      </c>
      <c r="P37" s="18">
        <v>840</v>
      </c>
      <c r="Q37" s="18">
        <v>15</v>
      </c>
      <c r="R37" s="1"/>
      <c r="X37" s="4"/>
      <c r="Y37" s="41" t="s">
        <v>336</v>
      </c>
      <c r="Z37" s="30"/>
      <c r="AA37" s="31"/>
      <c r="AB37" s="32"/>
      <c r="AC37" s="33"/>
      <c r="AD37" s="29"/>
      <c r="AE37" s="32"/>
      <c r="AF37" s="32"/>
      <c r="AG37" s="32"/>
      <c r="AH37" s="32"/>
      <c r="AI37" s="28"/>
      <c r="AJ37" s="29"/>
      <c r="AK37" s="4"/>
      <c r="AL37" s="4"/>
      <c r="AM37" s="4"/>
      <c r="AN37" s="4"/>
      <c r="AO37" s="4"/>
    </row>
    <row r="38" spans="1:77" s="3" customFormat="1" ht="15" customHeight="1" x14ac:dyDescent="0.3">
      <c r="A38" s="45">
        <v>38</v>
      </c>
      <c r="B38" s="42" t="s">
        <v>341</v>
      </c>
      <c r="C38" s="42">
        <f>IF(OR(B38="M",B38="m"),COUNTIF(Images!$B$1:B$500,D38),"")</f>
        <v>5</v>
      </c>
      <c r="D38" s="4" t="s">
        <v>140</v>
      </c>
      <c r="E38" s="4"/>
      <c r="G38" s="4" t="s">
        <v>322</v>
      </c>
      <c r="H38" s="13"/>
      <c r="I38" s="13"/>
      <c r="J38" s="15" t="s">
        <v>311</v>
      </c>
      <c r="K38" s="16">
        <f t="shared" si="21"/>
        <v>133311.628</v>
      </c>
      <c r="L38" s="16">
        <f t="shared" si="22"/>
        <v>485546.63199999998</v>
      </c>
      <c r="M38" s="17">
        <f t="shared" si="23"/>
        <v>13.553229999999999</v>
      </c>
      <c r="N38" s="17">
        <f t="shared" si="24"/>
        <v>48.92962</v>
      </c>
      <c r="O38" s="18">
        <v>25</v>
      </c>
      <c r="P38" s="18">
        <v>840</v>
      </c>
      <c r="Q38" s="18">
        <v>15</v>
      </c>
      <c r="R38" s="1"/>
      <c r="X38" s="4"/>
      <c r="Y38" s="41" t="s">
        <v>336</v>
      </c>
      <c r="Z38" s="30"/>
      <c r="AA38" s="31"/>
      <c r="AB38" s="32"/>
      <c r="AC38" s="33"/>
      <c r="AD38" s="29"/>
      <c r="AE38" s="32"/>
      <c r="AF38" s="32"/>
      <c r="AG38" s="32"/>
      <c r="AH38" s="32"/>
      <c r="AI38" s="28"/>
      <c r="AJ38" s="29"/>
      <c r="AK38" s="4"/>
      <c r="AL38" s="4"/>
      <c r="AM38" s="4"/>
      <c r="AN38" s="4"/>
      <c r="AO38" s="4"/>
    </row>
    <row r="39" spans="1:77" s="3" customFormat="1" ht="15" customHeight="1" x14ac:dyDescent="0.3">
      <c r="A39" s="45">
        <v>39</v>
      </c>
      <c r="B39" s="42" t="s">
        <v>341</v>
      </c>
      <c r="C39" s="42">
        <f>IF(OR(B39="M",B39="m"),COUNTIF(Images!$B$1:B$500,D39),"")</f>
        <v>5</v>
      </c>
      <c r="D39" s="4" t="s">
        <v>45</v>
      </c>
      <c r="E39" s="4"/>
      <c r="G39" s="4" t="s">
        <v>322</v>
      </c>
      <c r="H39" s="13"/>
      <c r="I39" s="13"/>
      <c r="J39" s="15" t="s">
        <v>311</v>
      </c>
      <c r="K39" s="16">
        <f t="shared" si="21"/>
        <v>133311.628</v>
      </c>
      <c r="L39" s="16">
        <f t="shared" si="22"/>
        <v>485546.63199999998</v>
      </c>
      <c r="M39" s="17">
        <f t="shared" si="23"/>
        <v>13.553229999999999</v>
      </c>
      <c r="N39" s="17">
        <f t="shared" si="24"/>
        <v>48.92962</v>
      </c>
      <c r="O39" s="18">
        <v>25</v>
      </c>
      <c r="P39" s="18">
        <v>840</v>
      </c>
      <c r="Q39" s="18">
        <v>15</v>
      </c>
      <c r="R39" s="1"/>
      <c r="X39" s="4"/>
      <c r="Y39" s="41" t="s">
        <v>336</v>
      </c>
      <c r="Z39" s="30"/>
      <c r="AA39" s="31"/>
      <c r="AB39" s="32"/>
      <c r="AC39" s="33"/>
      <c r="AD39" s="29"/>
      <c r="AE39" s="32"/>
      <c r="AF39" s="32"/>
      <c r="AG39" s="32"/>
      <c r="AH39" s="32"/>
      <c r="AI39" s="28"/>
      <c r="AJ39" s="29"/>
      <c r="AK39" s="4"/>
      <c r="AL39" s="4"/>
      <c r="AM39" s="4"/>
      <c r="AN39" s="4"/>
      <c r="AO39" s="4"/>
    </row>
    <row r="40" spans="1:77" s="3" customFormat="1" ht="15" customHeight="1" x14ac:dyDescent="0.3">
      <c r="A40" s="45">
        <v>40</v>
      </c>
      <c r="B40" s="42" t="s">
        <v>341</v>
      </c>
      <c r="C40" s="42">
        <f>IF(OR(B40="M",B40="m"),COUNTIF(Images!$B$1:B$500,D40),"")</f>
        <v>5</v>
      </c>
      <c r="D40" s="4" t="s">
        <v>80</v>
      </c>
      <c r="E40" s="4"/>
      <c r="G40" s="4" t="s">
        <v>322</v>
      </c>
      <c r="H40" s="13"/>
      <c r="I40" s="13"/>
      <c r="J40" s="15" t="s">
        <v>311</v>
      </c>
      <c r="K40" s="16">
        <f t="shared" si="21"/>
        <v>133311.628</v>
      </c>
      <c r="L40" s="16">
        <f t="shared" si="22"/>
        <v>485546.63199999998</v>
      </c>
      <c r="M40" s="17">
        <f t="shared" si="23"/>
        <v>13.553229999999999</v>
      </c>
      <c r="N40" s="17">
        <f t="shared" si="24"/>
        <v>48.92962</v>
      </c>
      <c r="O40" s="18">
        <v>25</v>
      </c>
      <c r="P40" s="18">
        <v>840</v>
      </c>
      <c r="Q40" s="18">
        <v>15</v>
      </c>
      <c r="R40" s="1"/>
      <c r="X40" s="4"/>
      <c r="Y40" s="41" t="s">
        <v>336</v>
      </c>
      <c r="Z40" s="30"/>
      <c r="AA40" s="31"/>
      <c r="AB40" s="32"/>
      <c r="AC40" s="33"/>
      <c r="AD40" s="29"/>
      <c r="AE40" s="32"/>
      <c r="AF40" s="32"/>
      <c r="AG40" s="32"/>
      <c r="AH40" s="32"/>
      <c r="AI40" s="28"/>
      <c r="AJ40" s="29"/>
      <c r="AK40" s="4"/>
      <c r="AL40" s="4"/>
      <c r="AM40" s="4"/>
      <c r="AN40" s="4"/>
      <c r="AO40" s="4"/>
    </row>
    <row r="41" spans="1:77" ht="15" customHeight="1" x14ac:dyDescent="0.3">
      <c r="A41" s="45">
        <v>41</v>
      </c>
      <c r="C41" s="42" t="str">
        <f>IF(OR(B41="M",B41="m"),COUNTIF(Images!$B$1:B$500,D41),"")</f>
        <v/>
      </c>
      <c r="D41" s="3" t="s">
        <v>36</v>
      </c>
      <c r="E41" s="3" t="s">
        <v>248</v>
      </c>
      <c r="F41" s="3" t="s">
        <v>18</v>
      </c>
      <c r="G41" s="3" t="s">
        <v>30</v>
      </c>
      <c r="H41" s="2">
        <v>10</v>
      </c>
      <c r="I41" s="3" t="s">
        <v>355</v>
      </c>
      <c r="J41" s="4"/>
      <c r="K41" s="23">
        <v>131957.64799999999</v>
      </c>
      <c r="L41" s="23">
        <v>490038.41200000001</v>
      </c>
      <c r="M41" s="24">
        <f t="shared" ref="M41:N45" si="25">(K41-TRUNC(K41/100)*100)/3600+(TRUNC(K41/100)-TRUNC(K41/10000)*100)/60+TRUNC(K41/10000)</f>
        <v>13.332679999999996</v>
      </c>
      <c r="N41" s="24">
        <f t="shared" si="25"/>
        <v>49.010670000000005</v>
      </c>
      <c r="O41" s="27">
        <v>40</v>
      </c>
      <c r="P41" s="27">
        <v>781</v>
      </c>
      <c r="Q41" s="27">
        <v>25</v>
      </c>
      <c r="R41" s="10">
        <v>124</v>
      </c>
      <c r="T41" s="4">
        <v>1</v>
      </c>
      <c r="U41" s="4">
        <v>1</v>
      </c>
      <c r="V41" s="4">
        <v>1</v>
      </c>
      <c r="W41" s="4">
        <v>1</v>
      </c>
      <c r="X41" s="4" t="s">
        <v>158</v>
      </c>
      <c r="Z41" s="30"/>
      <c r="AA41" s="31"/>
      <c r="AB41" s="32"/>
      <c r="AC41" s="33"/>
      <c r="AD41" s="36"/>
      <c r="AE41" s="32"/>
      <c r="AF41" s="32"/>
      <c r="AG41" s="32"/>
      <c r="AH41" s="32"/>
      <c r="AI41" s="28"/>
      <c r="AJ41" s="29"/>
    </row>
    <row r="42" spans="1:77" ht="15" customHeight="1" x14ac:dyDescent="0.3">
      <c r="A42" s="45">
        <v>42</v>
      </c>
      <c r="C42" s="42" t="str">
        <f>IF(OR(B42="M",B42="m"),COUNTIF(Images!$B$1:B$500,D42),"")</f>
        <v/>
      </c>
      <c r="D42" s="3" t="s">
        <v>67</v>
      </c>
      <c r="E42" s="3" t="s">
        <v>202</v>
      </c>
      <c r="F42" s="3" t="s">
        <v>18</v>
      </c>
      <c r="G42" s="3" t="s">
        <v>30</v>
      </c>
      <c r="I42" s="3" t="s">
        <v>355</v>
      </c>
      <c r="J42" s="4"/>
      <c r="K42" s="23">
        <v>131957.64799999999</v>
      </c>
      <c r="L42" s="23">
        <v>490038.41200000001</v>
      </c>
      <c r="M42" s="24">
        <f t="shared" si="25"/>
        <v>13.332679999999996</v>
      </c>
      <c r="N42" s="24">
        <f t="shared" si="25"/>
        <v>49.010670000000005</v>
      </c>
      <c r="O42" s="27">
        <v>40</v>
      </c>
      <c r="P42" s="27">
        <v>781</v>
      </c>
      <c r="Q42" s="27">
        <v>25</v>
      </c>
      <c r="R42" s="1">
        <v>150</v>
      </c>
      <c r="T42" s="4">
        <v>1</v>
      </c>
      <c r="U42" s="4">
        <v>1</v>
      </c>
      <c r="V42" s="4">
        <v>1</v>
      </c>
      <c r="W42" s="4">
        <v>1</v>
      </c>
      <c r="X42" s="4" t="s">
        <v>165</v>
      </c>
      <c r="Z42" s="30"/>
      <c r="AA42" s="31"/>
      <c r="AB42" s="32"/>
      <c r="AC42" s="33"/>
      <c r="AD42" s="36"/>
      <c r="AE42" s="32"/>
      <c r="AF42" s="32"/>
      <c r="AG42" s="32"/>
      <c r="AH42" s="32"/>
      <c r="AI42" s="28"/>
      <c r="AJ42" s="2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7" ht="15" customHeight="1" x14ac:dyDescent="0.3">
      <c r="A43" s="45">
        <v>43</v>
      </c>
      <c r="C43" s="42" t="str">
        <f>IF(OR(B43="M",B43="m"),COUNTIF(Images!$B$1:B$500,D43),"")</f>
        <v/>
      </c>
      <c r="D43" s="3" t="s">
        <v>39</v>
      </c>
      <c r="E43" s="3" t="s">
        <v>250</v>
      </c>
      <c r="F43" s="3" t="s">
        <v>18</v>
      </c>
      <c r="G43" s="3" t="s">
        <v>40</v>
      </c>
      <c r="H43" s="2" t="s">
        <v>41</v>
      </c>
      <c r="I43" s="3" t="s">
        <v>356</v>
      </c>
      <c r="J43" s="4"/>
      <c r="K43" s="23">
        <v>132152.30799999999</v>
      </c>
      <c r="L43" s="23">
        <v>485818.33600000001</v>
      </c>
      <c r="M43" s="24">
        <f t="shared" si="25"/>
        <v>13.364529999999997</v>
      </c>
      <c r="N43" s="24">
        <f t="shared" si="25"/>
        <v>48.971760000000003</v>
      </c>
      <c r="O43" s="27">
        <v>20</v>
      </c>
      <c r="P43" s="27">
        <v>996</v>
      </c>
      <c r="Q43" s="27">
        <v>20</v>
      </c>
      <c r="R43" s="10">
        <v>126</v>
      </c>
      <c r="T43" s="4">
        <v>1</v>
      </c>
      <c r="U43" s="4">
        <v>1</v>
      </c>
      <c r="V43" s="4">
        <v>1</v>
      </c>
      <c r="W43" s="4">
        <v>1</v>
      </c>
      <c r="X43" s="4" t="s">
        <v>155</v>
      </c>
      <c r="Z43" s="30"/>
      <c r="AA43" s="31"/>
      <c r="AB43" s="32"/>
      <c r="AC43" s="33"/>
      <c r="AD43" s="29"/>
      <c r="AE43" s="32"/>
      <c r="AF43" s="32"/>
      <c r="AG43" s="32"/>
      <c r="AH43" s="32"/>
      <c r="AI43" s="28"/>
      <c r="AJ43" s="29"/>
    </row>
    <row r="44" spans="1:77" s="3" customFormat="1" ht="15" customHeight="1" x14ac:dyDescent="0.3">
      <c r="A44" s="45">
        <v>44</v>
      </c>
      <c r="B44" s="42" t="s">
        <v>458</v>
      </c>
      <c r="C44" s="42">
        <f>IF(OR(B44="M",B44="m"),COUNTIF(Images!$B$1:B$500,D44),"")</f>
        <v>5</v>
      </c>
      <c r="D44" s="3" t="s">
        <v>46</v>
      </c>
      <c r="E44" s="3" t="s">
        <v>255</v>
      </c>
      <c r="F44" s="3" t="s">
        <v>18</v>
      </c>
      <c r="G44" s="3" t="s">
        <v>43</v>
      </c>
      <c r="H44" s="2">
        <v>12</v>
      </c>
      <c r="I44" s="3" t="s">
        <v>357</v>
      </c>
      <c r="K44" s="23">
        <v>133001.18799999999</v>
      </c>
      <c r="L44" s="23">
        <v>485421.636</v>
      </c>
      <c r="M44" s="24">
        <f t="shared" si="25"/>
        <v>13.500329999999998</v>
      </c>
      <c r="N44" s="24">
        <f t="shared" si="25"/>
        <v>48.906010000000002</v>
      </c>
      <c r="O44" s="27">
        <v>15</v>
      </c>
      <c r="P44" s="27">
        <v>892</v>
      </c>
      <c r="Q44" s="27">
        <v>20</v>
      </c>
      <c r="R44" s="10">
        <v>129</v>
      </c>
      <c r="S44" s="4" t="s">
        <v>256</v>
      </c>
      <c r="T44" s="4">
        <v>1</v>
      </c>
      <c r="U44" s="4">
        <v>1</v>
      </c>
      <c r="V44" s="4">
        <v>1</v>
      </c>
      <c r="W44" s="4">
        <v>1</v>
      </c>
      <c r="X44" s="4" t="s">
        <v>158</v>
      </c>
      <c r="Z44" s="30"/>
      <c r="AA44" s="31"/>
      <c r="AB44" s="32"/>
      <c r="AC44" s="33"/>
      <c r="AD44" s="29"/>
      <c r="AE44" s="32"/>
      <c r="AF44" s="32"/>
      <c r="AG44" s="32"/>
      <c r="AH44" s="32"/>
      <c r="AI44" s="28"/>
      <c r="AJ44" s="29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</row>
    <row r="45" spans="1:77" s="3" customFormat="1" ht="15" customHeight="1" x14ac:dyDescent="0.3">
      <c r="A45" s="45">
        <v>45</v>
      </c>
      <c r="B45" s="42"/>
      <c r="C45" s="42" t="str">
        <f>IF(OR(B45="M",B45="m"),COUNTIF(Images!$B$1:B$500,D45),"")</f>
        <v/>
      </c>
      <c r="D45" s="3" t="s">
        <v>147</v>
      </c>
      <c r="E45" s="3" t="s">
        <v>288</v>
      </c>
      <c r="F45" s="3" t="s">
        <v>18</v>
      </c>
      <c r="G45" s="3" t="s">
        <v>19</v>
      </c>
      <c r="H45" s="2">
        <v>13</v>
      </c>
      <c r="I45" s="3" t="s">
        <v>148</v>
      </c>
      <c r="K45" s="23">
        <v>131250.29999999999</v>
      </c>
      <c r="L45" s="23">
        <v>484247.5</v>
      </c>
      <c r="M45" s="24">
        <f t="shared" si="25"/>
        <v>13.213972222222219</v>
      </c>
      <c r="N45" s="24">
        <f t="shared" si="25"/>
        <v>48.713194444444447</v>
      </c>
      <c r="O45" s="27">
        <v>50</v>
      </c>
      <c r="P45" s="27">
        <v>408</v>
      </c>
      <c r="Q45" s="27">
        <v>20</v>
      </c>
      <c r="R45" s="1">
        <v>288</v>
      </c>
      <c r="S45" s="4"/>
      <c r="T45" s="4">
        <v>1</v>
      </c>
      <c r="U45" s="4">
        <v>1</v>
      </c>
      <c r="V45" s="4">
        <v>1</v>
      </c>
      <c r="W45" s="4">
        <v>1</v>
      </c>
      <c r="X45" s="4" t="s">
        <v>190</v>
      </c>
      <c r="Z45" s="30"/>
      <c r="AA45" s="31"/>
      <c r="AB45" s="32"/>
      <c r="AC45" s="33"/>
      <c r="AD45" s="29"/>
      <c r="AE45" s="32"/>
      <c r="AF45" s="32"/>
      <c r="AG45" s="32"/>
      <c r="AH45" s="32"/>
      <c r="AI45" s="28"/>
      <c r="AJ45" s="29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</row>
    <row r="46" spans="1:77" s="3" customFormat="1" ht="15" customHeight="1" x14ac:dyDescent="0.3">
      <c r="A46" s="45">
        <v>46</v>
      </c>
      <c r="B46" s="42" t="s">
        <v>341</v>
      </c>
      <c r="C46" s="42">
        <f>IF(OR(B46="M",B46="m"),COUNTIF(Images!$B$1:B$500,D46),"")</f>
        <v>5</v>
      </c>
      <c r="D46" s="4" t="s">
        <v>147</v>
      </c>
      <c r="E46" s="4"/>
      <c r="G46" s="4" t="s">
        <v>462</v>
      </c>
      <c r="H46" s="13">
        <v>13</v>
      </c>
      <c r="I46" s="13"/>
      <c r="J46" s="15" t="s">
        <v>312</v>
      </c>
      <c r="K46" s="16">
        <f t="shared" ref="K46:L46" si="26">IF(M46="","",TRUNC(M46)*10000+TRUNC((M46-TRUNC(M46))*60)*100+(((M46-TRUNC(M46))*60)-TRUNC((M46-TRUNC(M46))*60))*60)</f>
        <v>131244.46</v>
      </c>
      <c r="L46" s="16">
        <f t="shared" si="26"/>
        <v>484249.06800000003</v>
      </c>
      <c r="M46" s="17">
        <f t="shared" ref="M46" si="27">IF(J46="","",VALUE(MID(J46,FIND("%2C",J46)+3,8)))</f>
        <v>13.212350000000001</v>
      </c>
      <c r="N46" s="17">
        <f t="shared" ref="N46" si="28">IF(J46="","",VALUE(MID(J46,FIND("q=",J46)+2,8)))</f>
        <v>48.713630000000002</v>
      </c>
      <c r="O46" s="18">
        <v>3</v>
      </c>
      <c r="P46" s="18">
        <v>1037</v>
      </c>
      <c r="Q46" s="18">
        <v>15</v>
      </c>
      <c r="R46" s="1"/>
      <c r="X46" s="4"/>
      <c r="Y46" s="41" t="s">
        <v>337</v>
      </c>
      <c r="Z46" s="30"/>
      <c r="AA46" s="31"/>
      <c r="AB46" s="32"/>
      <c r="AC46" s="33"/>
      <c r="AD46" s="29"/>
      <c r="AE46" s="32"/>
      <c r="AF46" s="32"/>
      <c r="AG46" s="32"/>
      <c r="AH46" s="32"/>
      <c r="AI46" s="28"/>
      <c r="AJ46" s="29"/>
      <c r="AK46" s="4"/>
      <c r="AL46" s="4"/>
      <c r="AM46" s="4"/>
      <c r="AN46" s="4"/>
      <c r="AO46" s="4"/>
    </row>
    <row r="47" spans="1:77" s="3" customFormat="1" ht="15" customHeight="1" x14ac:dyDescent="0.3">
      <c r="A47" s="45">
        <v>47</v>
      </c>
      <c r="B47" s="42" t="s">
        <v>458</v>
      </c>
      <c r="C47" s="42">
        <f>IF(OR(B47="M",B47="m"),COUNTIF(Images!$B$1:B$500,D47),"")</f>
        <v>5</v>
      </c>
      <c r="D47" s="3" t="s">
        <v>134</v>
      </c>
      <c r="E47" s="3" t="s">
        <v>297</v>
      </c>
      <c r="F47" s="3" t="s">
        <v>18</v>
      </c>
      <c r="G47" s="3" t="s">
        <v>43</v>
      </c>
      <c r="H47" s="2">
        <v>14</v>
      </c>
      <c r="I47" s="3" t="s">
        <v>88</v>
      </c>
      <c r="K47" s="23">
        <v>132417.35200000001</v>
      </c>
      <c r="L47" s="23">
        <v>485804.22399999999</v>
      </c>
      <c r="M47" s="24">
        <f t="shared" ref="M47:N73" si="29">(K47-TRUNC(K47/100)*100)/3600+(TRUNC(K47/100)-TRUNC(K47/10000)*100)/60+TRUNC(K47/10000)</f>
        <v>13.404820000000004</v>
      </c>
      <c r="N47" s="24">
        <f t="shared" si="29"/>
        <v>48.967839999999995</v>
      </c>
      <c r="O47" s="27">
        <v>15</v>
      </c>
      <c r="P47" s="27">
        <v>1003</v>
      </c>
      <c r="Q47" s="27">
        <v>15</v>
      </c>
      <c r="R47" s="1">
        <v>222</v>
      </c>
      <c r="S47" s="4"/>
      <c r="T47" s="4">
        <v>1</v>
      </c>
      <c r="U47" s="4">
        <v>1</v>
      </c>
      <c r="V47" s="4">
        <v>1</v>
      </c>
      <c r="W47" s="4">
        <v>1</v>
      </c>
      <c r="X47" s="4" t="s">
        <v>183</v>
      </c>
      <c r="Z47" s="30"/>
      <c r="AA47" s="31"/>
      <c r="AB47" s="32"/>
      <c r="AC47" s="33"/>
      <c r="AD47" s="29"/>
      <c r="AE47" s="32"/>
      <c r="AF47" s="32"/>
      <c r="AG47" s="32"/>
      <c r="AH47" s="32"/>
      <c r="AI47" s="28"/>
      <c r="AJ47" s="29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</row>
    <row r="48" spans="1:77" s="3" customFormat="1" ht="15" customHeight="1" x14ac:dyDescent="0.3">
      <c r="A48" s="45">
        <v>48</v>
      </c>
      <c r="B48" s="42"/>
      <c r="C48" s="42" t="str">
        <f>IF(OR(B48="M",B48="m"),COUNTIF(Images!$B$1:B$500,D48),"")</f>
        <v/>
      </c>
      <c r="D48" s="3" t="s">
        <v>87</v>
      </c>
      <c r="E48" s="3" t="s">
        <v>220</v>
      </c>
      <c r="F48" s="3" t="s">
        <v>18</v>
      </c>
      <c r="G48" s="3" t="s">
        <v>43</v>
      </c>
      <c r="H48" s="2"/>
      <c r="I48" s="3" t="s">
        <v>88</v>
      </c>
      <c r="K48" s="23">
        <v>132417.35200000001</v>
      </c>
      <c r="L48" s="23">
        <v>485804.22399999999</v>
      </c>
      <c r="M48" s="24">
        <f t="shared" si="29"/>
        <v>13.404820000000004</v>
      </c>
      <c r="N48" s="24">
        <f t="shared" si="29"/>
        <v>48.967839999999995</v>
      </c>
      <c r="O48" s="27">
        <v>15</v>
      </c>
      <c r="P48" s="27">
        <v>1003</v>
      </c>
      <c r="Q48" s="27">
        <v>15</v>
      </c>
      <c r="R48" s="1">
        <v>170</v>
      </c>
      <c r="S48" s="4"/>
      <c r="T48" s="4">
        <v>1</v>
      </c>
      <c r="U48" s="4">
        <v>1</v>
      </c>
      <c r="V48" s="4">
        <v>1</v>
      </c>
      <c r="W48" s="4">
        <v>1</v>
      </c>
      <c r="X48" s="4" t="s">
        <v>165</v>
      </c>
      <c r="Z48" s="30"/>
      <c r="AA48" s="31"/>
      <c r="AB48" s="32"/>
      <c r="AC48" s="33"/>
      <c r="AD48" s="29"/>
      <c r="AE48" s="32"/>
      <c r="AF48" s="32"/>
      <c r="AG48" s="32"/>
      <c r="AH48" s="32"/>
      <c r="AI48" s="28"/>
      <c r="AJ48" s="29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1:77" s="3" customFormat="1" ht="15" customHeight="1" x14ac:dyDescent="0.3">
      <c r="A49" s="45">
        <v>49</v>
      </c>
      <c r="B49" s="42"/>
      <c r="C49" s="42" t="str">
        <f>IF(OR(B49="M",B49="m"),COUNTIF(Images!$B$1:B$500,D49),"")</f>
        <v/>
      </c>
      <c r="D49" s="3" t="s">
        <v>137</v>
      </c>
      <c r="E49" s="3" t="s">
        <v>275</v>
      </c>
      <c r="F49" s="3" t="s">
        <v>18</v>
      </c>
      <c r="G49" s="3" t="s">
        <v>43</v>
      </c>
      <c r="H49" s="2">
        <v>15</v>
      </c>
      <c r="I49" s="3" t="s">
        <v>108</v>
      </c>
      <c r="K49" s="23">
        <v>132440.68</v>
      </c>
      <c r="L49" s="23">
        <v>485520.67599999998</v>
      </c>
      <c r="M49" s="24">
        <f t="shared" si="29"/>
        <v>13.411299999999999</v>
      </c>
      <c r="N49" s="24">
        <f t="shared" si="29"/>
        <v>48.922409999999992</v>
      </c>
      <c r="O49" s="27">
        <v>15</v>
      </c>
      <c r="P49" s="27">
        <v>769</v>
      </c>
      <c r="Q49" s="27">
        <v>15</v>
      </c>
      <c r="R49" s="1">
        <v>274</v>
      </c>
      <c r="S49" s="4" t="s">
        <v>301</v>
      </c>
      <c r="T49" s="4">
        <v>1</v>
      </c>
      <c r="U49" s="4">
        <v>1</v>
      </c>
      <c r="V49" s="4">
        <v>1</v>
      </c>
      <c r="W49" s="4"/>
      <c r="X49" s="4" t="s">
        <v>163</v>
      </c>
      <c r="Z49" s="30"/>
      <c r="AA49" s="31"/>
      <c r="AB49" s="32"/>
      <c r="AC49" s="33"/>
      <c r="AD49" s="29"/>
      <c r="AE49" s="32"/>
      <c r="AF49" s="32"/>
      <c r="AG49" s="32"/>
      <c r="AH49" s="32"/>
      <c r="AI49" s="28"/>
      <c r="AJ49" s="29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</row>
    <row r="50" spans="1:77" s="3" customFormat="1" ht="15" customHeight="1" x14ac:dyDescent="0.3">
      <c r="A50" s="45">
        <v>50</v>
      </c>
      <c r="B50" s="42" t="s">
        <v>458</v>
      </c>
      <c r="C50" s="42">
        <f>IF(OR(B50="M",B50="m"),COUNTIF(Images!$B$1:B$500,D50),"")</f>
        <v>5</v>
      </c>
      <c r="D50" s="3" t="s">
        <v>124</v>
      </c>
      <c r="E50" s="3" t="s">
        <v>275</v>
      </c>
      <c r="F50" s="3" t="s">
        <v>18</v>
      </c>
      <c r="G50" s="3" t="s">
        <v>43</v>
      </c>
      <c r="H50" s="2"/>
      <c r="I50" s="3" t="s">
        <v>108</v>
      </c>
      <c r="K50" s="23">
        <v>132440.68</v>
      </c>
      <c r="L50" s="23">
        <v>485520.67599999998</v>
      </c>
      <c r="M50" s="24">
        <f t="shared" si="29"/>
        <v>13.411299999999999</v>
      </c>
      <c r="N50" s="24">
        <f t="shared" si="29"/>
        <v>48.922409999999992</v>
      </c>
      <c r="O50" s="27">
        <v>15</v>
      </c>
      <c r="P50" s="27">
        <v>769</v>
      </c>
      <c r="Q50" s="27">
        <v>15</v>
      </c>
      <c r="R50" s="1">
        <v>211</v>
      </c>
      <c r="S50" s="4" t="s">
        <v>276</v>
      </c>
      <c r="T50" s="4">
        <v>1</v>
      </c>
      <c r="U50" s="4">
        <v>1</v>
      </c>
      <c r="V50" s="4">
        <v>1</v>
      </c>
      <c r="W50" s="4">
        <v>1</v>
      </c>
      <c r="X50" s="4" t="s">
        <v>178</v>
      </c>
      <c r="Z50" s="30"/>
      <c r="AA50" s="31"/>
      <c r="AB50" s="32"/>
      <c r="AC50" s="33"/>
      <c r="AD50" s="29"/>
      <c r="AE50" s="32"/>
      <c r="AF50" s="32"/>
      <c r="AG50" s="32"/>
      <c r="AH50" s="32"/>
      <c r="AI50" s="28"/>
      <c r="AJ50" s="29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</row>
    <row r="51" spans="1:77" s="3" customFormat="1" ht="15" customHeight="1" x14ac:dyDescent="0.3">
      <c r="A51" s="45">
        <v>51</v>
      </c>
      <c r="B51" s="42"/>
      <c r="C51" s="42" t="str">
        <f>IF(OR(B51="M",B51="m"),COUNTIF(Images!$B$1:B$500,D51),"")</f>
        <v/>
      </c>
      <c r="D51" s="3" t="s">
        <v>141</v>
      </c>
      <c r="E51" s="3" t="s">
        <v>298</v>
      </c>
      <c r="F51" s="3" t="s">
        <v>18</v>
      </c>
      <c r="G51" s="3" t="s">
        <v>43</v>
      </c>
      <c r="H51" s="2"/>
      <c r="I51" s="3" t="s">
        <v>108</v>
      </c>
      <c r="K51" s="23">
        <v>132440.68</v>
      </c>
      <c r="L51" s="23">
        <v>485520.67599999998</v>
      </c>
      <c r="M51" s="24">
        <f t="shared" si="29"/>
        <v>13.411299999999999</v>
      </c>
      <c r="N51" s="24">
        <f t="shared" si="29"/>
        <v>48.922409999999992</v>
      </c>
      <c r="O51" s="27">
        <v>15</v>
      </c>
      <c r="P51" s="27">
        <v>769</v>
      </c>
      <c r="Q51" s="27">
        <v>15</v>
      </c>
      <c r="R51" s="1">
        <v>280</v>
      </c>
      <c r="S51" s="4"/>
      <c r="T51" s="4">
        <v>1</v>
      </c>
      <c r="U51" s="4">
        <v>1</v>
      </c>
      <c r="V51" s="4">
        <v>1</v>
      </c>
      <c r="W51" s="4">
        <v>1</v>
      </c>
      <c r="X51" s="4" t="s">
        <v>187</v>
      </c>
      <c r="Z51" s="30"/>
      <c r="AA51" s="31"/>
      <c r="AB51" s="32"/>
      <c r="AC51" s="33"/>
      <c r="AD51" s="29"/>
      <c r="AE51" s="32"/>
      <c r="AF51" s="32"/>
      <c r="AG51" s="32"/>
      <c r="AH51" s="32"/>
      <c r="AI51" s="28"/>
      <c r="AJ51" s="29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</row>
    <row r="52" spans="1:77" s="3" customFormat="1" ht="15" customHeight="1" x14ac:dyDescent="0.3">
      <c r="A52" s="45">
        <v>52</v>
      </c>
      <c r="B52" s="42" t="s">
        <v>458</v>
      </c>
      <c r="C52" s="42">
        <f>IF(OR(B52="M",B52="m"),COUNTIF(Images!$B$1:B$500,D52),"")</f>
        <v>5</v>
      </c>
      <c r="D52" s="3" t="s">
        <v>142</v>
      </c>
      <c r="E52" s="3" t="s">
        <v>283</v>
      </c>
      <c r="F52" s="3" t="s">
        <v>18</v>
      </c>
      <c r="G52" s="3" t="s">
        <v>43</v>
      </c>
      <c r="H52" s="2"/>
      <c r="I52" s="3" t="s">
        <v>108</v>
      </c>
      <c r="K52" s="23">
        <v>132440.68</v>
      </c>
      <c r="L52" s="23">
        <v>485520.67599999998</v>
      </c>
      <c r="M52" s="24">
        <f t="shared" si="29"/>
        <v>13.411299999999999</v>
      </c>
      <c r="N52" s="24">
        <f t="shared" si="29"/>
        <v>48.922409999999992</v>
      </c>
      <c r="O52" s="27">
        <v>15</v>
      </c>
      <c r="P52" s="27">
        <v>769</v>
      </c>
      <c r="Q52" s="27">
        <v>15</v>
      </c>
      <c r="R52" s="1">
        <v>281</v>
      </c>
      <c r="S52" s="4" t="s">
        <v>287</v>
      </c>
      <c r="T52" s="4">
        <v>2</v>
      </c>
      <c r="U52" s="4">
        <v>1</v>
      </c>
      <c r="V52" s="4">
        <v>1</v>
      </c>
      <c r="W52" s="4">
        <v>1</v>
      </c>
      <c r="X52" s="12" t="s">
        <v>188</v>
      </c>
      <c r="Z52" s="30"/>
      <c r="AA52" s="31"/>
      <c r="AB52" s="32"/>
      <c r="AC52" s="33"/>
      <c r="AD52" s="29"/>
      <c r="AE52" s="32"/>
      <c r="AF52" s="32"/>
      <c r="AG52" s="32"/>
      <c r="AH52" s="32"/>
      <c r="AI52" s="28"/>
      <c r="AJ52" s="29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</row>
    <row r="53" spans="1:77" s="3" customFormat="1" ht="15" customHeight="1" x14ac:dyDescent="0.3">
      <c r="A53" s="45">
        <v>53</v>
      </c>
      <c r="B53" s="42"/>
      <c r="C53" s="42" t="str">
        <f>IF(OR(B53="M",B53="m"),COUNTIF(Images!$B$1:B$500,D53),"")</f>
        <v/>
      </c>
      <c r="D53" s="3" t="s">
        <v>142</v>
      </c>
      <c r="E53" s="3" t="s">
        <v>283</v>
      </c>
      <c r="F53" s="3" t="s">
        <v>18</v>
      </c>
      <c r="G53" s="3" t="s">
        <v>43</v>
      </c>
      <c r="H53" s="2"/>
      <c r="I53" s="3" t="s">
        <v>108</v>
      </c>
      <c r="K53" s="23">
        <v>132440.68</v>
      </c>
      <c r="L53" s="23">
        <v>485520.67599999998</v>
      </c>
      <c r="M53" s="24">
        <f t="shared" si="29"/>
        <v>13.411299999999999</v>
      </c>
      <c r="N53" s="24">
        <f t="shared" si="29"/>
        <v>48.922409999999992</v>
      </c>
      <c r="O53" s="27">
        <v>15</v>
      </c>
      <c r="P53" s="27">
        <v>769</v>
      </c>
      <c r="Q53" s="27">
        <v>15</v>
      </c>
      <c r="R53" s="1">
        <v>282</v>
      </c>
      <c r="S53" s="4" t="s">
        <v>287</v>
      </c>
      <c r="T53" s="4">
        <v>2</v>
      </c>
      <c r="U53" s="4">
        <v>1</v>
      </c>
      <c r="V53" s="4">
        <v>1</v>
      </c>
      <c r="W53" s="4">
        <v>1</v>
      </c>
      <c r="X53" s="4" t="s">
        <v>16</v>
      </c>
      <c r="Z53" s="30"/>
      <c r="AA53" s="31"/>
      <c r="AB53" s="32"/>
      <c r="AC53" s="33"/>
      <c r="AD53" s="29"/>
      <c r="AE53" s="32"/>
      <c r="AF53" s="32"/>
      <c r="AG53" s="32"/>
      <c r="AH53" s="32"/>
      <c r="AI53" s="28"/>
      <c r="AJ53" s="29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</row>
    <row r="54" spans="1:77" s="3" customFormat="1" ht="15" customHeight="1" x14ac:dyDescent="0.3">
      <c r="A54" s="45">
        <v>54</v>
      </c>
      <c r="B54" s="42"/>
      <c r="C54" s="42" t="str">
        <f>IF(OR(B54="M",B54="m"),COUNTIF(Images!$B$1:B$500,D54),"")</f>
        <v/>
      </c>
      <c r="D54" s="3" t="s">
        <v>107</v>
      </c>
      <c r="E54" s="3" t="s">
        <v>264</v>
      </c>
      <c r="F54" s="3" t="s">
        <v>18</v>
      </c>
      <c r="G54" s="3" t="s">
        <v>43</v>
      </c>
      <c r="H54" s="2"/>
      <c r="I54" s="3" t="s">
        <v>108</v>
      </c>
      <c r="K54" s="23">
        <v>132440.68</v>
      </c>
      <c r="L54" s="23">
        <v>485520.67599999998</v>
      </c>
      <c r="M54" s="24">
        <f t="shared" si="29"/>
        <v>13.411299999999999</v>
      </c>
      <c r="N54" s="24">
        <f t="shared" si="29"/>
        <v>48.922409999999992</v>
      </c>
      <c r="O54" s="27">
        <v>15</v>
      </c>
      <c r="P54" s="27">
        <v>769</v>
      </c>
      <c r="Q54" s="27">
        <v>15</v>
      </c>
      <c r="R54" s="1">
        <v>182</v>
      </c>
      <c r="S54" s="4"/>
      <c r="T54" s="4">
        <v>1</v>
      </c>
      <c r="U54" s="4">
        <v>1</v>
      </c>
      <c r="V54" s="4">
        <v>1</v>
      </c>
      <c r="W54" s="4">
        <v>1</v>
      </c>
      <c r="X54" s="4" t="s">
        <v>170</v>
      </c>
      <c r="Z54" s="30"/>
      <c r="AA54" s="31"/>
      <c r="AB54" s="32"/>
      <c r="AC54" s="33"/>
      <c r="AD54" s="29"/>
      <c r="AE54" s="32"/>
      <c r="AF54" s="32"/>
      <c r="AG54" s="32"/>
      <c r="AH54" s="32"/>
      <c r="AI54" s="28"/>
      <c r="AJ54" s="29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</row>
    <row r="55" spans="1:77" s="3" customFormat="1" ht="15" customHeight="1" x14ac:dyDescent="0.3">
      <c r="A55" s="45">
        <v>55</v>
      </c>
      <c r="B55" s="42" t="s">
        <v>341</v>
      </c>
      <c r="C55" s="42">
        <f>IF(OR(B55="M",B55="m"),COUNTIF(Images!$B$1:B$500,D55),"")</f>
        <v>4</v>
      </c>
      <c r="D55" s="50" t="s">
        <v>800</v>
      </c>
      <c r="F55" s="3" t="s">
        <v>18</v>
      </c>
      <c r="G55" s="42" t="s">
        <v>460</v>
      </c>
      <c r="H55" s="2"/>
      <c r="I55" s="3" t="s">
        <v>108</v>
      </c>
      <c r="K55" s="23">
        <v>132440.68</v>
      </c>
      <c r="L55" s="23">
        <v>485520.67599999998</v>
      </c>
      <c r="M55" s="24">
        <f t="shared" ref="M55" si="30">(K55-TRUNC(K55/100)*100)/3600+(TRUNC(K55/100)-TRUNC(K55/10000)*100)/60+TRUNC(K55/10000)</f>
        <v>13.411299999999999</v>
      </c>
      <c r="N55" s="24">
        <f t="shared" ref="N55" si="31">(L55-TRUNC(L55/100)*100)/3600+(TRUNC(L55/100)-TRUNC(L55/10000)*100)/60+TRUNC(L55/10000)</f>
        <v>48.922409999999992</v>
      </c>
      <c r="O55" s="27">
        <v>15</v>
      </c>
      <c r="P55" s="27">
        <v>769</v>
      </c>
      <c r="Q55" s="27">
        <v>15</v>
      </c>
      <c r="R55" s="1"/>
      <c r="S55" s="4"/>
      <c r="T55" s="4"/>
      <c r="U55" s="4"/>
      <c r="V55" s="4"/>
      <c r="W55" s="4"/>
      <c r="X55" s="4"/>
      <c r="Y55" s="3" t="s">
        <v>1133</v>
      </c>
      <c r="Z55" s="30"/>
      <c r="AA55" s="31"/>
      <c r="AB55" s="32"/>
      <c r="AC55" s="33"/>
      <c r="AD55" s="29"/>
      <c r="AE55" s="32"/>
      <c r="AF55" s="32"/>
      <c r="AG55" s="32"/>
      <c r="AH55" s="32"/>
      <c r="AI55" s="28"/>
      <c r="AJ55" s="29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</row>
    <row r="56" spans="1:77" s="3" customFormat="1" ht="15" customHeight="1" x14ac:dyDescent="0.3">
      <c r="A56" s="45">
        <v>56</v>
      </c>
      <c r="B56" s="42" t="s">
        <v>458</v>
      </c>
      <c r="C56" s="42">
        <f>IF(OR(B56="M",B56="m"),COUNTIF(Images!$B$1:B$500,D56),"")</f>
        <v>5</v>
      </c>
      <c r="D56" s="3" t="s">
        <v>132</v>
      </c>
      <c r="E56" s="3" t="s">
        <v>294</v>
      </c>
      <c r="F56" s="3" t="s">
        <v>18</v>
      </c>
      <c r="G56" s="3" t="s">
        <v>43</v>
      </c>
      <c r="H56" s="2">
        <v>16</v>
      </c>
      <c r="I56" s="3" t="s">
        <v>133</v>
      </c>
      <c r="K56" s="23">
        <v>132910.068</v>
      </c>
      <c r="L56" s="23">
        <v>485323.49599999998</v>
      </c>
      <c r="M56" s="24">
        <f t="shared" si="29"/>
        <v>13.486129999999999</v>
      </c>
      <c r="N56" s="24">
        <f t="shared" si="29"/>
        <v>48.889859999999999</v>
      </c>
      <c r="O56" s="27">
        <v>10</v>
      </c>
      <c r="P56" s="27">
        <v>813</v>
      </c>
      <c r="Q56" s="27">
        <v>15</v>
      </c>
      <c r="R56" s="1">
        <v>221</v>
      </c>
      <c r="S56" s="4"/>
      <c r="T56" s="4">
        <v>1</v>
      </c>
      <c r="U56" s="4">
        <v>1</v>
      </c>
      <c r="V56" s="4">
        <v>1</v>
      </c>
      <c r="W56" s="4">
        <v>1</v>
      </c>
      <c r="X56" s="4" t="s">
        <v>182</v>
      </c>
      <c r="Z56" s="30"/>
      <c r="AA56" s="31"/>
      <c r="AB56" s="32"/>
      <c r="AC56" s="33"/>
      <c r="AD56" s="29"/>
      <c r="AE56" s="32"/>
      <c r="AF56" s="32"/>
      <c r="AG56" s="32"/>
      <c r="AH56" s="32"/>
      <c r="AI56" s="28"/>
      <c r="AJ56" s="29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</row>
    <row r="57" spans="1:77" s="3" customFormat="1" ht="15" customHeight="1" x14ac:dyDescent="0.3">
      <c r="A57" s="45">
        <v>57</v>
      </c>
      <c r="B57" s="42" t="s">
        <v>458</v>
      </c>
      <c r="C57" s="42">
        <f>IF(OR(B57="M",B57="m"),COUNTIF(Images!$B$1:B$500,D57),"")</f>
        <v>5</v>
      </c>
      <c r="D57" s="3" t="s">
        <v>121</v>
      </c>
      <c r="E57" s="3" t="s">
        <v>277</v>
      </c>
      <c r="F57" s="3" t="s">
        <v>18</v>
      </c>
      <c r="G57" s="3" t="s">
        <v>43</v>
      </c>
      <c r="H57" s="2">
        <v>17</v>
      </c>
      <c r="I57" s="3" t="s">
        <v>112</v>
      </c>
      <c r="K57" s="23">
        <v>132152.88399999999</v>
      </c>
      <c r="L57" s="23">
        <v>485506.924</v>
      </c>
      <c r="M57" s="24">
        <f t="shared" si="29"/>
        <v>13.364689999999998</v>
      </c>
      <c r="N57" s="24">
        <f t="shared" si="29"/>
        <v>48.918590000000002</v>
      </c>
      <c r="O57" s="27">
        <v>20</v>
      </c>
      <c r="P57" s="27">
        <v>768</v>
      </c>
      <c r="Q57" s="27">
        <v>15</v>
      </c>
      <c r="R57" s="1">
        <v>208</v>
      </c>
      <c r="S57" s="4"/>
      <c r="T57" s="4">
        <v>1</v>
      </c>
      <c r="U57" s="4">
        <v>1</v>
      </c>
      <c r="V57" s="4">
        <v>1</v>
      </c>
      <c r="W57" s="4">
        <v>1</v>
      </c>
      <c r="X57" s="4" t="s">
        <v>179</v>
      </c>
      <c r="Z57" s="30"/>
      <c r="AA57" s="31"/>
      <c r="AB57" s="32"/>
      <c r="AC57" s="33"/>
      <c r="AD57" s="29"/>
      <c r="AE57" s="32"/>
      <c r="AF57" s="32"/>
      <c r="AG57" s="32"/>
      <c r="AH57" s="32"/>
      <c r="AI57" s="28"/>
      <c r="AJ57" s="29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</row>
    <row r="58" spans="1:77" s="3" customFormat="1" ht="15" customHeight="1" x14ac:dyDescent="0.3">
      <c r="A58" s="45">
        <v>58</v>
      </c>
      <c r="B58" s="42" t="s">
        <v>458</v>
      </c>
      <c r="C58" s="42">
        <f>IF(OR(B58="M",B58="m"),COUNTIF(Images!$B$1:B$500,D58),"")</f>
        <v>5</v>
      </c>
      <c r="D58" s="3" t="s">
        <v>127</v>
      </c>
      <c r="E58" s="3" t="s">
        <v>285</v>
      </c>
      <c r="F58" s="3" t="s">
        <v>18</v>
      </c>
      <c r="G58" s="3" t="s">
        <v>43</v>
      </c>
      <c r="H58" s="2"/>
      <c r="I58" s="3" t="s">
        <v>112</v>
      </c>
      <c r="K58" s="23">
        <v>132152.88399999999</v>
      </c>
      <c r="L58" s="23">
        <v>485506.924</v>
      </c>
      <c r="M58" s="24">
        <f t="shared" si="29"/>
        <v>13.364689999999998</v>
      </c>
      <c r="N58" s="24">
        <f t="shared" si="29"/>
        <v>48.918590000000002</v>
      </c>
      <c r="O58" s="27">
        <v>20</v>
      </c>
      <c r="P58" s="27">
        <v>768</v>
      </c>
      <c r="Q58" s="27">
        <v>15</v>
      </c>
      <c r="R58" s="1">
        <v>215</v>
      </c>
      <c r="S58" s="4"/>
      <c r="T58" s="4">
        <v>1</v>
      </c>
      <c r="U58" s="4">
        <v>1</v>
      </c>
      <c r="V58" s="4">
        <v>1</v>
      </c>
      <c r="W58" s="4">
        <v>1</v>
      </c>
      <c r="X58" s="4" t="s">
        <v>180</v>
      </c>
      <c r="Z58" s="30"/>
      <c r="AA58" s="31"/>
      <c r="AB58" s="32"/>
      <c r="AC58" s="33"/>
      <c r="AD58" s="29"/>
      <c r="AE58" s="32"/>
      <c r="AF58" s="32"/>
      <c r="AG58" s="32"/>
      <c r="AH58" s="32"/>
      <c r="AI58" s="28"/>
      <c r="AJ58" s="29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</row>
    <row r="59" spans="1:77" s="3" customFormat="1" ht="15" customHeight="1" x14ac:dyDescent="0.3">
      <c r="A59" s="45">
        <v>59</v>
      </c>
      <c r="B59" s="42" t="s">
        <v>458</v>
      </c>
      <c r="C59" s="42">
        <f>IF(OR(B59="M",B59="m"),COUNTIF(Images!$B$1:B$500,D59),"")</f>
        <v>4</v>
      </c>
      <c r="D59" s="3" t="s">
        <v>135</v>
      </c>
      <c r="E59" s="3" t="s">
        <v>299</v>
      </c>
      <c r="F59" s="3" t="s">
        <v>18</v>
      </c>
      <c r="G59" s="3" t="s">
        <v>43</v>
      </c>
      <c r="H59" s="2"/>
      <c r="I59" s="3" t="s">
        <v>112</v>
      </c>
      <c r="K59" s="23">
        <v>132152.88399999999</v>
      </c>
      <c r="L59" s="23">
        <v>485506.924</v>
      </c>
      <c r="M59" s="24">
        <f t="shared" si="29"/>
        <v>13.364689999999998</v>
      </c>
      <c r="N59" s="24">
        <f t="shared" si="29"/>
        <v>48.918590000000002</v>
      </c>
      <c r="O59" s="27">
        <v>20</v>
      </c>
      <c r="P59" s="27">
        <v>768</v>
      </c>
      <c r="Q59" s="27">
        <v>15</v>
      </c>
      <c r="R59" s="1">
        <v>223</v>
      </c>
      <c r="S59" s="4"/>
      <c r="T59" s="4">
        <v>1</v>
      </c>
      <c r="U59" s="4">
        <v>1</v>
      </c>
      <c r="V59" s="4">
        <v>1</v>
      </c>
      <c r="W59" s="4">
        <v>1</v>
      </c>
      <c r="X59" s="4" t="s">
        <v>184</v>
      </c>
      <c r="Z59" s="30"/>
      <c r="AA59" s="31"/>
      <c r="AB59" s="32"/>
      <c r="AC59" s="33"/>
      <c r="AD59" s="29"/>
      <c r="AE59" s="32"/>
      <c r="AF59" s="32"/>
      <c r="AG59" s="32"/>
      <c r="AH59" s="32"/>
      <c r="AI59" s="28"/>
      <c r="AJ59" s="29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</row>
    <row r="60" spans="1:77" s="3" customFormat="1" ht="15" customHeight="1" x14ac:dyDescent="0.3">
      <c r="A60" s="45">
        <v>60</v>
      </c>
      <c r="B60" s="42" t="s">
        <v>458</v>
      </c>
      <c r="C60" s="42">
        <f>IF(OR(B60="M",B60="m"),COUNTIF(Images!$B$1:B$500,D60),"")</f>
        <v>5</v>
      </c>
      <c r="D60" s="3" t="s">
        <v>111</v>
      </c>
      <c r="E60" s="3" t="s">
        <v>267</v>
      </c>
      <c r="F60" s="3" t="s">
        <v>18</v>
      </c>
      <c r="G60" s="3" t="s">
        <v>43</v>
      </c>
      <c r="H60" s="2"/>
      <c r="I60" s="3" t="s">
        <v>112</v>
      </c>
      <c r="K60" s="23">
        <v>132152.88399999999</v>
      </c>
      <c r="L60" s="23">
        <v>485506.924</v>
      </c>
      <c r="M60" s="24">
        <f t="shared" si="29"/>
        <v>13.364689999999998</v>
      </c>
      <c r="N60" s="24">
        <f t="shared" si="29"/>
        <v>48.918590000000002</v>
      </c>
      <c r="O60" s="27">
        <v>20</v>
      </c>
      <c r="P60" s="27">
        <v>768</v>
      </c>
      <c r="Q60" s="27">
        <v>15</v>
      </c>
      <c r="R60" s="1">
        <v>190</v>
      </c>
      <c r="S60" s="4"/>
      <c r="T60" s="4">
        <v>1</v>
      </c>
      <c r="U60" s="4">
        <v>1</v>
      </c>
      <c r="V60" s="4">
        <v>1</v>
      </c>
      <c r="W60" s="4">
        <v>1</v>
      </c>
      <c r="X60" s="4" t="s">
        <v>155</v>
      </c>
      <c r="Z60" s="30"/>
      <c r="AA60" s="31"/>
      <c r="AB60" s="32"/>
      <c r="AC60" s="33"/>
      <c r="AD60" s="29"/>
      <c r="AE60" s="32"/>
      <c r="AF60" s="32"/>
      <c r="AG60" s="32"/>
      <c r="AH60" s="32"/>
      <c r="AI60" s="28"/>
      <c r="AJ60" s="29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</row>
    <row r="61" spans="1:77" s="3" customFormat="1" ht="15" customHeight="1" x14ac:dyDescent="0.3">
      <c r="A61" s="45">
        <v>61</v>
      </c>
      <c r="B61" s="42"/>
      <c r="C61" s="42" t="str">
        <f>IF(OR(B61="M",B61="m"),COUNTIF(Images!$B$1:B$500,D61),"")</f>
        <v/>
      </c>
      <c r="D61" s="3" t="s">
        <v>58</v>
      </c>
      <c r="E61" s="3" t="s">
        <v>194</v>
      </c>
      <c r="F61" s="3" t="s">
        <v>18</v>
      </c>
      <c r="G61" s="3" t="s">
        <v>23</v>
      </c>
      <c r="H61" s="2">
        <v>18</v>
      </c>
      <c r="I61" s="3" t="s">
        <v>358</v>
      </c>
      <c r="K61" s="23">
        <v>132224.06</v>
      </c>
      <c r="L61" s="23">
        <v>490330.96</v>
      </c>
      <c r="M61" s="24">
        <f t="shared" si="29"/>
        <v>13.373349999999999</v>
      </c>
      <c r="N61" s="24">
        <f t="shared" si="29"/>
        <v>49.058600000000006</v>
      </c>
      <c r="O61" s="27">
        <v>15</v>
      </c>
      <c r="P61" s="27">
        <v>1182</v>
      </c>
      <c r="Q61" s="27">
        <v>20</v>
      </c>
      <c r="R61" s="1">
        <v>142</v>
      </c>
      <c r="S61" s="4"/>
      <c r="T61" s="4">
        <v>2</v>
      </c>
      <c r="U61" s="4">
        <v>1</v>
      </c>
      <c r="V61" s="4">
        <v>1</v>
      </c>
      <c r="W61" s="4">
        <v>1</v>
      </c>
      <c r="X61" s="4" t="s">
        <v>165</v>
      </c>
      <c r="Z61" s="30"/>
      <c r="AA61" s="31"/>
      <c r="AB61" s="32"/>
      <c r="AC61" s="33"/>
      <c r="AD61" s="29"/>
      <c r="AE61" s="32"/>
      <c r="AF61" s="32"/>
      <c r="AG61" s="32"/>
      <c r="AH61" s="32"/>
      <c r="AI61" s="28"/>
      <c r="AJ61" s="29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</row>
    <row r="62" spans="1:77" ht="15" customHeight="1" x14ac:dyDescent="0.3">
      <c r="A62" s="45">
        <v>62</v>
      </c>
      <c r="C62" s="42" t="str">
        <f>IF(OR(B62="M",B62="m"),COUNTIF(Images!$B$1:B$500,D62),"")</f>
        <v/>
      </c>
      <c r="D62" s="3" t="s">
        <v>58</v>
      </c>
      <c r="E62" s="3" t="s">
        <v>194</v>
      </c>
      <c r="F62" s="3" t="s">
        <v>18</v>
      </c>
      <c r="G62" s="3" t="s">
        <v>23</v>
      </c>
      <c r="I62" s="3" t="s">
        <v>358</v>
      </c>
      <c r="J62" s="4"/>
      <c r="K62" s="23">
        <v>132224.06</v>
      </c>
      <c r="L62" s="23">
        <v>490330.96</v>
      </c>
      <c r="M62" s="24">
        <f t="shared" si="29"/>
        <v>13.373349999999999</v>
      </c>
      <c r="N62" s="24">
        <f t="shared" si="29"/>
        <v>49.058600000000006</v>
      </c>
      <c r="O62" s="27">
        <v>15</v>
      </c>
      <c r="P62" s="27">
        <v>1182</v>
      </c>
      <c r="Q62" s="27">
        <v>20</v>
      </c>
      <c r="R62" s="1">
        <v>161</v>
      </c>
      <c r="T62" s="4">
        <v>2</v>
      </c>
      <c r="U62" s="4">
        <v>1</v>
      </c>
      <c r="V62" s="4">
        <v>1</v>
      </c>
      <c r="W62" s="4">
        <v>1</v>
      </c>
      <c r="X62" s="4" t="s">
        <v>16</v>
      </c>
      <c r="Z62" s="30"/>
      <c r="AA62" s="31"/>
      <c r="AB62" s="32"/>
      <c r="AC62" s="33"/>
      <c r="AD62" s="29"/>
      <c r="AE62" s="32"/>
      <c r="AF62" s="32"/>
      <c r="AG62" s="32"/>
      <c r="AH62" s="32"/>
      <c r="AI62" s="28"/>
      <c r="AJ62" s="29"/>
    </row>
    <row r="63" spans="1:77" ht="15" customHeight="1" x14ac:dyDescent="0.3">
      <c r="A63" s="45">
        <v>63</v>
      </c>
      <c r="B63" s="42" t="s">
        <v>342</v>
      </c>
      <c r="C63" s="42" t="str">
        <f>IF(OR(B63="M",B63="m"),COUNTIF(Images!$B$1:B$500,D63),"")</f>
        <v/>
      </c>
      <c r="D63" s="42" t="s">
        <v>58</v>
      </c>
      <c r="E63" s="3"/>
      <c r="G63" s="42" t="s">
        <v>391</v>
      </c>
      <c r="H63" s="2">
        <v>18</v>
      </c>
      <c r="I63" s="13"/>
      <c r="J63" s="15" t="s">
        <v>390</v>
      </c>
      <c r="K63" s="16">
        <f t="shared" ref="K63" si="32">IF(M63="","",TRUNC(M63)*10000+TRUNC((M63-TRUNC(M63))*60)*100+(((M63-TRUNC(M63))*60)-TRUNC((M63-TRUNC(M63))*60))*60)</f>
        <v>132224.06</v>
      </c>
      <c r="L63" s="16">
        <f t="shared" ref="L63" si="33">IF(N63="","",TRUNC(N63)*10000+TRUNC((N63-TRUNC(N63))*60)*100+(((N63-TRUNC(N63))*60)-TRUNC((N63-TRUNC(N63))*60))*60)</f>
        <v>490330.99599999998</v>
      </c>
      <c r="M63" s="17">
        <f t="shared" ref="M63" si="34">IF(J63="","",VALUE(MID(J63,FIND("%2C",J63)+3,8)))</f>
        <v>13.37335</v>
      </c>
      <c r="N63" s="17">
        <f t="shared" ref="N63" si="35">IF(J63="","",VALUE(MID(J63,FIND("q=",J63)+2,8)))</f>
        <v>49.058610000000002</v>
      </c>
      <c r="O63" s="18">
        <v>3</v>
      </c>
      <c r="P63" s="18">
        <v>1191</v>
      </c>
      <c r="Q63" s="18">
        <v>15</v>
      </c>
      <c r="Y63" s="3" t="s">
        <v>389</v>
      </c>
      <c r="Z63" s="30"/>
      <c r="AA63" s="31"/>
      <c r="AB63" s="32"/>
      <c r="AC63" s="33"/>
      <c r="AD63" s="29"/>
      <c r="AE63" s="32"/>
      <c r="AF63" s="32"/>
      <c r="AG63" s="32"/>
      <c r="AH63" s="32"/>
      <c r="AI63" s="28"/>
      <c r="AJ63" s="29"/>
    </row>
    <row r="64" spans="1:77" ht="15" customHeight="1" x14ac:dyDescent="0.3">
      <c r="A64" s="45">
        <v>64</v>
      </c>
      <c r="C64" s="42" t="str">
        <f>IF(OR(B64="M",B64="m"),COUNTIF(Images!$B$1:B$500,D64),"")</f>
        <v/>
      </c>
      <c r="D64" s="3" t="s">
        <v>429</v>
      </c>
      <c r="E64" s="3" t="s">
        <v>224</v>
      </c>
      <c r="F64" s="3" t="s">
        <v>18</v>
      </c>
      <c r="G64" s="3" t="s">
        <v>93</v>
      </c>
      <c r="H64" s="2">
        <v>19</v>
      </c>
      <c r="I64" s="3" t="s">
        <v>96</v>
      </c>
      <c r="J64" s="4"/>
      <c r="K64" s="23">
        <v>130800.88800000001</v>
      </c>
      <c r="L64" s="23">
        <v>490641.652</v>
      </c>
      <c r="M64" s="24">
        <f t="shared" si="29"/>
        <v>13.133580000000002</v>
      </c>
      <c r="N64" s="24">
        <f t="shared" si="29"/>
        <v>49.11157</v>
      </c>
      <c r="O64" s="27">
        <v>10</v>
      </c>
      <c r="P64" s="27">
        <v>1420</v>
      </c>
      <c r="Q64" s="27">
        <v>25</v>
      </c>
      <c r="R64" s="1">
        <v>175</v>
      </c>
      <c r="T64" s="4">
        <v>2</v>
      </c>
      <c r="U64" s="4">
        <v>1</v>
      </c>
      <c r="V64" s="4">
        <v>1</v>
      </c>
      <c r="X64" s="12" t="s">
        <v>167</v>
      </c>
      <c r="Z64" s="30"/>
      <c r="AA64" s="31"/>
      <c r="AB64" s="32"/>
      <c r="AC64" s="33"/>
      <c r="AD64" s="29"/>
      <c r="AE64" s="32"/>
      <c r="AF64" s="32"/>
      <c r="AG64" s="32"/>
      <c r="AH64" s="32"/>
      <c r="AI64" s="28"/>
      <c r="AJ64" s="29"/>
    </row>
    <row r="65" spans="1:41" ht="15" customHeight="1" x14ac:dyDescent="0.3">
      <c r="A65" s="45">
        <v>65</v>
      </c>
      <c r="B65" s="42" t="s">
        <v>341</v>
      </c>
      <c r="C65" s="42">
        <f>IF(OR(B65="M",B65="m"),COUNTIF(Images!$B$1:B$500,D65),"")</f>
        <v>5</v>
      </c>
      <c r="D65" s="42" t="s">
        <v>429</v>
      </c>
      <c r="E65" s="3"/>
      <c r="G65" s="42" t="s">
        <v>391</v>
      </c>
      <c r="H65" s="2">
        <v>19</v>
      </c>
      <c r="I65" s="13"/>
      <c r="J65" s="15" t="s">
        <v>427</v>
      </c>
      <c r="K65" s="16">
        <f t="shared" ref="K65" si="36">IF(M65="","",TRUNC(M65)*10000+TRUNC((M65-TRUNC(M65))*60)*100+(((M65-TRUNC(M65))*60)-TRUNC((M65-TRUNC(M65))*60))*60)</f>
        <v>130802.652</v>
      </c>
      <c r="L65" s="16">
        <f t="shared" ref="L65" si="37">IF(N65="","",TRUNC(N65)*10000+TRUNC((N65-TRUNC(N65))*60)*100+(((N65-TRUNC(N65))*60)-TRUNC((N65-TRUNC(N65))*60))*60)</f>
        <v>490642.55200000003</v>
      </c>
      <c r="M65" s="17">
        <f t="shared" ref="M65" si="38">IF(J65="","",VALUE(MID(J65,FIND("%2C",J65)+3,8)))</f>
        <v>13.134069999999999</v>
      </c>
      <c r="N65" s="17">
        <f t="shared" ref="N65" si="39">IF(J65="","",VALUE(MID(J65,FIND("q=",J65)+2,8)))</f>
        <v>49.111820000000002</v>
      </c>
      <c r="O65" s="18">
        <v>3</v>
      </c>
      <c r="P65" s="18">
        <v>1426</v>
      </c>
      <c r="Q65" s="18">
        <v>15</v>
      </c>
      <c r="Y65" s="3" t="s">
        <v>428</v>
      </c>
      <c r="Z65" s="30"/>
      <c r="AA65" s="31"/>
      <c r="AB65" s="32"/>
      <c r="AC65" s="33"/>
      <c r="AD65" s="29"/>
      <c r="AE65" s="32"/>
      <c r="AF65" s="32"/>
      <c r="AG65" s="32"/>
      <c r="AH65" s="32"/>
      <c r="AI65" s="28"/>
      <c r="AJ65" s="29"/>
    </row>
    <row r="66" spans="1:41" ht="15" customHeight="1" x14ac:dyDescent="0.3">
      <c r="A66" s="45">
        <v>66</v>
      </c>
      <c r="C66" s="42" t="str">
        <f>IF(OR(B66="M",B66="m"),COUNTIF(Images!$B$1:B$500,D66),"")</f>
        <v/>
      </c>
      <c r="D66" s="3" t="s">
        <v>95</v>
      </c>
      <c r="E66" s="3" t="s">
        <v>224</v>
      </c>
      <c r="F66" s="3" t="s">
        <v>18</v>
      </c>
      <c r="G66" s="3" t="s">
        <v>93</v>
      </c>
      <c r="I66" s="3" t="s">
        <v>96</v>
      </c>
      <c r="J66" s="4"/>
      <c r="K66" s="23">
        <v>130800.88800000001</v>
      </c>
      <c r="L66" s="23">
        <v>490641.652</v>
      </c>
      <c r="M66" s="24">
        <f t="shared" si="29"/>
        <v>13.133580000000002</v>
      </c>
      <c r="N66" s="24">
        <f t="shared" si="29"/>
        <v>49.11157</v>
      </c>
      <c r="O66" s="27">
        <v>10</v>
      </c>
      <c r="P66" s="27">
        <v>1420</v>
      </c>
      <c r="Q66" s="27">
        <v>25</v>
      </c>
      <c r="R66" s="1">
        <v>185</v>
      </c>
      <c r="T66" s="4">
        <v>2</v>
      </c>
      <c r="U66" s="4">
        <v>1</v>
      </c>
      <c r="V66" s="4">
        <v>1</v>
      </c>
      <c r="X66" s="4" t="s">
        <v>16</v>
      </c>
      <c r="Z66" s="30"/>
      <c r="AA66" s="31"/>
      <c r="AB66" s="32"/>
      <c r="AC66" s="33"/>
      <c r="AD66" s="29"/>
      <c r="AE66" s="32"/>
      <c r="AF66" s="32"/>
      <c r="AG66" s="32"/>
      <c r="AH66" s="32"/>
      <c r="AI66" s="28"/>
      <c r="AJ66" s="29"/>
    </row>
    <row r="67" spans="1:41" ht="15" customHeight="1" x14ac:dyDescent="0.3">
      <c r="A67" s="45">
        <v>67</v>
      </c>
      <c r="B67" s="42" t="s">
        <v>458</v>
      </c>
      <c r="C67" s="42">
        <f>IF(OR(B67="M",B67="m"),COUNTIF(Images!$B$1:B$500,D67),"")</f>
        <v>5</v>
      </c>
      <c r="D67" s="3" t="s">
        <v>97</v>
      </c>
      <c r="E67" s="3" t="s">
        <v>225</v>
      </c>
      <c r="F67" s="3" t="s">
        <v>18</v>
      </c>
      <c r="G67" s="3" t="s">
        <v>93</v>
      </c>
      <c r="H67" s="2">
        <v>20</v>
      </c>
      <c r="I67" s="3" t="s">
        <v>98</v>
      </c>
      <c r="J67" s="4"/>
      <c r="K67" s="23">
        <v>130801.788</v>
      </c>
      <c r="L67" s="23">
        <v>490650.29200000002</v>
      </c>
      <c r="M67" s="24">
        <f t="shared" si="29"/>
        <v>13.13383</v>
      </c>
      <c r="N67" s="24">
        <f t="shared" si="29"/>
        <v>49.113970000000002</v>
      </c>
      <c r="O67" s="27">
        <v>10</v>
      </c>
      <c r="P67" s="27">
        <v>1399</v>
      </c>
      <c r="Q67" s="27">
        <v>25</v>
      </c>
      <c r="R67" s="1">
        <v>176</v>
      </c>
      <c r="T67" s="4">
        <v>1</v>
      </c>
      <c r="U67" s="4">
        <v>1</v>
      </c>
      <c r="V67" s="4">
        <v>1</v>
      </c>
      <c r="X67" s="4" t="s">
        <v>167</v>
      </c>
      <c r="Z67" s="30"/>
      <c r="AA67" s="31"/>
      <c r="AB67" s="32"/>
      <c r="AC67" s="33"/>
      <c r="AD67" s="29"/>
      <c r="AE67" s="32"/>
      <c r="AF67" s="32"/>
      <c r="AG67" s="32"/>
      <c r="AH67" s="32"/>
      <c r="AI67" s="28"/>
      <c r="AJ67" s="29"/>
    </row>
    <row r="68" spans="1:41" ht="15" customHeight="1" x14ac:dyDescent="0.3">
      <c r="A68" s="45">
        <v>68</v>
      </c>
      <c r="C68" s="42" t="str">
        <f>IF(OR(B68="M",B68="m"),COUNTIF(Images!$B$1:B$500,D68),"")</f>
        <v/>
      </c>
      <c r="D68" s="3" t="s">
        <v>99</v>
      </c>
      <c r="E68" s="3" t="s">
        <v>226</v>
      </c>
      <c r="F68" s="3" t="s">
        <v>18</v>
      </c>
      <c r="G68" s="3" t="s">
        <v>93</v>
      </c>
      <c r="I68" s="3" t="s">
        <v>98</v>
      </c>
      <c r="J68" s="4"/>
      <c r="K68" s="23">
        <v>130800.38400000001</v>
      </c>
      <c r="L68" s="23">
        <v>490650.94</v>
      </c>
      <c r="M68" s="24">
        <f t="shared" si="29"/>
        <v>13.133440000000002</v>
      </c>
      <c r="N68" s="24">
        <f t="shared" si="29"/>
        <v>49.114150000000002</v>
      </c>
      <c r="O68" s="27">
        <v>10</v>
      </c>
      <c r="P68" s="27">
        <v>1399</v>
      </c>
      <c r="Q68" s="27">
        <v>25</v>
      </c>
      <c r="R68" s="1">
        <v>177</v>
      </c>
      <c r="T68" s="4">
        <v>2</v>
      </c>
      <c r="U68" s="4">
        <v>1</v>
      </c>
      <c r="V68" s="4">
        <v>1</v>
      </c>
      <c r="X68" s="4" t="s">
        <v>167</v>
      </c>
      <c r="Z68" s="30"/>
      <c r="AA68" s="31"/>
      <c r="AB68" s="32"/>
      <c r="AC68" s="33"/>
      <c r="AD68" s="29"/>
      <c r="AE68" s="32"/>
      <c r="AF68" s="32"/>
      <c r="AG68" s="32"/>
      <c r="AH68" s="32"/>
      <c r="AI68" s="28"/>
      <c r="AJ68" s="29"/>
    </row>
    <row r="69" spans="1:41" ht="15" customHeight="1" x14ac:dyDescent="0.3">
      <c r="A69" s="45">
        <v>69</v>
      </c>
      <c r="C69" s="42" t="str">
        <f>IF(OR(B69="M",B69="m"),COUNTIF(Images!$B$1:B$500,D69),"")</f>
        <v/>
      </c>
      <c r="D69" s="3" t="s">
        <v>99</v>
      </c>
      <c r="E69" s="3" t="s">
        <v>226</v>
      </c>
      <c r="F69" s="3" t="s">
        <v>18</v>
      </c>
      <c r="G69" s="3" t="s">
        <v>93</v>
      </c>
      <c r="I69" s="3" t="s">
        <v>98</v>
      </c>
      <c r="J69" s="4"/>
      <c r="K69" s="23">
        <v>130800.38400000001</v>
      </c>
      <c r="L69" s="23">
        <v>490650.94</v>
      </c>
      <c r="M69" s="24">
        <f t="shared" si="29"/>
        <v>13.133440000000002</v>
      </c>
      <c r="N69" s="24">
        <f t="shared" si="29"/>
        <v>49.114150000000002</v>
      </c>
      <c r="O69" s="27">
        <v>10</v>
      </c>
      <c r="P69" s="27">
        <v>1399</v>
      </c>
      <c r="Q69" s="27">
        <v>25</v>
      </c>
      <c r="R69" s="1">
        <v>186</v>
      </c>
      <c r="T69" s="4">
        <v>2</v>
      </c>
      <c r="U69" s="4">
        <v>1</v>
      </c>
      <c r="V69" s="4">
        <v>1</v>
      </c>
      <c r="X69" s="12" t="s">
        <v>16</v>
      </c>
      <c r="Z69" s="30"/>
      <c r="AA69" s="31"/>
      <c r="AB69" s="32"/>
      <c r="AC69" s="33"/>
      <c r="AD69" s="29"/>
      <c r="AE69" s="32"/>
      <c r="AF69" s="32"/>
      <c r="AG69" s="32"/>
      <c r="AH69" s="32"/>
      <c r="AI69" s="28"/>
      <c r="AJ69" s="29"/>
    </row>
    <row r="70" spans="1:41" ht="15" customHeight="1" x14ac:dyDescent="0.3">
      <c r="A70" s="45">
        <v>70</v>
      </c>
      <c r="B70" s="42" t="s">
        <v>341</v>
      </c>
      <c r="C70" s="42">
        <f>IF(OR(B70="M",B70="m"),COUNTIF(Images!$B$1:B$500,D70),"")</f>
        <v>5</v>
      </c>
      <c r="D70" s="42" t="s">
        <v>97</v>
      </c>
      <c r="E70" s="3"/>
      <c r="G70" s="42" t="s">
        <v>391</v>
      </c>
      <c r="H70" s="2">
        <v>20</v>
      </c>
      <c r="I70" s="13"/>
      <c r="J70" s="15" t="s">
        <v>430</v>
      </c>
      <c r="K70" s="16">
        <f t="shared" ref="K70" si="40">IF(M70="","",TRUNC(M70)*10000+TRUNC((M70-TRUNC(M70))*60)*100+(((M70-TRUNC(M70))*60)-TRUNC((M70-TRUNC(M70))*60))*60)</f>
        <v>130802.61599999999</v>
      </c>
      <c r="L70" s="16">
        <f t="shared" ref="L70" si="41">IF(N70="","",TRUNC(N70)*10000+TRUNC((N70-TRUNC(N70))*60)*100+(((N70-TRUNC(N70))*60)-TRUNC((N70-TRUNC(N70))*60))*60)</f>
        <v>490650.18400000001</v>
      </c>
      <c r="M70" s="17">
        <f t="shared" ref="M70" si="42">IF(J70="","",VALUE(MID(J70,FIND("%2C",J70)+3,8)))</f>
        <v>13.13406</v>
      </c>
      <c r="N70" s="17">
        <f t="shared" ref="N70" si="43">IF(J70="","",VALUE(MID(J70,FIND("q=",J70)+2,8)))</f>
        <v>49.113939999999999</v>
      </c>
      <c r="O70" s="18">
        <v>3</v>
      </c>
      <c r="P70" s="18">
        <v>1411</v>
      </c>
      <c r="Q70" s="18">
        <v>15</v>
      </c>
      <c r="Y70" s="3" t="s">
        <v>431</v>
      </c>
      <c r="Z70" s="30"/>
      <c r="AA70" s="31"/>
      <c r="AB70" s="32"/>
      <c r="AC70" s="33"/>
      <c r="AD70" s="29"/>
      <c r="AE70" s="32"/>
      <c r="AF70" s="32"/>
      <c r="AG70" s="32"/>
      <c r="AH70" s="32"/>
      <c r="AI70" s="28"/>
      <c r="AJ70" s="29"/>
    </row>
    <row r="71" spans="1:41" ht="15" customHeight="1" x14ac:dyDescent="0.3">
      <c r="A71" s="45">
        <v>71</v>
      </c>
      <c r="B71" s="42" t="s">
        <v>342</v>
      </c>
      <c r="C71" s="42" t="str">
        <f>IF(OR(B71="M",B71="m"),COUNTIF(Images!$B$1:B$500,D71),"")</f>
        <v/>
      </c>
      <c r="D71" s="42" t="s">
        <v>99</v>
      </c>
      <c r="E71" s="3"/>
      <c r="G71" s="42" t="s">
        <v>391</v>
      </c>
      <c r="H71" s="2">
        <v>20</v>
      </c>
      <c r="I71" s="13"/>
      <c r="J71" s="15" t="s">
        <v>432</v>
      </c>
      <c r="K71" s="16">
        <f t="shared" ref="K71" si="44">IF(M71="","",TRUNC(M71)*10000+TRUNC((M71-TRUNC(M71))*60)*100+(((M71-TRUNC(M71))*60)-TRUNC((M71-TRUNC(M71))*60))*60)</f>
        <v>130800.52800000001</v>
      </c>
      <c r="L71" s="16">
        <f t="shared" ref="L71" si="45">IF(N71="","",TRUNC(N71)*10000+TRUNC((N71-TRUNC(N71))*60)*100+(((N71-TRUNC(N71))*60)-TRUNC((N71-TRUNC(N71))*60))*60)</f>
        <v>490651.228</v>
      </c>
      <c r="M71" s="17">
        <f t="shared" ref="M71" si="46">IF(J71="","",VALUE(MID(J71,FIND("%2C",J71)+3,8)))</f>
        <v>13.13348</v>
      </c>
      <c r="N71" s="17">
        <f t="shared" ref="N71" si="47">IF(J71="","",VALUE(MID(J71,FIND("q=",J71)+2,8)))</f>
        <v>49.114229999999999</v>
      </c>
      <c r="O71" s="18">
        <v>3</v>
      </c>
      <c r="P71" s="18">
        <v>1396</v>
      </c>
      <c r="Q71" s="18">
        <v>15</v>
      </c>
      <c r="Y71" s="3" t="s">
        <v>433</v>
      </c>
      <c r="Z71" s="30"/>
      <c r="AA71" s="31"/>
      <c r="AB71" s="32"/>
      <c r="AC71" s="33"/>
      <c r="AD71" s="29"/>
      <c r="AE71" s="32"/>
      <c r="AF71" s="32"/>
      <c r="AG71" s="32"/>
      <c r="AH71" s="32"/>
      <c r="AI71" s="28"/>
      <c r="AJ71" s="29"/>
    </row>
    <row r="72" spans="1:41" ht="15" customHeight="1" x14ac:dyDescent="0.3">
      <c r="A72" s="45">
        <v>72</v>
      </c>
      <c r="C72" s="42" t="str">
        <f>IF(OR(B72="M",B72="m"),COUNTIF(Images!$B$1:B$500,D72),"")</f>
        <v/>
      </c>
      <c r="D72" s="3" t="s">
        <v>150</v>
      </c>
      <c r="E72" s="3" t="s">
        <v>231</v>
      </c>
      <c r="F72" s="3" t="s">
        <v>18</v>
      </c>
      <c r="G72" s="11">
        <v>42316</v>
      </c>
      <c r="H72" s="2">
        <v>21</v>
      </c>
      <c r="I72" s="3" t="s">
        <v>151</v>
      </c>
      <c r="J72" s="4"/>
      <c r="K72" s="23">
        <v>133114.1</v>
      </c>
      <c r="L72" s="23">
        <v>485432.8</v>
      </c>
      <c r="M72" s="24">
        <f t="shared" si="29"/>
        <v>13.520583333333335</v>
      </c>
      <c r="N72" s="24">
        <f t="shared" si="29"/>
        <v>48.909111111111109</v>
      </c>
      <c r="P72" s="27">
        <v>999</v>
      </c>
      <c r="R72" s="1">
        <v>326</v>
      </c>
      <c r="T72" s="4">
        <v>2</v>
      </c>
      <c r="U72" s="4">
        <v>1</v>
      </c>
      <c r="V72" s="4">
        <v>1</v>
      </c>
      <c r="X72" s="4" t="s">
        <v>16</v>
      </c>
      <c r="Z72" s="30"/>
      <c r="AA72" s="31"/>
      <c r="AB72" s="32"/>
      <c r="AC72" s="33"/>
      <c r="AD72" s="36"/>
      <c r="AE72" s="32"/>
      <c r="AF72" s="32"/>
      <c r="AG72" s="32"/>
      <c r="AH72" s="32"/>
      <c r="AI72" s="28"/>
      <c r="AJ72" s="29"/>
    </row>
    <row r="73" spans="1:41" ht="15" customHeight="1" x14ac:dyDescent="0.3">
      <c r="A73" s="45">
        <v>73</v>
      </c>
      <c r="C73" s="42" t="str">
        <f>IF(OR(B73="M",B73="m"),COUNTIF(Images!$B$1:B$500,D73),"")</f>
        <v/>
      </c>
      <c r="D73" s="3" t="s">
        <v>150</v>
      </c>
      <c r="E73" s="3" t="s">
        <v>231</v>
      </c>
      <c r="F73" s="3" t="s">
        <v>18</v>
      </c>
      <c r="G73" s="11">
        <v>42316</v>
      </c>
      <c r="I73" s="3" t="s">
        <v>151</v>
      </c>
      <c r="J73" s="4"/>
      <c r="K73" s="23">
        <v>133114.1</v>
      </c>
      <c r="L73" s="23">
        <v>485432.8</v>
      </c>
      <c r="M73" s="24">
        <f t="shared" si="29"/>
        <v>13.520583333333335</v>
      </c>
      <c r="N73" s="24">
        <f t="shared" si="29"/>
        <v>48.909111111111109</v>
      </c>
      <c r="P73" s="27">
        <v>999</v>
      </c>
      <c r="R73" s="1">
        <v>327</v>
      </c>
      <c r="T73" s="4">
        <v>2</v>
      </c>
      <c r="U73" s="4">
        <v>1</v>
      </c>
      <c r="V73" s="4">
        <v>1</v>
      </c>
      <c r="X73" s="4" t="s">
        <v>167</v>
      </c>
      <c r="Z73" s="30"/>
      <c r="AA73" s="31"/>
      <c r="AB73" s="32"/>
      <c r="AC73" s="33"/>
      <c r="AD73" s="29"/>
      <c r="AE73" s="32"/>
      <c r="AF73" s="32"/>
      <c r="AG73" s="32"/>
      <c r="AH73" s="32"/>
      <c r="AI73" s="28"/>
      <c r="AJ73" s="29"/>
    </row>
    <row r="74" spans="1:41" ht="15" customHeight="1" x14ac:dyDescent="0.3">
      <c r="A74" s="45">
        <v>74</v>
      </c>
      <c r="B74" s="42" t="s">
        <v>341</v>
      </c>
      <c r="C74" s="42">
        <f>IF(OR(B74="M",B74="m"),COUNTIF(Images!$B$1:B$500,D74),"")</f>
        <v>5</v>
      </c>
      <c r="D74" s="42" t="s">
        <v>150</v>
      </c>
      <c r="E74" s="3"/>
      <c r="G74" s="42" t="s">
        <v>322</v>
      </c>
      <c r="H74" s="2">
        <v>21</v>
      </c>
      <c r="I74" s="3"/>
      <c r="J74" s="3" t="s">
        <v>329</v>
      </c>
      <c r="K74" s="23">
        <v>133114.1</v>
      </c>
      <c r="L74" s="23">
        <v>485432.7</v>
      </c>
      <c r="M74" s="24">
        <f t="shared" ref="M74" si="48">(K74-TRUNC(K74/100)*100)/3600+(TRUNC(K74/100)-TRUNC(K74/10000)*100)/60+TRUNC(K74/10000)</f>
        <v>13.520583333333335</v>
      </c>
      <c r="N74" s="24">
        <f t="shared" ref="N74" si="49">(L74-TRUNC(L74/100)*100)/3600+(TRUNC(L74/100)-TRUNC(L74/10000)*100)/60+TRUNC(L74/10000)</f>
        <v>48.909083333333335</v>
      </c>
      <c r="O74" s="27">
        <v>3</v>
      </c>
      <c r="P74" s="27">
        <v>995</v>
      </c>
      <c r="Q74" s="27">
        <v>15</v>
      </c>
      <c r="Y74" s="3" t="s">
        <v>328</v>
      </c>
      <c r="Z74" s="30"/>
      <c r="AA74" s="31"/>
      <c r="AB74" s="32"/>
      <c r="AC74" s="33"/>
      <c r="AD74" s="29"/>
      <c r="AE74" s="32"/>
      <c r="AF74" s="32"/>
      <c r="AG74" s="32"/>
      <c r="AH74" s="32"/>
      <c r="AI74" s="28"/>
      <c r="AJ74" s="29"/>
    </row>
    <row r="75" spans="1:41" ht="15" customHeight="1" x14ac:dyDescent="0.3">
      <c r="A75" s="45">
        <v>75</v>
      </c>
      <c r="B75" s="42" t="s">
        <v>458</v>
      </c>
      <c r="C75" s="42">
        <f>IF(OR(B75="M",B75="m"),COUNTIF(Images!$B$1:B$500,D75),"")</f>
        <v>5</v>
      </c>
      <c r="D75" s="3" t="s">
        <v>48</v>
      </c>
      <c r="E75" s="3" t="s">
        <v>258</v>
      </c>
      <c r="F75" s="3" t="s">
        <v>18</v>
      </c>
      <c r="G75" s="3" t="s">
        <v>43</v>
      </c>
      <c r="H75" s="2">
        <v>22</v>
      </c>
      <c r="I75" s="3" t="s">
        <v>49</v>
      </c>
      <c r="J75" s="4"/>
      <c r="K75" s="23">
        <v>132713.10399999999</v>
      </c>
      <c r="L75" s="23">
        <v>485407.63199999998</v>
      </c>
      <c r="M75" s="24">
        <f t="shared" ref="M75:N105" si="50">(K75-TRUNC(K75/100)*100)/3600+(TRUNC(K75/100)-TRUNC(K75/10000)*100)/60+TRUNC(K75/10000)</f>
        <v>13.453639999999998</v>
      </c>
      <c r="N75" s="24">
        <f t="shared" si="50"/>
        <v>48.902119999999996</v>
      </c>
      <c r="O75" s="27">
        <v>15</v>
      </c>
      <c r="P75" s="27">
        <v>781</v>
      </c>
      <c r="Q75" s="27">
        <v>15</v>
      </c>
      <c r="R75" s="10">
        <v>131</v>
      </c>
      <c r="T75" s="4">
        <v>1</v>
      </c>
      <c r="U75" s="4">
        <v>1</v>
      </c>
      <c r="W75" s="4">
        <v>1</v>
      </c>
      <c r="X75" s="4" t="s">
        <v>162</v>
      </c>
      <c r="Z75" s="30"/>
      <c r="AA75" s="31"/>
      <c r="AB75" s="32"/>
      <c r="AC75" s="33"/>
      <c r="AD75" s="29"/>
      <c r="AE75" s="32"/>
      <c r="AF75" s="32"/>
      <c r="AG75" s="32"/>
      <c r="AH75" s="32"/>
      <c r="AI75" s="28"/>
      <c r="AJ75" s="29"/>
    </row>
    <row r="76" spans="1:41" ht="15" customHeight="1" x14ac:dyDescent="0.3">
      <c r="A76" s="45">
        <v>76</v>
      </c>
      <c r="C76" s="42" t="str">
        <f>IF(OR(B76="M",B76="m"),COUNTIF(Images!$B$1:B$500,D76),"")</f>
        <v/>
      </c>
      <c r="D76" s="3" t="s">
        <v>50</v>
      </c>
      <c r="E76" s="3" t="s">
        <v>259</v>
      </c>
      <c r="F76" s="3" t="s">
        <v>18</v>
      </c>
      <c r="G76" s="3" t="s">
        <v>43</v>
      </c>
      <c r="I76" s="3" t="s">
        <v>49</v>
      </c>
      <c r="J76" s="4"/>
      <c r="K76" s="23">
        <v>132713.10399999999</v>
      </c>
      <c r="L76" s="23">
        <v>485407.63199999998</v>
      </c>
      <c r="M76" s="24">
        <f t="shared" si="50"/>
        <v>13.453639999999998</v>
      </c>
      <c r="N76" s="24">
        <f t="shared" si="50"/>
        <v>48.902119999999996</v>
      </c>
      <c r="O76" s="27">
        <v>15</v>
      </c>
      <c r="P76" s="27">
        <v>781</v>
      </c>
      <c r="Q76" s="27">
        <v>15</v>
      </c>
      <c r="R76" s="10">
        <v>132</v>
      </c>
      <c r="T76" s="4">
        <v>1</v>
      </c>
      <c r="U76" s="4">
        <v>1</v>
      </c>
      <c r="V76" s="4">
        <v>1</v>
      </c>
      <c r="W76" s="4">
        <v>1</v>
      </c>
      <c r="X76" s="4" t="s">
        <v>16</v>
      </c>
      <c r="Z76" s="30"/>
      <c r="AA76" s="31"/>
      <c r="AB76" s="32"/>
      <c r="AC76" s="33"/>
      <c r="AD76" s="29"/>
      <c r="AE76" s="32"/>
      <c r="AF76" s="32"/>
      <c r="AG76" s="32"/>
      <c r="AH76" s="32"/>
      <c r="AI76" s="28"/>
      <c r="AJ76" s="29"/>
    </row>
    <row r="77" spans="1:41" ht="15" customHeight="1" x14ac:dyDescent="0.3">
      <c r="A77" s="45">
        <v>77</v>
      </c>
      <c r="C77" s="42" t="str">
        <f>IF(OR(B77="M",B77="m"),COUNTIF(Images!$B$1:B$500,D77),"")</f>
        <v/>
      </c>
      <c r="D77" s="3" t="s">
        <v>50</v>
      </c>
      <c r="E77" s="3" t="s">
        <v>259</v>
      </c>
      <c r="F77" s="3" t="s">
        <v>18</v>
      </c>
      <c r="G77" s="3" t="s">
        <v>43</v>
      </c>
      <c r="I77" s="3" t="s">
        <v>49</v>
      </c>
      <c r="J77" s="4"/>
      <c r="K77" s="23">
        <v>132713.10399999999</v>
      </c>
      <c r="L77" s="23">
        <v>485407.63199999998</v>
      </c>
      <c r="M77" s="24">
        <f t="shared" si="50"/>
        <v>13.453639999999998</v>
      </c>
      <c r="N77" s="24">
        <f t="shared" si="50"/>
        <v>48.902119999999996</v>
      </c>
      <c r="O77" s="27">
        <v>15</v>
      </c>
      <c r="P77" s="27">
        <v>781</v>
      </c>
      <c r="Q77" s="27">
        <v>15</v>
      </c>
      <c r="R77" s="10">
        <v>137</v>
      </c>
      <c r="T77" s="4">
        <v>1</v>
      </c>
      <c r="U77" s="4">
        <v>1</v>
      </c>
      <c r="V77" s="4">
        <v>1</v>
      </c>
      <c r="W77" s="4">
        <v>1</v>
      </c>
      <c r="X77" s="4" t="s">
        <v>159</v>
      </c>
      <c r="Z77" s="30"/>
      <c r="AA77" s="31"/>
      <c r="AB77" s="32"/>
      <c r="AC77" s="33"/>
      <c r="AD77" s="29"/>
      <c r="AE77" s="32"/>
      <c r="AF77" s="32"/>
      <c r="AG77" s="32"/>
      <c r="AH77" s="32"/>
      <c r="AI77" s="28"/>
      <c r="AJ77" s="29"/>
    </row>
    <row r="78" spans="1:41" ht="15" customHeight="1" x14ac:dyDescent="0.3">
      <c r="A78" s="45">
        <v>78</v>
      </c>
      <c r="C78" s="42" t="str">
        <f>IF(OR(B78="M",B78="m"),COUNTIF(Images!$B$1:B$500,D78),"")</f>
        <v/>
      </c>
      <c r="D78" s="3" t="s">
        <v>22</v>
      </c>
      <c r="E78" s="3" t="s">
        <v>242</v>
      </c>
      <c r="F78" s="3" t="s">
        <v>18</v>
      </c>
      <c r="G78" s="3" t="s">
        <v>23</v>
      </c>
      <c r="H78" s="2">
        <v>23</v>
      </c>
      <c r="I78" s="3" t="s">
        <v>24</v>
      </c>
      <c r="J78" s="4"/>
      <c r="K78" s="23">
        <v>131911.17199999999</v>
      </c>
      <c r="L78" s="23">
        <v>490251.82799999998</v>
      </c>
      <c r="M78" s="24">
        <f t="shared" si="50"/>
        <v>13.319769999999998</v>
      </c>
      <c r="N78" s="24">
        <f t="shared" si="50"/>
        <v>49.047729999999994</v>
      </c>
      <c r="O78" s="27">
        <v>15</v>
      </c>
      <c r="P78" s="27">
        <v>926</v>
      </c>
      <c r="Q78" s="27">
        <v>20</v>
      </c>
      <c r="R78" s="10">
        <v>118</v>
      </c>
      <c r="T78" s="4">
        <v>1</v>
      </c>
      <c r="U78" s="4">
        <v>1</v>
      </c>
      <c r="V78" s="4">
        <v>1</v>
      </c>
      <c r="W78" s="4">
        <v>1</v>
      </c>
      <c r="X78" s="4" t="s">
        <v>156</v>
      </c>
      <c r="Z78" s="30"/>
      <c r="AA78" s="31"/>
      <c r="AB78" s="32"/>
      <c r="AC78" s="33"/>
      <c r="AD78" s="29"/>
      <c r="AE78" s="32"/>
      <c r="AF78" s="32"/>
      <c r="AG78" s="32"/>
      <c r="AH78" s="32"/>
      <c r="AI78" s="28"/>
      <c r="AJ78" s="29"/>
    </row>
    <row r="79" spans="1:41" s="3" customFormat="1" ht="15" customHeight="1" x14ac:dyDescent="0.3">
      <c r="A79" s="45">
        <v>79</v>
      </c>
      <c r="B79" s="42" t="s">
        <v>342</v>
      </c>
      <c r="C79" s="42" t="str">
        <f>IF(OR(B79="M",B79="m"),COUNTIF(Images!$B$1:B$500,D79),"")</f>
        <v/>
      </c>
      <c r="D79" s="4" t="s">
        <v>22</v>
      </c>
      <c r="E79" s="4"/>
      <c r="G79" s="4" t="s">
        <v>391</v>
      </c>
      <c r="H79" s="13">
        <v>23</v>
      </c>
      <c r="I79" s="13"/>
      <c r="J79" s="15" t="s">
        <v>411</v>
      </c>
      <c r="K79" s="16">
        <f t="shared" ref="K79" si="51">IF(M79="","",TRUNC(M79)*10000+TRUNC((M79-TRUNC(M79))*60)*100+(((M79-TRUNC(M79))*60)-TRUNC((M79-TRUNC(M79))*60))*60)</f>
        <v>131911.17199999999</v>
      </c>
      <c r="L79" s="16">
        <f t="shared" ref="L79" si="52">IF(N79="","",TRUNC(N79)*10000+TRUNC((N79-TRUNC(N79))*60)*100+(((N79-TRUNC(N79))*60)-TRUNC((N79-TRUNC(N79))*60))*60)</f>
        <v>490251.10800000001</v>
      </c>
      <c r="M79" s="17">
        <f t="shared" ref="M79" si="53">IF(J79="","",VALUE(MID(J79,FIND("%2C",J79)+3,8)))</f>
        <v>13.31977</v>
      </c>
      <c r="N79" s="17">
        <f t="shared" ref="N79" si="54">IF(J79="","",VALUE(MID(J79,FIND("q=",J79)+2,8)))</f>
        <v>49.047530000000002</v>
      </c>
      <c r="O79" s="18">
        <v>3</v>
      </c>
      <c r="P79" s="18">
        <v>924</v>
      </c>
      <c r="Q79" s="18">
        <v>15</v>
      </c>
      <c r="R79" s="1"/>
      <c r="X79" s="4"/>
      <c r="Y79" s="41" t="s">
        <v>410</v>
      </c>
      <c r="Z79" s="30"/>
      <c r="AA79" s="31"/>
      <c r="AB79" s="32"/>
      <c r="AC79" s="33"/>
      <c r="AD79" s="29"/>
      <c r="AE79" s="32"/>
      <c r="AF79" s="32"/>
      <c r="AG79" s="32"/>
      <c r="AH79" s="32"/>
      <c r="AI79" s="28"/>
      <c r="AJ79" s="29"/>
      <c r="AK79" s="4"/>
      <c r="AL79" s="4"/>
      <c r="AM79" s="4"/>
      <c r="AN79" s="4"/>
      <c r="AO79" s="4"/>
    </row>
    <row r="80" spans="1:41" ht="15" customHeight="1" x14ac:dyDescent="0.3">
      <c r="A80" s="45">
        <v>80</v>
      </c>
      <c r="B80" s="42" t="s">
        <v>458</v>
      </c>
      <c r="C80" s="42">
        <f>IF(OR(B80="M",B80="m"),COUNTIF(Images!$B$1:B$500,D80),"")</f>
        <v>5</v>
      </c>
      <c r="D80" s="3" t="s">
        <v>152</v>
      </c>
      <c r="E80" s="3" t="s">
        <v>269</v>
      </c>
      <c r="F80" s="3" t="s">
        <v>18</v>
      </c>
      <c r="G80" s="11">
        <v>42316</v>
      </c>
      <c r="H80" s="2">
        <v>24</v>
      </c>
      <c r="I80" s="3" t="s">
        <v>153</v>
      </c>
      <c r="J80" s="4"/>
      <c r="K80" s="23">
        <v>132940.20000000001</v>
      </c>
      <c r="L80" s="23">
        <v>485337.4</v>
      </c>
      <c r="M80" s="24">
        <f t="shared" si="50"/>
        <v>13.494500000000004</v>
      </c>
      <c r="N80" s="24">
        <f t="shared" si="50"/>
        <v>48.89372222222223</v>
      </c>
      <c r="P80" s="27">
        <v>820</v>
      </c>
      <c r="R80" s="1">
        <v>328</v>
      </c>
      <c r="T80" s="4">
        <v>1</v>
      </c>
      <c r="U80" s="4">
        <v>1</v>
      </c>
      <c r="V80" s="4">
        <v>1</v>
      </c>
      <c r="W80" s="4">
        <v>1</v>
      </c>
      <c r="X80" s="4" t="s">
        <v>160</v>
      </c>
      <c r="Z80" s="30"/>
      <c r="AA80" s="31"/>
      <c r="AB80" s="32"/>
      <c r="AC80" s="33"/>
      <c r="AD80" s="29"/>
      <c r="AE80" s="32"/>
      <c r="AF80" s="32"/>
      <c r="AG80" s="32"/>
      <c r="AH80" s="32"/>
      <c r="AI80" s="28"/>
      <c r="AJ80" s="29"/>
    </row>
    <row r="81" spans="1:41" ht="15" customHeight="1" x14ac:dyDescent="0.3">
      <c r="A81" s="45">
        <v>81</v>
      </c>
      <c r="C81" s="42" t="str">
        <f>IF(OR(B81="M",B81="m"),COUNTIF(Images!$B$1:B$500,D81),"")</f>
        <v/>
      </c>
      <c r="D81" s="3" t="s">
        <v>102</v>
      </c>
      <c r="E81" s="3" t="s">
        <v>228</v>
      </c>
      <c r="F81" s="3" t="s">
        <v>18</v>
      </c>
      <c r="G81" s="3" t="s">
        <v>93</v>
      </c>
      <c r="H81" s="2">
        <v>25</v>
      </c>
      <c r="I81" s="3" t="s">
        <v>103</v>
      </c>
      <c r="J81" s="4"/>
      <c r="K81" s="23">
        <v>130805.60400000001</v>
      </c>
      <c r="L81" s="23">
        <v>490702.78399999999</v>
      </c>
      <c r="M81" s="24">
        <f t="shared" si="50"/>
        <v>13.134890000000002</v>
      </c>
      <c r="N81" s="24">
        <f t="shared" si="50"/>
        <v>49.117439999999995</v>
      </c>
      <c r="O81" s="27">
        <v>10</v>
      </c>
      <c r="P81" s="27">
        <v>1245</v>
      </c>
      <c r="Q81" s="27">
        <v>25</v>
      </c>
      <c r="R81" s="1">
        <v>179</v>
      </c>
      <c r="T81" s="4">
        <v>1</v>
      </c>
      <c r="U81" s="4">
        <v>1</v>
      </c>
      <c r="V81" s="4">
        <v>1</v>
      </c>
      <c r="X81" s="4" t="s">
        <v>167</v>
      </c>
      <c r="Z81" s="30"/>
      <c r="AA81" s="31"/>
      <c r="AB81" s="32"/>
      <c r="AC81" s="33"/>
      <c r="AD81" s="29"/>
      <c r="AE81" s="32"/>
      <c r="AF81" s="32"/>
      <c r="AG81" s="32"/>
      <c r="AH81" s="32"/>
      <c r="AI81" s="28"/>
      <c r="AJ81" s="29"/>
    </row>
    <row r="82" spans="1:41" s="3" customFormat="1" ht="15" customHeight="1" x14ac:dyDescent="0.3">
      <c r="A82" s="45">
        <v>82</v>
      </c>
      <c r="B82" s="42" t="s">
        <v>342</v>
      </c>
      <c r="C82" s="42" t="str">
        <f>IF(OR(B82="M",B82="m"),COUNTIF(Images!$B$1:B$500,D82),"")</f>
        <v/>
      </c>
      <c r="D82" s="4" t="s">
        <v>444</v>
      </c>
      <c r="E82" s="4"/>
      <c r="G82" s="4" t="s">
        <v>391</v>
      </c>
      <c r="H82" s="13">
        <v>25</v>
      </c>
      <c r="I82" s="13"/>
      <c r="J82" s="15" t="s">
        <v>447</v>
      </c>
      <c r="K82" s="16">
        <f t="shared" ref="K82" si="55">IF(M82="","",TRUNC(M82)*10000+TRUNC((M82-TRUNC(M82))*60)*100+(((M82-TRUNC(M82))*60)-TRUNC((M82-TRUNC(M82))*60))*60)</f>
        <v>130804.66800000001</v>
      </c>
      <c r="L82" s="16">
        <f t="shared" ref="L82" si="56">IF(N82="","",TRUNC(N82)*10000+TRUNC((N82-TRUNC(N82))*60)*100+(((N82-TRUNC(N82))*60)-TRUNC((N82-TRUNC(N82))*60))*60)</f>
        <v>490701.92</v>
      </c>
      <c r="M82" s="17">
        <f t="shared" ref="M82" si="57">IF(J82="","",VALUE(MID(J82,FIND("%2C",J82)+3,8)))</f>
        <v>13.13463</v>
      </c>
      <c r="N82" s="17">
        <f t="shared" ref="N82" si="58">IF(J82="","",VALUE(MID(J82,FIND("q=",J82)+2,8)))</f>
        <v>49.117199999999997</v>
      </c>
      <c r="O82" s="18">
        <v>3</v>
      </c>
      <c r="P82" s="18">
        <v>1257</v>
      </c>
      <c r="Q82" s="18">
        <v>15</v>
      </c>
      <c r="R82" s="1"/>
      <c r="X82" s="4"/>
      <c r="Y82" s="41" t="s">
        <v>443</v>
      </c>
      <c r="Z82" s="30"/>
      <c r="AA82" s="31"/>
      <c r="AB82" s="32"/>
      <c r="AC82" s="33"/>
      <c r="AD82" s="29"/>
      <c r="AE82" s="32"/>
      <c r="AF82" s="32"/>
      <c r="AG82" s="32"/>
      <c r="AH82" s="32"/>
      <c r="AI82" s="28"/>
      <c r="AJ82" s="29"/>
      <c r="AK82" s="4"/>
      <c r="AL82" s="4"/>
      <c r="AM82" s="4"/>
      <c r="AN82" s="4"/>
      <c r="AO82" s="4"/>
    </row>
    <row r="83" spans="1:41" s="3" customFormat="1" ht="15" customHeight="1" x14ac:dyDescent="0.3">
      <c r="A83" s="45">
        <v>83</v>
      </c>
      <c r="B83" s="42" t="s">
        <v>342</v>
      </c>
      <c r="C83" s="42" t="str">
        <f>IF(OR(B83="M",B83="m"),COUNTIF(Images!$B$1:B$500,D83),"")</f>
        <v/>
      </c>
      <c r="D83" s="4" t="s">
        <v>445</v>
      </c>
      <c r="E83" s="4"/>
      <c r="G83" s="4" t="s">
        <v>391</v>
      </c>
      <c r="H83" s="13">
        <v>25</v>
      </c>
      <c r="I83" s="13"/>
      <c r="J83" s="15" t="s">
        <v>446</v>
      </c>
      <c r="K83" s="16">
        <f t="shared" ref="K83" si="59">IF(M83="","",TRUNC(M83)*10000+TRUNC((M83-TRUNC(M83))*60)*100+(((M83-TRUNC(M83))*60)-TRUNC((M83-TRUNC(M83))*60))*60)</f>
        <v>130805.67599999999</v>
      </c>
      <c r="L83" s="16">
        <f t="shared" ref="L83" si="60">IF(N83="","",TRUNC(N83)*10000+TRUNC((N83-TRUNC(N83))*60)*100+(((N83-TRUNC(N83))*60)-TRUNC((N83-TRUNC(N83))*60))*60)</f>
        <v>490702.74800000002</v>
      </c>
      <c r="M83" s="17">
        <f t="shared" ref="M83" si="61">IF(J83="","",VALUE(MID(J83,FIND("%2C",J83)+3,8)))</f>
        <v>13.13491</v>
      </c>
      <c r="N83" s="17">
        <f t="shared" ref="N83" si="62">IF(J83="","",VALUE(MID(J83,FIND("q=",J83)+2,8)))</f>
        <v>49.117429999999999</v>
      </c>
      <c r="O83" s="18">
        <v>3</v>
      </c>
      <c r="P83" s="18">
        <v>1252</v>
      </c>
      <c r="Q83" s="18">
        <v>15</v>
      </c>
      <c r="R83" s="1"/>
      <c r="X83" s="4"/>
      <c r="Y83" s="41" t="s">
        <v>443</v>
      </c>
      <c r="Z83" s="30"/>
      <c r="AA83" s="31"/>
      <c r="AB83" s="32"/>
      <c r="AC83" s="33"/>
      <c r="AD83" s="29"/>
      <c r="AE83" s="32"/>
      <c r="AF83" s="32"/>
      <c r="AG83" s="32"/>
      <c r="AH83" s="32"/>
      <c r="AI83" s="28"/>
      <c r="AJ83" s="29"/>
      <c r="AK83" s="4"/>
      <c r="AL83" s="4"/>
      <c r="AM83" s="4"/>
      <c r="AN83" s="4"/>
      <c r="AO83" s="4"/>
    </row>
    <row r="84" spans="1:41" ht="15" customHeight="1" x14ac:dyDescent="0.3">
      <c r="A84" s="45">
        <v>84</v>
      </c>
      <c r="C84" s="42" t="str">
        <f>IF(OR(B84="M",B84="m"),COUNTIF(Images!$B$1:B$500,D84),"")</f>
        <v/>
      </c>
      <c r="D84" s="3" t="s">
        <v>104</v>
      </c>
      <c r="E84" s="3" t="s">
        <v>229</v>
      </c>
      <c r="F84" s="3" t="s">
        <v>18</v>
      </c>
      <c r="G84" s="3" t="s">
        <v>93</v>
      </c>
      <c r="H84" s="2">
        <v>26</v>
      </c>
      <c r="I84" s="3" t="s">
        <v>105</v>
      </c>
      <c r="J84" s="4"/>
      <c r="K84" s="23">
        <v>130819.788</v>
      </c>
      <c r="L84" s="23">
        <v>490712.43199999997</v>
      </c>
      <c r="M84" s="24">
        <f t="shared" si="50"/>
        <v>13.13883</v>
      </c>
      <c r="N84" s="24">
        <f t="shared" si="50"/>
        <v>49.120119999999993</v>
      </c>
      <c r="O84" s="27">
        <v>10</v>
      </c>
      <c r="P84" s="27">
        <v>1121</v>
      </c>
      <c r="Q84" s="27">
        <v>20</v>
      </c>
      <c r="R84" s="1">
        <v>180</v>
      </c>
      <c r="T84" s="4">
        <v>1</v>
      </c>
      <c r="U84" s="4">
        <v>1</v>
      </c>
      <c r="V84" s="4">
        <v>1</v>
      </c>
      <c r="X84" s="12" t="s">
        <v>167</v>
      </c>
      <c r="Z84" s="30"/>
      <c r="AA84" s="31"/>
      <c r="AB84" s="32"/>
      <c r="AC84" s="33"/>
      <c r="AD84" s="29"/>
      <c r="AE84" s="32"/>
      <c r="AF84" s="32"/>
      <c r="AG84" s="32"/>
      <c r="AH84" s="32"/>
      <c r="AI84" s="28"/>
      <c r="AJ84" s="29"/>
    </row>
    <row r="85" spans="1:41" ht="15" customHeight="1" x14ac:dyDescent="0.3">
      <c r="A85" s="45">
        <v>85</v>
      </c>
      <c r="C85" s="42" t="str">
        <f>IF(OR(B85="M",B85="m"),COUNTIF(Images!$B$1:B$500,D85),"")</f>
        <v/>
      </c>
      <c r="D85" s="3" t="s">
        <v>106</v>
      </c>
      <c r="E85" s="3" t="s">
        <v>230</v>
      </c>
      <c r="F85" s="3" t="s">
        <v>18</v>
      </c>
      <c r="G85" s="3" t="s">
        <v>93</v>
      </c>
      <c r="I85" s="3" t="s">
        <v>105</v>
      </c>
      <c r="J85" s="4"/>
      <c r="K85" s="23">
        <v>130820.76</v>
      </c>
      <c r="L85" s="23">
        <v>490712.18</v>
      </c>
      <c r="M85" s="24">
        <f t="shared" si="50"/>
        <v>13.139099999999999</v>
      </c>
      <c r="N85" s="24">
        <f t="shared" si="50"/>
        <v>49.120049999999999</v>
      </c>
      <c r="O85" s="27">
        <v>10</v>
      </c>
      <c r="P85" s="27">
        <v>1107</v>
      </c>
      <c r="Q85" s="27">
        <v>20</v>
      </c>
      <c r="R85" s="1">
        <v>181</v>
      </c>
      <c r="T85" s="4">
        <v>2</v>
      </c>
      <c r="U85" s="4">
        <v>1</v>
      </c>
      <c r="V85" s="4">
        <v>1</v>
      </c>
      <c r="X85" s="4" t="s">
        <v>167</v>
      </c>
      <c r="Z85" s="30"/>
      <c r="AA85" s="31"/>
      <c r="AB85" s="32"/>
      <c r="AC85" s="33"/>
      <c r="AD85" s="29"/>
      <c r="AE85" s="32"/>
      <c r="AF85" s="32"/>
      <c r="AG85" s="32"/>
      <c r="AH85" s="32"/>
      <c r="AI85" s="28"/>
      <c r="AJ85" s="29"/>
    </row>
    <row r="86" spans="1:41" ht="15" customHeight="1" x14ac:dyDescent="0.3">
      <c r="A86" s="45">
        <v>86</v>
      </c>
      <c r="C86" s="42" t="str">
        <f>IF(OR(B86="M",B86="m"),COUNTIF(Images!$B$1:B$500,D86),"")</f>
        <v/>
      </c>
      <c r="D86" s="3" t="s">
        <v>106</v>
      </c>
      <c r="E86" s="3" t="s">
        <v>230</v>
      </c>
      <c r="F86" s="3" t="s">
        <v>18</v>
      </c>
      <c r="G86" s="3" t="s">
        <v>93</v>
      </c>
      <c r="I86" s="3" t="s">
        <v>105</v>
      </c>
      <c r="J86" s="4"/>
      <c r="K86" s="23">
        <v>130820.76</v>
      </c>
      <c r="L86" s="23">
        <v>490712.18</v>
      </c>
      <c r="M86" s="24">
        <f t="shared" si="50"/>
        <v>13.139099999999999</v>
      </c>
      <c r="N86" s="24">
        <f t="shared" si="50"/>
        <v>49.120049999999999</v>
      </c>
      <c r="O86" s="27">
        <v>10</v>
      </c>
      <c r="P86" s="27">
        <v>1107</v>
      </c>
      <c r="Q86" s="27">
        <v>20</v>
      </c>
      <c r="R86" s="1">
        <v>187</v>
      </c>
      <c r="T86" s="4">
        <v>2</v>
      </c>
      <c r="U86" s="4">
        <v>1</v>
      </c>
      <c r="V86" s="4">
        <v>1</v>
      </c>
      <c r="X86" s="12" t="s">
        <v>16</v>
      </c>
      <c r="Z86" s="30"/>
      <c r="AA86" s="31"/>
      <c r="AB86" s="32"/>
      <c r="AC86" s="33"/>
      <c r="AD86" s="29"/>
      <c r="AE86" s="32"/>
      <c r="AF86" s="32"/>
      <c r="AG86" s="32"/>
      <c r="AH86" s="32"/>
      <c r="AI86" s="28"/>
      <c r="AJ86" s="29"/>
    </row>
    <row r="87" spans="1:41" s="3" customFormat="1" ht="15" customHeight="1" x14ac:dyDescent="0.3">
      <c r="A87" s="45">
        <v>87</v>
      </c>
      <c r="B87" s="42" t="s">
        <v>341</v>
      </c>
      <c r="C87" s="42">
        <f>IF(OR(B87="M",B87="m"),COUNTIF(Images!$B$1:B$500,D87),"")</f>
        <v>5</v>
      </c>
      <c r="D87" s="4" t="s">
        <v>106</v>
      </c>
      <c r="E87" s="4"/>
      <c r="G87" s="4" t="s">
        <v>391</v>
      </c>
      <c r="H87" s="13">
        <v>26</v>
      </c>
      <c r="I87" s="13"/>
      <c r="J87" s="15" t="s">
        <v>456</v>
      </c>
      <c r="K87" s="16">
        <f t="shared" ref="K87" si="63">IF(M87="","",TRUNC(M87)*10000+TRUNC((M87-TRUNC(M87))*60)*100+(((M87-TRUNC(M87))*60)-TRUNC((M87-TRUNC(M87))*60))*60)</f>
        <v>130820.436</v>
      </c>
      <c r="L87" s="16">
        <f t="shared" ref="L87" si="64">IF(N87="","",TRUNC(N87)*10000+TRUNC((N87-TRUNC(N87))*60)*100+(((N87-TRUNC(N87))*60)-TRUNC((N87-TRUNC(N87))*60))*60)</f>
        <v>490711.85599999997</v>
      </c>
      <c r="M87" s="17">
        <f t="shared" ref="M87" si="65">IF(J87="","",VALUE(MID(J87,FIND("%2C",J87)+3,8)))</f>
        <v>13.139010000000001</v>
      </c>
      <c r="N87" s="17">
        <f t="shared" ref="N87" si="66">IF(J87="","",VALUE(MID(J87,FIND("q=",J87)+2,8)))</f>
        <v>49.119959999999999</v>
      </c>
      <c r="O87" s="18">
        <v>3</v>
      </c>
      <c r="P87" s="18">
        <v>1111</v>
      </c>
      <c r="Q87" s="18">
        <v>15</v>
      </c>
      <c r="R87" s="1"/>
      <c r="X87" s="4"/>
      <c r="Y87" s="41" t="s">
        <v>457</v>
      </c>
      <c r="Z87" s="30"/>
      <c r="AA87" s="31"/>
      <c r="AB87" s="32"/>
      <c r="AC87" s="33"/>
      <c r="AD87" s="29"/>
      <c r="AE87" s="32"/>
      <c r="AF87" s="32"/>
      <c r="AG87" s="32"/>
      <c r="AH87" s="32"/>
      <c r="AI87" s="28"/>
      <c r="AJ87" s="29"/>
      <c r="AK87" s="4"/>
      <c r="AL87" s="4"/>
      <c r="AM87" s="4"/>
      <c r="AN87" s="4"/>
      <c r="AO87" s="4"/>
    </row>
    <row r="88" spans="1:41" ht="15" customHeight="1" x14ac:dyDescent="0.3">
      <c r="A88" s="45">
        <v>88</v>
      </c>
      <c r="C88" s="42" t="str">
        <f>IF(OR(B88="M",B88="m"),COUNTIF(Images!$B$1:B$500,D88),"")</f>
        <v/>
      </c>
      <c r="D88" s="3" t="s">
        <v>52</v>
      </c>
      <c r="E88" s="3" t="s">
        <v>261</v>
      </c>
      <c r="F88" s="3" t="s">
        <v>18</v>
      </c>
      <c r="G88" s="3" t="s">
        <v>43</v>
      </c>
      <c r="H88" s="2">
        <v>27</v>
      </c>
      <c r="I88" s="3" t="s">
        <v>53</v>
      </c>
      <c r="J88" s="4"/>
      <c r="K88" s="23">
        <v>132727.39600000001</v>
      </c>
      <c r="L88" s="23">
        <v>485455.152</v>
      </c>
      <c r="M88" s="24">
        <f t="shared" si="50"/>
        <v>13.457610000000003</v>
      </c>
      <c r="N88" s="24">
        <f t="shared" si="50"/>
        <v>48.915320000000001</v>
      </c>
      <c r="O88" s="27">
        <v>25</v>
      </c>
      <c r="P88" s="27">
        <v>763</v>
      </c>
      <c r="Q88" s="27">
        <v>15</v>
      </c>
      <c r="R88" s="10">
        <v>134</v>
      </c>
      <c r="T88" s="4">
        <v>1</v>
      </c>
      <c r="U88" s="4">
        <v>1</v>
      </c>
      <c r="V88" s="4">
        <v>1</v>
      </c>
      <c r="W88" s="4">
        <v>1</v>
      </c>
      <c r="X88" s="4" t="s">
        <v>164</v>
      </c>
      <c r="Z88" s="30"/>
      <c r="AA88" s="31"/>
      <c r="AB88" s="32"/>
      <c r="AC88" s="33"/>
      <c r="AD88" s="29"/>
      <c r="AE88" s="32"/>
      <c r="AF88" s="32"/>
      <c r="AG88" s="32"/>
      <c r="AH88" s="32"/>
      <c r="AI88" s="28"/>
      <c r="AJ88" s="29"/>
    </row>
    <row r="89" spans="1:41" ht="15" customHeight="1" x14ac:dyDescent="0.3">
      <c r="A89" s="45">
        <v>89</v>
      </c>
      <c r="C89" s="42" t="str">
        <f>IF(OR(B89="M",B89="m"),COUNTIF(Images!$B$1:B$500,D89),"")</f>
        <v/>
      </c>
      <c r="D89" s="3" t="s">
        <v>84</v>
      </c>
      <c r="E89" s="3" t="s">
        <v>217</v>
      </c>
      <c r="F89" s="3" t="s">
        <v>18</v>
      </c>
      <c r="G89" s="3" t="s">
        <v>43</v>
      </c>
      <c r="I89" s="3" t="s">
        <v>53</v>
      </c>
      <c r="J89" s="4"/>
      <c r="K89" s="23">
        <v>132727.39600000001</v>
      </c>
      <c r="L89" s="23">
        <v>485455.152</v>
      </c>
      <c r="M89" s="24">
        <f t="shared" si="50"/>
        <v>13.457610000000003</v>
      </c>
      <c r="N89" s="24">
        <f t="shared" si="50"/>
        <v>48.915320000000001</v>
      </c>
      <c r="O89" s="27">
        <v>25</v>
      </c>
      <c r="P89" s="27">
        <v>763</v>
      </c>
      <c r="Q89" s="27">
        <v>15</v>
      </c>
      <c r="R89" s="1">
        <v>167</v>
      </c>
      <c r="T89" s="4">
        <v>1</v>
      </c>
      <c r="U89" s="4">
        <v>1</v>
      </c>
      <c r="V89" s="4">
        <v>1</v>
      </c>
      <c r="X89" s="4" t="s">
        <v>167</v>
      </c>
      <c r="Z89" s="30"/>
      <c r="AA89" s="31"/>
      <c r="AB89" s="32"/>
      <c r="AC89" s="33"/>
      <c r="AD89" s="29"/>
      <c r="AE89" s="32"/>
      <c r="AF89" s="32"/>
      <c r="AG89" s="32"/>
      <c r="AH89" s="32"/>
      <c r="AI89" s="28"/>
      <c r="AJ89" s="29"/>
    </row>
    <row r="90" spans="1:41" ht="15" customHeight="1" x14ac:dyDescent="0.3">
      <c r="A90" s="45">
        <v>90</v>
      </c>
      <c r="B90" s="42" t="s">
        <v>458</v>
      </c>
      <c r="C90" s="42">
        <f>IF(OR(B90="M",B90="m"),COUNTIF(Images!$B$1:B$500,D90),"")</f>
        <v>5</v>
      </c>
      <c r="D90" s="3" t="s">
        <v>120</v>
      </c>
      <c r="E90" s="3" t="s">
        <v>274</v>
      </c>
      <c r="F90" s="3" t="s">
        <v>18</v>
      </c>
      <c r="G90" s="3" t="s">
        <v>43</v>
      </c>
      <c r="H90" s="2">
        <v>28</v>
      </c>
      <c r="I90" s="3" t="s">
        <v>55</v>
      </c>
      <c r="J90" s="4"/>
      <c r="K90" s="23">
        <v>132515.85200000001</v>
      </c>
      <c r="L90" s="23">
        <v>485518.84</v>
      </c>
      <c r="M90" s="24">
        <f t="shared" si="50"/>
        <v>13.421070000000004</v>
      </c>
      <c r="N90" s="24">
        <f t="shared" si="50"/>
        <v>48.921900000000008</v>
      </c>
      <c r="O90" s="27">
        <v>10</v>
      </c>
      <c r="P90" s="27">
        <v>776</v>
      </c>
      <c r="Q90" s="27">
        <v>15</v>
      </c>
      <c r="R90" s="1">
        <v>206</v>
      </c>
      <c r="T90" s="4">
        <v>2</v>
      </c>
      <c r="U90" s="4">
        <v>1</v>
      </c>
      <c r="V90" s="4">
        <v>1</v>
      </c>
      <c r="W90" s="4">
        <v>1</v>
      </c>
      <c r="X90" s="4" t="s">
        <v>178</v>
      </c>
      <c r="Z90" s="30"/>
      <c r="AA90" s="31"/>
      <c r="AB90" s="32"/>
      <c r="AC90" s="33"/>
      <c r="AD90" s="29"/>
      <c r="AE90" s="32"/>
      <c r="AF90" s="32"/>
      <c r="AG90" s="32"/>
      <c r="AH90" s="32"/>
      <c r="AI90" s="28"/>
      <c r="AJ90" s="34"/>
    </row>
    <row r="91" spans="1:41" ht="15" customHeight="1" x14ac:dyDescent="0.3">
      <c r="A91" s="45">
        <v>91</v>
      </c>
      <c r="C91" s="42" t="str">
        <f>IF(OR(B91="M",B91="m"),COUNTIF(Images!$B$1:B$500,D91),"")</f>
        <v/>
      </c>
      <c r="D91" s="3" t="s">
        <v>120</v>
      </c>
      <c r="E91" s="3" t="s">
        <v>274</v>
      </c>
      <c r="F91" s="3" t="s">
        <v>18</v>
      </c>
      <c r="G91" s="3" t="s">
        <v>43</v>
      </c>
      <c r="I91" s="3" t="s">
        <v>55</v>
      </c>
      <c r="J91" s="4"/>
      <c r="K91" s="23">
        <v>132515.85200000001</v>
      </c>
      <c r="L91" s="23">
        <v>485518.84</v>
      </c>
      <c r="M91" s="24">
        <f t="shared" si="50"/>
        <v>13.421070000000004</v>
      </c>
      <c r="N91" s="24">
        <f t="shared" si="50"/>
        <v>48.921900000000008</v>
      </c>
      <c r="O91" s="27">
        <v>10</v>
      </c>
      <c r="P91" s="27">
        <v>776</v>
      </c>
      <c r="Q91" s="27">
        <v>15</v>
      </c>
      <c r="R91" s="1">
        <v>207</v>
      </c>
      <c r="T91" s="4">
        <v>2</v>
      </c>
      <c r="U91" s="4">
        <v>1</v>
      </c>
      <c r="V91" s="4">
        <v>1</v>
      </c>
      <c r="W91" s="4">
        <v>1</v>
      </c>
      <c r="X91" s="4" t="s">
        <v>16</v>
      </c>
      <c r="Z91" s="30"/>
      <c r="AA91" s="31"/>
      <c r="AB91" s="32"/>
      <c r="AC91" s="33"/>
      <c r="AD91" s="29"/>
      <c r="AE91" s="32"/>
      <c r="AF91" s="32"/>
      <c r="AG91" s="32"/>
      <c r="AH91" s="32"/>
      <c r="AI91" s="28"/>
      <c r="AJ91" s="34"/>
    </row>
    <row r="92" spans="1:41" ht="15" customHeight="1" x14ac:dyDescent="0.3">
      <c r="A92" s="45">
        <v>92</v>
      </c>
      <c r="C92" s="42" t="str">
        <f>IF(OR(B92="M",B92="m"),COUNTIF(Images!$B$1:B$500,D92),"")</f>
        <v/>
      </c>
      <c r="D92" s="3" t="s">
        <v>114</v>
      </c>
      <c r="E92" s="3" t="s">
        <v>296</v>
      </c>
      <c r="F92" s="3" t="s">
        <v>18</v>
      </c>
      <c r="G92" s="3" t="s">
        <v>43</v>
      </c>
      <c r="I92" s="3" t="s">
        <v>55</v>
      </c>
      <c r="J92" s="4"/>
      <c r="K92" s="23">
        <v>132518.516</v>
      </c>
      <c r="L92" s="23">
        <v>485516.24800000002</v>
      </c>
      <c r="M92" s="24">
        <f t="shared" si="50"/>
        <v>13.421810000000001</v>
      </c>
      <c r="N92" s="24">
        <f t="shared" si="50"/>
        <v>48.921180000000007</v>
      </c>
      <c r="O92" s="27">
        <v>15</v>
      </c>
      <c r="P92" s="27">
        <v>802</v>
      </c>
      <c r="Q92" s="27">
        <v>15</v>
      </c>
      <c r="R92" s="1">
        <v>200</v>
      </c>
      <c r="T92" s="4">
        <v>2</v>
      </c>
      <c r="U92" s="4">
        <v>1</v>
      </c>
      <c r="V92" s="4">
        <v>1</v>
      </c>
      <c r="W92" s="4">
        <v>1</v>
      </c>
      <c r="X92" s="4" t="s">
        <v>16</v>
      </c>
      <c r="Z92" s="30"/>
      <c r="AA92" s="31"/>
      <c r="AB92" s="32"/>
      <c r="AC92" s="33"/>
      <c r="AD92" s="29"/>
      <c r="AE92" s="32"/>
      <c r="AF92" s="32"/>
      <c r="AG92" s="32"/>
      <c r="AH92" s="32"/>
      <c r="AI92" s="28"/>
      <c r="AJ92" s="34"/>
    </row>
    <row r="93" spans="1:41" ht="15" customHeight="1" x14ac:dyDescent="0.3">
      <c r="A93" s="45">
        <v>93</v>
      </c>
      <c r="C93" s="42" t="str">
        <f>IF(OR(B93="M",B93="m"),COUNTIF(Images!$B$1:B$500,D93),"")</f>
        <v/>
      </c>
      <c r="D93" s="3" t="s">
        <v>114</v>
      </c>
      <c r="E93" s="3" t="s">
        <v>296</v>
      </c>
      <c r="F93" s="3" t="s">
        <v>18</v>
      </c>
      <c r="G93" s="3" t="s">
        <v>43</v>
      </c>
      <c r="I93" s="3" t="s">
        <v>55</v>
      </c>
      <c r="J93" s="4"/>
      <c r="K93" s="23">
        <v>132518.516</v>
      </c>
      <c r="L93" s="23">
        <v>485516.24800000002</v>
      </c>
      <c r="M93" s="24">
        <f t="shared" si="50"/>
        <v>13.421810000000001</v>
      </c>
      <c r="N93" s="24">
        <f t="shared" si="50"/>
        <v>48.921180000000007</v>
      </c>
      <c r="O93" s="27">
        <v>15</v>
      </c>
      <c r="P93" s="27">
        <v>802</v>
      </c>
      <c r="Q93" s="27">
        <v>15</v>
      </c>
      <c r="R93" s="1">
        <v>201</v>
      </c>
      <c r="T93" s="4">
        <v>2</v>
      </c>
      <c r="U93" s="4">
        <v>1</v>
      </c>
      <c r="V93" s="4">
        <v>1</v>
      </c>
      <c r="W93" s="4">
        <v>1</v>
      </c>
      <c r="X93" s="4" t="s">
        <v>173</v>
      </c>
      <c r="Z93" s="30"/>
      <c r="AA93" s="31"/>
      <c r="AB93" s="32"/>
      <c r="AC93" s="33"/>
      <c r="AD93" s="29"/>
      <c r="AE93" s="32"/>
      <c r="AF93" s="32"/>
      <c r="AG93" s="32"/>
      <c r="AH93" s="32"/>
      <c r="AI93" s="28"/>
      <c r="AJ93" s="34"/>
    </row>
    <row r="94" spans="1:41" ht="15" customHeight="1" x14ac:dyDescent="0.3">
      <c r="A94" s="45">
        <v>94</v>
      </c>
      <c r="B94" s="42" t="s">
        <v>458</v>
      </c>
      <c r="C94" s="42">
        <f>IF(OR(B94="M",B94="m"),COUNTIF(Images!$B$1:B$500,D94),"")</f>
        <v>5</v>
      </c>
      <c r="D94" s="3" t="s">
        <v>139</v>
      </c>
      <c r="E94" s="3" t="s">
        <v>295</v>
      </c>
      <c r="F94" s="3" t="s">
        <v>18</v>
      </c>
      <c r="G94" s="3" t="s">
        <v>43</v>
      </c>
      <c r="I94" s="3" t="s">
        <v>55</v>
      </c>
      <c r="J94" s="4"/>
      <c r="K94" s="23">
        <v>132518.516</v>
      </c>
      <c r="L94" s="23">
        <v>485516.24800000002</v>
      </c>
      <c r="M94" s="24">
        <f t="shared" si="50"/>
        <v>13.421810000000001</v>
      </c>
      <c r="N94" s="24">
        <f t="shared" si="50"/>
        <v>48.921180000000007</v>
      </c>
      <c r="O94" s="27">
        <v>15</v>
      </c>
      <c r="P94" s="27">
        <v>802</v>
      </c>
      <c r="Q94" s="27">
        <v>15</v>
      </c>
      <c r="R94" s="1">
        <v>277</v>
      </c>
      <c r="T94" s="4">
        <v>2</v>
      </c>
      <c r="U94" s="4">
        <v>1</v>
      </c>
      <c r="V94" s="4">
        <v>1</v>
      </c>
      <c r="W94" s="4">
        <v>1</v>
      </c>
      <c r="X94" s="4" t="s">
        <v>184</v>
      </c>
      <c r="Z94" s="30"/>
      <c r="AA94" s="31"/>
      <c r="AB94" s="32"/>
      <c r="AC94" s="33"/>
      <c r="AD94" s="29"/>
      <c r="AE94" s="32"/>
      <c r="AF94" s="32"/>
      <c r="AG94" s="32"/>
      <c r="AH94" s="32"/>
      <c r="AI94" s="28"/>
      <c r="AJ94" s="34"/>
    </row>
    <row r="95" spans="1:41" ht="15" customHeight="1" x14ac:dyDescent="0.3">
      <c r="A95" s="45">
        <v>95</v>
      </c>
      <c r="C95" s="42" t="str">
        <f>IF(OR(B95="M",B95="m"),COUNTIF(Images!$B$1:B$500,D95),"")</f>
        <v/>
      </c>
      <c r="D95" s="3" t="s">
        <v>139</v>
      </c>
      <c r="E95" s="3" t="s">
        <v>295</v>
      </c>
      <c r="F95" s="3" t="s">
        <v>18</v>
      </c>
      <c r="G95" s="3" t="s">
        <v>43</v>
      </c>
      <c r="I95" s="3" t="s">
        <v>55</v>
      </c>
      <c r="J95" s="4"/>
      <c r="K95" s="23">
        <v>132518.516</v>
      </c>
      <c r="L95" s="23">
        <v>485516.24800000002</v>
      </c>
      <c r="M95" s="24">
        <f t="shared" si="50"/>
        <v>13.421810000000001</v>
      </c>
      <c r="N95" s="24">
        <f t="shared" si="50"/>
        <v>48.921180000000007</v>
      </c>
      <c r="O95" s="27">
        <v>15</v>
      </c>
      <c r="P95" s="27">
        <v>802</v>
      </c>
      <c r="Q95" s="27">
        <v>15</v>
      </c>
      <c r="R95" s="1">
        <v>278</v>
      </c>
      <c r="T95" s="4">
        <v>2</v>
      </c>
      <c r="U95" s="4">
        <v>1</v>
      </c>
      <c r="V95" s="4">
        <v>1</v>
      </c>
      <c r="W95" s="4">
        <v>1</v>
      </c>
      <c r="X95" s="4" t="s">
        <v>16</v>
      </c>
      <c r="Z95" s="30"/>
      <c r="AA95" s="31"/>
      <c r="AB95" s="32"/>
      <c r="AC95" s="33"/>
      <c r="AD95" s="29"/>
      <c r="AE95" s="32"/>
      <c r="AF95" s="32"/>
      <c r="AG95" s="32"/>
      <c r="AH95" s="32"/>
      <c r="AI95" s="28"/>
      <c r="AJ95" s="29"/>
    </row>
    <row r="96" spans="1:41" ht="15" customHeight="1" x14ac:dyDescent="0.3">
      <c r="A96" s="45">
        <v>96</v>
      </c>
      <c r="B96" s="42" t="s">
        <v>458</v>
      </c>
      <c r="C96" s="42">
        <f>IF(OR(B96="M",B96="m"),COUNTIF(Images!$B$1:B$500,D96),"")</f>
        <v>5</v>
      </c>
      <c r="D96" s="3" t="s">
        <v>94</v>
      </c>
      <c r="E96" s="3" t="s">
        <v>262</v>
      </c>
      <c r="F96" s="3" t="s">
        <v>18</v>
      </c>
      <c r="G96" s="3" t="s">
        <v>43</v>
      </c>
      <c r="I96" s="3" t="s">
        <v>55</v>
      </c>
      <c r="J96" s="4"/>
      <c r="K96" s="23">
        <v>132516.42799999999</v>
      </c>
      <c r="L96" s="23">
        <v>485517.18400000001</v>
      </c>
      <c r="M96" s="24">
        <f t="shared" si="50"/>
        <v>13.421229999999996</v>
      </c>
      <c r="N96" s="24">
        <f t="shared" si="50"/>
        <v>48.921440000000004</v>
      </c>
      <c r="O96" s="27">
        <v>15</v>
      </c>
      <c r="P96" s="27">
        <v>745</v>
      </c>
      <c r="Q96" s="27">
        <v>15</v>
      </c>
      <c r="R96" s="1">
        <v>174</v>
      </c>
      <c r="T96" s="4">
        <v>1</v>
      </c>
      <c r="U96" s="4">
        <v>1</v>
      </c>
      <c r="V96" s="4">
        <v>1</v>
      </c>
      <c r="W96" s="4">
        <v>1</v>
      </c>
      <c r="X96" s="4" t="s">
        <v>164</v>
      </c>
      <c r="Z96" s="30"/>
      <c r="AA96" s="31"/>
      <c r="AB96" s="32"/>
      <c r="AC96" s="33"/>
      <c r="AD96" s="29"/>
      <c r="AE96" s="32"/>
      <c r="AF96" s="32"/>
      <c r="AG96" s="32"/>
      <c r="AH96" s="32"/>
      <c r="AI96" s="28"/>
      <c r="AJ96" s="29"/>
    </row>
    <row r="97" spans="1:77" ht="15" customHeight="1" x14ac:dyDescent="0.3">
      <c r="A97" s="45">
        <v>97</v>
      </c>
      <c r="C97" s="42" t="str">
        <f>IF(OR(B97="M",B97="m"),COUNTIF(Images!$B$1:B$500,D97),"")</f>
        <v/>
      </c>
      <c r="D97" s="3" t="s">
        <v>54</v>
      </c>
      <c r="E97" s="3" t="s">
        <v>263</v>
      </c>
      <c r="F97" s="3" t="s">
        <v>18</v>
      </c>
      <c r="G97" s="3" t="s">
        <v>43</v>
      </c>
      <c r="I97" s="3" t="s">
        <v>55</v>
      </c>
      <c r="J97" s="4"/>
      <c r="K97" s="23">
        <v>132518.516</v>
      </c>
      <c r="L97" s="23">
        <v>485516.24800000002</v>
      </c>
      <c r="M97" s="24">
        <f t="shared" si="50"/>
        <v>13.421810000000001</v>
      </c>
      <c r="N97" s="24">
        <f t="shared" si="50"/>
        <v>48.921180000000007</v>
      </c>
      <c r="O97" s="27">
        <v>15</v>
      </c>
      <c r="P97" s="27">
        <v>802</v>
      </c>
      <c r="Q97" s="27">
        <v>15</v>
      </c>
      <c r="R97" s="10">
        <v>135</v>
      </c>
      <c r="T97" s="4">
        <v>1</v>
      </c>
      <c r="U97" s="4">
        <v>1</v>
      </c>
      <c r="V97" s="4">
        <v>1</v>
      </c>
      <c r="W97" s="4">
        <v>1</v>
      </c>
      <c r="X97" s="4" t="s">
        <v>158</v>
      </c>
      <c r="Z97" s="30"/>
      <c r="AA97" s="31"/>
      <c r="AB97" s="32"/>
      <c r="AC97" s="33"/>
      <c r="AD97" s="29"/>
      <c r="AE97" s="32"/>
      <c r="AF97" s="32"/>
      <c r="AG97" s="32"/>
      <c r="AH97" s="32"/>
      <c r="AI97" s="28"/>
      <c r="AJ97" s="29"/>
    </row>
    <row r="98" spans="1:77" ht="15" customHeight="1" x14ac:dyDescent="0.3">
      <c r="A98" s="45">
        <v>98</v>
      </c>
      <c r="C98" s="42" t="str">
        <f>IF(OR(B98="M",B98="m"),COUNTIF(Images!$B$1:B$500,D98),"")</f>
        <v/>
      </c>
      <c r="D98" s="3" t="s">
        <v>85</v>
      </c>
      <c r="E98" s="3" t="s">
        <v>218</v>
      </c>
      <c r="F98" s="3" t="s">
        <v>18</v>
      </c>
      <c r="G98" s="3" t="s">
        <v>43</v>
      </c>
      <c r="I98" s="3" t="s">
        <v>55</v>
      </c>
      <c r="J98" s="4"/>
      <c r="K98" s="23">
        <v>132516.42799999999</v>
      </c>
      <c r="L98" s="23">
        <v>485517.18400000001</v>
      </c>
      <c r="M98" s="24">
        <f t="shared" si="50"/>
        <v>13.421229999999996</v>
      </c>
      <c r="N98" s="24">
        <f t="shared" si="50"/>
        <v>48.921440000000004</v>
      </c>
      <c r="O98" s="27">
        <v>15</v>
      </c>
      <c r="P98" s="27">
        <v>745</v>
      </c>
      <c r="Q98" s="27">
        <v>15</v>
      </c>
      <c r="R98" s="1">
        <v>168</v>
      </c>
      <c r="T98" s="4">
        <v>1</v>
      </c>
      <c r="U98" s="4">
        <v>1</v>
      </c>
      <c r="V98" s="4">
        <v>1</v>
      </c>
      <c r="X98" s="4" t="s">
        <v>167</v>
      </c>
      <c r="Z98" s="30"/>
      <c r="AA98" s="31"/>
      <c r="AB98" s="32"/>
      <c r="AC98" s="33"/>
      <c r="AD98" s="29"/>
      <c r="AE98" s="32"/>
      <c r="AF98" s="32"/>
      <c r="AG98" s="32"/>
      <c r="AH98" s="32"/>
      <c r="AI98" s="28"/>
      <c r="AJ98" s="29"/>
    </row>
    <row r="99" spans="1:77" ht="15" customHeight="1" x14ac:dyDescent="0.3">
      <c r="A99" s="45">
        <v>99</v>
      </c>
      <c r="C99" s="42" t="str">
        <f>IF(OR(B99="M",B99="m"),COUNTIF(Images!$B$1:B$500,D99),"")</f>
        <v/>
      </c>
      <c r="D99" s="3" t="s">
        <v>86</v>
      </c>
      <c r="E99" s="3" t="s">
        <v>219</v>
      </c>
      <c r="F99" s="3" t="s">
        <v>18</v>
      </c>
      <c r="G99" s="3" t="s">
        <v>43</v>
      </c>
      <c r="I99" s="3" t="s">
        <v>55</v>
      </c>
      <c r="J99" s="4"/>
      <c r="K99" s="23">
        <v>132518.516</v>
      </c>
      <c r="L99" s="23">
        <v>485516.24800000002</v>
      </c>
      <c r="M99" s="24">
        <f t="shared" si="50"/>
        <v>13.421810000000001</v>
      </c>
      <c r="N99" s="24">
        <f t="shared" si="50"/>
        <v>48.921180000000007</v>
      </c>
      <c r="O99" s="27">
        <v>15</v>
      </c>
      <c r="P99" s="27">
        <v>802</v>
      </c>
      <c r="Q99" s="27">
        <v>15</v>
      </c>
      <c r="R99" s="1">
        <v>169</v>
      </c>
      <c r="T99" s="4">
        <v>1</v>
      </c>
      <c r="U99" s="4">
        <v>1</v>
      </c>
      <c r="V99" s="4">
        <v>1</v>
      </c>
      <c r="X99" s="4" t="s">
        <v>167</v>
      </c>
      <c r="Z99" s="30"/>
      <c r="AA99" s="31"/>
      <c r="AB99" s="32"/>
      <c r="AC99" s="33"/>
      <c r="AD99" s="29"/>
      <c r="AE99" s="32"/>
      <c r="AF99" s="32"/>
      <c r="AG99" s="32"/>
      <c r="AH99" s="32"/>
      <c r="AI99" s="28"/>
      <c r="AJ99" s="29"/>
    </row>
    <row r="100" spans="1:77" ht="15" customHeight="1" x14ac:dyDescent="0.3">
      <c r="A100" s="45">
        <v>100</v>
      </c>
      <c r="C100" s="42" t="str">
        <f>IF(OR(B100="M",B100="m"),COUNTIF(Images!$B$1:B$500,D100),"")</f>
        <v/>
      </c>
      <c r="D100" s="3" t="s">
        <v>70</v>
      </c>
      <c r="E100" s="3" t="s">
        <v>204</v>
      </c>
      <c r="F100" s="3" t="s">
        <v>18</v>
      </c>
      <c r="G100" s="3" t="s">
        <v>30</v>
      </c>
      <c r="H100" s="2">
        <v>29</v>
      </c>
      <c r="I100" s="3" t="s">
        <v>359</v>
      </c>
      <c r="J100" s="4"/>
      <c r="K100" s="23">
        <v>132238.28</v>
      </c>
      <c r="L100" s="23">
        <v>490312.09600000002</v>
      </c>
      <c r="M100" s="24">
        <f t="shared" si="50"/>
        <v>13.3773</v>
      </c>
      <c r="N100" s="24">
        <f t="shared" si="50"/>
        <v>49.053360000000005</v>
      </c>
      <c r="O100" s="27">
        <v>10</v>
      </c>
      <c r="P100" s="27">
        <v>1259</v>
      </c>
      <c r="Q100" s="27">
        <v>20</v>
      </c>
      <c r="R100" s="1">
        <v>152</v>
      </c>
      <c r="T100" s="4">
        <v>1</v>
      </c>
      <c r="U100" s="4">
        <v>2</v>
      </c>
      <c r="V100" s="4">
        <v>2</v>
      </c>
      <c r="W100" s="4">
        <v>1</v>
      </c>
      <c r="X100" s="4" t="s">
        <v>165</v>
      </c>
      <c r="Z100" s="30"/>
      <c r="AA100" s="31"/>
      <c r="AB100" s="32"/>
      <c r="AC100" s="33"/>
      <c r="AD100" s="36"/>
      <c r="AE100" s="32"/>
      <c r="AF100" s="32"/>
      <c r="AG100" s="32"/>
      <c r="AH100" s="32"/>
      <c r="AI100" s="28"/>
      <c r="AJ100" s="29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 spans="1:77" ht="15" customHeight="1" x14ac:dyDescent="0.3">
      <c r="A101" s="45">
        <v>101</v>
      </c>
      <c r="C101" s="42" t="str">
        <f>IF(OR(B101="M",B101="m"),COUNTIF(Images!$B$1:B$500,D101),"")</f>
        <v/>
      </c>
      <c r="D101" s="3" t="s">
        <v>70</v>
      </c>
      <c r="E101" s="3" t="s">
        <v>204</v>
      </c>
      <c r="F101" s="3" t="s">
        <v>18</v>
      </c>
      <c r="G101" s="3" t="s">
        <v>30</v>
      </c>
      <c r="I101" s="3" t="s">
        <v>359</v>
      </c>
      <c r="J101" s="4"/>
      <c r="K101" s="23">
        <v>132238.28</v>
      </c>
      <c r="L101" s="23">
        <v>490312.09600000002</v>
      </c>
      <c r="M101" s="24">
        <f t="shared" si="50"/>
        <v>13.3773</v>
      </c>
      <c r="N101" s="24">
        <f t="shared" si="50"/>
        <v>49.053360000000005</v>
      </c>
      <c r="O101" s="27">
        <v>10</v>
      </c>
      <c r="P101" s="27">
        <v>1259</v>
      </c>
      <c r="Q101" s="27">
        <v>20</v>
      </c>
      <c r="R101" s="10">
        <v>235</v>
      </c>
      <c r="T101" s="4">
        <v>1</v>
      </c>
      <c r="U101" s="4">
        <v>2</v>
      </c>
      <c r="V101" s="4">
        <v>2</v>
      </c>
      <c r="W101" s="4">
        <v>1</v>
      </c>
      <c r="X101" s="12" t="s">
        <v>16</v>
      </c>
      <c r="Z101" s="30"/>
      <c r="AA101" s="32"/>
      <c r="AB101" s="32"/>
      <c r="AC101" s="33"/>
      <c r="AD101" s="29"/>
      <c r="AE101" s="32"/>
      <c r="AF101" s="32"/>
      <c r="AG101" s="32"/>
      <c r="AH101" s="32"/>
      <c r="AI101" s="28"/>
      <c r="AJ101" s="29"/>
    </row>
    <row r="102" spans="1:77" ht="15" customHeight="1" x14ac:dyDescent="0.3">
      <c r="A102" s="45">
        <v>102</v>
      </c>
      <c r="C102" s="42" t="str">
        <f>IF(OR(B102="M",B102="m"),COUNTIF(Images!$B$1:B$500,D102),"")</f>
        <v/>
      </c>
      <c r="D102" s="3" t="s">
        <v>70</v>
      </c>
      <c r="E102" s="3" t="s">
        <v>204</v>
      </c>
      <c r="F102" s="3" t="s">
        <v>18</v>
      </c>
      <c r="G102" s="3" t="s">
        <v>30</v>
      </c>
      <c r="I102" s="3" t="s">
        <v>359</v>
      </c>
      <c r="J102" s="4"/>
      <c r="K102" s="23">
        <v>132238.28</v>
      </c>
      <c r="L102" s="23">
        <v>490312.09600000002</v>
      </c>
      <c r="M102" s="24">
        <f t="shared" si="50"/>
        <v>13.3773</v>
      </c>
      <c r="N102" s="24">
        <f t="shared" si="50"/>
        <v>49.053360000000005</v>
      </c>
      <c r="O102" s="27">
        <v>10</v>
      </c>
      <c r="P102" s="27">
        <v>1259</v>
      </c>
      <c r="Q102" s="27">
        <v>20</v>
      </c>
      <c r="R102" s="10">
        <v>236</v>
      </c>
      <c r="T102" s="4">
        <v>1</v>
      </c>
      <c r="U102" s="4">
        <v>2</v>
      </c>
      <c r="V102" s="4">
        <v>2</v>
      </c>
      <c r="W102" s="4">
        <v>1</v>
      </c>
      <c r="X102" s="12" t="s">
        <v>16</v>
      </c>
      <c r="Z102" s="30"/>
      <c r="AA102" s="31"/>
      <c r="AB102" s="32"/>
      <c r="AC102" s="33"/>
      <c r="AD102" s="29"/>
      <c r="AE102" s="32"/>
      <c r="AF102" s="32"/>
      <c r="AG102" s="32"/>
      <c r="AH102" s="32"/>
      <c r="AI102" s="28"/>
      <c r="AJ102" s="29"/>
    </row>
    <row r="103" spans="1:77" s="3" customFormat="1" ht="15" customHeight="1" x14ac:dyDescent="0.3">
      <c r="A103" s="45">
        <v>103</v>
      </c>
      <c r="B103" s="42" t="s">
        <v>341</v>
      </c>
      <c r="C103" s="42">
        <f>IF(OR(B103="M",B103="m"),COUNTIF(Images!$B$1:B$500,D103),"")</f>
        <v>5</v>
      </c>
      <c r="D103" s="4" t="s">
        <v>70</v>
      </c>
      <c r="E103" s="4"/>
      <c r="G103" s="4" t="s">
        <v>391</v>
      </c>
      <c r="H103" s="13"/>
      <c r="I103" s="13"/>
      <c r="J103" s="15" t="s">
        <v>388</v>
      </c>
      <c r="K103" s="16">
        <f t="shared" ref="K103" si="67">IF(M103="","",TRUNC(M103)*10000+TRUNC((M103-TRUNC(M103))*60)*100+(((M103-TRUNC(M103))*60)-TRUNC((M103-TRUNC(M103))*60))*60)</f>
        <v>132238.46</v>
      </c>
      <c r="L103" s="16">
        <f t="shared" ref="L103" si="68">IF(N103="","",TRUNC(N103)*10000+TRUNC((N103-TRUNC(N103))*60)*100+(((N103-TRUNC(N103))*60)-TRUNC((N103-TRUNC(N103))*60))*60)</f>
        <v>490312.06</v>
      </c>
      <c r="M103" s="17">
        <f t="shared" ref="M103" si="69">IF(J103="","",VALUE(MID(J103,FIND("%2C",J103)+3,8)))</f>
        <v>13.37735</v>
      </c>
      <c r="N103" s="17">
        <f t="shared" ref="N103" si="70">IF(J103="","",VALUE(MID(J103,FIND("q=",J103)+2,8)))</f>
        <v>49.053350000000002</v>
      </c>
      <c r="O103" s="18">
        <v>3</v>
      </c>
      <c r="P103" s="18">
        <v>1262</v>
      </c>
      <c r="Q103" s="18">
        <v>15</v>
      </c>
      <c r="R103" s="1"/>
      <c r="X103" s="4"/>
      <c r="Y103" s="41" t="s">
        <v>387</v>
      </c>
      <c r="Z103" s="30"/>
      <c r="AA103" s="31"/>
      <c r="AB103" s="32"/>
      <c r="AC103" s="33"/>
      <c r="AD103" s="29"/>
      <c r="AE103" s="32"/>
      <c r="AF103" s="32"/>
      <c r="AG103" s="32"/>
      <c r="AH103" s="32"/>
      <c r="AI103" s="28"/>
      <c r="AJ103" s="29"/>
      <c r="AK103" s="4"/>
      <c r="AL103" s="4"/>
      <c r="AM103" s="4"/>
      <c r="AN103" s="4"/>
      <c r="AO103" s="4"/>
    </row>
    <row r="104" spans="1:77" ht="15" customHeight="1" x14ac:dyDescent="0.3">
      <c r="A104" s="45">
        <v>104</v>
      </c>
      <c r="C104" s="42" t="str">
        <f>IF(OR(B104="M",B104="m"),COUNTIF(Images!$B$1:B$500,D104),"")</f>
        <v/>
      </c>
      <c r="D104" s="3" t="s">
        <v>42</v>
      </c>
      <c r="E104" s="3" t="s">
        <v>251</v>
      </c>
      <c r="F104" s="3" t="s">
        <v>18</v>
      </c>
      <c r="G104" s="3" t="s">
        <v>43</v>
      </c>
      <c r="H104" s="2">
        <v>30</v>
      </c>
      <c r="I104" s="3" t="s">
        <v>44</v>
      </c>
      <c r="J104" s="4"/>
      <c r="K104" s="23">
        <v>133346.83600000001</v>
      </c>
      <c r="L104" s="23">
        <v>485745.64799999999</v>
      </c>
      <c r="M104" s="24">
        <f t="shared" si="50"/>
        <v>13.563010000000002</v>
      </c>
      <c r="N104" s="24">
        <f t="shared" si="50"/>
        <v>48.962679999999999</v>
      </c>
      <c r="O104" s="27">
        <v>20</v>
      </c>
      <c r="P104" s="27">
        <v>1138</v>
      </c>
      <c r="Q104" s="27">
        <v>25</v>
      </c>
      <c r="R104" s="10">
        <v>127</v>
      </c>
      <c r="S104" s="4" t="s">
        <v>252</v>
      </c>
      <c r="T104" s="4">
        <v>1</v>
      </c>
      <c r="U104" s="4">
        <v>1</v>
      </c>
      <c r="V104" s="4">
        <v>1</v>
      </c>
      <c r="W104" s="4">
        <v>1</v>
      </c>
      <c r="X104" s="4" t="s">
        <v>160</v>
      </c>
      <c r="Z104" s="30"/>
      <c r="AA104" s="31"/>
      <c r="AB104" s="32"/>
      <c r="AC104" s="33"/>
      <c r="AD104" s="29"/>
      <c r="AE104" s="32"/>
      <c r="AF104" s="32"/>
      <c r="AG104" s="32"/>
      <c r="AH104" s="32"/>
      <c r="AI104" s="28"/>
      <c r="AJ104" s="29"/>
    </row>
    <row r="105" spans="1:77" ht="15" customHeight="1" x14ac:dyDescent="0.3">
      <c r="A105" s="45">
        <v>105</v>
      </c>
      <c r="C105" s="42" t="str">
        <f>IF(OR(B105="M",B105="m"),COUNTIF(Images!$B$1:B$500,D105),"")</f>
        <v/>
      </c>
      <c r="D105" s="3" t="s">
        <v>79</v>
      </c>
      <c r="E105" s="3" t="s">
        <v>210</v>
      </c>
      <c r="F105" s="3" t="s">
        <v>18</v>
      </c>
      <c r="G105" s="3" t="s">
        <v>43</v>
      </c>
      <c r="I105" s="3" t="s">
        <v>44</v>
      </c>
      <c r="J105" s="4"/>
      <c r="K105" s="23">
        <v>133346.83600000001</v>
      </c>
      <c r="L105" s="23">
        <v>485745.64799999999</v>
      </c>
      <c r="M105" s="24">
        <f t="shared" si="50"/>
        <v>13.563010000000002</v>
      </c>
      <c r="N105" s="24">
        <f t="shared" si="50"/>
        <v>48.962679999999999</v>
      </c>
      <c r="O105" s="27">
        <v>20</v>
      </c>
      <c r="P105" s="27">
        <v>1138</v>
      </c>
      <c r="Q105" s="27">
        <v>25</v>
      </c>
      <c r="R105" s="1">
        <v>158</v>
      </c>
      <c r="S105" s="4" t="s">
        <v>211</v>
      </c>
      <c r="T105" s="4">
        <v>1</v>
      </c>
      <c r="U105" s="4">
        <v>1</v>
      </c>
      <c r="V105" s="4">
        <v>1</v>
      </c>
      <c r="X105" s="4" t="s">
        <v>167</v>
      </c>
      <c r="Z105" s="30"/>
      <c r="AA105" s="31"/>
      <c r="AB105" s="32"/>
      <c r="AC105" s="33"/>
      <c r="AD105" s="29"/>
      <c r="AE105" s="32"/>
      <c r="AF105" s="32"/>
      <c r="AG105" s="32"/>
      <c r="AH105" s="32"/>
      <c r="AI105" s="28"/>
      <c r="AJ105" s="29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 spans="1:77" s="3" customFormat="1" ht="15" customHeight="1" x14ac:dyDescent="0.3">
      <c r="A106" s="45">
        <v>106</v>
      </c>
      <c r="B106" s="42" t="s">
        <v>341</v>
      </c>
      <c r="C106" s="42">
        <f>IF(OR(B106="M",B106="m"),COUNTIF(Images!$B$1:B$500,D106),"")</f>
        <v>5</v>
      </c>
      <c r="D106" s="4" t="s">
        <v>42</v>
      </c>
      <c r="E106" s="4"/>
      <c r="G106" s="4" t="s">
        <v>322</v>
      </c>
      <c r="H106" s="13">
        <v>30</v>
      </c>
      <c r="I106" s="13"/>
      <c r="J106" s="15" t="s">
        <v>313</v>
      </c>
      <c r="K106" s="16">
        <f t="shared" ref="K106:L107" si="71">IF(M106="","",TRUNC(M106)*10000+TRUNC((M106-TRUNC(M106))*60)*100+(((M106-TRUNC(M106))*60)-TRUNC((M106-TRUNC(M106))*60))*60)</f>
        <v>133347.26800000001</v>
      </c>
      <c r="L106" s="16">
        <f t="shared" si="71"/>
        <v>485745.50400000002</v>
      </c>
      <c r="M106" s="17">
        <f t="shared" ref="M106:M107" si="72">IF(J106="","",VALUE(MID(J106,FIND("%2C",J106)+3,8)))</f>
        <v>13.563129999999999</v>
      </c>
      <c r="N106" s="17">
        <f t="shared" ref="N106:N107" si="73">IF(J106="","",VALUE(MID(J106,FIND("q=",J106)+2,8)))</f>
        <v>48.96264</v>
      </c>
      <c r="O106" s="18">
        <v>3</v>
      </c>
      <c r="P106" s="18">
        <v>1136</v>
      </c>
      <c r="Q106" s="18">
        <v>15</v>
      </c>
      <c r="R106" s="1"/>
      <c r="X106" s="4"/>
      <c r="Y106" s="41" t="s">
        <v>314</v>
      </c>
      <c r="Z106" s="30"/>
      <c r="AA106" s="31"/>
      <c r="AB106" s="32"/>
      <c r="AC106" s="33"/>
      <c r="AD106" s="29"/>
      <c r="AE106" s="32"/>
      <c r="AF106" s="32"/>
      <c r="AG106" s="32"/>
      <c r="AH106" s="32"/>
      <c r="AI106" s="28"/>
      <c r="AJ106" s="29"/>
      <c r="AK106" s="4"/>
      <c r="AL106" s="4"/>
      <c r="AM106" s="4"/>
      <c r="AN106" s="4"/>
      <c r="AO106" s="4"/>
    </row>
    <row r="107" spans="1:77" s="3" customFormat="1" ht="15" customHeight="1" x14ac:dyDescent="0.3">
      <c r="A107" s="45">
        <v>107</v>
      </c>
      <c r="B107" s="42" t="s">
        <v>341</v>
      </c>
      <c r="C107" s="42">
        <f>IF(OR(B107="M",B107="m"),COUNTIF(Images!$B$1:B$500,D107),"")</f>
        <v>5</v>
      </c>
      <c r="D107" s="4" t="s">
        <v>79</v>
      </c>
      <c r="E107" s="4"/>
      <c r="G107" s="4" t="s">
        <v>322</v>
      </c>
      <c r="H107" s="13"/>
      <c r="I107" s="13"/>
      <c r="J107" s="15" t="s">
        <v>315</v>
      </c>
      <c r="K107" s="16">
        <f t="shared" si="71"/>
        <v>133346.94400000002</v>
      </c>
      <c r="L107" s="16">
        <f t="shared" si="71"/>
        <v>485745.82799999998</v>
      </c>
      <c r="M107" s="17">
        <f t="shared" si="72"/>
        <v>13.563040000000001</v>
      </c>
      <c r="N107" s="17">
        <f t="shared" si="73"/>
        <v>48.962730000000001</v>
      </c>
      <c r="O107" s="18">
        <v>3</v>
      </c>
      <c r="P107" s="18">
        <v>1137</v>
      </c>
      <c r="Q107" s="18">
        <v>15</v>
      </c>
      <c r="R107" s="1"/>
      <c r="X107" s="4"/>
      <c r="Y107" s="41" t="s">
        <v>314</v>
      </c>
      <c r="Z107" s="30"/>
      <c r="AA107" s="31"/>
      <c r="AB107" s="32"/>
      <c r="AC107" s="33"/>
      <c r="AD107" s="29"/>
      <c r="AE107" s="32"/>
      <c r="AF107" s="32"/>
      <c r="AG107" s="32"/>
      <c r="AH107" s="32"/>
      <c r="AI107" s="28"/>
      <c r="AJ107" s="29"/>
      <c r="AK107" s="4"/>
      <c r="AL107" s="4"/>
      <c r="AM107" s="4"/>
      <c r="AN107" s="4"/>
      <c r="AO107" s="4"/>
    </row>
    <row r="108" spans="1:77" ht="15" customHeight="1" x14ac:dyDescent="0.3">
      <c r="A108" s="45">
        <v>108</v>
      </c>
      <c r="C108" s="42" t="str">
        <f>IF(OR(B108="M",B108="m"),COUNTIF(Images!$B$1:B$500,D108),"")</f>
        <v/>
      </c>
      <c r="D108" s="3" t="s">
        <v>116</v>
      </c>
      <c r="E108" s="3" t="s">
        <v>235</v>
      </c>
      <c r="F108" s="3" t="s">
        <v>18</v>
      </c>
      <c r="G108" s="3" t="s">
        <v>30</v>
      </c>
      <c r="H108" s="2">
        <v>31</v>
      </c>
      <c r="I108" s="3" t="s">
        <v>38</v>
      </c>
      <c r="J108" s="4"/>
      <c r="K108" s="23">
        <v>132129.66399999999</v>
      </c>
      <c r="L108" s="23">
        <v>490345.864</v>
      </c>
      <c r="M108" s="24">
        <f t="shared" ref="M108:N140" si="74">(K108-TRUNC(K108/100)*100)/3600+(TRUNC(K108/100)-TRUNC(K108/10000)*100)/60+TRUNC(K108/10000)</f>
        <v>13.358239999999997</v>
      </c>
      <c r="N108" s="24">
        <f t="shared" si="74"/>
        <v>49.062739999999998</v>
      </c>
      <c r="O108" s="27">
        <v>20</v>
      </c>
      <c r="P108" s="27">
        <v>1124</v>
      </c>
      <c r="Q108" s="27">
        <v>25</v>
      </c>
      <c r="R108" s="1">
        <v>203</v>
      </c>
      <c r="T108" s="4">
        <v>1</v>
      </c>
      <c r="U108" s="4">
        <v>1</v>
      </c>
      <c r="V108" s="4">
        <v>1</v>
      </c>
      <c r="W108" s="4">
        <v>1</v>
      </c>
      <c r="X108" s="4" t="s">
        <v>175</v>
      </c>
      <c r="Z108" s="30"/>
      <c r="AA108" s="31"/>
      <c r="AB108" s="32"/>
      <c r="AC108" s="33"/>
      <c r="AD108" s="29"/>
      <c r="AE108" s="32"/>
      <c r="AF108" s="32"/>
      <c r="AG108" s="32"/>
      <c r="AH108" s="32"/>
      <c r="AI108" s="28"/>
      <c r="AJ108" s="29"/>
    </row>
    <row r="109" spans="1:77" ht="15" customHeight="1" x14ac:dyDescent="0.3">
      <c r="A109" s="45">
        <v>109</v>
      </c>
      <c r="C109" s="42" t="str">
        <f>IF(OR(B109="M",B109="m"),COUNTIF(Images!$B$1:B$500,D109),"")</f>
        <v/>
      </c>
      <c r="D109" s="3" t="s">
        <v>37</v>
      </c>
      <c r="E109" s="3" t="s">
        <v>249</v>
      </c>
      <c r="F109" s="3" t="s">
        <v>18</v>
      </c>
      <c r="G109" s="3" t="s">
        <v>30</v>
      </c>
      <c r="I109" s="3" t="s">
        <v>38</v>
      </c>
      <c r="J109" s="4"/>
      <c r="K109" s="23">
        <v>132129.66399999999</v>
      </c>
      <c r="L109" s="23">
        <v>490345.864</v>
      </c>
      <c r="M109" s="24">
        <f t="shared" si="74"/>
        <v>13.358239999999997</v>
      </c>
      <c r="N109" s="24">
        <f t="shared" si="74"/>
        <v>49.062739999999998</v>
      </c>
      <c r="O109" s="27">
        <v>20</v>
      </c>
      <c r="P109" s="27">
        <v>1124</v>
      </c>
      <c r="Q109" s="27">
        <v>25</v>
      </c>
      <c r="R109" s="10">
        <v>125</v>
      </c>
      <c r="T109" s="4">
        <v>1</v>
      </c>
      <c r="U109" s="4">
        <v>1</v>
      </c>
      <c r="V109" s="4">
        <v>1</v>
      </c>
      <c r="W109" s="4">
        <v>1</v>
      </c>
      <c r="X109" s="4" t="s">
        <v>158</v>
      </c>
      <c r="Z109" s="30"/>
      <c r="AA109" s="31"/>
      <c r="AB109" s="32"/>
      <c r="AC109" s="33"/>
      <c r="AD109" s="29"/>
      <c r="AE109" s="32"/>
      <c r="AF109" s="32"/>
      <c r="AG109" s="32"/>
      <c r="AH109" s="32"/>
      <c r="AI109" s="28"/>
      <c r="AJ109" s="29"/>
    </row>
    <row r="110" spans="1:77" ht="15" customHeight="1" x14ac:dyDescent="0.3">
      <c r="A110" s="45">
        <v>110</v>
      </c>
      <c r="C110" s="42" t="str">
        <f>IF(OR(B110="M",B110="m"),COUNTIF(Images!$B$1:B$500,D110),"")</f>
        <v/>
      </c>
      <c r="D110" s="3" t="s">
        <v>68</v>
      </c>
      <c r="E110" s="3" t="s">
        <v>203</v>
      </c>
      <c r="F110" s="3" t="s">
        <v>18</v>
      </c>
      <c r="G110" s="3" t="s">
        <v>30</v>
      </c>
      <c r="I110" s="3" t="s">
        <v>69</v>
      </c>
      <c r="J110" s="4"/>
      <c r="K110" s="23">
        <v>132133.948</v>
      </c>
      <c r="L110" s="23">
        <v>490350.76</v>
      </c>
      <c r="M110" s="24">
        <f t="shared" si="74"/>
        <v>13.359430000000001</v>
      </c>
      <c r="N110" s="24">
        <f t="shared" si="74"/>
        <v>49.064100000000003</v>
      </c>
      <c r="O110" s="27">
        <v>10</v>
      </c>
      <c r="P110" s="27">
        <v>1130</v>
      </c>
      <c r="Q110" s="27">
        <v>25</v>
      </c>
      <c r="R110" s="1">
        <v>151</v>
      </c>
      <c r="T110" s="4">
        <v>1</v>
      </c>
      <c r="U110" s="4">
        <v>1</v>
      </c>
      <c r="V110" s="4">
        <v>1</v>
      </c>
      <c r="W110" s="4">
        <v>1</v>
      </c>
      <c r="X110" s="4" t="s">
        <v>165</v>
      </c>
      <c r="Z110" s="30"/>
      <c r="AA110" s="31"/>
      <c r="AB110" s="32"/>
      <c r="AC110" s="33"/>
      <c r="AD110" s="29"/>
      <c r="AE110" s="32"/>
      <c r="AF110" s="32"/>
      <c r="AG110" s="32"/>
      <c r="AH110" s="32"/>
      <c r="AI110" s="28"/>
      <c r="AJ110" s="29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 spans="1:77" s="3" customFormat="1" ht="15" customHeight="1" x14ac:dyDescent="0.3">
      <c r="A111" s="45">
        <v>111</v>
      </c>
      <c r="B111" s="42" t="s">
        <v>341</v>
      </c>
      <c r="C111" s="42">
        <f>IF(OR(B111="M",B111="m"),COUNTIF(Images!$B$1:B$500,D111),"")</f>
        <v>5</v>
      </c>
      <c r="D111" s="4" t="s">
        <v>116</v>
      </c>
      <c r="E111" s="4"/>
      <c r="G111" s="4" t="s">
        <v>391</v>
      </c>
      <c r="H111" s="13">
        <v>31</v>
      </c>
      <c r="I111" s="13"/>
      <c r="J111" s="15" t="s">
        <v>398</v>
      </c>
      <c r="K111" s="16">
        <f t="shared" ref="K111:K112" si="75">IF(M111="","",TRUNC(M111)*10000+TRUNC((M111-TRUNC(M111))*60)*100+(((M111-TRUNC(M111))*60)-TRUNC((M111-TRUNC(M111))*60))*60)</f>
        <v>132129.26800000001</v>
      </c>
      <c r="L111" s="16">
        <f t="shared" ref="L111:L112" si="76">IF(N111="","",TRUNC(N111)*10000+TRUNC((N111-TRUNC(N111))*60)*100+(((N111-TRUNC(N111))*60)-TRUNC((N111-TRUNC(N111))*60))*60)</f>
        <v>490346.08</v>
      </c>
      <c r="M111" s="17">
        <f t="shared" ref="M111:M112" si="77">IF(J111="","",VALUE(MID(J111,FIND("%2C",J111)+3,8)))</f>
        <v>13.358129999999999</v>
      </c>
      <c r="N111" s="17">
        <f t="shared" ref="N111:N112" si="78">IF(J111="","",VALUE(MID(J111,FIND("q=",J111)+2,8)))</f>
        <v>49.062800000000003</v>
      </c>
      <c r="O111" s="18">
        <v>3</v>
      </c>
      <c r="P111" s="18">
        <v>1109</v>
      </c>
      <c r="Q111" s="18">
        <v>15</v>
      </c>
      <c r="R111" s="1"/>
      <c r="X111" s="4"/>
      <c r="Y111" s="41" t="s">
        <v>396</v>
      </c>
      <c r="Z111" s="30"/>
      <c r="AA111" s="31"/>
      <c r="AB111" s="32"/>
      <c r="AC111" s="33"/>
      <c r="AD111" s="29"/>
      <c r="AE111" s="32"/>
      <c r="AF111" s="32"/>
      <c r="AG111" s="32"/>
      <c r="AH111" s="32"/>
      <c r="AI111" s="28"/>
      <c r="AJ111" s="29"/>
      <c r="AK111" s="4"/>
      <c r="AL111" s="4"/>
      <c r="AM111" s="4"/>
      <c r="AN111" s="4"/>
      <c r="AO111" s="4"/>
    </row>
    <row r="112" spans="1:77" s="3" customFormat="1" ht="15" customHeight="1" x14ac:dyDescent="0.3">
      <c r="A112" s="45">
        <v>112</v>
      </c>
      <c r="B112" s="42" t="s">
        <v>341</v>
      </c>
      <c r="C112" s="42">
        <f>IF(OR(B112="M",B112="m"),COUNTIF(Images!$B$1:B$500,D112),"")</f>
        <v>5</v>
      </c>
      <c r="D112" s="4" t="s">
        <v>37</v>
      </c>
      <c r="E112" s="4"/>
      <c r="G112" s="4" t="s">
        <v>391</v>
      </c>
      <c r="H112" s="13">
        <v>31</v>
      </c>
      <c r="I112" s="13"/>
      <c r="J112" s="15" t="s">
        <v>397</v>
      </c>
      <c r="K112" s="16">
        <f t="shared" si="75"/>
        <v>132129.23199999999</v>
      </c>
      <c r="L112" s="16">
        <f t="shared" si="76"/>
        <v>490346.152</v>
      </c>
      <c r="M112" s="17">
        <f t="shared" si="77"/>
        <v>13.35812</v>
      </c>
      <c r="N112" s="17">
        <f t="shared" si="78"/>
        <v>49.062820000000002</v>
      </c>
      <c r="O112" s="18">
        <v>3</v>
      </c>
      <c r="P112" s="18">
        <v>1106</v>
      </c>
      <c r="Q112" s="18">
        <v>15</v>
      </c>
      <c r="R112" s="1"/>
      <c r="X112" s="4"/>
      <c r="Y112" s="41" t="s">
        <v>396</v>
      </c>
      <c r="Z112" s="30"/>
      <c r="AA112" s="31"/>
      <c r="AB112" s="32"/>
      <c r="AC112" s="33"/>
      <c r="AD112" s="29"/>
      <c r="AE112" s="32"/>
      <c r="AF112" s="32"/>
      <c r="AG112" s="32"/>
      <c r="AH112" s="32"/>
      <c r="AI112" s="28"/>
      <c r="AJ112" s="29"/>
      <c r="AK112" s="4"/>
      <c r="AL112" s="4"/>
      <c r="AM112" s="4"/>
      <c r="AN112" s="4"/>
      <c r="AO112" s="4"/>
    </row>
    <row r="113" spans="1:77" s="3" customFormat="1" ht="15" customHeight="1" x14ac:dyDescent="0.3">
      <c r="A113" s="45">
        <v>113</v>
      </c>
      <c r="B113" s="42" t="s">
        <v>341</v>
      </c>
      <c r="C113" s="42">
        <f>IF(OR(B113="M",B113="m"),COUNTIF(Images!$B$1:B$500,D113),"")</f>
        <v>4</v>
      </c>
      <c r="D113" s="4" t="s">
        <v>68</v>
      </c>
      <c r="E113" s="4"/>
      <c r="G113" s="4" t="s">
        <v>391</v>
      </c>
      <c r="H113" s="13">
        <v>31</v>
      </c>
      <c r="I113" s="13"/>
      <c r="J113" s="15" t="s">
        <v>398</v>
      </c>
      <c r="K113" s="16">
        <f t="shared" ref="K113" si="79">IF(M113="","",TRUNC(M113)*10000+TRUNC((M113-TRUNC(M113))*60)*100+(((M113-TRUNC(M113))*60)-TRUNC((M113-TRUNC(M113))*60))*60)</f>
        <v>132129.26800000001</v>
      </c>
      <c r="L113" s="16">
        <f t="shared" ref="L113" si="80">IF(N113="","",TRUNC(N113)*10000+TRUNC((N113-TRUNC(N113))*60)*100+(((N113-TRUNC(N113))*60)-TRUNC((N113-TRUNC(N113))*60))*60)</f>
        <v>490346.08</v>
      </c>
      <c r="M113" s="17">
        <f t="shared" ref="M113" si="81">IF(J113="","",VALUE(MID(J113,FIND("%2C",J113)+3,8)))</f>
        <v>13.358129999999999</v>
      </c>
      <c r="N113" s="17">
        <f t="shared" ref="N113" si="82">IF(J113="","",VALUE(MID(J113,FIND("q=",J113)+2,8)))</f>
        <v>49.062800000000003</v>
      </c>
      <c r="O113" s="18">
        <v>3</v>
      </c>
      <c r="P113" s="18">
        <v>1109</v>
      </c>
      <c r="Q113" s="18">
        <v>15</v>
      </c>
      <c r="R113" s="1"/>
      <c r="X113" s="4"/>
      <c r="Y113" s="41" t="s">
        <v>396</v>
      </c>
      <c r="Z113" s="30"/>
      <c r="AA113" s="31"/>
      <c r="AB113" s="32"/>
      <c r="AC113" s="33"/>
      <c r="AD113" s="29"/>
      <c r="AE113" s="32"/>
      <c r="AF113" s="32"/>
      <c r="AG113" s="32"/>
      <c r="AH113" s="32"/>
      <c r="AI113" s="28"/>
      <c r="AJ113" s="29"/>
      <c r="AK113" s="4"/>
      <c r="AL113" s="4"/>
      <c r="AM113" s="4"/>
      <c r="AN113" s="4"/>
      <c r="AO113" s="4"/>
    </row>
    <row r="114" spans="1:77" s="3" customFormat="1" ht="15" customHeight="1" x14ac:dyDescent="0.3">
      <c r="A114" s="45">
        <v>114</v>
      </c>
      <c r="B114" s="42" t="s">
        <v>342</v>
      </c>
      <c r="C114" s="42" t="str">
        <f>IF(OR(B114="M",B114="m"),COUNTIF(Images!$B$1:B$500,D114),"")</f>
        <v/>
      </c>
      <c r="D114" s="4" t="s">
        <v>405</v>
      </c>
      <c r="E114" s="4"/>
      <c r="G114" s="4" t="s">
        <v>391</v>
      </c>
      <c r="H114" s="13">
        <v>31</v>
      </c>
      <c r="I114" s="13"/>
      <c r="J114" s="15" t="s">
        <v>398</v>
      </c>
      <c r="K114" s="16">
        <f t="shared" ref="K114" si="83">IF(M114="","",TRUNC(M114)*10000+TRUNC((M114-TRUNC(M114))*60)*100+(((M114-TRUNC(M114))*60)-TRUNC((M114-TRUNC(M114))*60))*60)</f>
        <v>132129.26800000001</v>
      </c>
      <c r="L114" s="16">
        <f t="shared" ref="L114" si="84">IF(N114="","",TRUNC(N114)*10000+TRUNC((N114-TRUNC(N114))*60)*100+(((N114-TRUNC(N114))*60)-TRUNC((N114-TRUNC(N114))*60))*60)</f>
        <v>490346.08</v>
      </c>
      <c r="M114" s="17">
        <f t="shared" ref="M114" si="85">IF(J114="","",VALUE(MID(J114,FIND("%2C",J114)+3,8)))</f>
        <v>13.358129999999999</v>
      </c>
      <c r="N114" s="17">
        <f t="shared" ref="N114" si="86">IF(J114="","",VALUE(MID(J114,FIND("q=",J114)+2,8)))</f>
        <v>49.062800000000003</v>
      </c>
      <c r="O114" s="18">
        <v>3</v>
      </c>
      <c r="P114" s="18">
        <v>1109</v>
      </c>
      <c r="Q114" s="18">
        <v>15</v>
      </c>
      <c r="R114" s="1"/>
      <c r="X114" s="4"/>
      <c r="Y114" s="41" t="s">
        <v>396</v>
      </c>
      <c r="Z114" s="30"/>
      <c r="AA114" s="31"/>
      <c r="AB114" s="32"/>
      <c r="AC114" s="33"/>
      <c r="AD114" s="29"/>
      <c r="AE114" s="32"/>
      <c r="AF114" s="32"/>
      <c r="AG114" s="32"/>
      <c r="AH114" s="32"/>
      <c r="AI114" s="28"/>
      <c r="AJ114" s="29"/>
      <c r="AK114" s="4"/>
      <c r="AL114" s="4"/>
      <c r="AM114" s="4"/>
      <c r="AN114" s="4"/>
      <c r="AO114" s="4"/>
    </row>
    <row r="115" spans="1:77" ht="15" customHeight="1" x14ac:dyDescent="0.3">
      <c r="A115" s="45">
        <v>115</v>
      </c>
      <c r="C115" s="42" t="str">
        <f>IF(OR(B115="M",B115="m"),COUNTIF(Images!$B$1:B$500,D115),"")</f>
        <v/>
      </c>
      <c r="D115" s="3" t="s">
        <v>62</v>
      </c>
      <c r="E115" s="3" t="s">
        <v>198</v>
      </c>
      <c r="F115" s="3" t="s">
        <v>18</v>
      </c>
      <c r="G115" s="3" t="s">
        <v>30</v>
      </c>
      <c r="H115" s="2">
        <v>32</v>
      </c>
      <c r="I115" s="3" t="s">
        <v>63</v>
      </c>
      <c r="J115" s="4"/>
      <c r="K115" s="23">
        <v>132129.052</v>
      </c>
      <c r="L115" s="23">
        <v>490030.13199999998</v>
      </c>
      <c r="M115" s="24">
        <f t="shared" si="74"/>
        <v>13.35807</v>
      </c>
      <c r="N115" s="24">
        <f t="shared" si="74"/>
        <v>49.008369999999992</v>
      </c>
      <c r="O115" s="27">
        <v>25</v>
      </c>
      <c r="P115" s="27">
        <v>821</v>
      </c>
      <c r="Q115" s="27">
        <v>20</v>
      </c>
      <c r="R115" s="1">
        <v>146</v>
      </c>
      <c r="T115" s="4">
        <v>2</v>
      </c>
      <c r="U115" s="4">
        <v>1</v>
      </c>
      <c r="V115" s="4">
        <v>1</v>
      </c>
      <c r="W115" s="4">
        <v>1</v>
      </c>
      <c r="X115" s="4" t="s">
        <v>165</v>
      </c>
      <c r="Z115" s="30"/>
      <c r="AA115" s="31"/>
      <c r="AB115" s="32"/>
      <c r="AC115" s="33"/>
      <c r="AD115" s="29"/>
      <c r="AE115" s="32"/>
      <c r="AF115" s="32"/>
      <c r="AG115" s="32"/>
      <c r="AH115" s="32"/>
      <c r="AI115" s="28"/>
      <c r="AJ115" s="2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 spans="1:77" ht="15" customHeight="1" x14ac:dyDescent="0.3">
      <c r="A116" s="45">
        <v>116</v>
      </c>
      <c r="C116" s="42" t="str">
        <f>IF(OR(B116="M",B116="m"),COUNTIF(Images!$B$1:B$500,D116),"")</f>
        <v/>
      </c>
      <c r="D116" s="3" t="s">
        <v>62</v>
      </c>
      <c r="E116" s="3" t="s">
        <v>198</v>
      </c>
      <c r="F116" s="3" t="s">
        <v>18</v>
      </c>
      <c r="G116" s="3" t="s">
        <v>30</v>
      </c>
      <c r="I116" s="3" t="s">
        <v>63</v>
      </c>
      <c r="J116" s="4"/>
      <c r="K116" s="23">
        <v>132129.052</v>
      </c>
      <c r="L116" s="23">
        <v>490030.13199999998</v>
      </c>
      <c r="M116" s="24">
        <f t="shared" si="74"/>
        <v>13.35807</v>
      </c>
      <c r="N116" s="24">
        <f t="shared" si="74"/>
        <v>49.008369999999992</v>
      </c>
      <c r="O116" s="27">
        <v>25</v>
      </c>
      <c r="P116" s="27">
        <v>821</v>
      </c>
      <c r="Q116" s="27">
        <v>20</v>
      </c>
      <c r="R116" s="1">
        <v>163</v>
      </c>
      <c r="T116" s="4">
        <v>2</v>
      </c>
      <c r="U116" s="4">
        <v>1</v>
      </c>
      <c r="V116" s="4">
        <v>1</v>
      </c>
      <c r="W116" s="4">
        <v>1</v>
      </c>
      <c r="X116" s="4" t="s">
        <v>16</v>
      </c>
      <c r="Z116" s="30"/>
      <c r="AA116" s="31"/>
      <c r="AB116" s="32"/>
      <c r="AC116" s="33"/>
      <c r="AD116" s="29"/>
      <c r="AE116" s="32"/>
      <c r="AF116" s="32"/>
      <c r="AG116" s="32"/>
      <c r="AH116" s="32"/>
      <c r="AI116" s="28"/>
      <c r="AJ116" s="29"/>
    </row>
    <row r="117" spans="1:77" ht="15" customHeight="1" x14ac:dyDescent="0.3">
      <c r="A117" s="45">
        <v>117</v>
      </c>
      <c r="C117" s="42" t="str">
        <f>IF(OR(B117="M",B117="m"),COUNTIF(Images!$B$1:B$500,D117),"")</f>
        <v/>
      </c>
      <c r="D117" s="3" t="s">
        <v>27</v>
      </c>
      <c r="E117" s="3" t="s">
        <v>244</v>
      </c>
      <c r="F117" s="3" t="s">
        <v>18</v>
      </c>
      <c r="G117" s="3" t="s">
        <v>23</v>
      </c>
      <c r="H117" s="2">
        <v>33</v>
      </c>
      <c r="I117" s="3" t="s">
        <v>28</v>
      </c>
      <c r="J117" s="4"/>
      <c r="K117" s="23">
        <v>132033.97200000001</v>
      </c>
      <c r="L117" s="23">
        <v>490228.42800000001</v>
      </c>
      <c r="M117" s="24">
        <f t="shared" si="74"/>
        <v>13.342770000000002</v>
      </c>
      <c r="N117" s="24">
        <f t="shared" si="74"/>
        <v>49.041230000000006</v>
      </c>
      <c r="O117" s="27">
        <v>20</v>
      </c>
      <c r="P117" s="27">
        <v>1035</v>
      </c>
      <c r="Q117" s="27">
        <v>25</v>
      </c>
      <c r="R117" s="10">
        <v>120</v>
      </c>
      <c r="T117" s="4">
        <v>1</v>
      </c>
      <c r="U117" s="4">
        <v>1</v>
      </c>
      <c r="V117" s="4">
        <v>1</v>
      </c>
      <c r="W117" s="4">
        <v>1</v>
      </c>
      <c r="X117" s="4" t="s">
        <v>158</v>
      </c>
      <c r="Z117" s="30"/>
      <c r="AA117" s="31"/>
      <c r="AB117" s="32"/>
      <c r="AC117" s="33"/>
      <c r="AD117" s="29"/>
      <c r="AE117" s="32"/>
      <c r="AF117" s="32"/>
      <c r="AG117" s="32"/>
      <c r="AH117" s="32"/>
      <c r="AI117" s="28"/>
      <c r="AJ117" s="29"/>
    </row>
    <row r="118" spans="1:77" s="3" customFormat="1" ht="15" customHeight="1" x14ac:dyDescent="0.3">
      <c r="A118" s="45">
        <v>118</v>
      </c>
      <c r="B118" s="42" t="s">
        <v>341</v>
      </c>
      <c r="C118" s="42">
        <f>IF(OR(B118="M",B118="m"),COUNTIF(Images!$B$1:B$500,D118),"")</f>
        <v>5</v>
      </c>
      <c r="D118" s="4" t="s">
        <v>27</v>
      </c>
      <c r="E118" s="4"/>
      <c r="G118" s="4" t="s">
        <v>391</v>
      </c>
      <c r="H118" s="13">
        <v>33</v>
      </c>
      <c r="I118" s="13"/>
      <c r="J118" s="15" t="s">
        <v>412</v>
      </c>
      <c r="K118" s="16">
        <f t="shared" ref="K118" si="87">IF(M118="","",TRUNC(M118)*10000+TRUNC((M118-TRUNC(M118))*60)*100+(((M118-TRUNC(M118))*60)-TRUNC((M118-TRUNC(M118))*60))*60)</f>
        <v>132034.36799999999</v>
      </c>
      <c r="L118" s="16">
        <f t="shared" ref="L118" si="88">IF(N118="","",TRUNC(N118)*10000+TRUNC((N118-TRUNC(N118))*60)*100+(((N118-TRUNC(N118))*60)-TRUNC((N118-TRUNC(N118))*60))*60)</f>
        <v>490228.64399999997</v>
      </c>
      <c r="M118" s="17">
        <f t="shared" ref="M118" si="89">IF(J118="","",VALUE(MID(J118,FIND("%2C",J118)+3,8)))</f>
        <v>13.342879999999999</v>
      </c>
      <c r="N118" s="17">
        <f t="shared" ref="N118" si="90">IF(J118="","",VALUE(MID(J118,FIND("q=",J118)+2,8)))</f>
        <v>49.041289999999996</v>
      </c>
      <c r="O118" s="18">
        <v>3</v>
      </c>
      <c r="P118" s="18">
        <v>1006</v>
      </c>
      <c r="Q118" s="18">
        <v>15</v>
      </c>
      <c r="R118" s="1"/>
      <c r="X118" s="4"/>
      <c r="Y118" s="41" t="s">
        <v>406</v>
      </c>
      <c r="Z118" s="30"/>
      <c r="AA118" s="31"/>
      <c r="AB118" s="32"/>
      <c r="AC118" s="33"/>
      <c r="AD118" s="29"/>
      <c r="AE118" s="32"/>
      <c r="AF118" s="32"/>
      <c r="AG118" s="32"/>
      <c r="AH118" s="32"/>
      <c r="AI118" s="28"/>
      <c r="AJ118" s="29"/>
      <c r="AK118" s="4"/>
      <c r="AL118" s="4"/>
      <c r="AM118" s="4"/>
      <c r="AN118" s="4"/>
      <c r="AO118" s="4"/>
    </row>
    <row r="119" spans="1:77" ht="15" customHeight="1" x14ac:dyDescent="0.3">
      <c r="A119" s="45">
        <v>119</v>
      </c>
      <c r="C119" s="42" t="str">
        <f>IF(OR(B119="M",B119="m"),COUNTIF(Images!$B$1:B$500,D119),"")</f>
        <v/>
      </c>
      <c r="D119" s="3" t="s">
        <v>100</v>
      </c>
      <c r="E119" s="3" t="s">
        <v>227</v>
      </c>
      <c r="F119" s="3" t="s">
        <v>18</v>
      </c>
      <c r="G119" s="3" t="s">
        <v>93</v>
      </c>
      <c r="H119" s="2">
        <v>34</v>
      </c>
      <c r="I119" s="3" t="s">
        <v>101</v>
      </c>
      <c r="J119" s="4"/>
      <c r="K119" s="23">
        <v>130802.724</v>
      </c>
      <c r="L119" s="23">
        <v>490654.39600000001</v>
      </c>
      <c r="M119" s="24">
        <f t="shared" si="74"/>
        <v>13.13409</v>
      </c>
      <c r="N119" s="24">
        <f t="shared" si="74"/>
        <v>49.115110000000001</v>
      </c>
      <c r="O119" s="27">
        <v>10</v>
      </c>
      <c r="P119" s="27">
        <v>1355</v>
      </c>
      <c r="Q119" s="27">
        <v>25</v>
      </c>
      <c r="R119" s="1">
        <v>178</v>
      </c>
      <c r="T119" s="4">
        <v>1</v>
      </c>
      <c r="U119" s="4">
        <v>1</v>
      </c>
      <c r="V119" s="4">
        <v>1</v>
      </c>
      <c r="X119" s="4" t="s">
        <v>167</v>
      </c>
      <c r="Z119" s="30"/>
      <c r="AA119" s="31"/>
      <c r="AB119" s="32"/>
      <c r="AC119" s="33"/>
      <c r="AD119" s="29"/>
      <c r="AE119" s="32"/>
      <c r="AF119" s="32"/>
      <c r="AG119" s="32"/>
      <c r="AH119" s="32"/>
      <c r="AI119" s="28"/>
      <c r="AJ119" s="29"/>
    </row>
    <row r="120" spans="1:77" s="3" customFormat="1" ht="15" customHeight="1" x14ac:dyDescent="0.3">
      <c r="A120" s="45">
        <v>120</v>
      </c>
      <c r="B120" s="42" t="s">
        <v>342</v>
      </c>
      <c r="C120" s="42" t="str">
        <f>IF(OR(B120="M",B120="m"),COUNTIF(Images!$B$1:B$500,D120),"")</f>
        <v/>
      </c>
      <c r="D120" s="4" t="s">
        <v>100</v>
      </c>
      <c r="E120" s="4"/>
      <c r="G120" s="4" t="s">
        <v>391</v>
      </c>
      <c r="H120" s="13">
        <v>34</v>
      </c>
      <c r="I120" s="13"/>
      <c r="J120" s="15" t="s">
        <v>441</v>
      </c>
      <c r="K120" s="16">
        <f t="shared" ref="K120" si="91">IF(M120="","",TRUNC(M120)*10000+TRUNC((M120-TRUNC(M120))*60)*100+(((M120-TRUNC(M120))*60)-TRUNC((M120-TRUNC(M120))*60))*60)</f>
        <v>130802.11199999999</v>
      </c>
      <c r="L120" s="16">
        <f t="shared" ref="L120" si="92">IF(N120="","",TRUNC(N120)*10000+TRUNC((N120-TRUNC(N120))*60)*100+(((N120-TRUNC(N120))*60)-TRUNC((N120-TRUNC(N120))*60))*60)</f>
        <v>490654.25200000004</v>
      </c>
      <c r="M120" s="17">
        <f t="shared" ref="M120" si="93">IF(J120="","",VALUE(MID(J120,FIND("%2C",J120)+3,8)))</f>
        <v>13.13392</v>
      </c>
      <c r="N120" s="17">
        <f t="shared" ref="N120" si="94">IF(J120="","",VALUE(MID(J120,FIND("q=",J120)+2,8)))</f>
        <v>49.115070000000003</v>
      </c>
      <c r="O120" s="18">
        <v>3</v>
      </c>
      <c r="P120" s="18">
        <v>1388</v>
      </c>
      <c r="Q120" s="18">
        <v>15</v>
      </c>
      <c r="R120" s="1"/>
      <c r="X120" s="4"/>
      <c r="Y120" s="41" t="s">
        <v>442</v>
      </c>
      <c r="Z120" s="30"/>
      <c r="AA120" s="31"/>
      <c r="AB120" s="32"/>
      <c r="AC120" s="33"/>
      <c r="AD120" s="29"/>
      <c r="AE120" s="32"/>
      <c r="AF120" s="32"/>
      <c r="AG120" s="32"/>
      <c r="AH120" s="32"/>
      <c r="AI120" s="28"/>
      <c r="AJ120" s="29"/>
      <c r="AK120" s="4"/>
      <c r="AL120" s="4"/>
      <c r="AM120" s="4"/>
      <c r="AN120" s="4"/>
      <c r="AO120" s="4"/>
    </row>
    <row r="121" spans="1:77" ht="15" customHeight="1" x14ac:dyDescent="0.3">
      <c r="A121" s="45">
        <v>121</v>
      </c>
      <c r="B121" s="42" t="s">
        <v>458</v>
      </c>
      <c r="C121" s="42">
        <f>IF(OR(B121="M",B121="m"),COUNTIF(Images!$B$1:B$500,D121),"")</f>
        <v>5</v>
      </c>
      <c r="D121" s="3" t="s">
        <v>128</v>
      </c>
      <c r="E121" s="3" t="s">
        <v>283</v>
      </c>
      <c r="F121" s="3" t="s">
        <v>18</v>
      </c>
      <c r="G121" s="3" t="s">
        <v>43</v>
      </c>
      <c r="H121" s="2">
        <v>35</v>
      </c>
      <c r="I121" s="3" t="s">
        <v>360</v>
      </c>
      <c r="J121" s="4"/>
      <c r="K121" s="23">
        <v>132407.74</v>
      </c>
      <c r="L121" s="23">
        <v>485509.91200000001</v>
      </c>
      <c r="M121" s="24">
        <f t="shared" si="74"/>
        <v>13.402149999999997</v>
      </c>
      <c r="N121" s="24">
        <f t="shared" si="74"/>
        <v>48.919420000000002</v>
      </c>
      <c r="O121" s="27">
        <v>20</v>
      </c>
      <c r="P121" s="27">
        <v>789</v>
      </c>
      <c r="Q121" s="27">
        <v>15</v>
      </c>
      <c r="R121" s="1">
        <v>216</v>
      </c>
      <c r="S121" s="4" t="s">
        <v>284</v>
      </c>
      <c r="T121" s="4">
        <v>1</v>
      </c>
      <c r="U121" s="4">
        <v>1</v>
      </c>
      <c r="V121" s="4">
        <v>1</v>
      </c>
      <c r="W121" s="4">
        <v>1</v>
      </c>
      <c r="X121" s="4" t="s">
        <v>180</v>
      </c>
      <c r="Z121" s="30"/>
      <c r="AA121" s="31"/>
      <c r="AB121" s="32"/>
      <c r="AC121" s="33"/>
      <c r="AD121" s="36"/>
      <c r="AE121" s="32"/>
      <c r="AF121" s="32"/>
      <c r="AG121" s="32"/>
      <c r="AH121" s="32"/>
      <c r="AI121" s="28"/>
      <c r="AJ121" s="29"/>
    </row>
    <row r="122" spans="1:77" ht="15" customHeight="1" x14ac:dyDescent="0.3">
      <c r="A122" s="45">
        <v>122</v>
      </c>
      <c r="B122" s="42" t="s">
        <v>341</v>
      </c>
      <c r="C122" s="42">
        <f>IF(OR(B122="M",B122="m"),COUNTIF(Images!$B$1:B$500,D122),"")</f>
        <v>5</v>
      </c>
      <c r="D122" s="50" t="s">
        <v>1137</v>
      </c>
      <c r="E122" s="3"/>
      <c r="G122" s="4" t="s">
        <v>460</v>
      </c>
      <c r="H122" s="2" t="s">
        <v>1132</v>
      </c>
      <c r="I122" s="53" t="s">
        <v>1138</v>
      </c>
      <c r="J122" s="4"/>
      <c r="M122" s="24"/>
      <c r="N122" s="24"/>
      <c r="Y122" s="4" t="s">
        <v>1139</v>
      </c>
      <c r="Z122" s="30"/>
      <c r="AA122" s="31"/>
      <c r="AB122" s="32"/>
      <c r="AC122" s="33"/>
      <c r="AD122" s="36"/>
      <c r="AE122" s="32"/>
      <c r="AF122" s="32"/>
      <c r="AG122" s="32"/>
      <c r="AH122" s="32"/>
      <c r="AI122" s="28"/>
      <c r="AJ122" s="29"/>
    </row>
    <row r="123" spans="1:77" ht="15" customHeight="1" x14ac:dyDescent="0.3">
      <c r="A123" s="45">
        <v>123</v>
      </c>
      <c r="B123" s="42" t="s">
        <v>458</v>
      </c>
      <c r="C123" s="42">
        <f>IF(OR(B123="M",B123="m"),COUNTIF(Images!$B$1:B$500,D123),"")</f>
        <v>5</v>
      </c>
      <c r="D123" s="3" t="s">
        <v>136</v>
      </c>
      <c r="E123" s="3" t="s">
        <v>236</v>
      </c>
      <c r="F123" s="3" t="s">
        <v>18</v>
      </c>
      <c r="G123" s="3" t="s">
        <v>40</v>
      </c>
      <c r="H123" s="2">
        <v>36</v>
      </c>
      <c r="I123" s="3" t="s">
        <v>77</v>
      </c>
      <c r="J123" s="4"/>
      <c r="K123" s="23">
        <v>131804.68</v>
      </c>
      <c r="L123" s="23">
        <v>485638.58</v>
      </c>
      <c r="M123" s="24">
        <f t="shared" si="74"/>
        <v>13.301299999999998</v>
      </c>
      <c r="N123" s="24">
        <f t="shared" si="74"/>
        <v>48.944050000000004</v>
      </c>
      <c r="O123" s="27">
        <v>10</v>
      </c>
      <c r="P123" s="27">
        <v>776</v>
      </c>
      <c r="Q123" s="27">
        <v>15</v>
      </c>
      <c r="R123" s="1">
        <v>272</v>
      </c>
      <c r="T123" s="4">
        <v>2</v>
      </c>
      <c r="U123" s="4">
        <v>1</v>
      </c>
      <c r="V123" s="4">
        <v>1</v>
      </c>
      <c r="W123" s="4">
        <v>1</v>
      </c>
      <c r="X123" s="4" t="s">
        <v>185</v>
      </c>
      <c r="Z123" s="30"/>
      <c r="AA123" s="31"/>
      <c r="AB123" s="32"/>
      <c r="AC123" s="33"/>
      <c r="AD123" s="29"/>
      <c r="AE123" s="32"/>
      <c r="AF123" s="32"/>
      <c r="AG123" s="32"/>
      <c r="AH123" s="32"/>
      <c r="AI123" s="28"/>
      <c r="AJ123" s="29"/>
    </row>
    <row r="124" spans="1:77" ht="15" customHeight="1" x14ac:dyDescent="0.3">
      <c r="A124" s="45">
        <v>124</v>
      </c>
      <c r="C124" s="42" t="str">
        <f>IF(OR(B124="M",B124="m"),COUNTIF(Images!$B$1:B$500,D124),"")</f>
        <v/>
      </c>
      <c r="D124" s="3" t="s">
        <v>136</v>
      </c>
      <c r="E124" s="3" t="s">
        <v>236</v>
      </c>
      <c r="F124" s="3" t="s">
        <v>18</v>
      </c>
      <c r="G124" s="3" t="s">
        <v>40</v>
      </c>
      <c r="I124" s="3" t="s">
        <v>77</v>
      </c>
      <c r="J124" s="4"/>
      <c r="K124" s="23">
        <v>131804.68</v>
      </c>
      <c r="L124" s="23">
        <v>485638.58</v>
      </c>
      <c r="M124" s="24">
        <f t="shared" si="74"/>
        <v>13.301299999999998</v>
      </c>
      <c r="N124" s="24">
        <f t="shared" si="74"/>
        <v>48.944050000000004</v>
      </c>
      <c r="O124" s="27">
        <v>10</v>
      </c>
      <c r="P124" s="27">
        <v>776</v>
      </c>
      <c r="Q124" s="27">
        <v>15</v>
      </c>
      <c r="R124" s="1">
        <v>273</v>
      </c>
      <c r="T124" s="4">
        <v>2</v>
      </c>
      <c r="U124" s="4">
        <v>1</v>
      </c>
      <c r="V124" s="4">
        <v>1</v>
      </c>
      <c r="W124" s="4">
        <v>1</v>
      </c>
      <c r="X124" s="4" t="s">
        <v>16</v>
      </c>
      <c r="Z124" s="30"/>
      <c r="AA124" s="31"/>
      <c r="AB124" s="32"/>
      <c r="AC124" s="33"/>
      <c r="AD124" s="29"/>
      <c r="AE124" s="32"/>
      <c r="AF124" s="32"/>
      <c r="AG124" s="32"/>
      <c r="AH124" s="32"/>
      <c r="AI124" s="28"/>
      <c r="AJ124" s="29"/>
    </row>
    <row r="125" spans="1:77" ht="15" customHeight="1" x14ac:dyDescent="0.3">
      <c r="A125" s="45">
        <v>125</v>
      </c>
      <c r="C125" s="42" t="str">
        <f>IF(OR(B125="M",B125="m"),COUNTIF(Images!$B$1:B$500,D125),"")</f>
        <v/>
      </c>
      <c r="D125" s="3" t="s">
        <v>76</v>
      </c>
      <c r="E125" s="3" t="s">
        <v>208</v>
      </c>
      <c r="F125" s="3" t="s">
        <v>18</v>
      </c>
      <c r="G125" s="3" t="s">
        <v>40</v>
      </c>
      <c r="I125" s="3" t="s">
        <v>77</v>
      </c>
      <c r="J125" s="4"/>
      <c r="K125" s="23">
        <v>131804.68</v>
      </c>
      <c r="L125" s="23">
        <v>485638.58</v>
      </c>
      <c r="M125" s="24">
        <f t="shared" si="74"/>
        <v>13.301299999999998</v>
      </c>
      <c r="N125" s="24">
        <f t="shared" si="74"/>
        <v>48.944050000000004</v>
      </c>
      <c r="O125" s="27">
        <v>10</v>
      </c>
      <c r="P125" s="27">
        <v>776</v>
      </c>
      <c r="Q125" s="27">
        <v>15</v>
      </c>
      <c r="R125" s="1">
        <v>156</v>
      </c>
      <c r="T125" s="4">
        <v>1</v>
      </c>
      <c r="U125" s="4">
        <v>1</v>
      </c>
      <c r="V125" s="4">
        <v>1</v>
      </c>
      <c r="X125" s="4" t="s">
        <v>167</v>
      </c>
      <c r="Z125" s="30"/>
      <c r="AA125" s="31"/>
      <c r="AB125" s="32"/>
      <c r="AC125" s="33"/>
      <c r="AD125" s="29"/>
      <c r="AE125" s="32"/>
      <c r="AF125" s="32"/>
      <c r="AG125" s="32"/>
      <c r="AH125" s="32"/>
      <c r="AI125" s="28"/>
      <c r="AJ125" s="2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ht="15" customHeight="1" x14ac:dyDescent="0.3">
      <c r="A126" s="45">
        <v>126</v>
      </c>
      <c r="C126" s="42" t="str">
        <f>IF(OR(B126="M",B126="m"),COUNTIF(Images!$B$1:B$500,D126),"")</f>
        <v/>
      </c>
      <c r="D126" s="3" t="s">
        <v>78</v>
      </c>
      <c r="E126" s="3" t="s">
        <v>209</v>
      </c>
      <c r="F126" s="3" t="s">
        <v>18</v>
      </c>
      <c r="G126" s="3" t="s">
        <v>40</v>
      </c>
      <c r="I126" s="3" t="s">
        <v>77</v>
      </c>
      <c r="J126" s="4"/>
      <c r="K126" s="23">
        <v>131803.67199999999</v>
      </c>
      <c r="L126" s="23">
        <v>485640.66800000001</v>
      </c>
      <c r="M126" s="24">
        <f t="shared" si="74"/>
        <v>13.301019999999998</v>
      </c>
      <c r="N126" s="24">
        <f t="shared" si="74"/>
        <v>48.944630000000004</v>
      </c>
      <c r="O126" s="27">
        <v>20</v>
      </c>
      <c r="P126" s="27">
        <v>785</v>
      </c>
      <c r="Q126" s="27">
        <v>15</v>
      </c>
      <c r="R126" s="1">
        <v>157</v>
      </c>
      <c r="T126" s="4">
        <v>1</v>
      </c>
      <c r="U126" s="4">
        <v>1</v>
      </c>
      <c r="V126" s="4">
        <v>1</v>
      </c>
      <c r="X126" s="4" t="s">
        <v>167</v>
      </c>
      <c r="Z126" s="30"/>
      <c r="AA126" s="31"/>
      <c r="AB126" s="32"/>
      <c r="AC126" s="33"/>
      <c r="AD126" s="29"/>
      <c r="AE126" s="32"/>
      <c r="AF126" s="32"/>
      <c r="AG126" s="32"/>
      <c r="AH126" s="32"/>
      <c r="AI126" s="28"/>
      <c r="AJ126" s="2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ht="15" customHeight="1" x14ac:dyDescent="0.3">
      <c r="A127" s="45">
        <v>127</v>
      </c>
      <c r="B127" s="42" t="s">
        <v>458</v>
      </c>
      <c r="C127" s="42">
        <f>IF(OR(B127="M",B127="m"),COUNTIF(Images!$B$1:B$500,D127),"")</f>
        <v>5</v>
      </c>
      <c r="D127" s="3" t="s">
        <v>122</v>
      </c>
      <c r="E127" s="3" t="s">
        <v>271</v>
      </c>
      <c r="F127" s="3" t="s">
        <v>18</v>
      </c>
      <c r="G127" s="3" t="s">
        <v>30</v>
      </c>
      <c r="H127" s="2">
        <v>37</v>
      </c>
      <c r="I127" s="3" t="s">
        <v>33</v>
      </c>
      <c r="J127" s="4"/>
      <c r="K127" s="23">
        <v>132009.636</v>
      </c>
      <c r="L127" s="23">
        <v>490036.50400000002</v>
      </c>
      <c r="M127" s="24">
        <f t="shared" si="74"/>
        <v>13.33601</v>
      </c>
      <c r="N127" s="24">
        <f t="shared" si="74"/>
        <v>49.010140000000007</v>
      </c>
      <c r="O127" s="27">
        <v>20</v>
      </c>
      <c r="P127" s="27">
        <v>777</v>
      </c>
      <c r="Q127" s="27">
        <v>15</v>
      </c>
      <c r="R127" s="1">
        <v>209</v>
      </c>
      <c r="T127" s="4">
        <v>1</v>
      </c>
      <c r="U127" s="4">
        <v>1</v>
      </c>
      <c r="V127" s="4">
        <v>1</v>
      </c>
      <c r="W127" s="4">
        <v>1</v>
      </c>
      <c r="X127" s="4" t="s">
        <v>178</v>
      </c>
      <c r="Z127" s="30"/>
      <c r="AA127" s="31"/>
      <c r="AB127" s="32"/>
      <c r="AC127" s="33"/>
      <c r="AD127" s="29"/>
      <c r="AE127" s="32"/>
      <c r="AF127" s="32"/>
      <c r="AG127" s="32"/>
      <c r="AH127" s="32"/>
      <c r="AI127" s="28"/>
      <c r="AJ127" s="29"/>
    </row>
    <row r="128" spans="1:77" ht="15" customHeight="1" x14ac:dyDescent="0.3">
      <c r="A128" s="45">
        <v>128</v>
      </c>
      <c r="B128" s="42" t="s">
        <v>458</v>
      </c>
      <c r="C128" s="42">
        <f>IF(OR(B128="M",B128="m"),COUNTIF(Images!$B$1:B$500,D128),"")</f>
        <v>5</v>
      </c>
      <c r="D128" s="3" t="s">
        <v>115</v>
      </c>
      <c r="E128" s="3" t="s">
        <v>234</v>
      </c>
      <c r="F128" s="3" t="s">
        <v>18</v>
      </c>
      <c r="G128" s="3" t="s">
        <v>30</v>
      </c>
      <c r="I128" s="3" t="s">
        <v>33</v>
      </c>
      <c r="J128" s="4"/>
      <c r="K128" s="23">
        <v>132009.636</v>
      </c>
      <c r="L128" s="23">
        <v>490036.50400000002</v>
      </c>
      <c r="M128" s="24">
        <f t="shared" si="74"/>
        <v>13.33601</v>
      </c>
      <c r="N128" s="24">
        <f t="shared" si="74"/>
        <v>49.010140000000007</v>
      </c>
      <c r="O128" s="27">
        <v>20</v>
      </c>
      <c r="P128" s="27">
        <v>777</v>
      </c>
      <c r="Q128" s="27">
        <v>15</v>
      </c>
      <c r="R128" s="1">
        <v>202</v>
      </c>
      <c r="T128" s="4">
        <v>1</v>
      </c>
      <c r="U128" s="4">
        <v>1</v>
      </c>
      <c r="V128" s="4">
        <v>1</v>
      </c>
      <c r="W128" s="4">
        <v>1</v>
      </c>
      <c r="X128" s="4" t="s">
        <v>174</v>
      </c>
      <c r="Z128" s="30"/>
      <c r="AA128" s="31"/>
      <c r="AB128" s="32"/>
      <c r="AC128" s="33"/>
      <c r="AD128" s="29"/>
      <c r="AE128" s="32"/>
      <c r="AF128" s="32"/>
      <c r="AG128" s="32"/>
      <c r="AH128" s="32"/>
      <c r="AI128" s="28"/>
      <c r="AJ128" s="29"/>
    </row>
    <row r="129" spans="1:77" ht="15" customHeight="1" x14ac:dyDescent="0.3">
      <c r="A129" s="45">
        <v>129</v>
      </c>
      <c r="B129" s="42" t="s">
        <v>458</v>
      </c>
      <c r="C129" s="42">
        <f>IF(OR(B129="M",B129="m"),COUNTIF(Images!$B$1:B$500,D129),"")</f>
        <v>5</v>
      </c>
      <c r="D129" s="3" t="s">
        <v>144</v>
      </c>
      <c r="E129" s="3" t="s">
        <v>291</v>
      </c>
      <c r="F129" s="3" t="s">
        <v>18</v>
      </c>
      <c r="G129" s="3" t="s">
        <v>30</v>
      </c>
      <c r="I129" s="3" t="s">
        <v>33</v>
      </c>
      <c r="J129" s="4"/>
      <c r="K129" s="23">
        <v>132009.636</v>
      </c>
      <c r="L129" s="23">
        <v>490036.50400000002</v>
      </c>
      <c r="M129" s="24">
        <f t="shared" si="74"/>
        <v>13.33601</v>
      </c>
      <c r="N129" s="24">
        <f t="shared" si="74"/>
        <v>49.010140000000007</v>
      </c>
      <c r="O129" s="27">
        <v>20</v>
      </c>
      <c r="P129" s="27">
        <v>777</v>
      </c>
      <c r="Q129" s="27">
        <v>15</v>
      </c>
      <c r="R129" s="1">
        <v>284</v>
      </c>
      <c r="T129" s="4">
        <v>1</v>
      </c>
      <c r="U129" s="4">
        <v>1</v>
      </c>
      <c r="V129" s="4">
        <v>1</v>
      </c>
      <c r="W129" s="4">
        <v>1</v>
      </c>
      <c r="X129" s="12" t="s">
        <v>173</v>
      </c>
      <c r="Z129" s="30"/>
      <c r="AA129" s="31"/>
      <c r="AB129" s="32"/>
      <c r="AC129" s="33"/>
      <c r="AD129" s="29"/>
      <c r="AE129" s="32"/>
      <c r="AF129" s="32"/>
      <c r="AG129" s="32"/>
      <c r="AH129" s="32"/>
      <c r="AI129" s="28"/>
      <c r="AJ129" s="29"/>
    </row>
    <row r="130" spans="1:77" ht="15" customHeight="1" x14ac:dyDescent="0.3">
      <c r="A130" s="45">
        <v>130</v>
      </c>
      <c r="B130" s="42" t="s">
        <v>458</v>
      </c>
      <c r="C130" s="42">
        <f>IF(OR(B130="M",B130="m"),COUNTIF(Images!$B$1:B$500,D130),"")</f>
        <v>5</v>
      </c>
      <c r="D130" s="3" t="s">
        <v>32</v>
      </c>
      <c r="E130" s="3" t="s">
        <v>246</v>
      </c>
      <c r="F130" s="3" t="s">
        <v>18</v>
      </c>
      <c r="G130" s="3" t="s">
        <v>30</v>
      </c>
      <c r="I130" s="3" t="s">
        <v>33</v>
      </c>
      <c r="J130" s="4"/>
      <c r="K130" s="23">
        <v>132009.636</v>
      </c>
      <c r="L130" s="23">
        <v>490036.50400000002</v>
      </c>
      <c r="M130" s="24">
        <f t="shared" si="74"/>
        <v>13.33601</v>
      </c>
      <c r="N130" s="24">
        <f t="shared" si="74"/>
        <v>49.010140000000007</v>
      </c>
      <c r="O130" s="27">
        <v>20</v>
      </c>
      <c r="P130" s="27">
        <v>777</v>
      </c>
      <c r="Q130" s="27">
        <v>15</v>
      </c>
      <c r="R130" s="10">
        <v>122</v>
      </c>
      <c r="T130" s="4">
        <v>1</v>
      </c>
      <c r="U130" s="4">
        <v>1</v>
      </c>
      <c r="V130" s="4">
        <v>1</v>
      </c>
      <c r="W130" s="4">
        <v>1</v>
      </c>
      <c r="X130" s="4" t="s">
        <v>159</v>
      </c>
      <c r="Z130" s="30"/>
      <c r="AA130" s="31"/>
      <c r="AB130" s="32"/>
      <c r="AC130" s="33"/>
      <c r="AD130" s="29"/>
      <c r="AE130" s="32"/>
      <c r="AF130" s="32"/>
      <c r="AG130" s="32"/>
      <c r="AH130" s="32"/>
      <c r="AI130" s="28"/>
      <c r="AJ130" s="29"/>
    </row>
    <row r="131" spans="1:77" ht="15" customHeight="1" x14ac:dyDescent="0.3">
      <c r="A131" s="45">
        <v>131</v>
      </c>
      <c r="C131" s="42" t="str">
        <f>IF(OR(B131="M",B131="m"),COUNTIF(Images!$B$1:B$500,D131),"")</f>
        <v/>
      </c>
      <c r="D131" s="3" t="s">
        <v>65</v>
      </c>
      <c r="E131" s="3" t="s">
        <v>200</v>
      </c>
      <c r="F131" s="3" t="s">
        <v>18</v>
      </c>
      <c r="G131" s="3" t="s">
        <v>30</v>
      </c>
      <c r="I131" s="3" t="s">
        <v>33</v>
      </c>
      <c r="J131" s="4"/>
      <c r="K131" s="23">
        <v>132009.636</v>
      </c>
      <c r="L131" s="23">
        <v>490036.50400000002</v>
      </c>
      <c r="M131" s="24">
        <f t="shared" si="74"/>
        <v>13.33601</v>
      </c>
      <c r="N131" s="24">
        <f t="shared" si="74"/>
        <v>49.010140000000007</v>
      </c>
      <c r="O131" s="27">
        <v>20</v>
      </c>
      <c r="P131" s="27">
        <v>777</v>
      </c>
      <c r="Q131" s="27">
        <v>15</v>
      </c>
      <c r="R131" s="1">
        <v>148</v>
      </c>
      <c r="T131" s="4">
        <v>1</v>
      </c>
      <c r="U131" s="4">
        <v>1</v>
      </c>
      <c r="V131" s="4">
        <v>1</v>
      </c>
      <c r="W131" s="4">
        <v>1</v>
      </c>
      <c r="X131" s="4" t="s">
        <v>165</v>
      </c>
      <c r="Z131" s="30"/>
      <c r="AA131" s="31"/>
      <c r="AB131" s="32"/>
      <c r="AC131" s="33"/>
      <c r="AD131" s="29"/>
      <c r="AE131" s="32"/>
      <c r="AF131" s="32"/>
      <c r="AG131" s="32"/>
      <c r="AH131" s="32"/>
      <c r="AI131" s="28"/>
      <c r="AJ131" s="2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ht="15" customHeight="1" x14ac:dyDescent="0.3">
      <c r="A132" s="45">
        <v>132</v>
      </c>
      <c r="B132" s="42" t="s">
        <v>458</v>
      </c>
      <c r="C132" s="42">
        <f>IF(OR(B132="M",B132="m"),COUNTIF(Images!$B$1:B$500,D132),"")</f>
        <v>5</v>
      </c>
      <c r="D132" s="3" t="s">
        <v>145</v>
      </c>
      <c r="E132" s="3" t="s">
        <v>279</v>
      </c>
      <c r="F132" s="3" t="s">
        <v>18</v>
      </c>
      <c r="G132" s="3" t="s">
        <v>30</v>
      </c>
      <c r="H132" s="2">
        <v>38</v>
      </c>
      <c r="I132" s="3" t="s">
        <v>31</v>
      </c>
      <c r="J132" s="4"/>
      <c r="K132" s="23">
        <v>132026.016</v>
      </c>
      <c r="L132" s="23">
        <v>490031.60800000001</v>
      </c>
      <c r="M132" s="24">
        <f t="shared" si="74"/>
        <v>13.34056</v>
      </c>
      <c r="N132" s="24">
        <f t="shared" si="74"/>
        <v>49.008780000000002</v>
      </c>
      <c r="O132" s="27">
        <v>45</v>
      </c>
      <c r="P132" s="27">
        <v>761</v>
      </c>
      <c r="Q132" s="27">
        <v>15</v>
      </c>
      <c r="R132" s="1">
        <v>285</v>
      </c>
      <c r="T132" s="4">
        <v>1</v>
      </c>
      <c r="U132" s="4">
        <v>1</v>
      </c>
      <c r="V132" s="4">
        <v>1</v>
      </c>
      <c r="W132" s="4">
        <v>1</v>
      </c>
      <c r="X132" s="12" t="s">
        <v>180</v>
      </c>
      <c r="Z132" s="30"/>
      <c r="AA132" s="31"/>
      <c r="AB132" s="32"/>
      <c r="AC132" s="33"/>
      <c r="AD132" s="29"/>
      <c r="AE132" s="32"/>
      <c r="AF132" s="32"/>
      <c r="AG132" s="32"/>
      <c r="AH132" s="32"/>
      <c r="AI132" s="28"/>
      <c r="AJ132" s="29"/>
    </row>
    <row r="133" spans="1:77" ht="15" customHeight="1" x14ac:dyDescent="0.3">
      <c r="A133" s="45">
        <v>133</v>
      </c>
      <c r="B133" s="42" t="s">
        <v>458</v>
      </c>
      <c r="C133" s="42">
        <f>IF(OR(B133="M",B133="m"),COUNTIF(Images!$B$1:B$500,D133),"")</f>
        <v>5</v>
      </c>
      <c r="D133" s="3" t="s">
        <v>143</v>
      </c>
      <c r="E133" s="3" t="s">
        <v>290</v>
      </c>
      <c r="F133" s="3" t="s">
        <v>18</v>
      </c>
      <c r="G133" s="3" t="s">
        <v>30</v>
      </c>
      <c r="I133" s="3" t="s">
        <v>31</v>
      </c>
      <c r="J133" s="4"/>
      <c r="K133" s="23">
        <v>132026.016</v>
      </c>
      <c r="L133" s="23">
        <v>490031.60800000001</v>
      </c>
      <c r="M133" s="24">
        <f t="shared" si="74"/>
        <v>13.34056</v>
      </c>
      <c r="N133" s="24">
        <f t="shared" si="74"/>
        <v>49.008780000000002</v>
      </c>
      <c r="O133" s="27">
        <v>45</v>
      </c>
      <c r="P133" s="27">
        <v>761</v>
      </c>
      <c r="Q133" s="27">
        <v>15</v>
      </c>
      <c r="R133" s="1">
        <v>283</v>
      </c>
      <c r="T133" s="4">
        <v>1</v>
      </c>
      <c r="U133" s="4">
        <v>1</v>
      </c>
      <c r="V133" s="4">
        <v>1</v>
      </c>
      <c r="W133" s="4">
        <v>1</v>
      </c>
      <c r="X133" s="4" t="s">
        <v>189</v>
      </c>
      <c r="Z133" s="30"/>
      <c r="AA133" s="31"/>
      <c r="AB133" s="32"/>
      <c r="AC133" s="33"/>
      <c r="AD133" s="29"/>
      <c r="AE133" s="32"/>
      <c r="AF133" s="32"/>
      <c r="AG133" s="32"/>
      <c r="AH133" s="32"/>
      <c r="AI133" s="28"/>
      <c r="AJ133" s="29"/>
    </row>
    <row r="134" spans="1:77" ht="15" customHeight="1" x14ac:dyDescent="0.3">
      <c r="A134" s="45">
        <v>134</v>
      </c>
      <c r="B134" s="42" t="s">
        <v>458</v>
      </c>
      <c r="C134" s="42">
        <f>IF(OR(B134="M",B134="m"),COUNTIF(Images!$B$1:B$500,D134),"")</f>
        <v>5</v>
      </c>
      <c r="D134" s="3" t="s">
        <v>29</v>
      </c>
      <c r="E134" s="3" t="s">
        <v>245</v>
      </c>
      <c r="F134" s="3" t="s">
        <v>18</v>
      </c>
      <c r="G134" s="3" t="s">
        <v>30</v>
      </c>
      <c r="I134" s="3" t="s">
        <v>31</v>
      </c>
      <c r="J134" s="4"/>
      <c r="K134" s="23">
        <v>132026.016</v>
      </c>
      <c r="L134" s="23">
        <v>490031.60800000001</v>
      </c>
      <c r="M134" s="24">
        <f t="shared" si="74"/>
        <v>13.34056</v>
      </c>
      <c r="N134" s="24">
        <f t="shared" si="74"/>
        <v>49.008780000000002</v>
      </c>
      <c r="O134" s="27">
        <v>45</v>
      </c>
      <c r="P134" s="27">
        <v>761</v>
      </c>
      <c r="Q134" s="27">
        <v>15</v>
      </c>
      <c r="R134" s="10">
        <v>121</v>
      </c>
      <c r="T134" s="4">
        <v>1</v>
      </c>
      <c r="U134" s="4">
        <v>1</v>
      </c>
      <c r="V134" s="4">
        <v>1</v>
      </c>
      <c r="W134" s="4">
        <v>1</v>
      </c>
      <c r="X134" s="4" t="s">
        <v>155</v>
      </c>
      <c r="Z134" s="30"/>
      <c r="AA134" s="31"/>
      <c r="AB134" s="32"/>
      <c r="AC134" s="33"/>
      <c r="AD134" s="29"/>
      <c r="AE134" s="32"/>
      <c r="AF134" s="32"/>
      <c r="AG134" s="32"/>
      <c r="AH134" s="32"/>
      <c r="AI134" s="28"/>
      <c r="AJ134" s="29"/>
    </row>
    <row r="135" spans="1:77" ht="15" customHeight="1" x14ac:dyDescent="0.3">
      <c r="A135" s="45">
        <v>135</v>
      </c>
      <c r="C135" s="42" t="str">
        <f>IF(OR(B135="M",B135="m"),COUNTIF(Images!$B$1:B$500,D135),"")</f>
        <v/>
      </c>
      <c r="D135" s="3" t="s">
        <v>64</v>
      </c>
      <c r="E135" s="3" t="s">
        <v>199</v>
      </c>
      <c r="F135" s="3" t="s">
        <v>18</v>
      </c>
      <c r="G135" s="3" t="s">
        <v>30</v>
      </c>
      <c r="I135" s="3" t="s">
        <v>31</v>
      </c>
      <c r="J135" s="4"/>
      <c r="K135" s="23">
        <v>132026.016</v>
      </c>
      <c r="L135" s="23">
        <v>490031.60800000001</v>
      </c>
      <c r="M135" s="24">
        <f t="shared" si="74"/>
        <v>13.34056</v>
      </c>
      <c r="N135" s="24">
        <f t="shared" si="74"/>
        <v>49.008780000000002</v>
      </c>
      <c r="O135" s="27">
        <v>45</v>
      </c>
      <c r="P135" s="27">
        <v>761</v>
      </c>
      <c r="Q135" s="27">
        <v>15</v>
      </c>
      <c r="R135" s="1">
        <v>147</v>
      </c>
      <c r="T135" s="4">
        <v>1</v>
      </c>
      <c r="U135" s="4">
        <v>1</v>
      </c>
      <c r="V135" s="4">
        <v>1</v>
      </c>
      <c r="W135" s="4">
        <v>1</v>
      </c>
      <c r="X135" s="4" t="s">
        <v>165</v>
      </c>
      <c r="Z135" s="30"/>
      <c r="AA135" s="31"/>
      <c r="AB135" s="32"/>
      <c r="AC135" s="33"/>
      <c r="AD135" s="29"/>
      <c r="AE135" s="32"/>
      <c r="AF135" s="32"/>
      <c r="AG135" s="32"/>
      <c r="AH135" s="32"/>
      <c r="AI135" s="28"/>
      <c r="AJ135" s="2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ht="15" customHeight="1" x14ac:dyDescent="0.3">
      <c r="A136" s="45">
        <v>136</v>
      </c>
      <c r="B136" s="42" t="s">
        <v>458</v>
      </c>
      <c r="C136" s="42">
        <f>IF(OR(B136="M",B136="m"),COUNTIF(Images!$B$1:B$500,D136),"")</f>
        <v>5</v>
      </c>
      <c r="D136" s="3" t="s">
        <v>34</v>
      </c>
      <c r="E136" s="3" t="s">
        <v>247</v>
      </c>
      <c r="F136" s="3" t="s">
        <v>18</v>
      </c>
      <c r="G136" s="3" t="s">
        <v>30</v>
      </c>
      <c r="H136" s="2">
        <v>39</v>
      </c>
      <c r="I136" s="3" t="s">
        <v>35</v>
      </c>
      <c r="J136" s="4"/>
      <c r="K136" s="23">
        <v>132000.024</v>
      </c>
      <c r="L136" s="23">
        <v>490039.02400000003</v>
      </c>
      <c r="M136" s="24">
        <f t="shared" si="74"/>
        <v>13.333340000000002</v>
      </c>
      <c r="N136" s="24">
        <f t="shared" si="74"/>
        <v>49.010840000000009</v>
      </c>
      <c r="O136" s="27">
        <v>15</v>
      </c>
      <c r="P136" s="27">
        <v>775</v>
      </c>
      <c r="Q136" s="27">
        <v>15</v>
      </c>
      <c r="R136" s="10">
        <v>123</v>
      </c>
      <c r="T136" s="4">
        <v>2</v>
      </c>
      <c r="U136" s="4">
        <v>1</v>
      </c>
      <c r="V136" s="4">
        <v>1</v>
      </c>
      <c r="W136" s="4">
        <v>1</v>
      </c>
      <c r="X136" s="4" t="s">
        <v>155</v>
      </c>
      <c r="Z136" s="30"/>
      <c r="AA136" s="31"/>
      <c r="AB136" s="32"/>
      <c r="AC136" s="33"/>
      <c r="AD136" s="29"/>
      <c r="AE136" s="32"/>
      <c r="AF136" s="32"/>
      <c r="AG136" s="32"/>
      <c r="AH136" s="32"/>
      <c r="AI136" s="28"/>
      <c r="AJ136" s="29"/>
    </row>
    <row r="137" spans="1:77" ht="15" customHeight="1" x14ac:dyDescent="0.3">
      <c r="A137" s="45">
        <v>137</v>
      </c>
      <c r="C137" s="42" t="str">
        <f>IF(OR(B137="M",B137="m"),COUNTIF(Images!$B$1:B$500,D137),"")</f>
        <v/>
      </c>
      <c r="D137" s="3" t="s">
        <v>34</v>
      </c>
      <c r="E137" s="3" t="s">
        <v>247</v>
      </c>
      <c r="F137" s="3" t="s">
        <v>18</v>
      </c>
      <c r="G137" s="3" t="s">
        <v>30</v>
      </c>
      <c r="I137" s="3" t="s">
        <v>35</v>
      </c>
      <c r="J137" s="4"/>
      <c r="K137" s="23">
        <v>132000.024</v>
      </c>
      <c r="L137" s="23">
        <v>490039.02400000003</v>
      </c>
      <c r="M137" s="24">
        <f t="shared" si="74"/>
        <v>13.333340000000002</v>
      </c>
      <c r="N137" s="24">
        <f t="shared" si="74"/>
        <v>49.010840000000009</v>
      </c>
      <c r="O137" s="27">
        <v>15</v>
      </c>
      <c r="P137" s="27">
        <v>775</v>
      </c>
      <c r="Q137" s="27">
        <v>15</v>
      </c>
      <c r="R137" s="10">
        <v>139</v>
      </c>
      <c r="T137" s="4">
        <v>2</v>
      </c>
      <c r="U137" s="4">
        <v>1</v>
      </c>
      <c r="V137" s="4">
        <v>1</v>
      </c>
      <c r="W137" s="4">
        <v>1</v>
      </c>
      <c r="X137" s="4" t="s">
        <v>16</v>
      </c>
      <c r="Z137" s="30"/>
      <c r="AA137" s="31"/>
      <c r="AB137" s="32"/>
      <c r="AC137" s="33"/>
      <c r="AD137" s="29"/>
      <c r="AE137" s="32"/>
      <c r="AF137" s="32"/>
      <c r="AG137" s="32"/>
      <c r="AH137" s="32"/>
      <c r="AI137" s="28"/>
      <c r="AJ137" s="34"/>
    </row>
    <row r="138" spans="1:77" ht="15" customHeight="1" x14ac:dyDescent="0.3">
      <c r="A138" s="45">
        <v>138</v>
      </c>
      <c r="C138" s="42" t="str">
        <f>IF(OR(B138="M",B138="m"),COUNTIF(Images!$B$1:B$500,D138),"")</f>
        <v/>
      </c>
      <c r="D138" s="3" t="s">
        <v>66</v>
      </c>
      <c r="E138" s="3" t="s">
        <v>201</v>
      </c>
      <c r="F138" s="3" t="s">
        <v>18</v>
      </c>
      <c r="G138" s="3" t="s">
        <v>30</v>
      </c>
      <c r="I138" s="3" t="s">
        <v>35</v>
      </c>
      <c r="J138" s="4"/>
      <c r="K138" s="23">
        <v>132002.61600000001</v>
      </c>
      <c r="L138" s="23">
        <v>490038.196</v>
      </c>
      <c r="M138" s="24">
        <f t="shared" si="74"/>
        <v>13.334060000000003</v>
      </c>
      <c r="N138" s="24">
        <f t="shared" si="74"/>
        <v>49.01061</v>
      </c>
      <c r="O138" s="27">
        <v>15</v>
      </c>
      <c r="P138" s="27">
        <v>779</v>
      </c>
      <c r="Q138" s="27">
        <v>15</v>
      </c>
      <c r="R138" s="1">
        <v>149</v>
      </c>
      <c r="T138" s="4">
        <v>1</v>
      </c>
      <c r="U138" s="4">
        <v>1</v>
      </c>
      <c r="V138" s="4">
        <v>1</v>
      </c>
      <c r="W138" s="4">
        <v>1</v>
      </c>
      <c r="X138" s="4" t="s">
        <v>166</v>
      </c>
      <c r="Z138" s="30"/>
      <c r="AA138" s="31"/>
      <c r="AB138" s="32"/>
      <c r="AC138" s="33"/>
      <c r="AD138" s="29"/>
      <c r="AE138" s="32"/>
      <c r="AF138" s="32"/>
      <c r="AG138" s="32"/>
      <c r="AH138" s="32"/>
      <c r="AI138" s="28"/>
      <c r="AJ138" s="34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ht="15" customHeight="1" x14ac:dyDescent="0.3">
      <c r="A139" s="45">
        <v>139</v>
      </c>
      <c r="C139" s="42" t="str">
        <f>IF(OR(B139="M",B139="m"),COUNTIF(Images!$B$1:B$500,D139),"")</f>
        <v/>
      </c>
      <c r="D139" s="3" t="s">
        <v>57</v>
      </c>
      <c r="E139" s="3" t="s">
        <v>192</v>
      </c>
      <c r="F139" s="3" t="s">
        <v>18</v>
      </c>
      <c r="G139" s="3" t="s">
        <v>21</v>
      </c>
      <c r="H139" s="2">
        <v>40</v>
      </c>
      <c r="I139" s="3" t="s">
        <v>361</v>
      </c>
      <c r="J139" s="4"/>
      <c r="K139" s="23">
        <v>125328</v>
      </c>
      <c r="L139" s="23">
        <v>485749.6</v>
      </c>
      <c r="M139" s="24">
        <f t="shared" si="74"/>
        <v>12.891111111111112</v>
      </c>
      <c r="N139" s="24">
        <f t="shared" si="74"/>
        <v>48.963777777777771</v>
      </c>
      <c r="O139" s="27">
        <v>50</v>
      </c>
      <c r="P139" s="27">
        <v>955</v>
      </c>
      <c r="Q139" s="27">
        <v>30</v>
      </c>
      <c r="R139" s="1">
        <v>141</v>
      </c>
      <c r="S139" s="4" t="s">
        <v>193</v>
      </c>
      <c r="T139" s="4">
        <v>2</v>
      </c>
      <c r="U139" s="4">
        <v>1</v>
      </c>
      <c r="V139" s="4">
        <v>1</v>
      </c>
      <c r="W139" s="4">
        <v>1</v>
      </c>
      <c r="X139" s="4" t="s">
        <v>165</v>
      </c>
      <c r="Z139" s="30"/>
      <c r="AA139" s="31"/>
      <c r="AB139" s="32"/>
      <c r="AC139" s="33"/>
      <c r="AD139" s="29"/>
      <c r="AE139" s="32"/>
      <c r="AF139" s="32"/>
      <c r="AG139" s="32"/>
      <c r="AH139" s="32"/>
      <c r="AI139" s="28"/>
      <c r="AJ139" s="34"/>
    </row>
    <row r="140" spans="1:77" ht="15" customHeight="1" x14ac:dyDescent="0.3">
      <c r="A140" s="45">
        <v>140</v>
      </c>
      <c r="C140" s="42" t="str">
        <f>IF(OR(B140="M",B140="m"),COUNTIF(Images!$B$1:B$500,D140),"")</f>
        <v/>
      </c>
      <c r="D140" s="3" t="s">
        <v>57</v>
      </c>
      <c r="E140" s="3" t="s">
        <v>192</v>
      </c>
      <c r="F140" s="3" t="s">
        <v>18</v>
      </c>
      <c r="G140" s="3" t="s">
        <v>21</v>
      </c>
      <c r="I140" s="3" t="s">
        <v>361</v>
      </c>
      <c r="J140" s="4"/>
      <c r="K140" s="23">
        <v>125328</v>
      </c>
      <c r="L140" s="23">
        <v>485749.6</v>
      </c>
      <c r="M140" s="24">
        <f t="shared" si="74"/>
        <v>12.891111111111112</v>
      </c>
      <c r="N140" s="24">
        <f t="shared" si="74"/>
        <v>48.963777777777771</v>
      </c>
      <c r="O140" s="27">
        <v>50</v>
      </c>
      <c r="P140" s="27">
        <v>955</v>
      </c>
      <c r="Q140" s="27">
        <v>30</v>
      </c>
      <c r="R140" s="1">
        <v>160</v>
      </c>
      <c r="S140" s="4" t="s">
        <v>193</v>
      </c>
      <c r="T140" s="4">
        <v>2</v>
      </c>
      <c r="U140" s="4">
        <v>1</v>
      </c>
      <c r="V140" s="4">
        <v>1</v>
      </c>
      <c r="W140" s="4">
        <v>1</v>
      </c>
      <c r="X140" s="4" t="s">
        <v>16</v>
      </c>
      <c r="Z140" s="30"/>
      <c r="AA140" s="31"/>
      <c r="AB140" s="32"/>
      <c r="AC140" s="33"/>
      <c r="AD140" s="29"/>
      <c r="AE140" s="32"/>
      <c r="AF140" s="32"/>
      <c r="AG140" s="32"/>
      <c r="AH140" s="32"/>
      <c r="AI140" s="28"/>
      <c r="AJ140" s="34"/>
    </row>
    <row r="141" spans="1:77" s="3" customFormat="1" ht="15" customHeight="1" x14ac:dyDescent="0.3">
      <c r="A141" s="45">
        <v>141</v>
      </c>
      <c r="B141" s="42" t="s">
        <v>341</v>
      </c>
      <c r="C141" s="42">
        <f>IF(OR(B141="M",B141="m"),COUNTIF(Images!$B$1:B$500,D141),"")</f>
        <v>5</v>
      </c>
      <c r="D141" s="4" t="s">
        <v>57</v>
      </c>
      <c r="E141" s="4"/>
      <c r="G141" s="4" t="s">
        <v>462</v>
      </c>
      <c r="H141" s="13">
        <v>40</v>
      </c>
      <c r="I141" s="13"/>
      <c r="J141" s="15" t="s">
        <v>316</v>
      </c>
      <c r="K141" s="16">
        <f t="shared" ref="K141:L141" si="95">IF(M141="","",TRUNC(M141)*10000+TRUNC((M141-TRUNC(M141))*60)*100+(((M141-TRUNC(M141))*60)-TRUNC((M141-TRUNC(M141))*60))*60)</f>
        <v>125258.908</v>
      </c>
      <c r="L141" s="16">
        <f t="shared" si="95"/>
        <v>485750.22</v>
      </c>
      <c r="M141" s="17">
        <f t="shared" ref="M141" si="96">IF(J141="","",VALUE(MID(J141,FIND("%2C",J141)+3,8)))</f>
        <v>12.88303</v>
      </c>
      <c r="N141" s="17">
        <f t="shared" ref="N141" si="97">IF(J141="","",VALUE(MID(J141,FIND("q=",J141)+2,8)))</f>
        <v>48.963949999999997</v>
      </c>
      <c r="O141" s="18">
        <v>3</v>
      </c>
      <c r="P141" s="18">
        <v>1037</v>
      </c>
      <c r="Q141" s="18">
        <v>15</v>
      </c>
      <c r="R141" s="1"/>
      <c r="X141" s="4"/>
      <c r="Y141" s="41" t="s">
        <v>334</v>
      </c>
      <c r="Z141" s="30"/>
      <c r="AA141" s="31"/>
      <c r="AB141" s="32"/>
      <c r="AC141" s="33"/>
      <c r="AD141" s="29"/>
      <c r="AE141" s="32"/>
      <c r="AF141" s="32"/>
      <c r="AG141" s="32"/>
      <c r="AH141" s="32"/>
      <c r="AI141" s="28"/>
      <c r="AJ141" s="29"/>
      <c r="AK141" s="4"/>
      <c r="AL141" s="4"/>
      <c r="AM141" s="4"/>
      <c r="AN141" s="4"/>
      <c r="AO141" s="4"/>
    </row>
    <row r="142" spans="1:77" ht="15" customHeight="1" x14ac:dyDescent="0.3">
      <c r="A142" s="45">
        <v>142</v>
      </c>
      <c r="C142" s="42" t="str">
        <f>IF(OR(B142="M",B142="m"),COUNTIF(Images!$B$1:B$500,D142),"")</f>
        <v/>
      </c>
      <c r="D142" s="3" t="s">
        <v>20</v>
      </c>
      <c r="E142" s="3" t="s">
        <v>241</v>
      </c>
      <c r="F142" s="3" t="s">
        <v>18</v>
      </c>
      <c r="G142" s="3" t="s">
        <v>21</v>
      </c>
      <c r="H142" s="2" t="s">
        <v>317</v>
      </c>
      <c r="I142" s="3" t="s">
        <v>361</v>
      </c>
      <c r="J142" s="4"/>
      <c r="K142" s="23">
        <v>125328</v>
      </c>
      <c r="L142" s="23">
        <v>485749.6</v>
      </c>
      <c r="M142" s="24">
        <f>(K142-TRUNC(K142/100)*100)/3600+(TRUNC(K142/100)-TRUNC(K142/10000)*100)/60+TRUNC(K142/10000)</f>
        <v>12.891111111111112</v>
      </c>
      <c r="N142" s="24">
        <f>(L142-TRUNC(L142/100)*100)/3600+(TRUNC(L142/100)-TRUNC(L142/10000)*100)/60+TRUNC(L142/10000)</f>
        <v>48.963777777777771</v>
      </c>
      <c r="O142" s="27">
        <v>50</v>
      </c>
      <c r="P142" s="27">
        <v>955</v>
      </c>
      <c r="Q142" s="27">
        <v>30</v>
      </c>
      <c r="R142" s="10">
        <v>117</v>
      </c>
      <c r="S142" s="4" t="s">
        <v>240</v>
      </c>
      <c r="T142" s="4">
        <v>1</v>
      </c>
      <c r="U142" s="4">
        <v>1</v>
      </c>
      <c r="V142" s="4">
        <v>1</v>
      </c>
      <c r="W142" s="4">
        <v>1</v>
      </c>
      <c r="X142" s="4" t="s">
        <v>155</v>
      </c>
      <c r="Z142" s="30"/>
      <c r="AA142" s="31"/>
      <c r="AB142" s="32"/>
      <c r="AC142" s="33"/>
      <c r="AD142" s="29"/>
      <c r="AE142" s="32"/>
      <c r="AF142" s="32"/>
      <c r="AG142" s="32"/>
      <c r="AH142" s="32"/>
      <c r="AI142" s="28"/>
      <c r="AJ142" s="34"/>
    </row>
    <row r="143" spans="1:77" ht="15" customHeight="1" x14ac:dyDescent="0.3">
      <c r="A143" s="45">
        <v>143</v>
      </c>
      <c r="C143" s="42" t="str">
        <f>IF(OR(B143="M",B143="m"),COUNTIF(Images!$B$1:B$500,D143),"")</f>
        <v/>
      </c>
      <c r="D143" s="3" t="s">
        <v>20</v>
      </c>
      <c r="E143" s="3" t="s">
        <v>241</v>
      </c>
      <c r="F143" s="3" t="s">
        <v>18</v>
      </c>
      <c r="G143" s="3" t="s">
        <v>21</v>
      </c>
      <c r="I143" s="3" t="s">
        <v>361</v>
      </c>
      <c r="J143" s="4"/>
      <c r="K143" s="23">
        <v>125328</v>
      </c>
      <c r="L143" s="23">
        <v>485749.6</v>
      </c>
      <c r="M143" s="24">
        <f>(K143-TRUNC(K143/100)*100)/3600+(TRUNC(K143/100)-TRUNC(K143/10000)*100)/60+TRUNC(K143/10000)</f>
        <v>12.891111111111112</v>
      </c>
      <c r="N143" s="24">
        <f>(L143-TRUNC(L143/100)*100)/3600+(TRUNC(L143/100)-TRUNC(L143/10000)*100)/60+TRUNC(L143/10000)</f>
        <v>48.963777777777771</v>
      </c>
      <c r="O143" s="27">
        <v>50</v>
      </c>
      <c r="P143" s="27">
        <v>955</v>
      </c>
      <c r="Q143" s="27">
        <v>30</v>
      </c>
      <c r="R143" s="10">
        <v>138</v>
      </c>
      <c r="S143" s="4" t="s">
        <v>240</v>
      </c>
      <c r="T143" s="4">
        <v>1</v>
      </c>
      <c r="U143" s="4">
        <v>1</v>
      </c>
      <c r="V143" s="4">
        <v>1</v>
      </c>
      <c r="W143" s="4">
        <v>1</v>
      </c>
      <c r="X143" s="4" t="s">
        <v>16</v>
      </c>
      <c r="Z143" s="30"/>
      <c r="AA143" s="31"/>
      <c r="AB143" s="32"/>
      <c r="AC143" s="33"/>
      <c r="AD143" s="29"/>
      <c r="AE143" s="32"/>
      <c r="AF143" s="32"/>
      <c r="AG143" s="32"/>
      <c r="AH143" s="32"/>
      <c r="AI143" s="28"/>
      <c r="AJ143" s="34"/>
    </row>
    <row r="144" spans="1:77" s="3" customFormat="1" ht="15" customHeight="1" x14ac:dyDescent="0.3">
      <c r="A144" s="45">
        <v>144</v>
      </c>
      <c r="B144" s="42" t="s">
        <v>341</v>
      </c>
      <c r="C144" s="42">
        <f>IF(OR(B144="M",B144="m"),COUNTIF(Images!$B$1:B$500,D144),"")</f>
        <v>5</v>
      </c>
      <c r="D144" s="4" t="s">
        <v>20</v>
      </c>
      <c r="E144" s="4"/>
      <c r="G144" s="4" t="s">
        <v>462</v>
      </c>
      <c r="H144" s="13" t="s">
        <v>317</v>
      </c>
      <c r="I144" s="13"/>
      <c r="J144" s="15" t="s">
        <v>318</v>
      </c>
      <c r="K144" s="16">
        <f t="shared" ref="K144:L144" si="98">IF(M144="","",TRUNC(M144)*10000+TRUNC((M144-TRUNC(M144))*60)*100+(((M144-TRUNC(M144))*60)-TRUNC((M144-TRUNC(M144))*60))*60)</f>
        <v>125257.936</v>
      </c>
      <c r="L144" s="16">
        <f t="shared" si="98"/>
        <v>485749.17599999998</v>
      </c>
      <c r="M144" s="17">
        <f t="shared" ref="M144" si="99">IF(J144="","",VALUE(MID(J144,FIND("%2C",J144)+3,8)))</f>
        <v>12.882759999999999</v>
      </c>
      <c r="N144" s="17">
        <f t="shared" ref="N144" si="100">IF(J144="","",VALUE(MID(J144,FIND("q=",J144)+2,8)))</f>
        <v>48.963659999999997</v>
      </c>
      <c r="O144" s="18">
        <v>3</v>
      </c>
      <c r="P144" s="18">
        <v>1044</v>
      </c>
      <c r="Q144" s="18">
        <v>15</v>
      </c>
      <c r="R144" s="1"/>
      <c r="X144" s="4"/>
      <c r="Y144" s="41" t="s">
        <v>334</v>
      </c>
      <c r="Z144" s="30"/>
      <c r="AA144" s="31"/>
      <c r="AB144" s="32"/>
      <c r="AC144" s="33"/>
      <c r="AD144" s="29"/>
      <c r="AE144" s="32"/>
      <c r="AF144" s="32"/>
      <c r="AG144" s="32"/>
      <c r="AH144" s="32"/>
      <c r="AI144" s="28"/>
      <c r="AJ144" s="29"/>
      <c r="AK144" s="4"/>
      <c r="AL144" s="4"/>
      <c r="AM144" s="4"/>
      <c r="AN144" s="4"/>
      <c r="AO144" s="4"/>
    </row>
    <row r="145" spans="1:77" ht="15" customHeight="1" x14ac:dyDescent="0.3">
      <c r="A145" s="45">
        <v>145</v>
      </c>
      <c r="C145" s="42" t="str">
        <f>IF(OR(B145="M",B145="m"),COUNTIF(Images!$B$1:B$500,D145),"")</f>
        <v/>
      </c>
      <c r="D145" s="3" t="s">
        <v>117</v>
      </c>
      <c r="E145" s="3" t="s">
        <v>233</v>
      </c>
      <c r="F145" s="3" t="s">
        <v>18</v>
      </c>
      <c r="G145" s="3" t="s">
        <v>23</v>
      </c>
      <c r="H145" s="2">
        <v>41</v>
      </c>
      <c r="I145" s="3" t="s">
        <v>118</v>
      </c>
      <c r="J145" s="4"/>
      <c r="K145" s="23">
        <v>131833.29999999999</v>
      </c>
      <c r="L145" s="23">
        <v>490257.19199999998</v>
      </c>
      <c r="M145" s="24">
        <f t="shared" ref="M145:N155" si="101">(K145-TRUNC(K145/100)*100)/3600+(TRUNC(K145/100)-TRUNC(K145/10000)*100)/60+TRUNC(K145/10000)</f>
        <v>13.309249999999997</v>
      </c>
      <c r="N145" s="24">
        <f t="shared" si="101"/>
        <v>49.049219999999991</v>
      </c>
      <c r="O145" s="27">
        <v>15</v>
      </c>
      <c r="P145" s="27">
        <v>830</v>
      </c>
      <c r="Q145" s="27">
        <v>25</v>
      </c>
      <c r="R145" s="1">
        <v>204</v>
      </c>
      <c r="T145" s="4">
        <v>1</v>
      </c>
      <c r="U145" s="4">
        <v>1</v>
      </c>
      <c r="V145" s="4">
        <v>1</v>
      </c>
      <c r="W145" s="4">
        <v>1</v>
      </c>
      <c r="X145" s="4" t="s">
        <v>176</v>
      </c>
      <c r="Z145" s="30"/>
      <c r="AA145" s="31"/>
      <c r="AB145" s="32"/>
      <c r="AC145" s="33"/>
      <c r="AD145" s="29"/>
      <c r="AE145" s="32"/>
      <c r="AF145" s="32"/>
      <c r="AG145" s="32"/>
      <c r="AH145" s="32"/>
      <c r="AI145" s="28"/>
      <c r="AJ145" s="29"/>
    </row>
    <row r="146" spans="1:77" s="3" customFormat="1" ht="15" customHeight="1" x14ac:dyDescent="0.3">
      <c r="A146" s="45">
        <v>146</v>
      </c>
      <c r="B146" s="42" t="s">
        <v>341</v>
      </c>
      <c r="C146" s="42">
        <f>IF(OR(B146="M",B146="m"),COUNTIF(Images!$B$1:B$500,D146),"")</f>
        <v>5</v>
      </c>
      <c r="D146" s="4" t="s">
        <v>117</v>
      </c>
      <c r="E146" s="4"/>
      <c r="G146" s="4" t="s">
        <v>366</v>
      </c>
      <c r="H146" s="13">
        <v>41</v>
      </c>
      <c r="I146" s="13"/>
      <c r="J146" s="15" t="s">
        <v>376</v>
      </c>
      <c r="K146" s="16">
        <f t="shared" ref="K146" si="102">IF(M146="","",TRUNC(M146)*10000+TRUNC((M146-TRUNC(M146))*60)*100+(((M146-TRUNC(M146))*60)-TRUNC((M146-TRUNC(M146))*60))*60)</f>
        <v>131832.76</v>
      </c>
      <c r="L146" s="16">
        <f t="shared" ref="L146" si="103">IF(N146="","",TRUNC(N146)*10000+TRUNC((N146-TRUNC(N146))*60)*100+(((N146-TRUNC(N146))*60)-TRUNC((N146-TRUNC(N146))*60))*60)</f>
        <v>490257.94799999997</v>
      </c>
      <c r="M146" s="17">
        <f t="shared" ref="M146" si="104">IF(J146="","",VALUE(MID(J146,FIND("%2C",J146)+3,8)))</f>
        <v>13.309100000000001</v>
      </c>
      <c r="N146" s="17">
        <f t="shared" ref="N146" si="105">IF(J146="","",VALUE(MID(J146,FIND("q=",J146)+2,8)))</f>
        <v>49.049430000000001</v>
      </c>
      <c r="O146" s="18">
        <v>6</v>
      </c>
      <c r="P146" s="18">
        <v>825</v>
      </c>
      <c r="Q146" s="18">
        <v>15</v>
      </c>
      <c r="R146" s="1"/>
      <c r="X146" s="4"/>
      <c r="Y146" s="41" t="s">
        <v>375</v>
      </c>
      <c r="Z146" s="30"/>
      <c r="AA146" s="31"/>
      <c r="AB146" s="32"/>
      <c r="AC146" s="33"/>
      <c r="AD146" s="29"/>
      <c r="AE146" s="32"/>
      <c r="AF146" s="32"/>
      <c r="AG146" s="32"/>
      <c r="AH146" s="32"/>
      <c r="AI146" s="28"/>
      <c r="AJ146" s="29"/>
      <c r="AK146" s="4"/>
      <c r="AL146" s="4"/>
      <c r="AM146" s="4"/>
      <c r="AN146" s="4"/>
      <c r="AO146" s="4"/>
    </row>
    <row r="147" spans="1:77" s="3" customFormat="1" ht="15" customHeight="1" x14ac:dyDescent="0.3">
      <c r="A147" s="45">
        <v>147</v>
      </c>
      <c r="B147" s="42" t="s">
        <v>342</v>
      </c>
      <c r="C147" s="42" t="str">
        <f>IF(OR(B147="M",B147="m"),COUNTIF(Images!$B$1:B$500,D147),"")</f>
        <v/>
      </c>
      <c r="D147" s="4" t="s">
        <v>386</v>
      </c>
      <c r="E147" s="4"/>
      <c r="G147" s="4" t="s">
        <v>366</v>
      </c>
      <c r="H147" s="13">
        <v>41</v>
      </c>
      <c r="I147" s="13"/>
      <c r="J147" s="15" t="s">
        <v>376</v>
      </c>
      <c r="K147" s="16">
        <f t="shared" ref="K147" si="106">IF(M147="","",TRUNC(M147)*10000+TRUNC((M147-TRUNC(M147))*60)*100+(((M147-TRUNC(M147))*60)-TRUNC((M147-TRUNC(M147))*60))*60)</f>
        <v>131832.76</v>
      </c>
      <c r="L147" s="16">
        <f t="shared" ref="L147" si="107">IF(N147="","",TRUNC(N147)*10000+TRUNC((N147-TRUNC(N147))*60)*100+(((N147-TRUNC(N147))*60)-TRUNC((N147-TRUNC(N147))*60))*60)</f>
        <v>490257.94799999997</v>
      </c>
      <c r="M147" s="17">
        <f t="shared" ref="M147" si="108">IF(J147="","",VALUE(MID(J147,FIND("%2C",J147)+3,8)))</f>
        <v>13.309100000000001</v>
      </c>
      <c r="N147" s="17">
        <f t="shared" ref="N147" si="109">IF(J147="","",VALUE(MID(J147,FIND("q=",J147)+2,8)))</f>
        <v>49.049430000000001</v>
      </c>
      <c r="O147" s="18">
        <v>6</v>
      </c>
      <c r="P147" s="18">
        <v>825</v>
      </c>
      <c r="Q147" s="18">
        <v>15</v>
      </c>
      <c r="R147" s="1"/>
      <c r="X147" s="4"/>
      <c r="Y147" s="41" t="s">
        <v>375</v>
      </c>
      <c r="Z147" s="30"/>
      <c r="AA147" s="31"/>
      <c r="AB147" s="32"/>
      <c r="AC147" s="33"/>
      <c r="AD147" s="29"/>
      <c r="AE147" s="32"/>
      <c r="AF147" s="32"/>
      <c r="AG147" s="32"/>
      <c r="AH147" s="32"/>
      <c r="AI147" s="28"/>
      <c r="AJ147" s="29"/>
      <c r="AK147" s="4"/>
      <c r="AL147" s="4"/>
      <c r="AM147" s="4"/>
      <c r="AN147" s="4"/>
      <c r="AO147" s="4"/>
    </row>
    <row r="148" spans="1:77" ht="15" customHeight="1" x14ac:dyDescent="0.3">
      <c r="A148" s="45">
        <v>148</v>
      </c>
      <c r="C148" s="42" t="str">
        <f>IF(OR(B148="M",B148="m"),COUNTIF(Images!$B$1:B$500,D148),"")</f>
        <v/>
      </c>
      <c r="D148" s="3" t="s">
        <v>59</v>
      </c>
      <c r="E148" s="3" t="s">
        <v>195</v>
      </c>
      <c r="F148" s="3" t="s">
        <v>18</v>
      </c>
      <c r="G148" s="3" t="s">
        <v>23</v>
      </c>
      <c r="H148" s="2">
        <v>42</v>
      </c>
      <c r="I148" s="3" t="s">
        <v>362</v>
      </c>
      <c r="J148" s="4"/>
      <c r="K148" s="23">
        <v>132123.90400000001</v>
      </c>
      <c r="L148" s="23">
        <v>490426.39999999997</v>
      </c>
      <c r="M148" s="24">
        <f t="shared" si="101"/>
        <v>13.356640000000002</v>
      </c>
      <c r="N148" s="24">
        <f t="shared" si="101"/>
        <v>49.073999999999991</v>
      </c>
      <c r="O148" s="27">
        <v>15</v>
      </c>
      <c r="P148" s="27">
        <v>1036</v>
      </c>
      <c r="Q148" s="27">
        <v>25</v>
      </c>
      <c r="R148" s="1">
        <v>143</v>
      </c>
      <c r="T148" s="4">
        <v>1</v>
      </c>
      <c r="U148" s="4">
        <v>1</v>
      </c>
      <c r="V148" s="4">
        <v>1</v>
      </c>
      <c r="W148" s="4">
        <v>1</v>
      </c>
      <c r="X148" s="4" t="s">
        <v>165</v>
      </c>
      <c r="Z148" s="30"/>
      <c r="AA148" s="31"/>
      <c r="AB148" s="32"/>
      <c r="AC148" s="33"/>
      <c r="AD148" s="29"/>
      <c r="AE148" s="32"/>
      <c r="AF148" s="32"/>
      <c r="AG148" s="32"/>
      <c r="AH148" s="32"/>
      <c r="AI148" s="28"/>
      <c r="AJ148" s="29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s="3" customFormat="1" ht="15" customHeight="1" x14ac:dyDescent="0.3">
      <c r="A149" s="45">
        <v>149</v>
      </c>
      <c r="B149" s="42" t="s">
        <v>341</v>
      </c>
      <c r="C149" s="42">
        <f>IF(OR(B149="M",B149="m"),COUNTIF(Images!$B$1:B$500,D149),"")</f>
        <v>4</v>
      </c>
      <c r="D149" s="4" t="s">
        <v>59</v>
      </c>
      <c r="E149" s="4"/>
      <c r="G149" s="4" t="s">
        <v>366</v>
      </c>
      <c r="H149" s="13">
        <v>42</v>
      </c>
      <c r="I149" s="13"/>
      <c r="J149" s="15" t="s">
        <v>378</v>
      </c>
      <c r="K149" s="16">
        <f t="shared" ref="K149" si="110">IF(M149="","",TRUNC(M149)*10000+TRUNC((M149-TRUNC(M149))*60)*100+(((M149-TRUNC(M149))*60)-TRUNC((M149-TRUNC(M149))*60))*60)</f>
        <v>132124.12</v>
      </c>
      <c r="L149" s="16">
        <f t="shared" ref="L149" si="111">IF(N149="","",TRUNC(N149)*10000+TRUNC((N149-TRUNC(N149))*60)*100+(((N149-TRUNC(N149))*60)-TRUNC((N149-TRUNC(N149))*60))*60)</f>
        <v>490425.96799999999</v>
      </c>
      <c r="M149" s="17">
        <f t="shared" ref="M149" si="112">IF(J149="","",VALUE(MID(J149,FIND("%2C",J149)+3,8)))</f>
        <v>13.3567</v>
      </c>
      <c r="N149" s="17">
        <f t="shared" ref="N149" si="113">IF(J149="","",VALUE(MID(J149,FIND("q=",J149)+2,8)))</f>
        <v>49.073880000000003</v>
      </c>
      <c r="O149" s="18">
        <v>3</v>
      </c>
      <c r="P149" s="18">
        <v>1017</v>
      </c>
      <c r="Q149" s="18">
        <v>15</v>
      </c>
      <c r="R149" s="1"/>
      <c r="X149" s="4"/>
      <c r="Y149" s="41" t="s">
        <v>377</v>
      </c>
      <c r="Z149" s="30"/>
      <c r="AA149" s="31"/>
      <c r="AB149" s="32"/>
      <c r="AC149" s="33"/>
      <c r="AD149" s="29"/>
      <c r="AE149" s="32"/>
      <c r="AF149" s="32"/>
      <c r="AG149" s="32"/>
      <c r="AH149" s="32"/>
      <c r="AI149" s="28"/>
      <c r="AJ149" s="29"/>
      <c r="AK149" s="4"/>
      <c r="AL149" s="4"/>
      <c r="AM149" s="4"/>
      <c r="AN149" s="4"/>
      <c r="AO149" s="4"/>
    </row>
    <row r="150" spans="1:77" ht="15" customHeight="1" x14ac:dyDescent="0.3">
      <c r="A150" s="45">
        <v>150</v>
      </c>
      <c r="C150" s="42" t="str">
        <f>IF(OR(B150="M",B150="m"),COUNTIF(Images!$B$1:B$500,D150),"")</f>
        <v/>
      </c>
      <c r="D150" s="3" t="s">
        <v>61</v>
      </c>
      <c r="E150" s="3" t="s">
        <v>197</v>
      </c>
      <c r="F150" s="3" t="s">
        <v>18</v>
      </c>
      <c r="G150" s="3" t="s">
        <v>30</v>
      </c>
      <c r="H150" s="2">
        <v>43</v>
      </c>
      <c r="I150" s="3" t="s">
        <v>363</v>
      </c>
      <c r="J150" s="4"/>
      <c r="K150" s="23">
        <v>132319.17600000001</v>
      </c>
      <c r="L150" s="23">
        <v>490228.35599999997</v>
      </c>
      <c r="M150" s="24">
        <f t="shared" si="101"/>
        <v>13.388660000000002</v>
      </c>
      <c r="N150" s="24">
        <f t="shared" si="101"/>
        <v>49.041209999999992</v>
      </c>
      <c r="O150" s="27">
        <v>10</v>
      </c>
      <c r="P150" s="27">
        <v>1112</v>
      </c>
      <c r="Q150" s="27">
        <v>25</v>
      </c>
      <c r="R150" s="1">
        <v>145</v>
      </c>
      <c r="T150" s="4">
        <v>1</v>
      </c>
      <c r="U150" s="4">
        <v>2</v>
      </c>
      <c r="V150" s="4">
        <v>2</v>
      </c>
      <c r="W150" s="4">
        <v>1</v>
      </c>
      <c r="X150" s="4" t="s">
        <v>165</v>
      </c>
      <c r="Z150" s="30"/>
      <c r="AA150" s="31"/>
      <c r="AB150" s="32"/>
      <c r="AC150" s="33"/>
      <c r="AD150" s="29"/>
      <c r="AE150" s="32"/>
      <c r="AF150" s="32"/>
      <c r="AG150" s="32"/>
      <c r="AH150" s="32"/>
      <c r="AI150" s="28"/>
      <c r="AJ150" s="29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ht="15" customHeight="1" x14ac:dyDescent="0.3">
      <c r="A151" s="45">
        <v>151</v>
      </c>
      <c r="C151" s="42" t="str">
        <f>IF(OR(B151="M",B151="m"),COUNTIF(Images!$B$1:B$500,D151),"")</f>
        <v/>
      </c>
      <c r="D151" s="3" t="s">
        <v>61</v>
      </c>
      <c r="E151" s="3" t="s">
        <v>197</v>
      </c>
      <c r="F151" s="3" t="s">
        <v>18</v>
      </c>
      <c r="G151" s="3" t="s">
        <v>30</v>
      </c>
      <c r="I151" s="3" t="s">
        <v>363</v>
      </c>
      <c r="J151" s="4"/>
      <c r="K151" s="23">
        <v>132319.17600000001</v>
      </c>
      <c r="L151" s="23">
        <v>490228.35599999997</v>
      </c>
      <c r="M151" s="24">
        <f t="shared" si="101"/>
        <v>13.388660000000002</v>
      </c>
      <c r="N151" s="24">
        <f t="shared" si="101"/>
        <v>49.041209999999992</v>
      </c>
      <c r="O151" s="27">
        <v>10</v>
      </c>
      <c r="P151" s="27">
        <v>1112</v>
      </c>
      <c r="Q151" s="27">
        <v>25</v>
      </c>
      <c r="R151" s="10">
        <v>237</v>
      </c>
      <c r="T151" s="4">
        <v>1</v>
      </c>
      <c r="U151" s="4">
        <v>2</v>
      </c>
      <c r="V151" s="4">
        <v>2</v>
      </c>
      <c r="W151" s="4">
        <v>1</v>
      </c>
      <c r="X151" s="12" t="s">
        <v>16</v>
      </c>
      <c r="Z151" s="30"/>
      <c r="AA151" s="31"/>
      <c r="AB151" s="32"/>
      <c r="AC151" s="33"/>
      <c r="AD151" s="29"/>
      <c r="AE151" s="32"/>
      <c r="AF151" s="32"/>
      <c r="AG151" s="32"/>
      <c r="AH151" s="32"/>
      <c r="AI151" s="28"/>
      <c r="AJ151" s="29"/>
    </row>
    <row r="152" spans="1:77" ht="15" customHeight="1" x14ac:dyDescent="0.3">
      <c r="A152" s="45">
        <v>152</v>
      </c>
      <c r="C152" s="42" t="str">
        <f>IF(OR(B152="M",B152="m"),COUNTIF(Images!$B$1:B$500,D152),"")</f>
        <v/>
      </c>
      <c r="D152" s="3" t="s">
        <v>61</v>
      </c>
      <c r="E152" s="3" t="s">
        <v>197</v>
      </c>
      <c r="F152" s="3" t="s">
        <v>18</v>
      </c>
      <c r="G152" s="3" t="s">
        <v>30</v>
      </c>
      <c r="I152" s="3" t="s">
        <v>363</v>
      </c>
      <c r="J152" s="4"/>
      <c r="K152" s="23">
        <v>132319.17600000001</v>
      </c>
      <c r="L152" s="23">
        <v>490228.35599999997</v>
      </c>
      <c r="M152" s="24">
        <f t="shared" si="101"/>
        <v>13.388660000000002</v>
      </c>
      <c r="N152" s="24">
        <f t="shared" si="101"/>
        <v>49.041209999999992</v>
      </c>
      <c r="O152" s="27">
        <v>10</v>
      </c>
      <c r="P152" s="27">
        <v>1112</v>
      </c>
      <c r="Q152" s="27">
        <v>25</v>
      </c>
      <c r="R152" s="10">
        <v>238</v>
      </c>
      <c r="T152" s="4">
        <v>1</v>
      </c>
      <c r="U152" s="4">
        <v>2</v>
      </c>
      <c r="V152" s="4">
        <v>2</v>
      </c>
      <c r="W152" s="4">
        <v>1</v>
      </c>
      <c r="X152" s="12" t="s">
        <v>16</v>
      </c>
      <c r="Z152" s="30"/>
      <c r="AA152" s="31"/>
      <c r="AB152" s="32"/>
      <c r="AC152" s="33"/>
      <c r="AD152" s="29"/>
      <c r="AE152" s="32"/>
      <c r="AF152" s="32"/>
      <c r="AG152" s="32"/>
      <c r="AH152" s="32"/>
      <c r="AI152" s="28"/>
      <c r="AJ152" s="29"/>
    </row>
    <row r="153" spans="1:77" s="3" customFormat="1" ht="15" customHeight="1" x14ac:dyDescent="0.3">
      <c r="A153" s="45">
        <v>153</v>
      </c>
      <c r="B153" s="42" t="s">
        <v>341</v>
      </c>
      <c r="C153" s="42">
        <f>IF(OR(B153="M",B153="m"),COUNTIF(Images!$B$1:B$500,D153),"")</f>
        <v>5</v>
      </c>
      <c r="D153" s="4" t="s">
        <v>61</v>
      </c>
      <c r="E153" s="4"/>
      <c r="G153" s="4" t="s">
        <v>391</v>
      </c>
      <c r="H153" s="13">
        <v>43</v>
      </c>
      <c r="I153" s="13"/>
      <c r="J153" s="15" t="s">
        <v>402</v>
      </c>
      <c r="K153" s="16">
        <f t="shared" ref="K153" si="114">IF(M153="","",TRUNC(M153)*10000+TRUNC((M153-TRUNC(M153))*60)*100+(((M153-TRUNC(M153))*60)-TRUNC((M153-TRUNC(M153))*60))*60)</f>
        <v>132318.96</v>
      </c>
      <c r="L153" s="16">
        <f t="shared" ref="L153" si="115">IF(N153="","",TRUNC(N153)*10000+TRUNC((N153-TRUNC(N153))*60)*100+(((N153-TRUNC(N153))*60)-TRUNC((N153-TRUNC(N153))*60))*60)</f>
        <v>490228.46399999998</v>
      </c>
      <c r="M153" s="17">
        <f t="shared" ref="M153" si="116">IF(J153="","",VALUE(MID(J153,FIND("%2C",J153)+3,8)))</f>
        <v>13.3886</v>
      </c>
      <c r="N153" s="17">
        <f t="shared" ref="N153" si="117">IF(J153="","",VALUE(MID(J153,FIND("q=",J153)+2,8)))</f>
        <v>49.041240000000002</v>
      </c>
      <c r="O153" s="18">
        <v>3</v>
      </c>
      <c r="P153" s="18">
        <v>1091</v>
      </c>
      <c r="Q153" s="18">
        <v>15</v>
      </c>
      <c r="R153" s="1"/>
      <c r="X153" s="4"/>
      <c r="Y153" s="41" t="s">
        <v>403</v>
      </c>
      <c r="Z153" s="30"/>
      <c r="AA153" s="31"/>
      <c r="AB153" s="32"/>
      <c r="AC153" s="33"/>
      <c r="AD153" s="29"/>
      <c r="AE153" s="32"/>
      <c r="AF153" s="32"/>
      <c r="AG153" s="32"/>
      <c r="AH153" s="32"/>
      <c r="AI153" s="28"/>
      <c r="AJ153" s="29"/>
      <c r="AK153" s="4"/>
      <c r="AL153" s="4"/>
      <c r="AM153" s="4"/>
      <c r="AN153" s="4"/>
      <c r="AO153" s="4"/>
    </row>
    <row r="154" spans="1:77" s="3" customFormat="1" ht="15" customHeight="1" x14ac:dyDescent="0.3">
      <c r="A154" s="45">
        <v>154</v>
      </c>
      <c r="B154" s="42" t="s">
        <v>342</v>
      </c>
      <c r="C154" s="42" t="str">
        <f>IF(OR(B154="M",B154="m"),COUNTIF(Images!$B$1:B$500,D154),"")</f>
        <v/>
      </c>
      <c r="D154" s="4" t="s">
        <v>404</v>
      </c>
      <c r="E154" s="4"/>
      <c r="G154" s="4" t="s">
        <v>391</v>
      </c>
      <c r="H154" s="13">
        <v>43</v>
      </c>
      <c r="I154" s="13"/>
      <c r="J154" s="15" t="s">
        <v>402</v>
      </c>
      <c r="K154" s="16">
        <f t="shared" ref="K154" si="118">IF(M154="","",TRUNC(M154)*10000+TRUNC((M154-TRUNC(M154))*60)*100+(((M154-TRUNC(M154))*60)-TRUNC((M154-TRUNC(M154))*60))*60)</f>
        <v>132318.96</v>
      </c>
      <c r="L154" s="16">
        <f t="shared" ref="L154" si="119">IF(N154="","",TRUNC(N154)*10000+TRUNC((N154-TRUNC(N154))*60)*100+(((N154-TRUNC(N154))*60)-TRUNC((N154-TRUNC(N154))*60))*60)</f>
        <v>490228.46399999998</v>
      </c>
      <c r="M154" s="17">
        <f t="shared" ref="M154" si="120">IF(J154="","",VALUE(MID(J154,FIND("%2C",J154)+3,8)))</f>
        <v>13.3886</v>
      </c>
      <c r="N154" s="17">
        <f t="shared" ref="N154" si="121">IF(J154="","",VALUE(MID(J154,FIND("q=",J154)+2,8)))</f>
        <v>49.041240000000002</v>
      </c>
      <c r="O154" s="18">
        <v>3</v>
      </c>
      <c r="P154" s="18">
        <v>1091</v>
      </c>
      <c r="Q154" s="18">
        <v>15</v>
      </c>
      <c r="R154" s="1"/>
      <c r="X154" s="4"/>
      <c r="Y154" s="41" t="s">
        <v>403</v>
      </c>
      <c r="Z154" s="30"/>
      <c r="AA154" s="31"/>
      <c r="AB154" s="32"/>
      <c r="AC154" s="33"/>
      <c r="AD154" s="29"/>
      <c r="AE154" s="32"/>
      <c r="AF154" s="32"/>
      <c r="AG154" s="32"/>
      <c r="AH154" s="32"/>
      <c r="AI154" s="28"/>
      <c r="AJ154" s="29"/>
      <c r="AK154" s="4"/>
      <c r="AL154" s="4"/>
      <c r="AM154" s="4"/>
      <c r="AN154" s="4"/>
      <c r="AO154" s="4"/>
    </row>
    <row r="155" spans="1:77" ht="15" customHeight="1" x14ac:dyDescent="0.3">
      <c r="A155" s="45">
        <v>155</v>
      </c>
      <c r="C155" s="42" t="str">
        <f>IF(OR(B155="M",B155="m"),COUNTIF(Images!$B$1:B$500,D155),"")</f>
        <v/>
      </c>
      <c r="D155" s="3" t="s">
        <v>81</v>
      </c>
      <c r="E155" s="3" t="s">
        <v>214</v>
      </c>
      <c r="F155" s="3" t="s">
        <v>18</v>
      </c>
      <c r="G155" s="3" t="s">
        <v>43</v>
      </c>
      <c r="H155" s="2">
        <v>44</v>
      </c>
      <c r="I155" s="3" t="s">
        <v>364</v>
      </c>
      <c r="J155" s="4"/>
      <c r="K155" s="23">
        <v>133422.08000000002</v>
      </c>
      <c r="L155" s="23">
        <v>485316.44</v>
      </c>
      <c r="M155" s="24">
        <f t="shared" si="101"/>
        <v>13.572800000000004</v>
      </c>
      <c r="N155" s="24">
        <f t="shared" si="101"/>
        <v>48.887900000000002</v>
      </c>
      <c r="O155" s="27">
        <v>20</v>
      </c>
      <c r="P155" s="27">
        <v>805</v>
      </c>
      <c r="Q155" s="27">
        <v>20</v>
      </c>
      <c r="R155" s="1">
        <v>164</v>
      </c>
      <c r="T155" s="4">
        <v>1</v>
      </c>
      <c r="U155" s="4">
        <v>1</v>
      </c>
      <c r="V155" s="4">
        <v>1</v>
      </c>
      <c r="W155" s="4">
        <v>1</v>
      </c>
      <c r="X155" s="4" t="s">
        <v>165</v>
      </c>
      <c r="Z155" s="30"/>
      <c r="AA155" s="31"/>
      <c r="AB155" s="32"/>
      <c r="AC155" s="33"/>
      <c r="AD155" s="29"/>
      <c r="AE155" s="32"/>
      <c r="AF155" s="32"/>
      <c r="AG155" s="32"/>
      <c r="AH155" s="32"/>
      <c r="AI155" s="28"/>
      <c r="AJ155" s="29"/>
    </row>
    <row r="156" spans="1:77" s="3" customFormat="1" ht="15" customHeight="1" x14ac:dyDescent="0.3">
      <c r="A156" s="45">
        <v>156</v>
      </c>
      <c r="B156" s="42" t="s">
        <v>342</v>
      </c>
      <c r="C156" s="42" t="str">
        <f>IF(OR(B156="M",B156="m"),COUNTIF(Images!$B$1:B$500,D156),"")</f>
        <v/>
      </c>
      <c r="D156" s="4" t="s">
        <v>81</v>
      </c>
      <c r="E156" s="4"/>
      <c r="G156" s="4" t="s">
        <v>322</v>
      </c>
      <c r="H156" s="13">
        <v>44</v>
      </c>
      <c r="I156" s="13"/>
      <c r="J156" s="15" t="s">
        <v>319</v>
      </c>
      <c r="K156" s="16">
        <f t="shared" ref="K156:L156" si="122">IF(M156="","",TRUNC(M156)*10000+TRUNC((M156-TRUNC(M156))*60)*100+(((M156-TRUNC(M156))*60)-TRUNC((M156-TRUNC(M156))*60))*60)</f>
        <v>133422.908</v>
      </c>
      <c r="L156" s="16">
        <f t="shared" si="122"/>
        <v>485316.33199999999</v>
      </c>
      <c r="M156" s="17">
        <f t="shared" ref="M156" si="123">IF(J156="","",VALUE(MID(J156,FIND("%2C",J156)+3,8)))</f>
        <v>13.573029999999999</v>
      </c>
      <c r="N156" s="17">
        <f t="shared" ref="N156" si="124">IF(J156="","",VALUE(MID(J156,FIND("q=",J156)+2,8)))</f>
        <v>48.887869999999999</v>
      </c>
      <c r="O156" s="18">
        <v>3</v>
      </c>
      <c r="P156" s="18">
        <v>787</v>
      </c>
      <c r="Q156" s="18">
        <v>15</v>
      </c>
      <c r="R156" s="1"/>
      <c r="X156" s="4"/>
      <c r="Y156" s="41" t="s">
        <v>320</v>
      </c>
      <c r="Z156" s="30"/>
      <c r="AA156" s="31"/>
      <c r="AB156" s="32"/>
      <c r="AC156" s="33"/>
      <c r="AD156" s="29"/>
      <c r="AE156" s="32"/>
      <c r="AF156" s="32"/>
      <c r="AG156" s="32"/>
      <c r="AH156" s="32"/>
      <c r="AI156" s="28"/>
      <c r="AJ156" s="29"/>
      <c r="AK156" s="4"/>
      <c r="AL156" s="4"/>
      <c r="AM156" s="4"/>
      <c r="AN156" s="4"/>
      <c r="AO156" s="4"/>
    </row>
    <row r="157" spans="1:77" ht="15" customHeight="1" x14ac:dyDescent="0.3">
      <c r="A157" s="45">
        <v>157</v>
      </c>
      <c r="C157" s="42" t="str">
        <f>IF(OR(B157="M",B157="m"),COUNTIF(Images!$B$1:B$500,D157),"")</f>
        <v/>
      </c>
      <c r="D157" s="3" t="s">
        <v>110</v>
      </c>
      <c r="E157" s="3" t="s">
        <v>266</v>
      </c>
      <c r="F157" s="3" t="s">
        <v>18</v>
      </c>
      <c r="G157" s="3" t="s">
        <v>43</v>
      </c>
      <c r="H157" s="2">
        <v>45</v>
      </c>
      <c r="I157" s="3" t="s">
        <v>90</v>
      </c>
      <c r="J157" s="4"/>
      <c r="K157" s="23">
        <v>132150.364</v>
      </c>
      <c r="L157" s="23">
        <v>485556.82</v>
      </c>
      <c r="M157" s="24">
        <f t="shared" ref="M157:N175" si="125">(K157-TRUNC(K157/100)*100)/3600+(TRUNC(K157/100)-TRUNC(K157/10000)*100)/60+TRUNC(K157/10000)</f>
        <v>13.363990000000001</v>
      </c>
      <c r="N157" s="24">
        <f t="shared" si="125"/>
        <v>48.932450000000003</v>
      </c>
      <c r="O157" s="27">
        <v>15</v>
      </c>
      <c r="P157" s="27">
        <v>797</v>
      </c>
      <c r="Q157" s="27">
        <v>15</v>
      </c>
      <c r="R157" s="1">
        <v>188</v>
      </c>
      <c r="T157" s="4">
        <v>2</v>
      </c>
      <c r="U157" s="4">
        <v>1</v>
      </c>
      <c r="V157" s="4">
        <v>1</v>
      </c>
      <c r="W157" s="4">
        <v>1</v>
      </c>
      <c r="X157" s="4" t="s">
        <v>171</v>
      </c>
      <c r="Z157" s="30"/>
      <c r="AA157" s="31"/>
      <c r="AB157" s="32"/>
      <c r="AC157" s="33"/>
      <c r="AD157" s="29"/>
      <c r="AE157" s="32"/>
      <c r="AF157" s="32"/>
      <c r="AG157" s="32"/>
      <c r="AH157" s="32"/>
      <c r="AI157" s="28"/>
      <c r="AJ157" s="29"/>
    </row>
    <row r="158" spans="1:77" ht="15" customHeight="1" x14ac:dyDescent="0.3">
      <c r="A158" s="45">
        <v>158</v>
      </c>
      <c r="C158" s="42" t="str">
        <f>IF(OR(B158="M",B158="m"),COUNTIF(Images!$B$1:B$500,D158),"")</f>
        <v/>
      </c>
      <c r="D158" s="3" t="s">
        <v>110</v>
      </c>
      <c r="E158" s="3" t="s">
        <v>266</v>
      </c>
      <c r="F158" s="3" t="s">
        <v>18</v>
      </c>
      <c r="G158" s="3" t="s">
        <v>43</v>
      </c>
      <c r="I158" s="3" t="s">
        <v>90</v>
      </c>
      <c r="J158" s="4"/>
      <c r="K158" s="23">
        <v>132150.364</v>
      </c>
      <c r="L158" s="23">
        <v>485556.82</v>
      </c>
      <c r="M158" s="24">
        <f t="shared" si="125"/>
        <v>13.363990000000001</v>
      </c>
      <c r="N158" s="24">
        <f t="shared" si="125"/>
        <v>48.932450000000003</v>
      </c>
      <c r="O158" s="27">
        <v>15</v>
      </c>
      <c r="P158" s="27">
        <v>797</v>
      </c>
      <c r="Q158" s="27">
        <v>15</v>
      </c>
      <c r="R158" s="1">
        <v>189</v>
      </c>
      <c r="T158" s="4">
        <v>2</v>
      </c>
      <c r="U158" s="4">
        <v>1</v>
      </c>
      <c r="V158" s="4">
        <v>1</v>
      </c>
      <c r="W158" s="4">
        <v>1</v>
      </c>
      <c r="X158" s="4" t="s">
        <v>16</v>
      </c>
      <c r="Z158" s="30"/>
      <c r="AA158" s="31"/>
      <c r="AB158" s="32"/>
      <c r="AC158" s="33"/>
      <c r="AD158" s="29"/>
      <c r="AE158" s="32"/>
      <c r="AF158" s="32"/>
      <c r="AG158" s="32"/>
      <c r="AH158" s="32"/>
      <c r="AI158" s="28"/>
      <c r="AJ158" s="29"/>
    </row>
    <row r="159" spans="1:77" ht="15" customHeight="1" x14ac:dyDescent="0.3">
      <c r="A159" s="45">
        <v>159</v>
      </c>
      <c r="C159" s="42" t="str">
        <f>IF(OR(B159="M",B159="m"),COUNTIF(Images!$B$1:B$500,D159),"")</f>
        <v/>
      </c>
      <c r="D159" s="3" t="s">
        <v>89</v>
      </c>
      <c r="E159" s="3" t="s">
        <v>221</v>
      </c>
      <c r="F159" s="3" t="s">
        <v>18</v>
      </c>
      <c r="G159" s="3" t="s">
        <v>43</v>
      </c>
      <c r="I159" s="3" t="s">
        <v>90</v>
      </c>
      <c r="J159" s="4"/>
      <c r="K159" s="23">
        <v>132150.364</v>
      </c>
      <c r="L159" s="23">
        <v>485556.82</v>
      </c>
      <c r="M159" s="24">
        <f t="shared" si="125"/>
        <v>13.363990000000001</v>
      </c>
      <c r="N159" s="24">
        <f t="shared" si="125"/>
        <v>48.932450000000003</v>
      </c>
      <c r="O159" s="27">
        <v>15</v>
      </c>
      <c r="P159" s="27">
        <v>797</v>
      </c>
      <c r="Q159" s="27">
        <v>15</v>
      </c>
      <c r="R159" s="1">
        <v>171</v>
      </c>
      <c r="T159" s="4">
        <v>1</v>
      </c>
      <c r="U159" s="4">
        <v>1</v>
      </c>
      <c r="V159" s="4">
        <v>1</v>
      </c>
      <c r="X159" s="4" t="s">
        <v>169</v>
      </c>
      <c r="Z159" s="30"/>
      <c r="AA159" s="31"/>
      <c r="AB159" s="32"/>
      <c r="AC159" s="33"/>
      <c r="AD159" s="29"/>
      <c r="AE159" s="32"/>
      <c r="AF159" s="32"/>
      <c r="AG159" s="32"/>
      <c r="AH159" s="32"/>
      <c r="AI159" s="28"/>
      <c r="AJ159" s="29"/>
    </row>
    <row r="160" spans="1:77" ht="15" customHeight="1" x14ac:dyDescent="0.3">
      <c r="A160" s="45">
        <v>160</v>
      </c>
      <c r="C160" s="42" t="str">
        <f>IF(OR(B160="M",B160="m"),COUNTIF(Images!$B$1:B$500,D160),"")</f>
        <v/>
      </c>
      <c r="D160" s="3" t="s">
        <v>74</v>
      </c>
      <c r="E160" s="3" t="s">
        <v>207</v>
      </c>
      <c r="F160" s="3" t="s">
        <v>18</v>
      </c>
      <c r="G160" s="3" t="s">
        <v>40</v>
      </c>
      <c r="H160" s="2">
        <v>46</v>
      </c>
      <c r="I160" s="3" t="s">
        <v>75</v>
      </c>
      <c r="J160" s="4"/>
      <c r="K160" s="23">
        <v>131636.33600000001</v>
      </c>
      <c r="L160" s="23">
        <v>490632.72399999999</v>
      </c>
      <c r="M160" s="24">
        <f t="shared" si="125"/>
        <v>13.276760000000003</v>
      </c>
      <c r="N160" s="24">
        <f t="shared" si="125"/>
        <v>49.109089999999995</v>
      </c>
      <c r="O160" s="27">
        <v>25</v>
      </c>
      <c r="P160" s="27">
        <v>1023</v>
      </c>
      <c r="Q160" s="27">
        <v>25</v>
      </c>
      <c r="R160" s="1">
        <v>155</v>
      </c>
      <c r="T160" s="4">
        <v>1</v>
      </c>
      <c r="U160" s="4">
        <v>1</v>
      </c>
      <c r="V160" s="4">
        <v>1</v>
      </c>
      <c r="W160" s="4">
        <v>1</v>
      </c>
      <c r="X160" s="4" t="s">
        <v>168</v>
      </c>
      <c r="Z160" s="30"/>
      <c r="AA160" s="31"/>
      <c r="AB160" s="32"/>
      <c r="AC160" s="33"/>
      <c r="AD160" s="29"/>
      <c r="AE160" s="32"/>
      <c r="AF160" s="32"/>
      <c r="AG160" s="32"/>
      <c r="AH160" s="32"/>
      <c r="AI160" s="28"/>
      <c r="AJ160" s="29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s="3" customFormat="1" ht="15" customHeight="1" x14ac:dyDescent="0.3">
      <c r="A161" s="45">
        <v>161</v>
      </c>
      <c r="B161" s="42" t="s">
        <v>341</v>
      </c>
      <c r="C161" s="42">
        <f>IF(OR(B161="M",B161="m"),COUNTIF(Images!$B$1:B$500,D161),"")</f>
        <v>5</v>
      </c>
      <c r="D161" s="4" t="s">
        <v>74</v>
      </c>
      <c r="E161" s="4"/>
      <c r="G161" s="4" t="s">
        <v>366</v>
      </c>
      <c r="H161" s="13">
        <v>46</v>
      </c>
      <c r="I161" s="13"/>
      <c r="J161" s="15" t="s">
        <v>372</v>
      </c>
      <c r="K161" s="16">
        <f t="shared" ref="K161" si="126">IF(M161="","",TRUNC(M161)*10000+TRUNC((M161-TRUNC(M161))*60)*100+(((M161-TRUNC(M161))*60)-TRUNC((M161-TRUNC(M161))*60))*60)</f>
        <v>131636.04800000001</v>
      </c>
      <c r="L161" s="16">
        <f t="shared" ref="L161" si="127">IF(N161="","",TRUNC(N161)*10000+TRUNC((N161-TRUNC(N161))*60)*100+(((N161-TRUNC(N161))*60)-TRUNC((N161-TRUNC(N161))*60))*60)</f>
        <v>490632.25599999999</v>
      </c>
      <c r="M161" s="17">
        <f t="shared" ref="M161" si="128">IF(J161="","",VALUE(MID(J161,FIND("%2C",J161)+3,8)))</f>
        <v>13.276680000000001</v>
      </c>
      <c r="N161" s="17">
        <f t="shared" ref="N161" si="129">IF(J161="","",VALUE(MID(J161,FIND("q=",J161)+2,8)))</f>
        <v>49.108960000000003</v>
      </c>
      <c r="O161" s="18">
        <v>5</v>
      </c>
      <c r="P161" s="18">
        <v>972</v>
      </c>
      <c r="Q161" s="18">
        <v>15</v>
      </c>
      <c r="R161" s="1"/>
      <c r="X161" s="4"/>
      <c r="Y161" s="41" t="s">
        <v>373</v>
      </c>
      <c r="Z161" s="30"/>
      <c r="AA161" s="31"/>
      <c r="AB161" s="32"/>
      <c r="AC161" s="33"/>
      <c r="AD161" s="29"/>
      <c r="AE161" s="32"/>
      <c r="AF161" s="32"/>
      <c r="AG161" s="32"/>
      <c r="AH161" s="32"/>
      <c r="AI161" s="28"/>
      <c r="AJ161" s="29"/>
      <c r="AK161" s="4"/>
      <c r="AL161" s="4"/>
      <c r="AM161" s="4"/>
      <c r="AN161" s="4"/>
      <c r="AO161" s="4"/>
    </row>
    <row r="162" spans="1:77" s="3" customFormat="1" ht="15" customHeight="1" x14ac:dyDescent="0.3">
      <c r="A162" s="45">
        <v>162</v>
      </c>
      <c r="B162" s="42" t="s">
        <v>342</v>
      </c>
      <c r="C162" s="42" t="str">
        <f>IF(OR(B162="M",B162="m"),COUNTIF(Images!$B$1:B$500,D162),"")</f>
        <v/>
      </c>
      <c r="D162" s="4" t="s">
        <v>380</v>
      </c>
      <c r="E162" s="4"/>
      <c r="G162" s="4" t="s">
        <v>366</v>
      </c>
      <c r="H162" s="13">
        <v>46</v>
      </c>
      <c r="I162" s="13"/>
      <c r="J162" s="15" t="s">
        <v>372</v>
      </c>
      <c r="K162" s="16">
        <f t="shared" ref="K162" si="130">IF(M162="","",TRUNC(M162)*10000+TRUNC((M162-TRUNC(M162))*60)*100+(((M162-TRUNC(M162))*60)-TRUNC((M162-TRUNC(M162))*60))*60)</f>
        <v>131636.04800000001</v>
      </c>
      <c r="L162" s="16">
        <f t="shared" ref="L162" si="131">IF(N162="","",TRUNC(N162)*10000+TRUNC((N162-TRUNC(N162))*60)*100+(((N162-TRUNC(N162))*60)-TRUNC((N162-TRUNC(N162))*60))*60)</f>
        <v>490632.25599999999</v>
      </c>
      <c r="M162" s="17">
        <f t="shared" ref="M162" si="132">IF(J162="","",VALUE(MID(J162,FIND("%2C",J162)+3,8)))</f>
        <v>13.276680000000001</v>
      </c>
      <c r="N162" s="17">
        <f t="shared" ref="N162" si="133">IF(J162="","",VALUE(MID(J162,FIND("q=",J162)+2,8)))</f>
        <v>49.108960000000003</v>
      </c>
      <c r="O162" s="18">
        <v>5</v>
      </c>
      <c r="P162" s="18">
        <v>972</v>
      </c>
      <c r="Q162" s="18">
        <v>15</v>
      </c>
      <c r="R162" s="1"/>
      <c r="X162" s="4"/>
      <c r="Y162" s="41" t="s">
        <v>373</v>
      </c>
      <c r="Z162" s="30"/>
      <c r="AA162" s="31"/>
      <c r="AB162" s="32"/>
      <c r="AC162" s="33"/>
      <c r="AD162" s="29"/>
      <c r="AE162" s="32"/>
      <c r="AF162" s="32"/>
      <c r="AG162" s="32"/>
      <c r="AH162" s="32"/>
      <c r="AI162" s="28"/>
      <c r="AJ162" s="29"/>
      <c r="AK162" s="4"/>
      <c r="AL162" s="4"/>
      <c r="AM162" s="4"/>
      <c r="AN162" s="4"/>
      <c r="AO162" s="4"/>
    </row>
    <row r="163" spans="1:77" ht="15" customHeight="1" x14ac:dyDescent="0.3">
      <c r="A163" s="45">
        <v>163</v>
      </c>
      <c r="C163" s="42" t="str">
        <f>IF(OR(B163="M",B163="m"),COUNTIF(Images!$B$1:B$500,D163),"")</f>
        <v/>
      </c>
      <c r="D163" s="3" t="s">
        <v>71</v>
      </c>
      <c r="E163" s="3" t="s">
        <v>205</v>
      </c>
      <c r="F163" s="3" t="s">
        <v>18</v>
      </c>
      <c r="G163" s="3" t="s">
        <v>40</v>
      </c>
      <c r="H163" s="2">
        <v>47</v>
      </c>
      <c r="I163" s="3" t="s">
        <v>72</v>
      </c>
      <c r="J163" s="4"/>
      <c r="K163" s="23">
        <v>131655.05600000001</v>
      </c>
      <c r="L163" s="23">
        <v>490601.62</v>
      </c>
      <c r="M163" s="24">
        <f t="shared" si="125"/>
        <v>13.281960000000003</v>
      </c>
      <c r="N163" s="24">
        <f t="shared" si="125"/>
        <v>49.100450000000002</v>
      </c>
      <c r="O163" s="27">
        <v>15</v>
      </c>
      <c r="P163" s="27">
        <v>1164</v>
      </c>
      <c r="Q163" s="27">
        <v>20</v>
      </c>
      <c r="R163" s="1">
        <v>153</v>
      </c>
      <c r="T163" s="4">
        <v>1</v>
      </c>
      <c r="U163" s="4">
        <v>1</v>
      </c>
      <c r="V163" s="4">
        <v>1</v>
      </c>
      <c r="W163" s="4">
        <v>1</v>
      </c>
      <c r="X163" s="4" t="s">
        <v>165</v>
      </c>
      <c r="Z163" s="30"/>
      <c r="AA163" s="31"/>
      <c r="AB163" s="32"/>
      <c r="AC163" s="33"/>
      <c r="AD163" s="29"/>
      <c r="AE163" s="32"/>
      <c r="AF163" s="32"/>
      <c r="AG163" s="32"/>
      <c r="AH163" s="32"/>
      <c r="AI163" s="28"/>
      <c r="AJ163" s="29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t="15" customHeight="1" x14ac:dyDescent="0.3">
      <c r="A164" s="45">
        <v>164</v>
      </c>
      <c r="C164" s="42" t="str">
        <f>IF(OR(B164="M",B164="m"),COUNTIF(Images!$B$1:B$500,D164),"")</f>
        <v/>
      </c>
      <c r="D164" s="3" t="s">
        <v>73</v>
      </c>
      <c r="E164" s="3" t="s">
        <v>206</v>
      </c>
      <c r="F164" s="3" t="s">
        <v>18</v>
      </c>
      <c r="G164" s="3" t="s">
        <v>40</v>
      </c>
      <c r="I164" s="3" t="s">
        <v>72</v>
      </c>
      <c r="J164" s="4"/>
      <c r="K164" s="23">
        <v>131653.57999999999</v>
      </c>
      <c r="L164" s="23">
        <v>490602.08799999999</v>
      </c>
      <c r="M164" s="24">
        <f t="shared" si="125"/>
        <v>13.281549999999996</v>
      </c>
      <c r="N164" s="24">
        <f t="shared" si="125"/>
        <v>49.100579999999994</v>
      </c>
      <c r="O164" s="27">
        <v>15</v>
      </c>
      <c r="P164" s="27">
        <v>1177</v>
      </c>
      <c r="Q164" s="27">
        <v>20</v>
      </c>
      <c r="R164" s="1">
        <v>154</v>
      </c>
      <c r="T164" s="4">
        <v>1</v>
      </c>
      <c r="U164" s="4">
        <v>1</v>
      </c>
      <c r="V164" s="4">
        <v>1</v>
      </c>
      <c r="X164" s="4" t="s">
        <v>167</v>
      </c>
      <c r="Z164" s="30"/>
      <c r="AA164" s="31"/>
      <c r="AB164" s="32"/>
      <c r="AC164" s="33"/>
      <c r="AD164" s="29"/>
      <c r="AE164" s="32"/>
      <c r="AF164" s="32"/>
      <c r="AG164" s="32"/>
      <c r="AH164" s="32"/>
      <c r="AI164" s="28"/>
      <c r="AJ164" s="29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s="3" customFormat="1" ht="15" customHeight="1" x14ac:dyDescent="0.3">
      <c r="A165" s="45">
        <v>165</v>
      </c>
      <c r="B165" s="42" t="s">
        <v>341</v>
      </c>
      <c r="C165" s="42">
        <f>IF(OR(B165="M",B165="m"),COUNTIF(Images!$B$1:B$500,D165),"")</f>
        <v>5</v>
      </c>
      <c r="D165" s="4" t="s">
        <v>71</v>
      </c>
      <c r="E165" s="4"/>
      <c r="G165" s="4" t="s">
        <v>366</v>
      </c>
      <c r="H165" s="13">
        <v>47</v>
      </c>
      <c r="I165" s="13"/>
      <c r="J165" s="15" t="s">
        <v>370</v>
      </c>
      <c r="K165" s="16">
        <f t="shared" ref="K165" si="134">IF(M165="","",TRUNC(M165)*10000+TRUNC((M165-TRUNC(M165))*60)*100+(((M165-TRUNC(M165))*60)-TRUNC((M165-TRUNC(M165))*60))*60)</f>
        <v>131654.87599999999</v>
      </c>
      <c r="L165" s="16">
        <f t="shared" ref="L165" si="135">IF(N165="","",TRUNC(N165)*10000+TRUNC((N165-TRUNC(N165))*60)*100+(((N165-TRUNC(N165))*60)-TRUNC((N165-TRUNC(N165))*60))*60)</f>
        <v>490601.22399999999</v>
      </c>
      <c r="M165" s="17">
        <f t="shared" ref="M165" si="136">IF(J165="","",VALUE(MID(J165,FIND("%2C",J165)+3,8)))</f>
        <v>13.28191</v>
      </c>
      <c r="N165" s="17">
        <f t="shared" ref="N165" si="137">IF(J165="","",VALUE(MID(J165,FIND("q=",J165)+2,8)))</f>
        <v>49.100340000000003</v>
      </c>
      <c r="O165" s="18">
        <v>3</v>
      </c>
      <c r="P165" s="18">
        <v>1191</v>
      </c>
      <c r="Q165" s="18">
        <v>15</v>
      </c>
      <c r="R165" s="1"/>
      <c r="X165" s="4"/>
      <c r="Y165" s="41" t="s">
        <v>374</v>
      </c>
      <c r="Z165" s="30"/>
      <c r="AA165" s="31"/>
      <c r="AB165" s="32"/>
      <c r="AC165" s="33"/>
      <c r="AD165" s="29"/>
      <c r="AE165" s="32"/>
      <c r="AF165" s="32"/>
      <c r="AG165" s="32"/>
      <c r="AH165" s="32"/>
      <c r="AI165" s="28"/>
      <c r="AJ165" s="29"/>
      <c r="AK165" s="4"/>
      <c r="AL165" s="4"/>
      <c r="AM165" s="4"/>
      <c r="AN165" s="4"/>
      <c r="AO165" s="4"/>
    </row>
    <row r="166" spans="1:77" s="3" customFormat="1" ht="15" customHeight="1" x14ac:dyDescent="0.3">
      <c r="A166" s="45">
        <v>166</v>
      </c>
      <c r="B166" s="42" t="s">
        <v>341</v>
      </c>
      <c r="C166" s="42">
        <f>IF(OR(B166="M",B166="m"),COUNTIF(Images!$B$1:B$500,D166),"")</f>
        <v>5</v>
      </c>
      <c r="D166" s="4" t="s">
        <v>73</v>
      </c>
      <c r="E166" s="4"/>
      <c r="G166" s="4" t="s">
        <v>366</v>
      </c>
      <c r="H166" s="13">
        <v>47</v>
      </c>
      <c r="I166" s="13"/>
      <c r="J166" s="15" t="s">
        <v>371</v>
      </c>
      <c r="K166" s="16">
        <f t="shared" ref="K166" si="138">IF(M166="","",TRUNC(M166)*10000+TRUNC((M166-TRUNC(M166))*60)*100+(((M166-TRUNC(M166))*60)-TRUNC((M166-TRUNC(M166))*60))*60)</f>
        <v>131653.796</v>
      </c>
      <c r="L166" s="16">
        <f t="shared" ref="L166" si="139">IF(N166="","",TRUNC(N166)*10000+TRUNC((N166-TRUNC(N166))*60)*100+(((N166-TRUNC(N166))*60)-TRUNC((N166-TRUNC(N166))*60))*60)</f>
        <v>490602.16</v>
      </c>
      <c r="M166" s="17">
        <f t="shared" ref="M166" si="140">IF(J166="","",VALUE(MID(J166,FIND("%2C",J166)+3,8)))</f>
        <v>13.281610000000001</v>
      </c>
      <c r="N166" s="17">
        <f t="shared" ref="N166" si="141">IF(J166="","",VALUE(MID(J166,FIND("q=",J166)+2,8)))</f>
        <v>49.1006</v>
      </c>
      <c r="O166" s="18">
        <v>3</v>
      </c>
      <c r="P166" s="18">
        <v>1189</v>
      </c>
      <c r="Q166" s="18">
        <v>15</v>
      </c>
      <c r="R166" s="1"/>
      <c r="X166" s="4"/>
      <c r="Y166" s="41" t="s">
        <v>374</v>
      </c>
      <c r="Z166" s="30"/>
      <c r="AA166" s="31"/>
      <c r="AB166" s="32"/>
      <c r="AC166" s="33"/>
      <c r="AD166" s="29"/>
      <c r="AE166" s="32"/>
      <c r="AF166" s="32"/>
      <c r="AG166" s="32"/>
      <c r="AH166" s="32"/>
      <c r="AI166" s="28"/>
      <c r="AJ166" s="29"/>
      <c r="AK166" s="4"/>
      <c r="AL166" s="4"/>
      <c r="AM166" s="4"/>
      <c r="AN166" s="4"/>
      <c r="AO166" s="4"/>
    </row>
    <row r="167" spans="1:77" ht="15" customHeight="1" x14ac:dyDescent="0.3">
      <c r="A167" s="45">
        <v>167</v>
      </c>
      <c r="C167" s="42" t="str">
        <f>IF(OR(B167="M",B167="m"),COUNTIF(Images!$B$1:B$500,D167),"")</f>
        <v/>
      </c>
      <c r="D167" s="3" t="s">
        <v>123</v>
      </c>
      <c r="E167" s="3" t="s">
        <v>270</v>
      </c>
      <c r="F167" s="3" t="s">
        <v>18</v>
      </c>
      <c r="G167" s="3" t="s">
        <v>23</v>
      </c>
      <c r="H167" s="2">
        <v>48</v>
      </c>
      <c r="I167" s="3" t="s">
        <v>26</v>
      </c>
      <c r="J167" s="4"/>
      <c r="K167" s="23">
        <v>132044.80799999999</v>
      </c>
      <c r="L167" s="23">
        <v>490250.49599999998</v>
      </c>
      <c r="M167" s="24">
        <f t="shared" si="125"/>
        <v>13.345779999999998</v>
      </c>
      <c r="N167" s="24">
        <f t="shared" si="125"/>
        <v>49.047359999999998</v>
      </c>
      <c r="O167" s="27">
        <v>10</v>
      </c>
      <c r="P167" s="27">
        <v>1138</v>
      </c>
      <c r="Q167" s="27">
        <v>25</v>
      </c>
      <c r="R167" s="1">
        <v>210</v>
      </c>
      <c r="T167" s="4">
        <v>1</v>
      </c>
      <c r="U167" s="4">
        <v>1</v>
      </c>
      <c r="V167" s="4">
        <v>1</v>
      </c>
      <c r="W167" s="4">
        <v>1</v>
      </c>
      <c r="X167" s="4" t="s">
        <v>178</v>
      </c>
      <c r="Z167" s="30"/>
      <c r="AA167" s="31"/>
      <c r="AB167" s="32"/>
      <c r="AC167" s="33"/>
      <c r="AD167" s="29"/>
      <c r="AE167" s="32"/>
      <c r="AF167" s="32"/>
      <c r="AG167" s="32"/>
      <c r="AH167" s="32"/>
      <c r="AI167" s="28"/>
      <c r="AJ167" s="29"/>
    </row>
    <row r="168" spans="1:77" ht="15" customHeight="1" x14ac:dyDescent="0.3">
      <c r="A168" s="45">
        <v>168</v>
      </c>
      <c r="C168" s="42" t="str">
        <f>IF(OR(B168="M",B168="m"),COUNTIF(Images!$B$1:B$500,D168),"")</f>
        <v/>
      </c>
      <c r="D168" s="3" t="s">
        <v>149</v>
      </c>
      <c r="E168" s="3" t="s">
        <v>278</v>
      </c>
      <c r="F168" s="3" t="s">
        <v>18</v>
      </c>
      <c r="G168" s="3" t="s">
        <v>23</v>
      </c>
      <c r="I168" s="3" t="s">
        <v>26</v>
      </c>
      <c r="J168" s="4"/>
      <c r="K168" s="23">
        <v>132044.80799999999</v>
      </c>
      <c r="L168" s="23">
        <v>490250.49599999998</v>
      </c>
      <c r="M168" s="24">
        <f t="shared" si="125"/>
        <v>13.345779999999998</v>
      </c>
      <c r="N168" s="24">
        <f t="shared" si="125"/>
        <v>49.047359999999998</v>
      </c>
      <c r="O168" s="27">
        <v>10</v>
      </c>
      <c r="P168" s="27">
        <v>1138</v>
      </c>
      <c r="Q168" s="27">
        <v>25</v>
      </c>
      <c r="R168" s="1">
        <v>289</v>
      </c>
      <c r="T168" s="4">
        <v>2</v>
      </c>
      <c r="U168" s="4">
        <v>1</v>
      </c>
      <c r="V168" s="4">
        <v>1</v>
      </c>
      <c r="W168" s="4">
        <v>1</v>
      </c>
      <c r="X168" s="12" t="s">
        <v>180</v>
      </c>
      <c r="Z168" s="30"/>
      <c r="AA168" s="31"/>
      <c r="AB168" s="32"/>
      <c r="AC168" s="33"/>
      <c r="AD168" s="29"/>
      <c r="AE168" s="32"/>
      <c r="AF168" s="32"/>
      <c r="AG168" s="32"/>
      <c r="AH168" s="32"/>
      <c r="AI168" s="28"/>
      <c r="AJ168" s="29"/>
    </row>
    <row r="169" spans="1:77" ht="15" customHeight="1" x14ac:dyDescent="0.3">
      <c r="A169" s="45">
        <v>169</v>
      </c>
      <c r="C169" s="42" t="str">
        <f>IF(OR(B169="M",B169="m"),COUNTIF(Images!$B$1:B$500,D169),"")</f>
        <v/>
      </c>
      <c r="D169" s="3" t="s">
        <v>149</v>
      </c>
      <c r="E169" s="3" t="s">
        <v>278</v>
      </c>
      <c r="F169" s="3" t="s">
        <v>18</v>
      </c>
      <c r="G169" s="3" t="s">
        <v>23</v>
      </c>
      <c r="I169" s="3" t="s">
        <v>26</v>
      </c>
      <c r="J169" s="4"/>
      <c r="K169" s="23">
        <v>132044.80799999999</v>
      </c>
      <c r="L169" s="23">
        <v>490250.49599999998</v>
      </c>
      <c r="M169" s="24">
        <f t="shared" si="125"/>
        <v>13.345779999999998</v>
      </c>
      <c r="N169" s="24">
        <f t="shared" si="125"/>
        <v>49.047359999999998</v>
      </c>
      <c r="O169" s="27">
        <v>10</v>
      </c>
      <c r="P169" s="27">
        <v>1138</v>
      </c>
      <c r="Q169" s="27">
        <v>25</v>
      </c>
      <c r="R169" s="1">
        <v>290</v>
      </c>
      <c r="T169" s="4">
        <v>2</v>
      </c>
      <c r="U169" s="4">
        <v>1</v>
      </c>
      <c r="V169" s="4">
        <v>1</v>
      </c>
      <c r="W169" s="4">
        <v>1</v>
      </c>
      <c r="X169" s="12" t="s">
        <v>16</v>
      </c>
      <c r="Z169" s="30"/>
      <c r="AA169" s="31"/>
      <c r="AB169" s="32"/>
      <c r="AC169" s="33"/>
      <c r="AD169" s="29"/>
      <c r="AE169" s="32"/>
      <c r="AF169" s="32"/>
      <c r="AG169" s="32"/>
      <c r="AH169" s="32"/>
      <c r="AI169" s="28"/>
      <c r="AJ169" s="29"/>
    </row>
    <row r="170" spans="1:77" ht="15" customHeight="1" x14ac:dyDescent="0.3">
      <c r="A170" s="45">
        <v>170</v>
      </c>
      <c r="C170" s="42" t="str">
        <f>IF(OR(B170="M",B170="m"),COUNTIF(Images!$B$1:B$500,D170),"")</f>
        <v/>
      </c>
      <c r="D170" s="3" t="s">
        <v>119</v>
      </c>
      <c r="E170" s="3" t="s">
        <v>232</v>
      </c>
      <c r="F170" s="3" t="s">
        <v>18</v>
      </c>
      <c r="G170" s="3" t="s">
        <v>23</v>
      </c>
      <c r="I170" s="3" t="s">
        <v>26</v>
      </c>
      <c r="J170" s="4"/>
      <c r="K170" s="23">
        <v>132044.80799999999</v>
      </c>
      <c r="L170" s="23">
        <v>490250.49599999998</v>
      </c>
      <c r="M170" s="24">
        <f t="shared" si="125"/>
        <v>13.345779999999998</v>
      </c>
      <c r="N170" s="24">
        <f t="shared" si="125"/>
        <v>49.047359999999998</v>
      </c>
      <c r="O170" s="27">
        <v>10</v>
      </c>
      <c r="P170" s="27">
        <v>1138</v>
      </c>
      <c r="Q170" s="27">
        <v>25</v>
      </c>
      <c r="R170" s="1">
        <v>205</v>
      </c>
      <c r="T170" s="4">
        <v>1</v>
      </c>
      <c r="U170" s="4">
        <v>1</v>
      </c>
      <c r="V170" s="4">
        <v>1</v>
      </c>
      <c r="W170" s="4">
        <v>1</v>
      </c>
      <c r="X170" s="4" t="s">
        <v>177</v>
      </c>
      <c r="Z170" s="30"/>
      <c r="AA170" s="31"/>
      <c r="AB170" s="32"/>
      <c r="AC170" s="33"/>
      <c r="AD170" s="29"/>
      <c r="AE170" s="32"/>
      <c r="AF170" s="32"/>
      <c r="AG170" s="32"/>
      <c r="AH170" s="32"/>
      <c r="AI170" s="28"/>
      <c r="AJ170" s="29"/>
    </row>
    <row r="171" spans="1:77" ht="15" customHeight="1" x14ac:dyDescent="0.3">
      <c r="A171" s="45">
        <v>171</v>
      </c>
      <c r="C171" s="42" t="str">
        <f>IF(OR(B171="M",B171="m"),COUNTIF(Images!$B$1:B$500,D171),"")</f>
        <v/>
      </c>
      <c r="D171" s="3" t="s">
        <v>146</v>
      </c>
      <c r="E171" s="3" t="s">
        <v>289</v>
      </c>
      <c r="F171" s="3" t="s">
        <v>18</v>
      </c>
      <c r="G171" s="3" t="s">
        <v>23</v>
      </c>
      <c r="I171" s="3" t="s">
        <v>26</v>
      </c>
      <c r="J171" s="4"/>
      <c r="K171" s="23">
        <v>132044.80799999999</v>
      </c>
      <c r="L171" s="23">
        <v>490250.49599999998</v>
      </c>
      <c r="M171" s="24">
        <f t="shared" si="125"/>
        <v>13.345779999999998</v>
      </c>
      <c r="N171" s="24">
        <f t="shared" si="125"/>
        <v>49.047359999999998</v>
      </c>
      <c r="O171" s="27">
        <v>10</v>
      </c>
      <c r="P171" s="27">
        <v>1138</v>
      </c>
      <c r="Q171" s="27">
        <v>25</v>
      </c>
      <c r="R171" s="1">
        <v>286</v>
      </c>
      <c r="T171" s="4">
        <v>2</v>
      </c>
      <c r="U171" s="4">
        <v>1</v>
      </c>
      <c r="V171" s="4">
        <v>1</v>
      </c>
      <c r="W171" s="4">
        <v>1</v>
      </c>
      <c r="X171" s="4" t="s">
        <v>173</v>
      </c>
      <c r="Z171" s="30"/>
      <c r="AA171" s="31"/>
      <c r="AB171" s="32"/>
      <c r="AC171" s="33"/>
      <c r="AD171" s="29"/>
      <c r="AE171" s="32"/>
      <c r="AF171" s="32"/>
      <c r="AG171" s="32"/>
      <c r="AH171" s="32"/>
      <c r="AI171" s="28"/>
      <c r="AJ171" s="29"/>
    </row>
    <row r="172" spans="1:77" ht="15" customHeight="1" x14ac:dyDescent="0.3">
      <c r="A172" s="45">
        <v>172</v>
      </c>
      <c r="C172" s="42" t="str">
        <f>IF(OR(B172="M",B172="m"),COUNTIF(Images!$B$1:B$500,D172),"")</f>
        <v/>
      </c>
      <c r="D172" s="3" t="s">
        <v>146</v>
      </c>
      <c r="E172" s="3" t="s">
        <v>289</v>
      </c>
      <c r="F172" s="3" t="s">
        <v>18</v>
      </c>
      <c r="G172" s="3" t="s">
        <v>23</v>
      </c>
      <c r="I172" s="3" t="s">
        <v>26</v>
      </c>
      <c r="J172" s="4"/>
      <c r="K172" s="23">
        <v>132044.80799999999</v>
      </c>
      <c r="L172" s="23">
        <v>490250.49599999998</v>
      </c>
      <c r="M172" s="24">
        <f t="shared" si="125"/>
        <v>13.345779999999998</v>
      </c>
      <c r="N172" s="24">
        <f t="shared" si="125"/>
        <v>49.047359999999998</v>
      </c>
      <c r="O172" s="27">
        <v>10</v>
      </c>
      <c r="P172" s="27">
        <v>1138</v>
      </c>
      <c r="Q172" s="27">
        <v>25</v>
      </c>
      <c r="R172" s="1">
        <v>287</v>
      </c>
      <c r="T172" s="4">
        <v>2</v>
      </c>
      <c r="U172" s="4">
        <v>1</v>
      </c>
      <c r="V172" s="4">
        <v>1</v>
      </c>
      <c r="W172" s="4">
        <v>1</v>
      </c>
      <c r="X172" s="12" t="s">
        <v>16</v>
      </c>
      <c r="Z172" s="30"/>
      <c r="AA172" s="31"/>
      <c r="AB172" s="32"/>
      <c r="AC172" s="33"/>
      <c r="AD172" s="29"/>
      <c r="AE172" s="32"/>
      <c r="AF172" s="32"/>
      <c r="AG172" s="32"/>
      <c r="AH172" s="32"/>
      <c r="AI172" s="28"/>
      <c r="AJ172" s="29"/>
    </row>
    <row r="173" spans="1:77" ht="15" customHeight="1" x14ac:dyDescent="0.3">
      <c r="A173" s="45">
        <v>173</v>
      </c>
      <c r="C173" s="42" t="str">
        <f>IF(OR(B173="M",B173="m"),COUNTIF(Images!$B$1:B$500,D173),"")</f>
        <v/>
      </c>
      <c r="D173" s="3" t="s">
        <v>25</v>
      </c>
      <c r="E173" s="3" t="s">
        <v>243</v>
      </c>
      <c r="F173" s="3" t="s">
        <v>18</v>
      </c>
      <c r="G173" s="3" t="s">
        <v>23</v>
      </c>
      <c r="I173" s="3" t="s">
        <v>26</v>
      </c>
      <c r="J173" s="4"/>
      <c r="K173" s="23">
        <v>132044.80799999999</v>
      </c>
      <c r="L173" s="23">
        <v>490250.49599999998</v>
      </c>
      <c r="M173" s="24">
        <f t="shared" si="125"/>
        <v>13.345779999999998</v>
      </c>
      <c r="N173" s="24">
        <f t="shared" si="125"/>
        <v>49.047359999999998</v>
      </c>
      <c r="O173" s="27">
        <v>10</v>
      </c>
      <c r="P173" s="27">
        <v>1138</v>
      </c>
      <c r="Q173" s="27">
        <v>25</v>
      </c>
      <c r="R173" s="10">
        <v>119</v>
      </c>
      <c r="T173" s="4">
        <v>1</v>
      </c>
      <c r="U173" s="4">
        <v>1</v>
      </c>
      <c r="V173" s="4">
        <v>1</v>
      </c>
      <c r="W173" s="4">
        <v>1</v>
      </c>
      <c r="X173" s="4" t="s">
        <v>157</v>
      </c>
      <c r="Z173" s="30"/>
      <c r="AA173" s="31"/>
      <c r="AB173" s="32"/>
      <c r="AC173" s="33"/>
      <c r="AD173" s="29"/>
      <c r="AE173" s="32"/>
      <c r="AF173" s="32"/>
      <c r="AG173" s="32"/>
      <c r="AH173" s="32"/>
      <c r="AI173" s="28"/>
      <c r="AJ173" s="29"/>
    </row>
    <row r="174" spans="1:77" ht="15" customHeight="1" x14ac:dyDescent="0.3">
      <c r="A174" s="45">
        <v>174</v>
      </c>
      <c r="C174" s="42" t="str">
        <f>IF(OR(B174="M",B174="m"),COUNTIF(Images!$B$1:B$500,D174),"")</f>
        <v/>
      </c>
      <c r="D174" s="3" t="s">
        <v>60</v>
      </c>
      <c r="E174" s="3" t="s">
        <v>196</v>
      </c>
      <c r="F174" s="3" t="s">
        <v>18</v>
      </c>
      <c r="G174" s="3" t="s">
        <v>23</v>
      </c>
      <c r="I174" s="3" t="s">
        <v>26</v>
      </c>
      <c r="J174" s="4"/>
      <c r="K174" s="23">
        <v>132044.80799999999</v>
      </c>
      <c r="L174" s="23">
        <v>490250.49599999998</v>
      </c>
      <c r="M174" s="24">
        <f t="shared" si="125"/>
        <v>13.345779999999998</v>
      </c>
      <c r="N174" s="24">
        <f t="shared" si="125"/>
        <v>49.047359999999998</v>
      </c>
      <c r="O174" s="27">
        <v>10</v>
      </c>
      <c r="P174" s="27">
        <v>1138</v>
      </c>
      <c r="Q174" s="27">
        <v>25</v>
      </c>
      <c r="R174" s="1">
        <v>144</v>
      </c>
      <c r="T174" s="4">
        <v>2</v>
      </c>
      <c r="U174" s="4">
        <v>1</v>
      </c>
      <c r="V174" s="4">
        <v>1</v>
      </c>
      <c r="W174" s="4">
        <v>1</v>
      </c>
      <c r="X174" s="4" t="s">
        <v>165</v>
      </c>
      <c r="Z174" s="30"/>
      <c r="AA174" s="31"/>
      <c r="AB174" s="32"/>
      <c r="AC174" s="33"/>
      <c r="AD174" s="29"/>
      <c r="AE174" s="32"/>
      <c r="AF174" s="32"/>
      <c r="AG174" s="32"/>
      <c r="AH174" s="32"/>
      <c r="AI174" s="28"/>
      <c r="AJ174" s="2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</row>
    <row r="175" spans="1:77" ht="15" customHeight="1" x14ac:dyDescent="0.3">
      <c r="A175" s="45">
        <v>175</v>
      </c>
      <c r="C175" s="42" t="str">
        <f>IF(OR(B175="M",B175="m"),COUNTIF(Images!$B$1:B$500,D175),"")</f>
        <v/>
      </c>
      <c r="D175" s="3" t="s">
        <v>60</v>
      </c>
      <c r="E175" s="3" t="s">
        <v>196</v>
      </c>
      <c r="F175" s="3" t="s">
        <v>18</v>
      </c>
      <c r="G175" s="3" t="s">
        <v>23</v>
      </c>
      <c r="I175" s="3" t="s">
        <v>26</v>
      </c>
      <c r="J175" s="4"/>
      <c r="K175" s="23">
        <v>132044.80799999999</v>
      </c>
      <c r="L175" s="23">
        <v>490250.49599999998</v>
      </c>
      <c r="M175" s="24">
        <f t="shared" si="125"/>
        <v>13.345779999999998</v>
      </c>
      <c r="N175" s="24">
        <f t="shared" si="125"/>
        <v>49.047359999999998</v>
      </c>
      <c r="O175" s="27">
        <v>10</v>
      </c>
      <c r="P175" s="27">
        <v>1138</v>
      </c>
      <c r="Q175" s="27">
        <v>25</v>
      </c>
      <c r="R175" s="1">
        <v>162</v>
      </c>
      <c r="T175" s="4">
        <v>2</v>
      </c>
      <c r="U175" s="4">
        <v>1</v>
      </c>
      <c r="V175" s="4">
        <v>1</v>
      </c>
      <c r="W175" s="4">
        <v>1</v>
      </c>
      <c r="X175" s="4" t="s">
        <v>16</v>
      </c>
      <c r="Z175" s="30"/>
      <c r="AA175" s="31"/>
      <c r="AB175" s="32"/>
      <c r="AC175" s="33"/>
      <c r="AD175" s="29"/>
      <c r="AE175" s="32"/>
      <c r="AF175" s="32"/>
      <c r="AG175" s="32"/>
      <c r="AH175" s="32"/>
      <c r="AI175" s="28"/>
      <c r="AJ175" s="29"/>
    </row>
    <row r="176" spans="1:77" s="3" customFormat="1" ht="15" customHeight="1" x14ac:dyDescent="0.3">
      <c r="A176" s="45">
        <v>176</v>
      </c>
      <c r="B176" s="42" t="s">
        <v>341</v>
      </c>
      <c r="C176" s="42">
        <f>IF(OR(B176="M",B176="m"),COUNTIF(Images!$B$1:B$500,D176),"")</f>
        <v>5</v>
      </c>
      <c r="D176" s="4" t="s">
        <v>60</v>
      </c>
      <c r="E176" s="4"/>
      <c r="F176" s="3" t="s">
        <v>18</v>
      </c>
      <c r="G176" s="4" t="s">
        <v>391</v>
      </c>
      <c r="H176" s="13">
        <v>48</v>
      </c>
      <c r="I176" s="13"/>
      <c r="J176" s="15" t="s">
        <v>413</v>
      </c>
      <c r="K176" s="16">
        <f t="shared" ref="K176" si="142">IF(M176="","",TRUNC(M176)*10000+TRUNC((M176-TRUNC(M176))*60)*100+(((M176-TRUNC(M176))*60)-TRUNC((M176-TRUNC(M176))*60))*60)</f>
        <v>132044.55600000001</v>
      </c>
      <c r="L176" s="16">
        <f t="shared" ref="L176" si="143">IF(N176="","",TRUNC(N176)*10000+TRUNC((N176-TRUNC(N176))*60)*100+(((N176-TRUNC(N176))*60)-TRUNC((N176-TRUNC(N176))*60))*60)</f>
        <v>490250.82</v>
      </c>
      <c r="M176" s="17">
        <f t="shared" ref="M176" si="144">IF(J176="","",VALUE(MID(J176,FIND("%2C",J176)+3,8)))</f>
        <v>13.34571</v>
      </c>
      <c r="N176" s="17">
        <f t="shared" ref="N176" si="145">IF(J176="","",VALUE(MID(J176,FIND("q=",J176)+2,8)))</f>
        <v>49.047449999999998</v>
      </c>
      <c r="O176" s="18">
        <v>3</v>
      </c>
      <c r="P176" s="18">
        <v>1133</v>
      </c>
      <c r="Q176" s="18">
        <v>25</v>
      </c>
      <c r="R176" s="1"/>
      <c r="X176" s="4"/>
      <c r="Y176" s="3" t="s">
        <v>414</v>
      </c>
      <c r="Z176" s="30"/>
      <c r="AA176" s="31"/>
      <c r="AB176" s="32"/>
      <c r="AC176" s="33"/>
      <c r="AD176" s="29"/>
      <c r="AE176" s="32"/>
      <c r="AF176" s="32"/>
      <c r="AG176" s="32"/>
      <c r="AH176" s="32"/>
      <c r="AI176" s="28"/>
      <c r="AJ176" s="29"/>
      <c r="AK176" s="4"/>
      <c r="AL176" s="4"/>
      <c r="AM176" s="4"/>
      <c r="AN176" s="4"/>
      <c r="AO176" s="4"/>
    </row>
    <row r="177" spans="1:41" s="3" customFormat="1" ht="15" customHeight="1" x14ac:dyDescent="0.3">
      <c r="A177" s="45">
        <v>177</v>
      </c>
      <c r="B177" s="42" t="s">
        <v>341</v>
      </c>
      <c r="C177" s="42">
        <f>IF(OR(B177="M",B177="m"),COUNTIF(Images!$B$1:B$500,D177),"")</f>
        <v>5</v>
      </c>
      <c r="D177" s="4" t="s">
        <v>25</v>
      </c>
      <c r="E177" s="4"/>
      <c r="F177" s="3" t="s">
        <v>18</v>
      </c>
      <c r="G177" s="4" t="s">
        <v>391</v>
      </c>
      <c r="H177" s="13">
        <v>48</v>
      </c>
      <c r="I177" s="13"/>
      <c r="J177" s="15" t="s">
        <v>416</v>
      </c>
      <c r="K177" s="16">
        <f t="shared" ref="K177" si="146">IF(M177="","",TRUNC(M177)*10000+TRUNC((M177-TRUNC(M177))*60)*100+(((M177-TRUNC(M177))*60)-TRUNC((M177-TRUNC(M177))*60))*60)</f>
        <v>132044.70000000001</v>
      </c>
      <c r="L177" s="16">
        <f t="shared" ref="L177" si="147">IF(N177="","",TRUNC(N177)*10000+TRUNC((N177-TRUNC(N177))*60)*100+(((N177-TRUNC(N177))*60)-TRUNC((N177-TRUNC(N177))*60))*60)</f>
        <v>490250.78399999999</v>
      </c>
      <c r="M177" s="17">
        <f t="shared" ref="M177" si="148">IF(J177="","",VALUE(MID(J177,FIND("%2C",J177)+3,8)))</f>
        <v>13.345750000000001</v>
      </c>
      <c r="N177" s="17">
        <f t="shared" ref="N177" si="149">IF(J177="","",VALUE(MID(J177,FIND("q=",J177)+2,8)))</f>
        <v>49.047440000000002</v>
      </c>
      <c r="O177" s="18">
        <v>3</v>
      </c>
      <c r="P177" s="18">
        <v>1140</v>
      </c>
      <c r="Q177" s="18">
        <v>25</v>
      </c>
      <c r="R177" s="1"/>
      <c r="X177" s="4"/>
      <c r="Y177" s="3" t="s">
        <v>419</v>
      </c>
      <c r="Z177" s="30"/>
      <c r="AA177" s="31"/>
      <c r="AB177" s="32"/>
      <c r="AC177" s="33"/>
      <c r="AD177" s="29"/>
      <c r="AE177" s="32"/>
      <c r="AF177" s="32"/>
      <c r="AG177" s="32"/>
      <c r="AH177" s="32"/>
      <c r="AI177" s="28"/>
      <c r="AJ177" s="29"/>
      <c r="AK177" s="4"/>
      <c r="AL177" s="4"/>
      <c r="AM177" s="4"/>
      <c r="AN177" s="4"/>
      <c r="AO177" s="4"/>
    </row>
    <row r="178" spans="1:41" s="3" customFormat="1" ht="15" customHeight="1" x14ac:dyDescent="0.3">
      <c r="A178" s="45">
        <v>178</v>
      </c>
      <c r="B178" s="42" t="s">
        <v>341</v>
      </c>
      <c r="C178" s="42">
        <f>IF(OR(B178="M",B178="m"),COUNTIF(Images!$B$1:B$500,D178),"")</f>
        <v>5</v>
      </c>
      <c r="D178" s="4" t="s">
        <v>119</v>
      </c>
      <c r="E178" s="4"/>
      <c r="F178" s="3" t="s">
        <v>18</v>
      </c>
      <c r="G178" s="4" t="s">
        <v>391</v>
      </c>
      <c r="H178" s="13">
        <v>48</v>
      </c>
      <c r="I178" s="13"/>
      <c r="J178" s="15" t="s">
        <v>415</v>
      </c>
      <c r="K178" s="16">
        <f t="shared" ref="K178" si="150">IF(M178="","",TRUNC(M178)*10000+TRUNC((M178-TRUNC(M178))*60)*100+(((M178-TRUNC(M178))*60)-TRUNC((M178-TRUNC(M178))*60))*60)</f>
        <v>132044.772</v>
      </c>
      <c r="L178" s="16">
        <f t="shared" ref="L178" si="151">IF(N178="","",TRUNC(N178)*10000+TRUNC((N178-TRUNC(N178))*60)*100+(((N178-TRUNC(N178))*60)-TRUNC((N178-TRUNC(N178))*60))*60)</f>
        <v>490250.96400000004</v>
      </c>
      <c r="M178" s="17">
        <f t="shared" ref="M178" si="152">IF(J178="","",VALUE(MID(J178,FIND("%2C",J178)+3,8)))</f>
        <v>13.34577</v>
      </c>
      <c r="N178" s="17">
        <f t="shared" ref="N178" si="153">IF(J178="","",VALUE(MID(J178,FIND("q=",J178)+2,8)))</f>
        <v>49.047490000000003</v>
      </c>
      <c r="O178" s="18">
        <v>3</v>
      </c>
      <c r="P178" s="18">
        <v>1136</v>
      </c>
      <c r="Q178" s="18">
        <v>25</v>
      </c>
      <c r="R178" s="1"/>
      <c r="X178" s="4"/>
      <c r="Y178" s="3" t="s">
        <v>420</v>
      </c>
      <c r="Z178" s="30"/>
      <c r="AA178" s="31"/>
      <c r="AB178" s="32"/>
      <c r="AC178" s="33"/>
      <c r="AD178" s="29"/>
      <c r="AE178" s="32"/>
      <c r="AF178" s="32"/>
      <c r="AG178" s="32"/>
      <c r="AH178" s="32"/>
      <c r="AI178" s="28"/>
      <c r="AJ178" s="29"/>
      <c r="AK178" s="4"/>
      <c r="AL178" s="4"/>
      <c r="AM178" s="4"/>
      <c r="AN178" s="4"/>
      <c r="AO178" s="4"/>
    </row>
    <row r="179" spans="1:41" s="3" customFormat="1" ht="15" customHeight="1" x14ac:dyDescent="0.3">
      <c r="A179" s="45">
        <v>179</v>
      </c>
      <c r="B179" s="42" t="s">
        <v>341</v>
      </c>
      <c r="C179" s="42">
        <f>IF(OR(B179="M",B179="m"),COUNTIF(Images!$B$1:B$500,D179),"")</f>
        <v>2</v>
      </c>
      <c r="D179" s="4" t="s">
        <v>149</v>
      </c>
      <c r="E179" s="4"/>
      <c r="F179" s="3" t="s">
        <v>18</v>
      </c>
      <c r="G179" s="4" t="s">
        <v>391</v>
      </c>
      <c r="H179" s="13">
        <v>48</v>
      </c>
      <c r="I179" s="13"/>
      <c r="J179" s="15" t="s">
        <v>418</v>
      </c>
      <c r="K179" s="16">
        <f t="shared" ref="K179" si="154">IF(M179="","",TRUNC(M179)*10000+TRUNC((M179-TRUNC(M179))*60)*100+(((M179-TRUNC(M179))*60)-TRUNC((M179-TRUNC(M179))*60))*60)</f>
        <v>132044.34</v>
      </c>
      <c r="L179" s="16">
        <f t="shared" ref="L179" si="155">IF(N179="","",TRUNC(N179)*10000+TRUNC((N179-TRUNC(N179))*60)*100+(((N179-TRUNC(N179))*60)-TRUNC((N179-TRUNC(N179))*60))*60)</f>
        <v>490250.53200000001</v>
      </c>
      <c r="M179" s="17">
        <f t="shared" ref="M179" si="156">IF(J179="","",VALUE(MID(J179,FIND("%2C",J179)+3,8)))</f>
        <v>13.345649999999999</v>
      </c>
      <c r="N179" s="17">
        <f t="shared" ref="N179" si="157">IF(J179="","",VALUE(MID(J179,FIND("q=",J179)+2,8)))</f>
        <v>49.047370000000001</v>
      </c>
      <c r="O179" s="18">
        <v>3</v>
      </c>
      <c r="P179" s="18">
        <v>1144</v>
      </c>
      <c r="Q179" s="18">
        <v>25</v>
      </c>
      <c r="R179" s="1"/>
      <c r="X179" s="4"/>
      <c r="Y179" s="3" t="s">
        <v>421</v>
      </c>
      <c r="Z179" s="30"/>
      <c r="AA179" s="31"/>
      <c r="AB179" s="32"/>
      <c r="AC179" s="33"/>
      <c r="AD179" s="29"/>
      <c r="AE179" s="32"/>
      <c r="AF179" s="32"/>
      <c r="AG179" s="32"/>
      <c r="AH179" s="32"/>
      <c r="AI179" s="28"/>
      <c r="AJ179" s="29"/>
      <c r="AK179" s="4"/>
      <c r="AL179" s="4"/>
      <c r="AM179" s="4"/>
      <c r="AN179" s="4"/>
      <c r="AO179" s="4"/>
    </row>
    <row r="180" spans="1:41" s="3" customFormat="1" ht="15" customHeight="1" x14ac:dyDescent="0.3">
      <c r="A180" s="45">
        <v>180</v>
      </c>
      <c r="B180" s="42" t="s">
        <v>341</v>
      </c>
      <c r="C180" s="42">
        <f>IF(OR(B180="M",B180="m"),COUNTIF(Images!$B$1:B$500,D180),"")</f>
        <v>5</v>
      </c>
      <c r="D180" s="4" t="s">
        <v>123</v>
      </c>
      <c r="E180" s="4"/>
      <c r="F180" s="3" t="s">
        <v>18</v>
      </c>
      <c r="G180" s="4" t="s">
        <v>391</v>
      </c>
      <c r="H180" s="13">
        <v>48</v>
      </c>
      <c r="I180" s="13"/>
      <c r="J180" s="15" t="s">
        <v>417</v>
      </c>
      <c r="K180" s="16">
        <f t="shared" ref="K180" si="158">IF(M180="","",TRUNC(M180)*10000+TRUNC((M180-TRUNC(M180))*60)*100+(((M180-TRUNC(M180))*60)-TRUNC((M180-TRUNC(M180))*60))*60)</f>
        <v>132044.16</v>
      </c>
      <c r="L180" s="16">
        <f t="shared" ref="L180" si="159">IF(N180="","",TRUNC(N180)*10000+TRUNC((N180-TRUNC(N180))*60)*100+(((N180-TRUNC(N180))*60)-TRUNC((N180-TRUNC(N180))*60))*60)</f>
        <v>490251.288</v>
      </c>
      <c r="M180" s="17">
        <f t="shared" ref="M180" si="160">IF(J180="","",VALUE(MID(J180,FIND("%2C",J180)+3,8)))</f>
        <v>13.345599999999999</v>
      </c>
      <c r="N180" s="17">
        <f t="shared" ref="N180" si="161">IF(J180="","",VALUE(MID(J180,FIND("q=",J180)+2,8)))</f>
        <v>49.047580000000004</v>
      </c>
      <c r="O180" s="18">
        <v>3</v>
      </c>
      <c r="P180" s="18">
        <v>1143</v>
      </c>
      <c r="Q180" s="18">
        <v>25</v>
      </c>
      <c r="R180" s="1"/>
      <c r="X180" s="4"/>
      <c r="Y180" s="3" t="s">
        <v>422</v>
      </c>
      <c r="Z180" s="30"/>
      <c r="AA180" s="31"/>
      <c r="AB180" s="32"/>
      <c r="AC180" s="33"/>
      <c r="AD180" s="29"/>
      <c r="AE180" s="32"/>
      <c r="AF180" s="32"/>
      <c r="AG180" s="32"/>
      <c r="AH180" s="32"/>
      <c r="AI180" s="28"/>
      <c r="AJ180" s="29"/>
      <c r="AK180" s="4"/>
      <c r="AL180" s="4"/>
      <c r="AM180" s="4"/>
      <c r="AN180" s="4"/>
      <c r="AO180" s="4"/>
    </row>
    <row r="181" spans="1:41" s="3" customFormat="1" ht="15" customHeight="1" x14ac:dyDescent="0.3">
      <c r="A181" s="45">
        <v>181</v>
      </c>
      <c r="B181" s="42" t="s">
        <v>341</v>
      </c>
      <c r="C181" s="42">
        <f>IF(OR(B181="M",B181="m"),COUNTIF(Images!$B$1:B$500,D181),"")</f>
        <v>5</v>
      </c>
      <c r="D181" s="4" t="s">
        <v>146</v>
      </c>
      <c r="E181" s="4"/>
      <c r="F181" s="3" t="s">
        <v>18</v>
      </c>
      <c r="G181" s="4" t="s">
        <v>391</v>
      </c>
      <c r="H181" s="13">
        <v>48</v>
      </c>
      <c r="I181" s="13"/>
      <c r="J181" s="15" t="s">
        <v>416</v>
      </c>
      <c r="K181" s="16">
        <f t="shared" ref="K181" si="162">IF(M181="","",TRUNC(M181)*10000+TRUNC((M181-TRUNC(M181))*60)*100+(((M181-TRUNC(M181))*60)-TRUNC((M181-TRUNC(M181))*60))*60)</f>
        <v>132044.70000000001</v>
      </c>
      <c r="L181" s="16">
        <f t="shared" ref="L181" si="163">IF(N181="","",TRUNC(N181)*10000+TRUNC((N181-TRUNC(N181))*60)*100+(((N181-TRUNC(N181))*60)-TRUNC((N181-TRUNC(N181))*60))*60)</f>
        <v>490250.78399999999</v>
      </c>
      <c r="M181" s="17">
        <f t="shared" ref="M181" si="164">IF(J181="","",VALUE(MID(J181,FIND("%2C",J181)+3,8)))</f>
        <v>13.345750000000001</v>
      </c>
      <c r="N181" s="17">
        <f t="shared" ref="N181" si="165">IF(J181="","",VALUE(MID(J181,FIND("q=",J181)+2,8)))</f>
        <v>49.047440000000002</v>
      </c>
      <c r="O181" s="18">
        <v>3</v>
      </c>
      <c r="P181" s="18">
        <v>1142</v>
      </c>
      <c r="Q181" s="18">
        <v>25</v>
      </c>
      <c r="R181" s="1"/>
      <c r="X181" s="4"/>
      <c r="Y181" s="3" t="s">
        <v>423</v>
      </c>
      <c r="Z181" s="30"/>
      <c r="AA181" s="31"/>
      <c r="AB181" s="32"/>
      <c r="AC181" s="33"/>
      <c r="AD181" s="29"/>
      <c r="AE181" s="32"/>
      <c r="AF181" s="32"/>
      <c r="AG181" s="32"/>
      <c r="AH181" s="32"/>
      <c r="AI181" s="28"/>
      <c r="AJ181" s="29"/>
      <c r="AK181" s="4"/>
      <c r="AL181" s="4"/>
      <c r="AM181" s="4"/>
      <c r="AN181" s="4"/>
      <c r="AO181" s="4"/>
    </row>
    <row r="182" spans="1:41" s="3" customFormat="1" ht="15" customHeight="1" x14ac:dyDescent="0.3">
      <c r="A182" s="45">
        <v>182</v>
      </c>
      <c r="B182" s="42"/>
      <c r="C182" s="42" t="str">
        <f>IF(OR(B182="M",B182="m"),COUNTIF(Images!$B$1:B$500,D182),"")</f>
        <v/>
      </c>
      <c r="D182" s="4" t="s">
        <v>463</v>
      </c>
      <c r="E182" s="4"/>
      <c r="G182" s="4"/>
      <c r="H182" s="13"/>
      <c r="I182" s="13"/>
      <c r="J182" s="15"/>
      <c r="K182" s="16"/>
      <c r="L182" s="16"/>
      <c r="M182" s="17"/>
      <c r="N182" s="17"/>
      <c r="O182" s="18"/>
      <c r="P182" s="18"/>
      <c r="Q182" s="18"/>
      <c r="R182" s="1"/>
      <c r="X182" s="4"/>
      <c r="Z182" s="30"/>
      <c r="AA182" s="31"/>
      <c r="AB182" s="32"/>
      <c r="AC182" s="33"/>
      <c r="AD182" s="29"/>
      <c r="AE182" s="32"/>
      <c r="AF182" s="32"/>
      <c r="AG182" s="32"/>
      <c r="AH182" s="32"/>
      <c r="AI182" s="28"/>
      <c r="AJ182" s="29"/>
      <c r="AK182" s="4"/>
      <c r="AL182" s="4"/>
      <c r="AM182" s="4"/>
      <c r="AN182" s="4"/>
      <c r="AO182" s="4"/>
    </row>
    <row r="183" spans="1:41" s="3" customFormat="1" ht="15" customHeight="1" x14ac:dyDescent="0.3">
      <c r="A183" s="45">
        <v>183</v>
      </c>
      <c r="B183" s="42" t="s">
        <v>341</v>
      </c>
      <c r="C183" s="42">
        <f>IF(OR(B183="M",B183="m"),COUNTIF(Images!$B$1:B$500,D183),"")</f>
        <v>0</v>
      </c>
      <c r="D183" s="4" t="s">
        <v>321</v>
      </c>
      <c r="E183" s="4"/>
      <c r="F183" s="3" t="s">
        <v>18</v>
      </c>
      <c r="G183" s="4" t="s">
        <v>322</v>
      </c>
      <c r="H183" s="13">
        <v>49</v>
      </c>
      <c r="I183" s="13" t="s">
        <v>323</v>
      </c>
      <c r="J183" s="15" t="s">
        <v>324</v>
      </c>
      <c r="K183" s="16">
        <f t="shared" ref="K183:L185" si="166">IF(M183="","",TRUNC(M183)*10000+TRUNC((M183-TRUNC(M183))*60)*100+(((M183-TRUNC(M183))*60)-TRUNC((M183-TRUNC(M183))*60))*60)</f>
        <v>133722.83600000001</v>
      </c>
      <c r="L183" s="16">
        <f t="shared" si="166"/>
        <v>484117.84399999998</v>
      </c>
      <c r="M183" s="17">
        <f t="shared" ref="M183:M185" si="167">IF(J183="","",VALUE(MID(J183,FIND("%2C",J183)+3,8)))</f>
        <v>13.623010000000001</v>
      </c>
      <c r="N183" s="17">
        <f t="shared" ref="N183:N185" si="168">IF(J183="","",VALUE(MID(J183,FIND("q=",J183)+2,8)))</f>
        <v>48.688290000000002</v>
      </c>
      <c r="O183" s="18">
        <v>3</v>
      </c>
      <c r="P183" s="18">
        <v>746</v>
      </c>
      <c r="Q183" s="18">
        <v>25</v>
      </c>
      <c r="R183" s="1"/>
      <c r="X183" s="4"/>
      <c r="Y183" s="3" t="s">
        <v>333</v>
      </c>
      <c r="Z183" s="30"/>
      <c r="AA183" s="31"/>
      <c r="AB183" s="32"/>
      <c r="AC183" s="33"/>
      <c r="AD183" s="29"/>
      <c r="AE183" s="32"/>
      <c r="AF183" s="32"/>
      <c r="AG183" s="32"/>
      <c r="AH183" s="32"/>
      <c r="AI183" s="28"/>
      <c r="AJ183" s="29"/>
      <c r="AK183" s="4"/>
      <c r="AL183" s="4"/>
      <c r="AM183" s="4"/>
      <c r="AN183" s="4"/>
      <c r="AO183" s="4"/>
    </row>
    <row r="184" spans="1:41" s="3" customFormat="1" ht="15" customHeight="1" x14ac:dyDescent="0.3">
      <c r="A184" s="45">
        <v>184</v>
      </c>
      <c r="B184" s="42" t="s">
        <v>341</v>
      </c>
      <c r="C184" s="42">
        <f>IF(OR(B184="M",B184="m"),COUNTIF(Images!$B$1:B$500,D184),"")</f>
        <v>0</v>
      </c>
      <c r="D184" s="4" t="s">
        <v>325</v>
      </c>
      <c r="E184" s="4"/>
      <c r="F184" s="3" t="s">
        <v>18</v>
      </c>
      <c r="G184" s="4" t="s">
        <v>322</v>
      </c>
      <c r="H184" s="13" t="s">
        <v>326</v>
      </c>
      <c r="I184" s="13" t="s">
        <v>323</v>
      </c>
      <c r="J184" s="15" t="s">
        <v>327</v>
      </c>
      <c r="K184" s="16">
        <f t="shared" si="166"/>
        <v>133723.55600000001</v>
      </c>
      <c r="L184" s="16">
        <f t="shared" si="166"/>
        <v>484115.18</v>
      </c>
      <c r="M184" s="17">
        <f t="shared" si="167"/>
        <v>13.62321</v>
      </c>
      <c r="N184" s="17">
        <f t="shared" si="168"/>
        <v>48.687550000000002</v>
      </c>
      <c r="O184" s="18">
        <v>4</v>
      </c>
      <c r="P184" s="18">
        <v>746</v>
      </c>
      <c r="Q184" s="18">
        <v>25</v>
      </c>
      <c r="R184" s="1"/>
      <c r="X184" s="4"/>
      <c r="Y184" s="3" t="s">
        <v>333</v>
      </c>
      <c r="Z184" s="30"/>
      <c r="AA184" s="31"/>
      <c r="AB184" s="32"/>
      <c r="AC184" s="33"/>
      <c r="AD184" s="29"/>
      <c r="AE184" s="32"/>
      <c r="AF184" s="32"/>
      <c r="AG184" s="32"/>
      <c r="AH184" s="32"/>
      <c r="AI184" s="28"/>
      <c r="AJ184" s="29"/>
      <c r="AK184" s="4"/>
      <c r="AL184" s="4"/>
      <c r="AM184" s="4"/>
      <c r="AN184" s="4"/>
      <c r="AO184" s="4"/>
    </row>
    <row r="185" spans="1:41" s="3" customFormat="1" ht="15" customHeight="1" x14ac:dyDescent="0.3">
      <c r="A185" s="45">
        <v>185</v>
      </c>
      <c r="B185" s="42" t="s">
        <v>341</v>
      </c>
      <c r="C185" s="42">
        <f>IF(OR(B185="M",B185="m"),COUNTIF(Images!$B$1:B$500,D185),"")</f>
        <v>5</v>
      </c>
      <c r="D185" s="4" t="s">
        <v>306</v>
      </c>
      <c r="E185" s="4"/>
      <c r="F185" s="3" t="s">
        <v>344</v>
      </c>
      <c r="G185" s="4" t="s">
        <v>322</v>
      </c>
      <c r="H185" s="13" t="s">
        <v>307</v>
      </c>
      <c r="I185" s="13" t="s">
        <v>345</v>
      </c>
      <c r="J185" s="15" t="s">
        <v>308</v>
      </c>
      <c r="K185" s="16">
        <f t="shared" si="166"/>
        <v>134013.908</v>
      </c>
      <c r="L185" s="16">
        <f t="shared" si="166"/>
        <v>485128.51199999999</v>
      </c>
      <c r="M185" s="17">
        <f t="shared" si="167"/>
        <v>13.670529999999999</v>
      </c>
      <c r="N185" s="17">
        <f t="shared" si="168"/>
        <v>48.85792</v>
      </c>
      <c r="O185" s="18">
        <v>4</v>
      </c>
      <c r="P185" s="18">
        <v>1026</v>
      </c>
      <c r="Q185" s="18">
        <v>15</v>
      </c>
      <c r="R185" s="1"/>
      <c r="X185" s="4"/>
      <c r="Y185" s="41" t="s">
        <v>338</v>
      </c>
      <c r="Z185" s="30"/>
      <c r="AA185" s="31"/>
      <c r="AB185" s="32"/>
      <c r="AC185" s="33"/>
      <c r="AD185" s="29"/>
      <c r="AE185" s="32"/>
      <c r="AF185" s="32"/>
      <c r="AG185" s="32"/>
      <c r="AH185" s="32"/>
      <c r="AI185" s="28"/>
      <c r="AJ185" s="29"/>
      <c r="AK185" s="4"/>
      <c r="AL185" s="4"/>
      <c r="AM185" s="4"/>
      <c r="AN185" s="4"/>
      <c r="AO185" s="4"/>
    </row>
    <row r="186" spans="1:41" s="3" customFormat="1" ht="15" customHeight="1" x14ac:dyDescent="0.3">
      <c r="A186" s="45">
        <v>186</v>
      </c>
      <c r="B186" s="42" t="s">
        <v>341</v>
      </c>
      <c r="C186" s="42">
        <f>IF(OR(B186="M",B186="m"),COUNTIF(Images!$B$1:B$500,D186),"")</f>
        <v>5</v>
      </c>
      <c r="D186" s="4" t="s">
        <v>331</v>
      </c>
      <c r="E186" s="4"/>
      <c r="F186" s="3" t="s">
        <v>18</v>
      </c>
      <c r="G186" s="4" t="s">
        <v>322</v>
      </c>
      <c r="H186" s="13">
        <v>50</v>
      </c>
      <c r="I186" s="13" t="s">
        <v>330</v>
      </c>
      <c r="J186" s="3" t="s">
        <v>329</v>
      </c>
      <c r="K186" s="23">
        <v>132015.1</v>
      </c>
      <c r="L186" s="23">
        <v>485526.3</v>
      </c>
      <c r="M186" s="24">
        <f t="shared" ref="M186" si="169">(K186-TRUNC(K186/100)*100)/3600+(TRUNC(K186/100)-TRUNC(K186/10000)*100)/60+TRUNC(K186/10000)</f>
        <v>13.33752777777778</v>
      </c>
      <c r="N186" s="24">
        <f t="shared" ref="N186" si="170">(L186-TRUNC(L186/100)*100)/3600+(TRUNC(L186/100)-TRUNC(L186/10000)*100)/60+TRUNC(L186/10000)</f>
        <v>48.923972222222218</v>
      </c>
      <c r="O186" s="27">
        <v>3</v>
      </c>
      <c r="P186" s="27">
        <v>781</v>
      </c>
      <c r="Q186" s="27">
        <v>15</v>
      </c>
      <c r="R186" s="1"/>
      <c r="X186" s="4"/>
      <c r="Y186" s="3" t="s">
        <v>332</v>
      </c>
      <c r="Z186" s="30"/>
      <c r="AA186" s="31"/>
      <c r="AB186" s="32"/>
      <c r="AC186" s="33"/>
      <c r="AD186" s="29"/>
      <c r="AE186" s="32"/>
      <c r="AF186" s="32"/>
      <c r="AG186" s="32"/>
      <c r="AH186" s="32"/>
      <c r="AI186" s="28"/>
      <c r="AJ186" s="29"/>
      <c r="AK186" s="4"/>
      <c r="AL186" s="4"/>
      <c r="AM186" s="4"/>
      <c r="AN186" s="4"/>
      <c r="AO186" s="4"/>
    </row>
    <row r="187" spans="1:41" s="3" customFormat="1" ht="15" customHeight="1" x14ac:dyDescent="0.3">
      <c r="A187" s="45">
        <v>187</v>
      </c>
      <c r="B187" s="42" t="s">
        <v>342</v>
      </c>
      <c r="C187" s="42" t="str">
        <f>IF(OR(B187="M",B187="m"),COUNTIF(Images!$B$1:B$500,D187),"")</f>
        <v/>
      </c>
      <c r="D187" s="4" t="s">
        <v>343</v>
      </c>
      <c r="E187" s="4"/>
      <c r="F187" s="3" t="s">
        <v>18</v>
      </c>
      <c r="G187" s="4" t="s">
        <v>322</v>
      </c>
      <c r="H187" s="13">
        <v>50</v>
      </c>
      <c r="I187" s="13" t="s">
        <v>330</v>
      </c>
      <c r="J187" s="3" t="s">
        <v>329</v>
      </c>
      <c r="K187" s="23">
        <v>132015.1</v>
      </c>
      <c r="L187" s="23">
        <v>485526.3</v>
      </c>
      <c r="M187" s="24">
        <f t="shared" ref="M187" si="171">(K187-TRUNC(K187/100)*100)/3600+(TRUNC(K187/100)-TRUNC(K187/10000)*100)/60+TRUNC(K187/10000)</f>
        <v>13.33752777777778</v>
      </c>
      <c r="N187" s="24">
        <f t="shared" ref="N187" si="172">(L187-TRUNC(L187/100)*100)/3600+(TRUNC(L187/100)-TRUNC(L187/10000)*100)/60+TRUNC(L187/10000)</f>
        <v>48.923972222222218</v>
      </c>
      <c r="O187" s="27">
        <v>3</v>
      </c>
      <c r="P187" s="27">
        <v>781</v>
      </c>
      <c r="Q187" s="27">
        <v>15</v>
      </c>
      <c r="R187" s="1"/>
      <c r="X187" s="4"/>
      <c r="Y187" s="3" t="s">
        <v>332</v>
      </c>
      <c r="Z187" s="30"/>
      <c r="AA187" s="31"/>
      <c r="AB187" s="32"/>
      <c r="AC187" s="33"/>
      <c r="AD187" s="29"/>
      <c r="AE187" s="32"/>
      <c r="AF187" s="32"/>
      <c r="AG187" s="32"/>
      <c r="AH187" s="32"/>
      <c r="AI187" s="28"/>
      <c r="AJ187" s="29"/>
      <c r="AK187" s="4"/>
      <c r="AL187" s="4"/>
      <c r="AM187" s="4"/>
      <c r="AN187" s="4"/>
      <c r="AO187" s="4"/>
    </row>
    <row r="188" spans="1:41" s="3" customFormat="1" ht="15" customHeight="1" x14ac:dyDescent="0.3">
      <c r="A188" s="45">
        <v>188</v>
      </c>
      <c r="B188" s="42" t="s">
        <v>342</v>
      </c>
      <c r="C188" s="42" t="str">
        <f>IF(OR(B188="M",B188="m"),COUNTIF(Images!$B$1:B$500,D188),"")</f>
        <v/>
      </c>
      <c r="D188" s="4" t="s">
        <v>365</v>
      </c>
      <c r="E188" s="4"/>
      <c r="F188" s="3" t="s">
        <v>18</v>
      </c>
      <c r="G188" s="4" t="s">
        <v>366</v>
      </c>
      <c r="H188" s="13" t="s">
        <v>342</v>
      </c>
      <c r="I188" s="13" t="s">
        <v>379</v>
      </c>
      <c r="J188" s="15" t="s">
        <v>367</v>
      </c>
      <c r="K188" s="16">
        <f t="shared" ref="K188" si="173">IF(M188="","",TRUNC(M188)*10000+TRUNC((M188-TRUNC(M188))*60)*100+(((M188-TRUNC(M188))*60)-TRUNC((M188-TRUNC(M188))*60))*60)</f>
        <v>131735.12400000001</v>
      </c>
      <c r="L188" s="16">
        <f t="shared" ref="L188" si="174">IF(N188="","",TRUNC(N188)*10000+TRUNC((N188-TRUNC(N188))*60)*100+(((N188-TRUNC(N188))*60)-TRUNC((N188-TRUNC(N188))*60))*60)</f>
        <v>490613.71600000001</v>
      </c>
      <c r="M188" s="17">
        <f t="shared" ref="M188" si="175">IF(J188="","",VALUE(MID(J188,FIND("%2C",J188)+3,8)))</f>
        <v>13.293089999999999</v>
      </c>
      <c r="N188" s="17">
        <f t="shared" ref="N188" si="176">IF(J188="","",VALUE(MID(J188,FIND("q=",J188)+2,8)))</f>
        <v>49.103810000000003</v>
      </c>
      <c r="O188" s="18">
        <v>4</v>
      </c>
      <c r="P188" s="18">
        <v>1174</v>
      </c>
      <c r="Q188" s="18">
        <v>15</v>
      </c>
      <c r="R188" s="1"/>
      <c r="X188" s="4"/>
      <c r="Y188" s="3" t="s">
        <v>383</v>
      </c>
      <c r="Z188" s="30"/>
      <c r="AA188" s="31"/>
      <c r="AB188" s="32"/>
      <c r="AC188" s="33"/>
      <c r="AD188" s="29"/>
      <c r="AE188" s="32"/>
      <c r="AF188" s="32"/>
      <c r="AG188" s="32"/>
      <c r="AH188" s="32"/>
      <c r="AI188" s="28"/>
      <c r="AJ188" s="29"/>
      <c r="AK188" s="4"/>
      <c r="AL188" s="4"/>
      <c r="AM188" s="4"/>
      <c r="AN188" s="4"/>
      <c r="AO188" s="4"/>
    </row>
    <row r="189" spans="1:41" s="3" customFormat="1" ht="15" customHeight="1" x14ac:dyDescent="0.3">
      <c r="A189" s="45">
        <v>189</v>
      </c>
      <c r="B189" s="42" t="s">
        <v>342</v>
      </c>
      <c r="C189" s="42" t="str">
        <f>IF(OR(B189="M",B189="m"),COUNTIF(Images!$B$1:B$500,D189),"")</f>
        <v/>
      </c>
      <c r="D189" s="4" t="s">
        <v>368</v>
      </c>
      <c r="E189" s="4"/>
      <c r="F189" s="3" t="s">
        <v>18</v>
      </c>
      <c r="G189" s="4" t="s">
        <v>366</v>
      </c>
      <c r="H189" s="13" t="s">
        <v>342</v>
      </c>
      <c r="I189" s="13" t="s">
        <v>379</v>
      </c>
      <c r="J189" s="15" t="s">
        <v>369</v>
      </c>
      <c r="K189" s="16">
        <f t="shared" ref="K189" si="177">IF(M189="","",TRUNC(M189)*10000+TRUNC((M189-TRUNC(M189))*60)*100+(((M189-TRUNC(M189))*60)-TRUNC((M189-TRUNC(M189))*60))*60)</f>
        <v>131741.64000000001</v>
      </c>
      <c r="L189" s="16">
        <f t="shared" ref="L189" si="178">IF(N189="","",TRUNC(N189)*10000+TRUNC((N189-TRUNC(N189))*60)*100+(((N189-TRUNC(N189))*60)-TRUNC((N189-TRUNC(N189))*60))*60)</f>
        <v>490623.54399999999</v>
      </c>
      <c r="M189" s="17">
        <f t="shared" ref="M189" si="179">IF(J189="","",VALUE(MID(J189,FIND("%2C",J189)+3,8)))</f>
        <v>13.2949</v>
      </c>
      <c r="N189" s="17">
        <f t="shared" ref="N189" si="180">IF(J189="","",VALUE(MID(J189,FIND("q=",J189)+2,8)))</f>
        <v>49.106540000000003</v>
      </c>
      <c r="O189" s="18">
        <v>4</v>
      </c>
      <c r="P189" s="18">
        <v>1107</v>
      </c>
      <c r="Q189" s="18">
        <v>15</v>
      </c>
      <c r="R189" s="1"/>
      <c r="X189" s="4"/>
      <c r="Y189" s="3" t="s">
        <v>384</v>
      </c>
      <c r="Z189" s="30"/>
      <c r="AA189" s="31"/>
      <c r="AB189" s="32"/>
      <c r="AC189" s="33"/>
      <c r="AD189" s="29"/>
      <c r="AE189" s="32"/>
      <c r="AF189" s="32"/>
      <c r="AG189" s="32"/>
      <c r="AH189" s="32"/>
      <c r="AI189" s="28"/>
      <c r="AJ189" s="29"/>
      <c r="AK189" s="4"/>
      <c r="AL189" s="4"/>
      <c r="AM189" s="4"/>
      <c r="AN189" s="4"/>
      <c r="AO189" s="4"/>
    </row>
    <row r="190" spans="1:41" s="3" customFormat="1" ht="15" customHeight="1" x14ac:dyDescent="0.3">
      <c r="A190" s="45">
        <v>190</v>
      </c>
      <c r="B190" s="42" t="s">
        <v>342</v>
      </c>
      <c r="C190" s="42" t="str">
        <f>IF(OR(B190="M",B190="m"),COUNTIF(Images!$B$1:B$500,D190),"")</f>
        <v/>
      </c>
      <c r="D190" s="4" t="s">
        <v>381</v>
      </c>
      <c r="E190" s="4"/>
      <c r="F190" s="3" t="s">
        <v>18</v>
      </c>
      <c r="G190" s="4" t="s">
        <v>366</v>
      </c>
      <c r="H190" s="13" t="s">
        <v>342</v>
      </c>
      <c r="I190" s="13" t="s">
        <v>382</v>
      </c>
      <c r="J190" s="3" t="s">
        <v>329</v>
      </c>
      <c r="K190" s="23">
        <v>131610.1</v>
      </c>
      <c r="L190" s="23">
        <v>490540.7</v>
      </c>
      <c r="M190" s="24">
        <f t="shared" ref="M190" si="181">(K190-TRUNC(K190/100)*100)/3600+(TRUNC(K190/100)-TRUNC(K190/10000)*100)/60+TRUNC(K190/10000)</f>
        <v>13.269472222222223</v>
      </c>
      <c r="N190" s="24">
        <f t="shared" ref="N190" si="182">(L190-TRUNC(L190/100)*100)/3600+(TRUNC(L190/100)-TRUNC(L190/10000)*100)/60+TRUNC(L190/10000)</f>
        <v>49.094638888888895</v>
      </c>
      <c r="O190" s="27">
        <v>5</v>
      </c>
      <c r="P190" s="27">
        <v>974</v>
      </c>
      <c r="Q190" s="27">
        <v>15</v>
      </c>
      <c r="R190" s="1"/>
      <c r="X190" s="4"/>
      <c r="Y190" s="3" t="s">
        <v>374</v>
      </c>
      <c r="Z190" s="30"/>
      <c r="AA190" s="31"/>
      <c r="AB190" s="32"/>
      <c r="AC190" s="33"/>
      <c r="AD190" s="29"/>
      <c r="AE190" s="32"/>
      <c r="AF190" s="32"/>
      <c r="AG190" s="32"/>
      <c r="AH190" s="32"/>
      <c r="AI190" s="28"/>
      <c r="AJ190" s="29"/>
      <c r="AK190" s="4"/>
      <c r="AL190" s="4"/>
      <c r="AM190" s="4"/>
      <c r="AN190" s="4"/>
      <c r="AO190" s="4"/>
    </row>
    <row r="191" spans="1:41" s="3" customFormat="1" ht="15" customHeight="1" x14ac:dyDescent="0.3">
      <c r="A191" s="45">
        <v>191</v>
      </c>
      <c r="B191" s="42" t="s">
        <v>342</v>
      </c>
      <c r="C191" s="42" t="str">
        <f>IF(OR(B191="M",B191="m"),COUNTIF(Images!$B$1:B$500,D191),"")</f>
        <v/>
      </c>
      <c r="D191" s="4" t="s">
        <v>385</v>
      </c>
      <c r="E191" s="4"/>
      <c r="F191" s="3" t="s">
        <v>18</v>
      </c>
      <c r="G191" s="4" t="s">
        <v>366</v>
      </c>
      <c r="H191" s="13" t="s">
        <v>342</v>
      </c>
      <c r="I191" s="13" t="s">
        <v>382</v>
      </c>
      <c r="J191" s="3" t="s">
        <v>329</v>
      </c>
      <c r="K191" s="23">
        <v>131610.1</v>
      </c>
      <c r="L191" s="23">
        <v>490540.7</v>
      </c>
      <c r="M191" s="24">
        <f t="shared" ref="M191" si="183">(K191-TRUNC(K191/100)*100)/3600+(TRUNC(K191/100)-TRUNC(K191/10000)*100)/60+TRUNC(K191/10000)</f>
        <v>13.269472222222223</v>
      </c>
      <c r="N191" s="24">
        <f t="shared" ref="N191" si="184">(L191-TRUNC(L191/100)*100)/3600+(TRUNC(L191/100)-TRUNC(L191/10000)*100)/60+TRUNC(L191/10000)</f>
        <v>49.094638888888895</v>
      </c>
      <c r="O191" s="27">
        <v>5</v>
      </c>
      <c r="P191" s="27">
        <v>974</v>
      </c>
      <c r="Q191" s="27">
        <v>15</v>
      </c>
      <c r="R191" s="1"/>
      <c r="X191" s="4"/>
      <c r="Y191" s="3" t="s">
        <v>374</v>
      </c>
      <c r="Z191" s="30"/>
      <c r="AA191" s="31"/>
      <c r="AB191" s="32"/>
      <c r="AC191" s="33"/>
      <c r="AD191" s="29"/>
      <c r="AE191" s="32"/>
      <c r="AF191" s="32"/>
      <c r="AG191" s="32"/>
      <c r="AH191" s="32"/>
      <c r="AI191" s="28"/>
      <c r="AJ191" s="29"/>
      <c r="AK191" s="4"/>
      <c r="AL191" s="4"/>
      <c r="AM191" s="4"/>
      <c r="AN191" s="4"/>
      <c r="AO191" s="4"/>
    </row>
    <row r="192" spans="1:41" s="3" customFormat="1" ht="15" customHeight="1" x14ac:dyDescent="0.3">
      <c r="A192" s="45">
        <v>192</v>
      </c>
      <c r="B192" s="42" t="s">
        <v>341</v>
      </c>
      <c r="C192" s="42">
        <f>IF(OR(B192="M",B192="m"),COUNTIF(Images!$B$1:B$500,D192),"")</f>
        <v>5</v>
      </c>
      <c r="D192" s="4" t="s">
        <v>395</v>
      </c>
      <c r="E192" s="4"/>
      <c r="F192" s="3" t="s">
        <v>18</v>
      </c>
      <c r="G192" s="4" t="s">
        <v>391</v>
      </c>
      <c r="H192" s="13">
        <v>51</v>
      </c>
      <c r="I192" s="13" t="s">
        <v>392</v>
      </c>
      <c r="J192" s="15" t="s">
        <v>393</v>
      </c>
      <c r="K192" s="16">
        <f t="shared" ref="K192:K193" si="185">IF(M192="","",TRUNC(M192)*10000+TRUNC((M192-TRUNC(M192))*60)*100+(((M192-TRUNC(M192))*60)-TRUNC((M192-TRUNC(M192))*60))*60)</f>
        <v>132148.99599999998</v>
      </c>
      <c r="L192" s="16">
        <f t="shared" ref="L192:L193" si="186">IF(N192="","",TRUNC(N192)*10000+TRUNC((N192-TRUNC(N192))*60)*100+(((N192-TRUNC(N192))*60)-TRUNC((N192-TRUNC(N192))*60))*60)</f>
        <v>490307.848</v>
      </c>
      <c r="M192" s="17">
        <f t="shared" ref="M192:M193" si="187">IF(J192="","",VALUE(MID(J192,FIND("%2C",J192)+3,8)))</f>
        <v>13.36361</v>
      </c>
      <c r="N192" s="17">
        <f t="shared" ref="N192:N193" si="188">IF(J192="","",VALUE(MID(J192,FIND("q=",J192)+2,8)))</f>
        <v>49.05218</v>
      </c>
      <c r="O192" s="18">
        <v>4</v>
      </c>
      <c r="P192" s="18">
        <v>1172</v>
      </c>
      <c r="Q192" s="18">
        <v>15</v>
      </c>
      <c r="R192" s="1"/>
      <c r="X192" s="4"/>
      <c r="Y192" s="3" t="s">
        <v>394</v>
      </c>
      <c r="Z192" s="30"/>
      <c r="AA192" s="31"/>
      <c r="AB192" s="32"/>
      <c r="AC192" s="33"/>
      <c r="AD192" s="29"/>
      <c r="AE192" s="32"/>
      <c r="AF192" s="32"/>
      <c r="AG192" s="32"/>
      <c r="AH192" s="32"/>
      <c r="AI192" s="28"/>
      <c r="AJ192" s="29"/>
      <c r="AK192" s="4"/>
      <c r="AL192" s="4"/>
      <c r="AM192" s="4"/>
      <c r="AN192" s="4"/>
      <c r="AO192" s="4"/>
    </row>
    <row r="193" spans="1:41" s="3" customFormat="1" ht="15" customHeight="1" x14ac:dyDescent="0.3">
      <c r="A193" s="45">
        <v>193</v>
      </c>
      <c r="B193" s="42" t="s">
        <v>341</v>
      </c>
      <c r="C193" s="42">
        <f>IF(OR(B193="M",B193="m"),COUNTIF(Images!$B$1:B$500,D193),"")</f>
        <v>5</v>
      </c>
      <c r="D193" s="4" t="s">
        <v>399</v>
      </c>
      <c r="E193" s="4"/>
      <c r="F193" s="3" t="s">
        <v>18</v>
      </c>
      <c r="G193" s="4" t="s">
        <v>391</v>
      </c>
      <c r="H193" s="13">
        <v>52</v>
      </c>
      <c r="I193" s="13"/>
      <c r="J193" s="15" t="s">
        <v>400</v>
      </c>
      <c r="K193" s="16">
        <f t="shared" si="185"/>
        <v>132133.984</v>
      </c>
      <c r="L193" s="16">
        <f t="shared" si="186"/>
        <v>490350.54399999999</v>
      </c>
      <c r="M193" s="17">
        <f t="shared" si="187"/>
        <v>13.359439999999999</v>
      </c>
      <c r="N193" s="17">
        <f t="shared" si="188"/>
        <v>49.064039999999999</v>
      </c>
      <c r="O193" s="18">
        <v>3</v>
      </c>
      <c r="P193" s="18">
        <v>1125</v>
      </c>
      <c r="Q193" s="18">
        <v>15</v>
      </c>
      <c r="R193" s="1"/>
      <c r="X193" s="4"/>
      <c r="Y193" s="41" t="s">
        <v>401</v>
      </c>
      <c r="Z193" s="30"/>
      <c r="AA193" s="31"/>
      <c r="AB193" s="32"/>
      <c r="AC193" s="33"/>
      <c r="AD193" s="29"/>
      <c r="AE193" s="32"/>
      <c r="AF193" s="32"/>
      <c r="AG193" s="32"/>
      <c r="AH193" s="32"/>
      <c r="AI193" s="28"/>
      <c r="AJ193" s="29"/>
      <c r="AK193" s="4"/>
      <c r="AL193" s="4"/>
      <c r="AM193" s="4"/>
      <c r="AN193" s="4"/>
      <c r="AO193" s="4"/>
    </row>
    <row r="194" spans="1:41" s="3" customFormat="1" ht="15" customHeight="1" x14ac:dyDescent="0.3">
      <c r="A194" s="45">
        <v>194</v>
      </c>
      <c r="B194" s="42" t="s">
        <v>342</v>
      </c>
      <c r="C194" s="42" t="str">
        <f>IF(OR(B194="M",B194="m"),COUNTIF(Images!$B$1:B$500,D194),"")</f>
        <v/>
      </c>
      <c r="D194" s="4" t="s">
        <v>407</v>
      </c>
      <c r="E194" s="4"/>
      <c r="F194" s="3" t="s">
        <v>18</v>
      </c>
      <c r="G194" s="4" t="s">
        <v>391</v>
      </c>
      <c r="H194" s="13">
        <v>53</v>
      </c>
      <c r="I194" s="13" t="s">
        <v>409</v>
      </c>
      <c r="J194" s="15" t="s">
        <v>408</v>
      </c>
      <c r="K194" s="16">
        <f t="shared" ref="K194" si="189">IF(M194="","",TRUNC(M194)*10000+TRUNC((M194-TRUNC(M194))*60)*100+(((M194-TRUNC(M194))*60)-TRUNC((M194-TRUNC(M194))*60))*60)</f>
        <v>131913.62</v>
      </c>
      <c r="L194" s="16">
        <f t="shared" ref="L194" si="190">IF(N194="","",TRUNC(N194)*10000+TRUNC((N194-TRUNC(N194))*60)*100+(((N194-TRUNC(N194))*60)-TRUNC((N194-TRUNC(N194))*60))*60)</f>
        <v>490226.23200000002</v>
      </c>
      <c r="M194" s="17">
        <f t="shared" ref="M194" si="191">IF(J194="","",VALUE(MID(J194,FIND("%2C",J194)+3,8)))</f>
        <v>13.320449999999999</v>
      </c>
      <c r="N194" s="17">
        <f t="shared" ref="N194" si="192">IF(J194="","",VALUE(MID(J194,FIND("q=",J194)+2,8)))</f>
        <v>49.040619999999997</v>
      </c>
      <c r="O194" s="18">
        <v>5</v>
      </c>
      <c r="P194" s="18">
        <v>850</v>
      </c>
      <c r="Q194" s="18">
        <v>15</v>
      </c>
      <c r="R194" s="1"/>
      <c r="X194" s="4"/>
      <c r="Y194" s="41" t="s">
        <v>401</v>
      </c>
      <c r="Z194" s="30"/>
      <c r="AA194" s="31"/>
      <c r="AB194" s="32"/>
      <c r="AC194" s="33"/>
      <c r="AD194" s="29"/>
      <c r="AE194" s="32"/>
      <c r="AF194" s="32"/>
      <c r="AG194" s="32"/>
      <c r="AH194" s="32"/>
      <c r="AI194" s="28"/>
      <c r="AJ194" s="29"/>
      <c r="AK194" s="4"/>
      <c r="AL194" s="4"/>
      <c r="AM194" s="4"/>
      <c r="AN194" s="4"/>
      <c r="AO194" s="4"/>
    </row>
    <row r="195" spans="1:41" s="3" customFormat="1" ht="15" customHeight="1" x14ac:dyDescent="0.3">
      <c r="A195" s="45">
        <v>195</v>
      </c>
      <c r="B195" s="42" t="s">
        <v>342</v>
      </c>
      <c r="C195" s="42" t="str">
        <f>IF(OR(B195="M",B195="m"),COUNTIF(Images!$B$1:B$500,D195),"")</f>
        <v/>
      </c>
      <c r="D195" s="4" t="s">
        <v>437</v>
      </c>
      <c r="E195" s="4"/>
      <c r="F195" s="3" t="s">
        <v>18</v>
      </c>
      <c r="G195" s="4" t="s">
        <v>391</v>
      </c>
      <c r="H195" s="13">
        <v>54</v>
      </c>
      <c r="I195" s="13" t="s">
        <v>435</v>
      </c>
      <c r="J195" s="15" t="s">
        <v>436</v>
      </c>
      <c r="K195" s="16">
        <f t="shared" ref="K195" si="193">IF(M195="","",TRUNC(M195)*10000+TRUNC((M195-TRUNC(M195))*60)*100+(((M195-TRUNC(M195))*60)-TRUNC((M195-TRUNC(M195))*60))*60)</f>
        <v>130756.352</v>
      </c>
      <c r="L195" s="16">
        <f t="shared" ref="L195" si="194">IF(N195="","",TRUNC(N195)*10000+TRUNC((N195-TRUNC(N195))*60)*100+(((N195-TRUNC(N195))*60)-TRUNC((N195-TRUNC(N195))*60))*60)</f>
        <v>490653.28</v>
      </c>
      <c r="M195" s="17">
        <f t="shared" ref="M195" si="195">IF(J195="","",VALUE(MID(J195,FIND("%2C",J195)+3,8)))</f>
        <v>13.13232</v>
      </c>
      <c r="N195" s="17">
        <f t="shared" ref="N195" si="196">IF(J195="","",VALUE(MID(J195,FIND("q=",J195)+2,8)))</f>
        <v>49.114800000000002</v>
      </c>
      <c r="O195" s="18">
        <v>5</v>
      </c>
      <c r="P195" s="18">
        <v>1380</v>
      </c>
      <c r="Q195" s="18">
        <v>15</v>
      </c>
      <c r="R195" s="1"/>
      <c r="X195" s="4"/>
      <c r="Y195" s="41" t="s">
        <v>434</v>
      </c>
      <c r="Z195" s="30"/>
      <c r="AA195" s="31"/>
      <c r="AB195" s="32"/>
      <c r="AC195" s="33"/>
      <c r="AD195" s="29"/>
      <c r="AE195" s="32"/>
      <c r="AF195" s="32"/>
      <c r="AG195" s="32"/>
      <c r="AH195" s="32"/>
      <c r="AI195" s="28"/>
      <c r="AJ195" s="29"/>
      <c r="AK195" s="4"/>
      <c r="AL195" s="4"/>
      <c r="AM195" s="4"/>
      <c r="AN195" s="4"/>
      <c r="AO195" s="4"/>
    </row>
    <row r="196" spans="1:41" s="3" customFormat="1" ht="15" customHeight="1" x14ac:dyDescent="0.3">
      <c r="A196" s="45">
        <v>196</v>
      </c>
      <c r="B196" s="42" t="s">
        <v>342</v>
      </c>
      <c r="C196" s="42" t="str">
        <f>IF(OR(B196="M",B196="m"),COUNTIF(Images!$B$1:B$500,D196),"")</f>
        <v/>
      </c>
      <c r="D196" s="4" t="s">
        <v>438</v>
      </c>
      <c r="E196" s="4"/>
      <c r="F196" s="3" t="s">
        <v>18</v>
      </c>
      <c r="G196" s="4" t="s">
        <v>391</v>
      </c>
      <c r="H196" s="13">
        <v>54</v>
      </c>
      <c r="I196" s="13" t="s">
        <v>435</v>
      </c>
      <c r="J196" s="15" t="s">
        <v>440</v>
      </c>
      <c r="K196" s="16">
        <f t="shared" ref="K196" si="197">IF(M196="","",TRUNC(M196)*10000+TRUNC((M196-TRUNC(M196))*60)*100+(((M196-TRUNC(M196))*60)-TRUNC((M196-TRUNC(M196))*60))*60)</f>
        <v>130758.04399999999</v>
      </c>
      <c r="L196" s="16">
        <f t="shared" ref="L196" si="198">IF(N196="","",TRUNC(N196)*10000+TRUNC((N196-TRUNC(N196))*60)*100+(((N196-TRUNC(N196))*60)-TRUNC((N196-TRUNC(N196))*60))*60)</f>
        <v>490652.92</v>
      </c>
      <c r="M196" s="17">
        <f t="shared" ref="M196" si="199">IF(J196="","",VALUE(MID(J196,FIND("%2C",J196)+3,8)))</f>
        <v>13.13279</v>
      </c>
      <c r="N196" s="17">
        <f t="shared" ref="N196" si="200">IF(J196="","",VALUE(MID(J196,FIND("q=",J196)+2,8)))</f>
        <v>49.114699999999999</v>
      </c>
      <c r="O196" s="18">
        <v>5</v>
      </c>
      <c r="P196" s="18">
        <v>1386</v>
      </c>
      <c r="Q196" s="18">
        <v>15</v>
      </c>
      <c r="R196" s="1"/>
      <c r="X196" s="4"/>
      <c r="Y196" s="41" t="s">
        <v>439</v>
      </c>
      <c r="Z196" s="30"/>
      <c r="AA196" s="31"/>
      <c r="AB196" s="32"/>
      <c r="AC196" s="33"/>
      <c r="AD196" s="29"/>
      <c r="AE196" s="32"/>
      <c r="AF196" s="32"/>
      <c r="AG196" s="32"/>
      <c r="AH196" s="32"/>
      <c r="AI196" s="28"/>
      <c r="AJ196" s="29"/>
      <c r="AK196" s="4"/>
      <c r="AL196" s="4"/>
      <c r="AM196" s="4"/>
      <c r="AN196" s="4"/>
      <c r="AO196" s="4"/>
    </row>
    <row r="197" spans="1:41" s="3" customFormat="1" ht="15" customHeight="1" x14ac:dyDescent="0.3">
      <c r="A197" s="45">
        <v>197</v>
      </c>
      <c r="B197" s="42" t="s">
        <v>342</v>
      </c>
      <c r="C197" s="42" t="str">
        <f>IF(OR(B197="M",B197="m"),COUNTIF(Images!$B$1:B$500,D197),"")</f>
        <v/>
      </c>
      <c r="D197" s="4" t="s">
        <v>451</v>
      </c>
      <c r="E197" s="4"/>
      <c r="F197" s="3" t="s">
        <v>18</v>
      </c>
      <c r="G197" s="4" t="s">
        <v>391</v>
      </c>
      <c r="H197" s="13">
        <v>55</v>
      </c>
      <c r="I197" s="13" t="s">
        <v>448</v>
      </c>
      <c r="J197" s="15" t="s">
        <v>449</v>
      </c>
      <c r="K197" s="16">
        <f t="shared" ref="K197" si="201">IF(M197="","",TRUNC(M197)*10000+TRUNC((M197-TRUNC(M197))*60)*100+(((M197-TRUNC(M197))*60)-TRUNC((M197-TRUNC(M197))*60))*60)</f>
        <v>130819.284</v>
      </c>
      <c r="L197" s="16">
        <f t="shared" ref="L197" si="202">IF(N197="","",TRUNC(N197)*10000+TRUNC((N197-TRUNC(N197))*60)*100+(((N197-TRUNC(N197))*60)-TRUNC((N197-TRUNC(N197))*60))*60)</f>
        <v>490709.73200000002</v>
      </c>
      <c r="M197" s="17">
        <f t="shared" ref="M197" si="203">IF(J197="","",VALUE(MID(J197,FIND("%2C",J197)+3,8)))</f>
        <v>13.13869</v>
      </c>
      <c r="N197" s="17">
        <f t="shared" ref="N197" si="204">IF(J197="","",VALUE(MID(J197,FIND("q=",J197)+2,8)))</f>
        <v>49.119370000000004</v>
      </c>
      <c r="O197" s="18">
        <v>4</v>
      </c>
      <c r="P197" s="18">
        <v>1132</v>
      </c>
      <c r="Q197" s="18">
        <v>15</v>
      </c>
      <c r="R197" s="1"/>
      <c r="X197" s="4"/>
      <c r="Y197" s="41" t="s">
        <v>450</v>
      </c>
      <c r="Z197" s="30"/>
      <c r="AA197" s="31"/>
      <c r="AB197" s="32"/>
      <c r="AC197" s="33"/>
      <c r="AD197" s="29"/>
      <c r="AE197" s="32"/>
      <c r="AF197" s="32"/>
      <c r="AG197" s="32"/>
      <c r="AH197" s="32"/>
      <c r="AI197" s="28"/>
      <c r="AJ197" s="29"/>
      <c r="AK197" s="4"/>
      <c r="AL197" s="4"/>
      <c r="AM197" s="4"/>
      <c r="AN197" s="4"/>
      <c r="AO197" s="4"/>
    </row>
    <row r="198" spans="1:41" s="3" customFormat="1" ht="15" customHeight="1" x14ac:dyDescent="0.3">
      <c r="A198" s="45">
        <v>198</v>
      </c>
      <c r="B198" s="42" t="s">
        <v>342</v>
      </c>
      <c r="C198" s="42" t="str">
        <f>IF(OR(B198="M",B198="m"),COUNTIF(Images!$B$1:B$500,D198),"")</f>
        <v/>
      </c>
      <c r="D198" s="4" t="s">
        <v>452</v>
      </c>
      <c r="E198" s="4"/>
      <c r="F198" s="3" t="s">
        <v>18</v>
      </c>
      <c r="G198" s="4" t="s">
        <v>391</v>
      </c>
      <c r="H198" s="13">
        <v>55</v>
      </c>
      <c r="I198" s="13" t="s">
        <v>448</v>
      </c>
      <c r="J198" s="15" t="s">
        <v>453</v>
      </c>
      <c r="K198" s="16">
        <f t="shared" ref="K198" si="205">IF(M198="","",TRUNC(M198)*10000+TRUNC((M198-TRUNC(M198))*60)*100+(((M198-TRUNC(M198))*60)-TRUNC((M198-TRUNC(M198))*60))*60)</f>
        <v>130821.048</v>
      </c>
      <c r="L198" s="16">
        <f t="shared" ref="L198" si="206">IF(N198="","",TRUNC(N198)*10000+TRUNC((N198-TRUNC(N198))*60)*100+(((N198-TRUNC(N198))*60)-TRUNC((N198-TRUNC(N198))*60))*60)</f>
        <v>490710.99200000003</v>
      </c>
      <c r="M198" s="17">
        <f t="shared" ref="M198" si="207">IF(J198="","",VALUE(MID(J198,FIND("%2C",J198)+3,8)))</f>
        <v>13.13918</v>
      </c>
      <c r="N198" s="17">
        <f t="shared" ref="N198" si="208">IF(J198="","",VALUE(MID(J198,FIND("q=",J198)+2,8)))</f>
        <v>49.119720000000001</v>
      </c>
      <c r="O198" s="18">
        <v>4</v>
      </c>
      <c r="P198" s="18">
        <v>1121</v>
      </c>
      <c r="Q198" s="18">
        <v>15</v>
      </c>
      <c r="R198" s="1"/>
      <c r="X198" s="4"/>
      <c r="Y198" s="41" t="s">
        <v>454</v>
      </c>
      <c r="Z198" s="30"/>
      <c r="AA198" s="31"/>
      <c r="AB198" s="32"/>
      <c r="AC198" s="33"/>
      <c r="AD198" s="29"/>
      <c r="AE198" s="32"/>
      <c r="AF198" s="32"/>
      <c r="AG198" s="32"/>
      <c r="AH198" s="32"/>
      <c r="AI198" s="28"/>
      <c r="AJ198" s="29"/>
      <c r="AK198" s="4"/>
      <c r="AL198" s="4"/>
      <c r="AM198" s="4"/>
      <c r="AN198" s="4"/>
      <c r="AO198" s="4"/>
    </row>
    <row r="199" spans="1:41" s="3" customFormat="1" ht="15" customHeight="1" x14ac:dyDescent="0.3">
      <c r="A199" s="45">
        <v>199</v>
      </c>
      <c r="B199" s="42" t="s">
        <v>342</v>
      </c>
      <c r="C199" s="42" t="str">
        <f>IF(OR(B199="M",B199="m"),COUNTIF(Images!$B$1:B$500,D199),"")</f>
        <v/>
      </c>
      <c r="D199" s="4" t="s">
        <v>455</v>
      </c>
      <c r="E199" s="4"/>
      <c r="F199" s="3" t="s">
        <v>18</v>
      </c>
      <c r="G199" s="4" t="s">
        <v>391</v>
      </c>
      <c r="H199" s="13">
        <v>55</v>
      </c>
      <c r="I199" s="13" t="s">
        <v>448</v>
      </c>
      <c r="J199" s="15" t="s">
        <v>453</v>
      </c>
      <c r="K199" s="16">
        <f t="shared" ref="K199" si="209">IF(M199="","",TRUNC(M199)*10000+TRUNC((M199-TRUNC(M199))*60)*100+(((M199-TRUNC(M199))*60)-TRUNC((M199-TRUNC(M199))*60))*60)</f>
        <v>130821.048</v>
      </c>
      <c r="L199" s="16">
        <f t="shared" ref="L199" si="210">IF(N199="","",TRUNC(N199)*10000+TRUNC((N199-TRUNC(N199))*60)*100+(((N199-TRUNC(N199))*60)-TRUNC((N199-TRUNC(N199))*60))*60)</f>
        <v>490710.99200000003</v>
      </c>
      <c r="M199" s="17">
        <f t="shared" ref="M199" si="211">IF(J199="","",VALUE(MID(J199,FIND("%2C",J199)+3,8)))</f>
        <v>13.13918</v>
      </c>
      <c r="N199" s="17">
        <f t="shared" ref="N199" si="212">IF(J199="","",VALUE(MID(J199,FIND("q=",J199)+2,8)))</f>
        <v>49.119720000000001</v>
      </c>
      <c r="O199" s="18">
        <v>4</v>
      </c>
      <c r="P199" s="18">
        <v>1121</v>
      </c>
      <c r="Q199" s="18">
        <v>15</v>
      </c>
      <c r="R199" s="1"/>
      <c r="X199" s="4"/>
      <c r="Y199" s="41" t="s">
        <v>454</v>
      </c>
      <c r="Z199" s="30"/>
      <c r="AA199" s="31"/>
      <c r="AB199" s="32"/>
      <c r="AC199" s="33"/>
      <c r="AD199" s="29"/>
      <c r="AE199" s="32"/>
      <c r="AF199" s="32"/>
      <c r="AG199" s="32"/>
      <c r="AH199" s="32"/>
      <c r="AI199" s="28"/>
      <c r="AJ199" s="29"/>
      <c r="AK199" s="4"/>
      <c r="AL199" s="4"/>
      <c r="AM199" s="4"/>
      <c r="AN199" s="4"/>
      <c r="AO199" s="4"/>
    </row>
    <row r="200" spans="1:41" ht="15" customHeight="1" x14ac:dyDescent="0.3">
      <c r="A200" s="45">
        <v>200</v>
      </c>
      <c r="B200" s="42" t="s">
        <v>341</v>
      </c>
      <c r="C200" s="42">
        <f>IF(OR(B200="M",B200="m"),COUNTIF(Images!$B$1:B$500,D200),"")</f>
        <v>5</v>
      </c>
      <c r="D200" s="48" t="s">
        <v>799</v>
      </c>
      <c r="F200" s="3" t="s">
        <v>18</v>
      </c>
      <c r="G200" s="4" t="s">
        <v>460</v>
      </c>
      <c r="H200" s="2">
        <v>56</v>
      </c>
      <c r="I200" s="46" t="s">
        <v>1134</v>
      </c>
      <c r="Y200" s="4" t="s">
        <v>461</v>
      </c>
      <c r="Z200" s="30"/>
      <c r="AA200" s="31"/>
      <c r="AB200" s="32"/>
      <c r="AC200" s="33"/>
      <c r="AD200" s="29"/>
      <c r="AE200" s="32"/>
      <c r="AF200" s="32"/>
      <c r="AG200" s="32"/>
      <c r="AH200" s="32"/>
      <c r="AI200" s="28"/>
      <c r="AJ200" s="29"/>
    </row>
    <row r="201" spans="1:41" ht="15" customHeight="1" x14ac:dyDescent="0.3">
      <c r="A201" s="45"/>
      <c r="D201" s="50"/>
      <c r="Z201" s="32"/>
      <c r="AA201" s="31"/>
      <c r="AB201" s="32"/>
      <c r="AC201" s="33"/>
      <c r="AD201" s="29"/>
      <c r="AE201" s="32"/>
      <c r="AF201" s="32"/>
      <c r="AG201" s="32"/>
      <c r="AH201" s="32"/>
      <c r="AI201" s="28"/>
      <c r="AJ201" s="29"/>
    </row>
    <row r="202" spans="1:41" ht="15" customHeight="1" x14ac:dyDescent="0.3">
      <c r="A202" s="45"/>
      <c r="D202" s="50"/>
      <c r="Z202" s="32"/>
      <c r="AA202" s="31"/>
      <c r="AB202" s="32"/>
      <c r="AC202" s="33"/>
      <c r="AD202" s="29"/>
      <c r="AE202" s="32"/>
      <c r="AF202" s="32"/>
      <c r="AG202" s="32"/>
      <c r="AH202" s="32"/>
      <c r="AI202" s="28"/>
      <c r="AJ202" s="29"/>
    </row>
    <row r="203" spans="1:41" ht="15" customHeight="1" x14ac:dyDescent="0.3">
      <c r="A203" s="45"/>
      <c r="D203" s="50"/>
      <c r="Z203" s="32"/>
      <c r="AA203" s="31"/>
      <c r="AB203" s="32"/>
      <c r="AC203" s="33"/>
      <c r="AD203" s="29"/>
      <c r="AE203" s="32"/>
      <c r="AF203" s="32"/>
      <c r="AG203" s="32"/>
      <c r="AH203" s="32"/>
      <c r="AI203" s="28"/>
      <c r="AJ203" s="29"/>
    </row>
    <row r="204" spans="1:41" ht="15" customHeight="1" x14ac:dyDescent="0.3">
      <c r="Z204" s="32"/>
      <c r="AA204" s="31"/>
      <c r="AB204" s="32"/>
      <c r="AC204" s="33"/>
      <c r="AD204" s="29"/>
      <c r="AE204" s="32"/>
      <c r="AF204" s="32"/>
      <c r="AG204" s="32"/>
      <c r="AH204" s="32"/>
      <c r="AI204" s="28"/>
      <c r="AJ204" s="29"/>
    </row>
    <row r="205" spans="1:41" ht="15" customHeight="1" x14ac:dyDescent="0.3">
      <c r="Z205" s="32"/>
      <c r="AA205" s="31"/>
      <c r="AB205" s="32"/>
      <c r="AC205" s="33"/>
      <c r="AD205" s="29"/>
      <c r="AE205" s="32"/>
      <c r="AF205" s="32"/>
      <c r="AG205" s="32"/>
      <c r="AH205" s="32"/>
      <c r="AI205" s="28"/>
      <c r="AJ205" s="29"/>
    </row>
    <row r="206" spans="1:41" ht="15" customHeight="1" x14ac:dyDescent="0.3">
      <c r="Z206" s="32"/>
      <c r="AA206" s="31"/>
      <c r="AB206" s="32"/>
      <c r="AC206" s="33"/>
      <c r="AD206" s="29"/>
      <c r="AE206" s="32"/>
      <c r="AF206" s="32"/>
      <c r="AG206" s="32"/>
      <c r="AH206" s="32"/>
      <c r="AI206" s="28"/>
      <c r="AJ206" s="29"/>
    </row>
    <row r="207" spans="1:41" ht="15" customHeight="1" x14ac:dyDescent="0.3">
      <c r="Z207" s="32"/>
      <c r="AA207" s="31"/>
      <c r="AB207" s="32"/>
      <c r="AC207" s="33"/>
      <c r="AD207" s="29"/>
      <c r="AE207" s="32"/>
      <c r="AF207" s="32"/>
      <c r="AG207" s="32"/>
      <c r="AH207" s="32"/>
      <c r="AI207" s="28"/>
      <c r="AJ207" s="34"/>
    </row>
    <row r="208" spans="1:41" ht="15" customHeight="1" x14ac:dyDescent="0.3">
      <c r="Z208" s="32"/>
      <c r="AA208" s="31"/>
      <c r="AB208" s="32"/>
      <c r="AC208" s="33"/>
      <c r="AD208" s="29"/>
      <c r="AE208" s="32"/>
      <c r="AF208" s="32"/>
      <c r="AG208" s="32"/>
      <c r="AH208" s="32"/>
      <c r="AI208" s="28"/>
      <c r="AJ208" s="34"/>
    </row>
    <row r="209" spans="26:36" ht="15" customHeight="1" x14ac:dyDescent="0.3">
      <c r="Z209" s="30"/>
      <c r="AA209" s="31"/>
      <c r="AB209" s="32"/>
      <c r="AC209" s="33"/>
      <c r="AD209" s="29"/>
      <c r="AE209" s="32"/>
      <c r="AF209" s="32"/>
      <c r="AG209" s="32"/>
      <c r="AH209" s="32"/>
      <c r="AI209" s="28"/>
      <c r="AJ209" s="29"/>
    </row>
    <row r="210" spans="26:36" ht="15" customHeight="1" x14ac:dyDescent="0.3">
      <c r="Z210" s="30"/>
      <c r="AA210" s="31"/>
      <c r="AB210" s="32"/>
      <c r="AC210" s="33"/>
      <c r="AD210" s="29"/>
      <c r="AE210" s="32"/>
      <c r="AF210" s="32"/>
      <c r="AG210" s="32"/>
      <c r="AH210" s="32"/>
      <c r="AI210" s="37"/>
      <c r="AJ210" s="34"/>
    </row>
    <row r="211" spans="26:36" ht="15" customHeight="1" x14ac:dyDescent="0.3">
      <c r="Z211" s="30"/>
      <c r="AA211" s="31"/>
      <c r="AB211" s="32"/>
      <c r="AC211" s="33"/>
      <c r="AD211" s="29"/>
      <c r="AE211" s="32"/>
      <c r="AF211" s="32"/>
      <c r="AG211" s="32"/>
      <c r="AH211" s="32"/>
      <c r="AI211" s="28"/>
      <c r="AJ211" s="29"/>
    </row>
    <row r="212" spans="26:36" ht="15" customHeight="1" x14ac:dyDescent="0.3">
      <c r="Z212" s="30"/>
      <c r="AA212" s="31"/>
      <c r="AB212" s="32"/>
      <c r="AC212" s="33"/>
      <c r="AD212" s="29"/>
      <c r="AE212" s="32"/>
      <c r="AF212" s="32"/>
      <c r="AG212" s="32"/>
      <c r="AH212" s="32"/>
      <c r="AI212" s="37"/>
      <c r="AJ212" s="34"/>
    </row>
    <row r="213" spans="26:36" ht="15" customHeight="1" x14ac:dyDescent="0.3">
      <c r="Z213" s="30"/>
      <c r="AA213" s="31"/>
      <c r="AB213" s="32"/>
      <c r="AC213" s="33"/>
      <c r="AD213" s="29"/>
      <c r="AE213" s="32"/>
      <c r="AF213" s="32"/>
      <c r="AG213" s="32"/>
      <c r="AH213" s="32"/>
      <c r="AI213" s="28"/>
      <c r="AJ213" s="34"/>
    </row>
    <row r="214" spans="26:36" ht="15" customHeight="1" x14ac:dyDescent="0.3">
      <c r="Z214" s="30"/>
      <c r="AA214" s="31"/>
      <c r="AB214" s="32"/>
      <c r="AC214" s="33"/>
      <c r="AD214" s="29"/>
      <c r="AE214" s="32"/>
      <c r="AF214" s="32"/>
      <c r="AG214" s="32"/>
      <c r="AH214" s="32"/>
      <c r="AI214" s="28"/>
      <c r="AJ214" s="29"/>
    </row>
    <row r="215" spans="26:36" ht="15" customHeight="1" x14ac:dyDescent="0.3">
      <c r="Z215" s="30"/>
      <c r="AA215" s="31"/>
      <c r="AB215" s="32"/>
      <c r="AC215" s="33"/>
      <c r="AD215" s="29"/>
      <c r="AE215" s="32"/>
      <c r="AF215" s="32"/>
      <c r="AG215" s="32"/>
      <c r="AH215" s="32"/>
      <c r="AI215" s="28"/>
      <c r="AJ215" s="29"/>
    </row>
    <row r="216" spans="26:36" ht="15" customHeight="1" x14ac:dyDescent="0.3">
      <c r="Z216" s="30"/>
      <c r="AA216" s="31"/>
      <c r="AB216" s="32"/>
      <c r="AC216" s="33"/>
      <c r="AD216" s="29"/>
      <c r="AE216" s="32"/>
      <c r="AF216" s="32"/>
      <c r="AG216" s="32"/>
      <c r="AH216" s="32"/>
      <c r="AI216" s="28"/>
      <c r="AJ216" s="29"/>
    </row>
    <row r="217" spans="26:36" ht="15" customHeight="1" x14ac:dyDescent="0.3">
      <c r="Z217" s="30"/>
      <c r="AA217" s="31"/>
      <c r="AB217" s="32"/>
      <c r="AC217" s="33"/>
      <c r="AD217" s="29"/>
      <c r="AE217" s="32"/>
      <c r="AF217" s="32"/>
      <c r="AG217" s="32"/>
      <c r="AH217" s="32"/>
      <c r="AI217" s="28"/>
      <c r="AJ217" s="29"/>
    </row>
    <row r="218" spans="26:36" ht="15" customHeight="1" x14ac:dyDescent="0.3">
      <c r="Z218" s="30"/>
      <c r="AA218" s="31"/>
      <c r="AB218" s="32"/>
      <c r="AC218" s="33"/>
      <c r="AD218" s="29"/>
      <c r="AE218" s="32"/>
      <c r="AF218" s="32"/>
      <c r="AG218" s="32"/>
      <c r="AH218" s="32"/>
      <c r="AI218" s="28"/>
      <c r="AJ218" s="29"/>
    </row>
    <row r="219" spans="26:36" ht="15" customHeight="1" x14ac:dyDescent="0.3">
      <c r="Z219" s="30"/>
      <c r="AA219" s="31"/>
      <c r="AB219" s="32"/>
      <c r="AC219" s="33"/>
      <c r="AD219" s="29"/>
      <c r="AE219" s="32"/>
      <c r="AF219" s="32"/>
      <c r="AG219" s="32"/>
      <c r="AH219" s="32"/>
      <c r="AI219" s="28"/>
      <c r="AJ219" s="29"/>
    </row>
    <row r="220" spans="26:36" ht="15" customHeight="1" x14ac:dyDescent="0.3">
      <c r="Z220" s="30"/>
      <c r="AA220" s="31"/>
      <c r="AB220" s="32"/>
      <c r="AC220" s="33"/>
      <c r="AD220" s="29"/>
      <c r="AE220" s="32"/>
      <c r="AF220" s="32"/>
      <c r="AG220" s="32"/>
      <c r="AH220" s="32"/>
      <c r="AI220" s="28"/>
      <c r="AJ220" s="29"/>
    </row>
    <row r="221" spans="26:36" ht="15" customHeight="1" x14ac:dyDescent="0.3">
      <c r="Z221" s="30"/>
      <c r="AA221" s="31"/>
      <c r="AB221" s="32"/>
      <c r="AC221" s="33"/>
      <c r="AD221" s="29"/>
      <c r="AE221" s="32"/>
      <c r="AF221" s="32"/>
      <c r="AG221" s="32"/>
      <c r="AH221" s="32"/>
      <c r="AI221" s="28"/>
      <c r="AJ221" s="29"/>
    </row>
    <row r="222" spans="26:36" ht="15" customHeight="1" x14ac:dyDescent="0.3">
      <c r="Z222" s="30"/>
      <c r="AA222" s="31"/>
      <c r="AB222" s="32"/>
      <c r="AC222" s="33"/>
      <c r="AD222" s="29"/>
      <c r="AE222" s="32"/>
      <c r="AF222" s="32"/>
      <c r="AG222" s="32"/>
      <c r="AH222" s="32"/>
      <c r="AI222" s="28"/>
      <c r="AJ222" s="29"/>
    </row>
    <row r="223" spans="26:36" ht="15" customHeight="1" x14ac:dyDescent="0.3">
      <c r="Z223" s="30"/>
      <c r="AA223" s="31"/>
      <c r="AB223" s="32"/>
      <c r="AC223" s="33"/>
      <c r="AD223" s="29"/>
      <c r="AE223" s="32"/>
      <c r="AF223" s="32"/>
      <c r="AG223" s="32"/>
      <c r="AH223" s="32"/>
      <c r="AI223" s="28"/>
      <c r="AJ223" s="29"/>
    </row>
    <row r="224" spans="26:36" ht="15" customHeight="1" x14ac:dyDescent="0.3">
      <c r="Z224" s="30"/>
      <c r="AA224" s="31"/>
      <c r="AB224" s="32"/>
      <c r="AC224" s="33"/>
      <c r="AD224" s="29"/>
      <c r="AE224" s="32"/>
      <c r="AF224" s="32"/>
      <c r="AG224" s="32"/>
      <c r="AH224" s="32"/>
      <c r="AI224" s="28"/>
      <c r="AJ224" s="29"/>
    </row>
    <row r="225" spans="26:36" ht="15" customHeight="1" x14ac:dyDescent="0.3">
      <c r="Z225" s="30"/>
      <c r="AA225" s="31"/>
      <c r="AB225" s="32"/>
      <c r="AC225" s="33"/>
      <c r="AD225" s="36"/>
      <c r="AE225" s="32"/>
      <c r="AF225" s="32"/>
      <c r="AG225" s="32"/>
      <c r="AH225" s="32"/>
      <c r="AI225" s="28"/>
      <c r="AJ225" s="29"/>
    </row>
    <row r="226" spans="26:36" ht="15" customHeight="1" x14ac:dyDescent="0.3">
      <c r="Z226" s="30"/>
      <c r="AA226" s="31"/>
      <c r="AB226" s="32"/>
      <c r="AC226" s="33"/>
      <c r="AD226" s="29"/>
      <c r="AE226" s="32"/>
      <c r="AF226" s="32"/>
      <c r="AG226" s="32"/>
      <c r="AH226" s="32"/>
      <c r="AI226" s="28"/>
      <c r="AJ226" s="29"/>
    </row>
    <row r="227" spans="26:36" ht="15" customHeight="1" x14ac:dyDescent="0.3">
      <c r="Z227" s="30"/>
      <c r="AA227" s="31"/>
      <c r="AB227" s="32"/>
      <c r="AC227" s="33"/>
      <c r="AD227" s="29"/>
      <c r="AE227" s="32"/>
      <c r="AF227" s="32"/>
      <c r="AG227" s="32"/>
      <c r="AH227" s="32"/>
      <c r="AI227" s="28"/>
      <c r="AJ227" s="29"/>
    </row>
    <row r="228" spans="26:36" ht="15" customHeight="1" x14ac:dyDescent="0.3">
      <c r="Z228" s="30"/>
      <c r="AA228" s="31"/>
      <c r="AB228" s="32"/>
      <c r="AC228" s="33"/>
      <c r="AD228" s="29"/>
      <c r="AE228" s="32"/>
      <c r="AF228" s="32"/>
      <c r="AG228" s="32"/>
      <c r="AH228" s="32"/>
      <c r="AI228" s="28"/>
      <c r="AJ228" s="29"/>
    </row>
    <row r="229" spans="26:36" ht="15" customHeight="1" x14ac:dyDescent="0.3">
      <c r="Z229" s="30"/>
      <c r="AA229" s="31"/>
      <c r="AB229" s="32"/>
      <c r="AC229" s="33"/>
      <c r="AD229" s="29"/>
      <c r="AE229" s="32"/>
      <c r="AF229" s="32"/>
      <c r="AG229" s="32"/>
      <c r="AH229" s="32"/>
      <c r="AI229" s="37"/>
      <c r="AJ229" s="34"/>
    </row>
    <row r="230" spans="26:36" ht="15" customHeight="1" x14ac:dyDescent="0.3">
      <c r="Z230" s="30"/>
      <c r="AA230" s="31"/>
      <c r="AB230" s="32"/>
      <c r="AC230" s="33"/>
      <c r="AD230" s="29"/>
      <c r="AE230" s="32"/>
      <c r="AF230" s="32"/>
      <c r="AG230" s="32"/>
      <c r="AH230" s="32"/>
      <c r="AI230" s="28"/>
      <c r="AJ230" s="29"/>
    </row>
    <row r="231" spans="26:36" ht="15" customHeight="1" x14ac:dyDescent="0.3">
      <c r="Z231" s="30"/>
      <c r="AA231" s="31"/>
      <c r="AB231" s="32"/>
      <c r="AC231" s="33"/>
      <c r="AD231" s="29"/>
      <c r="AE231" s="32"/>
      <c r="AF231" s="32"/>
      <c r="AG231" s="32"/>
      <c r="AH231" s="32"/>
      <c r="AI231" s="28"/>
      <c r="AJ231" s="29"/>
    </row>
    <row r="232" spans="26:36" ht="15" customHeight="1" x14ac:dyDescent="0.3">
      <c r="Z232" s="30"/>
      <c r="AA232" s="31"/>
      <c r="AB232" s="32"/>
      <c r="AC232" s="33"/>
      <c r="AD232" s="36"/>
      <c r="AE232" s="32"/>
      <c r="AF232" s="32"/>
      <c r="AG232" s="32"/>
      <c r="AH232" s="32"/>
      <c r="AI232" s="28"/>
      <c r="AJ232" s="29"/>
    </row>
    <row r="233" spans="26:36" ht="15" customHeight="1" x14ac:dyDescent="0.3">
      <c r="Z233" s="30"/>
      <c r="AA233" s="31"/>
      <c r="AB233" s="32"/>
      <c r="AC233" s="33"/>
      <c r="AD233" s="29"/>
      <c r="AE233" s="32"/>
      <c r="AF233" s="32"/>
      <c r="AG233" s="32"/>
      <c r="AH233" s="32"/>
      <c r="AI233" s="28"/>
      <c r="AJ233" s="29"/>
    </row>
    <row r="234" spans="26:36" ht="15" customHeight="1" x14ac:dyDescent="0.3">
      <c r="Z234" s="30"/>
      <c r="AA234" s="31"/>
      <c r="AB234" s="32"/>
      <c r="AC234" s="33"/>
      <c r="AD234" s="36"/>
      <c r="AE234" s="32"/>
      <c r="AF234" s="32"/>
      <c r="AG234" s="32"/>
      <c r="AH234" s="32"/>
      <c r="AI234" s="28"/>
      <c r="AJ234" s="29"/>
    </row>
    <row r="235" spans="26:36" ht="15" customHeight="1" x14ac:dyDescent="0.3">
      <c r="Z235" s="30"/>
      <c r="AA235" s="31"/>
      <c r="AB235" s="32"/>
      <c r="AC235" s="33"/>
      <c r="AD235" s="29"/>
      <c r="AE235" s="32"/>
      <c r="AF235" s="32"/>
      <c r="AG235" s="32"/>
      <c r="AH235" s="32"/>
      <c r="AI235" s="28"/>
      <c r="AJ235" s="29"/>
    </row>
    <row r="236" spans="26:36" ht="15" customHeight="1" x14ac:dyDescent="0.3">
      <c r="Z236" s="30"/>
      <c r="AA236" s="31"/>
      <c r="AB236" s="32"/>
      <c r="AC236" s="33"/>
      <c r="AD236" s="29"/>
      <c r="AE236" s="32"/>
      <c r="AF236" s="32"/>
      <c r="AG236" s="32"/>
      <c r="AH236" s="32"/>
      <c r="AI236" s="28"/>
      <c r="AJ236" s="29"/>
    </row>
    <row r="237" spans="26:36" ht="15" customHeight="1" x14ac:dyDescent="0.3">
      <c r="Z237" s="30"/>
      <c r="AA237" s="31"/>
      <c r="AB237" s="32"/>
      <c r="AC237" s="33"/>
      <c r="AD237" s="29"/>
      <c r="AE237" s="32"/>
      <c r="AF237" s="32"/>
      <c r="AG237" s="32"/>
      <c r="AH237" s="32"/>
      <c r="AI237" s="28"/>
      <c r="AJ237" s="29"/>
    </row>
    <row r="238" spans="26:36" ht="15" customHeight="1" x14ac:dyDescent="0.3">
      <c r="Z238" s="30"/>
      <c r="AA238" s="31"/>
      <c r="AB238" s="32"/>
      <c r="AC238" s="33"/>
      <c r="AD238" s="29"/>
      <c r="AE238" s="32"/>
      <c r="AF238" s="32"/>
      <c r="AG238" s="32"/>
      <c r="AH238" s="32"/>
      <c r="AI238" s="28"/>
      <c r="AJ238" s="29"/>
    </row>
    <row r="239" spans="26:36" ht="15" customHeight="1" x14ac:dyDescent="0.3">
      <c r="Z239" s="30"/>
      <c r="AA239" s="31"/>
      <c r="AB239" s="32"/>
      <c r="AC239" s="33"/>
      <c r="AD239" s="36"/>
      <c r="AE239" s="32"/>
      <c r="AF239" s="32"/>
      <c r="AG239" s="32"/>
      <c r="AH239" s="32"/>
      <c r="AI239" s="28"/>
      <c r="AJ239" s="29"/>
    </row>
    <row r="240" spans="26:36" ht="15" customHeight="1" x14ac:dyDescent="0.3">
      <c r="Z240" s="30"/>
      <c r="AA240" s="31"/>
      <c r="AB240" s="32"/>
      <c r="AC240" s="33"/>
      <c r="AD240" s="29"/>
      <c r="AE240" s="32"/>
      <c r="AF240" s="32"/>
      <c r="AG240" s="32"/>
      <c r="AH240" s="32"/>
      <c r="AI240" s="28"/>
      <c r="AJ240" s="29"/>
    </row>
    <row r="241" spans="26:36" ht="15" customHeight="1" x14ac:dyDescent="0.3">
      <c r="Z241" s="30"/>
      <c r="AA241" s="31"/>
      <c r="AB241" s="32"/>
      <c r="AC241" s="33"/>
      <c r="AD241" s="36"/>
      <c r="AE241" s="32"/>
      <c r="AF241" s="32"/>
      <c r="AG241" s="32"/>
      <c r="AH241" s="32"/>
      <c r="AI241" s="28"/>
      <c r="AJ241" s="29"/>
    </row>
    <row r="242" spans="26:36" ht="15" customHeight="1" x14ac:dyDescent="0.3">
      <c r="Z242" s="30"/>
      <c r="AA242" s="31"/>
      <c r="AB242" s="32"/>
      <c r="AC242" s="33"/>
      <c r="AD242" s="29"/>
      <c r="AE242" s="32"/>
      <c r="AF242" s="32"/>
      <c r="AG242" s="32"/>
      <c r="AH242" s="32"/>
      <c r="AI242" s="28"/>
      <c r="AJ242" s="29"/>
    </row>
    <row r="243" spans="26:36" ht="15" customHeight="1" x14ac:dyDescent="0.3">
      <c r="Z243" s="30"/>
      <c r="AA243" s="31"/>
      <c r="AB243" s="32"/>
      <c r="AC243" s="33"/>
      <c r="AD243" s="29"/>
      <c r="AE243" s="32"/>
      <c r="AF243" s="32"/>
      <c r="AG243" s="32"/>
      <c r="AH243" s="32"/>
      <c r="AI243" s="28"/>
      <c r="AJ243" s="29"/>
    </row>
    <row r="244" spans="26:36" ht="15" customHeight="1" x14ac:dyDescent="0.3">
      <c r="Z244" s="30"/>
      <c r="AA244" s="31"/>
      <c r="AB244" s="32"/>
      <c r="AC244" s="33"/>
      <c r="AD244" s="29"/>
      <c r="AE244" s="32"/>
      <c r="AF244" s="32"/>
      <c r="AG244" s="32"/>
      <c r="AH244" s="32"/>
      <c r="AI244" s="28"/>
      <c r="AJ244" s="34"/>
    </row>
    <row r="245" spans="26:36" ht="15" customHeight="1" x14ac:dyDescent="0.3">
      <c r="Z245" s="30"/>
      <c r="AA245" s="31"/>
      <c r="AB245" s="32"/>
      <c r="AC245" s="33"/>
      <c r="AD245" s="29"/>
      <c r="AE245" s="32"/>
      <c r="AF245" s="32"/>
      <c r="AG245" s="32"/>
      <c r="AH245" s="32"/>
      <c r="AI245" s="28"/>
      <c r="AJ245" s="34"/>
    </row>
    <row r="246" spans="26:36" ht="15" customHeight="1" x14ac:dyDescent="0.3">
      <c r="Z246" s="30"/>
      <c r="AA246" s="31"/>
      <c r="AB246" s="32"/>
      <c r="AC246" s="33"/>
      <c r="AD246" s="29"/>
      <c r="AE246" s="32"/>
      <c r="AF246" s="32"/>
      <c r="AG246" s="32"/>
      <c r="AH246" s="32"/>
      <c r="AI246" s="28"/>
      <c r="AJ246" s="34"/>
    </row>
    <row r="247" spans="26:36" ht="15" customHeight="1" x14ac:dyDescent="0.3">
      <c r="Z247" s="30"/>
      <c r="AA247" s="31"/>
      <c r="AB247" s="32"/>
      <c r="AC247" s="33"/>
      <c r="AD247" s="29"/>
      <c r="AE247" s="32"/>
      <c r="AF247" s="32"/>
      <c r="AG247" s="32"/>
      <c r="AH247" s="32"/>
      <c r="AI247" s="28"/>
      <c r="AJ247" s="29"/>
    </row>
    <row r="248" spans="26:36" ht="15" customHeight="1" x14ac:dyDescent="0.3">
      <c r="Z248" s="30"/>
      <c r="AA248" s="31"/>
      <c r="AB248" s="32"/>
      <c r="AC248" s="33"/>
      <c r="AD248" s="29"/>
      <c r="AE248" s="32"/>
      <c r="AF248" s="32"/>
      <c r="AG248" s="32"/>
      <c r="AH248" s="32"/>
      <c r="AI248" s="28"/>
      <c r="AJ248" s="29"/>
    </row>
    <row r="249" spans="26:36" ht="15" customHeight="1" x14ac:dyDescent="0.3">
      <c r="Z249" s="30"/>
      <c r="AA249" s="31"/>
      <c r="AB249" s="32"/>
      <c r="AC249" s="33"/>
      <c r="AD249" s="29"/>
      <c r="AE249" s="32"/>
      <c r="AF249" s="32"/>
      <c r="AG249" s="32"/>
      <c r="AH249" s="32"/>
      <c r="AI249" s="28"/>
      <c r="AJ249" s="29"/>
    </row>
    <row r="250" spans="26:36" ht="15" customHeight="1" x14ac:dyDescent="0.3">
      <c r="Z250" s="30"/>
      <c r="AA250" s="31"/>
      <c r="AB250" s="32"/>
      <c r="AC250" s="33"/>
      <c r="AD250" s="29"/>
      <c r="AE250" s="32"/>
      <c r="AF250" s="32"/>
      <c r="AG250" s="32"/>
      <c r="AH250" s="32"/>
      <c r="AI250" s="28"/>
      <c r="AJ250" s="34"/>
    </row>
    <row r="251" spans="26:36" ht="15" customHeight="1" x14ac:dyDescent="0.3">
      <c r="Z251" s="30"/>
      <c r="AA251" s="31"/>
      <c r="AB251" s="32"/>
      <c r="AC251" s="33"/>
      <c r="AD251" s="29"/>
      <c r="AE251" s="32"/>
      <c r="AF251" s="32"/>
      <c r="AG251" s="32"/>
      <c r="AH251" s="32"/>
      <c r="AI251" s="28"/>
      <c r="AJ251" s="29"/>
    </row>
    <row r="252" spans="26:36" ht="15" customHeight="1" x14ac:dyDescent="0.3">
      <c r="Z252" s="30"/>
      <c r="AA252" s="31"/>
      <c r="AB252" s="32"/>
      <c r="AC252" s="33"/>
      <c r="AD252" s="29"/>
      <c r="AE252" s="32"/>
      <c r="AF252" s="32"/>
      <c r="AG252" s="32"/>
      <c r="AH252" s="32"/>
      <c r="AI252" s="28"/>
      <c r="AJ252" s="29"/>
    </row>
    <row r="253" spans="26:36" ht="15" customHeight="1" x14ac:dyDescent="0.3">
      <c r="Z253" s="30"/>
      <c r="AA253" s="31"/>
      <c r="AB253" s="32"/>
      <c r="AC253" s="33"/>
      <c r="AD253" s="29"/>
      <c r="AE253" s="32"/>
      <c r="AF253" s="32"/>
      <c r="AG253" s="32"/>
      <c r="AH253" s="32"/>
      <c r="AI253" s="28"/>
      <c r="AJ253" s="29"/>
    </row>
    <row r="254" spans="26:36" ht="15" customHeight="1" x14ac:dyDescent="0.3">
      <c r="Z254" s="30"/>
      <c r="AA254" s="31"/>
      <c r="AB254" s="32"/>
      <c r="AC254" s="33"/>
      <c r="AD254" s="29"/>
      <c r="AE254" s="32"/>
      <c r="AF254" s="32"/>
      <c r="AG254" s="32"/>
      <c r="AH254" s="32"/>
      <c r="AI254" s="28"/>
      <c r="AJ254" s="29"/>
    </row>
    <row r="255" spans="26:36" ht="15" customHeight="1" x14ac:dyDescent="0.3">
      <c r="Z255" s="30"/>
      <c r="AA255" s="31"/>
      <c r="AB255" s="32"/>
      <c r="AC255" s="33"/>
      <c r="AD255" s="29"/>
      <c r="AE255" s="32"/>
      <c r="AF255" s="32"/>
      <c r="AG255" s="32"/>
      <c r="AH255" s="32"/>
      <c r="AI255" s="28"/>
      <c r="AJ255" s="29"/>
    </row>
    <row r="256" spans="26:36" ht="15" customHeight="1" x14ac:dyDescent="0.3">
      <c r="Z256" s="30"/>
      <c r="AA256" s="31"/>
      <c r="AB256" s="32"/>
      <c r="AC256" s="33"/>
      <c r="AD256" s="29"/>
      <c r="AE256" s="32"/>
      <c r="AF256" s="32"/>
      <c r="AG256" s="32"/>
      <c r="AH256" s="32"/>
      <c r="AI256" s="28"/>
      <c r="AJ256" s="29"/>
    </row>
    <row r="257" spans="26:36" ht="15" customHeight="1" x14ac:dyDescent="0.3">
      <c r="Z257" s="30"/>
      <c r="AA257" s="31"/>
      <c r="AB257" s="32"/>
      <c r="AC257" s="33"/>
      <c r="AD257" s="29"/>
      <c r="AE257" s="32"/>
      <c r="AF257" s="32"/>
      <c r="AG257" s="32"/>
      <c r="AH257" s="32"/>
      <c r="AI257" s="28"/>
      <c r="AJ257" s="29"/>
    </row>
    <row r="258" spans="26:36" ht="15" customHeight="1" x14ac:dyDescent="0.3">
      <c r="Z258" s="30"/>
      <c r="AA258" s="31"/>
      <c r="AB258" s="32"/>
      <c r="AC258" s="33"/>
      <c r="AD258" s="29"/>
      <c r="AE258" s="32"/>
      <c r="AF258" s="32"/>
      <c r="AG258" s="32"/>
      <c r="AH258" s="32"/>
      <c r="AI258" s="28"/>
      <c r="AJ258" s="29"/>
    </row>
    <row r="259" spans="26:36" ht="15" customHeight="1" x14ac:dyDescent="0.3">
      <c r="Z259" s="30"/>
      <c r="AA259" s="31"/>
      <c r="AB259" s="32"/>
      <c r="AC259" s="33"/>
      <c r="AD259" s="29"/>
      <c r="AE259" s="32"/>
      <c r="AF259" s="32"/>
      <c r="AG259" s="32"/>
      <c r="AH259" s="32"/>
      <c r="AI259" s="28"/>
      <c r="AJ259" s="29"/>
    </row>
    <row r="260" spans="26:36" ht="15" customHeight="1" x14ac:dyDescent="0.3">
      <c r="Z260" s="30"/>
      <c r="AA260" s="31"/>
      <c r="AB260" s="32"/>
      <c r="AC260" s="33"/>
      <c r="AD260" s="29"/>
      <c r="AE260" s="32"/>
      <c r="AF260" s="32"/>
      <c r="AG260" s="32"/>
      <c r="AH260" s="32"/>
      <c r="AI260" s="28"/>
      <c r="AJ260" s="29"/>
    </row>
    <row r="261" spans="26:36" ht="15" customHeight="1" x14ac:dyDescent="0.3">
      <c r="Z261" s="30"/>
      <c r="AA261" s="31"/>
      <c r="AB261" s="32"/>
      <c r="AC261" s="33"/>
      <c r="AD261" s="29"/>
      <c r="AE261" s="32"/>
      <c r="AF261" s="32"/>
      <c r="AG261" s="32"/>
      <c r="AH261" s="32"/>
      <c r="AI261" s="28"/>
      <c r="AJ261" s="29"/>
    </row>
    <row r="262" spans="26:36" ht="15" customHeight="1" x14ac:dyDescent="0.3">
      <c r="Z262" s="30"/>
      <c r="AA262" s="31"/>
      <c r="AB262" s="32"/>
      <c r="AC262" s="33"/>
      <c r="AD262" s="29"/>
      <c r="AE262" s="32"/>
      <c r="AF262" s="32"/>
      <c r="AG262" s="32"/>
      <c r="AH262" s="32"/>
      <c r="AI262" s="28"/>
      <c r="AJ262" s="29"/>
    </row>
    <row r="263" spans="26:36" ht="15" customHeight="1" x14ac:dyDescent="0.3">
      <c r="Z263" s="30"/>
      <c r="AA263" s="31"/>
      <c r="AB263" s="32"/>
      <c r="AC263" s="33"/>
      <c r="AD263" s="29"/>
      <c r="AE263" s="32"/>
      <c r="AF263" s="32"/>
      <c r="AG263" s="32"/>
      <c r="AH263" s="32"/>
      <c r="AI263" s="28"/>
      <c r="AJ263" s="29"/>
    </row>
    <row r="264" spans="26:36" ht="15" customHeight="1" x14ac:dyDescent="0.3">
      <c r="Z264" s="30"/>
      <c r="AA264" s="31"/>
      <c r="AB264" s="32"/>
      <c r="AC264" s="33"/>
      <c r="AD264" s="29"/>
      <c r="AE264" s="32"/>
      <c r="AF264" s="32"/>
      <c r="AG264" s="32"/>
      <c r="AH264" s="32"/>
      <c r="AI264" s="28"/>
      <c r="AJ264" s="29"/>
    </row>
    <row r="265" spans="26:36" ht="15" customHeight="1" x14ac:dyDescent="0.3">
      <c r="Z265" s="30"/>
      <c r="AA265" s="31"/>
      <c r="AB265" s="32"/>
      <c r="AC265" s="33"/>
      <c r="AD265" s="29"/>
      <c r="AE265" s="32"/>
      <c r="AF265" s="32"/>
      <c r="AG265" s="32"/>
      <c r="AH265" s="32"/>
      <c r="AI265" s="28"/>
      <c r="AJ265" s="29"/>
    </row>
    <row r="266" spans="26:36" ht="15" customHeight="1" x14ac:dyDescent="0.3">
      <c r="Z266" s="30"/>
      <c r="AA266" s="31"/>
      <c r="AB266" s="32"/>
      <c r="AC266" s="33"/>
      <c r="AD266" s="36"/>
      <c r="AE266" s="32"/>
      <c r="AF266" s="32"/>
      <c r="AG266" s="32"/>
      <c r="AH266" s="32"/>
      <c r="AI266" s="28"/>
      <c r="AJ266" s="29"/>
    </row>
    <row r="267" spans="26:36" ht="15" customHeight="1" x14ac:dyDescent="0.3">
      <c r="Z267" s="30"/>
      <c r="AA267" s="31"/>
      <c r="AB267" s="32"/>
      <c r="AC267" s="33"/>
      <c r="AD267" s="29"/>
      <c r="AE267" s="32"/>
      <c r="AF267" s="32"/>
      <c r="AG267" s="32"/>
      <c r="AH267" s="32"/>
      <c r="AI267" s="28"/>
      <c r="AJ267" s="29"/>
    </row>
    <row r="268" spans="26:36" ht="15" customHeight="1" x14ac:dyDescent="0.3">
      <c r="Z268" s="30"/>
      <c r="AA268" s="31"/>
      <c r="AB268" s="32"/>
      <c r="AC268" s="33"/>
      <c r="AD268" s="29"/>
      <c r="AE268" s="32"/>
      <c r="AF268" s="32"/>
      <c r="AG268" s="32"/>
      <c r="AH268" s="32"/>
      <c r="AI268" s="28"/>
      <c r="AJ268" s="29"/>
    </row>
    <row r="269" spans="26:36" ht="15" customHeight="1" x14ac:dyDescent="0.3">
      <c r="Z269" s="30"/>
      <c r="AA269" s="31"/>
      <c r="AB269" s="32"/>
      <c r="AC269" s="33"/>
      <c r="AD269" s="29"/>
      <c r="AE269" s="32"/>
      <c r="AF269" s="32"/>
      <c r="AG269" s="32"/>
      <c r="AH269" s="32"/>
      <c r="AI269" s="37"/>
      <c r="AJ269" s="29"/>
    </row>
    <row r="270" spans="26:36" ht="15" customHeight="1" x14ac:dyDescent="0.3">
      <c r="Z270" s="30"/>
      <c r="AA270" s="31"/>
      <c r="AB270" s="32"/>
      <c r="AC270" s="33"/>
      <c r="AD270" s="29"/>
      <c r="AE270" s="32"/>
      <c r="AF270" s="32"/>
      <c r="AG270" s="32"/>
      <c r="AH270" s="32"/>
      <c r="AI270" s="28"/>
      <c r="AJ270" s="29"/>
    </row>
    <row r="271" spans="26:36" ht="15" customHeight="1" x14ac:dyDescent="0.3">
      <c r="Z271" s="30"/>
      <c r="AA271" s="31"/>
      <c r="AB271" s="32"/>
      <c r="AC271" s="33"/>
      <c r="AD271" s="29"/>
      <c r="AE271" s="32"/>
      <c r="AF271" s="32"/>
      <c r="AG271" s="32"/>
      <c r="AH271" s="32"/>
      <c r="AI271" s="37"/>
      <c r="AJ271" s="29"/>
    </row>
    <row r="272" spans="26:36" ht="15" customHeight="1" x14ac:dyDescent="0.3">
      <c r="Z272" s="30"/>
      <c r="AA272" s="31"/>
      <c r="AB272" s="32"/>
      <c r="AC272" s="33"/>
      <c r="AD272" s="36"/>
      <c r="AE272" s="32"/>
      <c r="AF272" s="32"/>
      <c r="AG272" s="32"/>
      <c r="AH272" s="32"/>
      <c r="AI272" s="28"/>
      <c r="AJ272" s="29"/>
    </row>
    <row r="273" spans="26:36" ht="15" customHeight="1" x14ac:dyDescent="0.3">
      <c r="Z273" s="30"/>
      <c r="AA273" s="31"/>
      <c r="AB273" s="32"/>
      <c r="AC273" s="33"/>
      <c r="AD273" s="29"/>
      <c r="AE273" s="32"/>
      <c r="AF273" s="32"/>
      <c r="AG273" s="32"/>
      <c r="AH273" s="32"/>
      <c r="AI273" s="28"/>
      <c r="AJ273" s="29"/>
    </row>
    <row r="274" spans="26:36" ht="15" customHeight="1" x14ac:dyDescent="0.3">
      <c r="Z274" s="30"/>
      <c r="AA274" s="31"/>
      <c r="AB274" s="32"/>
      <c r="AC274" s="33"/>
      <c r="AD274" s="29"/>
      <c r="AE274" s="32"/>
      <c r="AF274" s="32"/>
      <c r="AG274" s="32"/>
      <c r="AH274" s="32"/>
      <c r="AI274" s="28"/>
      <c r="AJ274" s="29"/>
    </row>
    <row r="275" spans="26:36" ht="15" customHeight="1" x14ac:dyDescent="0.3">
      <c r="Z275" s="30"/>
      <c r="AA275" s="31"/>
      <c r="AB275" s="32"/>
      <c r="AC275" s="33"/>
      <c r="AD275" s="29"/>
      <c r="AE275" s="32"/>
      <c r="AF275" s="32"/>
      <c r="AG275" s="32"/>
      <c r="AH275" s="32"/>
      <c r="AI275" s="28"/>
      <c r="AJ275" s="29"/>
    </row>
    <row r="276" spans="26:36" ht="15" customHeight="1" x14ac:dyDescent="0.3">
      <c r="Z276" s="30"/>
      <c r="AA276" s="31"/>
      <c r="AB276" s="32"/>
      <c r="AC276" s="33"/>
      <c r="AD276" s="36"/>
      <c r="AE276" s="32"/>
      <c r="AF276" s="32"/>
      <c r="AG276" s="32"/>
      <c r="AH276" s="32"/>
      <c r="AI276" s="28"/>
      <c r="AJ276" s="29"/>
    </row>
    <row r="277" spans="26:36" ht="15" customHeight="1" x14ac:dyDescent="0.3">
      <c r="Z277" s="30"/>
      <c r="AA277" s="31"/>
      <c r="AB277" s="32"/>
      <c r="AC277" s="33"/>
      <c r="AD277" s="29"/>
      <c r="AE277" s="32"/>
      <c r="AF277" s="32"/>
      <c r="AG277" s="32"/>
      <c r="AH277" s="32"/>
      <c r="AI277" s="28"/>
      <c r="AJ277" s="29"/>
    </row>
    <row r="278" spans="26:36" ht="15" customHeight="1" x14ac:dyDescent="0.3">
      <c r="Z278" s="30"/>
      <c r="AA278" s="31"/>
      <c r="AB278" s="32"/>
      <c r="AC278" s="33"/>
      <c r="AD278" s="29"/>
      <c r="AE278" s="32"/>
      <c r="AF278" s="32"/>
      <c r="AG278" s="32"/>
      <c r="AH278" s="32"/>
      <c r="AI278" s="28"/>
      <c r="AJ278" s="29"/>
    </row>
    <row r="279" spans="26:36" ht="15" customHeight="1" x14ac:dyDescent="0.3">
      <c r="Z279" s="30"/>
      <c r="AA279" s="31"/>
      <c r="AB279" s="32"/>
      <c r="AC279" s="33"/>
      <c r="AD279" s="29"/>
      <c r="AE279" s="32"/>
      <c r="AF279" s="32"/>
      <c r="AG279" s="32"/>
      <c r="AH279" s="32"/>
      <c r="AI279" s="37"/>
      <c r="AJ279" s="34"/>
    </row>
    <row r="280" spans="26:36" ht="15" customHeight="1" x14ac:dyDescent="0.3">
      <c r="Z280" s="30"/>
      <c r="AA280" s="31"/>
      <c r="AB280" s="32"/>
      <c r="AC280" s="33"/>
      <c r="AD280" s="29"/>
      <c r="AE280" s="32"/>
      <c r="AF280" s="32"/>
      <c r="AG280" s="32"/>
      <c r="AH280" s="32"/>
      <c r="AI280" s="28"/>
      <c r="AJ280" s="29"/>
    </row>
    <row r="281" spans="26:36" ht="15" customHeight="1" x14ac:dyDescent="0.3">
      <c r="Z281" s="30"/>
      <c r="AA281" s="31"/>
      <c r="AB281" s="32"/>
      <c r="AC281" s="33"/>
      <c r="AD281" s="29"/>
      <c r="AE281" s="32"/>
      <c r="AF281" s="32"/>
      <c r="AG281" s="32"/>
      <c r="AH281" s="32"/>
      <c r="AI281" s="28"/>
      <c r="AJ281" s="29"/>
    </row>
    <row r="282" spans="26:36" ht="15" customHeight="1" x14ac:dyDescent="0.3">
      <c r="Z282" s="30"/>
      <c r="AA282" s="31"/>
      <c r="AB282" s="32"/>
      <c r="AC282" s="33"/>
      <c r="AD282" s="29"/>
      <c r="AE282" s="32"/>
      <c r="AF282" s="32"/>
      <c r="AG282" s="32"/>
      <c r="AH282" s="32"/>
      <c r="AI282" s="28"/>
      <c r="AJ282" s="29"/>
    </row>
    <row r="283" spans="26:36" ht="15" customHeight="1" x14ac:dyDescent="0.3">
      <c r="Z283" s="30"/>
      <c r="AA283" s="31"/>
      <c r="AB283" s="32"/>
      <c r="AC283" s="33"/>
      <c r="AD283" s="29"/>
      <c r="AE283" s="32"/>
      <c r="AF283" s="32"/>
      <c r="AG283" s="32"/>
      <c r="AH283" s="32"/>
      <c r="AI283" s="28"/>
      <c r="AJ283" s="29"/>
    </row>
    <row r="284" spans="26:36" ht="15" customHeight="1" x14ac:dyDescent="0.3">
      <c r="Z284" s="30"/>
      <c r="AA284" s="31"/>
      <c r="AB284" s="32"/>
      <c r="AC284" s="33"/>
      <c r="AD284" s="29"/>
      <c r="AE284" s="32"/>
      <c r="AF284" s="32"/>
      <c r="AG284" s="32"/>
      <c r="AH284" s="32"/>
      <c r="AI284" s="28"/>
      <c r="AJ284" s="29"/>
    </row>
    <row r="285" spans="26:36" ht="15" customHeight="1" x14ac:dyDescent="0.3">
      <c r="Z285" s="30"/>
      <c r="AA285" s="31"/>
      <c r="AB285" s="32"/>
      <c r="AC285" s="33"/>
      <c r="AD285" s="29"/>
      <c r="AE285" s="32"/>
      <c r="AF285" s="32"/>
      <c r="AG285" s="32"/>
      <c r="AH285" s="32"/>
      <c r="AI285" s="28"/>
      <c r="AJ285" s="29"/>
    </row>
    <row r="286" spans="26:36" ht="15" customHeight="1" x14ac:dyDescent="0.3">
      <c r="Z286" s="30"/>
      <c r="AA286" s="31"/>
      <c r="AB286" s="32"/>
      <c r="AC286" s="33"/>
      <c r="AD286" s="29"/>
      <c r="AE286" s="32"/>
      <c r="AF286" s="32"/>
      <c r="AG286" s="32"/>
      <c r="AH286" s="32"/>
      <c r="AI286" s="28"/>
      <c r="AJ286" s="29"/>
    </row>
    <row r="287" spans="26:36" ht="15" customHeight="1" x14ac:dyDescent="0.3">
      <c r="Z287" s="30"/>
      <c r="AA287" s="31"/>
      <c r="AB287" s="32"/>
      <c r="AC287" s="33"/>
      <c r="AD287" s="29"/>
      <c r="AE287" s="32"/>
      <c r="AF287" s="32"/>
      <c r="AG287" s="32"/>
      <c r="AH287" s="32"/>
      <c r="AI287" s="28"/>
      <c r="AJ287" s="29"/>
    </row>
    <row r="288" spans="26:36" ht="15" customHeight="1" x14ac:dyDescent="0.3">
      <c r="Z288" s="30"/>
      <c r="AA288" s="31"/>
      <c r="AB288" s="32"/>
      <c r="AC288" s="33"/>
      <c r="AD288" s="29"/>
      <c r="AE288" s="32"/>
      <c r="AF288" s="32"/>
      <c r="AG288" s="32"/>
      <c r="AH288" s="32"/>
      <c r="AI288" s="28"/>
      <c r="AJ288" s="29"/>
    </row>
    <row r="289" spans="26:36" ht="15" customHeight="1" x14ac:dyDescent="0.3">
      <c r="Z289" s="30"/>
      <c r="AA289" s="31"/>
      <c r="AB289" s="32"/>
      <c r="AC289" s="33"/>
      <c r="AD289" s="36"/>
      <c r="AE289" s="32"/>
      <c r="AF289" s="32"/>
      <c r="AG289" s="32"/>
      <c r="AH289" s="32"/>
      <c r="AI289" s="28"/>
      <c r="AJ289" s="29"/>
    </row>
  </sheetData>
  <sortState ref="D6:BX152">
    <sortCondition ref="J6:J152"/>
    <sortCondition ref="H6:H152"/>
    <sortCondition ref="D6:D152"/>
  </sortState>
  <conditionalFormatting sqref="C6:C25 C27:C54 C56:C121 C123:C203">
    <cfRule type="cellIs" dxfId="3" priority="5" operator="equal">
      <formula>0</formula>
    </cfRule>
  </conditionalFormatting>
  <conditionalFormatting sqref="C26">
    <cfRule type="cellIs" dxfId="2" priority="4" operator="equal">
      <formula>0</formula>
    </cfRule>
  </conditionalFormatting>
  <conditionalFormatting sqref="C122">
    <cfRule type="cellIs" dxfId="1" priority="3" operator="equal">
      <formula>0</formula>
    </cfRule>
  </conditionalFormatting>
  <conditionalFormatting sqref="C55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8"/>
  <sheetViews>
    <sheetView topLeftCell="A125" workbookViewId="0">
      <selection activeCell="K135" sqref="K135"/>
    </sheetView>
  </sheetViews>
  <sheetFormatPr defaultRowHeight="14.4" x14ac:dyDescent="0.3"/>
  <cols>
    <col min="1" max="1" width="15.77734375" customWidth="1"/>
    <col min="2" max="2" width="10.77734375" customWidth="1"/>
    <col min="3" max="3" width="6" customWidth="1"/>
    <col min="4" max="6" width="5.77734375" customWidth="1"/>
  </cols>
  <sheetData>
    <row r="1" spans="1:11" x14ac:dyDescent="0.3">
      <c r="A1" s="47" t="s">
        <v>794</v>
      </c>
      <c r="H1" s="47" t="s">
        <v>1130</v>
      </c>
    </row>
    <row r="4" spans="1:11" x14ac:dyDescent="0.3">
      <c r="D4" t="s">
        <v>793</v>
      </c>
    </row>
    <row r="5" spans="1:11" x14ac:dyDescent="0.3">
      <c r="A5" t="s">
        <v>792</v>
      </c>
      <c r="B5" s="40" t="s">
        <v>6</v>
      </c>
      <c r="C5" t="s">
        <v>797</v>
      </c>
      <c r="D5" t="s">
        <v>795</v>
      </c>
      <c r="E5" t="s">
        <v>796</v>
      </c>
      <c r="F5" t="s">
        <v>801</v>
      </c>
      <c r="K5" t="s">
        <v>1140</v>
      </c>
    </row>
    <row r="6" spans="1:11" x14ac:dyDescent="0.3">
      <c r="A6" s="50" t="s">
        <v>464</v>
      </c>
      <c r="B6" s="50" t="s">
        <v>57</v>
      </c>
      <c r="C6">
        <f>MATCH(B6,DIP_survey!$D$1:$D$503,0)</f>
        <v>139</v>
      </c>
      <c r="D6" s="49">
        <v>1</v>
      </c>
      <c r="E6" s="48">
        <f>IF(F6=1,MAX(E$5:E5)+1,E5)</f>
        <v>1</v>
      </c>
      <c r="F6">
        <f>VALUE(MID(A6,FIND(".jpg",A6)-1,1))</f>
        <v>1</v>
      </c>
      <c r="H6" s="50" t="s">
        <v>802</v>
      </c>
    </row>
    <row r="7" spans="1:11" x14ac:dyDescent="0.3">
      <c r="A7" s="50" t="s">
        <v>465</v>
      </c>
      <c r="B7" s="50" t="s">
        <v>57</v>
      </c>
      <c r="C7">
        <f>MATCH(B7,DIP_survey!$D$1:$D$503,0)</f>
        <v>139</v>
      </c>
      <c r="D7" s="49">
        <v>2</v>
      </c>
      <c r="E7" s="48">
        <f>IF(F7=1,MAX(E$5:E6)+1,E6)</f>
        <v>1</v>
      </c>
      <c r="F7">
        <f t="shared" ref="F7:F70" si="0">VALUE(MID(A7,FIND(".jpg",A7)-1,1))</f>
        <v>2</v>
      </c>
      <c r="H7" s="50" t="s">
        <v>803</v>
      </c>
    </row>
    <row r="8" spans="1:11" x14ac:dyDescent="0.3">
      <c r="A8" s="50" t="s">
        <v>466</v>
      </c>
      <c r="B8" s="50" t="s">
        <v>57</v>
      </c>
      <c r="C8">
        <f>MATCH(B8,DIP_survey!$D$1:$D$503,0)</f>
        <v>139</v>
      </c>
      <c r="D8" s="49">
        <v>3</v>
      </c>
      <c r="E8" s="48">
        <f>IF(F8=1,MAX(E$5:E7)+1,E7)</f>
        <v>1</v>
      </c>
      <c r="F8">
        <f t="shared" si="0"/>
        <v>3</v>
      </c>
      <c r="H8" s="50" t="s">
        <v>804</v>
      </c>
    </row>
    <row r="9" spans="1:11" x14ac:dyDescent="0.3">
      <c r="A9" s="50" t="s">
        <v>467</v>
      </c>
      <c r="B9" s="50" t="s">
        <v>57</v>
      </c>
      <c r="C9">
        <f>MATCH(B9,DIP_survey!$D$1:$D$503,0)</f>
        <v>139</v>
      </c>
      <c r="D9" s="49">
        <v>4</v>
      </c>
      <c r="E9" s="48">
        <f>IF(F9=1,MAX(E$5:E8)+1,E8)</f>
        <v>1</v>
      </c>
      <c r="F9">
        <f t="shared" si="0"/>
        <v>4</v>
      </c>
      <c r="H9" s="50" t="s">
        <v>805</v>
      </c>
    </row>
    <row r="10" spans="1:11" x14ac:dyDescent="0.3">
      <c r="A10" s="50" t="s">
        <v>468</v>
      </c>
      <c r="B10" s="50" t="s">
        <v>57</v>
      </c>
      <c r="C10">
        <f>MATCH(B10,DIP_survey!$D$1:$D$503,0)</f>
        <v>139</v>
      </c>
      <c r="D10" s="49">
        <v>5</v>
      </c>
      <c r="E10" s="48">
        <f>IF(F10=1,MAX(E$5:E9)+1,E9)</f>
        <v>1</v>
      </c>
      <c r="F10">
        <f t="shared" si="0"/>
        <v>5</v>
      </c>
      <c r="H10" s="50" t="s">
        <v>806</v>
      </c>
    </row>
    <row r="11" spans="1:11" x14ac:dyDescent="0.3">
      <c r="A11" s="50" t="s">
        <v>469</v>
      </c>
      <c r="B11" s="50" t="s">
        <v>59</v>
      </c>
      <c r="C11">
        <f>MATCH(B11,DIP_survey!$D$1:$D$503,0)</f>
        <v>148</v>
      </c>
      <c r="D11" s="49">
        <v>6</v>
      </c>
      <c r="E11" s="48">
        <f>IF(F11=1,MAX(E$5:E10)+1,E10)</f>
        <v>2</v>
      </c>
      <c r="F11">
        <f t="shared" si="0"/>
        <v>1</v>
      </c>
      <c r="H11" s="50" t="s">
        <v>807</v>
      </c>
    </row>
    <row r="12" spans="1:11" x14ac:dyDescent="0.3">
      <c r="A12" s="50" t="s">
        <v>470</v>
      </c>
      <c r="B12" s="50" t="s">
        <v>59</v>
      </c>
      <c r="C12">
        <f>MATCH(B12,DIP_survey!$D$1:$D$503,0)</f>
        <v>148</v>
      </c>
      <c r="D12" s="49">
        <v>7</v>
      </c>
      <c r="E12" s="48">
        <f>IF(F12=1,MAX(E$5:E11)+1,E11)</f>
        <v>2</v>
      </c>
      <c r="F12">
        <f t="shared" si="0"/>
        <v>2</v>
      </c>
      <c r="H12" s="50" t="s">
        <v>808</v>
      </c>
    </row>
    <row r="13" spans="1:11" x14ac:dyDescent="0.3">
      <c r="A13" s="50" t="s">
        <v>471</v>
      </c>
      <c r="B13" s="50" t="s">
        <v>59</v>
      </c>
      <c r="C13">
        <f>MATCH(B13,DIP_survey!$D$1:$D$503,0)</f>
        <v>148</v>
      </c>
      <c r="D13" s="49">
        <v>8</v>
      </c>
      <c r="E13" s="48">
        <f>IF(F13=1,MAX(E$5:E12)+1,E12)</f>
        <v>2</v>
      </c>
      <c r="F13">
        <f t="shared" si="0"/>
        <v>3</v>
      </c>
      <c r="H13" s="50" t="s">
        <v>809</v>
      </c>
    </row>
    <row r="14" spans="1:11" x14ac:dyDescent="0.3">
      <c r="A14" s="50" t="s">
        <v>472</v>
      </c>
      <c r="B14" s="50" t="s">
        <v>59</v>
      </c>
      <c r="C14">
        <f>MATCH(B14,DIP_survey!$D$1:$D$503,0)</f>
        <v>148</v>
      </c>
      <c r="D14" s="49">
        <v>9</v>
      </c>
      <c r="E14" s="48">
        <f>IF(F14=1,MAX(E$5:E13)+1,E13)</f>
        <v>2</v>
      </c>
      <c r="F14">
        <f t="shared" si="0"/>
        <v>4</v>
      </c>
      <c r="H14" s="50" t="s">
        <v>810</v>
      </c>
    </row>
    <row r="15" spans="1:11" x14ac:dyDescent="0.3">
      <c r="A15" s="50" t="s">
        <v>473</v>
      </c>
      <c r="B15" s="50" t="s">
        <v>60</v>
      </c>
      <c r="C15">
        <f>MATCH(B15,DIP_survey!$D$1:$D$503,0)</f>
        <v>174</v>
      </c>
      <c r="D15" s="49">
        <v>10</v>
      </c>
      <c r="E15" s="48">
        <f>IF(F15=1,MAX(E$5:E14)+1,E14)</f>
        <v>3</v>
      </c>
      <c r="F15">
        <f t="shared" si="0"/>
        <v>1</v>
      </c>
      <c r="H15" s="50" t="s">
        <v>811</v>
      </c>
    </row>
    <row r="16" spans="1:11" x14ac:dyDescent="0.3">
      <c r="A16" s="50" t="s">
        <v>474</v>
      </c>
      <c r="B16" s="50" t="s">
        <v>60</v>
      </c>
      <c r="C16">
        <f>MATCH(B16,DIP_survey!$D$1:$D$503,0)</f>
        <v>174</v>
      </c>
      <c r="D16" s="49">
        <v>11</v>
      </c>
      <c r="E16" s="48">
        <f>IF(F16=1,MAX(E$5:E15)+1,E15)</f>
        <v>3</v>
      </c>
      <c r="F16">
        <f t="shared" si="0"/>
        <v>2</v>
      </c>
      <c r="H16" s="50" t="s">
        <v>812</v>
      </c>
    </row>
    <row r="17" spans="1:8" x14ac:dyDescent="0.3">
      <c r="A17" s="50" t="s">
        <v>475</v>
      </c>
      <c r="B17" s="50" t="s">
        <v>60</v>
      </c>
      <c r="C17">
        <f>MATCH(B17,DIP_survey!$D$1:$D$503,0)</f>
        <v>174</v>
      </c>
      <c r="D17" s="49">
        <v>12</v>
      </c>
      <c r="E17" s="48">
        <f>IF(F17=1,MAX(E$5:E16)+1,E16)</f>
        <v>3</v>
      </c>
      <c r="F17">
        <f t="shared" si="0"/>
        <v>3</v>
      </c>
      <c r="H17" s="50" t="s">
        <v>813</v>
      </c>
    </row>
    <row r="18" spans="1:8" x14ac:dyDescent="0.3">
      <c r="A18" s="50" t="s">
        <v>476</v>
      </c>
      <c r="B18" s="50" t="s">
        <v>60</v>
      </c>
      <c r="C18">
        <f>MATCH(B18,DIP_survey!$D$1:$D$503,0)</f>
        <v>174</v>
      </c>
      <c r="D18" s="49">
        <v>13</v>
      </c>
      <c r="E18" s="48">
        <f>IF(F18=1,MAX(E$5:E17)+1,E17)</f>
        <v>3</v>
      </c>
      <c r="F18">
        <f t="shared" si="0"/>
        <v>4</v>
      </c>
      <c r="H18" s="50" t="s">
        <v>814</v>
      </c>
    </row>
    <row r="19" spans="1:8" x14ac:dyDescent="0.3">
      <c r="A19" s="50" t="s">
        <v>477</v>
      </c>
      <c r="B19" s="50" t="s">
        <v>60</v>
      </c>
      <c r="C19">
        <f>MATCH(B19,DIP_survey!$D$1:$D$503,0)</f>
        <v>174</v>
      </c>
      <c r="D19" s="49">
        <v>14</v>
      </c>
      <c r="E19" s="48">
        <f>IF(F19=1,MAX(E$5:E18)+1,E18)</f>
        <v>3</v>
      </c>
      <c r="F19">
        <f t="shared" si="0"/>
        <v>5</v>
      </c>
      <c r="H19" s="50" t="s">
        <v>815</v>
      </c>
    </row>
    <row r="20" spans="1:8" x14ac:dyDescent="0.3">
      <c r="A20" s="50" t="s">
        <v>478</v>
      </c>
      <c r="B20" s="50" t="s">
        <v>61</v>
      </c>
      <c r="C20">
        <f>MATCH(B20,DIP_survey!$D$1:$D$503,0)</f>
        <v>150</v>
      </c>
      <c r="D20" s="49">
        <v>15</v>
      </c>
      <c r="E20" s="48">
        <f>IF(F20=1,MAX(E$5:E19)+1,E19)</f>
        <v>4</v>
      </c>
      <c r="F20">
        <f t="shared" si="0"/>
        <v>1</v>
      </c>
      <c r="H20" s="50" t="s">
        <v>816</v>
      </c>
    </row>
    <row r="21" spans="1:8" x14ac:dyDescent="0.3">
      <c r="A21" s="50" t="s">
        <v>479</v>
      </c>
      <c r="B21" s="50" t="s">
        <v>61</v>
      </c>
      <c r="C21">
        <f>MATCH(B21,DIP_survey!$D$1:$D$503,0)</f>
        <v>150</v>
      </c>
      <c r="D21" s="49">
        <v>16</v>
      </c>
      <c r="E21" s="48">
        <f>IF(F21=1,MAX(E$5:E20)+1,E20)</f>
        <v>4</v>
      </c>
      <c r="F21">
        <f t="shared" si="0"/>
        <v>2</v>
      </c>
      <c r="H21" s="50" t="s">
        <v>817</v>
      </c>
    </row>
    <row r="22" spans="1:8" x14ac:dyDescent="0.3">
      <c r="A22" s="50" t="s">
        <v>480</v>
      </c>
      <c r="B22" s="50" t="s">
        <v>61</v>
      </c>
      <c r="C22">
        <f>MATCH(B22,DIP_survey!$D$1:$D$503,0)</f>
        <v>150</v>
      </c>
      <c r="D22" s="49">
        <v>17</v>
      </c>
      <c r="E22" s="48">
        <f>IF(F22=1,MAX(E$5:E21)+1,E21)</f>
        <v>4</v>
      </c>
      <c r="F22">
        <f t="shared" si="0"/>
        <v>3</v>
      </c>
      <c r="H22" s="50" t="s">
        <v>818</v>
      </c>
    </row>
    <row r="23" spans="1:8" x14ac:dyDescent="0.3">
      <c r="A23" s="50" t="s">
        <v>481</v>
      </c>
      <c r="B23" s="50" t="s">
        <v>61</v>
      </c>
      <c r="C23">
        <f>MATCH(B23,DIP_survey!$D$1:$D$503,0)</f>
        <v>150</v>
      </c>
      <c r="D23" s="49">
        <v>18</v>
      </c>
      <c r="E23" s="48">
        <f>IF(F23=1,MAX(E$5:E22)+1,E22)</f>
        <v>4</v>
      </c>
      <c r="F23">
        <f t="shared" si="0"/>
        <v>4</v>
      </c>
      <c r="H23" s="50" t="s">
        <v>819</v>
      </c>
    </row>
    <row r="24" spans="1:8" x14ac:dyDescent="0.3">
      <c r="A24" s="50" t="s">
        <v>482</v>
      </c>
      <c r="B24" s="50" t="s">
        <v>61</v>
      </c>
      <c r="C24">
        <f>MATCH(B24,DIP_survey!$D$1:$D$503,0)</f>
        <v>150</v>
      </c>
      <c r="D24" s="49">
        <v>19</v>
      </c>
      <c r="E24" s="48">
        <f>IF(F24=1,MAX(E$5:E23)+1,E23)</f>
        <v>4</v>
      </c>
      <c r="F24">
        <f t="shared" si="0"/>
        <v>5</v>
      </c>
      <c r="H24" s="50" t="s">
        <v>820</v>
      </c>
    </row>
    <row r="25" spans="1:8" x14ac:dyDescent="0.3">
      <c r="A25" s="50" t="s">
        <v>483</v>
      </c>
      <c r="B25" s="50" t="s">
        <v>68</v>
      </c>
      <c r="C25">
        <f>MATCH(B25,DIP_survey!$D$1:$D$503,0)</f>
        <v>110</v>
      </c>
      <c r="D25" s="49">
        <v>20</v>
      </c>
      <c r="E25" s="48">
        <f>IF(F25=1,MAX(E$5:E24)+1,E24)</f>
        <v>5</v>
      </c>
      <c r="F25">
        <f t="shared" si="0"/>
        <v>1</v>
      </c>
      <c r="H25" s="50" t="s">
        <v>821</v>
      </c>
    </row>
    <row r="26" spans="1:8" x14ac:dyDescent="0.3">
      <c r="A26" s="50" t="s">
        <v>484</v>
      </c>
      <c r="B26" s="50" t="s">
        <v>68</v>
      </c>
      <c r="C26">
        <f>MATCH(B26,DIP_survey!$D$1:$D$503,0)</f>
        <v>110</v>
      </c>
      <c r="D26" s="49">
        <v>21</v>
      </c>
      <c r="E26" s="48">
        <f>IF(F26=1,MAX(E$5:E25)+1,E25)</f>
        <v>5</v>
      </c>
      <c r="F26">
        <f t="shared" si="0"/>
        <v>2</v>
      </c>
      <c r="H26" s="50" t="s">
        <v>822</v>
      </c>
    </row>
    <row r="27" spans="1:8" x14ac:dyDescent="0.3">
      <c r="A27" s="50" t="s">
        <v>485</v>
      </c>
      <c r="B27" s="50" t="s">
        <v>68</v>
      </c>
      <c r="C27">
        <f>MATCH(B27,DIP_survey!$D$1:$D$503,0)</f>
        <v>110</v>
      </c>
      <c r="D27" s="49">
        <v>22</v>
      </c>
      <c r="E27" s="48">
        <f>IF(F27=1,MAX(E$5:E26)+1,E26)</f>
        <v>5</v>
      </c>
      <c r="F27">
        <f t="shared" si="0"/>
        <v>3</v>
      </c>
      <c r="H27" s="50" t="s">
        <v>823</v>
      </c>
    </row>
    <row r="28" spans="1:8" x14ac:dyDescent="0.3">
      <c r="A28" s="50" t="s">
        <v>486</v>
      </c>
      <c r="B28" s="50" t="s">
        <v>68</v>
      </c>
      <c r="C28">
        <f>MATCH(B28,DIP_survey!$D$1:$D$503,0)</f>
        <v>110</v>
      </c>
      <c r="D28" s="49">
        <v>23</v>
      </c>
      <c r="E28" s="48">
        <f>IF(F28=1,MAX(E$5:E27)+1,E27)</f>
        <v>5</v>
      </c>
      <c r="F28">
        <f t="shared" si="0"/>
        <v>4</v>
      </c>
      <c r="H28" s="50" t="s">
        <v>824</v>
      </c>
    </row>
    <row r="29" spans="1:8" x14ac:dyDescent="0.3">
      <c r="A29" s="50" t="s">
        <v>487</v>
      </c>
      <c r="B29" s="50" t="s">
        <v>70</v>
      </c>
      <c r="C29">
        <f>MATCH(B29,DIP_survey!$D$1:$D$503,0)</f>
        <v>100</v>
      </c>
      <c r="D29" s="49">
        <v>24</v>
      </c>
      <c r="E29" s="48">
        <f>IF(F29=1,MAX(E$5:E28)+1,E28)</f>
        <v>6</v>
      </c>
      <c r="F29">
        <f t="shared" si="0"/>
        <v>1</v>
      </c>
      <c r="H29" s="50" t="s">
        <v>825</v>
      </c>
    </row>
    <row r="30" spans="1:8" x14ac:dyDescent="0.3">
      <c r="A30" s="50" t="s">
        <v>488</v>
      </c>
      <c r="B30" s="50" t="s">
        <v>70</v>
      </c>
      <c r="C30">
        <f>MATCH(B30,DIP_survey!$D$1:$D$503,0)</f>
        <v>100</v>
      </c>
      <c r="D30" s="49">
        <v>25</v>
      </c>
      <c r="E30" s="48">
        <f>IF(F30=1,MAX(E$5:E29)+1,E29)</f>
        <v>6</v>
      </c>
      <c r="F30">
        <f t="shared" si="0"/>
        <v>2</v>
      </c>
      <c r="H30" s="50" t="s">
        <v>826</v>
      </c>
    </row>
    <row r="31" spans="1:8" x14ac:dyDescent="0.3">
      <c r="A31" s="50" t="s">
        <v>489</v>
      </c>
      <c r="B31" s="50" t="s">
        <v>70</v>
      </c>
      <c r="C31">
        <f>MATCH(B31,DIP_survey!$D$1:$D$503,0)</f>
        <v>100</v>
      </c>
      <c r="D31" s="49">
        <v>26</v>
      </c>
      <c r="E31" s="48">
        <f>IF(F31=1,MAX(E$5:E30)+1,E30)</f>
        <v>6</v>
      </c>
      <c r="F31">
        <f t="shared" si="0"/>
        <v>3</v>
      </c>
      <c r="H31" s="50" t="s">
        <v>827</v>
      </c>
    </row>
    <row r="32" spans="1:8" x14ac:dyDescent="0.3">
      <c r="A32" s="50" t="s">
        <v>490</v>
      </c>
      <c r="B32" s="50" t="s">
        <v>70</v>
      </c>
      <c r="C32">
        <f>MATCH(B32,DIP_survey!$D$1:$D$503,0)</f>
        <v>100</v>
      </c>
      <c r="D32" s="49">
        <v>27</v>
      </c>
      <c r="E32" s="48">
        <f>IF(F32=1,MAX(E$5:E31)+1,E31)</f>
        <v>6</v>
      </c>
      <c r="F32">
        <f t="shared" si="0"/>
        <v>4</v>
      </c>
      <c r="H32" s="50" t="s">
        <v>828</v>
      </c>
    </row>
    <row r="33" spans="1:8" x14ac:dyDescent="0.3">
      <c r="A33" s="50" t="s">
        <v>491</v>
      </c>
      <c r="B33" s="50" t="s">
        <v>70</v>
      </c>
      <c r="C33">
        <f>MATCH(B33,DIP_survey!$D$1:$D$503,0)</f>
        <v>100</v>
      </c>
      <c r="D33" s="49">
        <v>28</v>
      </c>
      <c r="E33" s="48">
        <f>IF(F33=1,MAX(E$5:E32)+1,E32)</f>
        <v>6</v>
      </c>
      <c r="F33">
        <f t="shared" si="0"/>
        <v>5</v>
      </c>
      <c r="H33" s="50" t="s">
        <v>829</v>
      </c>
    </row>
    <row r="34" spans="1:8" x14ac:dyDescent="0.3">
      <c r="A34" s="50" t="s">
        <v>492</v>
      </c>
      <c r="B34" s="50" t="s">
        <v>71</v>
      </c>
      <c r="C34">
        <f>MATCH(B34,DIP_survey!$D$1:$D$503,0)</f>
        <v>163</v>
      </c>
      <c r="D34" s="49">
        <v>29</v>
      </c>
      <c r="E34" s="48">
        <f>IF(F34=1,MAX(E$5:E33)+1,E33)</f>
        <v>7</v>
      </c>
      <c r="F34">
        <f t="shared" si="0"/>
        <v>1</v>
      </c>
      <c r="H34" s="50" t="s">
        <v>830</v>
      </c>
    </row>
    <row r="35" spans="1:8" x14ac:dyDescent="0.3">
      <c r="A35" s="50" t="s">
        <v>493</v>
      </c>
      <c r="B35" s="50" t="s">
        <v>71</v>
      </c>
      <c r="C35">
        <f>MATCH(B35,DIP_survey!$D$1:$D$503,0)</f>
        <v>163</v>
      </c>
      <c r="D35" s="49">
        <v>30</v>
      </c>
      <c r="E35" s="48">
        <f>IF(F35=1,MAX(E$5:E34)+1,E34)</f>
        <v>7</v>
      </c>
      <c r="F35">
        <f t="shared" si="0"/>
        <v>2</v>
      </c>
      <c r="H35" s="50" t="s">
        <v>831</v>
      </c>
    </row>
    <row r="36" spans="1:8" x14ac:dyDescent="0.3">
      <c r="A36" s="50" t="s">
        <v>494</v>
      </c>
      <c r="B36" s="50" t="s">
        <v>71</v>
      </c>
      <c r="C36">
        <f>MATCH(B36,DIP_survey!$D$1:$D$503,0)</f>
        <v>163</v>
      </c>
      <c r="D36" s="49">
        <v>31</v>
      </c>
      <c r="E36" s="48">
        <f>IF(F36=1,MAX(E$5:E35)+1,E35)</f>
        <v>7</v>
      </c>
      <c r="F36">
        <f t="shared" si="0"/>
        <v>3</v>
      </c>
      <c r="H36" s="50" t="s">
        <v>832</v>
      </c>
    </row>
    <row r="37" spans="1:8" x14ac:dyDescent="0.3">
      <c r="A37" s="50" t="s">
        <v>495</v>
      </c>
      <c r="B37" s="50" t="s">
        <v>71</v>
      </c>
      <c r="C37">
        <f>MATCH(B37,DIP_survey!$D$1:$D$503,0)</f>
        <v>163</v>
      </c>
      <c r="D37" s="49">
        <v>32</v>
      </c>
      <c r="E37" s="48">
        <f>IF(F37=1,MAX(E$5:E36)+1,E36)</f>
        <v>7</v>
      </c>
      <c r="F37">
        <f t="shared" si="0"/>
        <v>4</v>
      </c>
      <c r="H37" s="50" t="s">
        <v>833</v>
      </c>
    </row>
    <row r="38" spans="1:8" x14ac:dyDescent="0.3">
      <c r="A38" s="50" t="s">
        <v>496</v>
      </c>
      <c r="B38" s="50" t="s">
        <v>71</v>
      </c>
      <c r="C38">
        <f>MATCH(B38,DIP_survey!$D$1:$D$503,0)</f>
        <v>163</v>
      </c>
      <c r="D38" s="49">
        <v>33</v>
      </c>
      <c r="E38" s="48">
        <f>IF(F38=1,MAX(E$5:E37)+1,E37)</f>
        <v>7</v>
      </c>
      <c r="F38">
        <f t="shared" si="0"/>
        <v>5</v>
      </c>
      <c r="H38" s="50" t="s">
        <v>834</v>
      </c>
    </row>
    <row r="39" spans="1:8" x14ac:dyDescent="0.3">
      <c r="A39" s="50" t="s">
        <v>497</v>
      </c>
      <c r="B39" s="50" t="s">
        <v>73</v>
      </c>
      <c r="C39">
        <f>MATCH(B39,DIP_survey!$D$1:$D$503,0)</f>
        <v>164</v>
      </c>
      <c r="D39" s="49">
        <v>34</v>
      </c>
      <c r="E39" s="48">
        <f>IF(F39=1,MAX(E$5:E38)+1,E38)</f>
        <v>8</v>
      </c>
      <c r="F39">
        <f t="shared" si="0"/>
        <v>1</v>
      </c>
      <c r="H39" s="50" t="s">
        <v>835</v>
      </c>
    </row>
    <row r="40" spans="1:8" x14ac:dyDescent="0.3">
      <c r="A40" s="50" t="s">
        <v>498</v>
      </c>
      <c r="B40" s="50" t="s">
        <v>73</v>
      </c>
      <c r="C40">
        <f>MATCH(B40,DIP_survey!$D$1:$D$503,0)</f>
        <v>164</v>
      </c>
      <c r="D40" s="49">
        <v>35</v>
      </c>
      <c r="E40" s="48">
        <f>IF(F40=1,MAX(E$5:E39)+1,E39)</f>
        <v>8</v>
      </c>
      <c r="F40">
        <f t="shared" si="0"/>
        <v>2</v>
      </c>
      <c r="H40" s="50" t="s">
        <v>836</v>
      </c>
    </row>
    <row r="41" spans="1:8" x14ac:dyDescent="0.3">
      <c r="A41" s="50" t="s">
        <v>499</v>
      </c>
      <c r="B41" s="50" t="s">
        <v>73</v>
      </c>
      <c r="C41">
        <f>MATCH(B41,DIP_survey!$D$1:$D$503,0)</f>
        <v>164</v>
      </c>
      <c r="D41" s="49">
        <v>36</v>
      </c>
      <c r="E41" s="48">
        <f>IF(F41=1,MAX(E$5:E40)+1,E40)</f>
        <v>8</v>
      </c>
      <c r="F41">
        <f t="shared" si="0"/>
        <v>3</v>
      </c>
      <c r="H41" s="50" t="s">
        <v>837</v>
      </c>
    </row>
    <row r="42" spans="1:8" x14ac:dyDescent="0.3">
      <c r="A42" s="50" t="s">
        <v>500</v>
      </c>
      <c r="B42" s="50" t="s">
        <v>73</v>
      </c>
      <c r="C42">
        <f>MATCH(B42,DIP_survey!$D$1:$D$503,0)</f>
        <v>164</v>
      </c>
      <c r="D42" s="49">
        <v>37</v>
      </c>
      <c r="E42" s="48">
        <f>IF(F42=1,MAX(E$5:E41)+1,E41)</f>
        <v>8</v>
      </c>
      <c r="F42">
        <f t="shared" si="0"/>
        <v>4</v>
      </c>
      <c r="H42" s="50" t="s">
        <v>838</v>
      </c>
    </row>
    <row r="43" spans="1:8" x14ac:dyDescent="0.3">
      <c r="A43" s="50" t="s">
        <v>501</v>
      </c>
      <c r="B43" s="50" t="s">
        <v>73</v>
      </c>
      <c r="C43">
        <f>MATCH(B43,DIP_survey!$D$1:$D$503,0)</f>
        <v>164</v>
      </c>
      <c r="D43" s="49">
        <v>38</v>
      </c>
      <c r="E43" s="48">
        <f>IF(F43=1,MAX(E$5:E42)+1,E42)</f>
        <v>8</v>
      </c>
      <c r="F43">
        <f t="shared" si="0"/>
        <v>5</v>
      </c>
      <c r="H43" s="50" t="s">
        <v>839</v>
      </c>
    </row>
    <row r="44" spans="1:8" x14ac:dyDescent="0.3">
      <c r="A44" s="50" t="s">
        <v>502</v>
      </c>
      <c r="B44" s="50" t="s">
        <v>74</v>
      </c>
      <c r="C44">
        <f>MATCH(B44,DIP_survey!$D$1:$D$503,0)</f>
        <v>160</v>
      </c>
      <c r="D44" s="49">
        <v>39</v>
      </c>
      <c r="E44" s="48">
        <f>IF(F44=1,MAX(E$5:E43)+1,E43)</f>
        <v>9</v>
      </c>
      <c r="F44">
        <f t="shared" si="0"/>
        <v>1</v>
      </c>
      <c r="H44" s="50" t="s">
        <v>840</v>
      </c>
    </row>
    <row r="45" spans="1:8" x14ac:dyDescent="0.3">
      <c r="A45" s="50" t="s">
        <v>503</v>
      </c>
      <c r="B45" s="50" t="s">
        <v>74</v>
      </c>
      <c r="C45">
        <f>MATCH(B45,DIP_survey!$D$1:$D$503,0)</f>
        <v>160</v>
      </c>
      <c r="D45" s="49">
        <v>40</v>
      </c>
      <c r="E45" s="48">
        <f>IF(F45=1,MAX(E$5:E44)+1,E44)</f>
        <v>9</v>
      </c>
      <c r="F45">
        <f t="shared" si="0"/>
        <v>2</v>
      </c>
      <c r="H45" s="50" t="s">
        <v>841</v>
      </c>
    </row>
    <row r="46" spans="1:8" x14ac:dyDescent="0.3">
      <c r="A46" s="50" t="s">
        <v>504</v>
      </c>
      <c r="B46" s="50" t="s">
        <v>74</v>
      </c>
      <c r="C46">
        <f>MATCH(B46,DIP_survey!$D$1:$D$503,0)</f>
        <v>160</v>
      </c>
      <c r="D46" s="49">
        <v>41</v>
      </c>
      <c r="E46" s="48">
        <f>IF(F46=1,MAX(E$5:E45)+1,E45)</f>
        <v>9</v>
      </c>
      <c r="F46">
        <f t="shared" si="0"/>
        <v>3</v>
      </c>
      <c r="H46" s="50" t="s">
        <v>842</v>
      </c>
    </row>
    <row r="47" spans="1:8" x14ac:dyDescent="0.3">
      <c r="A47" s="50" t="s">
        <v>505</v>
      </c>
      <c r="B47" s="50" t="s">
        <v>74</v>
      </c>
      <c r="C47">
        <f>MATCH(B47,DIP_survey!$D$1:$D$503,0)</f>
        <v>160</v>
      </c>
      <c r="D47" s="49">
        <v>42</v>
      </c>
      <c r="E47" s="48">
        <f>IF(F47=1,MAX(E$5:E46)+1,E46)</f>
        <v>9</v>
      </c>
      <c r="F47">
        <f t="shared" si="0"/>
        <v>4</v>
      </c>
      <c r="H47" s="50" t="s">
        <v>843</v>
      </c>
    </row>
    <row r="48" spans="1:8" x14ac:dyDescent="0.3">
      <c r="A48" s="50" t="s">
        <v>506</v>
      </c>
      <c r="B48" s="50" t="s">
        <v>74</v>
      </c>
      <c r="C48">
        <f>MATCH(B48,DIP_survey!$D$1:$D$503,0)</f>
        <v>160</v>
      </c>
      <c r="D48" s="49">
        <v>43</v>
      </c>
      <c r="E48" s="48">
        <f>IF(F48=1,MAX(E$5:E47)+1,E47)</f>
        <v>9</v>
      </c>
      <c r="F48">
        <f t="shared" si="0"/>
        <v>5</v>
      </c>
      <c r="H48" s="50" t="s">
        <v>844</v>
      </c>
    </row>
    <row r="49" spans="1:8" x14ac:dyDescent="0.3">
      <c r="A49" s="50" t="s">
        <v>507</v>
      </c>
      <c r="B49" s="50" t="s">
        <v>79</v>
      </c>
      <c r="C49">
        <f>MATCH(B49,DIP_survey!$D$1:$D$503,0)</f>
        <v>105</v>
      </c>
      <c r="D49" s="49">
        <v>44</v>
      </c>
      <c r="E49" s="48">
        <f>IF(F49=1,MAX(E$5:E48)+1,E48)</f>
        <v>10</v>
      </c>
      <c r="F49">
        <f t="shared" si="0"/>
        <v>1</v>
      </c>
      <c r="H49" s="50" t="s">
        <v>845</v>
      </c>
    </row>
    <row r="50" spans="1:8" x14ac:dyDescent="0.3">
      <c r="A50" s="50" t="s">
        <v>508</v>
      </c>
      <c r="B50" s="50" t="s">
        <v>79</v>
      </c>
      <c r="C50">
        <f>MATCH(B50,DIP_survey!$D$1:$D$503,0)</f>
        <v>105</v>
      </c>
      <c r="D50" s="49">
        <v>45</v>
      </c>
      <c r="E50" s="48">
        <f>IF(F50=1,MAX(E$5:E49)+1,E49)</f>
        <v>10</v>
      </c>
      <c r="F50">
        <f t="shared" si="0"/>
        <v>2</v>
      </c>
      <c r="H50" s="50" t="s">
        <v>846</v>
      </c>
    </row>
    <row r="51" spans="1:8" x14ac:dyDescent="0.3">
      <c r="A51" s="50" t="s">
        <v>509</v>
      </c>
      <c r="B51" s="50" t="s">
        <v>79</v>
      </c>
      <c r="C51">
        <f>MATCH(B51,DIP_survey!$D$1:$D$503,0)</f>
        <v>105</v>
      </c>
      <c r="D51" s="49">
        <v>46</v>
      </c>
      <c r="E51" s="48">
        <f>IF(F51=1,MAX(E$5:E50)+1,E50)</f>
        <v>10</v>
      </c>
      <c r="F51">
        <f t="shared" si="0"/>
        <v>3</v>
      </c>
      <c r="H51" s="50" t="s">
        <v>847</v>
      </c>
    </row>
    <row r="52" spans="1:8" x14ac:dyDescent="0.3">
      <c r="A52" s="50" t="s">
        <v>510</v>
      </c>
      <c r="B52" s="50" t="s">
        <v>79</v>
      </c>
      <c r="C52">
        <f>MATCH(B52,DIP_survey!$D$1:$D$503,0)</f>
        <v>105</v>
      </c>
      <c r="D52" s="49">
        <v>47</v>
      </c>
      <c r="E52" s="48">
        <f>IF(F52=1,MAX(E$5:E51)+1,E51)</f>
        <v>10</v>
      </c>
      <c r="F52">
        <f t="shared" si="0"/>
        <v>4</v>
      </c>
      <c r="H52" s="50" t="s">
        <v>848</v>
      </c>
    </row>
    <row r="53" spans="1:8" x14ac:dyDescent="0.3">
      <c r="A53" s="50" t="s">
        <v>511</v>
      </c>
      <c r="B53" s="50" t="s">
        <v>79</v>
      </c>
      <c r="C53">
        <f>MATCH(B53,DIP_survey!$D$1:$D$503,0)</f>
        <v>105</v>
      </c>
      <c r="D53" s="49">
        <v>48</v>
      </c>
      <c r="E53" s="48">
        <f>IF(F53=1,MAX(E$5:E52)+1,E52)</f>
        <v>10</v>
      </c>
      <c r="F53">
        <f t="shared" si="0"/>
        <v>5</v>
      </c>
      <c r="H53" s="50" t="s">
        <v>849</v>
      </c>
    </row>
    <row r="54" spans="1:8" x14ac:dyDescent="0.3">
      <c r="A54" s="50" t="s">
        <v>512</v>
      </c>
      <c r="B54" s="50" t="s">
        <v>80</v>
      </c>
      <c r="C54">
        <f>MATCH(B54,DIP_survey!$D$1:$D$503,0)</f>
        <v>34</v>
      </c>
      <c r="D54" s="49">
        <v>49</v>
      </c>
      <c r="E54" s="48">
        <f>IF(F54=1,MAX(E$5:E53)+1,E53)</f>
        <v>11</v>
      </c>
      <c r="F54">
        <f t="shared" si="0"/>
        <v>1</v>
      </c>
      <c r="H54" s="50" t="s">
        <v>850</v>
      </c>
    </row>
    <row r="55" spans="1:8" x14ac:dyDescent="0.3">
      <c r="A55" s="50" t="s">
        <v>513</v>
      </c>
      <c r="B55" s="50" t="s">
        <v>80</v>
      </c>
      <c r="C55">
        <f>MATCH(B55,DIP_survey!$D$1:$D$503,0)</f>
        <v>34</v>
      </c>
      <c r="D55" s="49">
        <v>50</v>
      </c>
      <c r="E55" s="48">
        <f>IF(F55=1,MAX(E$5:E54)+1,E54)</f>
        <v>11</v>
      </c>
      <c r="F55">
        <f t="shared" si="0"/>
        <v>2</v>
      </c>
      <c r="H55" s="50" t="s">
        <v>851</v>
      </c>
    </row>
    <row r="56" spans="1:8" x14ac:dyDescent="0.3">
      <c r="A56" s="50" t="s">
        <v>514</v>
      </c>
      <c r="B56" s="50" t="s">
        <v>80</v>
      </c>
      <c r="C56">
        <f>MATCH(B56,DIP_survey!$D$1:$D$503,0)</f>
        <v>34</v>
      </c>
      <c r="D56" s="49">
        <v>51</v>
      </c>
      <c r="E56" s="48">
        <f>IF(F56=1,MAX(E$5:E55)+1,E55)</f>
        <v>11</v>
      </c>
      <c r="F56">
        <f t="shared" si="0"/>
        <v>3</v>
      </c>
      <c r="H56" s="50" t="s">
        <v>852</v>
      </c>
    </row>
    <row r="57" spans="1:8" x14ac:dyDescent="0.3">
      <c r="A57" s="50" t="s">
        <v>515</v>
      </c>
      <c r="B57" s="50" t="s">
        <v>80</v>
      </c>
      <c r="C57">
        <f>MATCH(B57,DIP_survey!$D$1:$D$503,0)</f>
        <v>34</v>
      </c>
      <c r="D57" s="49">
        <v>52</v>
      </c>
      <c r="E57" s="48">
        <f>IF(F57=1,MAX(E$5:E56)+1,E56)</f>
        <v>11</v>
      </c>
      <c r="F57">
        <f t="shared" si="0"/>
        <v>4</v>
      </c>
      <c r="H57" s="50" t="s">
        <v>853</v>
      </c>
    </row>
    <row r="58" spans="1:8" x14ac:dyDescent="0.3">
      <c r="A58" s="50" t="s">
        <v>516</v>
      </c>
      <c r="B58" s="50" t="s">
        <v>80</v>
      </c>
      <c r="C58">
        <f>MATCH(B58,DIP_survey!$D$1:$D$503,0)</f>
        <v>34</v>
      </c>
      <c r="D58" s="49">
        <v>53</v>
      </c>
      <c r="E58" s="48">
        <f>IF(F58=1,MAX(E$5:E57)+1,E57)</f>
        <v>11</v>
      </c>
      <c r="F58">
        <f t="shared" si="0"/>
        <v>5</v>
      </c>
      <c r="H58" s="50" t="s">
        <v>854</v>
      </c>
    </row>
    <row r="59" spans="1:8" x14ac:dyDescent="0.3">
      <c r="A59" s="50" t="s">
        <v>517</v>
      </c>
      <c r="B59" s="50" t="s">
        <v>92</v>
      </c>
      <c r="C59">
        <f>MATCH(B59,DIP_survey!$D$1:$D$503,0)</f>
        <v>19</v>
      </c>
      <c r="D59" s="49">
        <v>54</v>
      </c>
      <c r="E59" s="48">
        <f>IF(F59=1,MAX(E$5:E58)+1,E58)</f>
        <v>12</v>
      </c>
      <c r="F59">
        <f t="shared" si="0"/>
        <v>1</v>
      </c>
      <c r="H59" s="50" t="s">
        <v>855</v>
      </c>
    </row>
    <row r="60" spans="1:8" x14ac:dyDescent="0.3">
      <c r="A60" s="50" t="s">
        <v>518</v>
      </c>
      <c r="B60" s="50" t="s">
        <v>92</v>
      </c>
      <c r="C60">
        <f>MATCH(B60,DIP_survey!$D$1:$D$503,0)</f>
        <v>19</v>
      </c>
      <c r="D60" s="49">
        <v>55</v>
      </c>
      <c r="E60" s="48">
        <f>IF(F60=1,MAX(E$5:E59)+1,E59)</f>
        <v>12</v>
      </c>
      <c r="F60">
        <f t="shared" si="0"/>
        <v>2</v>
      </c>
      <c r="H60" s="50" t="s">
        <v>856</v>
      </c>
    </row>
    <row r="61" spans="1:8" x14ac:dyDescent="0.3">
      <c r="A61" s="50" t="s">
        <v>519</v>
      </c>
      <c r="B61" s="50" t="s">
        <v>92</v>
      </c>
      <c r="C61">
        <f>MATCH(B61,DIP_survey!$D$1:$D$503,0)</f>
        <v>19</v>
      </c>
      <c r="D61" s="49">
        <v>56</v>
      </c>
      <c r="E61" s="48">
        <f>IF(F61=1,MAX(E$5:E60)+1,E60)</f>
        <v>12</v>
      </c>
      <c r="F61">
        <f t="shared" si="0"/>
        <v>3</v>
      </c>
      <c r="H61" s="50" t="s">
        <v>857</v>
      </c>
    </row>
    <row r="62" spans="1:8" x14ac:dyDescent="0.3">
      <c r="A62" s="50" t="s">
        <v>520</v>
      </c>
      <c r="B62" s="50" t="s">
        <v>92</v>
      </c>
      <c r="C62">
        <f>MATCH(B62,DIP_survey!$D$1:$D$503,0)</f>
        <v>19</v>
      </c>
      <c r="D62" s="49">
        <v>57</v>
      </c>
      <c r="E62" s="48">
        <f>IF(F62=1,MAX(E$5:E61)+1,E61)</f>
        <v>12</v>
      </c>
      <c r="F62">
        <f t="shared" si="0"/>
        <v>4</v>
      </c>
      <c r="H62" s="50" t="s">
        <v>858</v>
      </c>
    </row>
    <row r="63" spans="1:8" x14ac:dyDescent="0.3">
      <c r="A63" s="50" t="s">
        <v>521</v>
      </c>
      <c r="B63" s="50" t="s">
        <v>92</v>
      </c>
      <c r="C63">
        <f>MATCH(B63,DIP_survey!$D$1:$D$503,0)</f>
        <v>19</v>
      </c>
      <c r="D63" s="49">
        <v>58</v>
      </c>
      <c r="E63" s="48">
        <f>IF(F63=1,MAX(E$5:E62)+1,E62)</f>
        <v>12</v>
      </c>
      <c r="F63">
        <f t="shared" si="0"/>
        <v>5</v>
      </c>
      <c r="H63" s="50" t="s">
        <v>859</v>
      </c>
    </row>
    <row r="64" spans="1:8" x14ac:dyDescent="0.3">
      <c r="A64" s="50" t="s">
        <v>522</v>
      </c>
      <c r="B64" s="50" t="s">
        <v>429</v>
      </c>
      <c r="C64">
        <f>MATCH(B64,DIP_survey!$D$1:$D$503,0)</f>
        <v>64</v>
      </c>
      <c r="D64" s="49">
        <v>59</v>
      </c>
      <c r="E64" s="48">
        <f>IF(F64=1,MAX(E$5:E63)+1,E63)</f>
        <v>13</v>
      </c>
      <c r="F64">
        <f t="shared" si="0"/>
        <v>1</v>
      </c>
      <c r="H64" s="50" t="s">
        <v>860</v>
      </c>
    </row>
    <row r="65" spans="1:8" x14ac:dyDescent="0.3">
      <c r="A65" s="50" t="s">
        <v>523</v>
      </c>
      <c r="B65" s="50" t="s">
        <v>429</v>
      </c>
      <c r="C65">
        <f>MATCH(B65,DIP_survey!$D$1:$D$503,0)</f>
        <v>64</v>
      </c>
      <c r="D65" s="49">
        <v>60</v>
      </c>
      <c r="E65" s="48">
        <f>IF(F65=1,MAX(E$5:E64)+1,E64)</f>
        <v>13</v>
      </c>
      <c r="F65">
        <f t="shared" si="0"/>
        <v>2</v>
      </c>
      <c r="H65" s="50" t="s">
        <v>861</v>
      </c>
    </row>
    <row r="66" spans="1:8" x14ac:dyDescent="0.3">
      <c r="A66" s="50" t="s">
        <v>524</v>
      </c>
      <c r="B66" s="50" t="s">
        <v>429</v>
      </c>
      <c r="C66">
        <f>MATCH(B66,DIP_survey!$D$1:$D$503,0)</f>
        <v>64</v>
      </c>
      <c r="D66" s="49">
        <v>61</v>
      </c>
      <c r="E66" s="48">
        <f>IF(F66=1,MAX(E$5:E65)+1,E65)</f>
        <v>13</v>
      </c>
      <c r="F66">
        <f t="shared" si="0"/>
        <v>3</v>
      </c>
      <c r="H66" s="50" t="s">
        <v>862</v>
      </c>
    </row>
    <row r="67" spans="1:8" x14ac:dyDescent="0.3">
      <c r="A67" s="50" t="s">
        <v>525</v>
      </c>
      <c r="B67" s="50" t="s">
        <v>429</v>
      </c>
      <c r="C67">
        <f>MATCH(B67,DIP_survey!$D$1:$D$503,0)</f>
        <v>64</v>
      </c>
      <c r="D67" s="49">
        <v>62</v>
      </c>
      <c r="E67" s="48">
        <f>IF(F67=1,MAX(E$5:E66)+1,E66)</f>
        <v>13</v>
      </c>
      <c r="F67">
        <f t="shared" si="0"/>
        <v>4</v>
      </c>
      <c r="H67" s="50" t="s">
        <v>863</v>
      </c>
    </row>
    <row r="68" spans="1:8" x14ac:dyDescent="0.3">
      <c r="A68" s="50" t="s">
        <v>526</v>
      </c>
      <c r="B68" s="50" t="s">
        <v>429</v>
      </c>
      <c r="C68">
        <f>MATCH(B68,DIP_survey!$D$1:$D$503,0)</f>
        <v>64</v>
      </c>
      <c r="D68" s="49">
        <v>63</v>
      </c>
      <c r="E68" s="48">
        <f>IF(F68=1,MAX(E$5:E67)+1,E67)</f>
        <v>13</v>
      </c>
      <c r="F68">
        <f t="shared" si="0"/>
        <v>5</v>
      </c>
      <c r="H68" s="50" t="s">
        <v>864</v>
      </c>
    </row>
    <row r="69" spans="1:8" x14ac:dyDescent="0.3">
      <c r="A69" s="50" t="s">
        <v>527</v>
      </c>
      <c r="B69" s="50" t="s">
        <v>97</v>
      </c>
      <c r="C69">
        <f>MATCH(B69,DIP_survey!$D$1:$D$503,0)</f>
        <v>67</v>
      </c>
      <c r="D69" s="49">
        <v>64</v>
      </c>
      <c r="E69" s="48">
        <f>IF(F69=1,MAX(E$5:E68)+1,E68)</f>
        <v>14</v>
      </c>
      <c r="F69">
        <f t="shared" si="0"/>
        <v>1</v>
      </c>
      <c r="H69" s="50" t="s">
        <v>865</v>
      </c>
    </row>
    <row r="70" spans="1:8" x14ac:dyDescent="0.3">
      <c r="A70" s="50" t="s">
        <v>528</v>
      </c>
      <c r="B70" s="50" t="s">
        <v>97</v>
      </c>
      <c r="C70">
        <f>MATCH(B70,DIP_survey!$D$1:$D$503,0)</f>
        <v>67</v>
      </c>
      <c r="D70" s="49">
        <v>65</v>
      </c>
      <c r="E70" s="48">
        <f>IF(F70=1,MAX(E$5:E69)+1,E69)</f>
        <v>14</v>
      </c>
      <c r="F70">
        <f t="shared" si="0"/>
        <v>2</v>
      </c>
      <c r="H70" s="50" t="s">
        <v>866</v>
      </c>
    </row>
    <row r="71" spans="1:8" x14ac:dyDescent="0.3">
      <c r="A71" s="50" t="s">
        <v>529</v>
      </c>
      <c r="B71" s="50" t="s">
        <v>97</v>
      </c>
      <c r="C71">
        <f>MATCH(B71,DIP_survey!$D$1:$D$503,0)</f>
        <v>67</v>
      </c>
      <c r="D71" s="49">
        <v>66</v>
      </c>
      <c r="E71" s="48">
        <f>IF(F71=1,MAX(E$5:E70)+1,E70)</f>
        <v>14</v>
      </c>
      <c r="F71">
        <f t="shared" ref="F71:F134" si="1">VALUE(MID(A71,FIND(".jpg",A71)-1,1))</f>
        <v>3</v>
      </c>
      <c r="H71" s="50" t="s">
        <v>867</v>
      </c>
    </row>
    <row r="72" spans="1:8" x14ac:dyDescent="0.3">
      <c r="A72" s="50" t="s">
        <v>530</v>
      </c>
      <c r="B72" s="50" t="s">
        <v>97</v>
      </c>
      <c r="C72">
        <f>MATCH(B72,DIP_survey!$D$1:$D$503,0)</f>
        <v>67</v>
      </c>
      <c r="D72" s="49">
        <v>67</v>
      </c>
      <c r="E72" s="48">
        <f>IF(F72=1,MAX(E$5:E71)+1,E71)</f>
        <v>14</v>
      </c>
      <c r="F72">
        <f t="shared" si="1"/>
        <v>4</v>
      </c>
      <c r="H72" s="50" t="s">
        <v>868</v>
      </c>
    </row>
    <row r="73" spans="1:8" x14ac:dyDescent="0.3">
      <c r="A73" s="50" t="s">
        <v>531</v>
      </c>
      <c r="B73" s="50" t="s">
        <v>97</v>
      </c>
      <c r="C73">
        <f>MATCH(B73,DIP_survey!$D$1:$D$503,0)</f>
        <v>67</v>
      </c>
      <c r="D73" s="49">
        <v>68</v>
      </c>
      <c r="E73" s="48">
        <f>IF(F73=1,MAX(E$5:E72)+1,E72)</f>
        <v>14</v>
      </c>
      <c r="F73">
        <f t="shared" si="1"/>
        <v>5</v>
      </c>
      <c r="H73" s="50" t="s">
        <v>869</v>
      </c>
    </row>
    <row r="74" spans="1:8" x14ac:dyDescent="0.3">
      <c r="A74" s="50" t="s">
        <v>532</v>
      </c>
      <c r="B74" s="50" t="s">
        <v>106</v>
      </c>
      <c r="C74">
        <f>MATCH(B74,DIP_survey!$D$1:$D$503,0)</f>
        <v>85</v>
      </c>
      <c r="D74" s="49">
        <v>69</v>
      </c>
      <c r="E74" s="48">
        <f>IF(F74=1,MAX(E$5:E73)+1,E73)</f>
        <v>15</v>
      </c>
      <c r="F74">
        <f t="shared" si="1"/>
        <v>1</v>
      </c>
      <c r="H74" s="50" t="s">
        <v>870</v>
      </c>
    </row>
    <row r="75" spans="1:8" x14ac:dyDescent="0.3">
      <c r="A75" s="50" t="s">
        <v>533</v>
      </c>
      <c r="B75" s="50" t="s">
        <v>106</v>
      </c>
      <c r="C75">
        <f>MATCH(B75,DIP_survey!$D$1:$D$503,0)</f>
        <v>85</v>
      </c>
      <c r="D75" s="49">
        <v>70</v>
      </c>
      <c r="E75" s="48">
        <f>IF(F75=1,MAX(E$5:E74)+1,E74)</f>
        <v>15</v>
      </c>
      <c r="F75">
        <f t="shared" si="1"/>
        <v>2</v>
      </c>
      <c r="H75" s="50" t="s">
        <v>871</v>
      </c>
    </row>
    <row r="76" spans="1:8" x14ac:dyDescent="0.3">
      <c r="A76" s="50" t="s">
        <v>534</v>
      </c>
      <c r="B76" s="50" t="s">
        <v>106</v>
      </c>
      <c r="C76">
        <f>MATCH(B76,DIP_survey!$D$1:$D$503,0)</f>
        <v>85</v>
      </c>
      <c r="D76" s="49">
        <v>71</v>
      </c>
      <c r="E76" s="48">
        <f>IF(F76=1,MAX(E$5:E75)+1,E75)</f>
        <v>15</v>
      </c>
      <c r="F76">
        <f t="shared" si="1"/>
        <v>3</v>
      </c>
      <c r="H76" s="50" t="s">
        <v>872</v>
      </c>
    </row>
    <row r="77" spans="1:8" x14ac:dyDescent="0.3">
      <c r="A77" s="50" t="s">
        <v>535</v>
      </c>
      <c r="B77" s="50" t="s">
        <v>106</v>
      </c>
      <c r="C77">
        <f>MATCH(B77,DIP_survey!$D$1:$D$503,0)</f>
        <v>85</v>
      </c>
      <c r="D77" s="49">
        <v>72</v>
      </c>
      <c r="E77" s="48">
        <f>IF(F77=1,MAX(E$5:E76)+1,E76)</f>
        <v>15</v>
      </c>
      <c r="F77">
        <f t="shared" si="1"/>
        <v>4</v>
      </c>
      <c r="H77" s="50" t="s">
        <v>873</v>
      </c>
    </row>
    <row r="78" spans="1:8" x14ac:dyDescent="0.3">
      <c r="A78" s="50" t="s">
        <v>536</v>
      </c>
      <c r="B78" s="50" t="s">
        <v>106</v>
      </c>
      <c r="C78">
        <f>MATCH(B78,DIP_survey!$D$1:$D$503,0)</f>
        <v>85</v>
      </c>
      <c r="D78" s="49">
        <v>73</v>
      </c>
      <c r="E78" s="48">
        <f>IF(F78=1,MAX(E$5:E77)+1,E77)</f>
        <v>15</v>
      </c>
      <c r="F78">
        <f t="shared" si="1"/>
        <v>5</v>
      </c>
      <c r="H78" s="50" t="s">
        <v>874</v>
      </c>
    </row>
    <row r="79" spans="1:8" x14ac:dyDescent="0.3">
      <c r="A79" s="50" t="s">
        <v>537</v>
      </c>
      <c r="B79" s="50" t="s">
        <v>306</v>
      </c>
      <c r="C79">
        <f>MATCH(B79,DIP_survey!$D$1:$D$503,0)</f>
        <v>8</v>
      </c>
      <c r="D79" s="49">
        <v>74</v>
      </c>
      <c r="E79" s="48">
        <f>IF(F79=1,MAX(E$5:E78)+1,E78)</f>
        <v>16</v>
      </c>
      <c r="F79">
        <f t="shared" si="1"/>
        <v>1</v>
      </c>
      <c r="H79" s="50" t="s">
        <v>875</v>
      </c>
    </row>
    <row r="80" spans="1:8" x14ac:dyDescent="0.3">
      <c r="A80" s="50" t="s">
        <v>538</v>
      </c>
      <c r="B80" s="50" t="s">
        <v>306</v>
      </c>
      <c r="C80">
        <f>MATCH(B80,DIP_survey!$D$1:$D$503,0)</f>
        <v>8</v>
      </c>
      <c r="D80" s="49">
        <v>75</v>
      </c>
      <c r="E80" s="48">
        <f>IF(F80=1,MAX(E$5:E79)+1,E79)</f>
        <v>16</v>
      </c>
      <c r="F80">
        <f t="shared" si="1"/>
        <v>2</v>
      </c>
      <c r="H80" s="50" t="s">
        <v>876</v>
      </c>
    </row>
    <row r="81" spans="1:8" x14ac:dyDescent="0.3">
      <c r="A81" s="50" t="s">
        <v>539</v>
      </c>
      <c r="B81" s="50" t="s">
        <v>306</v>
      </c>
      <c r="C81">
        <f>MATCH(B81,DIP_survey!$D$1:$D$503,0)</f>
        <v>8</v>
      </c>
      <c r="D81" s="49">
        <v>76</v>
      </c>
      <c r="E81" s="48">
        <f>IF(F81=1,MAX(E$5:E80)+1,E80)</f>
        <v>16</v>
      </c>
      <c r="F81">
        <f t="shared" si="1"/>
        <v>3</v>
      </c>
      <c r="H81" s="50" t="s">
        <v>877</v>
      </c>
    </row>
    <row r="82" spans="1:8" x14ac:dyDescent="0.3">
      <c r="A82" s="50" t="s">
        <v>540</v>
      </c>
      <c r="B82" s="50" t="s">
        <v>306</v>
      </c>
      <c r="C82">
        <f>MATCH(B82,DIP_survey!$D$1:$D$503,0)</f>
        <v>8</v>
      </c>
      <c r="D82" s="49">
        <v>77</v>
      </c>
      <c r="E82" s="48">
        <f>IF(F82=1,MAX(E$5:E81)+1,E81)</f>
        <v>16</v>
      </c>
      <c r="F82">
        <f t="shared" si="1"/>
        <v>4</v>
      </c>
      <c r="H82" s="50" t="s">
        <v>878</v>
      </c>
    </row>
    <row r="83" spans="1:8" x14ac:dyDescent="0.3">
      <c r="A83" s="50" t="s">
        <v>541</v>
      </c>
      <c r="B83" s="50" t="s">
        <v>306</v>
      </c>
      <c r="C83">
        <f>MATCH(B83,DIP_survey!$D$1:$D$503,0)</f>
        <v>8</v>
      </c>
      <c r="D83" s="49">
        <v>78</v>
      </c>
      <c r="E83" s="48">
        <f>IF(F83=1,MAX(E$5:E82)+1,E82)</f>
        <v>16</v>
      </c>
      <c r="F83">
        <f t="shared" si="1"/>
        <v>5</v>
      </c>
      <c r="H83" s="50" t="s">
        <v>879</v>
      </c>
    </row>
    <row r="84" spans="1:8" x14ac:dyDescent="0.3">
      <c r="A84" s="50" t="s">
        <v>542</v>
      </c>
      <c r="B84" s="50" t="s">
        <v>331</v>
      </c>
      <c r="C84">
        <f>MATCH(B84,DIP_survey!$D$1:$D$503,0)</f>
        <v>186</v>
      </c>
      <c r="D84" s="49">
        <v>79</v>
      </c>
      <c r="E84" s="48">
        <f>IF(F84=1,MAX(E$5:E83)+1,E83)</f>
        <v>17</v>
      </c>
      <c r="F84">
        <f t="shared" si="1"/>
        <v>1</v>
      </c>
      <c r="H84" s="50" t="s">
        <v>880</v>
      </c>
    </row>
    <row r="85" spans="1:8" x14ac:dyDescent="0.3">
      <c r="A85" s="50" t="s">
        <v>543</v>
      </c>
      <c r="B85" s="50" t="s">
        <v>331</v>
      </c>
      <c r="C85">
        <f>MATCH(B85,DIP_survey!$D$1:$D$503,0)</f>
        <v>186</v>
      </c>
      <c r="D85" s="49">
        <v>80</v>
      </c>
      <c r="E85" s="48">
        <f>IF(F85=1,MAX(E$5:E84)+1,E84)</f>
        <v>17</v>
      </c>
      <c r="F85">
        <f t="shared" si="1"/>
        <v>2</v>
      </c>
      <c r="H85" s="50" t="s">
        <v>881</v>
      </c>
    </row>
    <row r="86" spans="1:8" x14ac:dyDescent="0.3">
      <c r="A86" s="50" t="s">
        <v>544</v>
      </c>
      <c r="B86" s="50" t="s">
        <v>331</v>
      </c>
      <c r="C86">
        <f>MATCH(B86,DIP_survey!$D$1:$D$503,0)</f>
        <v>186</v>
      </c>
      <c r="D86" s="49">
        <v>81</v>
      </c>
      <c r="E86" s="48">
        <f>IF(F86=1,MAX(E$5:E85)+1,E85)</f>
        <v>17</v>
      </c>
      <c r="F86">
        <f t="shared" si="1"/>
        <v>3</v>
      </c>
      <c r="H86" s="50" t="s">
        <v>882</v>
      </c>
    </row>
    <row r="87" spans="1:8" x14ac:dyDescent="0.3">
      <c r="A87" s="50" t="s">
        <v>545</v>
      </c>
      <c r="B87" s="50" t="s">
        <v>331</v>
      </c>
      <c r="C87">
        <f>MATCH(B87,DIP_survey!$D$1:$D$503,0)</f>
        <v>186</v>
      </c>
      <c r="D87" s="49">
        <v>82</v>
      </c>
      <c r="E87" s="48">
        <f>IF(F87=1,MAX(E$5:E86)+1,E86)</f>
        <v>17</v>
      </c>
      <c r="F87">
        <f t="shared" si="1"/>
        <v>4</v>
      </c>
      <c r="H87" s="50" t="s">
        <v>883</v>
      </c>
    </row>
    <row r="88" spans="1:8" x14ac:dyDescent="0.3">
      <c r="A88" s="50" t="s">
        <v>546</v>
      </c>
      <c r="B88" s="50" t="s">
        <v>331</v>
      </c>
      <c r="C88">
        <f>MATCH(B88,DIP_survey!$D$1:$D$503,0)</f>
        <v>186</v>
      </c>
      <c r="D88" s="49">
        <v>83</v>
      </c>
      <c r="E88" s="48">
        <f>IF(F88=1,MAX(E$5:E87)+1,E87)</f>
        <v>17</v>
      </c>
      <c r="F88">
        <f t="shared" si="1"/>
        <v>5</v>
      </c>
      <c r="H88" s="50" t="s">
        <v>884</v>
      </c>
    </row>
    <row r="89" spans="1:8" x14ac:dyDescent="0.3">
      <c r="A89" s="50" t="s">
        <v>547</v>
      </c>
      <c r="B89" s="50" t="s">
        <v>395</v>
      </c>
      <c r="C89">
        <f>MATCH(B89,DIP_survey!$D$1:$D$503,0)</f>
        <v>192</v>
      </c>
      <c r="D89" s="49">
        <v>84</v>
      </c>
      <c r="E89" s="48">
        <f>IF(F89=1,MAX(E$5:E88)+1,E88)</f>
        <v>18</v>
      </c>
      <c r="F89">
        <f t="shared" si="1"/>
        <v>1</v>
      </c>
      <c r="H89" s="50" t="s">
        <v>885</v>
      </c>
    </row>
    <row r="90" spans="1:8" x14ac:dyDescent="0.3">
      <c r="A90" s="50" t="s">
        <v>548</v>
      </c>
      <c r="B90" s="50" t="s">
        <v>395</v>
      </c>
      <c r="C90">
        <f>MATCH(B90,DIP_survey!$D$1:$D$503,0)</f>
        <v>192</v>
      </c>
      <c r="D90" s="49">
        <v>85</v>
      </c>
      <c r="E90" s="48">
        <f>IF(F90=1,MAX(E$5:E89)+1,E89)</f>
        <v>18</v>
      </c>
      <c r="F90">
        <f t="shared" si="1"/>
        <v>2</v>
      </c>
      <c r="H90" s="50" t="s">
        <v>886</v>
      </c>
    </row>
    <row r="91" spans="1:8" x14ac:dyDescent="0.3">
      <c r="A91" s="50" t="s">
        <v>549</v>
      </c>
      <c r="B91" s="50" t="s">
        <v>395</v>
      </c>
      <c r="C91">
        <f>MATCH(B91,DIP_survey!$D$1:$D$503,0)</f>
        <v>192</v>
      </c>
      <c r="D91" s="49">
        <v>86</v>
      </c>
      <c r="E91" s="48">
        <f>IF(F91=1,MAX(E$5:E90)+1,E90)</f>
        <v>18</v>
      </c>
      <c r="F91">
        <f t="shared" si="1"/>
        <v>3</v>
      </c>
      <c r="H91" s="50" t="s">
        <v>887</v>
      </c>
    </row>
    <row r="92" spans="1:8" x14ac:dyDescent="0.3">
      <c r="A92" s="50" t="s">
        <v>550</v>
      </c>
      <c r="B92" s="50" t="s">
        <v>395</v>
      </c>
      <c r="C92">
        <f>MATCH(B92,DIP_survey!$D$1:$D$503,0)</f>
        <v>192</v>
      </c>
      <c r="D92" s="49">
        <v>87</v>
      </c>
      <c r="E92" s="48">
        <f>IF(F92=1,MAX(E$5:E91)+1,E91)</f>
        <v>18</v>
      </c>
      <c r="F92">
        <f t="shared" si="1"/>
        <v>4</v>
      </c>
      <c r="H92" s="50" t="s">
        <v>888</v>
      </c>
    </row>
    <row r="93" spans="1:8" x14ac:dyDescent="0.3">
      <c r="A93" s="50" t="s">
        <v>551</v>
      </c>
      <c r="B93" s="50" t="s">
        <v>395</v>
      </c>
      <c r="C93">
        <f>MATCH(B93,DIP_survey!$D$1:$D$503,0)</f>
        <v>192</v>
      </c>
      <c r="D93" s="49">
        <v>88</v>
      </c>
      <c r="E93" s="48">
        <f>IF(F93=1,MAX(E$5:E92)+1,E92)</f>
        <v>18</v>
      </c>
      <c r="F93">
        <f t="shared" si="1"/>
        <v>5</v>
      </c>
      <c r="H93" s="50" t="s">
        <v>889</v>
      </c>
    </row>
    <row r="94" spans="1:8" x14ac:dyDescent="0.3">
      <c r="A94" s="50" t="s">
        <v>552</v>
      </c>
      <c r="B94" s="50" t="s">
        <v>399</v>
      </c>
      <c r="C94">
        <f>MATCH(B94,DIP_survey!$D$1:$D$503,0)</f>
        <v>193</v>
      </c>
      <c r="D94" s="49">
        <v>89</v>
      </c>
      <c r="E94" s="48">
        <f>IF(F94=1,MAX(E$5:E93)+1,E93)</f>
        <v>19</v>
      </c>
      <c r="F94">
        <f t="shared" si="1"/>
        <v>1</v>
      </c>
      <c r="H94" s="50" t="s">
        <v>890</v>
      </c>
    </row>
    <row r="95" spans="1:8" x14ac:dyDescent="0.3">
      <c r="A95" s="50" t="s">
        <v>553</v>
      </c>
      <c r="B95" s="50" t="s">
        <v>399</v>
      </c>
      <c r="C95">
        <f>MATCH(B95,DIP_survey!$D$1:$D$503,0)</f>
        <v>193</v>
      </c>
      <c r="D95" s="49">
        <v>90</v>
      </c>
      <c r="E95" s="48">
        <f>IF(F95=1,MAX(E$5:E94)+1,E94)</f>
        <v>19</v>
      </c>
      <c r="F95">
        <f t="shared" si="1"/>
        <v>2</v>
      </c>
      <c r="H95" s="50" t="s">
        <v>891</v>
      </c>
    </row>
    <row r="96" spans="1:8" x14ac:dyDescent="0.3">
      <c r="A96" s="50" t="s">
        <v>554</v>
      </c>
      <c r="B96" s="50" t="s">
        <v>399</v>
      </c>
      <c r="C96">
        <f>MATCH(B96,DIP_survey!$D$1:$D$503,0)</f>
        <v>193</v>
      </c>
      <c r="D96" s="49">
        <v>91</v>
      </c>
      <c r="E96" s="48">
        <f>IF(F96=1,MAX(E$5:E95)+1,E95)</f>
        <v>19</v>
      </c>
      <c r="F96">
        <f t="shared" si="1"/>
        <v>3</v>
      </c>
      <c r="H96" s="50" t="s">
        <v>892</v>
      </c>
    </row>
    <row r="97" spans="1:8" x14ac:dyDescent="0.3">
      <c r="A97" s="50" t="s">
        <v>555</v>
      </c>
      <c r="B97" s="50" t="s">
        <v>399</v>
      </c>
      <c r="C97">
        <f>MATCH(B97,DIP_survey!$D$1:$D$503,0)</f>
        <v>193</v>
      </c>
      <c r="D97" s="49">
        <v>92</v>
      </c>
      <c r="E97" s="48">
        <f>IF(F97=1,MAX(E$5:E96)+1,E96)</f>
        <v>19</v>
      </c>
      <c r="F97">
        <f t="shared" si="1"/>
        <v>4</v>
      </c>
      <c r="H97" s="50" t="s">
        <v>893</v>
      </c>
    </row>
    <row r="98" spans="1:8" x14ac:dyDescent="0.3">
      <c r="A98" s="50" t="s">
        <v>556</v>
      </c>
      <c r="B98" s="50" t="s">
        <v>399</v>
      </c>
      <c r="C98">
        <f>MATCH(B98,DIP_survey!$D$1:$D$503,0)</f>
        <v>193</v>
      </c>
      <c r="D98" s="49">
        <v>93</v>
      </c>
      <c r="E98" s="48">
        <f>IF(F98=1,MAX(E$5:E97)+1,E97)</f>
        <v>19</v>
      </c>
      <c r="F98">
        <f t="shared" si="1"/>
        <v>5</v>
      </c>
      <c r="H98" s="50" t="s">
        <v>894</v>
      </c>
    </row>
    <row r="99" spans="1:8" x14ac:dyDescent="0.3">
      <c r="A99" s="50" t="s">
        <v>557</v>
      </c>
      <c r="B99" s="50" t="s">
        <v>150</v>
      </c>
      <c r="C99">
        <f>MATCH(B99,DIP_survey!$D$1:$D$503,0)</f>
        <v>72</v>
      </c>
      <c r="D99" s="49">
        <v>94</v>
      </c>
      <c r="E99" s="48">
        <f>IF(F99=1,MAX(E$5:E98)+1,E98)</f>
        <v>20</v>
      </c>
      <c r="F99">
        <f t="shared" si="1"/>
        <v>1</v>
      </c>
      <c r="H99" s="50" t="s">
        <v>895</v>
      </c>
    </row>
    <row r="100" spans="1:8" x14ac:dyDescent="0.3">
      <c r="A100" s="50" t="s">
        <v>558</v>
      </c>
      <c r="B100" s="50" t="s">
        <v>150</v>
      </c>
      <c r="C100">
        <f>MATCH(B100,DIP_survey!$D$1:$D$503,0)</f>
        <v>72</v>
      </c>
      <c r="D100" s="49">
        <v>95</v>
      </c>
      <c r="E100" s="48">
        <f>IF(F100=1,MAX(E$5:E99)+1,E99)</f>
        <v>20</v>
      </c>
      <c r="F100">
        <f t="shared" si="1"/>
        <v>2</v>
      </c>
      <c r="H100" s="50" t="s">
        <v>896</v>
      </c>
    </row>
    <row r="101" spans="1:8" x14ac:dyDescent="0.3">
      <c r="A101" s="50" t="s">
        <v>559</v>
      </c>
      <c r="B101" s="50" t="s">
        <v>150</v>
      </c>
      <c r="C101">
        <f>MATCH(B101,DIP_survey!$D$1:$D$503,0)</f>
        <v>72</v>
      </c>
      <c r="D101" s="49">
        <v>96</v>
      </c>
      <c r="E101" s="48">
        <f>IF(F101=1,MAX(E$5:E100)+1,E100)</f>
        <v>20</v>
      </c>
      <c r="F101">
        <f t="shared" si="1"/>
        <v>3</v>
      </c>
      <c r="H101" s="50" t="s">
        <v>897</v>
      </c>
    </row>
    <row r="102" spans="1:8" x14ac:dyDescent="0.3">
      <c r="A102" s="50" t="s">
        <v>560</v>
      </c>
      <c r="B102" s="50" t="s">
        <v>150</v>
      </c>
      <c r="C102">
        <f>MATCH(B102,DIP_survey!$D$1:$D$503,0)</f>
        <v>72</v>
      </c>
      <c r="D102" s="49">
        <v>97</v>
      </c>
      <c r="E102" s="48">
        <f>IF(F102=1,MAX(E$5:E101)+1,E101)</f>
        <v>20</v>
      </c>
      <c r="F102">
        <f t="shared" si="1"/>
        <v>4</v>
      </c>
      <c r="H102" s="50" t="s">
        <v>898</v>
      </c>
    </row>
    <row r="103" spans="1:8" x14ac:dyDescent="0.3">
      <c r="A103" s="50" t="s">
        <v>561</v>
      </c>
      <c r="B103" s="50" t="s">
        <v>150</v>
      </c>
      <c r="C103">
        <f>MATCH(B103,DIP_survey!$D$1:$D$503,0)</f>
        <v>72</v>
      </c>
      <c r="D103" s="49">
        <v>98</v>
      </c>
      <c r="E103" s="48">
        <f>IF(F103=1,MAX(E$5:E102)+1,E102)</f>
        <v>20</v>
      </c>
      <c r="F103">
        <f t="shared" si="1"/>
        <v>5</v>
      </c>
      <c r="H103" s="50" t="s">
        <v>899</v>
      </c>
    </row>
    <row r="104" spans="1:8" x14ac:dyDescent="0.3">
      <c r="A104" s="50" t="s">
        <v>562</v>
      </c>
      <c r="B104" s="50" t="s">
        <v>117</v>
      </c>
      <c r="C104">
        <f>MATCH(B104,DIP_survey!$D$1:$D$503,0)</f>
        <v>145</v>
      </c>
      <c r="D104" s="49">
        <v>99</v>
      </c>
      <c r="E104" s="48">
        <f>IF(F104=1,MAX(E$5:E103)+1,E103)</f>
        <v>21</v>
      </c>
      <c r="F104">
        <f t="shared" si="1"/>
        <v>1</v>
      </c>
      <c r="H104" s="50" t="s">
        <v>900</v>
      </c>
    </row>
    <row r="105" spans="1:8" x14ac:dyDescent="0.3">
      <c r="A105" s="50" t="s">
        <v>563</v>
      </c>
      <c r="B105" s="50" t="s">
        <v>117</v>
      </c>
      <c r="C105">
        <f>MATCH(B105,DIP_survey!$D$1:$D$503,0)</f>
        <v>145</v>
      </c>
      <c r="D105" s="49">
        <v>100</v>
      </c>
      <c r="E105" s="48">
        <f>IF(F105=1,MAX(E$5:E104)+1,E104)</f>
        <v>21</v>
      </c>
      <c r="F105">
        <f t="shared" si="1"/>
        <v>2</v>
      </c>
      <c r="H105" s="50" t="s">
        <v>901</v>
      </c>
    </row>
    <row r="106" spans="1:8" x14ac:dyDescent="0.3">
      <c r="A106" s="50" t="s">
        <v>564</v>
      </c>
      <c r="B106" s="50" t="s">
        <v>117</v>
      </c>
      <c r="C106">
        <f>MATCH(B106,DIP_survey!$D$1:$D$503,0)</f>
        <v>145</v>
      </c>
      <c r="D106" s="49">
        <v>101</v>
      </c>
      <c r="E106" s="48">
        <f>IF(F106=1,MAX(E$5:E105)+1,E105)</f>
        <v>21</v>
      </c>
      <c r="F106">
        <f t="shared" si="1"/>
        <v>3</v>
      </c>
      <c r="H106" s="50" t="s">
        <v>902</v>
      </c>
    </row>
    <row r="107" spans="1:8" x14ac:dyDescent="0.3">
      <c r="A107" s="50" t="s">
        <v>565</v>
      </c>
      <c r="B107" s="50" t="s">
        <v>117</v>
      </c>
      <c r="C107">
        <f>MATCH(B107,DIP_survey!$D$1:$D$503,0)</f>
        <v>145</v>
      </c>
      <c r="D107" s="49">
        <v>102</v>
      </c>
      <c r="E107" s="48">
        <f>IF(F107=1,MAX(E$5:E106)+1,E106)</f>
        <v>21</v>
      </c>
      <c r="F107">
        <f t="shared" si="1"/>
        <v>4</v>
      </c>
      <c r="H107" s="50" t="s">
        <v>903</v>
      </c>
    </row>
    <row r="108" spans="1:8" x14ac:dyDescent="0.3">
      <c r="A108" s="50" t="s">
        <v>566</v>
      </c>
      <c r="B108" s="50" t="s">
        <v>117</v>
      </c>
      <c r="C108">
        <f>MATCH(B108,DIP_survey!$D$1:$D$503,0)</f>
        <v>145</v>
      </c>
      <c r="D108" s="49">
        <v>103</v>
      </c>
      <c r="E108" s="48">
        <f>IF(F108=1,MAX(E$5:E107)+1,E107)</f>
        <v>21</v>
      </c>
      <c r="F108">
        <f t="shared" si="1"/>
        <v>5</v>
      </c>
      <c r="H108" s="50" t="s">
        <v>904</v>
      </c>
    </row>
    <row r="109" spans="1:8" x14ac:dyDescent="0.3">
      <c r="A109" s="50" t="s">
        <v>567</v>
      </c>
      <c r="B109" s="50" t="s">
        <v>119</v>
      </c>
      <c r="C109">
        <f>MATCH(B109,DIP_survey!$D$1:$D$503,0)</f>
        <v>170</v>
      </c>
      <c r="D109" s="49">
        <v>104</v>
      </c>
      <c r="E109" s="48">
        <f>IF(F109=1,MAX(E$5:E108)+1,E108)</f>
        <v>22</v>
      </c>
      <c r="F109">
        <f t="shared" si="1"/>
        <v>1</v>
      </c>
      <c r="H109" s="50" t="s">
        <v>905</v>
      </c>
    </row>
    <row r="110" spans="1:8" x14ac:dyDescent="0.3">
      <c r="A110" s="50" t="s">
        <v>568</v>
      </c>
      <c r="B110" s="50" t="s">
        <v>119</v>
      </c>
      <c r="C110">
        <f>MATCH(B110,DIP_survey!$D$1:$D$503,0)</f>
        <v>170</v>
      </c>
      <c r="D110" s="49">
        <v>105</v>
      </c>
      <c r="E110" s="48">
        <f>IF(F110=1,MAX(E$5:E109)+1,E109)</f>
        <v>22</v>
      </c>
      <c r="F110">
        <f t="shared" si="1"/>
        <v>2</v>
      </c>
      <c r="H110" s="50" t="s">
        <v>906</v>
      </c>
    </row>
    <row r="111" spans="1:8" x14ac:dyDescent="0.3">
      <c r="A111" s="50" t="s">
        <v>569</v>
      </c>
      <c r="B111" s="50" t="s">
        <v>119</v>
      </c>
      <c r="C111">
        <f>MATCH(B111,DIP_survey!$D$1:$D$503,0)</f>
        <v>170</v>
      </c>
      <c r="D111" s="49">
        <v>106</v>
      </c>
      <c r="E111" s="48">
        <f>IF(F111=1,MAX(E$5:E110)+1,E110)</f>
        <v>22</v>
      </c>
      <c r="F111">
        <f t="shared" si="1"/>
        <v>3</v>
      </c>
      <c r="H111" s="50" t="s">
        <v>907</v>
      </c>
    </row>
    <row r="112" spans="1:8" x14ac:dyDescent="0.3">
      <c r="A112" s="50" t="s">
        <v>570</v>
      </c>
      <c r="B112" s="50" t="s">
        <v>119</v>
      </c>
      <c r="C112">
        <f>MATCH(B112,DIP_survey!$D$1:$D$503,0)</f>
        <v>170</v>
      </c>
      <c r="D112" s="49">
        <v>107</v>
      </c>
      <c r="E112" s="48">
        <f>IF(F112=1,MAX(E$5:E111)+1,E111)</f>
        <v>22</v>
      </c>
      <c r="F112">
        <f t="shared" si="1"/>
        <v>4</v>
      </c>
      <c r="H112" s="50" t="s">
        <v>908</v>
      </c>
    </row>
    <row r="113" spans="1:8" x14ac:dyDescent="0.3">
      <c r="A113" s="50" t="s">
        <v>571</v>
      </c>
      <c r="B113" s="50" t="s">
        <v>119</v>
      </c>
      <c r="C113">
        <f>MATCH(B113,DIP_survey!$D$1:$D$503,0)</f>
        <v>170</v>
      </c>
      <c r="D113" s="49">
        <v>108</v>
      </c>
      <c r="E113" s="48">
        <f>IF(F113=1,MAX(E$5:E112)+1,E112)</f>
        <v>22</v>
      </c>
      <c r="F113">
        <f t="shared" si="1"/>
        <v>5</v>
      </c>
      <c r="H113" s="50" t="s">
        <v>909</v>
      </c>
    </row>
    <row r="114" spans="1:8" x14ac:dyDescent="0.3">
      <c r="A114" s="50" t="s">
        <v>572</v>
      </c>
      <c r="B114" s="50" t="s">
        <v>115</v>
      </c>
      <c r="C114">
        <f>MATCH(B114,DIP_survey!$D$1:$D$503,0)</f>
        <v>128</v>
      </c>
      <c r="D114" s="49">
        <v>109</v>
      </c>
      <c r="E114" s="48">
        <f>IF(F114=1,MAX(E$5:E113)+1,E113)</f>
        <v>23</v>
      </c>
      <c r="F114">
        <f t="shared" si="1"/>
        <v>1</v>
      </c>
      <c r="H114" s="50" t="s">
        <v>910</v>
      </c>
    </row>
    <row r="115" spans="1:8" x14ac:dyDescent="0.3">
      <c r="A115" s="50" t="s">
        <v>573</v>
      </c>
      <c r="B115" s="50" t="s">
        <v>115</v>
      </c>
      <c r="C115">
        <f>MATCH(B115,DIP_survey!$D$1:$D$503,0)</f>
        <v>128</v>
      </c>
      <c r="D115" s="49">
        <v>110</v>
      </c>
      <c r="E115" s="48">
        <f>IF(F115=1,MAX(E$5:E114)+1,E114)</f>
        <v>23</v>
      </c>
      <c r="F115">
        <f t="shared" si="1"/>
        <v>2</v>
      </c>
      <c r="H115" s="50" t="s">
        <v>911</v>
      </c>
    </row>
    <row r="116" spans="1:8" x14ac:dyDescent="0.3">
      <c r="A116" s="50" t="s">
        <v>574</v>
      </c>
      <c r="B116" s="50" t="s">
        <v>115</v>
      </c>
      <c r="C116">
        <f>MATCH(B116,DIP_survey!$D$1:$D$503,0)</f>
        <v>128</v>
      </c>
      <c r="D116" s="49">
        <v>111</v>
      </c>
      <c r="E116" s="48">
        <f>IF(F116=1,MAX(E$5:E115)+1,E115)</f>
        <v>23</v>
      </c>
      <c r="F116">
        <f t="shared" si="1"/>
        <v>3</v>
      </c>
      <c r="H116" s="50" t="s">
        <v>912</v>
      </c>
    </row>
    <row r="117" spans="1:8" x14ac:dyDescent="0.3">
      <c r="A117" s="50" t="s">
        <v>575</v>
      </c>
      <c r="B117" s="50" t="s">
        <v>115</v>
      </c>
      <c r="C117">
        <f>MATCH(B117,DIP_survey!$D$1:$D$503,0)</f>
        <v>128</v>
      </c>
      <c r="D117" s="49">
        <v>112</v>
      </c>
      <c r="E117" s="48">
        <f>IF(F117=1,MAX(E$5:E116)+1,E116)</f>
        <v>23</v>
      </c>
      <c r="F117">
        <f t="shared" si="1"/>
        <v>4</v>
      </c>
      <c r="H117" s="50" t="s">
        <v>913</v>
      </c>
    </row>
    <row r="118" spans="1:8" x14ac:dyDescent="0.3">
      <c r="A118" s="50" t="s">
        <v>576</v>
      </c>
      <c r="B118" s="50" t="s">
        <v>115</v>
      </c>
      <c r="C118">
        <f>MATCH(B118,DIP_survey!$D$1:$D$503,0)</f>
        <v>128</v>
      </c>
      <c r="D118" s="49">
        <v>113</v>
      </c>
      <c r="E118" s="48">
        <f>IF(F118=1,MAX(E$5:E117)+1,E117)</f>
        <v>23</v>
      </c>
      <c r="F118">
        <f t="shared" si="1"/>
        <v>5</v>
      </c>
      <c r="H118" s="50" t="s">
        <v>914</v>
      </c>
    </row>
    <row r="119" spans="1:8" x14ac:dyDescent="0.3">
      <c r="A119" s="50" t="s">
        <v>577</v>
      </c>
      <c r="B119" s="50" t="s">
        <v>116</v>
      </c>
      <c r="C119">
        <f>MATCH(B119,DIP_survey!$D$1:$D$503,0)</f>
        <v>108</v>
      </c>
      <c r="D119" s="49">
        <v>114</v>
      </c>
      <c r="E119" s="48">
        <f>IF(F119=1,MAX(E$5:E118)+1,E118)</f>
        <v>24</v>
      </c>
      <c r="F119">
        <f t="shared" si="1"/>
        <v>1</v>
      </c>
      <c r="H119" s="50" t="s">
        <v>915</v>
      </c>
    </row>
    <row r="120" spans="1:8" x14ac:dyDescent="0.3">
      <c r="A120" s="50" t="s">
        <v>578</v>
      </c>
      <c r="B120" s="50" t="s">
        <v>116</v>
      </c>
      <c r="C120">
        <f>MATCH(B120,DIP_survey!$D$1:$D$503,0)</f>
        <v>108</v>
      </c>
      <c r="D120" s="49">
        <v>115</v>
      </c>
      <c r="E120" s="48">
        <f>IF(F120=1,MAX(E$5:E119)+1,E119)</f>
        <v>24</v>
      </c>
      <c r="F120">
        <f t="shared" si="1"/>
        <v>2</v>
      </c>
      <c r="H120" s="50" t="s">
        <v>916</v>
      </c>
    </row>
    <row r="121" spans="1:8" x14ac:dyDescent="0.3">
      <c r="A121" s="50" t="s">
        <v>579</v>
      </c>
      <c r="B121" s="50" t="s">
        <v>116</v>
      </c>
      <c r="C121">
        <f>MATCH(B121,DIP_survey!$D$1:$D$503,0)</f>
        <v>108</v>
      </c>
      <c r="D121" s="49">
        <v>116</v>
      </c>
      <c r="E121" s="48">
        <f>IF(F121=1,MAX(E$5:E120)+1,E120)</f>
        <v>24</v>
      </c>
      <c r="F121">
        <f t="shared" si="1"/>
        <v>3</v>
      </c>
      <c r="H121" s="50" t="s">
        <v>917</v>
      </c>
    </row>
    <row r="122" spans="1:8" x14ac:dyDescent="0.3">
      <c r="A122" s="50" t="s">
        <v>580</v>
      </c>
      <c r="B122" s="50" t="s">
        <v>116</v>
      </c>
      <c r="C122">
        <f>MATCH(B122,DIP_survey!$D$1:$D$503,0)</f>
        <v>108</v>
      </c>
      <c r="D122" s="49">
        <v>117</v>
      </c>
      <c r="E122" s="48">
        <f>IF(F122=1,MAX(E$5:E121)+1,E121)</f>
        <v>24</v>
      </c>
      <c r="F122">
        <f t="shared" si="1"/>
        <v>4</v>
      </c>
      <c r="H122" s="50" t="s">
        <v>918</v>
      </c>
    </row>
    <row r="123" spans="1:8" x14ac:dyDescent="0.3">
      <c r="A123" s="50" t="s">
        <v>581</v>
      </c>
      <c r="B123" s="50" t="s">
        <v>116</v>
      </c>
      <c r="C123">
        <f>MATCH(B123,DIP_survey!$D$1:$D$503,0)</f>
        <v>108</v>
      </c>
      <c r="D123" s="49">
        <v>118</v>
      </c>
      <c r="E123" s="48">
        <f>IF(F123=1,MAX(E$5:E122)+1,E122)</f>
        <v>24</v>
      </c>
      <c r="F123">
        <f t="shared" si="1"/>
        <v>5</v>
      </c>
      <c r="H123" s="50" t="s">
        <v>919</v>
      </c>
    </row>
    <row r="124" spans="1:8" x14ac:dyDescent="0.3">
      <c r="A124" s="50" t="s">
        <v>582</v>
      </c>
      <c r="B124" s="50" t="s">
        <v>136</v>
      </c>
      <c r="C124">
        <f>MATCH(B124,DIP_survey!$D$1:$D$503,0)</f>
        <v>123</v>
      </c>
      <c r="D124" s="49">
        <v>119</v>
      </c>
      <c r="E124" s="48">
        <f>IF(F124=1,MAX(E$5:E123)+1,E123)</f>
        <v>25</v>
      </c>
      <c r="F124">
        <f t="shared" si="1"/>
        <v>1</v>
      </c>
      <c r="H124" s="50" t="s">
        <v>920</v>
      </c>
    </row>
    <row r="125" spans="1:8" x14ac:dyDescent="0.3">
      <c r="A125" s="50" t="s">
        <v>583</v>
      </c>
      <c r="B125" s="50" t="s">
        <v>136</v>
      </c>
      <c r="C125">
        <f>MATCH(B125,DIP_survey!$D$1:$D$503,0)</f>
        <v>123</v>
      </c>
      <c r="D125" s="49">
        <v>120</v>
      </c>
      <c r="E125" s="48">
        <f>IF(F125=1,MAX(E$5:E124)+1,E124)</f>
        <v>25</v>
      </c>
      <c r="F125">
        <f t="shared" si="1"/>
        <v>2</v>
      </c>
      <c r="H125" s="50" t="s">
        <v>921</v>
      </c>
    </row>
    <row r="126" spans="1:8" x14ac:dyDescent="0.3">
      <c r="A126" s="50" t="s">
        <v>584</v>
      </c>
      <c r="B126" s="50" t="s">
        <v>136</v>
      </c>
      <c r="C126">
        <f>MATCH(B126,DIP_survey!$D$1:$D$503,0)</f>
        <v>123</v>
      </c>
      <c r="D126" s="49">
        <v>121</v>
      </c>
      <c r="E126" s="48">
        <f>IF(F126=1,MAX(E$5:E125)+1,E125)</f>
        <v>25</v>
      </c>
      <c r="F126">
        <f t="shared" si="1"/>
        <v>3</v>
      </c>
      <c r="H126" s="50" t="s">
        <v>922</v>
      </c>
    </row>
    <row r="127" spans="1:8" x14ac:dyDescent="0.3">
      <c r="A127" s="50" t="s">
        <v>585</v>
      </c>
      <c r="B127" s="50" t="s">
        <v>136</v>
      </c>
      <c r="C127">
        <f>MATCH(B127,DIP_survey!$D$1:$D$503,0)</f>
        <v>123</v>
      </c>
      <c r="D127" s="49">
        <v>122</v>
      </c>
      <c r="E127" s="48">
        <f>IF(F127=1,MAX(E$5:E126)+1,E126)</f>
        <v>25</v>
      </c>
      <c r="F127">
        <f t="shared" si="1"/>
        <v>4</v>
      </c>
      <c r="H127" s="50" t="s">
        <v>923</v>
      </c>
    </row>
    <row r="128" spans="1:8" x14ac:dyDescent="0.3">
      <c r="A128" s="50" t="s">
        <v>586</v>
      </c>
      <c r="B128" s="50" t="s">
        <v>136</v>
      </c>
      <c r="C128">
        <f>MATCH(B128,DIP_survey!$D$1:$D$503,0)</f>
        <v>123</v>
      </c>
      <c r="D128" s="49">
        <v>123</v>
      </c>
      <c r="E128" s="48">
        <f>IF(F128=1,MAX(E$5:E127)+1,E127)</f>
        <v>25</v>
      </c>
      <c r="F128">
        <f t="shared" si="1"/>
        <v>5</v>
      </c>
      <c r="H128" s="50" t="s">
        <v>924</v>
      </c>
    </row>
    <row r="129" spans="1:11" x14ac:dyDescent="0.3">
      <c r="A129" s="50" t="s">
        <v>587</v>
      </c>
      <c r="B129" s="50" t="s">
        <v>140</v>
      </c>
      <c r="C129">
        <f>MATCH(B129,DIP_survey!$D$1:$D$503,0)</f>
        <v>32</v>
      </c>
      <c r="D129" s="49">
        <v>124</v>
      </c>
      <c r="E129" s="48">
        <f>IF(F129=1,MAX(E$5:E128)+1,E128)</f>
        <v>26</v>
      </c>
      <c r="F129">
        <f t="shared" si="1"/>
        <v>1</v>
      </c>
      <c r="H129" s="50" t="s">
        <v>925</v>
      </c>
    </row>
    <row r="130" spans="1:11" x14ac:dyDescent="0.3">
      <c r="A130" s="50" t="s">
        <v>588</v>
      </c>
      <c r="B130" s="50" t="s">
        <v>140</v>
      </c>
      <c r="C130">
        <f>MATCH(B130,DIP_survey!$D$1:$D$503,0)</f>
        <v>32</v>
      </c>
      <c r="D130" s="49">
        <v>125</v>
      </c>
      <c r="E130" s="48">
        <f>IF(F130=1,MAX(E$5:E129)+1,E129)</f>
        <v>26</v>
      </c>
      <c r="F130">
        <f t="shared" si="1"/>
        <v>2</v>
      </c>
      <c r="H130" s="50" t="s">
        <v>926</v>
      </c>
    </row>
    <row r="131" spans="1:11" x14ac:dyDescent="0.3">
      <c r="A131" s="50" t="s">
        <v>589</v>
      </c>
      <c r="B131" s="50" t="s">
        <v>140</v>
      </c>
      <c r="C131">
        <f>MATCH(B131,DIP_survey!$D$1:$D$503,0)</f>
        <v>32</v>
      </c>
      <c r="D131" s="49">
        <v>126</v>
      </c>
      <c r="E131" s="48">
        <f>IF(F131=1,MAX(E$5:E130)+1,E130)</f>
        <v>26</v>
      </c>
      <c r="F131">
        <f t="shared" si="1"/>
        <v>3</v>
      </c>
      <c r="H131" s="50" t="s">
        <v>927</v>
      </c>
    </row>
    <row r="132" spans="1:11" x14ac:dyDescent="0.3">
      <c r="A132" s="50" t="s">
        <v>590</v>
      </c>
      <c r="B132" s="50" t="s">
        <v>140</v>
      </c>
      <c r="C132">
        <f>MATCH(B132,DIP_survey!$D$1:$D$503,0)</f>
        <v>32</v>
      </c>
      <c r="D132" s="49">
        <v>127</v>
      </c>
      <c r="E132" s="48">
        <f>IF(F132=1,MAX(E$5:E131)+1,E131)</f>
        <v>26</v>
      </c>
      <c r="F132">
        <f t="shared" si="1"/>
        <v>4</v>
      </c>
      <c r="H132" s="50" t="s">
        <v>928</v>
      </c>
    </row>
    <row r="133" spans="1:11" x14ac:dyDescent="0.3">
      <c r="A133" s="50" t="s">
        <v>591</v>
      </c>
      <c r="B133" s="50" t="s">
        <v>140</v>
      </c>
      <c r="C133">
        <f>MATCH(B133,DIP_survey!$D$1:$D$503,0)</f>
        <v>32</v>
      </c>
      <c r="D133" s="49">
        <v>128</v>
      </c>
      <c r="E133" s="48">
        <f>IF(F133=1,MAX(E$5:E132)+1,E132)</f>
        <v>26</v>
      </c>
      <c r="F133">
        <f t="shared" si="1"/>
        <v>5</v>
      </c>
      <c r="H133" s="50" t="s">
        <v>929</v>
      </c>
    </row>
    <row r="134" spans="1:11" x14ac:dyDescent="0.3">
      <c r="A134" s="50" t="s">
        <v>3685</v>
      </c>
      <c r="B134" s="50" t="s">
        <v>1137</v>
      </c>
      <c r="C134">
        <f>MATCH(B134,DIP_survey!$D$1:$D$503,0)</f>
        <v>122</v>
      </c>
      <c r="D134" s="49">
        <v>129</v>
      </c>
      <c r="E134" s="48">
        <f>IF(F134=1,MAX(E$5:E133)+1,E133)</f>
        <v>27</v>
      </c>
      <c r="F134">
        <f t="shared" si="1"/>
        <v>1</v>
      </c>
      <c r="H134" s="50" t="s">
        <v>3686</v>
      </c>
      <c r="K134" t="s">
        <v>3695</v>
      </c>
    </row>
    <row r="135" spans="1:11" x14ac:dyDescent="0.3">
      <c r="A135" s="50" t="s">
        <v>3687</v>
      </c>
      <c r="B135" s="50" t="s">
        <v>1137</v>
      </c>
      <c r="C135">
        <f>MATCH(B135,DIP_survey!$D$1:$D$503,0)</f>
        <v>122</v>
      </c>
      <c r="D135" s="49">
        <v>130</v>
      </c>
      <c r="E135" s="48">
        <f>IF(F135=1,MAX(E$5:E134)+1,E134)</f>
        <v>27</v>
      </c>
      <c r="F135">
        <f t="shared" ref="F135:F198" si="2">VALUE(MID(A135,FIND(".jpg",A135)-1,1))</f>
        <v>2</v>
      </c>
      <c r="H135" s="50" t="s">
        <v>3688</v>
      </c>
    </row>
    <row r="136" spans="1:11" x14ac:dyDescent="0.3">
      <c r="A136" s="50" t="s">
        <v>3689</v>
      </c>
      <c r="B136" s="50" t="s">
        <v>1137</v>
      </c>
      <c r="C136">
        <f>MATCH(B136,DIP_survey!$D$1:$D$503,0)</f>
        <v>122</v>
      </c>
      <c r="D136" s="49">
        <v>131</v>
      </c>
      <c r="E136" s="48">
        <f>IF(F136=1,MAX(E$5:E135)+1,E135)</f>
        <v>27</v>
      </c>
      <c r="F136">
        <f t="shared" si="2"/>
        <v>3</v>
      </c>
      <c r="H136" s="50" t="s">
        <v>3690</v>
      </c>
    </row>
    <row r="137" spans="1:11" x14ac:dyDescent="0.3">
      <c r="A137" s="50" t="s">
        <v>3691</v>
      </c>
      <c r="B137" s="50" t="s">
        <v>1137</v>
      </c>
      <c r="C137">
        <f>MATCH(B137,DIP_survey!$D$1:$D$503,0)</f>
        <v>122</v>
      </c>
      <c r="D137" s="49">
        <v>132</v>
      </c>
      <c r="E137" s="48">
        <f>IF(F137=1,MAX(E$5:E136)+1,E136)</f>
        <v>27</v>
      </c>
      <c r="F137">
        <f t="shared" si="2"/>
        <v>4</v>
      </c>
      <c r="H137" s="50" t="s">
        <v>3692</v>
      </c>
    </row>
    <row r="138" spans="1:11" x14ac:dyDescent="0.3">
      <c r="A138" s="50" t="s">
        <v>3693</v>
      </c>
      <c r="B138" s="50" t="s">
        <v>1137</v>
      </c>
      <c r="C138">
        <f>MATCH(B138,DIP_survey!$D$1:$D$503,0)</f>
        <v>122</v>
      </c>
      <c r="D138" s="49">
        <v>133</v>
      </c>
      <c r="E138" s="48">
        <f>IF(F138=1,MAX(E$5:E137)+1,E137)</f>
        <v>27</v>
      </c>
      <c r="F138">
        <f t="shared" si="2"/>
        <v>5</v>
      </c>
      <c r="H138" s="50" t="s">
        <v>3694</v>
      </c>
    </row>
    <row r="139" spans="1:11" x14ac:dyDescent="0.3">
      <c r="A139" s="50" t="s">
        <v>592</v>
      </c>
      <c r="B139" s="50" t="s">
        <v>798</v>
      </c>
      <c r="C139">
        <f>MATCH(B139,DIP_survey!$D$1:$D$503,0)</f>
        <v>26</v>
      </c>
      <c r="D139" s="49">
        <v>134</v>
      </c>
      <c r="E139" s="48">
        <f>IF(F139=1,MAX(E$5:E138)+1,E138)</f>
        <v>28</v>
      </c>
      <c r="F139">
        <f t="shared" si="2"/>
        <v>1</v>
      </c>
      <c r="H139" s="50" t="s">
        <v>930</v>
      </c>
    </row>
    <row r="140" spans="1:11" x14ac:dyDescent="0.3">
      <c r="A140" s="50" t="s">
        <v>593</v>
      </c>
      <c r="B140" s="50" t="s">
        <v>798</v>
      </c>
      <c r="C140">
        <f>MATCH(B140,DIP_survey!$D$1:$D$503,0)</f>
        <v>26</v>
      </c>
      <c r="D140" s="49">
        <v>135</v>
      </c>
      <c r="E140" s="48">
        <f>IF(F140=1,MAX(E$5:E139)+1,E139)</f>
        <v>28</v>
      </c>
      <c r="F140">
        <f t="shared" si="2"/>
        <v>2</v>
      </c>
      <c r="H140" s="50" t="s">
        <v>931</v>
      </c>
    </row>
    <row r="141" spans="1:11" x14ac:dyDescent="0.3">
      <c r="A141" s="50" t="s">
        <v>594</v>
      </c>
      <c r="B141" s="50" t="s">
        <v>798</v>
      </c>
      <c r="C141">
        <f>MATCH(B141,DIP_survey!$D$1:$D$503,0)</f>
        <v>26</v>
      </c>
      <c r="D141" s="49">
        <v>136</v>
      </c>
      <c r="E141" s="48">
        <f>IF(F141=1,MAX(E$5:E140)+1,E140)</f>
        <v>28</v>
      </c>
      <c r="F141">
        <f t="shared" si="2"/>
        <v>3</v>
      </c>
      <c r="H141" s="50" t="s">
        <v>932</v>
      </c>
    </row>
    <row r="142" spans="1:11" x14ac:dyDescent="0.3">
      <c r="A142" s="50" t="s">
        <v>595</v>
      </c>
      <c r="B142" s="50" t="s">
        <v>798</v>
      </c>
      <c r="C142">
        <f>MATCH(B142,DIP_survey!$D$1:$D$503,0)</f>
        <v>26</v>
      </c>
      <c r="D142" s="49">
        <v>137</v>
      </c>
      <c r="E142" s="48">
        <f>IF(F142=1,MAX(E$5:E141)+1,E141)</f>
        <v>28</v>
      </c>
      <c r="F142">
        <f t="shared" si="2"/>
        <v>4</v>
      </c>
      <c r="H142" s="50" t="s">
        <v>933</v>
      </c>
    </row>
    <row r="143" spans="1:11" x14ac:dyDescent="0.3">
      <c r="A143" s="50" t="s">
        <v>596</v>
      </c>
      <c r="B143" s="50" t="s">
        <v>798</v>
      </c>
      <c r="C143">
        <f>MATCH(B143,DIP_survey!$D$1:$D$503,0)</f>
        <v>26</v>
      </c>
      <c r="D143" s="49">
        <v>138</v>
      </c>
      <c r="E143" s="48">
        <f>IF(F143=1,MAX(E$5:E142)+1,E142)</f>
        <v>28</v>
      </c>
      <c r="F143">
        <f t="shared" si="2"/>
        <v>5</v>
      </c>
      <c r="H143" s="50" t="s">
        <v>934</v>
      </c>
    </row>
    <row r="144" spans="1:11" x14ac:dyDescent="0.3">
      <c r="A144" s="50" t="s">
        <v>597</v>
      </c>
      <c r="B144" s="50" t="s">
        <v>20</v>
      </c>
      <c r="C144">
        <f>MATCH(B144,DIP_survey!$D$1:$D$503,0)</f>
        <v>142</v>
      </c>
      <c r="D144" s="49">
        <v>139</v>
      </c>
      <c r="E144" s="48">
        <f>IF(F144=1,MAX(E$5:E143)+1,E143)</f>
        <v>29</v>
      </c>
      <c r="F144">
        <f t="shared" si="2"/>
        <v>1</v>
      </c>
      <c r="H144" s="50" t="s">
        <v>935</v>
      </c>
    </row>
    <row r="145" spans="1:8" x14ac:dyDescent="0.3">
      <c r="A145" s="50" t="s">
        <v>598</v>
      </c>
      <c r="B145" s="50" t="s">
        <v>20</v>
      </c>
      <c r="C145">
        <f>MATCH(B145,DIP_survey!$D$1:$D$503,0)</f>
        <v>142</v>
      </c>
      <c r="D145" s="49">
        <v>140</v>
      </c>
      <c r="E145" s="48">
        <f>IF(F145=1,MAX(E$5:E144)+1,E144)</f>
        <v>29</v>
      </c>
      <c r="F145">
        <f t="shared" si="2"/>
        <v>2</v>
      </c>
      <c r="H145" s="50" t="s">
        <v>936</v>
      </c>
    </row>
    <row r="146" spans="1:8" x14ac:dyDescent="0.3">
      <c r="A146" s="50" t="s">
        <v>599</v>
      </c>
      <c r="B146" s="50" t="s">
        <v>20</v>
      </c>
      <c r="C146">
        <f>MATCH(B146,DIP_survey!$D$1:$D$503,0)</f>
        <v>142</v>
      </c>
      <c r="D146" s="49">
        <v>141</v>
      </c>
      <c r="E146" s="48">
        <f>IF(F146=1,MAX(E$5:E145)+1,E145)</f>
        <v>29</v>
      </c>
      <c r="F146">
        <f t="shared" si="2"/>
        <v>3</v>
      </c>
      <c r="H146" s="50" t="s">
        <v>937</v>
      </c>
    </row>
    <row r="147" spans="1:8" x14ac:dyDescent="0.3">
      <c r="A147" s="50" t="s">
        <v>600</v>
      </c>
      <c r="B147" s="50" t="s">
        <v>20</v>
      </c>
      <c r="C147">
        <f>MATCH(B147,DIP_survey!$D$1:$D$503,0)</f>
        <v>142</v>
      </c>
      <c r="D147" s="49">
        <v>142</v>
      </c>
      <c r="E147" s="48">
        <f>IF(F147=1,MAX(E$5:E146)+1,E146)</f>
        <v>29</v>
      </c>
      <c r="F147">
        <f t="shared" si="2"/>
        <v>4</v>
      </c>
      <c r="H147" s="50" t="s">
        <v>938</v>
      </c>
    </row>
    <row r="148" spans="1:8" x14ac:dyDescent="0.3">
      <c r="A148" s="50" t="s">
        <v>601</v>
      </c>
      <c r="B148" s="50" t="s">
        <v>20</v>
      </c>
      <c r="C148">
        <f>MATCH(B148,DIP_survey!$D$1:$D$503,0)</f>
        <v>142</v>
      </c>
      <c r="D148" s="49">
        <v>143</v>
      </c>
      <c r="E148" s="48">
        <f>IF(F148=1,MAX(E$5:E147)+1,E147)</f>
        <v>29</v>
      </c>
      <c r="F148">
        <f t="shared" si="2"/>
        <v>5</v>
      </c>
      <c r="H148" s="50" t="s">
        <v>939</v>
      </c>
    </row>
    <row r="149" spans="1:8" x14ac:dyDescent="0.3">
      <c r="A149" s="50" t="s">
        <v>602</v>
      </c>
      <c r="B149" s="50" t="s">
        <v>25</v>
      </c>
      <c r="C149">
        <f>MATCH(B149,DIP_survey!$D$1:$D$503,0)</f>
        <v>173</v>
      </c>
      <c r="D149" s="49">
        <v>144</v>
      </c>
      <c r="E149" s="48">
        <f>IF(F149=1,MAX(E$5:E148)+1,E148)</f>
        <v>30</v>
      </c>
      <c r="F149">
        <f t="shared" si="2"/>
        <v>1</v>
      </c>
      <c r="H149" s="50" t="s">
        <v>940</v>
      </c>
    </row>
    <row r="150" spans="1:8" x14ac:dyDescent="0.3">
      <c r="A150" s="50" t="s">
        <v>603</v>
      </c>
      <c r="B150" s="50" t="s">
        <v>25</v>
      </c>
      <c r="C150">
        <f>MATCH(B150,DIP_survey!$D$1:$D$503,0)</f>
        <v>173</v>
      </c>
      <c r="D150" s="49">
        <v>145</v>
      </c>
      <c r="E150" s="48">
        <f>IF(F150=1,MAX(E$5:E149)+1,E149)</f>
        <v>30</v>
      </c>
      <c r="F150">
        <f t="shared" si="2"/>
        <v>2</v>
      </c>
      <c r="H150" s="50" t="s">
        <v>941</v>
      </c>
    </row>
    <row r="151" spans="1:8" x14ac:dyDescent="0.3">
      <c r="A151" s="50" t="s">
        <v>604</v>
      </c>
      <c r="B151" s="50" t="s">
        <v>25</v>
      </c>
      <c r="C151">
        <f>MATCH(B151,DIP_survey!$D$1:$D$503,0)</f>
        <v>173</v>
      </c>
      <c r="D151" s="49">
        <v>146</v>
      </c>
      <c r="E151" s="48">
        <f>IF(F151=1,MAX(E$5:E150)+1,E150)</f>
        <v>30</v>
      </c>
      <c r="F151">
        <f t="shared" si="2"/>
        <v>3</v>
      </c>
      <c r="H151" s="50" t="s">
        <v>942</v>
      </c>
    </row>
    <row r="152" spans="1:8" x14ac:dyDescent="0.3">
      <c r="A152" s="50" t="s">
        <v>605</v>
      </c>
      <c r="B152" s="50" t="s">
        <v>25</v>
      </c>
      <c r="C152">
        <f>MATCH(B152,DIP_survey!$D$1:$D$503,0)</f>
        <v>173</v>
      </c>
      <c r="D152" s="49">
        <v>147</v>
      </c>
      <c r="E152" s="48">
        <f>IF(F152=1,MAX(E$5:E151)+1,E151)</f>
        <v>30</v>
      </c>
      <c r="F152">
        <f t="shared" si="2"/>
        <v>4</v>
      </c>
      <c r="H152" s="50" t="s">
        <v>943</v>
      </c>
    </row>
    <row r="153" spans="1:8" x14ac:dyDescent="0.3">
      <c r="A153" s="50" t="s">
        <v>606</v>
      </c>
      <c r="B153" s="50" t="s">
        <v>25</v>
      </c>
      <c r="C153">
        <f>MATCH(B153,DIP_survey!$D$1:$D$503,0)</f>
        <v>173</v>
      </c>
      <c r="D153" s="49">
        <v>148</v>
      </c>
      <c r="E153" s="48">
        <f>IF(F153=1,MAX(E$5:E152)+1,E152)</f>
        <v>30</v>
      </c>
      <c r="F153">
        <f t="shared" si="2"/>
        <v>5</v>
      </c>
      <c r="H153" s="50" t="s">
        <v>944</v>
      </c>
    </row>
    <row r="154" spans="1:8" x14ac:dyDescent="0.3">
      <c r="A154" s="50" t="s">
        <v>607</v>
      </c>
      <c r="B154" s="50" t="s">
        <v>27</v>
      </c>
      <c r="C154">
        <f>MATCH(B154,DIP_survey!$D$1:$D$503,0)</f>
        <v>117</v>
      </c>
      <c r="D154" s="49">
        <v>149</v>
      </c>
      <c r="E154" s="48">
        <f>IF(F154=1,MAX(E$5:E153)+1,E153)</f>
        <v>31</v>
      </c>
      <c r="F154">
        <f t="shared" si="2"/>
        <v>1</v>
      </c>
      <c r="H154" s="50" t="s">
        <v>945</v>
      </c>
    </row>
    <row r="155" spans="1:8" x14ac:dyDescent="0.3">
      <c r="A155" s="50" t="s">
        <v>608</v>
      </c>
      <c r="B155" s="50" t="s">
        <v>27</v>
      </c>
      <c r="C155">
        <f>MATCH(B155,DIP_survey!$D$1:$D$503,0)</f>
        <v>117</v>
      </c>
      <c r="D155" s="49">
        <v>150</v>
      </c>
      <c r="E155" s="48">
        <f>IF(F155=1,MAX(E$5:E154)+1,E154)</f>
        <v>31</v>
      </c>
      <c r="F155">
        <f t="shared" si="2"/>
        <v>2</v>
      </c>
      <c r="H155" s="50" t="s">
        <v>946</v>
      </c>
    </row>
    <row r="156" spans="1:8" x14ac:dyDescent="0.3">
      <c r="A156" s="50" t="s">
        <v>609</v>
      </c>
      <c r="B156" s="50" t="s">
        <v>27</v>
      </c>
      <c r="C156">
        <f>MATCH(B156,DIP_survey!$D$1:$D$503,0)</f>
        <v>117</v>
      </c>
      <c r="D156" s="49">
        <v>151</v>
      </c>
      <c r="E156" s="48">
        <f>IF(F156=1,MAX(E$5:E155)+1,E155)</f>
        <v>31</v>
      </c>
      <c r="F156">
        <f t="shared" si="2"/>
        <v>3</v>
      </c>
      <c r="H156" s="50" t="s">
        <v>947</v>
      </c>
    </row>
    <row r="157" spans="1:8" x14ac:dyDescent="0.3">
      <c r="A157" s="50" t="s">
        <v>610</v>
      </c>
      <c r="B157" s="50" t="s">
        <v>27</v>
      </c>
      <c r="C157">
        <f>MATCH(B157,DIP_survey!$D$1:$D$503,0)</f>
        <v>117</v>
      </c>
      <c r="D157" s="49">
        <v>152</v>
      </c>
      <c r="E157" s="48">
        <f>IF(F157=1,MAX(E$5:E156)+1,E156)</f>
        <v>31</v>
      </c>
      <c r="F157">
        <f t="shared" si="2"/>
        <v>4</v>
      </c>
      <c r="H157" s="50" t="s">
        <v>948</v>
      </c>
    </row>
    <row r="158" spans="1:8" x14ac:dyDescent="0.3">
      <c r="A158" s="50" t="s">
        <v>611</v>
      </c>
      <c r="B158" s="50" t="s">
        <v>27</v>
      </c>
      <c r="C158">
        <f>MATCH(B158,DIP_survey!$D$1:$D$503,0)</f>
        <v>117</v>
      </c>
      <c r="D158" s="49">
        <v>153</v>
      </c>
      <c r="E158" s="48">
        <f>IF(F158=1,MAX(E$5:E157)+1,E157)</f>
        <v>31</v>
      </c>
      <c r="F158">
        <f t="shared" si="2"/>
        <v>5</v>
      </c>
      <c r="H158" s="50" t="s">
        <v>949</v>
      </c>
    </row>
    <row r="159" spans="1:8" x14ac:dyDescent="0.3">
      <c r="A159" s="50" t="s">
        <v>612</v>
      </c>
      <c r="B159" s="50" t="s">
        <v>799</v>
      </c>
      <c r="C159">
        <f>MATCH(B159,DIP_survey!$D$1:$D$503,0)</f>
        <v>200</v>
      </c>
      <c r="D159" s="49">
        <v>154</v>
      </c>
      <c r="E159" s="48">
        <f>IF(F159=1,MAX(E$5:E158)+1,E158)</f>
        <v>32</v>
      </c>
      <c r="F159">
        <f t="shared" si="2"/>
        <v>1</v>
      </c>
      <c r="H159" s="50" t="s">
        <v>950</v>
      </c>
    </row>
    <row r="160" spans="1:8" x14ac:dyDescent="0.3">
      <c r="A160" s="50" t="s">
        <v>613</v>
      </c>
      <c r="B160" s="50" t="s">
        <v>799</v>
      </c>
      <c r="C160">
        <f>MATCH(B160,DIP_survey!$D$1:$D$503,0)</f>
        <v>200</v>
      </c>
      <c r="D160" s="49">
        <v>155</v>
      </c>
      <c r="E160" s="48">
        <f>IF(F160=1,MAX(E$5:E159)+1,E159)</f>
        <v>32</v>
      </c>
      <c r="F160">
        <f t="shared" si="2"/>
        <v>2</v>
      </c>
      <c r="H160" s="50" t="s">
        <v>951</v>
      </c>
    </row>
    <row r="161" spans="1:8" x14ac:dyDescent="0.3">
      <c r="A161" s="50" t="s">
        <v>614</v>
      </c>
      <c r="B161" s="50" t="s">
        <v>799</v>
      </c>
      <c r="C161">
        <f>MATCH(B161,DIP_survey!$D$1:$D$503,0)</f>
        <v>200</v>
      </c>
      <c r="D161" s="49">
        <v>156</v>
      </c>
      <c r="E161" s="48">
        <f>IF(F161=1,MAX(E$5:E160)+1,E160)</f>
        <v>32</v>
      </c>
      <c r="F161">
        <f t="shared" si="2"/>
        <v>3</v>
      </c>
      <c r="H161" s="50" t="s">
        <v>952</v>
      </c>
    </row>
    <row r="162" spans="1:8" x14ac:dyDescent="0.3">
      <c r="A162" s="50" t="s">
        <v>615</v>
      </c>
      <c r="B162" s="50" t="s">
        <v>799</v>
      </c>
      <c r="C162">
        <f>MATCH(B162,DIP_survey!$D$1:$D$503,0)</f>
        <v>200</v>
      </c>
      <c r="D162" s="49">
        <v>157</v>
      </c>
      <c r="E162" s="48">
        <f>IF(F162=1,MAX(E$5:E161)+1,E161)</f>
        <v>32</v>
      </c>
      <c r="F162">
        <f t="shared" si="2"/>
        <v>4</v>
      </c>
      <c r="H162" s="50" t="s">
        <v>953</v>
      </c>
    </row>
    <row r="163" spans="1:8" x14ac:dyDescent="0.3">
      <c r="A163" s="50" t="s">
        <v>616</v>
      </c>
      <c r="B163" s="50" t="s">
        <v>799</v>
      </c>
      <c r="C163">
        <f>MATCH(B163,DIP_survey!$D$1:$D$503,0)</f>
        <v>200</v>
      </c>
      <c r="D163" s="49">
        <v>158</v>
      </c>
      <c r="E163" s="48">
        <f>IF(F163=1,MAX(E$5:E162)+1,E162)</f>
        <v>32</v>
      </c>
      <c r="F163">
        <f t="shared" si="2"/>
        <v>5</v>
      </c>
      <c r="H163" s="50" t="s">
        <v>954</v>
      </c>
    </row>
    <row r="164" spans="1:8" x14ac:dyDescent="0.3">
      <c r="A164" s="50" t="s">
        <v>617</v>
      </c>
      <c r="B164" s="50" t="s">
        <v>29</v>
      </c>
      <c r="C164">
        <f>MATCH(B164,DIP_survey!$D$1:$D$503,0)</f>
        <v>134</v>
      </c>
      <c r="D164" s="49">
        <v>159</v>
      </c>
      <c r="E164" s="48">
        <f>IF(F164=1,MAX(E$5:E163)+1,E163)</f>
        <v>33</v>
      </c>
      <c r="F164">
        <f t="shared" si="2"/>
        <v>1</v>
      </c>
      <c r="H164" s="50" t="s">
        <v>955</v>
      </c>
    </row>
    <row r="165" spans="1:8" x14ac:dyDescent="0.3">
      <c r="A165" s="50" t="s">
        <v>618</v>
      </c>
      <c r="B165" s="50" t="s">
        <v>29</v>
      </c>
      <c r="C165">
        <f>MATCH(B165,DIP_survey!$D$1:$D$503,0)</f>
        <v>134</v>
      </c>
      <c r="D165" s="49">
        <v>160</v>
      </c>
      <c r="E165" s="48">
        <f>IF(F165=1,MAX(E$5:E164)+1,E164)</f>
        <v>33</v>
      </c>
      <c r="F165">
        <f t="shared" si="2"/>
        <v>2</v>
      </c>
      <c r="H165" s="50" t="s">
        <v>956</v>
      </c>
    </row>
    <row r="166" spans="1:8" x14ac:dyDescent="0.3">
      <c r="A166" s="50" t="s">
        <v>619</v>
      </c>
      <c r="B166" s="50" t="s">
        <v>29</v>
      </c>
      <c r="C166">
        <f>MATCH(B166,DIP_survey!$D$1:$D$503,0)</f>
        <v>134</v>
      </c>
      <c r="D166" s="49">
        <v>161</v>
      </c>
      <c r="E166" s="48">
        <f>IF(F166=1,MAX(E$5:E165)+1,E165)</f>
        <v>33</v>
      </c>
      <c r="F166">
        <f t="shared" si="2"/>
        <v>3</v>
      </c>
      <c r="H166" s="50" t="s">
        <v>957</v>
      </c>
    </row>
    <row r="167" spans="1:8" x14ac:dyDescent="0.3">
      <c r="A167" s="50" t="s">
        <v>620</v>
      </c>
      <c r="B167" s="50" t="s">
        <v>29</v>
      </c>
      <c r="C167">
        <f>MATCH(B167,DIP_survey!$D$1:$D$503,0)</f>
        <v>134</v>
      </c>
      <c r="D167" s="49">
        <v>162</v>
      </c>
      <c r="E167" s="48">
        <f>IF(F167=1,MAX(E$5:E166)+1,E166)</f>
        <v>33</v>
      </c>
      <c r="F167">
        <f t="shared" si="2"/>
        <v>4</v>
      </c>
      <c r="H167" s="50" t="s">
        <v>958</v>
      </c>
    </row>
    <row r="168" spans="1:8" x14ac:dyDescent="0.3">
      <c r="A168" s="50" t="s">
        <v>621</v>
      </c>
      <c r="B168" s="50" t="s">
        <v>29</v>
      </c>
      <c r="C168">
        <f>MATCH(B168,DIP_survey!$D$1:$D$503,0)</f>
        <v>134</v>
      </c>
      <c r="D168" s="49">
        <v>163</v>
      </c>
      <c r="E168" s="48">
        <f>IF(F168=1,MAX(E$5:E167)+1,E167)</f>
        <v>33</v>
      </c>
      <c r="F168">
        <f t="shared" si="2"/>
        <v>5</v>
      </c>
      <c r="H168" s="50" t="s">
        <v>959</v>
      </c>
    </row>
    <row r="169" spans="1:8" x14ac:dyDescent="0.3">
      <c r="A169" s="50" t="s">
        <v>622</v>
      </c>
      <c r="B169" s="50" t="s">
        <v>32</v>
      </c>
      <c r="C169">
        <f>MATCH(B169,DIP_survey!$D$1:$D$503,0)</f>
        <v>130</v>
      </c>
      <c r="D169" s="49">
        <v>164</v>
      </c>
      <c r="E169" s="48">
        <f>IF(F169=1,MAX(E$5:E168)+1,E168)</f>
        <v>34</v>
      </c>
      <c r="F169">
        <f t="shared" si="2"/>
        <v>1</v>
      </c>
      <c r="H169" s="50" t="s">
        <v>960</v>
      </c>
    </row>
    <row r="170" spans="1:8" x14ac:dyDescent="0.3">
      <c r="A170" s="50" t="s">
        <v>623</v>
      </c>
      <c r="B170" s="50" t="s">
        <v>32</v>
      </c>
      <c r="C170">
        <f>MATCH(B170,DIP_survey!$D$1:$D$503,0)</f>
        <v>130</v>
      </c>
      <c r="D170" s="49">
        <v>165</v>
      </c>
      <c r="E170" s="48">
        <f>IF(F170=1,MAX(E$5:E169)+1,E169)</f>
        <v>34</v>
      </c>
      <c r="F170">
        <f t="shared" si="2"/>
        <v>2</v>
      </c>
      <c r="H170" s="50" t="s">
        <v>961</v>
      </c>
    </row>
    <row r="171" spans="1:8" x14ac:dyDescent="0.3">
      <c r="A171" s="50" t="s">
        <v>624</v>
      </c>
      <c r="B171" s="50" t="s">
        <v>32</v>
      </c>
      <c r="C171">
        <f>MATCH(B171,DIP_survey!$D$1:$D$503,0)</f>
        <v>130</v>
      </c>
      <c r="D171" s="49">
        <v>166</v>
      </c>
      <c r="E171" s="48">
        <f>IF(F171=1,MAX(E$5:E170)+1,E170)</f>
        <v>34</v>
      </c>
      <c r="F171">
        <f t="shared" si="2"/>
        <v>3</v>
      </c>
      <c r="H171" s="50" t="s">
        <v>962</v>
      </c>
    </row>
    <row r="172" spans="1:8" x14ac:dyDescent="0.3">
      <c r="A172" s="50" t="s">
        <v>625</v>
      </c>
      <c r="B172" s="50" t="s">
        <v>32</v>
      </c>
      <c r="C172">
        <f>MATCH(B172,DIP_survey!$D$1:$D$503,0)</f>
        <v>130</v>
      </c>
      <c r="D172" s="49">
        <v>167</v>
      </c>
      <c r="E172" s="48">
        <f>IF(F172=1,MAX(E$5:E171)+1,E171)</f>
        <v>34</v>
      </c>
      <c r="F172">
        <f t="shared" si="2"/>
        <v>4</v>
      </c>
      <c r="H172" s="50" t="s">
        <v>963</v>
      </c>
    </row>
    <row r="173" spans="1:8" x14ac:dyDescent="0.3">
      <c r="A173" s="50" t="s">
        <v>626</v>
      </c>
      <c r="B173" s="50" t="s">
        <v>32</v>
      </c>
      <c r="C173">
        <f>MATCH(B173,DIP_survey!$D$1:$D$503,0)</f>
        <v>130</v>
      </c>
      <c r="D173" s="49">
        <v>168</v>
      </c>
      <c r="E173" s="48">
        <f>IF(F173=1,MAX(E$5:E172)+1,E172)</f>
        <v>34</v>
      </c>
      <c r="F173">
        <f t="shared" si="2"/>
        <v>5</v>
      </c>
      <c r="H173" s="50" t="s">
        <v>964</v>
      </c>
    </row>
    <row r="174" spans="1:8" x14ac:dyDescent="0.3">
      <c r="A174" s="50" t="s">
        <v>627</v>
      </c>
      <c r="B174" s="50" t="s">
        <v>34</v>
      </c>
      <c r="C174">
        <f>MATCH(B174,DIP_survey!$D$1:$D$503,0)</f>
        <v>136</v>
      </c>
      <c r="D174" s="49">
        <v>169</v>
      </c>
      <c r="E174" s="48">
        <f>IF(F174=1,MAX(E$5:E173)+1,E173)</f>
        <v>35</v>
      </c>
      <c r="F174">
        <f t="shared" si="2"/>
        <v>1</v>
      </c>
      <c r="H174" s="50" t="s">
        <v>965</v>
      </c>
    </row>
    <row r="175" spans="1:8" x14ac:dyDescent="0.3">
      <c r="A175" s="50" t="s">
        <v>628</v>
      </c>
      <c r="B175" s="50" t="s">
        <v>34</v>
      </c>
      <c r="C175">
        <f>MATCH(B175,DIP_survey!$D$1:$D$503,0)</f>
        <v>136</v>
      </c>
      <c r="D175" s="49">
        <v>170</v>
      </c>
      <c r="E175" s="48">
        <f>IF(F175=1,MAX(E$5:E174)+1,E174)</f>
        <v>35</v>
      </c>
      <c r="F175">
        <f t="shared" si="2"/>
        <v>2</v>
      </c>
      <c r="H175" s="50" t="s">
        <v>966</v>
      </c>
    </row>
    <row r="176" spans="1:8" x14ac:dyDescent="0.3">
      <c r="A176" s="50" t="s">
        <v>629</v>
      </c>
      <c r="B176" s="50" t="s">
        <v>34</v>
      </c>
      <c r="C176">
        <f>MATCH(B176,DIP_survey!$D$1:$D$503,0)</f>
        <v>136</v>
      </c>
      <c r="D176" s="49">
        <v>171</v>
      </c>
      <c r="E176" s="48">
        <f>IF(F176=1,MAX(E$5:E175)+1,E175)</f>
        <v>35</v>
      </c>
      <c r="F176">
        <f t="shared" si="2"/>
        <v>3</v>
      </c>
      <c r="H176" s="50" t="s">
        <v>967</v>
      </c>
    </row>
    <row r="177" spans="1:8" x14ac:dyDescent="0.3">
      <c r="A177" s="50" t="s">
        <v>630</v>
      </c>
      <c r="B177" s="50" t="s">
        <v>34</v>
      </c>
      <c r="C177">
        <f>MATCH(B177,DIP_survey!$D$1:$D$503,0)</f>
        <v>136</v>
      </c>
      <c r="D177" s="49">
        <v>172</v>
      </c>
      <c r="E177" s="48">
        <f>IF(F177=1,MAX(E$5:E176)+1,E176)</f>
        <v>35</v>
      </c>
      <c r="F177">
        <f t="shared" si="2"/>
        <v>4</v>
      </c>
      <c r="H177" s="50" t="s">
        <v>968</v>
      </c>
    </row>
    <row r="178" spans="1:8" x14ac:dyDescent="0.3">
      <c r="A178" s="50" t="s">
        <v>631</v>
      </c>
      <c r="B178" s="50" t="s">
        <v>34</v>
      </c>
      <c r="C178">
        <f>MATCH(B178,DIP_survey!$D$1:$D$503,0)</f>
        <v>136</v>
      </c>
      <c r="D178" s="49">
        <v>173</v>
      </c>
      <c r="E178" s="48">
        <f>IF(F178=1,MAX(E$5:E177)+1,E177)</f>
        <v>35</v>
      </c>
      <c r="F178">
        <f t="shared" si="2"/>
        <v>5</v>
      </c>
      <c r="H178" s="50" t="s">
        <v>969</v>
      </c>
    </row>
    <row r="179" spans="1:8" x14ac:dyDescent="0.3">
      <c r="A179" s="50" t="s">
        <v>632</v>
      </c>
      <c r="B179" s="50" t="s">
        <v>37</v>
      </c>
      <c r="C179">
        <f>MATCH(B179,DIP_survey!$D$1:$D$503,0)</f>
        <v>109</v>
      </c>
      <c r="D179" s="49">
        <v>174</v>
      </c>
      <c r="E179" s="48">
        <f>IF(F179=1,MAX(E$5:E178)+1,E178)</f>
        <v>36</v>
      </c>
      <c r="F179">
        <f t="shared" si="2"/>
        <v>1</v>
      </c>
      <c r="H179" s="50" t="s">
        <v>970</v>
      </c>
    </row>
    <row r="180" spans="1:8" x14ac:dyDescent="0.3">
      <c r="A180" s="50" t="s">
        <v>633</v>
      </c>
      <c r="B180" s="50" t="s">
        <v>37</v>
      </c>
      <c r="C180">
        <f>MATCH(B180,DIP_survey!$D$1:$D$503,0)</f>
        <v>109</v>
      </c>
      <c r="D180" s="49">
        <v>175</v>
      </c>
      <c r="E180" s="48">
        <f>IF(F180=1,MAX(E$5:E179)+1,E179)</f>
        <v>36</v>
      </c>
      <c r="F180">
        <f t="shared" si="2"/>
        <v>2</v>
      </c>
      <c r="H180" s="50" t="s">
        <v>971</v>
      </c>
    </row>
    <row r="181" spans="1:8" x14ac:dyDescent="0.3">
      <c r="A181" s="50" t="s">
        <v>634</v>
      </c>
      <c r="B181" s="50" t="s">
        <v>37</v>
      </c>
      <c r="C181">
        <f>MATCH(B181,DIP_survey!$D$1:$D$503,0)</f>
        <v>109</v>
      </c>
      <c r="D181" s="49">
        <v>176</v>
      </c>
      <c r="E181" s="48">
        <f>IF(F181=1,MAX(E$5:E180)+1,E180)</f>
        <v>36</v>
      </c>
      <c r="F181">
        <f t="shared" si="2"/>
        <v>3</v>
      </c>
      <c r="H181" s="50" t="s">
        <v>972</v>
      </c>
    </row>
    <row r="182" spans="1:8" x14ac:dyDescent="0.3">
      <c r="A182" s="50" t="s">
        <v>635</v>
      </c>
      <c r="B182" s="50" t="s">
        <v>37</v>
      </c>
      <c r="C182">
        <f>MATCH(B182,DIP_survey!$D$1:$D$503,0)</f>
        <v>109</v>
      </c>
      <c r="D182" s="49">
        <v>177</v>
      </c>
      <c r="E182" s="48">
        <f>IF(F182=1,MAX(E$5:E181)+1,E181)</f>
        <v>36</v>
      </c>
      <c r="F182">
        <f t="shared" si="2"/>
        <v>4</v>
      </c>
      <c r="H182" s="50" t="s">
        <v>973</v>
      </c>
    </row>
    <row r="183" spans="1:8" x14ac:dyDescent="0.3">
      <c r="A183" s="50" t="s">
        <v>636</v>
      </c>
      <c r="B183" s="50" t="s">
        <v>37</v>
      </c>
      <c r="C183">
        <f>MATCH(B183,DIP_survey!$D$1:$D$503,0)</f>
        <v>109</v>
      </c>
      <c r="D183" s="49">
        <v>178</v>
      </c>
      <c r="E183" s="48">
        <f>IF(F183=1,MAX(E$5:E182)+1,E182)</f>
        <v>36</v>
      </c>
      <c r="F183">
        <f t="shared" si="2"/>
        <v>5</v>
      </c>
      <c r="H183" s="50" t="s">
        <v>974</v>
      </c>
    </row>
    <row r="184" spans="1:8" x14ac:dyDescent="0.3">
      <c r="A184" s="50" t="s">
        <v>637</v>
      </c>
      <c r="B184" s="50" t="s">
        <v>42</v>
      </c>
      <c r="C184">
        <f>MATCH(B184,DIP_survey!$D$1:$D$503,0)</f>
        <v>104</v>
      </c>
      <c r="D184" s="49">
        <v>179</v>
      </c>
      <c r="E184" s="48">
        <f>IF(F184=1,MAX(E$5:E183)+1,E183)</f>
        <v>37</v>
      </c>
      <c r="F184">
        <f t="shared" si="2"/>
        <v>1</v>
      </c>
      <c r="H184" s="50" t="s">
        <v>975</v>
      </c>
    </row>
    <row r="185" spans="1:8" x14ac:dyDescent="0.3">
      <c r="A185" s="50" t="s">
        <v>638</v>
      </c>
      <c r="B185" s="50" t="s">
        <v>42</v>
      </c>
      <c r="C185">
        <f>MATCH(B185,DIP_survey!$D$1:$D$503,0)</f>
        <v>104</v>
      </c>
      <c r="D185" s="49">
        <v>180</v>
      </c>
      <c r="E185" s="48">
        <f>IF(F185=1,MAX(E$5:E184)+1,E184)</f>
        <v>37</v>
      </c>
      <c r="F185">
        <f t="shared" si="2"/>
        <v>2</v>
      </c>
      <c r="H185" s="50" t="s">
        <v>976</v>
      </c>
    </row>
    <row r="186" spans="1:8" x14ac:dyDescent="0.3">
      <c r="A186" s="50" t="s">
        <v>639</v>
      </c>
      <c r="B186" s="50" t="s">
        <v>42</v>
      </c>
      <c r="C186">
        <f>MATCH(B186,DIP_survey!$D$1:$D$503,0)</f>
        <v>104</v>
      </c>
      <c r="D186" s="49">
        <v>181</v>
      </c>
      <c r="E186" s="48">
        <f>IF(F186=1,MAX(E$5:E185)+1,E185)</f>
        <v>37</v>
      </c>
      <c r="F186">
        <f t="shared" si="2"/>
        <v>3</v>
      </c>
      <c r="H186" s="50" t="s">
        <v>977</v>
      </c>
    </row>
    <row r="187" spans="1:8" x14ac:dyDescent="0.3">
      <c r="A187" s="50" t="s">
        <v>640</v>
      </c>
      <c r="B187" s="50" t="s">
        <v>42</v>
      </c>
      <c r="C187">
        <f>MATCH(B187,DIP_survey!$D$1:$D$503,0)</f>
        <v>104</v>
      </c>
      <c r="D187" s="49">
        <v>182</v>
      </c>
      <c r="E187" s="48">
        <f>IF(F187=1,MAX(E$5:E186)+1,E186)</f>
        <v>37</v>
      </c>
      <c r="F187">
        <f t="shared" si="2"/>
        <v>4</v>
      </c>
      <c r="H187" s="50" t="s">
        <v>978</v>
      </c>
    </row>
    <row r="188" spans="1:8" x14ac:dyDescent="0.3">
      <c r="A188" s="50" t="s">
        <v>641</v>
      </c>
      <c r="B188" s="50" t="s">
        <v>42</v>
      </c>
      <c r="C188">
        <f>MATCH(B188,DIP_survey!$D$1:$D$503,0)</f>
        <v>104</v>
      </c>
      <c r="D188" s="49">
        <v>183</v>
      </c>
      <c r="E188" s="48">
        <f>IF(F188=1,MAX(E$5:E187)+1,E187)</f>
        <v>37</v>
      </c>
      <c r="F188">
        <f t="shared" si="2"/>
        <v>5</v>
      </c>
      <c r="H188" s="50" t="s">
        <v>979</v>
      </c>
    </row>
    <row r="189" spans="1:8" x14ac:dyDescent="0.3">
      <c r="A189" s="50" t="s">
        <v>642</v>
      </c>
      <c r="B189" s="50" t="s">
        <v>45</v>
      </c>
      <c r="C189">
        <f>MATCH(B189,DIP_survey!$D$1:$D$503,0)</f>
        <v>33</v>
      </c>
      <c r="D189" s="49">
        <v>184</v>
      </c>
      <c r="E189" s="48">
        <f>IF(F189=1,MAX(E$5:E188)+1,E188)</f>
        <v>38</v>
      </c>
      <c r="F189">
        <f t="shared" si="2"/>
        <v>1</v>
      </c>
      <c r="H189" s="50" t="s">
        <v>980</v>
      </c>
    </row>
    <row r="190" spans="1:8" x14ac:dyDescent="0.3">
      <c r="A190" s="50" t="s">
        <v>643</v>
      </c>
      <c r="B190" s="50" t="s">
        <v>45</v>
      </c>
      <c r="C190">
        <f>MATCH(B190,DIP_survey!$D$1:$D$503,0)</f>
        <v>33</v>
      </c>
      <c r="D190" s="49">
        <v>185</v>
      </c>
      <c r="E190" s="48">
        <f>IF(F190=1,MAX(E$5:E189)+1,E189)</f>
        <v>38</v>
      </c>
      <c r="F190">
        <f t="shared" si="2"/>
        <v>2</v>
      </c>
      <c r="H190" s="50" t="s">
        <v>981</v>
      </c>
    </row>
    <row r="191" spans="1:8" x14ac:dyDescent="0.3">
      <c r="A191" s="50" t="s">
        <v>644</v>
      </c>
      <c r="B191" s="50" t="s">
        <v>45</v>
      </c>
      <c r="C191">
        <f>MATCH(B191,DIP_survey!$D$1:$D$503,0)</f>
        <v>33</v>
      </c>
      <c r="D191" s="49">
        <v>186</v>
      </c>
      <c r="E191" s="48">
        <f>IF(F191=1,MAX(E$5:E190)+1,E190)</f>
        <v>38</v>
      </c>
      <c r="F191">
        <f t="shared" si="2"/>
        <v>3</v>
      </c>
      <c r="H191" s="50" t="s">
        <v>982</v>
      </c>
    </row>
    <row r="192" spans="1:8" x14ac:dyDescent="0.3">
      <c r="A192" s="50" t="s">
        <v>645</v>
      </c>
      <c r="B192" s="50" t="s">
        <v>45</v>
      </c>
      <c r="C192">
        <f>MATCH(B192,DIP_survey!$D$1:$D$503,0)</f>
        <v>33</v>
      </c>
      <c r="D192" s="49">
        <v>187</v>
      </c>
      <c r="E192" s="48">
        <f>IF(F192=1,MAX(E$5:E191)+1,E191)</f>
        <v>38</v>
      </c>
      <c r="F192">
        <f t="shared" si="2"/>
        <v>4</v>
      </c>
      <c r="H192" s="50" t="s">
        <v>983</v>
      </c>
    </row>
    <row r="193" spans="1:8" x14ac:dyDescent="0.3">
      <c r="A193" s="50" t="s">
        <v>646</v>
      </c>
      <c r="B193" s="50" t="s">
        <v>45</v>
      </c>
      <c r="C193">
        <f>MATCH(B193,DIP_survey!$D$1:$D$503,0)</f>
        <v>33</v>
      </c>
      <c r="D193" s="49">
        <v>188</v>
      </c>
      <c r="E193" s="48">
        <f>IF(F193=1,MAX(E$5:E192)+1,E192)</f>
        <v>38</v>
      </c>
      <c r="F193">
        <f t="shared" si="2"/>
        <v>5</v>
      </c>
      <c r="H193" s="50" t="s">
        <v>984</v>
      </c>
    </row>
    <row r="194" spans="1:8" x14ac:dyDescent="0.3">
      <c r="A194" s="50" t="s">
        <v>647</v>
      </c>
      <c r="B194" s="50" t="s">
        <v>46</v>
      </c>
      <c r="C194">
        <f>MATCH(B194,DIP_survey!$D$1:$D$503,0)</f>
        <v>44</v>
      </c>
      <c r="D194" s="49">
        <v>189</v>
      </c>
      <c r="E194" s="48">
        <f>IF(F194=1,MAX(E$5:E193)+1,E193)</f>
        <v>39</v>
      </c>
      <c r="F194">
        <f t="shared" si="2"/>
        <v>1</v>
      </c>
      <c r="H194" s="50" t="s">
        <v>985</v>
      </c>
    </row>
    <row r="195" spans="1:8" x14ac:dyDescent="0.3">
      <c r="A195" s="50" t="s">
        <v>648</v>
      </c>
      <c r="B195" s="50" t="s">
        <v>46</v>
      </c>
      <c r="C195">
        <f>MATCH(B195,DIP_survey!$D$1:$D$503,0)</f>
        <v>44</v>
      </c>
      <c r="D195" s="49">
        <v>190</v>
      </c>
      <c r="E195" s="48">
        <f>IF(F195=1,MAX(E$5:E194)+1,E194)</f>
        <v>39</v>
      </c>
      <c r="F195">
        <f t="shared" si="2"/>
        <v>2</v>
      </c>
      <c r="H195" s="50" t="s">
        <v>986</v>
      </c>
    </row>
    <row r="196" spans="1:8" x14ac:dyDescent="0.3">
      <c r="A196" s="50" t="s">
        <v>649</v>
      </c>
      <c r="B196" s="50" t="s">
        <v>46</v>
      </c>
      <c r="C196">
        <f>MATCH(B196,DIP_survey!$D$1:$D$503,0)</f>
        <v>44</v>
      </c>
      <c r="D196" s="49">
        <v>191</v>
      </c>
      <c r="E196" s="48">
        <f>IF(F196=1,MAX(E$5:E195)+1,E195)</f>
        <v>39</v>
      </c>
      <c r="F196">
        <f t="shared" si="2"/>
        <v>3</v>
      </c>
      <c r="H196" s="50" t="s">
        <v>987</v>
      </c>
    </row>
    <row r="197" spans="1:8" x14ac:dyDescent="0.3">
      <c r="A197" s="50" t="s">
        <v>650</v>
      </c>
      <c r="B197" s="50" t="s">
        <v>46</v>
      </c>
      <c r="C197">
        <f>MATCH(B197,DIP_survey!$D$1:$D$503,0)</f>
        <v>44</v>
      </c>
      <c r="D197" s="49">
        <v>192</v>
      </c>
      <c r="E197" s="48">
        <f>IF(F197=1,MAX(E$5:E196)+1,E196)</f>
        <v>39</v>
      </c>
      <c r="F197">
        <f t="shared" si="2"/>
        <v>4</v>
      </c>
      <c r="H197" s="50" t="s">
        <v>988</v>
      </c>
    </row>
    <row r="198" spans="1:8" x14ac:dyDescent="0.3">
      <c r="A198" s="50" t="s">
        <v>651</v>
      </c>
      <c r="B198" s="50" t="s">
        <v>46</v>
      </c>
      <c r="C198">
        <f>MATCH(B198,DIP_survey!$D$1:$D$503,0)</f>
        <v>44</v>
      </c>
      <c r="D198" s="49">
        <v>193</v>
      </c>
      <c r="E198" s="48">
        <f>IF(F198=1,MAX(E$5:E197)+1,E197)</f>
        <v>39</v>
      </c>
      <c r="F198">
        <f t="shared" si="2"/>
        <v>5</v>
      </c>
      <c r="H198" s="50" t="s">
        <v>989</v>
      </c>
    </row>
    <row r="199" spans="1:8" x14ac:dyDescent="0.3">
      <c r="A199" s="50" t="s">
        <v>652</v>
      </c>
      <c r="B199" s="50" t="s">
        <v>47</v>
      </c>
      <c r="C199">
        <f>MATCH(B199,DIP_survey!$D$1:$D$503,0)</f>
        <v>17</v>
      </c>
      <c r="D199" s="49">
        <v>194</v>
      </c>
      <c r="E199" s="48">
        <f>IF(F199=1,MAX(E$5:E198)+1,E198)</f>
        <v>40</v>
      </c>
      <c r="F199">
        <f t="shared" ref="F199:F262" si="3">VALUE(MID(A199,FIND(".jpg",A199)-1,1))</f>
        <v>1</v>
      </c>
      <c r="H199" s="50" t="s">
        <v>990</v>
      </c>
    </row>
    <row r="200" spans="1:8" x14ac:dyDescent="0.3">
      <c r="A200" s="50" t="s">
        <v>653</v>
      </c>
      <c r="B200" s="50" t="s">
        <v>47</v>
      </c>
      <c r="C200">
        <f>MATCH(B200,DIP_survey!$D$1:$D$503,0)</f>
        <v>17</v>
      </c>
      <c r="D200" s="49">
        <v>195</v>
      </c>
      <c r="E200" s="48">
        <f>IF(F200=1,MAX(E$5:E199)+1,E199)</f>
        <v>40</v>
      </c>
      <c r="F200">
        <f t="shared" si="3"/>
        <v>2</v>
      </c>
      <c r="H200" s="50" t="s">
        <v>991</v>
      </c>
    </row>
    <row r="201" spans="1:8" x14ac:dyDescent="0.3">
      <c r="A201" s="50" t="s">
        <v>654</v>
      </c>
      <c r="B201" s="50" t="s">
        <v>47</v>
      </c>
      <c r="C201">
        <f>MATCH(B201,DIP_survey!$D$1:$D$503,0)</f>
        <v>17</v>
      </c>
      <c r="D201" s="49">
        <v>196</v>
      </c>
      <c r="E201" s="48">
        <f>IF(F201=1,MAX(E$5:E200)+1,E200)</f>
        <v>40</v>
      </c>
      <c r="F201">
        <f t="shared" si="3"/>
        <v>3</v>
      </c>
      <c r="H201" s="50" t="s">
        <v>992</v>
      </c>
    </row>
    <row r="202" spans="1:8" x14ac:dyDescent="0.3">
      <c r="A202" s="50" t="s">
        <v>655</v>
      </c>
      <c r="B202" s="50" t="s">
        <v>47</v>
      </c>
      <c r="C202">
        <f>MATCH(B202,DIP_survey!$D$1:$D$503,0)</f>
        <v>17</v>
      </c>
      <c r="D202" s="49">
        <v>197</v>
      </c>
      <c r="E202" s="48">
        <f>IF(F202=1,MAX(E$5:E201)+1,E201)</f>
        <v>40</v>
      </c>
      <c r="F202">
        <f t="shared" si="3"/>
        <v>4</v>
      </c>
      <c r="H202" s="50" t="s">
        <v>993</v>
      </c>
    </row>
    <row r="203" spans="1:8" x14ac:dyDescent="0.3">
      <c r="A203" s="50" t="s">
        <v>656</v>
      </c>
      <c r="B203" s="50" t="s">
        <v>47</v>
      </c>
      <c r="C203">
        <f>MATCH(B203,DIP_survey!$D$1:$D$503,0)</f>
        <v>17</v>
      </c>
      <c r="D203" s="49">
        <v>198</v>
      </c>
      <c r="E203" s="48">
        <f>IF(F203=1,MAX(E$5:E202)+1,E202)</f>
        <v>40</v>
      </c>
      <c r="F203">
        <f t="shared" si="3"/>
        <v>5</v>
      </c>
      <c r="H203" s="50" t="s">
        <v>994</v>
      </c>
    </row>
    <row r="204" spans="1:8" x14ac:dyDescent="0.3">
      <c r="A204" s="50" t="s">
        <v>657</v>
      </c>
      <c r="B204" s="50" t="s">
        <v>48</v>
      </c>
      <c r="C204">
        <f>MATCH(B204,DIP_survey!$D$1:$D$503,0)</f>
        <v>75</v>
      </c>
      <c r="D204" s="49">
        <v>199</v>
      </c>
      <c r="E204" s="48">
        <f>IF(F204=1,MAX(E$5:E203)+1,E203)</f>
        <v>41</v>
      </c>
      <c r="F204">
        <f t="shared" si="3"/>
        <v>1</v>
      </c>
      <c r="H204" s="50" t="s">
        <v>995</v>
      </c>
    </row>
    <row r="205" spans="1:8" x14ac:dyDescent="0.3">
      <c r="A205" s="50" t="s">
        <v>658</v>
      </c>
      <c r="B205" s="50" t="s">
        <v>48</v>
      </c>
      <c r="C205">
        <f>MATCH(B205,DIP_survey!$D$1:$D$503,0)</f>
        <v>75</v>
      </c>
      <c r="D205" s="49">
        <v>200</v>
      </c>
      <c r="E205" s="48">
        <f>IF(F205=1,MAX(E$5:E204)+1,E204)</f>
        <v>41</v>
      </c>
      <c r="F205">
        <f t="shared" si="3"/>
        <v>2</v>
      </c>
      <c r="H205" s="50" t="s">
        <v>996</v>
      </c>
    </row>
    <row r="206" spans="1:8" x14ac:dyDescent="0.3">
      <c r="A206" s="50" t="s">
        <v>659</v>
      </c>
      <c r="B206" s="50" t="s">
        <v>48</v>
      </c>
      <c r="C206">
        <f>MATCH(B206,DIP_survey!$D$1:$D$503,0)</f>
        <v>75</v>
      </c>
      <c r="D206" s="49">
        <v>201</v>
      </c>
      <c r="E206" s="48">
        <f>IF(F206=1,MAX(E$5:E205)+1,E205)</f>
        <v>41</v>
      </c>
      <c r="F206">
        <f t="shared" si="3"/>
        <v>3</v>
      </c>
      <c r="H206" s="50" t="s">
        <v>997</v>
      </c>
    </row>
    <row r="207" spans="1:8" x14ac:dyDescent="0.3">
      <c r="A207" s="50" t="s">
        <v>660</v>
      </c>
      <c r="B207" s="50" t="s">
        <v>48</v>
      </c>
      <c r="C207">
        <f>MATCH(B207,DIP_survey!$D$1:$D$503,0)</f>
        <v>75</v>
      </c>
      <c r="D207" s="49">
        <v>202</v>
      </c>
      <c r="E207" s="48">
        <f>IF(F207=1,MAX(E$5:E206)+1,E206)</f>
        <v>41</v>
      </c>
      <c r="F207">
        <f t="shared" si="3"/>
        <v>4</v>
      </c>
      <c r="H207" s="50" t="s">
        <v>998</v>
      </c>
    </row>
    <row r="208" spans="1:8" x14ac:dyDescent="0.3">
      <c r="A208" s="50" t="s">
        <v>661</v>
      </c>
      <c r="B208" s="50" t="s">
        <v>48</v>
      </c>
      <c r="C208">
        <f>MATCH(B208,DIP_survey!$D$1:$D$503,0)</f>
        <v>75</v>
      </c>
      <c r="D208" s="49">
        <v>203</v>
      </c>
      <c r="E208" s="48">
        <f>IF(F208=1,MAX(E$5:E207)+1,E207)</f>
        <v>41</v>
      </c>
      <c r="F208">
        <f t="shared" si="3"/>
        <v>5</v>
      </c>
      <c r="H208" s="50" t="s">
        <v>999</v>
      </c>
    </row>
    <row r="209" spans="1:8" x14ac:dyDescent="0.3">
      <c r="A209" s="50" t="s">
        <v>662</v>
      </c>
      <c r="B209" s="50" t="s">
        <v>51</v>
      </c>
      <c r="C209">
        <f>MATCH(B209,DIP_survey!$D$1:$D$503,0)</f>
        <v>9</v>
      </c>
      <c r="D209" s="49">
        <v>204</v>
      </c>
      <c r="E209" s="48">
        <f>IF(F209=1,MAX(E$5:E208)+1,E208)</f>
        <v>42</v>
      </c>
      <c r="F209">
        <f t="shared" si="3"/>
        <v>1</v>
      </c>
      <c r="H209" s="50" t="s">
        <v>1000</v>
      </c>
    </row>
    <row r="210" spans="1:8" x14ac:dyDescent="0.3">
      <c r="A210" s="50" t="s">
        <v>663</v>
      </c>
      <c r="B210" s="50" t="s">
        <v>51</v>
      </c>
      <c r="C210">
        <f>MATCH(B210,DIP_survey!$D$1:$D$503,0)</f>
        <v>9</v>
      </c>
      <c r="D210" s="49">
        <v>205</v>
      </c>
      <c r="E210" s="48">
        <f>IF(F210=1,MAX(E$5:E209)+1,E209)</f>
        <v>42</v>
      </c>
      <c r="F210">
        <f t="shared" si="3"/>
        <v>2</v>
      </c>
      <c r="H210" s="50" t="s">
        <v>1001</v>
      </c>
    </row>
    <row r="211" spans="1:8" x14ac:dyDescent="0.3">
      <c r="A211" s="50" t="s">
        <v>664</v>
      </c>
      <c r="B211" s="50" t="s">
        <v>51</v>
      </c>
      <c r="C211">
        <f>MATCH(B211,DIP_survey!$D$1:$D$503,0)</f>
        <v>9</v>
      </c>
      <c r="D211" s="49">
        <v>206</v>
      </c>
      <c r="E211" s="48">
        <f>IF(F211=1,MAX(E$5:E210)+1,E210)</f>
        <v>42</v>
      </c>
      <c r="F211">
        <f t="shared" si="3"/>
        <v>3</v>
      </c>
      <c r="H211" s="50" t="s">
        <v>1002</v>
      </c>
    </row>
    <row r="212" spans="1:8" x14ac:dyDescent="0.3">
      <c r="A212" s="50" t="s">
        <v>665</v>
      </c>
      <c r="B212" s="50" t="s">
        <v>51</v>
      </c>
      <c r="C212">
        <f>MATCH(B212,DIP_survey!$D$1:$D$503,0)</f>
        <v>9</v>
      </c>
      <c r="D212" s="49">
        <v>207</v>
      </c>
      <c r="E212" s="48">
        <f>IF(F212=1,MAX(E$5:E211)+1,E211)</f>
        <v>42</v>
      </c>
      <c r="F212">
        <f t="shared" si="3"/>
        <v>4</v>
      </c>
      <c r="H212" s="50" t="s">
        <v>1003</v>
      </c>
    </row>
    <row r="213" spans="1:8" x14ac:dyDescent="0.3">
      <c r="A213" s="50" t="s">
        <v>666</v>
      </c>
      <c r="B213" s="50" t="s">
        <v>51</v>
      </c>
      <c r="C213">
        <f>MATCH(B213,DIP_survey!$D$1:$D$503,0)</f>
        <v>9</v>
      </c>
      <c r="D213" s="49">
        <v>208</v>
      </c>
      <c r="E213" s="48">
        <f>IF(F213=1,MAX(E$5:E212)+1,E212)</f>
        <v>42</v>
      </c>
      <c r="F213">
        <f t="shared" si="3"/>
        <v>5</v>
      </c>
      <c r="H213" s="50" t="s">
        <v>1004</v>
      </c>
    </row>
    <row r="214" spans="1:8" x14ac:dyDescent="0.3">
      <c r="A214" s="50" t="s">
        <v>667</v>
      </c>
      <c r="B214" s="50" t="s">
        <v>94</v>
      </c>
      <c r="C214">
        <f>MATCH(B214,DIP_survey!$D$1:$D$503,0)</f>
        <v>96</v>
      </c>
      <c r="D214" s="49">
        <v>209</v>
      </c>
      <c r="E214" s="48">
        <f>IF(F214=1,MAX(E$5:E213)+1,E213)</f>
        <v>43</v>
      </c>
      <c r="F214">
        <f t="shared" si="3"/>
        <v>1</v>
      </c>
      <c r="H214" s="50" t="s">
        <v>1005</v>
      </c>
    </row>
    <row r="215" spans="1:8" x14ac:dyDescent="0.3">
      <c r="A215" s="50" t="s">
        <v>668</v>
      </c>
      <c r="B215" s="50" t="s">
        <v>94</v>
      </c>
      <c r="C215">
        <f>MATCH(B215,DIP_survey!$D$1:$D$503,0)</f>
        <v>96</v>
      </c>
      <c r="D215" s="49">
        <v>210</v>
      </c>
      <c r="E215" s="48">
        <f>IF(F215=1,MAX(E$5:E214)+1,E214)</f>
        <v>43</v>
      </c>
      <c r="F215">
        <f t="shared" si="3"/>
        <v>2</v>
      </c>
      <c r="H215" s="50" t="s">
        <v>1006</v>
      </c>
    </row>
    <row r="216" spans="1:8" x14ac:dyDescent="0.3">
      <c r="A216" s="50" t="s">
        <v>669</v>
      </c>
      <c r="B216" s="50" t="s">
        <v>94</v>
      </c>
      <c r="C216">
        <f>MATCH(B216,DIP_survey!$D$1:$D$503,0)</f>
        <v>96</v>
      </c>
      <c r="D216" s="49">
        <v>211</v>
      </c>
      <c r="E216" s="48">
        <f>IF(F216=1,MAX(E$5:E215)+1,E215)</f>
        <v>43</v>
      </c>
      <c r="F216">
        <f t="shared" si="3"/>
        <v>3</v>
      </c>
      <c r="H216" s="50" t="s">
        <v>1007</v>
      </c>
    </row>
    <row r="217" spans="1:8" x14ac:dyDescent="0.3">
      <c r="A217" s="50" t="s">
        <v>670</v>
      </c>
      <c r="B217" s="50" t="s">
        <v>94</v>
      </c>
      <c r="C217">
        <f>MATCH(B217,DIP_survey!$D$1:$D$503,0)</f>
        <v>96</v>
      </c>
      <c r="D217" s="49">
        <v>212</v>
      </c>
      <c r="E217" s="48">
        <f>IF(F217=1,MAX(E$5:E216)+1,E216)</f>
        <v>43</v>
      </c>
      <c r="F217">
        <f t="shared" si="3"/>
        <v>4</v>
      </c>
      <c r="H217" s="50" t="s">
        <v>1008</v>
      </c>
    </row>
    <row r="218" spans="1:8" x14ac:dyDescent="0.3">
      <c r="A218" s="50" t="s">
        <v>671</v>
      </c>
      <c r="B218" s="50" t="s">
        <v>94</v>
      </c>
      <c r="C218">
        <f>MATCH(B218,DIP_survey!$D$1:$D$503,0)</f>
        <v>96</v>
      </c>
      <c r="D218" s="49">
        <v>213</v>
      </c>
      <c r="E218" s="48">
        <f>IF(F218=1,MAX(E$5:E217)+1,E217)</f>
        <v>43</v>
      </c>
      <c r="F218">
        <f t="shared" si="3"/>
        <v>5</v>
      </c>
      <c r="H218" s="50" t="s">
        <v>1009</v>
      </c>
    </row>
    <row r="219" spans="1:8" x14ac:dyDescent="0.3">
      <c r="A219" s="50" t="s">
        <v>672</v>
      </c>
      <c r="B219" s="50" t="s">
        <v>111</v>
      </c>
      <c r="C219">
        <f>MATCH(B219,DIP_survey!$D$1:$D$503,0)</f>
        <v>60</v>
      </c>
      <c r="D219" s="49">
        <v>214</v>
      </c>
      <c r="E219" s="48">
        <f>IF(F219=1,MAX(E$5:E218)+1,E218)</f>
        <v>44</v>
      </c>
      <c r="F219">
        <f t="shared" si="3"/>
        <v>1</v>
      </c>
      <c r="H219" s="50" t="s">
        <v>1010</v>
      </c>
    </row>
    <row r="220" spans="1:8" x14ac:dyDescent="0.3">
      <c r="A220" s="50" t="s">
        <v>673</v>
      </c>
      <c r="B220" s="50" t="s">
        <v>111</v>
      </c>
      <c r="C220">
        <f>MATCH(B220,DIP_survey!$D$1:$D$503,0)</f>
        <v>60</v>
      </c>
      <c r="D220" s="49">
        <v>215</v>
      </c>
      <c r="E220" s="48">
        <f>IF(F220=1,MAX(E$5:E219)+1,E219)</f>
        <v>44</v>
      </c>
      <c r="F220">
        <f t="shared" si="3"/>
        <v>2</v>
      </c>
      <c r="H220" s="50" t="s">
        <v>1011</v>
      </c>
    </row>
    <row r="221" spans="1:8" x14ac:dyDescent="0.3">
      <c r="A221" s="50" t="s">
        <v>674</v>
      </c>
      <c r="B221" s="50" t="s">
        <v>111</v>
      </c>
      <c r="C221">
        <f>MATCH(B221,DIP_survey!$D$1:$D$503,0)</f>
        <v>60</v>
      </c>
      <c r="D221" s="49">
        <v>216</v>
      </c>
      <c r="E221" s="48">
        <f>IF(F221=1,MAX(E$5:E220)+1,E220)</f>
        <v>44</v>
      </c>
      <c r="F221">
        <f t="shared" si="3"/>
        <v>3</v>
      </c>
      <c r="H221" s="50" t="s">
        <v>1012</v>
      </c>
    </row>
    <row r="222" spans="1:8" x14ac:dyDescent="0.3">
      <c r="A222" s="50" t="s">
        <v>675</v>
      </c>
      <c r="B222" s="50" t="s">
        <v>111</v>
      </c>
      <c r="C222">
        <f>MATCH(B222,DIP_survey!$D$1:$D$503,0)</f>
        <v>60</v>
      </c>
      <c r="D222" s="49">
        <v>217</v>
      </c>
      <c r="E222" s="48">
        <f>IF(F222=1,MAX(E$5:E221)+1,E221)</f>
        <v>44</v>
      </c>
      <c r="F222">
        <f t="shared" si="3"/>
        <v>4</v>
      </c>
      <c r="H222" s="50" t="s">
        <v>1013</v>
      </c>
    </row>
    <row r="223" spans="1:8" x14ac:dyDescent="0.3">
      <c r="A223" s="50" t="s">
        <v>676</v>
      </c>
      <c r="B223" s="50" t="s">
        <v>111</v>
      </c>
      <c r="C223">
        <f>MATCH(B223,DIP_survey!$D$1:$D$503,0)</f>
        <v>60</v>
      </c>
      <c r="D223" s="49">
        <v>218</v>
      </c>
      <c r="E223" s="48">
        <f>IF(F223=1,MAX(E$5:E222)+1,E222)</f>
        <v>44</v>
      </c>
      <c r="F223">
        <f t="shared" si="3"/>
        <v>5</v>
      </c>
      <c r="H223" s="50" t="s">
        <v>1014</v>
      </c>
    </row>
    <row r="224" spans="1:8" x14ac:dyDescent="0.3">
      <c r="A224" s="50" t="s">
        <v>677</v>
      </c>
      <c r="B224" s="3" t="s">
        <v>152</v>
      </c>
      <c r="C224">
        <f>MATCH(B224,DIP_survey!$D$1:$D$503,0)</f>
        <v>80</v>
      </c>
      <c r="D224" s="49">
        <v>219</v>
      </c>
      <c r="E224" s="48">
        <f>IF(F224=1,MAX(E$5:E223)+1,E223)</f>
        <v>45</v>
      </c>
      <c r="F224">
        <f t="shared" si="3"/>
        <v>1</v>
      </c>
      <c r="H224" s="50" t="s">
        <v>1015</v>
      </c>
    </row>
    <row r="225" spans="1:8" x14ac:dyDescent="0.3">
      <c r="A225" s="50" t="s">
        <v>678</v>
      </c>
      <c r="B225" s="3" t="s">
        <v>152</v>
      </c>
      <c r="C225">
        <f>MATCH(B225,DIP_survey!$D$1:$D$503,0)</f>
        <v>80</v>
      </c>
      <c r="D225" s="49">
        <v>220</v>
      </c>
      <c r="E225" s="48">
        <f>IF(F225=1,MAX(E$5:E224)+1,E224)</f>
        <v>45</v>
      </c>
      <c r="F225">
        <f t="shared" si="3"/>
        <v>2</v>
      </c>
      <c r="H225" s="50" t="s">
        <v>1016</v>
      </c>
    </row>
    <row r="226" spans="1:8" x14ac:dyDescent="0.3">
      <c r="A226" s="50" t="s">
        <v>679</v>
      </c>
      <c r="B226" s="3" t="s">
        <v>152</v>
      </c>
      <c r="C226">
        <f>MATCH(B226,DIP_survey!$D$1:$D$503,0)</f>
        <v>80</v>
      </c>
      <c r="D226" s="49">
        <v>221</v>
      </c>
      <c r="E226" s="48">
        <f>IF(F226=1,MAX(E$5:E225)+1,E225)</f>
        <v>45</v>
      </c>
      <c r="F226">
        <f t="shared" si="3"/>
        <v>3</v>
      </c>
      <c r="H226" s="50" t="s">
        <v>1017</v>
      </c>
    </row>
    <row r="227" spans="1:8" x14ac:dyDescent="0.3">
      <c r="A227" s="50" t="s">
        <v>680</v>
      </c>
      <c r="B227" s="3" t="s">
        <v>152</v>
      </c>
      <c r="C227">
        <f>MATCH(B227,DIP_survey!$D$1:$D$503,0)</f>
        <v>80</v>
      </c>
      <c r="D227" s="49">
        <v>222</v>
      </c>
      <c r="E227" s="48">
        <f>IF(F227=1,MAX(E$5:E226)+1,E226)</f>
        <v>45</v>
      </c>
      <c r="F227">
        <f t="shared" si="3"/>
        <v>4</v>
      </c>
      <c r="H227" s="50" t="s">
        <v>1018</v>
      </c>
    </row>
    <row r="228" spans="1:8" x14ac:dyDescent="0.3">
      <c r="A228" s="50" t="s">
        <v>681</v>
      </c>
      <c r="B228" s="3" t="s">
        <v>152</v>
      </c>
      <c r="C228">
        <f>MATCH(B228,DIP_survey!$D$1:$D$503,0)</f>
        <v>80</v>
      </c>
      <c r="D228" s="49">
        <v>223</v>
      </c>
      <c r="E228" s="48">
        <f>IF(F228=1,MAX(E$5:E227)+1,E227)</f>
        <v>45</v>
      </c>
      <c r="F228">
        <f t="shared" si="3"/>
        <v>5</v>
      </c>
      <c r="H228" s="50" t="s">
        <v>1019</v>
      </c>
    </row>
    <row r="229" spans="1:8" x14ac:dyDescent="0.3">
      <c r="A229" s="50" t="s">
        <v>682</v>
      </c>
      <c r="B229" s="50" t="s">
        <v>123</v>
      </c>
      <c r="C229">
        <f>MATCH(B229,DIP_survey!$D$1:$D$503,0)</f>
        <v>167</v>
      </c>
      <c r="D229" s="49">
        <v>224</v>
      </c>
      <c r="E229" s="48">
        <f>IF(F229=1,MAX(E$5:E228)+1,E228)</f>
        <v>46</v>
      </c>
      <c r="F229">
        <f t="shared" si="3"/>
        <v>1</v>
      </c>
      <c r="H229" s="50" t="s">
        <v>1020</v>
      </c>
    </row>
    <row r="230" spans="1:8" x14ac:dyDescent="0.3">
      <c r="A230" s="50" t="s">
        <v>683</v>
      </c>
      <c r="B230" s="50" t="s">
        <v>123</v>
      </c>
      <c r="C230">
        <f>MATCH(B230,DIP_survey!$D$1:$D$503,0)</f>
        <v>167</v>
      </c>
      <c r="D230" s="49">
        <v>225</v>
      </c>
      <c r="E230" s="48">
        <f>IF(F230=1,MAX(E$5:E229)+1,E229)</f>
        <v>46</v>
      </c>
      <c r="F230">
        <f t="shared" si="3"/>
        <v>2</v>
      </c>
      <c r="H230" s="50" t="s">
        <v>1021</v>
      </c>
    </row>
    <row r="231" spans="1:8" x14ac:dyDescent="0.3">
      <c r="A231" s="50" t="s">
        <v>684</v>
      </c>
      <c r="B231" s="50" t="s">
        <v>123</v>
      </c>
      <c r="C231">
        <f>MATCH(B231,DIP_survey!$D$1:$D$503,0)</f>
        <v>167</v>
      </c>
      <c r="D231" s="49">
        <v>226</v>
      </c>
      <c r="E231" s="48">
        <f>IF(F231=1,MAX(E$5:E230)+1,E230)</f>
        <v>46</v>
      </c>
      <c r="F231">
        <f t="shared" si="3"/>
        <v>3</v>
      </c>
      <c r="H231" s="50" t="s">
        <v>1022</v>
      </c>
    </row>
    <row r="232" spans="1:8" x14ac:dyDescent="0.3">
      <c r="A232" s="50" t="s">
        <v>685</v>
      </c>
      <c r="B232" s="50" t="s">
        <v>123</v>
      </c>
      <c r="C232">
        <f>MATCH(B232,DIP_survey!$D$1:$D$503,0)</f>
        <v>167</v>
      </c>
      <c r="D232" s="49">
        <v>227</v>
      </c>
      <c r="E232" s="48">
        <f>IF(F232=1,MAX(E$5:E231)+1,E231)</f>
        <v>46</v>
      </c>
      <c r="F232">
        <f t="shared" si="3"/>
        <v>4</v>
      </c>
      <c r="H232" s="50" t="s">
        <v>1023</v>
      </c>
    </row>
    <row r="233" spans="1:8" x14ac:dyDescent="0.3">
      <c r="A233" s="50" t="s">
        <v>686</v>
      </c>
      <c r="B233" s="50" t="s">
        <v>123</v>
      </c>
      <c r="C233">
        <f>MATCH(B233,DIP_survey!$D$1:$D$503,0)</f>
        <v>167</v>
      </c>
      <c r="D233" s="49">
        <v>228</v>
      </c>
      <c r="E233" s="48">
        <f>IF(F233=1,MAX(E$5:E232)+1,E232)</f>
        <v>46</v>
      </c>
      <c r="F233">
        <f t="shared" si="3"/>
        <v>5</v>
      </c>
      <c r="H233" s="50" t="s">
        <v>1024</v>
      </c>
    </row>
    <row r="234" spans="1:8" x14ac:dyDescent="0.3">
      <c r="A234" s="50" t="s">
        <v>687</v>
      </c>
      <c r="B234" s="50" t="s">
        <v>122</v>
      </c>
      <c r="C234">
        <f>MATCH(B234,DIP_survey!$D$1:$D$503,0)</f>
        <v>127</v>
      </c>
      <c r="D234" s="49">
        <v>229</v>
      </c>
      <c r="E234" s="48">
        <f>IF(F234=1,MAX(E$5:E233)+1,E233)</f>
        <v>47</v>
      </c>
      <c r="F234">
        <f t="shared" si="3"/>
        <v>1</v>
      </c>
      <c r="H234" s="50" t="s">
        <v>1025</v>
      </c>
    </row>
    <row r="235" spans="1:8" x14ac:dyDescent="0.3">
      <c r="A235" s="50" t="s">
        <v>688</v>
      </c>
      <c r="B235" s="50" t="s">
        <v>122</v>
      </c>
      <c r="C235">
        <f>MATCH(B235,DIP_survey!$D$1:$D$503,0)</f>
        <v>127</v>
      </c>
      <c r="D235" s="49">
        <v>230</v>
      </c>
      <c r="E235" s="48">
        <f>IF(F235=1,MAX(E$5:E234)+1,E234)</f>
        <v>47</v>
      </c>
      <c r="F235">
        <f t="shared" si="3"/>
        <v>2</v>
      </c>
      <c r="H235" s="50" t="s">
        <v>1026</v>
      </c>
    </row>
    <row r="236" spans="1:8" x14ac:dyDescent="0.3">
      <c r="A236" s="50" t="s">
        <v>689</v>
      </c>
      <c r="B236" s="50" t="s">
        <v>122</v>
      </c>
      <c r="C236">
        <f>MATCH(B236,DIP_survey!$D$1:$D$503,0)</f>
        <v>127</v>
      </c>
      <c r="D236" s="49">
        <v>231</v>
      </c>
      <c r="E236" s="48">
        <f>IF(F236=1,MAX(E$5:E235)+1,E235)</f>
        <v>47</v>
      </c>
      <c r="F236">
        <f t="shared" si="3"/>
        <v>3</v>
      </c>
      <c r="H236" s="50" t="s">
        <v>1027</v>
      </c>
    </row>
    <row r="237" spans="1:8" x14ac:dyDescent="0.3">
      <c r="A237" s="50" t="s">
        <v>690</v>
      </c>
      <c r="B237" s="50" t="s">
        <v>122</v>
      </c>
      <c r="C237">
        <f>MATCH(B237,DIP_survey!$D$1:$D$503,0)</f>
        <v>127</v>
      </c>
      <c r="D237" s="49">
        <v>232</v>
      </c>
      <c r="E237" s="48">
        <f>IF(F237=1,MAX(E$5:E236)+1,E236)</f>
        <v>47</v>
      </c>
      <c r="F237">
        <f t="shared" si="3"/>
        <v>4</v>
      </c>
      <c r="H237" s="50" t="s">
        <v>1028</v>
      </c>
    </row>
    <row r="238" spans="1:8" x14ac:dyDescent="0.3">
      <c r="A238" s="50" t="s">
        <v>691</v>
      </c>
      <c r="B238" s="50" t="s">
        <v>122</v>
      </c>
      <c r="C238">
        <f>MATCH(B238,DIP_survey!$D$1:$D$503,0)</f>
        <v>127</v>
      </c>
      <c r="D238" s="49">
        <v>233</v>
      </c>
      <c r="E238" s="48">
        <f>IF(F238=1,MAX(E$5:E237)+1,E237)</f>
        <v>47</v>
      </c>
      <c r="F238">
        <f t="shared" si="3"/>
        <v>5</v>
      </c>
      <c r="H238" s="50" t="s">
        <v>1029</v>
      </c>
    </row>
    <row r="239" spans="1:8" x14ac:dyDescent="0.3">
      <c r="A239" s="50" t="s">
        <v>692</v>
      </c>
      <c r="B239" s="50" t="s">
        <v>138</v>
      </c>
      <c r="C239">
        <f>MATCH(B239,DIP_survey!$D$1:$D$503,0)</f>
        <v>27</v>
      </c>
      <c r="D239" s="49">
        <v>234</v>
      </c>
      <c r="E239" s="48">
        <f>IF(F239=1,MAX(E$5:E238)+1,E238)</f>
        <v>48</v>
      </c>
      <c r="F239">
        <f t="shared" si="3"/>
        <v>1</v>
      </c>
      <c r="H239" s="50" t="s">
        <v>1030</v>
      </c>
    </row>
    <row r="240" spans="1:8" x14ac:dyDescent="0.3">
      <c r="A240" s="50" t="s">
        <v>693</v>
      </c>
      <c r="B240" s="50" t="s">
        <v>138</v>
      </c>
      <c r="C240">
        <f>MATCH(B240,DIP_survey!$D$1:$D$503,0)</f>
        <v>27</v>
      </c>
      <c r="D240" s="49">
        <v>235</v>
      </c>
      <c r="E240" s="48">
        <f>IF(F240=1,MAX(E$5:E239)+1,E239)</f>
        <v>48</v>
      </c>
      <c r="F240">
        <f t="shared" si="3"/>
        <v>2</v>
      </c>
      <c r="H240" s="50" t="s">
        <v>1031</v>
      </c>
    </row>
    <row r="241" spans="1:8" x14ac:dyDescent="0.3">
      <c r="A241" s="50" t="s">
        <v>694</v>
      </c>
      <c r="B241" s="50" t="s">
        <v>138</v>
      </c>
      <c r="C241">
        <f>MATCH(B241,DIP_survey!$D$1:$D$503,0)</f>
        <v>27</v>
      </c>
      <c r="D241" s="49">
        <v>236</v>
      </c>
      <c r="E241" s="48">
        <f>IF(F241=1,MAX(E$5:E240)+1,E240)</f>
        <v>48</v>
      </c>
      <c r="F241">
        <f t="shared" si="3"/>
        <v>3</v>
      </c>
      <c r="H241" s="50" t="s">
        <v>1032</v>
      </c>
    </row>
    <row r="242" spans="1:8" x14ac:dyDescent="0.3">
      <c r="A242" s="50" t="s">
        <v>695</v>
      </c>
      <c r="B242" s="50" t="s">
        <v>138</v>
      </c>
      <c r="C242">
        <f>MATCH(B242,DIP_survey!$D$1:$D$503,0)</f>
        <v>27</v>
      </c>
      <c r="D242" s="49">
        <v>237</v>
      </c>
      <c r="E242" s="48">
        <f>IF(F242=1,MAX(E$5:E241)+1,E241)</f>
        <v>48</v>
      </c>
      <c r="F242">
        <f t="shared" si="3"/>
        <v>4</v>
      </c>
      <c r="H242" s="50" t="s">
        <v>1033</v>
      </c>
    </row>
    <row r="243" spans="1:8" x14ac:dyDescent="0.3">
      <c r="A243" s="50" t="s">
        <v>696</v>
      </c>
      <c r="B243" s="50" t="s">
        <v>138</v>
      </c>
      <c r="C243">
        <f>MATCH(B243,DIP_survey!$D$1:$D$503,0)</f>
        <v>27</v>
      </c>
      <c r="D243" s="49">
        <v>238</v>
      </c>
      <c r="E243" s="48">
        <f>IF(F243=1,MAX(E$5:E242)+1,E242)</f>
        <v>48</v>
      </c>
      <c r="F243">
        <f t="shared" si="3"/>
        <v>5</v>
      </c>
      <c r="H243" s="50" t="s">
        <v>1034</v>
      </c>
    </row>
    <row r="244" spans="1:8" x14ac:dyDescent="0.3">
      <c r="A244" s="50" t="s">
        <v>697</v>
      </c>
      <c r="B244" s="50" t="s">
        <v>120</v>
      </c>
      <c r="C244">
        <f>MATCH(B244,DIP_survey!$D$1:$D$503,0)</f>
        <v>90</v>
      </c>
      <c r="D244" s="49">
        <v>239</v>
      </c>
      <c r="E244" s="48">
        <f>IF(F244=1,MAX(E$5:E243)+1,E243)</f>
        <v>49</v>
      </c>
      <c r="F244">
        <f t="shared" si="3"/>
        <v>1</v>
      </c>
      <c r="H244" s="50" t="s">
        <v>1035</v>
      </c>
    </row>
    <row r="245" spans="1:8" x14ac:dyDescent="0.3">
      <c r="A245" s="50" t="s">
        <v>698</v>
      </c>
      <c r="B245" s="50" t="s">
        <v>120</v>
      </c>
      <c r="C245">
        <f>MATCH(B245,DIP_survey!$D$1:$D$503,0)</f>
        <v>90</v>
      </c>
      <c r="D245" s="49">
        <v>240</v>
      </c>
      <c r="E245" s="48">
        <f>IF(F245=1,MAX(E$5:E244)+1,E244)</f>
        <v>49</v>
      </c>
      <c r="F245">
        <f t="shared" si="3"/>
        <v>2</v>
      </c>
      <c r="H245" s="50" t="s">
        <v>1036</v>
      </c>
    </row>
    <row r="246" spans="1:8" x14ac:dyDescent="0.3">
      <c r="A246" s="50" t="s">
        <v>699</v>
      </c>
      <c r="B246" s="50" t="s">
        <v>120</v>
      </c>
      <c r="C246">
        <f>MATCH(B246,DIP_survey!$D$1:$D$503,0)</f>
        <v>90</v>
      </c>
      <c r="D246" s="49">
        <v>241</v>
      </c>
      <c r="E246" s="48">
        <f>IF(F246=1,MAX(E$5:E245)+1,E245)</f>
        <v>49</v>
      </c>
      <c r="F246">
        <f t="shared" si="3"/>
        <v>3</v>
      </c>
      <c r="H246" s="50" t="s">
        <v>1037</v>
      </c>
    </row>
    <row r="247" spans="1:8" x14ac:dyDescent="0.3">
      <c r="A247" s="50" t="s">
        <v>700</v>
      </c>
      <c r="B247" s="50" t="s">
        <v>120</v>
      </c>
      <c r="C247">
        <f>MATCH(B247,DIP_survey!$D$1:$D$503,0)</f>
        <v>90</v>
      </c>
      <c r="D247" s="49">
        <v>242</v>
      </c>
      <c r="E247" s="48">
        <f>IF(F247=1,MAX(E$5:E246)+1,E246)</f>
        <v>49</v>
      </c>
      <c r="F247">
        <f t="shared" si="3"/>
        <v>4</v>
      </c>
      <c r="H247" s="50" t="s">
        <v>1038</v>
      </c>
    </row>
    <row r="248" spans="1:8" x14ac:dyDescent="0.3">
      <c r="A248" s="50" t="s">
        <v>701</v>
      </c>
      <c r="B248" s="50" t="s">
        <v>120</v>
      </c>
      <c r="C248">
        <f>MATCH(B248,DIP_survey!$D$1:$D$503,0)</f>
        <v>90</v>
      </c>
      <c r="D248" s="49">
        <v>243</v>
      </c>
      <c r="E248" s="48">
        <f>IF(F248=1,MAX(E$5:E247)+1,E247)</f>
        <v>49</v>
      </c>
      <c r="F248">
        <f t="shared" si="3"/>
        <v>5</v>
      </c>
      <c r="H248" s="50" t="s">
        <v>1039</v>
      </c>
    </row>
    <row r="249" spans="1:8" x14ac:dyDescent="0.3">
      <c r="A249" s="50" t="s">
        <v>702</v>
      </c>
      <c r="B249" s="50" t="s">
        <v>124</v>
      </c>
      <c r="C249">
        <f>MATCH(B249,DIP_survey!$D$1:$D$503,0)</f>
        <v>50</v>
      </c>
      <c r="D249" s="49">
        <v>244</v>
      </c>
      <c r="E249" s="48">
        <f>IF(F249=1,MAX(E$5:E248)+1,E248)</f>
        <v>50</v>
      </c>
      <c r="F249">
        <f t="shared" si="3"/>
        <v>1</v>
      </c>
      <c r="H249" s="50" t="s">
        <v>1040</v>
      </c>
    </row>
    <row r="250" spans="1:8" x14ac:dyDescent="0.3">
      <c r="A250" s="50" t="s">
        <v>703</v>
      </c>
      <c r="B250" s="50" t="s">
        <v>124</v>
      </c>
      <c r="C250">
        <f>MATCH(B250,DIP_survey!$D$1:$D$503,0)</f>
        <v>50</v>
      </c>
      <c r="D250" s="49">
        <v>245</v>
      </c>
      <c r="E250" s="48">
        <f>IF(F250=1,MAX(E$5:E249)+1,E249)</f>
        <v>50</v>
      </c>
      <c r="F250">
        <f t="shared" si="3"/>
        <v>2</v>
      </c>
      <c r="H250" s="50" t="s">
        <v>1041</v>
      </c>
    </row>
    <row r="251" spans="1:8" x14ac:dyDescent="0.3">
      <c r="A251" s="50" t="s">
        <v>704</v>
      </c>
      <c r="B251" s="50" t="s">
        <v>124</v>
      </c>
      <c r="C251">
        <f>MATCH(B251,DIP_survey!$D$1:$D$503,0)</f>
        <v>50</v>
      </c>
      <c r="D251" s="49">
        <v>246</v>
      </c>
      <c r="E251" s="48">
        <f>IF(F251=1,MAX(E$5:E250)+1,E250)</f>
        <v>50</v>
      </c>
      <c r="F251">
        <f t="shared" si="3"/>
        <v>3</v>
      </c>
      <c r="H251" s="50" t="s">
        <v>1042</v>
      </c>
    </row>
    <row r="252" spans="1:8" x14ac:dyDescent="0.3">
      <c r="A252" s="50" t="s">
        <v>705</v>
      </c>
      <c r="B252" s="50" t="s">
        <v>124</v>
      </c>
      <c r="C252">
        <f>MATCH(B252,DIP_survey!$D$1:$D$503,0)</f>
        <v>50</v>
      </c>
      <c r="D252" s="49">
        <v>247</v>
      </c>
      <c r="E252" s="48">
        <f>IF(F252=1,MAX(E$5:E251)+1,E251)</f>
        <v>50</v>
      </c>
      <c r="F252">
        <f t="shared" si="3"/>
        <v>4</v>
      </c>
      <c r="H252" s="50" t="s">
        <v>1043</v>
      </c>
    </row>
    <row r="253" spans="1:8" x14ac:dyDescent="0.3">
      <c r="A253" s="50" t="s">
        <v>706</v>
      </c>
      <c r="B253" s="50" t="s">
        <v>124</v>
      </c>
      <c r="C253">
        <f>MATCH(B253,DIP_survey!$D$1:$D$503,0)</f>
        <v>50</v>
      </c>
      <c r="D253" s="49">
        <v>248</v>
      </c>
      <c r="E253" s="48">
        <f>IF(F253=1,MAX(E$5:E252)+1,E252)</f>
        <v>50</v>
      </c>
      <c r="F253">
        <f t="shared" si="3"/>
        <v>5</v>
      </c>
      <c r="H253" s="50" t="s">
        <v>1044</v>
      </c>
    </row>
    <row r="254" spans="1:8" x14ac:dyDescent="0.3">
      <c r="A254" s="50" t="s">
        <v>707</v>
      </c>
      <c r="B254" s="50" t="s">
        <v>121</v>
      </c>
      <c r="C254">
        <f>MATCH(B254,DIP_survey!$D$1:$D$503,0)</f>
        <v>57</v>
      </c>
      <c r="D254" s="49">
        <v>249</v>
      </c>
      <c r="E254" s="48">
        <f>IF(F254=1,MAX(E$5:E253)+1,E253)</f>
        <v>51</v>
      </c>
      <c r="F254">
        <f t="shared" si="3"/>
        <v>1</v>
      </c>
      <c r="H254" s="50" t="s">
        <v>1045</v>
      </c>
    </row>
    <row r="255" spans="1:8" x14ac:dyDescent="0.3">
      <c r="A255" s="50" t="s">
        <v>708</v>
      </c>
      <c r="B255" s="50" t="s">
        <v>121</v>
      </c>
      <c r="C255">
        <f>MATCH(B255,DIP_survey!$D$1:$D$503,0)</f>
        <v>57</v>
      </c>
      <c r="D255" s="49">
        <v>250</v>
      </c>
      <c r="E255" s="48">
        <f>IF(F255=1,MAX(E$5:E254)+1,E254)</f>
        <v>51</v>
      </c>
      <c r="F255">
        <f t="shared" si="3"/>
        <v>2</v>
      </c>
      <c r="H255" s="50" t="s">
        <v>1046</v>
      </c>
    </row>
    <row r="256" spans="1:8" x14ac:dyDescent="0.3">
      <c r="A256" s="50" t="s">
        <v>709</v>
      </c>
      <c r="B256" s="50" t="s">
        <v>121</v>
      </c>
      <c r="C256">
        <f>MATCH(B256,DIP_survey!$D$1:$D$503,0)</f>
        <v>57</v>
      </c>
      <c r="D256" s="49">
        <v>251</v>
      </c>
      <c r="E256" s="48">
        <f>IF(F256=1,MAX(E$5:E255)+1,E255)</f>
        <v>51</v>
      </c>
      <c r="F256">
        <f t="shared" si="3"/>
        <v>3</v>
      </c>
      <c r="H256" s="50" t="s">
        <v>1047</v>
      </c>
    </row>
    <row r="257" spans="1:8" x14ac:dyDescent="0.3">
      <c r="A257" s="50" t="s">
        <v>710</v>
      </c>
      <c r="B257" s="50" t="s">
        <v>121</v>
      </c>
      <c r="C257">
        <f>MATCH(B257,DIP_survey!$D$1:$D$503,0)</f>
        <v>57</v>
      </c>
      <c r="D257" s="49">
        <v>252</v>
      </c>
      <c r="E257" s="48">
        <f>IF(F257=1,MAX(E$5:E256)+1,E256)</f>
        <v>51</v>
      </c>
      <c r="F257">
        <f t="shared" si="3"/>
        <v>4</v>
      </c>
      <c r="H257" s="50" t="s">
        <v>1048</v>
      </c>
    </row>
    <row r="258" spans="1:8" x14ac:dyDescent="0.3">
      <c r="A258" s="50" t="s">
        <v>711</v>
      </c>
      <c r="B258" s="50" t="s">
        <v>121</v>
      </c>
      <c r="C258">
        <f>MATCH(B258,DIP_survey!$D$1:$D$503,0)</f>
        <v>57</v>
      </c>
      <c r="D258" s="49">
        <v>253</v>
      </c>
      <c r="E258" s="48">
        <f>IF(F258=1,MAX(E$5:E257)+1,E257)</f>
        <v>51</v>
      </c>
      <c r="F258">
        <f t="shared" si="3"/>
        <v>5</v>
      </c>
      <c r="H258" s="50" t="s">
        <v>1049</v>
      </c>
    </row>
    <row r="259" spans="1:8" x14ac:dyDescent="0.3">
      <c r="A259" s="50" t="s">
        <v>712</v>
      </c>
      <c r="B259" s="50" t="s">
        <v>149</v>
      </c>
      <c r="C259">
        <f>MATCH(B259,DIP_survey!$D$1:$D$503,0)</f>
        <v>168</v>
      </c>
      <c r="D259" s="49">
        <v>254</v>
      </c>
      <c r="E259" s="48">
        <f>IF(F259=1,MAX(E$5:E258)+1,E258)</f>
        <v>52</v>
      </c>
      <c r="F259">
        <f t="shared" si="3"/>
        <v>1</v>
      </c>
      <c r="H259" s="50" t="s">
        <v>1050</v>
      </c>
    </row>
    <row r="260" spans="1:8" x14ac:dyDescent="0.3">
      <c r="A260" s="50" t="s">
        <v>713</v>
      </c>
      <c r="B260" s="50" t="s">
        <v>149</v>
      </c>
      <c r="C260">
        <f>MATCH(B260,DIP_survey!$D$1:$D$503,0)</f>
        <v>168</v>
      </c>
      <c r="D260" s="49">
        <v>255</v>
      </c>
      <c r="E260" s="48">
        <f>IF(F260=1,MAX(E$5:E259)+1,E259)</f>
        <v>52</v>
      </c>
      <c r="F260">
        <f t="shared" si="3"/>
        <v>2</v>
      </c>
      <c r="H260" s="50" t="s">
        <v>1051</v>
      </c>
    </row>
    <row r="261" spans="1:8" x14ac:dyDescent="0.3">
      <c r="A261" s="50" t="s">
        <v>714</v>
      </c>
      <c r="B261" s="50" t="s">
        <v>145</v>
      </c>
      <c r="C261">
        <f>MATCH(B261,DIP_survey!$D$1:$D$503,0)</f>
        <v>132</v>
      </c>
      <c r="D261" s="49">
        <v>256</v>
      </c>
      <c r="E261" s="48">
        <f>IF(F261=1,MAX(E$5:E260)+1,E260)</f>
        <v>53</v>
      </c>
      <c r="F261">
        <f t="shared" si="3"/>
        <v>1</v>
      </c>
      <c r="H261" s="50" t="s">
        <v>1052</v>
      </c>
    </row>
    <row r="262" spans="1:8" x14ac:dyDescent="0.3">
      <c r="A262" s="50" t="s">
        <v>715</v>
      </c>
      <c r="B262" s="50" t="s">
        <v>145</v>
      </c>
      <c r="C262">
        <f>MATCH(B262,DIP_survey!$D$1:$D$503,0)</f>
        <v>132</v>
      </c>
      <c r="D262" s="49">
        <v>257</v>
      </c>
      <c r="E262" s="48">
        <f>IF(F262=1,MAX(E$5:E261)+1,E261)</f>
        <v>53</v>
      </c>
      <c r="F262">
        <f t="shared" si="3"/>
        <v>2</v>
      </c>
      <c r="H262" s="50" t="s">
        <v>1053</v>
      </c>
    </row>
    <row r="263" spans="1:8" x14ac:dyDescent="0.3">
      <c r="A263" s="50" t="s">
        <v>716</v>
      </c>
      <c r="B263" s="50" t="s">
        <v>145</v>
      </c>
      <c r="C263">
        <f>MATCH(B263,DIP_survey!$D$1:$D$503,0)</f>
        <v>132</v>
      </c>
      <c r="D263" s="49">
        <v>258</v>
      </c>
      <c r="E263" s="48">
        <f>IF(F263=1,MAX(E$5:E262)+1,E262)</f>
        <v>53</v>
      </c>
      <c r="F263">
        <f t="shared" ref="F263:F326" si="4">VALUE(MID(A263,FIND(".jpg",A263)-1,1))</f>
        <v>3</v>
      </c>
      <c r="H263" s="50" t="s">
        <v>1054</v>
      </c>
    </row>
    <row r="264" spans="1:8" x14ac:dyDescent="0.3">
      <c r="A264" s="50" t="s">
        <v>717</v>
      </c>
      <c r="B264" s="50" t="s">
        <v>145</v>
      </c>
      <c r="C264">
        <f>MATCH(B264,DIP_survey!$D$1:$D$503,0)</f>
        <v>132</v>
      </c>
      <c r="D264" s="49">
        <v>259</v>
      </c>
      <c r="E264" s="48">
        <f>IF(F264=1,MAX(E$5:E263)+1,E263)</f>
        <v>53</v>
      </c>
      <c r="F264">
        <f t="shared" si="4"/>
        <v>4</v>
      </c>
      <c r="H264" s="50" t="s">
        <v>1055</v>
      </c>
    </row>
    <row r="265" spans="1:8" x14ac:dyDescent="0.3">
      <c r="A265" s="50" t="s">
        <v>718</v>
      </c>
      <c r="B265" s="50" t="s">
        <v>145</v>
      </c>
      <c r="C265">
        <f>MATCH(B265,DIP_survey!$D$1:$D$503,0)</f>
        <v>132</v>
      </c>
      <c r="D265" s="49">
        <v>260</v>
      </c>
      <c r="E265" s="48">
        <f>IF(F265=1,MAX(E$5:E264)+1,E264)</f>
        <v>53</v>
      </c>
      <c r="F265">
        <f t="shared" si="4"/>
        <v>5</v>
      </c>
      <c r="H265" s="50" t="s">
        <v>1056</v>
      </c>
    </row>
    <row r="266" spans="1:8" x14ac:dyDescent="0.3">
      <c r="A266" s="50" t="s">
        <v>719</v>
      </c>
      <c r="B266" s="50" t="s">
        <v>126</v>
      </c>
      <c r="C266">
        <f>MATCH(B266,DIP_survey!$D$1:$D$503,0)</f>
        <v>29</v>
      </c>
      <c r="D266" s="49">
        <v>261</v>
      </c>
      <c r="E266" s="48">
        <f>IF(F266=1,MAX(E$5:E265)+1,E265)</f>
        <v>54</v>
      </c>
      <c r="F266">
        <f t="shared" si="4"/>
        <v>1</v>
      </c>
      <c r="H266" s="50" t="s">
        <v>1057</v>
      </c>
    </row>
    <row r="267" spans="1:8" x14ac:dyDescent="0.3">
      <c r="A267" s="50" t="s">
        <v>720</v>
      </c>
      <c r="B267" s="50" t="s">
        <v>126</v>
      </c>
      <c r="C267">
        <f>MATCH(B267,DIP_survey!$D$1:$D$503,0)</f>
        <v>29</v>
      </c>
      <c r="D267" s="49">
        <v>262</v>
      </c>
      <c r="E267" s="48">
        <f>IF(F267=1,MAX(E$5:E266)+1,E266)</f>
        <v>54</v>
      </c>
      <c r="F267">
        <f t="shared" si="4"/>
        <v>2</v>
      </c>
      <c r="H267" s="50" t="s">
        <v>1058</v>
      </c>
    </row>
    <row r="268" spans="1:8" x14ac:dyDescent="0.3">
      <c r="A268" s="50" t="s">
        <v>721</v>
      </c>
      <c r="B268" s="50" t="s">
        <v>126</v>
      </c>
      <c r="C268">
        <f>MATCH(B268,DIP_survey!$D$1:$D$503,0)</f>
        <v>29</v>
      </c>
      <c r="D268" s="49">
        <v>263</v>
      </c>
      <c r="E268" s="48">
        <f>IF(F268=1,MAX(E$5:E267)+1,E267)</f>
        <v>54</v>
      </c>
      <c r="F268">
        <f t="shared" si="4"/>
        <v>3</v>
      </c>
      <c r="H268" s="50" t="s">
        <v>1059</v>
      </c>
    </row>
    <row r="269" spans="1:8" x14ac:dyDescent="0.3">
      <c r="A269" s="50" t="s">
        <v>722</v>
      </c>
      <c r="B269" s="50" t="s">
        <v>126</v>
      </c>
      <c r="C269">
        <f>MATCH(B269,DIP_survey!$D$1:$D$503,0)</f>
        <v>29</v>
      </c>
      <c r="D269" s="49">
        <v>264</v>
      </c>
      <c r="E269" s="48">
        <f>IF(F269=1,MAX(E$5:E268)+1,E268)</f>
        <v>54</v>
      </c>
      <c r="F269">
        <f t="shared" si="4"/>
        <v>4</v>
      </c>
      <c r="H269" s="50" t="s">
        <v>1060</v>
      </c>
    </row>
    <row r="270" spans="1:8" x14ac:dyDescent="0.3">
      <c r="A270" s="50" t="s">
        <v>723</v>
      </c>
      <c r="B270" s="50" t="s">
        <v>126</v>
      </c>
      <c r="C270">
        <f>MATCH(B270,DIP_survey!$D$1:$D$503,0)</f>
        <v>29</v>
      </c>
      <c r="D270" s="49">
        <v>265</v>
      </c>
      <c r="E270" s="48">
        <f>IF(F270=1,MAX(E$5:E269)+1,E269)</f>
        <v>54</v>
      </c>
      <c r="F270">
        <f t="shared" si="4"/>
        <v>5</v>
      </c>
      <c r="H270" s="50" t="s">
        <v>1061</v>
      </c>
    </row>
    <row r="271" spans="1:8" x14ac:dyDescent="0.3">
      <c r="A271" s="50" t="s">
        <v>724</v>
      </c>
      <c r="B271" s="50" t="s">
        <v>125</v>
      </c>
      <c r="C271">
        <f>MATCH(B271,DIP_survey!$D$1:$D$503,0)</f>
        <v>11</v>
      </c>
      <c r="D271" s="49">
        <v>266</v>
      </c>
      <c r="E271" s="48">
        <f>IF(F271=1,MAX(E$5:E270)+1,E270)</f>
        <v>55</v>
      </c>
      <c r="F271">
        <f t="shared" si="4"/>
        <v>1</v>
      </c>
      <c r="H271" s="50" t="s">
        <v>1062</v>
      </c>
    </row>
    <row r="272" spans="1:8" x14ac:dyDescent="0.3">
      <c r="A272" s="50" t="s">
        <v>725</v>
      </c>
      <c r="B272" s="50" t="s">
        <v>125</v>
      </c>
      <c r="C272">
        <f>MATCH(B272,DIP_survey!$D$1:$D$503,0)</f>
        <v>11</v>
      </c>
      <c r="D272" s="49">
        <v>267</v>
      </c>
      <c r="E272" s="48">
        <f>IF(F272=1,MAX(E$5:E271)+1,E271)</f>
        <v>55</v>
      </c>
      <c r="F272">
        <f t="shared" si="4"/>
        <v>2</v>
      </c>
      <c r="H272" s="50" t="s">
        <v>1063</v>
      </c>
    </row>
    <row r="273" spans="1:8" x14ac:dyDescent="0.3">
      <c r="A273" s="50" t="s">
        <v>726</v>
      </c>
      <c r="B273" s="50" t="s">
        <v>125</v>
      </c>
      <c r="C273">
        <f>MATCH(B273,DIP_survey!$D$1:$D$503,0)</f>
        <v>11</v>
      </c>
      <c r="D273" s="49">
        <v>268</v>
      </c>
      <c r="E273" s="48">
        <f>IF(F273=1,MAX(E$5:E272)+1,E272)</f>
        <v>55</v>
      </c>
      <c r="F273">
        <f t="shared" si="4"/>
        <v>3</v>
      </c>
      <c r="H273" s="50" t="s">
        <v>1064</v>
      </c>
    </row>
    <row r="274" spans="1:8" x14ac:dyDescent="0.3">
      <c r="A274" s="50" t="s">
        <v>727</v>
      </c>
      <c r="B274" s="50" t="s">
        <v>125</v>
      </c>
      <c r="C274">
        <f>MATCH(B274,DIP_survey!$D$1:$D$503,0)</f>
        <v>11</v>
      </c>
      <c r="D274" s="49">
        <v>269</v>
      </c>
      <c r="E274" s="48">
        <f>IF(F274=1,MAX(E$5:E273)+1,E273)</f>
        <v>55</v>
      </c>
      <c r="F274">
        <f t="shared" si="4"/>
        <v>4</v>
      </c>
      <c r="H274" s="50" t="s">
        <v>1065</v>
      </c>
    </row>
    <row r="275" spans="1:8" x14ac:dyDescent="0.3">
      <c r="A275" s="50" t="s">
        <v>728</v>
      </c>
      <c r="B275" s="50" t="s">
        <v>125</v>
      </c>
      <c r="C275">
        <f>MATCH(B275,DIP_survey!$D$1:$D$503,0)</f>
        <v>11</v>
      </c>
      <c r="D275" s="49">
        <v>270</v>
      </c>
      <c r="E275" s="48">
        <f>IF(F275=1,MAX(E$5:E274)+1,E274)</f>
        <v>55</v>
      </c>
      <c r="F275">
        <f t="shared" si="4"/>
        <v>5</v>
      </c>
      <c r="H275" s="50" t="s">
        <v>1066</v>
      </c>
    </row>
    <row r="276" spans="1:8" x14ac:dyDescent="0.3">
      <c r="A276" s="50" t="s">
        <v>729</v>
      </c>
      <c r="B276" s="50" t="s">
        <v>128</v>
      </c>
      <c r="C276">
        <f>MATCH(B276,DIP_survey!$D$1:$D$503,0)</f>
        <v>121</v>
      </c>
      <c r="D276" s="49">
        <v>271</v>
      </c>
      <c r="E276" s="48">
        <f>IF(F276=1,MAX(E$5:E275)+1,E275)</f>
        <v>56</v>
      </c>
      <c r="F276">
        <f t="shared" si="4"/>
        <v>1</v>
      </c>
      <c r="H276" s="50" t="s">
        <v>1067</v>
      </c>
    </row>
    <row r="277" spans="1:8" x14ac:dyDescent="0.3">
      <c r="A277" s="50" t="s">
        <v>730</v>
      </c>
      <c r="B277" s="50" t="s">
        <v>128</v>
      </c>
      <c r="C277">
        <f>MATCH(B277,DIP_survey!$D$1:$D$503,0)</f>
        <v>121</v>
      </c>
      <c r="D277" s="49">
        <v>272</v>
      </c>
      <c r="E277" s="48">
        <f>IF(F277=1,MAX(E$5:E276)+1,E276)</f>
        <v>56</v>
      </c>
      <c r="F277">
        <f t="shared" si="4"/>
        <v>2</v>
      </c>
      <c r="H277" s="50" t="s">
        <v>1068</v>
      </c>
    </row>
    <row r="278" spans="1:8" x14ac:dyDescent="0.3">
      <c r="A278" s="50" t="s">
        <v>731</v>
      </c>
      <c r="B278" s="50" t="s">
        <v>128</v>
      </c>
      <c r="C278">
        <f>MATCH(B278,DIP_survey!$D$1:$D$503,0)</f>
        <v>121</v>
      </c>
      <c r="D278" s="49">
        <v>273</v>
      </c>
      <c r="E278" s="48">
        <f>IF(F278=1,MAX(E$5:E277)+1,E277)</f>
        <v>56</v>
      </c>
      <c r="F278">
        <f t="shared" si="4"/>
        <v>3</v>
      </c>
      <c r="H278" s="50" t="s">
        <v>1069</v>
      </c>
    </row>
    <row r="279" spans="1:8" x14ac:dyDescent="0.3">
      <c r="A279" s="50" t="s">
        <v>732</v>
      </c>
      <c r="B279" s="50" t="s">
        <v>128</v>
      </c>
      <c r="C279">
        <f>MATCH(B279,DIP_survey!$D$1:$D$503,0)</f>
        <v>121</v>
      </c>
      <c r="D279" s="49">
        <v>274</v>
      </c>
      <c r="E279" s="48">
        <f>IF(F279=1,MAX(E$5:E278)+1,E278)</f>
        <v>56</v>
      </c>
      <c r="F279">
        <f t="shared" si="4"/>
        <v>4</v>
      </c>
      <c r="H279" s="50" t="s">
        <v>1070</v>
      </c>
    </row>
    <row r="280" spans="1:8" x14ac:dyDescent="0.3">
      <c r="A280" s="50" t="s">
        <v>733</v>
      </c>
      <c r="B280" s="50" t="s">
        <v>128</v>
      </c>
      <c r="C280">
        <f>MATCH(B280,DIP_survey!$D$1:$D$503,0)</f>
        <v>121</v>
      </c>
      <c r="D280" s="49">
        <v>275</v>
      </c>
      <c r="E280" s="48">
        <f>IF(F280=1,MAX(E$5:E279)+1,E279)</f>
        <v>56</v>
      </c>
      <c r="F280">
        <f t="shared" si="4"/>
        <v>5</v>
      </c>
      <c r="H280" s="50" t="s">
        <v>1071</v>
      </c>
    </row>
    <row r="281" spans="1:8" x14ac:dyDescent="0.3">
      <c r="A281" s="50" t="s">
        <v>734</v>
      </c>
      <c r="B281" s="50" t="s">
        <v>127</v>
      </c>
      <c r="C281">
        <f>MATCH(B281,DIP_survey!$D$1:$D$503,0)</f>
        <v>58</v>
      </c>
      <c r="D281" s="49">
        <v>276</v>
      </c>
      <c r="E281" s="48">
        <f>IF(F281=1,MAX(E$5:E280)+1,E280)</f>
        <v>57</v>
      </c>
      <c r="F281">
        <f t="shared" si="4"/>
        <v>1</v>
      </c>
      <c r="H281" s="50" t="s">
        <v>1072</v>
      </c>
    </row>
    <row r="282" spans="1:8" x14ac:dyDescent="0.3">
      <c r="A282" s="50" t="s">
        <v>735</v>
      </c>
      <c r="B282" s="50" t="s">
        <v>127</v>
      </c>
      <c r="C282">
        <f>MATCH(B282,DIP_survey!$D$1:$D$503,0)</f>
        <v>58</v>
      </c>
      <c r="D282" s="49">
        <v>277</v>
      </c>
      <c r="E282" s="48">
        <f>IF(F282=1,MAX(E$5:E281)+1,E281)</f>
        <v>57</v>
      </c>
      <c r="F282">
        <f t="shared" si="4"/>
        <v>2</v>
      </c>
      <c r="H282" s="50" t="s">
        <v>1073</v>
      </c>
    </row>
    <row r="283" spans="1:8" x14ac:dyDescent="0.3">
      <c r="A283" s="50" t="s">
        <v>736</v>
      </c>
      <c r="B283" s="50" t="s">
        <v>127</v>
      </c>
      <c r="C283">
        <f>MATCH(B283,DIP_survey!$D$1:$D$503,0)</f>
        <v>58</v>
      </c>
      <c r="D283" s="49">
        <v>278</v>
      </c>
      <c r="E283" s="48">
        <f>IF(F283=1,MAX(E$5:E282)+1,E282)</f>
        <v>57</v>
      </c>
      <c r="F283">
        <f t="shared" si="4"/>
        <v>3</v>
      </c>
      <c r="H283" s="50" t="s">
        <v>1074</v>
      </c>
    </row>
    <row r="284" spans="1:8" x14ac:dyDescent="0.3">
      <c r="A284" s="50" t="s">
        <v>737</v>
      </c>
      <c r="B284" s="50" t="s">
        <v>127</v>
      </c>
      <c r="C284">
        <f>MATCH(B284,DIP_survey!$D$1:$D$503,0)</f>
        <v>58</v>
      </c>
      <c r="D284" s="49">
        <v>279</v>
      </c>
      <c r="E284" s="48">
        <f>IF(F284=1,MAX(E$5:E283)+1,E283)</f>
        <v>57</v>
      </c>
      <c r="F284">
        <f t="shared" si="4"/>
        <v>4</v>
      </c>
      <c r="H284" s="50" t="s">
        <v>1075</v>
      </c>
    </row>
    <row r="285" spans="1:8" x14ac:dyDescent="0.3">
      <c r="A285" s="50" t="s">
        <v>738</v>
      </c>
      <c r="B285" s="50" t="s">
        <v>127</v>
      </c>
      <c r="C285">
        <f>MATCH(B285,DIP_survey!$D$1:$D$503,0)</f>
        <v>58</v>
      </c>
      <c r="D285" s="49">
        <v>280</v>
      </c>
      <c r="E285" s="48">
        <f>IF(F285=1,MAX(E$5:E284)+1,E284)</f>
        <v>57</v>
      </c>
      <c r="F285">
        <f t="shared" si="4"/>
        <v>5</v>
      </c>
      <c r="H285" s="50" t="s">
        <v>1076</v>
      </c>
    </row>
    <row r="286" spans="1:8" x14ac:dyDescent="0.3">
      <c r="A286" s="50" t="s">
        <v>739</v>
      </c>
      <c r="B286" s="50" t="s">
        <v>800</v>
      </c>
      <c r="C286">
        <f>MATCH(B286,DIP_survey!$D$1:$D$503,0)</f>
        <v>55</v>
      </c>
      <c r="D286" s="49">
        <v>281</v>
      </c>
      <c r="E286" s="48">
        <f>IF(F286=1,MAX(E$5:E285)+1,E285)</f>
        <v>58</v>
      </c>
      <c r="F286">
        <f t="shared" si="4"/>
        <v>1</v>
      </c>
      <c r="H286" s="50" t="s">
        <v>1077</v>
      </c>
    </row>
    <row r="287" spans="1:8" x14ac:dyDescent="0.3">
      <c r="A287" s="50" t="s">
        <v>740</v>
      </c>
      <c r="B287" s="50" t="s">
        <v>800</v>
      </c>
      <c r="C287">
        <f>MATCH(B287,DIP_survey!$D$1:$D$503,0)</f>
        <v>55</v>
      </c>
      <c r="D287" s="49">
        <v>282</v>
      </c>
      <c r="E287" s="48">
        <f>IF(F287=1,MAX(E$5:E286)+1,E286)</f>
        <v>58</v>
      </c>
      <c r="F287">
        <f t="shared" si="4"/>
        <v>2</v>
      </c>
      <c r="H287" s="50" t="s">
        <v>1078</v>
      </c>
    </row>
    <row r="288" spans="1:8" x14ac:dyDescent="0.3">
      <c r="A288" s="50" t="s">
        <v>741</v>
      </c>
      <c r="B288" s="50" t="s">
        <v>800</v>
      </c>
      <c r="C288">
        <f>MATCH(B288,DIP_survey!$D$1:$D$503,0)</f>
        <v>55</v>
      </c>
      <c r="D288" s="49">
        <v>283</v>
      </c>
      <c r="E288" s="48">
        <f>IF(F288=1,MAX(E$5:E287)+1,E287)</f>
        <v>58</v>
      </c>
      <c r="F288">
        <f t="shared" si="4"/>
        <v>3</v>
      </c>
      <c r="H288" s="50" t="s">
        <v>1079</v>
      </c>
    </row>
    <row r="289" spans="1:8" x14ac:dyDescent="0.3">
      <c r="A289" s="50" t="s">
        <v>742</v>
      </c>
      <c r="B289" s="50" t="s">
        <v>800</v>
      </c>
      <c r="C289">
        <f>MATCH(B289,DIP_survey!$D$1:$D$503,0)</f>
        <v>55</v>
      </c>
      <c r="D289" s="49">
        <v>284</v>
      </c>
      <c r="E289" s="48">
        <f>IF(F289=1,MAX(E$5:E288)+1,E288)</f>
        <v>58</v>
      </c>
      <c r="F289">
        <f t="shared" si="4"/>
        <v>4</v>
      </c>
      <c r="H289" s="50" t="s">
        <v>1080</v>
      </c>
    </row>
    <row r="290" spans="1:8" x14ac:dyDescent="0.3">
      <c r="A290" s="50" t="s">
        <v>743</v>
      </c>
      <c r="B290" s="50" t="s">
        <v>147</v>
      </c>
      <c r="C290">
        <f>MATCH(B290,DIP_survey!$D$1:$D$503,0)</f>
        <v>45</v>
      </c>
      <c r="D290" s="49">
        <v>285</v>
      </c>
      <c r="E290" s="48">
        <f>IF(F290=1,MAX(E$5:E289)+1,E289)</f>
        <v>59</v>
      </c>
      <c r="F290">
        <f t="shared" si="4"/>
        <v>1</v>
      </c>
      <c r="H290" s="50" t="s">
        <v>1081</v>
      </c>
    </row>
    <row r="291" spans="1:8" x14ac:dyDescent="0.3">
      <c r="A291" s="50" t="s">
        <v>744</v>
      </c>
      <c r="B291" s="50" t="s">
        <v>147</v>
      </c>
      <c r="C291">
        <f>MATCH(B291,DIP_survey!$D$1:$D$503,0)</f>
        <v>45</v>
      </c>
      <c r="D291" s="49">
        <v>286</v>
      </c>
      <c r="E291" s="48">
        <f>IF(F291=1,MAX(E$5:E290)+1,E290)</f>
        <v>59</v>
      </c>
      <c r="F291">
        <f t="shared" si="4"/>
        <v>2</v>
      </c>
      <c r="H291" s="50" t="s">
        <v>1082</v>
      </c>
    </row>
    <row r="292" spans="1:8" x14ac:dyDescent="0.3">
      <c r="A292" s="50" t="s">
        <v>745</v>
      </c>
      <c r="B292" s="50" t="s">
        <v>147</v>
      </c>
      <c r="C292">
        <f>MATCH(B292,DIP_survey!$D$1:$D$503,0)</f>
        <v>45</v>
      </c>
      <c r="D292" s="49">
        <v>287</v>
      </c>
      <c r="E292" s="48">
        <f>IF(F292=1,MAX(E$5:E291)+1,E291)</f>
        <v>59</v>
      </c>
      <c r="F292">
        <f t="shared" si="4"/>
        <v>3</v>
      </c>
      <c r="H292" s="50" t="s">
        <v>1083</v>
      </c>
    </row>
    <row r="293" spans="1:8" x14ac:dyDescent="0.3">
      <c r="A293" s="50" t="s">
        <v>746</v>
      </c>
      <c r="B293" s="50" t="s">
        <v>147</v>
      </c>
      <c r="C293">
        <f>MATCH(B293,DIP_survey!$D$1:$D$503,0)</f>
        <v>45</v>
      </c>
      <c r="D293" s="49">
        <v>288</v>
      </c>
      <c r="E293" s="48">
        <f>IF(F293=1,MAX(E$5:E292)+1,E292)</f>
        <v>59</v>
      </c>
      <c r="F293">
        <f t="shared" si="4"/>
        <v>4</v>
      </c>
      <c r="H293" s="50" t="s">
        <v>1084</v>
      </c>
    </row>
    <row r="294" spans="1:8" x14ac:dyDescent="0.3">
      <c r="A294" s="50" t="s">
        <v>747</v>
      </c>
      <c r="B294" s="50" t="s">
        <v>147</v>
      </c>
      <c r="C294">
        <f>MATCH(B294,DIP_survey!$D$1:$D$503,0)</f>
        <v>45</v>
      </c>
      <c r="D294" s="49">
        <v>289</v>
      </c>
      <c r="E294" s="48">
        <f>IF(F294=1,MAX(E$5:E293)+1,E293)</f>
        <v>59</v>
      </c>
      <c r="F294">
        <f t="shared" si="4"/>
        <v>5</v>
      </c>
      <c r="H294" s="50" t="s">
        <v>1085</v>
      </c>
    </row>
    <row r="295" spans="1:8" x14ac:dyDescent="0.3">
      <c r="A295" s="50" t="s">
        <v>748</v>
      </c>
      <c r="B295" s="50" t="s">
        <v>146</v>
      </c>
      <c r="C295">
        <f>MATCH(B295,DIP_survey!$D$1:$D$503,0)</f>
        <v>171</v>
      </c>
      <c r="D295" s="49">
        <v>290</v>
      </c>
      <c r="E295" s="48">
        <f>IF(F295=1,MAX(E$5:E294)+1,E294)</f>
        <v>60</v>
      </c>
      <c r="F295">
        <f t="shared" si="4"/>
        <v>1</v>
      </c>
      <c r="H295" s="50" t="s">
        <v>1086</v>
      </c>
    </row>
    <row r="296" spans="1:8" x14ac:dyDescent="0.3">
      <c r="A296" s="50" t="s">
        <v>749</v>
      </c>
      <c r="B296" s="50" t="s">
        <v>146</v>
      </c>
      <c r="C296">
        <f>MATCH(B296,DIP_survey!$D$1:$D$503,0)</f>
        <v>171</v>
      </c>
      <c r="D296" s="49">
        <v>291</v>
      </c>
      <c r="E296" s="48">
        <f>IF(F296=1,MAX(E$5:E295)+1,E295)</f>
        <v>60</v>
      </c>
      <c r="F296">
        <f t="shared" si="4"/>
        <v>2</v>
      </c>
      <c r="H296" s="50" t="s">
        <v>1087</v>
      </c>
    </row>
    <row r="297" spans="1:8" x14ac:dyDescent="0.3">
      <c r="A297" s="50" t="s">
        <v>750</v>
      </c>
      <c r="B297" s="50" t="s">
        <v>146</v>
      </c>
      <c r="C297">
        <f>MATCH(B297,DIP_survey!$D$1:$D$503,0)</f>
        <v>171</v>
      </c>
      <c r="D297" s="49">
        <v>292</v>
      </c>
      <c r="E297" s="48">
        <f>IF(F297=1,MAX(E$5:E296)+1,E296)</f>
        <v>60</v>
      </c>
      <c r="F297">
        <f t="shared" si="4"/>
        <v>3</v>
      </c>
      <c r="H297" s="50" t="s">
        <v>1088</v>
      </c>
    </row>
    <row r="298" spans="1:8" x14ac:dyDescent="0.3">
      <c r="A298" s="50" t="s">
        <v>751</v>
      </c>
      <c r="B298" s="50" t="s">
        <v>146</v>
      </c>
      <c r="C298">
        <f>MATCH(B298,DIP_survey!$D$1:$D$503,0)</f>
        <v>171</v>
      </c>
      <c r="D298" s="49">
        <v>293</v>
      </c>
      <c r="E298" s="48">
        <f>IF(F298=1,MAX(E$5:E297)+1,E297)</f>
        <v>60</v>
      </c>
      <c r="F298">
        <f t="shared" si="4"/>
        <v>4</v>
      </c>
      <c r="H298" s="50" t="s">
        <v>1089</v>
      </c>
    </row>
    <row r="299" spans="1:8" x14ac:dyDescent="0.3">
      <c r="A299" s="50" t="s">
        <v>752</v>
      </c>
      <c r="B299" s="50" t="s">
        <v>146</v>
      </c>
      <c r="C299">
        <f>MATCH(B299,DIP_survey!$D$1:$D$503,0)</f>
        <v>171</v>
      </c>
      <c r="D299" s="49">
        <v>294</v>
      </c>
      <c r="E299" s="48">
        <f>IF(F299=1,MAX(E$5:E298)+1,E298)</f>
        <v>60</v>
      </c>
      <c r="F299">
        <f t="shared" si="4"/>
        <v>5</v>
      </c>
      <c r="H299" s="50" t="s">
        <v>1090</v>
      </c>
    </row>
    <row r="300" spans="1:8" x14ac:dyDescent="0.3">
      <c r="A300" s="50" t="s">
        <v>753</v>
      </c>
      <c r="B300" s="50" t="s">
        <v>143</v>
      </c>
      <c r="C300">
        <f>MATCH(B300,DIP_survey!$D$1:$D$503,0)</f>
        <v>133</v>
      </c>
      <c r="D300" s="49">
        <v>295</v>
      </c>
      <c r="E300" s="48">
        <f>IF(F300=1,MAX(E$5:E299)+1,E299)</f>
        <v>61</v>
      </c>
      <c r="F300">
        <f t="shared" si="4"/>
        <v>1</v>
      </c>
      <c r="H300" s="50" t="s">
        <v>1091</v>
      </c>
    </row>
    <row r="301" spans="1:8" x14ac:dyDescent="0.3">
      <c r="A301" s="50" t="s">
        <v>754</v>
      </c>
      <c r="B301" s="50" t="s">
        <v>143</v>
      </c>
      <c r="C301">
        <f>MATCH(B301,DIP_survey!$D$1:$D$503,0)</f>
        <v>133</v>
      </c>
      <c r="D301" s="49">
        <v>296</v>
      </c>
      <c r="E301" s="48">
        <f>IF(F301=1,MAX(E$5:E300)+1,E300)</f>
        <v>61</v>
      </c>
      <c r="F301">
        <f t="shared" si="4"/>
        <v>2</v>
      </c>
      <c r="H301" s="50" t="s">
        <v>1092</v>
      </c>
    </row>
    <row r="302" spans="1:8" x14ac:dyDescent="0.3">
      <c r="A302" s="50" t="s">
        <v>755</v>
      </c>
      <c r="B302" s="50" t="s">
        <v>143</v>
      </c>
      <c r="C302">
        <f>MATCH(B302,DIP_survey!$D$1:$D$503,0)</f>
        <v>133</v>
      </c>
      <c r="D302" s="49">
        <v>297</v>
      </c>
      <c r="E302" s="48">
        <f>IF(F302=1,MAX(E$5:E301)+1,E301)</f>
        <v>61</v>
      </c>
      <c r="F302">
        <f t="shared" si="4"/>
        <v>3</v>
      </c>
      <c r="H302" s="50" t="s">
        <v>1093</v>
      </c>
    </row>
    <row r="303" spans="1:8" x14ac:dyDescent="0.3">
      <c r="A303" s="50" t="s">
        <v>756</v>
      </c>
      <c r="B303" s="50" t="s">
        <v>143</v>
      </c>
      <c r="C303">
        <f>MATCH(B303,DIP_survey!$D$1:$D$503,0)</f>
        <v>133</v>
      </c>
      <c r="D303" s="49">
        <v>298</v>
      </c>
      <c r="E303" s="48">
        <f>IF(F303=1,MAX(E$5:E302)+1,E302)</f>
        <v>61</v>
      </c>
      <c r="F303">
        <f t="shared" si="4"/>
        <v>4</v>
      </c>
      <c r="H303" s="50" t="s">
        <v>1094</v>
      </c>
    </row>
    <row r="304" spans="1:8" x14ac:dyDescent="0.3">
      <c r="A304" s="50" t="s">
        <v>757</v>
      </c>
      <c r="B304" s="50" t="s">
        <v>143</v>
      </c>
      <c r="C304">
        <f>MATCH(B304,DIP_survey!$D$1:$D$503,0)</f>
        <v>133</v>
      </c>
      <c r="D304" s="49">
        <v>299</v>
      </c>
      <c r="E304" s="48">
        <f>IF(F304=1,MAX(E$5:E303)+1,E303)</f>
        <v>61</v>
      </c>
      <c r="F304">
        <f t="shared" si="4"/>
        <v>5</v>
      </c>
      <c r="H304" s="50" t="s">
        <v>1095</v>
      </c>
    </row>
    <row r="305" spans="1:8" x14ac:dyDescent="0.3">
      <c r="A305" s="50" t="s">
        <v>758</v>
      </c>
      <c r="B305" s="50" t="s">
        <v>144</v>
      </c>
      <c r="C305">
        <f>MATCH(B305,DIP_survey!$D$1:$D$503,0)</f>
        <v>129</v>
      </c>
      <c r="D305" s="49">
        <v>300</v>
      </c>
      <c r="E305" s="48">
        <f>IF(F305=1,MAX(E$5:E304)+1,E304)</f>
        <v>62</v>
      </c>
      <c r="F305">
        <f t="shared" si="4"/>
        <v>1</v>
      </c>
      <c r="H305" s="50" t="s">
        <v>1096</v>
      </c>
    </row>
    <row r="306" spans="1:8" x14ac:dyDescent="0.3">
      <c r="A306" s="50" t="s">
        <v>759</v>
      </c>
      <c r="B306" s="50" t="s">
        <v>144</v>
      </c>
      <c r="C306">
        <f>MATCH(B306,DIP_survey!$D$1:$D$503,0)</f>
        <v>129</v>
      </c>
      <c r="D306" s="49">
        <v>301</v>
      </c>
      <c r="E306" s="48">
        <f>IF(F306=1,MAX(E$5:E305)+1,E305)</f>
        <v>62</v>
      </c>
      <c r="F306">
        <f t="shared" si="4"/>
        <v>2</v>
      </c>
      <c r="H306" s="50" t="s">
        <v>1097</v>
      </c>
    </row>
    <row r="307" spans="1:8" x14ac:dyDescent="0.3">
      <c r="A307" s="50" t="s">
        <v>760</v>
      </c>
      <c r="B307" s="50" t="s">
        <v>144</v>
      </c>
      <c r="C307">
        <f>MATCH(B307,DIP_survey!$D$1:$D$503,0)</f>
        <v>129</v>
      </c>
      <c r="D307" s="49">
        <v>302</v>
      </c>
      <c r="E307" s="48">
        <f>IF(F307=1,MAX(E$5:E306)+1,E306)</f>
        <v>62</v>
      </c>
      <c r="F307">
        <f t="shared" si="4"/>
        <v>3</v>
      </c>
      <c r="H307" s="50" t="s">
        <v>1098</v>
      </c>
    </row>
    <row r="308" spans="1:8" x14ac:dyDescent="0.3">
      <c r="A308" s="50" t="s">
        <v>761</v>
      </c>
      <c r="B308" s="50" t="s">
        <v>144</v>
      </c>
      <c r="C308">
        <f>MATCH(B308,DIP_survey!$D$1:$D$503,0)</f>
        <v>129</v>
      </c>
      <c r="D308" s="49">
        <v>303</v>
      </c>
      <c r="E308" s="48">
        <f>IF(F308=1,MAX(E$5:E307)+1,E307)</f>
        <v>62</v>
      </c>
      <c r="F308">
        <f t="shared" si="4"/>
        <v>4</v>
      </c>
      <c r="H308" s="50" t="s">
        <v>1099</v>
      </c>
    </row>
    <row r="309" spans="1:8" x14ac:dyDescent="0.3">
      <c r="A309" s="50" t="s">
        <v>762</v>
      </c>
      <c r="B309" s="50" t="s">
        <v>144</v>
      </c>
      <c r="C309">
        <f>MATCH(B309,DIP_survey!$D$1:$D$503,0)</f>
        <v>129</v>
      </c>
      <c r="D309" s="49">
        <v>304</v>
      </c>
      <c r="E309" s="48">
        <f>IF(F309=1,MAX(E$5:E308)+1,E308)</f>
        <v>62</v>
      </c>
      <c r="F309">
        <f t="shared" si="4"/>
        <v>5</v>
      </c>
      <c r="H309" s="50" t="s">
        <v>1100</v>
      </c>
    </row>
    <row r="310" spans="1:8" x14ac:dyDescent="0.3">
      <c r="A310" s="50" t="s">
        <v>763</v>
      </c>
      <c r="B310" s="50" t="s">
        <v>130</v>
      </c>
      <c r="C310">
        <f>MATCH(B310,DIP_survey!$D$1:$D$503,0)</f>
        <v>30</v>
      </c>
      <c r="D310" s="49">
        <v>305</v>
      </c>
      <c r="E310" s="48">
        <f>IF(F310=1,MAX(E$5:E309)+1,E309)</f>
        <v>63</v>
      </c>
      <c r="F310">
        <f t="shared" si="4"/>
        <v>1</v>
      </c>
      <c r="H310" s="50" t="s">
        <v>1101</v>
      </c>
    </row>
    <row r="311" spans="1:8" x14ac:dyDescent="0.3">
      <c r="A311" s="50" t="s">
        <v>764</v>
      </c>
      <c r="B311" s="50" t="s">
        <v>130</v>
      </c>
      <c r="C311">
        <f>MATCH(B311,DIP_survey!$D$1:$D$503,0)</f>
        <v>30</v>
      </c>
      <c r="D311" s="49">
        <v>306</v>
      </c>
      <c r="E311" s="48">
        <f>IF(F311=1,MAX(E$5:E310)+1,E310)</f>
        <v>63</v>
      </c>
      <c r="F311">
        <f t="shared" si="4"/>
        <v>2</v>
      </c>
      <c r="H311" s="50" t="s">
        <v>1102</v>
      </c>
    </row>
    <row r="312" spans="1:8" x14ac:dyDescent="0.3">
      <c r="A312" s="50" t="s">
        <v>765</v>
      </c>
      <c r="B312" s="50" t="s">
        <v>130</v>
      </c>
      <c r="C312">
        <f>MATCH(B312,DIP_survey!$D$1:$D$503,0)</f>
        <v>30</v>
      </c>
      <c r="D312" s="49">
        <v>307</v>
      </c>
      <c r="E312" s="48">
        <f>IF(F312=1,MAX(E$5:E311)+1,E311)</f>
        <v>63</v>
      </c>
      <c r="F312">
        <f t="shared" si="4"/>
        <v>3</v>
      </c>
      <c r="H312" s="50" t="s">
        <v>1103</v>
      </c>
    </row>
    <row r="313" spans="1:8" x14ac:dyDescent="0.3">
      <c r="A313" s="50" t="s">
        <v>766</v>
      </c>
      <c r="B313" s="50" t="s">
        <v>130</v>
      </c>
      <c r="C313">
        <f>MATCH(B313,DIP_survey!$D$1:$D$503,0)</f>
        <v>30</v>
      </c>
      <c r="D313" s="49">
        <v>308</v>
      </c>
      <c r="E313" s="48">
        <f>IF(F313=1,MAX(E$5:E312)+1,E312)</f>
        <v>63</v>
      </c>
      <c r="F313">
        <f t="shared" si="4"/>
        <v>4</v>
      </c>
      <c r="H313" s="50" t="s">
        <v>1104</v>
      </c>
    </row>
    <row r="314" spans="1:8" x14ac:dyDescent="0.3">
      <c r="A314" s="50" t="s">
        <v>767</v>
      </c>
      <c r="B314" s="50" t="s">
        <v>130</v>
      </c>
      <c r="C314">
        <f>MATCH(B314,DIP_survey!$D$1:$D$503,0)</f>
        <v>30</v>
      </c>
      <c r="D314" s="49">
        <v>309</v>
      </c>
      <c r="E314" s="48">
        <f>IF(F314=1,MAX(E$5:E313)+1,E313)</f>
        <v>63</v>
      </c>
      <c r="F314">
        <f t="shared" si="4"/>
        <v>5</v>
      </c>
      <c r="H314" s="50" t="s">
        <v>1105</v>
      </c>
    </row>
    <row r="315" spans="1:8" x14ac:dyDescent="0.3">
      <c r="A315" s="50" t="s">
        <v>768</v>
      </c>
      <c r="B315" s="50" t="s">
        <v>132</v>
      </c>
      <c r="C315">
        <f>MATCH(B315,DIP_survey!$D$1:$D$503,0)</f>
        <v>56</v>
      </c>
      <c r="D315" s="49">
        <v>310</v>
      </c>
      <c r="E315" s="48">
        <f>IF(F315=1,MAX(E$5:E314)+1,E314)</f>
        <v>64</v>
      </c>
      <c r="F315">
        <f t="shared" si="4"/>
        <v>1</v>
      </c>
      <c r="H315" s="50" t="s">
        <v>1106</v>
      </c>
    </row>
    <row r="316" spans="1:8" x14ac:dyDescent="0.3">
      <c r="A316" s="50" t="s">
        <v>769</v>
      </c>
      <c r="B316" s="50" t="s">
        <v>132</v>
      </c>
      <c r="C316">
        <f>MATCH(B316,DIP_survey!$D$1:$D$503,0)</f>
        <v>56</v>
      </c>
      <c r="D316" s="49">
        <v>311</v>
      </c>
      <c r="E316" s="48">
        <f>IF(F316=1,MAX(E$5:E315)+1,E315)</f>
        <v>64</v>
      </c>
      <c r="F316">
        <f t="shared" si="4"/>
        <v>2</v>
      </c>
      <c r="H316" s="50" t="s">
        <v>1107</v>
      </c>
    </row>
    <row r="317" spans="1:8" x14ac:dyDescent="0.3">
      <c r="A317" s="50" t="s">
        <v>770</v>
      </c>
      <c r="B317" s="50" t="s">
        <v>132</v>
      </c>
      <c r="C317">
        <f>MATCH(B317,DIP_survey!$D$1:$D$503,0)</f>
        <v>56</v>
      </c>
      <c r="D317" s="49">
        <v>312</v>
      </c>
      <c r="E317" s="48">
        <f>IF(F317=1,MAX(E$5:E316)+1,E316)</f>
        <v>64</v>
      </c>
      <c r="F317">
        <f t="shared" si="4"/>
        <v>3</v>
      </c>
      <c r="H317" s="50" t="s">
        <v>1108</v>
      </c>
    </row>
    <row r="318" spans="1:8" x14ac:dyDescent="0.3">
      <c r="A318" s="50" t="s">
        <v>771</v>
      </c>
      <c r="B318" s="50" t="s">
        <v>132</v>
      </c>
      <c r="C318">
        <f>MATCH(B318,DIP_survey!$D$1:$D$503,0)</f>
        <v>56</v>
      </c>
      <c r="D318" s="49">
        <v>313</v>
      </c>
      <c r="E318" s="48">
        <f>IF(F318=1,MAX(E$5:E317)+1,E317)</f>
        <v>64</v>
      </c>
      <c r="F318">
        <f t="shared" si="4"/>
        <v>4</v>
      </c>
      <c r="H318" s="50" t="s">
        <v>1109</v>
      </c>
    </row>
    <row r="319" spans="1:8" x14ac:dyDescent="0.3">
      <c r="A319" s="50" t="s">
        <v>772</v>
      </c>
      <c r="B319" s="50" t="s">
        <v>132</v>
      </c>
      <c r="C319">
        <f>MATCH(B319,DIP_survey!$D$1:$D$503,0)</f>
        <v>56</v>
      </c>
      <c r="D319" s="49">
        <v>314</v>
      </c>
      <c r="E319" s="48">
        <f>IF(F319=1,MAX(E$5:E318)+1,E318)</f>
        <v>64</v>
      </c>
      <c r="F319">
        <f t="shared" si="4"/>
        <v>5</v>
      </c>
      <c r="H319" s="50" t="s">
        <v>1110</v>
      </c>
    </row>
    <row r="320" spans="1:8" x14ac:dyDescent="0.3">
      <c r="A320" s="50" t="s">
        <v>773</v>
      </c>
      <c r="B320" s="50" t="s">
        <v>139</v>
      </c>
      <c r="C320">
        <f>MATCH(B320,DIP_survey!$D$1:$D$503,0)</f>
        <v>94</v>
      </c>
      <c r="D320" s="49">
        <v>315</v>
      </c>
      <c r="E320" s="48">
        <f>IF(F320=1,MAX(E$5:E319)+1,E319)</f>
        <v>65</v>
      </c>
      <c r="F320">
        <f t="shared" si="4"/>
        <v>1</v>
      </c>
      <c r="H320" s="50" t="s">
        <v>1111</v>
      </c>
    </row>
    <row r="321" spans="1:8" x14ac:dyDescent="0.3">
      <c r="A321" s="50" t="s">
        <v>774</v>
      </c>
      <c r="B321" s="50" t="s">
        <v>139</v>
      </c>
      <c r="C321">
        <f>MATCH(B321,DIP_survey!$D$1:$D$503,0)</f>
        <v>94</v>
      </c>
      <c r="D321" s="49">
        <v>316</v>
      </c>
      <c r="E321" s="48">
        <f>IF(F321=1,MAX(E$5:E320)+1,E320)</f>
        <v>65</v>
      </c>
      <c r="F321">
        <f t="shared" si="4"/>
        <v>2</v>
      </c>
      <c r="H321" s="50" t="s">
        <v>1112</v>
      </c>
    </row>
    <row r="322" spans="1:8" x14ac:dyDescent="0.3">
      <c r="A322" s="50" t="s">
        <v>775</v>
      </c>
      <c r="B322" s="50" t="s">
        <v>139</v>
      </c>
      <c r="C322">
        <f>MATCH(B322,DIP_survey!$D$1:$D$503,0)</f>
        <v>94</v>
      </c>
      <c r="D322" s="49">
        <v>317</v>
      </c>
      <c r="E322" s="48">
        <f>IF(F322=1,MAX(E$5:E321)+1,E321)</f>
        <v>65</v>
      </c>
      <c r="F322">
        <f t="shared" si="4"/>
        <v>3</v>
      </c>
      <c r="H322" s="50" t="s">
        <v>1113</v>
      </c>
    </row>
    <row r="323" spans="1:8" x14ac:dyDescent="0.3">
      <c r="A323" s="50" t="s">
        <v>776</v>
      </c>
      <c r="B323" s="50" t="s">
        <v>139</v>
      </c>
      <c r="C323">
        <f>MATCH(B323,DIP_survey!$D$1:$D$503,0)</f>
        <v>94</v>
      </c>
      <c r="D323" s="49">
        <v>318</v>
      </c>
      <c r="E323" s="48">
        <f>IF(F323=1,MAX(E$5:E322)+1,E322)</f>
        <v>65</v>
      </c>
      <c r="F323">
        <f t="shared" si="4"/>
        <v>4</v>
      </c>
      <c r="H323" s="50" t="s">
        <v>1114</v>
      </c>
    </row>
    <row r="324" spans="1:8" x14ac:dyDescent="0.3">
      <c r="A324" s="50" t="s">
        <v>777</v>
      </c>
      <c r="B324" s="50" t="s">
        <v>139</v>
      </c>
      <c r="C324">
        <f>MATCH(B324,DIP_survey!$D$1:$D$503,0)</f>
        <v>94</v>
      </c>
      <c r="D324" s="49">
        <v>319</v>
      </c>
      <c r="E324" s="48">
        <f>IF(F324=1,MAX(E$5:E323)+1,E323)</f>
        <v>65</v>
      </c>
      <c r="F324">
        <f t="shared" si="4"/>
        <v>5</v>
      </c>
      <c r="H324" s="50" t="s">
        <v>1115</v>
      </c>
    </row>
    <row r="325" spans="1:8" x14ac:dyDescent="0.3">
      <c r="A325" s="50" t="s">
        <v>778</v>
      </c>
      <c r="B325" s="50" t="s">
        <v>134</v>
      </c>
      <c r="C325">
        <f>MATCH(B325,DIP_survey!$D$1:$D$503,0)</f>
        <v>47</v>
      </c>
      <c r="D325" s="49">
        <v>320</v>
      </c>
      <c r="E325" s="48">
        <f>IF(F325=1,MAX(E$5:E324)+1,E324)</f>
        <v>66</v>
      </c>
      <c r="F325">
        <f t="shared" si="4"/>
        <v>1</v>
      </c>
      <c r="H325" s="50" t="s">
        <v>1116</v>
      </c>
    </row>
    <row r="326" spans="1:8" x14ac:dyDescent="0.3">
      <c r="A326" s="50" t="s">
        <v>779</v>
      </c>
      <c r="B326" s="50" t="s">
        <v>134</v>
      </c>
      <c r="C326">
        <f>MATCH(B326,DIP_survey!$D$1:$D$503,0)</f>
        <v>47</v>
      </c>
      <c r="D326" s="49">
        <v>321</v>
      </c>
      <c r="E326" s="48">
        <f>IF(F326=1,MAX(E$5:E325)+1,E325)</f>
        <v>66</v>
      </c>
      <c r="F326">
        <f t="shared" si="4"/>
        <v>2</v>
      </c>
      <c r="H326" s="50" t="s">
        <v>1117</v>
      </c>
    </row>
    <row r="327" spans="1:8" x14ac:dyDescent="0.3">
      <c r="A327" s="50" t="s">
        <v>780</v>
      </c>
      <c r="B327" s="50" t="s">
        <v>134</v>
      </c>
      <c r="C327">
        <f>MATCH(B327,DIP_survey!$D$1:$D$503,0)</f>
        <v>47</v>
      </c>
      <c r="D327" s="49">
        <v>322</v>
      </c>
      <c r="E327" s="48">
        <f>IF(F327=1,MAX(E$5:E326)+1,E326)</f>
        <v>66</v>
      </c>
      <c r="F327">
        <f t="shared" ref="F327:F338" si="5">VALUE(MID(A327,FIND(".jpg",A327)-1,1))</f>
        <v>3</v>
      </c>
      <c r="H327" s="50" t="s">
        <v>1118</v>
      </c>
    </row>
    <row r="328" spans="1:8" x14ac:dyDescent="0.3">
      <c r="A328" s="50" t="s">
        <v>781</v>
      </c>
      <c r="B328" s="50" t="s">
        <v>134</v>
      </c>
      <c r="C328">
        <f>MATCH(B328,DIP_survey!$D$1:$D$503,0)</f>
        <v>47</v>
      </c>
      <c r="D328" s="49">
        <v>323</v>
      </c>
      <c r="E328" s="48">
        <f>IF(F328=1,MAX(E$5:E327)+1,E327)</f>
        <v>66</v>
      </c>
      <c r="F328">
        <f t="shared" si="5"/>
        <v>4</v>
      </c>
      <c r="H328" s="50" t="s">
        <v>1119</v>
      </c>
    </row>
    <row r="329" spans="1:8" x14ac:dyDescent="0.3">
      <c r="A329" s="50" t="s">
        <v>782</v>
      </c>
      <c r="B329" s="50" t="s">
        <v>134</v>
      </c>
      <c r="C329">
        <f>MATCH(B329,DIP_survey!$D$1:$D$503,0)</f>
        <v>47</v>
      </c>
      <c r="D329" s="49">
        <v>324</v>
      </c>
      <c r="E329" s="48">
        <f>IF(F329=1,MAX(E$5:E328)+1,E328)</f>
        <v>66</v>
      </c>
      <c r="F329">
        <f t="shared" si="5"/>
        <v>5</v>
      </c>
      <c r="H329" s="50" t="s">
        <v>1120</v>
      </c>
    </row>
    <row r="330" spans="1:8" x14ac:dyDescent="0.3">
      <c r="A330" s="50" t="s">
        <v>783</v>
      </c>
      <c r="B330" s="50" t="s">
        <v>142</v>
      </c>
      <c r="C330">
        <f>MATCH(B330,DIP_survey!$D$1:$D$503,0)</f>
        <v>52</v>
      </c>
      <c r="D330" s="49">
        <v>325</v>
      </c>
      <c r="E330" s="48">
        <f>IF(F330=1,MAX(E$5:E329)+1,E329)</f>
        <v>67</v>
      </c>
      <c r="F330">
        <f t="shared" si="5"/>
        <v>1</v>
      </c>
      <c r="H330" s="50" t="s">
        <v>1121</v>
      </c>
    </row>
    <row r="331" spans="1:8" x14ac:dyDescent="0.3">
      <c r="A331" s="50" t="s">
        <v>784</v>
      </c>
      <c r="B331" s="50" t="s">
        <v>142</v>
      </c>
      <c r="C331">
        <f>MATCH(B331,DIP_survey!$D$1:$D$503,0)</f>
        <v>52</v>
      </c>
      <c r="D331" s="49">
        <v>326</v>
      </c>
      <c r="E331" s="48">
        <f>IF(F331=1,MAX(E$5:E330)+1,E330)</f>
        <v>67</v>
      </c>
      <c r="F331">
        <f t="shared" si="5"/>
        <v>2</v>
      </c>
      <c r="H331" s="50" t="s">
        <v>1122</v>
      </c>
    </row>
    <row r="332" spans="1:8" x14ac:dyDescent="0.3">
      <c r="A332" s="50" t="s">
        <v>785</v>
      </c>
      <c r="B332" s="50" t="s">
        <v>142</v>
      </c>
      <c r="C332">
        <f>MATCH(B332,DIP_survey!$D$1:$D$503,0)</f>
        <v>52</v>
      </c>
      <c r="D332" s="49">
        <v>327</v>
      </c>
      <c r="E332" s="48">
        <f>IF(F332=1,MAX(E$5:E331)+1,E331)</f>
        <v>67</v>
      </c>
      <c r="F332">
        <f t="shared" si="5"/>
        <v>3</v>
      </c>
      <c r="H332" s="50" t="s">
        <v>1123</v>
      </c>
    </row>
    <row r="333" spans="1:8" x14ac:dyDescent="0.3">
      <c r="A333" s="50" t="s">
        <v>786</v>
      </c>
      <c r="B333" s="50" t="s">
        <v>142</v>
      </c>
      <c r="C333">
        <f>MATCH(B333,DIP_survey!$D$1:$D$503,0)</f>
        <v>52</v>
      </c>
      <c r="D333" s="49">
        <v>328</v>
      </c>
      <c r="E333" s="48">
        <f>IF(F333=1,MAX(E$5:E332)+1,E332)</f>
        <v>67</v>
      </c>
      <c r="F333">
        <f t="shared" si="5"/>
        <v>4</v>
      </c>
      <c r="H333" s="50" t="s">
        <v>1124</v>
      </c>
    </row>
    <row r="334" spans="1:8" x14ac:dyDescent="0.3">
      <c r="A334" s="50" t="s">
        <v>787</v>
      </c>
      <c r="B334" s="50" t="s">
        <v>142</v>
      </c>
      <c r="C334">
        <f>MATCH(B334,DIP_survey!$D$1:$D$503,0)</f>
        <v>52</v>
      </c>
      <c r="D334" s="49">
        <v>329</v>
      </c>
      <c r="E334" s="48">
        <f>IF(F334=1,MAX(E$5:E333)+1,E333)</f>
        <v>67</v>
      </c>
      <c r="F334">
        <f t="shared" si="5"/>
        <v>5</v>
      </c>
      <c r="H334" s="50" t="s">
        <v>1125</v>
      </c>
    </row>
    <row r="335" spans="1:8" x14ac:dyDescent="0.3">
      <c r="A335" s="50" t="s">
        <v>788</v>
      </c>
      <c r="B335" s="50" t="s">
        <v>135</v>
      </c>
      <c r="C335">
        <f>MATCH(B335,DIP_survey!$D$1:$D$503,0)</f>
        <v>59</v>
      </c>
      <c r="D335" s="49">
        <v>330</v>
      </c>
      <c r="E335" s="48">
        <f>IF(F335=1,MAX(E$5:E334)+1,E334)</f>
        <v>68</v>
      </c>
      <c r="F335">
        <f t="shared" si="5"/>
        <v>1</v>
      </c>
      <c r="H335" s="50" t="s">
        <v>1126</v>
      </c>
    </row>
    <row r="336" spans="1:8" x14ac:dyDescent="0.3">
      <c r="A336" s="50" t="s">
        <v>789</v>
      </c>
      <c r="B336" s="50" t="s">
        <v>135</v>
      </c>
      <c r="C336">
        <f>MATCH(B336,DIP_survey!$D$1:$D$503,0)</f>
        <v>59</v>
      </c>
      <c r="D336" s="49">
        <v>331</v>
      </c>
      <c r="E336" s="48">
        <f>IF(F336=1,MAX(E$5:E335)+1,E335)</f>
        <v>68</v>
      </c>
      <c r="F336">
        <f t="shared" si="5"/>
        <v>2</v>
      </c>
      <c r="H336" s="50" t="s">
        <v>1127</v>
      </c>
    </row>
    <row r="337" spans="1:8" x14ac:dyDescent="0.3">
      <c r="A337" s="50" t="s">
        <v>790</v>
      </c>
      <c r="B337" s="50" t="s">
        <v>135</v>
      </c>
      <c r="C337">
        <f>MATCH(B337,DIP_survey!$D$1:$D$503,0)</f>
        <v>59</v>
      </c>
      <c r="D337" s="49">
        <v>332</v>
      </c>
      <c r="E337" s="48">
        <f>IF(F337=1,MAX(E$5:E336)+1,E336)</f>
        <v>68</v>
      </c>
      <c r="F337">
        <f t="shared" si="5"/>
        <v>3</v>
      </c>
      <c r="H337" s="50" t="s">
        <v>1128</v>
      </c>
    </row>
    <row r="338" spans="1:8" x14ac:dyDescent="0.3">
      <c r="A338" s="50" t="s">
        <v>791</v>
      </c>
      <c r="B338" s="50" t="s">
        <v>135</v>
      </c>
      <c r="C338">
        <f>MATCH(B338,DIP_survey!$D$1:$D$503,0)</f>
        <v>59</v>
      </c>
      <c r="D338" s="49">
        <v>333</v>
      </c>
      <c r="E338" s="48">
        <f>IF(F338=1,MAX(E$5:E337)+1,E337)</f>
        <v>68</v>
      </c>
      <c r="F338">
        <f t="shared" si="5"/>
        <v>4</v>
      </c>
      <c r="H338" s="50" t="s">
        <v>1129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zoomScaleNormal="100" workbookViewId="0">
      <pane ySplit="4" topLeftCell="A5" activePane="bottomLeft" state="frozen"/>
      <selection pane="bottomLeft" activeCell="B1" sqref="B1"/>
    </sheetView>
  </sheetViews>
  <sheetFormatPr defaultColWidth="11.5546875" defaultRowHeight="13.2" x14ac:dyDescent="0.3"/>
  <cols>
    <col min="1" max="1" width="11.77734375" style="183" customWidth="1"/>
    <col min="2" max="2" width="33.44140625" style="34" customWidth="1"/>
    <col min="3" max="3" width="13.44140625" style="164" customWidth="1"/>
    <col min="4" max="4" width="16.44140625" style="165" customWidth="1"/>
    <col min="5" max="5" width="11.5546875" style="34" customWidth="1"/>
    <col min="6" max="6" width="46.77734375" style="34" customWidth="1"/>
    <col min="7" max="7" width="6.5546875" style="34" bestFit="1" customWidth="1"/>
    <col min="8" max="8" width="8.77734375" style="164" customWidth="1"/>
    <col min="9" max="12" width="4.77734375" style="34" customWidth="1"/>
    <col min="13" max="13" width="5.33203125" style="34" customWidth="1"/>
    <col min="14" max="15" width="11.5546875" style="34"/>
    <col min="16" max="16" width="15.5546875" style="34" customWidth="1"/>
    <col min="17" max="16384" width="11.5546875" style="34"/>
  </cols>
  <sheetData>
    <row r="1" spans="1:16" x14ac:dyDescent="0.3">
      <c r="B1" s="34" t="s">
        <v>4049</v>
      </c>
      <c r="F1" s="166"/>
      <c r="G1" s="166"/>
      <c r="H1" s="167"/>
      <c r="I1" s="168">
        <f>COUNTIF(I5:I300,"&gt;=1")</f>
        <v>204</v>
      </c>
      <c r="J1" s="168">
        <f t="shared" ref="J1:L1" si="0">COUNTIF(J5:J300,"&gt;=1")</f>
        <v>208</v>
      </c>
      <c r="K1" s="168">
        <f t="shared" si="0"/>
        <v>202</v>
      </c>
      <c r="L1" s="168">
        <f t="shared" si="0"/>
        <v>148</v>
      </c>
      <c r="M1" s="166"/>
    </row>
    <row r="2" spans="1:16" x14ac:dyDescent="0.3">
      <c r="F2" s="166"/>
      <c r="G2" s="166"/>
      <c r="H2" s="167"/>
      <c r="I2" s="166"/>
      <c r="J2" s="166"/>
      <c r="K2" s="166"/>
      <c r="L2" s="166"/>
      <c r="M2" s="166"/>
    </row>
    <row r="3" spans="1:16" ht="15" customHeight="1" x14ac:dyDescent="0.3">
      <c r="A3" s="184" t="s">
        <v>3698</v>
      </c>
      <c r="B3" s="32" t="s">
        <v>3696</v>
      </c>
      <c r="C3" s="29" t="s">
        <v>3697</v>
      </c>
      <c r="D3" s="30" t="s">
        <v>3698</v>
      </c>
      <c r="E3" s="32" t="s">
        <v>3699</v>
      </c>
      <c r="F3" s="32" t="s">
        <v>3700</v>
      </c>
      <c r="G3" s="33" t="s">
        <v>7</v>
      </c>
      <c r="H3" s="29" t="s">
        <v>302</v>
      </c>
      <c r="I3" s="32" t="s">
        <v>0</v>
      </c>
      <c r="J3" s="32" t="s">
        <v>1</v>
      </c>
      <c r="K3" s="32" t="s">
        <v>303</v>
      </c>
      <c r="L3" s="32" t="s">
        <v>2</v>
      </c>
    </row>
    <row r="4" spans="1:16" ht="15" customHeight="1" x14ac:dyDescent="0.3">
      <c r="A4" s="185" t="s">
        <v>3702</v>
      </c>
      <c r="B4" s="39"/>
      <c r="C4" s="38" t="s">
        <v>3701</v>
      </c>
      <c r="D4" s="169" t="s">
        <v>3702</v>
      </c>
      <c r="E4" s="39" t="s">
        <v>3703</v>
      </c>
      <c r="F4" s="39" t="s">
        <v>3704</v>
      </c>
      <c r="G4" s="170"/>
      <c r="H4" s="38" t="s">
        <v>3705</v>
      </c>
      <c r="I4" s="39"/>
      <c r="J4" s="39"/>
      <c r="K4" s="39"/>
      <c r="L4" s="39"/>
    </row>
    <row r="5" spans="1:16" ht="15" customHeight="1" x14ac:dyDescent="0.3">
      <c r="A5" s="184" t="s">
        <v>1527</v>
      </c>
      <c r="B5" s="28" t="s">
        <v>3706</v>
      </c>
      <c r="C5" s="29" t="s">
        <v>3707</v>
      </c>
      <c r="D5" s="30" t="s">
        <v>1527</v>
      </c>
      <c r="E5" s="31">
        <v>41825</v>
      </c>
      <c r="F5" s="32" t="s">
        <v>3708</v>
      </c>
      <c r="G5" s="33" t="s">
        <v>1528</v>
      </c>
      <c r="H5" s="29"/>
      <c r="I5" s="32">
        <v>1</v>
      </c>
      <c r="J5" s="32">
        <v>1</v>
      </c>
      <c r="K5" s="32">
        <v>1</v>
      </c>
      <c r="L5" s="32"/>
      <c r="N5" s="171"/>
      <c r="O5" s="172"/>
      <c r="P5" s="173"/>
    </row>
    <row r="6" spans="1:16" ht="15" customHeight="1" x14ac:dyDescent="0.3">
      <c r="A6" s="184" t="s">
        <v>1535</v>
      </c>
      <c r="B6" s="28" t="s">
        <v>3706</v>
      </c>
      <c r="C6" s="29" t="s">
        <v>3709</v>
      </c>
      <c r="D6" s="30" t="s">
        <v>1535</v>
      </c>
      <c r="E6" s="31">
        <v>41826</v>
      </c>
      <c r="F6" s="32" t="s">
        <v>3710</v>
      </c>
      <c r="G6" s="33" t="s">
        <v>1528</v>
      </c>
      <c r="H6" s="29"/>
      <c r="I6" s="32">
        <v>1</v>
      </c>
      <c r="J6" s="32">
        <v>1</v>
      </c>
      <c r="K6" s="32">
        <v>1</v>
      </c>
      <c r="L6" s="32"/>
      <c r="N6" s="171"/>
      <c r="O6" s="172"/>
      <c r="P6" s="173"/>
    </row>
    <row r="7" spans="1:16" ht="15" customHeight="1" x14ac:dyDescent="0.3">
      <c r="A7" s="184" t="s">
        <v>1323</v>
      </c>
      <c r="B7" s="28" t="s">
        <v>3706</v>
      </c>
      <c r="C7" s="29" t="s">
        <v>3711</v>
      </c>
      <c r="D7" s="30" t="s">
        <v>1323</v>
      </c>
      <c r="E7" s="31">
        <v>41899</v>
      </c>
      <c r="F7" s="32" t="s">
        <v>3712</v>
      </c>
      <c r="G7" s="33" t="s">
        <v>3713</v>
      </c>
      <c r="H7" s="29"/>
      <c r="I7" s="32">
        <v>1</v>
      </c>
      <c r="J7" s="32">
        <v>1</v>
      </c>
      <c r="K7" s="32">
        <v>1</v>
      </c>
      <c r="L7" s="32"/>
      <c r="N7" s="171"/>
      <c r="O7" s="172"/>
      <c r="P7" s="173"/>
    </row>
    <row r="8" spans="1:16" ht="15" customHeight="1" x14ac:dyDescent="0.3">
      <c r="A8" s="184" t="s">
        <v>1200</v>
      </c>
      <c r="B8" s="28" t="s">
        <v>3706</v>
      </c>
      <c r="C8" s="29" t="s">
        <v>3714</v>
      </c>
      <c r="D8" s="30" t="s">
        <v>1200</v>
      </c>
      <c r="E8" s="31">
        <v>41899</v>
      </c>
      <c r="F8" s="32" t="s">
        <v>3715</v>
      </c>
      <c r="G8" s="33" t="s">
        <v>3713</v>
      </c>
      <c r="H8" s="29"/>
      <c r="I8" s="35"/>
      <c r="J8" s="32">
        <v>1</v>
      </c>
      <c r="K8" s="32">
        <v>1</v>
      </c>
      <c r="L8" s="32">
        <v>1</v>
      </c>
      <c r="N8" s="171"/>
      <c r="O8" s="172"/>
      <c r="P8" s="173"/>
    </row>
    <row r="9" spans="1:16" ht="15" customHeight="1" x14ac:dyDescent="0.3">
      <c r="A9" s="184" t="s">
        <v>1214</v>
      </c>
      <c r="B9" s="28" t="s">
        <v>3706</v>
      </c>
      <c r="C9" s="34" t="s">
        <v>3716</v>
      </c>
      <c r="D9" s="30" t="s">
        <v>1214</v>
      </c>
      <c r="E9" s="31">
        <v>41899</v>
      </c>
      <c r="F9" s="32" t="s">
        <v>3717</v>
      </c>
      <c r="G9" s="33" t="s">
        <v>3713</v>
      </c>
      <c r="H9" s="29"/>
      <c r="I9" s="32">
        <v>1</v>
      </c>
      <c r="J9" s="32">
        <v>1</v>
      </c>
      <c r="K9" s="32">
        <v>1</v>
      </c>
      <c r="L9" s="32">
        <v>1</v>
      </c>
      <c r="N9" s="171"/>
      <c r="O9" s="172"/>
      <c r="P9" s="173"/>
    </row>
    <row r="10" spans="1:16" ht="15" customHeight="1" x14ac:dyDescent="0.3">
      <c r="A10" s="184" t="s">
        <v>1326</v>
      </c>
      <c r="B10" s="28" t="s">
        <v>3706</v>
      </c>
      <c r="C10" s="34" t="s">
        <v>3718</v>
      </c>
      <c r="D10" s="30" t="s">
        <v>1326</v>
      </c>
      <c r="E10" s="31">
        <v>41899</v>
      </c>
      <c r="F10" s="32" t="s">
        <v>3719</v>
      </c>
      <c r="G10" s="33" t="s">
        <v>3713</v>
      </c>
      <c r="H10" s="29"/>
      <c r="I10" s="32">
        <v>1</v>
      </c>
      <c r="J10" s="32">
        <v>1</v>
      </c>
      <c r="K10" s="32">
        <v>1</v>
      </c>
      <c r="L10" s="32"/>
      <c r="N10" s="171"/>
      <c r="O10" s="172"/>
      <c r="P10" s="173"/>
    </row>
    <row r="11" spans="1:16" ht="15" customHeight="1" x14ac:dyDescent="0.3">
      <c r="A11" s="184" t="s">
        <v>56</v>
      </c>
      <c r="B11" s="28" t="s">
        <v>3706</v>
      </c>
      <c r="C11" s="29" t="s">
        <v>191</v>
      </c>
      <c r="D11" s="30" t="s">
        <v>56</v>
      </c>
      <c r="E11" s="31">
        <v>41903</v>
      </c>
      <c r="F11" s="32" t="s">
        <v>3720</v>
      </c>
      <c r="G11" s="33" t="s">
        <v>3721</v>
      </c>
      <c r="H11" s="29"/>
      <c r="I11" s="32">
        <v>1</v>
      </c>
      <c r="J11" s="32">
        <v>1</v>
      </c>
      <c r="K11" s="32">
        <v>1</v>
      </c>
      <c r="L11" s="32">
        <v>1</v>
      </c>
      <c r="N11" s="171"/>
      <c r="O11" s="172"/>
      <c r="P11" s="173"/>
    </row>
    <row r="12" spans="1:16" ht="15" customHeight="1" x14ac:dyDescent="0.3">
      <c r="A12" s="184" t="s">
        <v>57</v>
      </c>
      <c r="B12" s="28" t="s">
        <v>3706</v>
      </c>
      <c r="C12" s="29" t="s">
        <v>192</v>
      </c>
      <c r="D12" s="30" t="s">
        <v>57</v>
      </c>
      <c r="E12" s="31">
        <v>41904</v>
      </c>
      <c r="F12" s="32" t="s">
        <v>3722</v>
      </c>
      <c r="G12" s="33" t="s">
        <v>3721</v>
      </c>
      <c r="H12" s="36" t="s">
        <v>193</v>
      </c>
      <c r="I12" s="32">
        <v>2</v>
      </c>
      <c r="J12" s="32">
        <v>1</v>
      </c>
      <c r="K12" s="32">
        <v>1</v>
      </c>
      <c r="L12" s="32">
        <v>1</v>
      </c>
      <c r="N12" s="171"/>
      <c r="O12" s="172"/>
      <c r="P12" s="173"/>
    </row>
    <row r="13" spans="1:16" ht="15" customHeight="1" x14ac:dyDescent="0.3">
      <c r="A13" s="184" t="s">
        <v>58</v>
      </c>
      <c r="B13" s="28" t="s">
        <v>3706</v>
      </c>
      <c r="C13" s="29" t="s">
        <v>194</v>
      </c>
      <c r="D13" s="30" t="s">
        <v>58</v>
      </c>
      <c r="E13" s="31">
        <v>41905</v>
      </c>
      <c r="F13" s="32" t="s">
        <v>3723</v>
      </c>
      <c r="G13" s="33" t="s">
        <v>3721</v>
      </c>
      <c r="H13" s="29"/>
      <c r="I13" s="32">
        <v>2</v>
      </c>
      <c r="J13" s="32">
        <v>1</v>
      </c>
      <c r="K13" s="32">
        <v>1</v>
      </c>
      <c r="L13" s="32">
        <v>1</v>
      </c>
      <c r="N13" s="171"/>
      <c r="O13" s="172"/>
      <c r="P13" s="173"/>
    </row>
    <row r="14" spans="1:16" ht="15" customHeight="1" x14ac:dyDescent="0.3">
      <c r="A14" s="184" t="s">
        <v>59</v>
      </c>
      <c r="B14" s="28" t="s">
        <v>3706</v>
      </c>
      <c r="C14" s="29" t="s">
        <v>195</v>
      </c>
      <c r="D14" s="30" t="s">
        <v>59</v>
      </c>
      <c r="E14" s="31">
        <v>41905</v>
      </c>
      <c r="F14" s="32" t="s">
        <v>3724</v>
      </c>
      <c r="G14" s="33" t="s">
        <v>3721</v>
      </c>
      <c r="H14" s="29"/>
      <c r="I14" s="32">
        <v>1</v>
      </c>
      <c r="J14" s="32">
        <v>1</v>
      </c>
      <c r="K14" s="32">
        <v>1</v>
      </c>
      <c r="L14" s="32">
        <v>1</v>
      </c>
      <c r="N14" s="171"/>
      <c r="O14" s="172"/>
      <c r="P14" s="173"/>
    </row>
    <row r="15" spans="1:16" ht="15" customHeight="1" x14ac:dyDescent="0.3">
      <c r="A15" s="184" t="s">
        <v>60</v>
      </c>
      <c r="B15" s="28" t="s">
        <v>3706</v>
      </c>
      <c r="C15" s="29" t="s">
        <v>196</v>
      </c>
      <c r="D15" s="30" t="s">
        <v>60</v>
      </c>
      <c r="E15" s="31">
        <v>41905</v>
      </c>
      <c r="F15" s="32" t="s">
        <v>3725</v>
      </c>
      <c r="G15" s="33" t="s">
        <v>3721</v>
      </c>
      <c r="H15" s="29"/>
      <c r="I15" s="32">
        <v>2</v>
      </c>
      <c r="J15" s="32">
        <v>1</v>
      </c>
      <c r="K15" s="32">
        <v>1</v>
      </c>
      <c r="L15" s="32">
        <v>1</v>
      </c>
      <c r="N15" s="171"/>
      <c r="O15" s="172"/>
      <c r="P15" s="173"/>
    </row>
    <row r="16" spans="1:16" ht="15" customHeight="1" x14ac:dyDescent="0.3">
      <c r="A16" s="184" t="s">
        <v>61</v>
      </c>
      <c r="B16" s="28" t="s">
        <v>3706</v>
      </c>
      <c r="C16" s="29" t="s">
        <v>197</v>
      </c>
      <c r="D16" s="30" t="s">
        <v>61</v>
      </c>
      <c r="E16" s="31">
        <v>41906</v>
      </c>
      <c r="F16" s="32" t="s">
        <v>3726</v>
      </c>
      <c r="G16" s="33" t="s">
        <v>3721</v>
      </c>
      <c r="H16" s="29"/>
      <c r="I16" s="32">
        <v>1</v>
      </c>
      <c r="J16" s="32">
        <v>2</v>
      </c>
      <c r="K16" s="32">
        <v>2</v>
      </c>
      <c r="L16" s="32">
        <v>1</v>
      </c>
      <c r="N16" s="171"/>
      <c r="O16" s="172"/>
      <c r="P16" s="173"/>
    </row>
    <row r="17" spans="1:16" ht="15" customHeight="1" x14ac:dyDescent="0.3">
      <c r="A17" s="184" t="s">
        <v>62</v>
      </c>
      <c r="B17" s="28" t="s">
        <v>3706</v>
      </c>
      <c r="C17" s="29" t="s">
        <v>198</v>
      </c>
      <c r="D17" s="30" t="s">
        <v>62</v>
      </c>
      <c r="E17" s="31">
        <v>41906</v>
      </c>
      <c r="F17" s="32" t="s">
        <v>3727</v>
      </c>
      <c r="G17" s="33" t="s">
        <v>3721</v>
      </c>
      <c r="H17" s="29"/>
      <c r="I17" s="32">
        <v>2</v>
      </c>
      <c r="J17" s="32">
        <v>1</v>
      </c>
      <c r="K17" s="32">
        <v>1</v>
      </c>
      <c r="L17" s="32">
        <v>1</v>
      </c>
      <c r="N17" s="171"/>
      <c r="O17" s="172"/>
      <c r="P17" s="173"/>
    </row>
    <row r="18" spans="1:16" ht="15" customHeight="1" x14ac:dyDescent="0.3">
      <c r="A18" s="184" t="s">
        <v>64</v>
      </c>
      <c r="B18" s="28" t="s">
        <v>3728</v>
      </c>
      <c r="C18" s="29" t="s">
        <v>199</v>
      </c>
      <c r="D18" s="30" t="s">
        <v>64</v>
      </c>
      <c r="E18" s="31">
        <v>41906</v>
      </c>
      <c r="F18" s="32" t="s">
        <v>3729</v>
      </c>
      <c r="G18" s="33" t="s">
        <v>3721</v>
      </c>
      <c r="H18" s="29"/>
      <c r="I18" s="32">
        <v>1</v>
      </c>
      <c r="J18" s="32">
        <v>1</v>
      </c>
      <c r="K18" s="32">
        <v>1</v>
      </c>
      <c r="L18" s="32">
        <v>1</v>
      </c>
      <c r="N18" s="171"/>
      <c r="O18" s="172"/>
      <c r="P18" s="173"/>
    </row>
    <row r="19" spans="1:16" ht="15" customHeight="1" x14ac:dyDescent="0.3">
      <c r="A19" s="184" t="s">
        <v>65</v>
      </c>
      <c r="B19" s="28" t="s">
        <v>3706</v>
      </c>
      <c r="C19" s="29" t="s">
        <v>200</v>
      </c>
      <c r="D19" s="30" t="s">
        <v>65</v>
      </c>
      <c r="E19" s="31">
        <v>41906</v>
      </c>
      <c r="F19" s="32" t="s">
        <v>3730</v>
      </c>
      <c r="G19" s="33" t="s">
        <v>3721</v>
      </c>
      <c r="H19" s="29"/>
      <c r="I19" s="32">
        <v>1</v>
      </c>
      <c r="J19" s="32">
        <v>1</v>
      </c>
      <c r="K19" s="32">
        <v>1</v>
      </c>
      <c r="L19" s="32">
        <v>1</v>
      </c>
      <c r="N19" s="171"/>
      <c r="O19" s="172"/>
      <c r="P19" s="173"/>
    </row>
    <row r="20" spans="1:16" ht="15" customHeight="1" x14ac:dyDescent="0.3">
      <c r="A20" s="184" t="s">
        <v>66</v>
      </c>
      <c r="B20" s="28" t="s">
        <v>3706</v>
      </c>
      <c r="C20" s="29" t="s">
        <v>201</v>
      </c>
      <c r="D20" s="30" t="s">
        <v>66</v>
      </c>
      <c r="E20" s="31">
        <v>41906</v>
      </c>
      <c r="F20" s="32" t="s">
        <v>3731</v>
      </c>
      <c r="G20" s="33" t="s">
        <v>3721</v>
      </c>
      <c r="H20" s="29"/>
      <c r="I20" s="32">
        <v>1</v>
      </c>
      <c r="J20" s="32">
        <v>1</v>
      </c>
      <c r="K20" s="32">
        <v>1</v>
      </c>
      <c r="L20" s="32">
        <v>1</v>
      </c>
      <c r="N20" s="171"/>
      <c r="O20" s="172"/>
      <c r="P20" s="173"/>
    </row>
    <row r="21" spans="1:16" ht="15" customHeight="1" x14ac:dyDescent="0.3">
      <c r="A21" s="184" t="s">
        <v>67</v>
      </c>
      <c r="B21" s="28" t="s">
        <v>3706</v>
      </c>
      <c r="C21" s="29" t="s">
        <v>202</v>
      </c>
      <c r="D21" s="30" t="s">
        <v>67</v>
      </c>
      <c r="E21" s="31">
        <v>41906</v>
      </c>
      <c r="F21" s="32" t="s">
        <v>3732</v>
      </c>
      <c r="G21" s="33" t="s">
        <v>3721</v>
      </c>
      <c r="H21" s="29"/>
      <c r="I21" s="32">
        <v>1</v>
      </c>
      <c r="J21" s="32">
        <v>1</v>
      </c>
      <c r="K21" s="32">
        <v>1</v>
      </c>
      <c r="L21" s="32">
        <v>1</v>
      </c>
      <c r="N21" s="171"/>
      <c r="O21" s="172"/>
      <c r="P21" s="173"/>
    </row>
    <row r="22" spans="1:16" ht="15" customHeight="1" x14ac:dyDescent="0.3">
      <c r="A22" s="184" t="s">
        <v>68</v>
      </c>
      <c r="B22" s="28" t="s">
        <v>3728</v>
      </c>
      <c r="C22" s="29" t="s">
        <v>203</v>
      </c>
      <c r="D22" s="30" t="s">
        <v>68</v>
      </c>
      <c r="E22" s="31">
        <v>41906</v>
      </c>
      <c r="F22" s="32" t="s">
        <v>3733</v>
      </c>
      <c r="G22" s="33" t="s">
        <v>3721</v>
      </c>
      <c r="H22" s="29"/>
      <c r="I22" s="32">
        <v>1</v>
      </c>
      <c r="J22" s="32">
        <v>1</v>
      </c>
      <c r="K22" s="32">
        <v>1</v>
      </c>
      <c r="L22" s="32">
        <v>1</v>
      </c>
      <c r="N22" s="171"/>
      <c r="O22" s="172"/>
      <c r="P22" s="173"/>
    </row>
    <row r="23" spans="1:16" ht="15" customHeight="1" x14ac:dyDescent="0.3">
      <c r="A23" s="184" t="s">
        <v>70</v>
      </c>
      <c r="B23" s="28" t="s">
        <v>3706</v>
      </c>
      <c r="C23" s="29" t="s">
        <v>204</v>
      </c>
      <c r="D23" s="30" t="s">
        <v>70</v>
      </c>
      <c r="E23" s="31">
        <v>41906</v>
      </c>
      <c r="F23" s="32" t="s">
        <v>3734</v>
      </c>
      <c r="G23" s="33" t="s">
        <v>3721</v>
      </c>
      <c r="H23" s="29"/>
      <c r="I23" s="32">
        <v>1</v>
      </c>
      <c r="J23" s="32">
        <v>2</v>
      </c>
      <c r="K23" s="32">
        <v>2</v>
      </c>
      <c r="L23" s="32">
        <v>1</v>
      </c>
      <c r="N23" s="171"/>
      <c r="O23" s="172"/>
      <c r="P23" s="173"/>
    </row>
    <row r="24" spans="1:16" ht="15" customHeight="1" x14ac:dyDescent="0.3">
      <c r="A24" s="184" t="s">
        <v>71</v>
      </c>
      <c r="B24" s="28" t="s">
        <v>3706</v>
      </c>
      <c r="C24" s="29" t="s">
        <v>205</v>
      </c>
      <c r="D24" s="30" t="s">
        <v>71</v>
      </c>
      <c r="E24" s="31">
        <v>41907</v>
      </c>
      <c r="F24" s="32" t="s">
        <v>3735</v>
      </c>
      <c r="G24" s="33" t="s">
        <v>3721</v>
      </c>
      <c r="H24" s="29"/>
      <c r="I24" s="32">
        <v>1</v>
      </c>
      <c r="J24" s="32">
        <v>1</v>
      </c>
      <c r="K24" s="32">
        <v>1</v>
      </c>
      <c r="L24" s="32">
        <v>1</v>
      </c>
      <c r="N24" s="171"/>
      <c r="O24" s="172"/>
      <c r="P24" s="173"/>
    </row>
    <row r="25" spans="1:16" ht="15" customHeight="1" x14ac:dyDescent="0.3">
      <c r="A25" s="184" t="s">
        <v>73</v>
      </c>
      <c r="B25" s="28" t="s">
        <v>3706</v>
      </c>
      <c r="C25" s="29" t="s">
        <v>206</v>
      </c>
      <c r="D25" s="30" t="s">
        <v>73</v>
      </c>
      <c r="E25" s="31">
        <v>41907</v>
      </c>
      <c r="F25" s="32" t="s">
        <v>3735</v>
      </c>
      <c r="G25" s="33" t="s">
        <v>3721</v>
      </c>
      <c r="H25" s="29"/>
      <c r="I25" s="32">
        <v>1</v>
      </c>
      <c r="J25" s="32">
        <v>1</v>
      </c>
      <c r="K25" s="32">
        <v>1</v>
      </c>
      <c r="L25" s="32"/>
      <c r="N25" s="171"/>
      <c r="O25" s="172"/>
      <c r="P25" s="173"/>
    </row>
    <row r="26" spans="1:16" ht="15" customHeight="1" x14ac:dyDescent="0.3">
      <c r="A26" s="184" t="s">
        <v>74</v>
      </c>
      <c r="B26" s="28" t="s">
        <v>3706</v>
      </c>
      <c r="C26" s="29" t="s">
        <v>207</v>
      </c>
      <c r="D26" s="30" t="s">
        <v>74</v>
      </c>
      <c r="E26" s="31">
        <v>41907</v>
      </c>
      <c r="F26" s="32" t="s">
        <v>3736</v>
      </c>
      <c r="G26" s="33" t="s">
        <v>3721</v>
      </c>
      <c r="H26" s="29"/>
      <c r="I26" s="32">
        <v>1</v>
      </c>
      <c r="J26" s="32">
        <v>1</v>
      </c>
      <c r="K26" s="32">
        <v>1</v>
      </c>
      <c r="L26" s="32">
        <v>1</v>
      </c>
      <c r="N26" s="171"/>
      <c r="O26" s="172"/>
      <c r="P26" s="173"/>
    </row>
    <row r="27" spans="1:16" ht="15" customHeight="1" x14ac:dyDescent="0.3">
      <c r="A27" s="184" t="s">
        <v>76</v>
      </c>
      <c r="B27" s="28" t="s">
        <v>3706</v>
      </c>
      <c r="C27" s="29" t="s">
        <v>208</v>
      </c>
      <c r="D27" s="30" t="s">
        <v>76</v>
      </c>
      <c r="E27" s="31">
        <v>41907</v>
      </c>
      <c r="F27" s="32" t="s">
        <v>3737</v>
      </c>
      <c r="G27" s="33" t="s">
        <v>3721</v>
      </c>
      <c r="H27" s="29"/>
      <c r="I27" s="32">
        <v>1</v>
      </c>
      <c r="J27" s="32">
        <v>1</v>
      </c>
      <c r="K27" s="32">
        <v>1</v>
      </c>
      <c r="L27" s="32"/>
      <c r="N27" s="171"/>
      <c r="O27" s="172"/>
      <c r="P27" s="173"/>
    </row>
    <row r="28" spans="1:16" ht="15" customHeight="1" x14ac:dyDescent="0.3">
      <c r="A28" s="184" t="s">
        <v>78</v>
      </c>
      <c r="B28" s="28" t="s">
        <v>3706</v>
      </c>
      <c r="C28" s="29" t="s">
        <v>209</v>
      </c>
      <c r="D28" s="30" t="s">
        <v>78</v>
      </c>
      <c r="E28" s="31">
        <v>41907</v>
      </c>
      <c r="F28" s="32" t="s">
        <v>3737</v>
      </c>
      <c r="G28" s="33" t="s">
        <v>3721</v>
      </c>
      <c r="H28" s="29"/>
      <c r="I28" s="32">
        <v>1</v>
      </c>
      <c r="J28" s="32">
        <v>1</v>
      </c>
      <c r="K28" s="32">
        <v>1</v>
      </c>
      <c r="L28" s="32"/>
      <c r="N28" s="171"/>
      <c r="O28" s="172"/>
      <c r="P28" s="173"/>
    </row>
    <row r="29" spans="1:16" ht="15" customHeight="1" x14ac:dyDescent="0.3">
      <c r="A29" s="184" t="s">
        <v>79</v>
      </c>
      <c r="B29" s="28" t="s">
        <v>3706</v>
      </c>
      <c r="C29" s="29" t="s">
        <v>210</v>
      </c>
      <c r="D29" s="30" t="s">
        <v>79</v>
      </c>
      <c r="E29" s="31">
        <v>41908</v>
      </c>
      <c r="F29" s="32" t="s">
        <v>3738</v>
      </c>
      <c r="G29" s="33" t="s">
        <v>3721</v>
      </c>
      <c r="H29" s="36" t="s">
        <v>211</v>
      </c>
      <c r="I29" s="32">
        <v>1</v>
      </c>
      <c r="J29" s="32">
        <v>1</v>
      </c>
      <c r="K29" s="32">
        <v>1</v>
      </c>
      <c r="L29" s="32"/>
      <c r="N29" s="171"/>
      <c r="O29" s="172"/>
      <c r="P29" s="173"/>
    </row>
    <row r="30" spans="1:16" ht="15" customHeight="1" x14ac:dyDescent="0.3">
      <c r="A30" s="184" t="s">
        <v>80</v>
      </c>
      <c r="B30" s="28" t="s">
        <v>3706</v>
      </c>
      <c r="C30" s="29" t="s">
        <v>212</v>
      </c>
      <c r="D30" s="30" t="s">
        <v>80</v>
      </c>
      <c r="E30" s="31">
        <v>41908</v>
      </c>
      <c r="F30" s="32" t="s">
        <v>3739</v>
      </c>
      <c r="G30" s="33" t="s">
        <v>3721</v>
      </c>
      <c r="H30" s="36" t="s">
        <v>213</v>
      </c>
      <c r="I30" s="32">
        <v>1</v>
      </c>
      <c r="J30" s="32">
        <v>1</v>
      </c>
      <c r="K30" s="32">
        <v>1</v>
      </c>
      <c r="L30" s="32"/>
      <c r="N30" s="171"/>
      <c r="O30" s="172"/>
      <c r="P30" s="173"/>
    </row>
    <row r="31" spans="1:16" ht="15" customHeight="1" x14ac:dyDescent="0.3">
      <c r="A31" s="184" t="s">
        <v>81</v>
      </c>
      <c r="B31" s="28" t="s">
        <v>3706</v>
      </c>
      <c r="C31" s="29" t="s">
        <v>214</v>
      </c>
      <c r="D31" s="30" t="s">
        <v>81</v>
      </c>
      <c r="E31" s="31">
        <v>41908</v>
      </c>
      <c r="F31" s="32" t="s">
        <v>3740</v>
      </c>
      <c r="G31" s="33" t="s">
        <v>3721</v>
      </c>
      <c r="H31" s="29"/>
      <c r="I31" s="32">
        <v>1</v>
      </c>
      <c r="J31" s="32">
        <v>1</v>
      </c>
      <c r="K31" s="32">
        <v>1</v>
      </c>
      <c r="L31" s="32">
        <v>1</v>
      </c>
      <c r="N31" s="171"/>
      <c r="O31" s="172"/>
      <c r="P31" s="173"/>
    </row>
    <row r="32" spans="1:16" ht="15" customHeight="1" x14ac:dyDescent="0.3">
      <c r="A32" s="184" t="s">
        <v>82</v>
      </c>
      <c r="B32" s="28" t="s">
        <v>3706</v>
      </c>
      <c r="C32" s="29" t="s">
        <v>215</v>
      </c>
      <c r="D32" s="30" t="s">
        <v>82</v>
      </c>
      <c r="E32" s="31">
        <v>41908</v>
      </c>
      <c r="F32" s="32" t="s">
        <v>3741</v>
      </c>
      <c r="G32" s="33" t="s">
        <v>3721</v>
      </c>
      <c r="H32" s="29"/>
      <c r="I32" s="32">
        <v>1</v>
      </c>
      <c r="J32" s="32">
        <v>1</v>
      </c>
      <c r="K32" s="32">
        <v>1</v>
      </c>
      <c r="L32" s="32"/>
      <c r="N32" s="171"/>
      <c r="O32" s="172"/>
      <c r="P32" s="173"/>
    </row>
    <row r="33" spans="1:16" ht="15" customHeight="1" x14ac:dyDescent="0.3">
      <c r="A33" s="184" t="s">
        <v>83</v>
      </c>
      <c r="B33" s="28" t="s">
        <v>3706</v>
      </c>
      <c r="C33" s="29" t="s">
        <v>216</v>
      </c>
      <c r="D33" s="30" t="s">
        <v>83</v>
      </c>
      <c r="E33" s="31">
        <v>41908</v>
      </c>
      <c r="F33" s="32" t="s">
        <v>3742</v>
      </c>
      <c r="G33" s="33" t="s">
        <v>3721</v>
      </c>
      <c r="H33" s="29"/>
      <c r="I33" s="32">
        <v>1</v>
      </c>
      <c r="J33" s="32">
        <v>1</v>
      </c>
      <c r="K33" s="32">
        <v>1</v>
      </c>
      <c r="L33" s="32"/>
      <c r="N33" s="171"/>
      <c r="O33" s="172"/>
      <c r="P33" s="173"/>
    </row>
    <row r="34" spans="1:16" ht="15" customHeight="1" x14ac:dyDescent="0.3">
      <c r="A34" s="184" t="s">
        <v>84</v>
      </c>
      <c r="B34" s="28" t="s">
        <v>3706</v>
      </c>
      <c r="C34" s="29" t="s">
        <v>217</v>
      </c>
      <c r="D34" s="30" t="s">
        <v>84</v>
      </c>
      <c r="E34" s="31">
        <v>41908</v>
      </c>
      <c r="F34" s="32" t="s">
        <v>3743</v>
      </c>
      <c r="G34" s="33" t="s">
        <v>3721</v>
      </c>
      <c r="H34" s="29"/>
      <c r="I34" s="32">
        <v>1</v>
      </c>
      <c r="J34" s="32">
        <v>1</v>
      </c>
      <c r="K34" s="32">
        <v>1</v>
      </c>
      <c r="L34" s="32"/>
      <c r="N34" s="171"/>
      <c r="O34" s="172"/>
      <c r="P34" s="173"/>
    </row>
    <row r="35" spans="1:16" ht="15" customHeight="1" x14ac:dyDescent="0.3">
      <c r="A35" s="184" t="s">
        <v>85</v>
      </c>
      <c r="B35" s="28" t="s">
        <v>3706</v>
      </c>
      <c r="C35" s="29" t="s">
        <v>218</v>
      </c>
      <c r="D35" s="30" t="s">
        <v>85</v>
      </c>
      <c r="E35" s="31">
        <v>41908</v>
      </c>
      <c r="F35" s="32" t="s">
        <v>3744</v>
      </c>
      <c r="G35" s="33" t="s">
        <v>3721</v>
      </c>
      <c r="H35" s="29"/>
      <c r="I35" s="32">
        <v>1</v>
      </c>
      <c r="J35" s="32">
        <v>1</v>
      </c>
      <c r="K35" s="32">
        <v>1</v>
      </c>
      <c r="L35" s="32"/>
      <c r="N35" s="171"/>
      <c r="O35" s="172"/>
      <c r="P35" s="173"/>
    </row>
    <row r="36" spans="1:16" ht="15" customHeight="1" x14ac:dyDescent="0.3">
      <c r="A36" s="184" t="s">
        <v>86</v>
      </c>
      <c r="B36" s="28" t="s">
        <v>3706</v>
      </c>
      <c r="C36" s="29" t="s">
        <v>219</v>
      </c>
      <c r="D36" s="30" t="s">
        <v>86</v>
      </c>
      <c r="E36" s="31">
        <v>41908</v>
      </c>
      <c r="F36" s="32" t="s">
        <v>3744</v>
      </c>
      <c r="G36" s="33" t="s">
        <v>3721</v>
      </c>
      <c r="H36" s="29"/>
      <c r="I36" s="32">
        <v>1</v>
      </c>
      <c r="J36" s="32">
        <v>1</v>
      </c>
      <c r="K36" s="32">
        <v>1</v>
      </c>
      <c r="L36" s="32"/>
      <c r="N36" s="171"/>
      <c r="O36" s="172"/>
      <c r="P36" s="173"/>
    </row>
    <row r="37" spans="1:16" ht="15" customHeight="1" x14ac:dyDescent="0.3">
      <c r="A37" s="184" t="s">
        <v>87</v>
      </c>
      <c r="B37" s="28" t="s">
        <v>3706</v>
      </c>
      <c r="C37" s="29" t="s">
        <v>220</v>
      </c>
      <c r="D37" s="30" t="s">
        <v>87</v>
      </c>
      <c r="E37" s="31">
        <v>41908</v>
      </c>
      <c r="F37" s="32" t="s">
        <v>3745</v>
      </c>
      <c r="G37" s="33" t="s">
        <v>3721</v>
      </c>
      <c r="H37" s="29"/>
      <c r="I37" s="32">
        <v>1</v>
      </c>
      <c r="J37" s="32">
        <v>1</v>
      </c>
      <c r="K37" s="32">
        <v>1</v>
      </c>
      <c r="L37" s="32">
        <v>1</v>
      </c>
      <c r="N37" s="171"/>
      <c r="O37" s="172"/>
      <c r="P37" s="173"/>
    </row>
    <row r="38" spans="1:16" ht="15" customHeight="1" x14ac:dyDescent="0.3">
      <c r="A38" s="184" t="s">
        <v>89</v>
      </c>
      <c r="B38" s="28" t="s">
        <v>3706</v>
      </c>
      <c r="C38" s="29" t="s">
        <v>221</v>
      </c>
      <c r="D38" s="30" t="s">
        <v>89</v>
      </c>
      <c r="E38" s="31">
        <v>41908</v>
      </c>
      <c r="F38" s="32" t="s">
        <v>3746</v>
      </c>
      <c r="G38" s="33" t="s">
        <v>3721</v>
      </c>
      <c r="H38" s="29"/>
      <c r="I38" s="32">
        <v>1</v>
      </c>
      <c r="J38" s="32">
        <v>1</v>
      </c>
      <c r="K38" s="32">
        <v>1</v>
      </c>
      <c r="L38" s="32"/>
      <c r="N38" s="171"/>
      <c r="O38" s="172"/>
      <c r="P38" s="173"/>
    </row>
    <row r="39" spans="1:16" ht="15" customHeight="1" x14ac:dyDescent="0.3">
      <c r="A39" s="184" t="s">
        <v>91</v>
      </c>
      <c r="B39" s="28" t="s">
        <v>3706</v>
      </c>
      <c r="C39" s="29" t="s">
        <v>222</v>
      </c>
      <c r="D39" s="30" t="s">
        <v>91</v>
      </c>
      <c r="E39" s="31">
        <v>41908</v>
      </c>
      <c r="F39" s="32" t="s">
        <v>3747</v>
      </c>
      <c r="G39" s="33" t="s">
        <v>3721</v>
      </c>
      <c r="H39" s="29"/>
      <c r="I39" s="32">
        <v>1</v>
      </c>
      <c r="J39" s="32">
        <v>1</v>
      </c>
      <c r="K39" s="32">
        <v>1</v>
      </c>
      <c r="L39" s="32"/>
      <c r="N39" s="171"/>
      <c r="O39" s="172"/>
      <c r="P39" s="173"/>
    </row>
    <row r="40" spans="1:16" ht="15" customHeight="1" x14ac:dyDescent="0.3">
      <c r="A40" s="184" t="s">
        <v>92</v>
      </c>
      <c r="B40" s="28" t="s">
        <v>3706</v>
      </c>
      <c r="C40" s="29" t="s">
        <v>223</v>
      </c>
      <c r="D40" s="30" t="s">
        <v>92</v>
      </c>
      <c r="E40" s="31">
        <v>41910</v>
      </c>
      <c r="F40" s="32" t="s">
        <v>3748</v>
      </c>
      <c r="G40" s="33" t="s">
        <v>3721</v>
      </c>
      <c r="H40" s="29"/>
      <c r="I40" s="32">
        <v>2</v>
      </c>
      <c r="J40" s="32">
        <v>1</v>
      </c>
      <c r="K40" s="32">
        <v>1</v>
      </c>
      <c r="L40" s="32"/>
      <c r="N40" s="171"/>
      <c r="O40" s="172"/>
      <c r="P40" s="173"/>
    </row>
    <row r="41" spans="1:16" ht="15" customHeight="1" x14ac:dyDescent="0.3">
      <c r="A41" s="184" t="s">
        <v>95</v>
      </c>
      <c r="B41" s="28" t="s">
        <v>3706</v>
      </c>
      <c r="C41" s="29" t="s">
        <v>224</v>
      </c>
      <c r="D41" s="30" t="s">
        <v>95</v>
      </c>
      <c r="E41" s="31">
        <v>41910</v>
      </c>
      <c r="F41" s="32" t="s">
        <v>3749</v>
      </c>
      <c r="G41" s="33" t="s">
        <v>3721</v>
      </c>
      <c r="H41" s="29"/>
      <c r="I41" s="32">
        <v>2</v>
      </c>
      <c r="J41" s="32">
        <v>1</v>
      </c>
      <c r="K41" s="32">
        <v>1</v>
      </c>
      <c r="L41" s="32"/>
      <c r="N41" s="171"/>
      <c r="O41" s="172"/>
      <c r="P41" s="173"/>
    </row>
    <row r="42" spans="1:16" ht="15" customHeight="1" x14ac:dyDescent="0.3">
      <c r="A42" s="184" t="s">
        <v>97</v>
      </c>
      <c r="B42" s="28" t="s">
        <v>3706</v>
      </c>
      <c r="C42" s="29" t="s">
        <v>225</v>
      </c>
      <c r="D42" s="30" t="s">
        <v>97</v>
      </c>
      <c r="E42" s="31">
        <v>41910</v>
      </c>
      <c r="F42" s="32" t="s">
        <v>3750</v>
      </c>
      <c r="G42" s="33" t="s">
        <v>3721</v>
      </c>
      <c r="H42" s="29"/>
      <c r="I42" s="32">
        <v>1</v>
      </c>
      <c r="J42" s="32">
        <v>1</v>
      </c>
      <c r="K42" s="32">
        <v>1</v>
      </c>
      <c r="L42" s="32"/>
      <c r="N42" s="171"/>
      <c r="O42" s="172"/>
      <c r="P42" s="173"/>
    </row>
    <row r="43" spans="1:16" ht="15" customHeight="1" x14ac:dyDescent="0.3">
      <c r="A43" s="184" t="s">
        <v>99</v>
      </c>
      <c r="B43" s="28" t="s">
        <v>3706</v>
      </c>
      <c r="C43" s="29" t="s">
        <v>226</v>
      </c>
      <c r="D43" s="30" t="s">
        <v>99</v>
      </c>
      <c r="E43" s="31">
        <v>41910</v>
      </c>
      <c r="F43" s="32" t="s">
        <v>3750</v>
      </c>
      <c r="G43" s="33" t="s">
        <v>3721</v>
      </c>
      <c r="H43" s="29"/>
      <c r="I43" s="32">
        <v>2</v>
      </c>
      <c r="J43" s="32">
        <v>1</v>
      </c>
      <c r="K43" s="32">
        <v>1</v>
      </c>
      <c r="L43" s="32"/>
      <c r="N43" s="171"/>
      <c r="O43" s="172"/>
      <c r="P43" s="173"/>
    </row>
    <row r="44" spans="1:16" ht="15" customHeight="1" x14ac:dyDescent="0.3">
      <c r="A44" s="184" t="s">
        <v>100</v>
      </c>
      <c r="B44" s="28" t="s">
        <v>3706</v>
      </c>
      <c r="C44" s="29" t="s">
        <v>227</v>
      </c>
      <c r="D44" s="30" t="s">
        <v>100</v>
      </c>
      <c r="E44" s="31">
        <v>41910</v>
      </c>
      <c r="F44" s="32" t="s">
        <v>3751</v>
      </c>
      <c r="G44" s="33" t="s">
        <v>3721</v>
      </c>
      <c r="H44" s="29"/>
      <c r="I44" s="32">
        <v>1</v>
      </c>
      <c r="J44" s="32">
        <v>1</v>
      </c>
      <c r="K44" s="32">
        <v>1</v>
      </c>
      <c r="L44" s="32"/>
      <c r="N44" s="171"/>
      <c r="O44" s="172"/>
      <c r="P44" s="173"/>
    </row>
    <row r="45" spans="1:16" ht="15" customHeight="1" x14ac:dyDescent="0.3">
      <c r="A45" s="184" t="s">
        <v>102</v>
      </c>
      <c r="B45" s="28" t="s">
        <v>3706</v>
      </c>
      <c r="C45" s="29" t="s">
        <v>228</v>
      </c>
      <c r="D45" s="30" t="s">
        <v>102</v>
      </c>
      <c r="E45" s="31">
        <v>41910</v>
      </c>
      <c r="F45" s="32" t="s">
        <v>3752</v>
      </c>
      <c r="G45" s="33" t="s">
        <v>3721</v>
      </c>
      <c r="H45" s="29"/>
      <c r="I45" s="32">
        <v>1</v>
      </c>
      <c r="J45" s="32">
        <v>1</v>
      </c>
      <c r="K45" s="32">
        <v>1</v>
      </c>
      <c r="L45" s="32"/>
      <c r="N45" s="171"/>
      <c r="O45" s="172"/>
      <c r="P45" s="173"/>
    </row>
    <row r="46" spans="1:16" ht="15" customHeight="1" x14ac:dyDescent="0.3">
      <c r="A46" s="184" t="s">
        <v>104</v>
      </c>
      <c r="B46" s="28" t="s">
        <v>3706</v>
      </c>
      <c r="C46" s="29" t="s">
        <v>229</v>
      </c>
      <c r="D46" s="30" t="s">
        <v>104</v>
      </c>
      <c r="E46" s="31">
        <v>41910</v>
      </c>
      <c r="F46" s="32" t="s">
        <v>3753</v>
      </c>
      <c r="G46" s="33" t="s">
        <v>3721</v>
      </c>
      <c r="H46" s="29"/>
      <c r="I46" s="32">
        <v>1</v>
      </c>
      <c r="J46" s="32">
        <v>1</v>
      </c>
      <c r="K46" s="32">
        <v>1</v>
      </c>
      <c r="L46" s="32"/>
      <c r="N46" s="171"/>
      <c r="O46" s="172"/>
      <c r="P46" s="173"/>
    </row>
    <row r="47" spans="1:16" ht="15" customHeight="1" x14ac:dyDescent="0.3">
      <c r="A47" s="184" t="s">
        <v>106</v>
      </c>
      <c r="B47" s="28" t="s">
        <v>3706</v>
      </c>
      <c r="C47" s="29" t="s">
        <v>230</v>
      </c>
      <c r="D47" s="30" t="s">
        <v>106</v>
      </c>
      <c r="E47" s="31">
        <v>41910</v>
      </c>
      <c r="F47" s="32" t="s">
        <v>3753</v>
      </c>
      <c r="G47" s="33" t="s">
        <v>3721</v>
      </c>
      <c r="H47" s="29"/>
      <c r="I47" s="32">
        <v>2</v>
      </c>
      <c r="J47" s="32">
        <v>1</v>
      </c>
      <c r="K47" s="32">
        <v>1</v>
      </c>
      <c r="L47" s="32"/>
      <c r="N47" s="171"/>
      <c r="O47" s="172"/>
      <c r="P47" s="173"/>
    </row>
    <row r="48" spans="1:16" ht="15" customHeight="1" x14ac:dyDescent="0.3">
      <c r="A48" s="184" t="s">
        <v>1590</v>
      </c>
      <c r="B48" s="28" t="s">
        <v>3706</v>
      </c>
      <c r="C48" s="29" t="s">
        <v>3754</v>
      </c>
      <c r="D48" s="30" t="s">
        <v>1590</v>
      </c>
      <c r="E48" s="31">
        <v>42251</v>
      </c>
      <c r="F48" s="32" t="s">
        <v>3755</v>
      </c>
      <c r="G48" s="33" t="s">
        <v>1528</v>
      </c>
      <c r="H48" s="29"/>
      <c r="I48" s="32">
        <v>1</v>
      </c>
      <c r="J48" s="32">
        <v>2</v>
      </c>
      <c r="K48" s="32">
        <v>2</v>
      </c>
      <c r="L48" s="32"/>
      <c r="N48" s="171"/>
      <c r="O48" s="172"/>
      <c r="P48" s="173"/>
    </row>
    <row r="49" spans="1:16" ht="15" customHeight="1" x14ac:dyDescent="0.3">
      <c r="A49" s="184" t="s">
        <v>1573</v>
      </c>
      <c r="B49" s="28" t="s">
        <v>3706</v>
      </c>
      <c r="C49" s="29" t="s">
        <v>3756</v>
      </c>
      <c r="D49" s="30" t="s">
        <v>1573</v>
      </c>
      <c r="E49" s="31">
        <v>42284</v>
      </c>
      <c r="F49" s="32" t="s">
        <v>3757</v>
      </c>
      <c r="G49" s="33" t="s">
        <v>1420</v>
      </c>
      <c r="H49" s="29"/>
      <c r="I49" s="32">
        <v>1</v>
      </c>
      <c r="J49" s="32">
        <v>1</v>
      </c>
      <c r="K49" s="32">
        <v>1</v>
      </c>
      <c r="L49" s="32"/>
      <c r="N49" s="171"/>
      <c r="O49" s="172"/>
      <c r="P49" s="173"/>
    </row>
    <row r="50" spans="1:16" ht="15" customHeight="1" x14ac:dyDescent="0.3">
      <c r="A50" s="184" t="s">
        <v>1569</v>
      </c>
      <c r="B50" s="28" t="s">
        <v>3706</v>
      </c>
      <c r="C50" s="29" t="s">
        <v>3758</v>
      </c>
      <c r="D50" s="30" t="s">
        <v>1569</v>
      </c>
      <c r="E50" s="31">
        <v>42284</v>
      </c>
      <c r="F50" s="32" t="s">
        <v>3757</v>
      </c>
      <c r="G50" s="33" t="s">
        <v>1420</v>
      </c>
      <c r="H50" s="29"/>
      <c r="I50" s="32">
        <v>1</v>
      </c>
      <c r="J50" s="32">
        <v>1</v>
      </c>
      <c r="K50" s="32"/>
      <c r="L50" s="32"/>
      <c r="N50" s="171"/>
      <c r="O50" s="172"/>
      <c r="P50" s="173"/>
    </row>
    <row r="51" spans="1:16" ht="15" customHeight="1" x14ac:dyDescent="0.3">
      <c r="A51" s="184" t="s">
        <v>1579</v>
      </c>
      <c r="B51" s="28" t="s">
        <v>3706</v>
      </c>
      <c r="C51" s="29" t="s">
        <v>3759</v>
      </c>
      <c r="D51" s="30" t="s">
        <v>1579</v>
      </c>
      <c r="E51" s="31">
        <v>42284</v>
      </c>
      <c r="F51" s="32" t="s">
        <v>3757</v>
      </c>
      <c r="G51" s="33" t="s">
        <v>1420</v>
      </c>
      <c r="H51" s="29"/>
      <c r="I51" s="32">
        <v>1</v>
      </c>
      <c r="J51" s="32">
        <v>1</v>
      </c>
      <c r="K51" s="32">
        <v>1</v>
      </c>
      <c r="L51" s="32"/>
      <c r="N51" s="171"/>
      <c r="O51" s="172"/>
      <c r="P51" s="173"/>
    </row>
    <row r="52" spans="1:16" ht="15" customHeight="1" x14ac:dyDescent="0.3">
      <c r="A52" s="184" t="s">
        <v>1577</v>
      </c>
      <c r="B52" s="28" t="s">
        <v>3706</v>
      </c>
      <c r="C52" s="29" t="s">
        <v>3760</v>
      </c>
      <c r="D52" s="30" t="s">
        <v>1577</v>
      </c>
      <c r="E52" s="31">
        <v>42284</v>
      </c>
      <c r="F52" s="32" t="s">
        <v>3757</v>
      </c>
      <c r="G52" s="33" t="s">
        <v>1420</v>
      </c>
      <c r="H52" s="29"/>
      <c r="I52" s="32">
        <v>1</v>
      </c>
      <c r="J52" s="32">
        <v>1</v>
      </c>
      <c r="K52" s="32">
        <v>1</v>
      </c>
      <c r="L52" s="32"/>
      <c r="N52" s="171"/>
      <c r="O52" s="172"/>
      <c r="P52" s="173"/>
    </row>
    <row r="53" spans="1:16" ht="15" customHeight="1" x14ac:dyDescent="0.3">
      <c r="A53" s="184" t="s">
        <v>1428</v>
      </c>
      <c r="B53" s="28" t="s">
        <v>3706</v>
      </c>
      <c r="C53" s="29" t="s">
        <v>3761</v>
      </c>
      <c r="D53" s="30" t="s">
        <v>1428</v>
      </c>
      <c r="E53" s="31">
        <v>42285</v>
      </c>
      <c r="F53" s="32" t="s">
        <v>1430</v>
      </c>
      <c r="G53" s="33" t="s">
        <v>1420</v>
      </c>
      <c r="H53" s="29"/>
      <c r="I53" s="32">
        <v>2</v>
      </c>
      <c r="J53" s="32">
        <v>1</v>
      </c>
      <c r="K53" s="32">
        <v>1</v>
      </c>
      <c r="L53" s="32"/>
      <c r="N53" s="171"/>
      <c r="O53" s="172"/>
      <c r="P53" s="173"/>
    </row>
    <row r="54" spans="1:16" ht="15" customHeight="1" x14ac:dyDescent="0.3">
      <c r="A54" s="184" t="s">
        <v>1419</v>
      </c>
      <c r="B54" s="28" t="s">
        <v>3706</v>
      </c>
      <c r="C54" s="29" t="s">
        <v>3762</v>
      </c>
      <c r="D54" s="30" t="s">
        <v>1419</v>
      </c>
      <c r="E54" s="31">
        <v>42285</v>
      </c>
      <c r="F54" s="32" t="s">
        <v>1422</v>
      </c>
      <c r="G54" s="33" t="s">
        <v>1420</v>
      </c>
      <c r="H54" s="36" t="s">
        <v>3763</v>
      </c>
      <c r="I54" s="32">
        <v>2</v>
      </c>
      <c r="J54" s="32">
        <v>1</v>
      </c>
      <c r="K54" s="32">
        <v>1</v>
      </c>
      <c r="L54" s="32"/>
      <c r="N54" s="171"/>
      <c r="O54" s="172"/>
      <c r="P54" s="173"/>
    </row>
    <row r="55" spans="1:16" ht="15" customHeight="1" x14ac:dyDescent="0.3">
      <c r="A55" s="184" t="s">
        <v>1439</v>
      </c>
      <c r="B55" s="28" t="s">
        <v>3706</v>
      </c>
      <c r="C55" s="29" t="s">
        <v>3764</v>
      </c>
      <c r="D55" s="30" t="s">
        <v>1439</v>
      </c>
      <c r="E55" s="31">
        <v>42285</v>
      </c>
      <c r="F55" s="32" t="s">
        <v>3765</v>
      </c>
      <c r="G55" s="33" t="s">
        <v>1420</v>
      </c>
      <c r="H55" s="29"/>
      <c r="I55" s="32">
        <v>1</v>
      </c>
      <c r="J55" s="32">
        <v>1</v>
      </c>
      <c r="K55" s="32">
        <v>1</v>
      </c>
      <c r="L55" s="32"/>
      <c r="N55" s="171"/>
      <c r="O55" s="172"/>
      <c r="P55" s="173"/>
    </row>
    <row r="56" spans="1:16" ht="15" customHeight="1" x14ac:dyDescent="0.3">
      <c r="A56" s="184" t="s">
        <v>1443</v>
      </c>
      <c r="B56" s="28" t="s">
        <v>3706</v>
      </c>
      <c r="C56" s="29" t="s">
        <v>3766</v>
      </c>
      <c r="D56" s="30" t="s">
        <v>1443</v>
      </c>
      <c r="E56" s="31">
        <v>42285</v>
      </c>
      <c r="F56" s="32" t="s">
        <v>3767</v>
      </c>
      <c r="G56" s="33" t="s">
        <v>1420</v>
      </c>
      <c r="H56" s="29"/>
      <c r="I56" s="32">
        <v>1</v>
      </c>
      <c r="J56" s="32">
        <v>1</v>
      </c>
      <c r="K56" s="32">
        <v>1</v>
      </c>
      <c r="L56" s="32"/>
      <c r="N56" s="171"/>
      <c r="O56" s="172"/>
      <c r="P56" s="173"/>
    </row>
    <row r="57" spans="1:16" ht="15" customHeight="1" x14ac:dyDescent="0.3">
      <c r="A57" s="184" t="s">
        <v>1600</v>
      </c>
      <c r="B57" s="28" t="s">
        <v>3706</v>
      </c>
      <c r="C57" s="29" t="s">
        <v>3768</v>
      </c>
      <c r="D57" s="30" t="s">
        <v>1600</v>
      </c>
      <c r="E57" s="31">
        <v>42286</v>
      </c>
      <c r="F57" s="32" t="s">
        <v>1588</v>
      </c>
      <c r="G57" s="33" t="s">
        <v>1420</v>
      </c>
      <c r="H57" s="29"/>
      <c r="I57" s="32"/>
      <c r="J57" s="32">
        <v>1</v>
      </c>
      <c r="K57" s="32">
        <v>1</v>
      </c>
      <c r="L57" s="32"/>
      <c r="N57" s="171"/>
      <c r="O57" s="172"/>
      <c r="P57" s="173"/>
    </row>
    <row r="58" spans="1:16" ht="15" customHeight="1" x14ac:dyDescent="0.3">
      <c r="A58" s="184" t="s">
        <v>1586</v>
      </c>
      <c r="B58" s="28" t="s">
        <v>3706</v>
      </c>
      <c r="C58" s="29" t="s">
        <v>3769</v>
      </c>
      <c r="D58" s="30" t="s">
        <v>1586</v>
      </c>
      <c r="E58" s="31">
        <v>42286</v>
      </c>
      <c r="F58" s="32" t="s">
        <v>1588</v>
      </c>
      <c r="G58" s="33" t="s">
        <v>1420</v>
      </c>
      <c r="H58" s="29"/>
      <c r="I58" s="32">
        <v>1</v>
      </c>
      <c r="J58" s="32">
        <v>2</v>
      </c>
      <c r="K58" s="32">
        <v>2</v>
      </c>
      <c r="L58" s="32"/>
      <c r="N58" s="171"/>
      <c r="O58" s="172"/>
      <c r="P58" s="173"/>
    </row>
    <row r="59" spans="1:16" ht="15" customHeight="1" x14ac:dyDescent="0.3">
      <c r="A59" s="184" t="s">
        <v>1597</v>
      </c>
      <c r="B59" s="28" t="s">
        <v>3706</v>
      </c>
      <c r="C59" s="29" t="s">
        <v>3770</v>
      </c>
      <c r="D59" s="30" t="s">
        <v>1597</v>
      </c>
      <c r="E59" s="31">
        <v>42286</v>
      </c>
      <c r="F59" s="32" t="s">
        <v>1588</v>
      </c>
      <c r="G59" s="33" t="s">
        <v>1420</v>
      </c>
      <c r="H59" s="29"/>
      <c r="I59" s="32">
        <v>1</v>
      </c>
      <c r="J59" s="32">
        <v>1</v>
      </c>
      <c r="K59" s="32">
        <v>1</v>
      </c>
      <c r="L59" s="32"/>
      <c r="N59" s="171"/>
      <c r="O59" s="172"/>
      <c r="P59" s="173"/>
    </row>
    <row r="60" spans="1:16" ht="15" customHeight="1" x14ac:dyDescent="0.3">
      <c r="A60" s="184" t="s">
        <v>1472</v>
      </c>
      <c r="B60" s="28" t="s">
        <v>3706</v>
      </c>
      <c r="C60" s="29" t="s">
        <v>3771</v>
      </c>
      <c r="D60" s="30" t="s">
        <v>1472</v>
      </c>
      <c r="E60" s="31">
        <v>42287</v>
      </c>
      <c r="F60" s="32" t="s">
        <v>3772</v>
      </c>
      <c r="G60" s="33" t="s">
        <v>1420</v>
      </c>
      <c r="H60" s="29"/>
      <c r="I60" s="32">
        <v>1</v>
      </c>
      <c r="J60" s="32">
        <v>1</v>
      </c>
      <c r="K60" s="32">
        <v>1</v>
      </c>
      <c r="L60" s="32"/>
      <c r="N60" s="171"/>
      <c r="O60" s="172"/>
      <c r="P60" s="173"/>
    </row>
    <row r="61" spans="1:16" ht="15" customHeight="1" x14ac:dyDescent="0.3">
      <c r="A61" s="184" t="s">
        <v>1434</v>
      </c>
      <c r="B61" s="28" t="s">
        <v>3706</v>
      </c>
      <c r="C61" s="29" t="s">
        <v>3773</v>
      </c>
      <c r="D61" s="30" t="s">
        <v>1434</v>
      </c>
      <c r="E61" s="31">
        <v>42287</v>
      </c>
      <c r="F61" s="32" t="s">
        <v>3774</v>
      </c>
      <c r="G61" s="33" t="s">
        <v>1420</v>
      </c>
      <c r="H61" s="29"/>
      <c r="I61" s="32">
        <v>1</v>
      </c>
      <c r="J61" s="32">
        <v>1</v>
      </c>
      <c r="K61" s="32">
        <v>1</v>
      </c>
      <c r="L61" s="32"/>
      <c r="N61" s="171"/>
      <c r="O61" s="172"/>
      <c r="P61" s="173"/>
    </row>
    <row r="62" spans="1:16" ht="15" customHeight="1" x14ac:dyDescent="0.3">
      <c r="A62" s="184" t="s">
        <v>1451</v>
      </c>
      <c r="B62" s="28" t="s">
        <v>3706</v>
      </c>
      <c r="C62" s="29" t="s">
        <v>3775</v>
      </c>
      <c r="D62" s="30" t="s">
        <v>1451</v>
      </c>
      <c r="E62" s="31">
        <v>42287</v>
      </c>
      <c r="F62" s="32" t="s">
        <v>3776</v>
      </c>
      <c r="G62" s="33" t="s">
        <v>1420</v>
      </c>
      <c r="H62" s="29"/>
      <c r="I62" s="32">
        <v>1</v>
      </c>
      <c r="J62" s="32">
        <v>1</v>
      </c>
      <c r="K62" s="32">
        <v>1</v>
      </c>
      <c r="L62" s="32"/>
      <c r="N62" s="171"/>
      <c r="O62" s="172"/>
      <c r="P62" s="173"/>
    </row>
    <row r="63" spans="1:16" ht="15" customHeight="1" x14ac:dyDescent="0.3">
      <c r="A63" s="184" t="s">
        <v>1447</v>
      </c>
      <c r="B63" s="28" t="s">
        <v>3706</v>
      </c>
      <c r="C63" s="29" t="s">
        <v>3777</v>
      </c>
      <c r="D63" s="30" t="s">
        <v>1447</v>
      </c>
      <c r="E63" s="31">
        <v>42287</v>
      </c>
      <c r="F63" s="32" t="s">
        <v>3778</v>
      </c>
      <c r="G63" s="33" t="s">
        <v>1420</v>
      </c>
      <c r="H63" s="29"/>
      <c r="I63" s="32">
        <v>1</v>
      </c>
      <c r="J63" s="32">
        <v>1</v>
      </c>
      <c r="K63" s="32">
        <v>1</v>
      </c>
      <c r="L63" s="32"/>
      <c r="N63" s="171"/>
      <c r="O63" s="172"/>
      <c r="P63" s="173"/>
    </row>
    <row r="64" spans="1:16" ht="15" customHeight="1" x14ac:dyDescent="0.3">
      <c r="A64" s="184" t="s">
        <v>1594</v>
      </c>
      <c r="B64" s="28" t="s">
        <v>3706</v>
      </c>
      <c r="C64" s="29" t="s">
        <v>3779</v>
      </c>
      <c r="D64" s="30" t="s">
        <v>1594</v>
      </c>
      <c r="E64" s="31">
        <v>42287</v>
      </c>
      <c r="F64" s="32" t="s">
        <v>3780</v>
      </c>
      <c r="G64" s="33" t="s">
        <v>1420</v>
      </c>
      <c r="H64" s="29"/>
      <c r="I64" s="32">
        <v>1</v>
      </c>
      <c r="J64" s="32">
        <v>1</v>
      </c>
      <c r="K64" s="32">
        <v>1</v>
      </c>
      <c r="L64" s="32"/>
      <c r="N64" s="171"/>
      <c r="O64" s="172"/>
      <c r="P64" s="173"/>
    </row>
    <row r="65" spans="1:16" ht="15" customHeight="1" x14ac:dyDescent="0.3">
      <c r="A65" s="184" t="s">
        <v>1582</v>
      </c>
      <c r="B65" s="28" t="s">
        <v>3706</v>
      </c>
      <c r="C65" s="29" t="s">
        <v>3781</v>
      </c>
      <c r="D65" s="30" t="s">
        <v>1582</v>
      </c>
      <c r="E65" s="31">
        <v>42287</v>
      </c>
      <c r="F65" s="32" t="s">
        <v>3780</v>
      </c>
      <c r="G65" s="33" t="s">
        <v>1420</v>
      </c>
      <c r="H65" s="29"/>
      <c r="I65" s="32">
        <v>1</v>
      </c>
      <c r="J65" s="32">
        <v>1</v>
      </c>
      <c r="K65" s="32">
        <v>1</v>
      </c>
      <c r="L65" s="32"/>
      <c r="N65" s="171"/>
      <c r="O65" s="172"/>
      <c r="P65" s="173"/>
    </row>
    <row r="66" spans="1:16" ht="15" customHeight="1" x14ac:dyDescent="0.3">
      <c r="A66" s="184" t="s">
        <v>1475</v>
      </c>
      <c r="B66" s="28" t="s">
        <v>3706</v>
      </c>
      <c r="C66" s="29" t="s">
        <v>3782</v>
      </c>
      <c r="D66" s="30" t="s">
        <v>1475</v>
      </c>
      <c r="E66" s="31">
        <v>42287</v>
      </c>
      <c r="F66" s="32" t="s">
        <v>1477</v>
      </c>
      <c r="G66" s="33" t="s">
        <v>1420</v>
      </c>
      <c r="H66" s="29"/>
      <c r="I66" s="32">
        <v>1</v>
      </c>
      <c r="J66" s="32">
        <v>1</v>
      </c>
      <c r="K66" s="32">
        <v>1</v>
      </c>
      <c r="L66" s="32"/>
      <c r="N66" s="171"/>
      <c r="O66" s="172"/>
      <c r="P66" s="173"/>
    </row>
    <row r="67" spans="1:16" ht="15" customHeight="1" x14ac:dyDescent="0.3">
      <c r="A67" s="184" t="s">
        <v>1404</v>
      </c>
      <c r="B67" s="28" t="s">
        <v>3706</v>
      </c>
      <c r="C67" s="34" t="s">
        <v>3783</v>
      </c>
      <c r="D67" s="30" t="s">
        <v>1404</v>
      </c>
      <c r="E67" s="31">
        <v>42288</v>
      </c>
      <c r="F67" s="32" t="s">
        <v>3784</v>
      </c>
      <c r="G67" s="33" t="s">
        <v>3713</v>
      </c>
      <c r="H67" s="29"/>
      <c r="I67" s="32">
        <v>2</v>
      </c>
      <c r="J67" s="32">
        <v>1</v>
      </c>
      <c r="K67" s="32">
        <v>1</v>
      </c>
      <c r="L67" s="32"/>
      <c r="N67" s="171"/>
      <c r="O67" s="172"/>
      <c r="P67" s="173"/>
    </row>
    <row r="68" spans="1:16" ht="15" customHeight="1" x14ac:dyDescent="0.3">
      <c r="A68" s="184" t="s">
        <v>1455</v>
      </c>
      <c r="B68" s="28" t="s">
        <v>3706</v>
      </c>
      <c r="C68" s="34" t="s">
        <v>3785</v>
      </c>
      <c r="D68" s="30" t="s">
        <v>1455</v>
      </c>
      <c r="E68" s="31">
        <v>42288</v>
      </c>
      <c r="F68" s="32" t="s">
        <v>3784</v>
      </c>
      <c r="G68" s="33" t="s">
        <v>3713</v>
      </c>
      <c r="H68" s="29"/>
      <c r="I68" s="32">
        <v>1</v>
      </c>
      <c r="J68" s="32">
        <v>1</v>
      </c>
      <c r="K68" s="32">
        <v>1</v>
      </c>
      <c r="L68" s="32"/>
      <c r="N68" s="171"/>
      <c r="O68" s="172"/>
      <c r="P68" s="173"/>
    </row>
    <row r="69" spans="1:16" ht="15" customHeight="1" x14ac:dyDescent="0.3">
      <c r="A69" s="184" t="s">
        <v>1457</v>
      </c>
      <c r="B69" s="28" t="s">
        <v>3706</v>
      </c>
      <c r="C69" s="34" t="s">
        <v>3786</v>
      </c>
      <c r="D69" s="30" t="s">
        <v>1457</v>
      </c>
      <c r="E69" s="31">
        <v>42288</v>
      </c>
      <c r="F69" s="32" t="s">
        <v>3784</v>
      </c>
      <c r="G69" s="33" t="s">
        <v>3713</v>
      </c>
      <c r="H69" s="29"/>
      <c r="I69" s="32">
        <v>1</v>
      </c>
      <c r="J69" s="32">
        <v>1</v>
      </c>
      <c r="K69" s="32">
        <v>1</v>
      </c>
      <c r="L69" s="32"/>
      <c r="N69" s="171"/>
      <c r="O69" s="172"/>
      <c r="P69" s="173"/>
    </row>
    <row r="70" spans="1:16" ht="15" customHeight="1" x14ac:dyDescent="0.3">
      <c r="A70" s="184" t="s">
        <v>150</v>
      </c>
      <c r="B70" s="28" t="s">
        <v>3706</v>
      </c>
      <c r="C70" s="34" t="s">
        <v>231</v>
      </c>
      <c r="D70" s="30" t="s">
        <v>150</v>
      </c>
      <c r="E70" s="31">
        <v>42316</v>
      </c>
      <c r="F70" s="32" t="s">
        <v>3787</v>
      </c>
      <c r="G70" s="33" t="s">
        <v>3721</v>
      </c>
      <c r="H70" s="29"/>
      <c r="I70" s="32">
        <v>2</v>
      </c>
      <c r="J70" s="32">
        <v>1</v>
      </c>
      <c r="K70" s="32">
        <v>1</v>
      </c>
      <c r="L70" s="32"/>
      <c r="N70" s="171"/>
      <c r="O70" s="172"/>
      <c r="P70" s="173"/>
    </row>
    <row r="71" spans="1:16" ht="15" customHeight="1" x14ac:dyDescent="0.3">
      <c r="A71" s="184" t="s">
        <v>1311</v>
      </c>
      <c r="B71" s="28" t="s">
        <v>3788</v>
      </c>
      <c r="C71" s="34" t="s">
        <v>3789</v>
      </c>
      <c r="D71" s="30" t="s">
        <v>1311</v>
      </c>
      <c r="E71" s="31">
        <v>41899</v>
      </c>
      <c r="F71" s="32" t="s">
        <v>3790</v>
      </c>
      <c r="G71" s="33" t="s">
        <v>3713</v>
      </c>
      <c r="H71" s="29"/>
      <c r="I71" s="32">
        <v>2</v>
      </c>
      <c r="J71" s="32">
        <v>2</v>
      </c>
      <c r="K71" s="32">
        <v>1</v>
      </c>
      <c r="L71" s="32">
        <v>1</v>
      </c>
      <c r="N71" s="171"/>
      <c r="O71" s="172"/>
      <c r="P71" s="173"/>
    </row>
    <row r="72" spans="1:16" ht="15" customHeight="1" x14ac:dyDescent="0.3">
      <c r="A72" s="184" t="s">
        <v>119</v>
      </c>
      <c r="B72" s="28" t="s">
        <v>3788</v>
      </c>
      <c r="C72" s="29" t="s">
        <v>232</v>
      </c>
      <c r="D72" s="30" t="s">
        <v>119</v>
      </c>
      <c r="E72" s="31">
        <v>41905</v>
      </c>
      <c r="F72" s="32" t="s">
        <v>3725</v>
      </c>
      <c r="G72" s="33" t="s">
        <v>3721</v>
      </c>
      <c r="H72" s="29"/>
      <c r="I72" s="32">
        <v>1</v>
      </c>
      <c r="J72" s="32">
        <v>1</v>
      </c>
      <c r="K72" s="32">
        <v>1</v>
      </c>
      <c r="L72" s="32">
        <v>1</v>
      </c>
      <c r="N72" s="171"/>
      <c r="O72" s="172"/>
      <c r="P72" s="173"/>
    </row>
    <row r="73" spans="1:16" ht="15" customHeight="1" x14ac:dyDescent="0.3">
      <c r="A73" s="184" t="s">
        <v>117</v>
      </c>
      <c r="B73" s="28" t="s">
        <v>3788</v>
      </c>
      <c r="C73" s="29" t="s">
        <v>233</v>
      </c>
      <c r="D73" s="30" t="s">
        <v>117</v>
      </c>
      <c r="E73" s="31">
        <v>41905</v>
      </c>
      <c r="F73" s="32" t="s">
        <v>3791</v>
      </c>
      <c r="G73" s="33" t="s">
        <v>3721</v>
      </c>
      <c r="H73" s="29"/>
      <c r="I73" s="32">
        <v>1</v>
      </c>
      <c r="J73" s="32">
        <v>1</v>
      </c>
      <c r="K73" s="32">
        <v>1</v>
      </c>
      <c r="L73" s="32">
        <v>1</v>
      </c>
      <c r="N73" s="171"/>
      <c r="O73" s="172"/>
      <c r="P73" s="173"/>
    </row>
    <row r="74" spans="1:16" ht="15" customHeight="1" x14ac:dyDescent="0.3">
      <c r="A74" s="184" t="s">
        <v>115</v>
      </c>
      <c r="B74" s="28" t="s">
        <v>3788</v>
      </c>
      <c r="C74" s="29" t="s">
        <v>234</v>
      </c>
      <c r="D74" s="30" t="s">
        <v>115</v>
      </c>
      <c r="E74" s="31">
        <v>41906</v>
      </c>
      <c r="F74" s="32" t="s">
        <v>3730</v>
      </c>
      <c r="G74" s="33" t="s">
        <v>3721</v>
      </c>
      <c r="H74" s="29"/>
      <c r="I74" s="32">
        <v>1</v>
      </c>
      <c r="J74" s="32">
        <v>1</v>
      </c>
      <c r="K74" s="32">
        <v>1</v>
      </c>
      <c r="L74" s="32">
        <v>1</v>
      </c>
      <c r="N74" s="171"/>
      <c r="O74" s="172"/>
      <c r="P74" s="173"/>
    </row>
    <row r="75" spans="1:16" ht="15" customHeight="1" x14ac:dyDescent="0.3">
      <c r="A75" s="184" t="s">
        <v>116</v>
      </c>
      <c r="B75" s="28" t="s">
        <v>3788</v>
      </c>
      <c r="C75" s="29" t="s">
        <v>235</v>
      </c>
      <c r="D75" s="30" t="s">
        <v>116</v>
      </c>
      <c r="E75" s="31">
        <v>41906</v>
      </c>
      <c r="F75" s="32" t="s">
        <v>3792</v>
      </c>
      <c r="G75" s="33" t="s">
        <v>3721</v>
      </c>
      <c r="H75" s="29"/>
      <c r="I75" s="32">
        <v>1</v>
      </c>
      <c r="J75" s="32">
        <v>1</v>
      </c>
      <c r="K75" s="32">
        <v>1</v>
      </c>
      <c r="L75" s="32">
        <v>1</v>
      </c>
      <c r="N75" s="171"/>
      <c r="O75" s="172"/>
      <c r="P75" s="173"/>
    </row>
    <row r="76" spans="1:16" ht="15" customHeight="1" x14ac:dyDescent="0.3">
      <c r="A76" s="184" t="s">
        <v>136</v>
      </c>
      <c r="B76" s="28" t="s">
        <v>3788</v>
      </c>
      <c r="C76" s="29" t="s">
        <v>236</v>
      </c>
      <c r="D76" s="30" t="s">
        <v>136</v>
      </c>
      <c r="E76" s="31">
        <v>41907</v>
      </c>
      <c r="F76" s="32" t="s">
        <v>3737</v>
      </c>
      <c r="G76" s="33" t="s">
        <v>3721</v>
      </c>
      <c r="H76" s="29"/>
      <c r="I76" s="32">
        <v>2</v>
      </c>
      <c r="J76" s="32">
        <v>1</v>
      </c>
      <c r="K76" s="32">
        <v>1</v>
      </c>
      <c r="L76" s="32">
        <v>1</v>
      </c>
      <c r="N76" s="171"/>
      <c r="O76" s="172"/>
      <c r="P76" s="173"/>
    </row>
    <row r="77" spans="1:16" ht="15" customHeight="1" x14ac:dyDescent="0.3">
      <c r="A77" s="184" t="s">
        <v>140</v>
      </c>
      <c r="B77" s="28" t="s">
        <v>3788</v>
      </c>
      <c r="C77" s="29" t="s">
        <v>237</v>
      </c>
      <c r="D77" s="30" t="s">
        <v>140</v>
      </c>
      <c r="E77" s="31">
        <v>41908</v>
      </c>
      <c r="F77" s="32" t="s">
        <v>3739</v>
      </c>
      <c r="G77" s="33" t="s">
        <v>3721</v>
      </c>
      <c r="H77" s="36" t="s">
        <v>238</v>
      </c>
      <c r="I77" s="32">
        <v>1</v>
      </c>
      <c r="J77" s="32">
        <v>1</v>
      </c>
      <c r="K77" s="32">
        <v>1</v>
      </c>
      <c r="L77" s="32">
        <v>1</v>
      </c>
      <c r="N77" s="171"/>
      <c r="O77" s="172"/>
      <c r="P77" s="173"/>
    </row>
    <row r="78" spans="1:16" ht="15" customHeight="1" x14ac:dyDescent="0.3">
      <c r="A78" s="184" t="s">
        <v>1540</v>
      </c>
      <c r="B78" s="28" t="s">
        <v>3788</v>
      </c>
      <c r="C78" s="29" t="s">
        <v>3793</v>
      </c>
      <c r="D78" s="30" t="s">
        <v>1540</v>
      </c>
      <c r="E78" s="32" t="s">
        <v>1541</v>
      </c>
      <c r="F78" s="32" t="s">
        <v>1543</v>
      </c>
      <c r="G78" s="33" t="s">
        <v>1420</v>
      </c>
      <c r="H78" s="29"/>
      <c r="I78" s="32">
        <v>2</v>
      </c>
      <c r="J78" s="32">
        <v>2</v>
      </c>
      <c r="K78" s="32">
        <v>2</v>
      </c>
      <c r="L78" s="32">
        <v>2</v>
      </c>
      <c r="N78" s="171"/>
      <c r="O78" s="172"/>
      <c r="P78" s="173"/>
    </row>
    <row r="79" spans="1:16" ht="15" customHeight="1" x14ac:dyDescent="0.3">
      <c r="A79" s="184" t="s">
        <v>1546</v>
      </c>
      <c r="B79" s="28" t="s">
        <v>3788</v>
      </c>
      <c r="C79" s="29" t="s">
        <v>3794</v>
      </c>
      <c r="D79" s="30" t="s">
        <v>1546</v>
      </c>
      <c r="E79" s="31">
        <v>42284</v>
      </c>
      <c r="F79" s="32" t="s">
        <v>3795</v>
      </c>
      <c r="G79" s="33" t="s">
        <v>1420</v>
      </c>
      <c r="H79" s="29"/>
      <c r="I79" s="32">
        <v>1</v>
      </c>
      <c r="J79" s="32">
        <v>2</v>
      </c>
      <c r="K79" s="32">
        <v>2</v>
      </c>
      <c r="L79" s="32">
        <v>1</v>
      </c>
      <c r="N79" s="171"/>
      <c r="O79" s="172"/>
      <c r="P79" s="173"/>
    </row>
    <row r="80" spans="1:16" ht="15" customHeight="1" x14ac:dyDescent="0.3">
      <c r="A80" s="184" t="s">
        <v>1626</v>
      </c>
      <c r="B80" s="28" t="s">
        <v>3788</v>
      </c>
      <c r="C80" s="29" t="s">
        <v>3796</v>
      </c>
      <c r="D80" s="30" t="s">
        <v>1626</v>
      </c>
      <c r="E80" s="31">
        <v>42284</v>
      </c>
      <c r="F80" s="32" t="s">
        <v>3797</v>
      </c>
      <c r="G80" s="33" t="s">
        <v>1420</v>
      </c>
      <c r="H80" s="29"/>
      <c r="I80" s="32">
        <v>1</v>
      </c>
      <c r="J80" s="32">
        <v>1</v>
      </c>
      <c r="K80" s="32">
        <v>1</v>
      </c>
      <c r="L80" s="32">
        <v>1</v>
      </c>
      <c r="N80" s="171"/>
      <c r="O80" s="172"/>
      <c r="P80" s="173"/>
    </row>
    <row r="81" spans="1:16" ht="15" customHeight="1" x14ac:dyDescent="0.3">
      <c r="A81" s="184" t="s">
        <v>1492</v>
      </c>
      <c r="B81" s="28" t="s">
        <v>3788</v>
      </c>
      <c r="C81" s="29" t="s">
        <v>3798</v>
      </c>
      <c r="D81" s="30" t="s">
        <v>1492</v>
      </c>
      <c r="E81" s="31">
        <v>42284</v>
      </c>
      <c r="F81" s="32" t="s">
        <v>3799</v>
      </c>
      <c r="G81" s="33" t="s">
        <v>1420</v>
      </c>
      <c r="H81" s="29"/>
      <c r="I81" s="32">
        <v>1</v>
      </c>
      <c r="J81" s="32">
        <v>1</v>
      </c>
      <c r="K81" s="32">
        <v>1</v>
      </c>
      <c r="L81" s="32">
        <v>1</v>
      </c>
      <c r="N81" s="171"/>
      <c r="O81" s="172"/>
      <c r="P81" s="173"/>
    </row>
    <row r="82" spans="1:16" ht="15" customHeight="1" x14ac:dyDescent="0.3">
      <c r="A82" s="184" t="s">
        <v>1734</v>
      </c>
      <c r="B82" s="28" t="s">
        <v>3788</v>
      </c>
      <c r="C82" s="29" t="s">
        <v>3800</v>
      </c>
      <c r="D82" s="30" t="s">
        <v>1734</v>
      </c>
      <c r="E82" s="31">
        <v>42284</v>
      </c>
      <c r="F82" s="32" t="s">
        <v>3757</v>
      </c>
      <c r="G82" s="33" t="s">
        <v>1420</v>
      </c>
      <c r="H82" s="29"/>
      <c r="I82" s="32">
        <v>1</v>
      </c>
      <c r="J82" s="32">
        <v>1</v>
      </c>
      <c r="K82" s="32">
        <v>1</v>
      </c>
      <c r="L82" s="32">
        <v>1</v>
      </c>
      <c r="N82" s="171"/>
      <c r="O82" s="172"/>
      <c r="P82" s="173"/>
    </row>
    <row r="83" spans="1:16" ht="15" customHeight="1" x14ac:dyDescent="0.3">
      <c r="A83" s="184" t="s">
        <v>1732</v>
      </c>
      <c r="B83" s="28" t="s">
        <v>3788</v>
      </c>
      <c r="C83" s="29" t="s">
        <v>3801</v>
      </c>
      <c r="D83" s="30" t="s">
        <v>1732</v>
      </c>
      <c r="E83" s="31">
        <v>42284</v>
      </c>
      <c r="F83" s="32" t="s">
        <v>3757</v>
      </c>
      <c r="G83" s="33" t="s">
        <v>1420</v>
      </c>
      <c r="H83" s="29"/>
      <c r="I83" s="32">
        <v>1</v>
      </c>
      <c r="J83" s="32">
        <v>1</v>
      </c>
      <c r="K83" s="32">
        <v>1</v>
      </c>
      <c r="L83" s="32">
        <v>1</v>
      </c>
      <c r="N83" s="171"/>
      <c r="O83" s="172"/>
      <c r="P83" s="173"/>
    </row>
    <row r="84" spans="1:16" ht="15" customHeight="1" x14ac:dyDescent="0.3">
      <c r="A84" s="184" t="s">
        <v>1730</v>
      </c>
      <c r="B84" s="28" t="s">
        <v>3788</v>
      </c>
      <c r="C84" s="29" t="s">
        <v>3802</v>
      </c>
      <c r="D84" s="30" t="s">
        <v>1730</v>
      </c>
      <c r="E84" s="31">
        <v>42284</v>
      </c>
      <c r="F84" s="32" t="s">
        <v>3757</v>
      </c>
      <c r="G84" s="33" t="s">
        <v>1420</v>
      </c>
      <c r="H84" s="29"/>
      <c r="I84" s="32">
        <v>1</v>
      </c>
      <c r="J84" s="32">
        <v>1</v>
      </c>
      <c r="K84" s="32">
        <v>1</v>
      </c>
      <c r="L84" s="32">
        <v>1</v>
      </c>
      <c r="N84" s="171"/>
      <c r="O84" s="172"/>
      <c r="P84" s="173"/>
    </row>
    <row r="85" spans="1:16" ht="15" customHeight="1" x14ac:dyDescent="0.3">
      <c r="A85" s="184" t="s">
        <v>1728</v>
      </c>
      <c r="B85" s="28" t="s">
        <v>3788</v>
      </c>
      <c r="C85" s="29" t="s">
        <v>3803</v>
      </c>
      <c r="D85" s="30" t="s">
        <v>1728</v>
      </c>
      <c r="E85" s="31">
        <v>42284</v>
      </c>
      <c r="F85" s="32" t="s">
        <v>3757</v>
      </c>
      <c r="G85" s="33" t="s">
        <v>1420</v>
      </c>
      <c r="H85" s="29"/>
      <c r="I85" s="32">
        <v>1</v>
      </c>
      <c r="J85" s="32">
        <v>1</v>
      </c>
      <c r="K85" s="32">
        <v>1</v>
      </c>
      <c r="L85" s="32">
        <v>1</v>
      </c>
      <c r="N85" s="171"/>
      <c r="O85" s="172"/>
      <c r="P85" s="173"/>
    </row>
    <row r="86" spans="1:16" ht="15" customHeight="1" x14ac:dyDescent="0.3">
      <c r="A86" s="184" t="s">
        <v>1725</v>
      </c>
      <c r="B86" s="28" t="s">
        <v>3788</v>
      </c>
      <c r="C86" s="29" t="s">
        <v>3804</v>
      </c>
      <c r="D86" s="30" t="s">
        <v>1725</v>
      </c>
      <c r="E86" s="31">
        <v>42284</v>
      </c>
      <c r="F86" s="32" t="s">
        <v>3757</v>
      </c>
      <c r="G86" s="33" t="s">
        <v>1420</v>
      </c>
      <c r="H86" s="29"/>
      <c r="I86" s="32">
        <v>1</v>
      </c>
      <c r="J86" s="32">
        <v>1</v>
      </c>
      <c r="K86" s="32">
        <v>1</v>
      </c>
      <c r="L86" s="32">
        <v>1</v>
      </c>
      <c r="N86" s="171"/>
      <c r="O86" s="172"/>
      <c r="P86" s="173"/>
    </row>
    <row r="87" spans="1:16" ht="15" customHeight="1" x14ac:dyDescent="0.3">
      <c r="A87" s="184" t="s">
        <v>1505</v>
      </c>
      <c r="B87" s="28" t="s">
        <v>3788</v>
      </c>
      <c r="C87" s="29" t="s">
        <v>3805</v>
      </c>
      <c r="D87" s="30" t="s">
        <v>1505</v>
      </c>
      <c r="E87" s="31">
        <v>42284</v>
      </c>
      <c r="F87" s="32" t="s">
        <v>3806</v>
      </c>
      <c r="G87" s="33" t="s">
        <v>1420</v>
      </c>
      <c r="H87" s="29"/>
      <c r="I87" s="32">
        <v>1</v>
      </c>
      <c r="J87" s="32">
        <v>1</v>
      </c>
      <c r="K87" s="32">
        <v>1</v>
      </c>
      <c r="L87" s="32">
        <v>1</v>
      </c>
      <c r="N87" s="171"/>
      <c r="O87" s="172"/>
      <c r="P87" s="173"/>
    </row>
    <row r="88" spans="1:16" ht="15" customHeight="1" x14ac:dyDescent="0.3">
      <c r="A88" s="184" t="s">
        <v>1499</v>
      </c>
      <c r="B88" s="28" t="s">
        <v>3788</v>
      </c>
      <c r="C88" s="29" t="s">
        <v>3807</v>
      </c>
      <c r="D88" s="30" t="s">
        <v>1499</v>
      </c>
      <c r="E88" s="31">
        <v>42285</v>
      </c>
      <c r="F88" s="32" t="s">
        <v>1430</v>
      </c>
      <c r="G88" s="33" t="s">
        <v>1420</v>
      </c>
      <c r="H88" s="29"/>
      <c r="I88" s="32">
        <v>1</v>
      </c>
      <c r="J88" s="32">
        <v>1</v>
      </c>
      <c r="K88" s="32">
        <v>1</v>
      </c>
      <c r="L88" s="32">
        <v>1</v>
      </c>
      <c r="N88" s="171"/>
      <c r="O88" s="172"/>
      <c r="P88" s="173"/>
    </row>
    <row r="89" spans="1:16" ht="15" customHeight="1" x14ac:dyDescent="0.3">
      <c r="A89" s="184" t="s">
        <v>1480</v>
      </c>
      <c r="B89" s="28" t="s">
        <v>3788</v>
      </c>
      <c r="C89" s="29" t="s">
        <v>3808</v>
      </c>
      <c r="D89" s="30" t="s">
        <v>1480</v>
      </c>
      <c r="E89" s="31">
        <v>42285</v>
      </c>
      <c r="F89" s="32" t="s">
        <v>1422</v>
      </c>
      <c r="G89" s="33" t="s">
        <v>1420</v>
      </c>
      <c r="H89" s="36" t="s">
        <v>3809</v>
      </c>
      <c r="I89" s="32">
        <v>1</v>
      </c>
      <c r="J89" s="32">
        <v>1</v>
      </c>
      <c r="K89" s="32">
        <v>1</v>
      </c>
      <c r="L89" s="32">
        <v>1</v>
      </c>
      <c r="N89" s="171"/>
      <c r="O89" s="172"/>
      <c r="P89" s="173"/>
    </row>
    <row r="90" spans="1:16" ht="15" customHeight="1" x14ac:dyDescent="0.3">
      <c r="A90" s="184" t="s">
        <v>1482</v>
      </c>
      <c r="B90" s="28" t="s">
        <v>3788</v>
      </c>
      <c r="C90" s="29" t="s">
        <v>3810</v>
      </c>
      <c r="D90" s="30" t="s">
        <v>1482</v>
      </c>
      <c r="E90" s="31">
        <v>42285</v>
      </c>
      <c r="F90" s="32" t="s">
        <v>3811</v>
      </c>
      <c r="G90" s="33" t="s">
        <v>1420</v>
      </c>
      <c r="H90" s="29"/>
      <c r="I90" s="32">
        <v>1</v>
      </c>
      <c r="J90" s="32">
        <v>1</v>
      </c>
      <c r="K90" s="32">
        <v>1</v>
      </c>
      <c r="L90" s="32">
        <v>1</v>
      </c>
      <c r="N90" s="171"/>
      <c r="O90" s="172"/>
      <c r="P90" s="173"/>
    </row>
    <row r="91" spans="1:16" ht="15" customHeight="1" x14ac:dyDescent="0.3">
      <c r="A91" s="184" t="s">
        <v>1502</v>
      </c>
      <c r="B91" s="28" t="s">
        <v>3788</v>
      </c>
      <c r="C91" s="29" t="s">
        <v>3812</v>
      </c>
      <c r="D91" s="30" t="s">
        <v>1502</v>
      </c>
      <c r="E91" s="31">
        <v>42285</v>
      </c>
      <c r="F91" s="32" t="s">
        <v>1504</v>
      </c>
      <c r="G91" s="33" t="s">
        <v>1420</v>
      </c>
      <c r="H91" s="29"/>
      <c r="I91" s="32">
        <v>1</v>
      </c>
      <c r="J91" s="32">
        <v>1</v>
      </c>
      <c r="K91" s="32">
        <v>1</v>
      </c>
      <c r="L91" s="32">
        <v>1</v>
      </c>
      <c r="N91" s="171"/>
      <c r="O91" s="172"/>
      <c r="P91" s="173"/>
    </row>
    <row r="92" spans="1:16" ht="15" customHeight="1" x14ac:dyDescent="0.3">
      <c r="A92" s="184" t="s">
        <v>1723</v>
      </c>
      <c r="B92" s="28" t="s">
        <v>3788</v>
      </c>
      <c r="C92" s="29" t="s">
        <v>3813</v>
      </c>
      <c r="D92" s="30" t="s">
        <v>1723</v>
      </c>
      <c r="E92" s="31">
        <v>42285</v>
      </c>
      <c r="F92" s="32" t="s">
        <v>3814</v>
      </c>
      <c r="G92" s="33" t="s">
        <v>1420</v>
      </c>
      <c r="H92" s="29"/>
      <c r="I92" s="32">
        <v>1</v>
      </c>
      <c r="J92" s="32">
        <v>1</v>
      </c>
      <c r="K92" s="32">
        <v>1</v>
      </c>
      <c r="L92" s="32">
        <v>1</v>
      </c>
      <c r="N92" s="171"/>
      <c r="O92" s="172"/>
      <c r="P92" s="173"/>
    </row>
    <row r="93" spans="1:16" ht="15" customHeight="1" x14ac:dyDescent="0.3">
      <c r="A93" s="184" t="s">
        <v>1721</v>
      </c>
      <c r="B93" s="28" t="s">
        <v>3788</v>
      </c>
      <c r="C93" s="29" t="s">
        <v>3815</v>
      </c>
      <c r="D93" s="30" t="s">
        <v>1721</v>
      </c>
      <c r="E93" s="31">
        <v>42285</v>
      </c>
      <c r="F93" s="32" t="s">
        <v>3814</v>
      </c>
      <c r="G93" s="33" t="s">
        <v>1420</v>
      </c>
      <c r="H93" s="29"/>
      <c r="I93" s="32">
        <v>1</v>
      </c>
      <c r="J93" s="32">
        <v>1</v>
      </c>
      <c r="K93" s="32">
        <v>1</v>
      </c>
      <c r="L93" s="32">
        <v>1</v>
      </c>
      <c r="N93" s="171"/>
      <c r="O93" s="172"/>
      <c r="P93" s="173"/>
    </row>
    <row r="94" spans="1:16" ht="15" customHeight="1" x14ac:dyDescent="0.3">
      <c r="A94" s="184" t="s">
        <v>1717</v>
      </c>
      <c r="B94" s="28" t="s">
        <v>3788</v>
      </c>
      <c r="C94" s="29" t="s">
        <v>3816</v>
      </c>
      <c r="D94" s="30" t="s">
        <v>1717</v>
      </c>
      <c r="E94" s="31">
        <v>42285</v>
      </c>
      <c r="F94" s="32" t="s">
        <v>3814</v>
      </c>
      <c r="G94" s="33" t="s">
        <v>1420</v>
      </c>
      <c r="H94" s="29"/>
      <c r="I94" s="32">
        <v>2</v>
      </c>
      <c r="J94" s="32">
        <v>1</v>
      </c>
      <c r="K94" s="32">
        <v>1</v>
      </c>
      <c r="L94" s="32">
        <v>1</v>
      </c>
      <c r="N94" s="171"/>
      <c r="O94" s="172"/>
      <c r="P94" s="173"/>
    </row>
    <row r="95" spans="1:16" ht="15" customHeight="1" x14ac:dyDescent="0.3">
      <c r="A95" s="184" t="s">
        <v>1632</v>
      </c>
      <c r="B95" s="28" t="s">
        <v>3788</v>
      </c>
      <c r="C95" s="29" t="s">
        <v>3817</v>
      </c>
      <c r="D95" s="30" t="s">
        <v>1632</v>
      </c>
      <c r="E95" s="31">
        <v>42285</v>
      </c>
      <c r="F95" s="32" t="s">
        <v>1441</v>
      </c>
      <c r="G95" s="33" t="s">
        <v>1420</v>
      </c>
      <c r="H95" s="29"/>
      <c r="I95" s="32">
        <v>2</v>
      </c>
      <c r="J95" s="32">
        <v>2</v>
      </c>
      <c r="K95" s="32">
        <v>2</v>
      </c>
      <c r="L95" s="32">
        <v>1</v>
      </c>
      <c r="N95" s="171"/>
      <c r="O95" s="172"/>
      <c r="P95" s="173"/>
    </row>
    <row r="96" spans="1:16" ht="15" customHeight="1" x14ac:dyDescent="0.3">
      <c r="A96" s="184" t="s">
        <v>1658</v>
      </c>
      <c r="B96" s="28" t="s">
        <v>3788</v>
      </c>
      <c r="C96" s="29" t="s">
        <v>3818</v>
      </c>
      <c r="D96" s="30" t="s">
        <v>1658</v>
      </c>
      <c r="E96" s="31">
        <v>42286</v>
      </c>
      <c r="F96" s="32" t="s">
        <v>1588</v>
      </c>
      <c r="G96" s="33" t="s">
        <v>1420</v>
      </c>
      <c r="H96" s="29"/>
      <c r="I96" s="32">
        <v>1</v>
      </c>
      <c r="J96" s="32">
        <v>1</v>
      </c>
      <c r="K96" s="32">
        <v>1</v>
      </c>
      <c r="L96" s="32">
        <v>1</v>
      </c>
      <c r="N96" s="171"/>
      <c r="O96" s="172"/>
      <c r="P96" s="173"/>
    </row>
    <row r="97" spans="1:16" ht="15" customHeight="1" x14ac:dyDescent="0.3">
      <c r="A97" s="184" t="s">
        <v>1656</v>
      </c>
      <c r="B97" s="28" t="s">
        <v>3788</v>
      </c>
      <c r="C97" s="29" t="s">
        <v>3819</v>
      </c>
      <c r="D97" s="30" t="s">
        <v>1656</v>
      </c>
      <c r="E97" s="31">
        <v>42286</v>
      </c>
      <c r="F97" s="32" t="s">
        <v>1588</v>
      </c>
      <c r="G97" s="33" t="s">
        <v>1420</v>
      </c>
      <c r="H97" s="29"/>
      <c r="I97" s="32">
        <v>1</v>
      </c>
      <c r="J97" s="32">
        <v>1</v>
      </c>
      <c r="K97" s="32">
        <v>1</v>
      </c>
      <c r="L97" s="32">
        <v>1</v>
      </c>
      <c r="N97" s="171"/>
      <c r="O97" s="172"/>
      <c r="P97" s="173"/>
    </row>
    <row r="98" spans="1:16" ht="15" customHeight="1" x14ac:dyDescent="0.3">
      <c r="A98" s="184" t="s">
        <v>1654</v>
      </c>
      <c r="B98" s="28" t="s">
        <v>3788</v>
      </c>
      <c r="C98" s="29" t="s">
        <v>3820</v>
      </c>
      <c r="D98" s="30" t="s">
        <v>1654</v>
      </c>
      <c r="E98" s="31">
        <v>42286</v>
      </c>
      <c r="F98" s="32" t="s">
        <v>1588</v>
      </c>
      <c r="G98" s="33" t="s">
        <v>1420</v>
      </c>
      <c r="H98" s="29"/>
      <c r="I98" s="32">
        <v>1</v>
      </c>
      <c r="J98" s="32">
        <v>1</v>
      </c>
      <c r="K98" s="32">
        <v>1</v>
      </c>
      <c r="L98" s="32">
        <v>1</v>
      </c>
      <c r="N98" s="171"/>
      <c r="O98" s="172"/>
      <c r="P98" s="173"/>
    </row>
    <row r="99" spans="1:16" ht="15" customHeight="1" x14ac:dyDescent="0.3">
      <c r="A99" s="184" t="s">
        <v>1652</v>
      </c>
      <c r="B99" s="28" t="s">
        <v>3788</v>
      </c>
      <c r="C99" s="29" t="s">
        <v>3821</v>
      </c>
      <c r="D99" s="30" t="s">
        <v>1652</v>
      </c>
      <c r="E99" s="31">
        <v>42286</v>
      </c>
      <c r="F99" s="32" t="s">
        <v>1588</v>
      </c>
      <c r="G99" s="33" t="s">
        <v>1420</v>
      </c>
      <c r="H99" s="29"/>
      <c r="I99" s="32">
        <v>1</v>
      </c>
      <c r="J99" s="32">
        <v>1</v>
      </c>
      <c r="K99" s="32">
        <v>1</v>
      </c>
      <c r="L99" s="32"/>
      <c r="N99" s="171"/>
      <c r="O99" s="172"/>
      <c r="P99" s="173"/>
    </row>
    <row r="100" spans="1:16" ht="15" customHeight="1" x14ac:dyDescent="0.3">
      <c r="A100" s="184" t="s">
        <v>1650</v>
      </c>
      <c r="B100" s="28" t="s">
        <v>3788</v>
      </c>
      <c r="C100" s="29" t="s">
        <v>3822</v>
      </c>
      <c r="D100" s="30" t="s">
        <v>1650</v>
      </c>
      <c r="E100" s="31">
        <v>42286</v>
      </c>
      <c r="F100" s="32" t="s">
        <v>1588</v>
      </c>
      <c r="G100" s="33" t="s">
        <v>1420</v>
      </c>
      <c r="H100" s="29"/>
      <c r="I100" s="32"/>
      <c r="J100" s="32">
        <v>1</v>
      </c>
      <c r="K100" s="32">
        <v>1</v>
      </c>
      <c r="L100" s="32">
        <v>1</v>
      </c>
      <c r="N100" s="171"/>
      <c r="O100" s="172"/>
      <c r="P100" s="173"/>
    </row>
    <row r="101" spans="1:16" ht="15" customHeight="1" x14ac:dyDescent="0.3">
      <c r="A101" s="184" t="s">
        <v>1648</v>
      </c>
      <c r="B101" s="28" t="s">
        <v>3788</v>
      </c>
      <c r="C101" s="29" t="s">
        <v>3823</v>
      </c>
      <c r="D101" s="30" t="s">
        <v>1648</v>
      </c>
      <c r="E101" s="31">
        <v>42286</v>
      </c>
      <c r="F101" s="32" t="s">
        <v>1588</v>
      </c>
      <c r="G101" s="33" t="s">
        <v>1420</v>
      </c>
      <c r="H101" s="29"/>
      <c r="I101" s="32">
        <v>1</v>
      </c>
      <c r="J101" s="32">
        <v>1</v>
      </c>
      <c r="K101" s="32">
        <v>1</v>
      </c>
      <c r="L101" s="32">
        <v>1</v>
      </c>
      <c r="N101" s="171"/>
      <c r="O101" s="172"/>
      <c r="P101" s="173"/>
    </row>
    <row r="102" spans="1:16" ht="15" customHeight="1" x14ac:dyDescent="0.3">
      <c r="A102" s="184" t="s">
        <v>1710</v>
      </c>
      <c r="B102" s="28" t="s">
        <v>3788</v>
      </c>
      <c r="C102" s="29" t="s">
        <v>3824</v>
      </c>
      <c r="D102" s="30" t="s">
        <v>1710</v>
      </c>
      <c r="E102" s="31">
        <v>42286</v>
      </c>
      <c r="F102" s="32" t="s">
        <v>1588</v>
      </c>
      <c r="G102" s="33" t="s">
        <v>1420</v>
      </c>
      <c r="H102" s="29"/>
      <c r="I102" s="32">
        <v>1</v>
      </c>
      <c r="J102" s="32">
        <v>1</v>
      </c>
      <c r="K102" s="32">
        <v>1</v>
      </c>
      <c r="L102" s="32">
        <v>1</v>
      </c>
      <c r="N102" s="171"/>
      <c r="O102" s="172"/>
      <c r="P102" s="173"/>
    </row>
    <row r="103" spans="1:16" ht="15" customHeight="1" x14ac:dyDescent="0.3">
      <c r="A103" s="184" t="s">
        <v>1714</v>
      </c>
      <c r="B103" s="28" t="s">
        <v>3788</v>
      </c>
      <c r="C103" s="29" t="s">
        <v>3825</v>
      </c>
      <c r="D103" s="30" t="s">
        <v>1714</v>
      </c>
      <c r="E103" s="31">
        <v>42286</v>
      </c>
      <c r="F103" s="32" t="s">
        <v>1588</v>
      </c>
      <c r="G103" s="33" t="s">
        <v>1420</v>
      </c>
      <c r="H103" s="29"/>
      <c r="I103" s="32">
        <v>2</v>
      </c>
      <c r="J103" s="32">
        <v>1</v>
      </c>
      <c r="K103" s="32">
        <v>1</v>
      </c>
      <c r="L103" s="32">
        <v>1</v>
      </c>
      <c r="N103" s="171"/>
      <c r="O103" s="172"/>
      <c r="P103" s="173"/>
    </row>
    <row r="104" spans="1:16" ht="15" customHeight="1" x14ac:dyDescent="0.3">
      <c r="A104" s="184" t="s">
        <v>1458</v>
      </c>
      <c r="B104" s="28" t="s">
        <v>3788</v>
      </c>
      <c r="C104" s="34" t="s">
        <v>3826</v>
      </c>
      <c r="D104" s="30" t="s">
        <v>1458</v>
      </c>
      <c r="E104" s="31">
        <v>42286</v>
      </c>
      <c r="F104" s="32" t="s">
        <v>3827</v>
      </c>
      <c r="G104" s="33" t="s">
        <v>3713</v>
      </c>
      <c r="H104" s="29"/>
      <c r="I104" s="32">
        <v>2</v>
      </c>
      <c r="J104" s="32">
        <v>1</v>
      </c>
      <c r="K104" s="32">
        <v>1</v>
      </c>
      <c r="L104" s="32">
        <v>1</v>
      </c>
      <c r="N104" s="171"/>
      <c r="O104" s="172"/>
      <c r="P104" s="173"/>
    </row>
    <row r="105" spans="1:16" ht="15" customHeight="1" x14ac:dyDescent="0.3">
      <c r="A105" s="184" t="s">
        <v>1461</v>
      </c>
      <c r="B105" s="28" t="s">
        <v>3788</v>
      </c>
      <c r="C105" s="34" t="s">
        <v>3828</v>
      </c>
      <c r="D105" s="30" t="s">
        <v>1461</v>
      </c>
      <c r="E105" s="31">
        <v>42286</v>
      </c>
      <c r="F105" s="32" t="s">
        <v>3827</v>
      </c>
      <c r="G105" s="33" t="s">
        <v>3713</v>
      </c>
      <c r="H105" s="29"/>
      <c r="I105" s="32">
        <v>2</v>
      </c>
      <c r="J105" s="32">
        <v>1</v>
      </c>
      <c r="K105" s="32">
        <v>1</v>
      </c>
      <c r="L105" s="32"/>
      <c r="N105" s="171"/>
      <c r="O105" s="172"/>
      <c r="P105" s="173"/>
    </row>
    <row r="106" spans="1:16" ht="15" customHeight="1" x14ac:dyDescent="0.3">
      <c r="A106" s="184" t="s">
        <v>1464</v>
      </c>
      <c r="B106" s="28" t="s">
        <v>3788</v>
      </c>
      <c r="C106" s="34" t="s">
        <v>3829</v>
      </c>
      <c r="D106" s="30" t="s">
        <v>1464</v>
      </c>
      <c r="E106" s="31">
        <v>42286</v>
      </c>
      <c r="F106" s="32" t="s">
        <v>3827</v>
      </c>
      <c r="G106" s="33" t="s">
        <v>3713</v>
      </c>
      <c r="H106" s="29"/>
      <c r="I106" s="32">
        <v>1</v>
      </c>
      <c r="J106" s="32">
        <v>1</v>
      </c>
      <c r="K106" s="32">
        <v>1</v>
      </c>
      <c r="L106" s="32">
        <v>1</v>
      </c>
      <c r="N106" s="171"/>
      <c r="O106" s="172"/>
      <c r="P106" s="173"/>
    </row>
    <row r="107" spans="1:16" ht="15" customHeight="1" x14ac:dyDescent="0.3">
      <c r="A107" s="184" t="s">
        <v>1466</v>
      </c>
      <c r="B107" s="28" t="s">
        <v>3788</v>
      </c>
      <c r="C107" s="34" t="s">
        <v>3830</v>
      </c>
      <c r="D107" s="30" t="s">
        <v>1466</v>
      </c>
      <c r="E107" s="31">
        <v>42286</v>
      </c>
      <c r="F107" s="32" t="s">
        <v>3827</v>
      </c>
      <c r="G107" s="33" t="s">
        <v>3713</v>
      </c>
      <c r="H107" s="29"/>
      <c r="I107" s="32">
        <v>1</v>
      </c>
      <c r="J107" s="32">
        <v>1</v>
      </c>
      <c r="K107" s="32">
        <v>1</v>
      </c>
      <c r="L107" s="32">
        <v>1</v>
      </c>
      <c r="N107" s="171"/>
      <c r="O107" s="172"/>
      <c r="P107" s="173"/>
    </row>
    <row r="108" spans="1:16" ht="15" customHeight="1" x14ac:dyDescent="0.3">
      <c r="A108" s="184" t="s">
        <v>1468</v>
      </c>
      <c r="B108" s="28" t="s">
        <v>3788</v>
      </c>
      <c r="C108" s="34" t="s">
        <v>3831</v>
      </c>
      <c r="D108" s="30" t="s">
        <v>1468</v>
      </c>
      <c r="E108" s="31">
        <v>42286</v>
      </c>
      <c r="F108" s="32" t="s">
        <v>3827</v>
      </c>
      <c r="G108" s="33" t="s">
        <v>3713</v>
      </c>
      <c r="H108" s="29"/>
      <c r="I108" s="32">
        <v>1</v>
      </c>
      <c r="J108" s="32">
        <v>1</v>
      </c>
      <c r="K108" s="32">
        <v>1</v>
      </c>
      <c r="L108" s="32">
        <v>1</v>
      </c>
      <c r="N108" s="171"/>
      <c r="O108" s="172"/>
      <c r="P108" s="173"/>
    </row>
    <row r="109" spans="1:16" ht="15" customHeight="1" x14ac:dyDescent="0.3">
      <c r="A109" s="184" t="s">
        <v>1470</v>
      </c>
      <c r="B109" s="28" t="s">
        <v>3788</v>
      </c>
      <c r="C109" s="34" t="s">
        <v>3832</v>
      </c>
      <c r="D109" s="30" t="s">
        <v>1470</v>
      </c>
      <c r="E109" s="31">
        <v>42286</v>
      </c>
      <c r="F109" s="32" t="s">
        <v>3827</v>
      </c>
      <c r="G109" s="33" t="s">
        <v>3713</v>
      </c>
      <c r="H109" s="29"/>
      <c r="I109" s="32">
        <v>2</v>
      </c>
      <c r="J109" s="32">
        <v>1</v>
      </c>
      <c r="K109" s="32">
        <v>1</v>
      </c>
      <c r="L109" s="32">
        <v>1</v>
      </c>
      <c r="N109" s="171"/>
      <c r="O109" s="172"/>
      <c r="P109" s="173"/>
    </row>
    <row r="110" spans="1:16" ht="15" customHeight="1" x14ac:dyDescent="0.3">
      <c r="A110" s="184" t="s">
        <v>1634</v>
      </c>
      <c r="B110" s="28" t="s">
        <v>3788</v>
      </c>
      <c r="C110" s="29" t="s">
        <v>3833</v>
      </c>
      <c r="D110" s="30" t="s">
        <v>1634</v>
      </c>
      <c r="E110" s="31">
        <v>42287</v>
      </c>
      <c r="F110" s="32" t="s">
        <v>1636</v>
      </c>
      <c r="G110" s="33" t="s">
        <v>1420</v>
      </c>
      <c r="H110" s="29"/>
      <c r="I110" s="32">
        <v>1</v>
      </c>
      <c r="J110" s="32">
        <v>1</v>
      </c>
      <c r="K110" s="32">
        <v>1</v>
      </c>
      <c r="L110" s="32">
        <v>1</v>
      </c>
      <c r="N110" s="171"/>
      <c r="O110" s="172"/>
      <c r="P110" s="173"/>
    </row>
    <row r="111" spans="1:16" ht="15" customHeight="1" x14ac:dyDescent="0.3">
      <c r="A111" s="184" t="s">
        <v>1496</v>
      </c>
      <c r="B111" s="28" t="s">
        <v>3788</v>
      </c>
      <c r="C111" s="29" t="s">
        <v>3834</v>
      </c>
      <c r="D111" s="30" t="s">
        <v>1496</v>
      </c>
      <c r="E111" s="31">
        <v>42287</v>
      </c>
      <c r="F111" s="32" t="s">
        <v>3835</v>
      </c>
      <c r="G111" s="33" t="s">
        <v>1420</v>
      </c>
      <c r="H111" s="29"/>
      <c r="I111" s="32">
        <v>1</v>
      </c>
      <c r="J111" s="32">
        <v>1</v>
      </c>
      <c r="K111" s="32">
        <v>1</v>
      </c>
      <c r="L111" s="32">
        <v>1</v>
      </c>
      <c r="N111" s="171"/>
      <c r="O111" s="172"/>
      <c r="P111" s="173"/>
    </row>
    <row r="112" spans="1:16" ht="15" customHeight="1" x14ac:dyDescent="0.3">
      <c r="A112" s="184" t="s">
        <v>1485</v>
      </c>
      <c r="B112" s="28" t="s">
        <v>3788</v>
      </c>
      <c r="C112" s="29" t="s">
        <v>3836</v>
      </c>
      <c r="D112" s="30" t="s">
        <v>1485</v>
      </c>
      <c r="E112" s="31">
        <v>42287</v>
      </c>
      <c r="F112" s="32" t="s">
        <v>1487</v>
      </c>
      <c r="G112" s="33" t="s">
        <v>1420</v>
      </c>
      <c r="H112" s="29"/>
      <c r="I112" s="32">
        <v>1</v>
      </c>
      <c r="J112" s="32"/>
      <c r="K112" s="32">
        <v>1</v>
      </c>
      <c r="L112" s="32">
        <v>1</v>
      </c>
      <c r="N112" s="171"/>
      <c r="O112" s="172"/>
      <c r="P112" s="173"/>
    </row>
    <row r="113" spans="1:16" ht="15" customHeight="1" x14ac:dyDescent="0.3">
      <c r="A113" s="184" t="s">
        <v>1639</v>
      </c>
      <c r="B113" s="28" t="s">
        <v>3788</v>
      </c>
      <c r="C113" s="29" t="s">
        <v>3837</v>
      </c>
      <c r="D113" s="30" t="s">
        <v>1639</v>
      </c>
      <c r="E113" s="31">
        <v>42287</v>
      </c>
      <c r="F113" s="32" t="s">
        <v>3776</v>
      </c>
      <c r="G113" s="33" t="s">
        <v>1420</v>
      </c>
      <c r="H113" s="29"/>
      <c r="I113" s="32">
        <v>1</v>
      </c>
      <c r="J113" s="32">
        <v>1</v>
      </c>
      <c r="K113" s="32">
        <v>1</v>
      </c>
      <c r="L113" s="32">
        <v>1</v>
      </c>
      <c r="N113" s="171"/>
      <c r="O113" s="172"/>
      <c r="P113" s="173"/>
    </row>
    <row r="114" spans="1:16" ht="15" customHeight="1" x14ac:dyDescent="0.3">
      <c r="A114" s="184" t="s">
        <v>1637</v>
      </c>
      <c r="B114" s="28" t="s">
        <v>3788</v>
      </c>
      <c r="C114" s="29" t="s">
        <v>3838</v>
      </c>
      <c r="D114" s="30" t="s">
        <v>1637</v>
      </c>
      <c r="E114" s="31">
        <v>42287</v>
      </c>
      <c r="F114" s="32" t="s">
        <v>3778</v>
      </c>
      <c r="G114" s="33" t="s">
        <v>1420</v>
      </c>
      <c r="H114" s="29"/>
      <c r="I114" s="32">
        <v>1</v>
      </c>
      <c r="J114" s="32">
        <v>1</v>
      </c>
      <c r="K114" s="32">
        <v>1</v>
      </c>
      <c r="L114" s="32">
        <v>1</v>
      </c>
      <c r="N114" s="171"/>
      <c r="O114" s="172"/>
      <c r="P114" s="173"/>
    </row>
    <row r="115" spans="1:16" ht="15" customHeight="1" x14ac:dyDescent="0.3">
      <c r="A115" s="184" t="s">
        <v>1488</v>
      </c>
      <c r="B115" s="28" t="s">
        <v>3788</v>
      </c>
      <c r="C115" s="29" t="s">
        <v>3839</v>
      </c>
      <c r="D115" s="30" t="s">
        <v>1488</v>
      </c>
      <c r="E115" s="31">
        <v>42287</v>
      </c>
      <c r="F115" s="32" t="s">
        <v>3840</v>
      </c>
      <c r="G115" s="33" t="s">
        <v>1420</v>
      </c>
      <c r="H115" s="29"/>
      <c r="I115" s="32">
        <v>2</v>
      </c>
      <c r="J115" s="32">
        <v>1</v>
      </c>
      <c r="K115" s="32">
        <v>1</v>
      </c>
      <c r="L115" s="32">
        <v>1</v>
      </c>
      <c r="N115" s="171"/>
      <c r="O115" s="172"/>
      <c r="P115" s="173"/>
    </row>
    <row r="116" spans="1:16" ht="15" customHeight="1" x14ac:dyDescent="0.3">
      <c r="A116" s="184" t="s">
        <v>1603</v>
      </c>
      <c r="B116" s="28" t="s">
        <v>3788</v>
      </c>
      <c r="C116" s="29" t="s">
        <v>3841</v>
      </c>
      <c r="D116" s="30" t="s">
        <v>1603</v>
      </c>
      <c r="E116" s="31">
        <v>42287</v>
      </c>
      <c r="F116" s="32" t="s">
        <v>3842</v>
      </c>
      <c r="G116" s="33" t="s">
        <v>1420</v>
      </c>
      <c r="H116" s="29"/>
      <c r="I116" s="32">
        <v>2</v>
      </c>
      <c r="J116" s="32">
        <v>1</v>
      </c>
      <c r="K116" s="32">
        <v>1</v>
      </c>
      <c r="L116" s="32"/>
      <c r="N116" s="171"/>
      <c r="O116" s="172"/>
      <c r="P116" s="173"/>
    </row>
    <row r="117" spans="1:16" ht="15" customHeight="1" x14ac:dyDescent="0.3">
      <c r="A117" s="184" t="s">
        <v>1621</v>
      </c>
      <c r="B117" s="28" t="s">
        <v>3788</v>
      </c>
      <c r="C117" s="29" t="s">
        <v>3843</v>
      </c>
      <c r="D117" s="30" t="s">
        <v>1621</v>
      </c>
      <c r="E117" s="31">
        <v>42287</v>
      </c>
      <c r="F117" s="32" t="s">
        <v>3842</v>
      </c>
      <c r="G117" s="33" t="s">
        <v>1420</v>
      </c>
      <c r="H117" s="29"/>
      <c r="I117" s="32">
        <v>1</v>
      </c>
      <c r="J117" s="32">
        <v>1</v>
      </c>
      <c r="K117" s="32"/>
      <c r="L117" s="32">
        <v>1</v>
      </c>
      <c r="N117" s="171"/>
      <c r="O117" s="172"/>
      <c r="P117" s="173"/>
    </row>
    <row r="118" spans="1:16" ht="15" customHeight="1" x14ac:dyDescent="0.3">
      <c r="A118" s="184" t="s">
        <v>1660</v>
      </c>
      <c r="B118" s="28" t="s">
        <v>3788</v>
      </c>
      <c r="C118" s="29" t="s">
        <v>3844</v>
      </c>
      <c r="D118" s="30" t="s">
        <v>1660</v>
      </c>
      <c r="E118" s="31">
        <v>42287</v>
      </c>
      <c r="F118" s="32" t="s">
        <v>3842</v>
      </c>
      <c r="G118" s="33" t="s">
        <v>1420</v>
      </c>
      <c r="H118" s="29"/>
      <c r="I118" s="32">
        <v>1</v>
      </c>
      <c r="J118" s="32">
        <v>1</v>
      </c>
      <c r="K118" s="32">
        <v>1</v>
      </c>
      <c r="L118" s="32">
        <v>1</v>
      </c>
      <c r="N118" s="171"/>
      <c r="O118" s="172"/>
      <c r="P118" s="173"/>
    </row>
    <row r="119" spans="1:16" ht="15" customHeight="1" x14ac:dyDescent="0.3">
      <c r="A119" s="184" t="s">
        <v>1663</v>
      </c>
      <c r="B119" s="28" t="s">
        <v>3788</v>
      </c>
      <c r="C119" s="29" t="s">
        <v>3845</v>
      </c>
      <c r="D119" s="30" t="s">
        <v>1663</v>
      </c>
      <c r="E119" s="31">
        <v>42287</v>
      </c>
      <c r="F119" s="32" t="s">
        <v>3842</v>
      </c>
      <c r="G119" s="33" t="s">
        <v>1420</v>
      </c>
      <c r="H119" s="29"/>
      <c r="I119" s="32">
        <v>1</v>
      </c>
      <c r="J119" s="32">
        <v>1</v>
      </c>
      <c r="K119" s="32">
        <v>1</v>
      </c>
      <c r="L119" s="32">
        <v>1</v>
      </c>
      <c r="N119" s="171"/>
      <c r="O119" s="172"/>
      <c r="P119" s="173"/>
    </row>
    <row r="120" spans="1:16" ht="15" customHeight="1" x14ac:dyDescent="0.3">
      <c r="A120" s="184" t="s">
        <v>1606</v>
      </c>
      <c r="B120" s="28" t="s">
        <v>3788</v>
      </c>
      <c r="C120" s="29" t="s">
        <v>3846</v>
      </c>
      <c r="D120" s="30" t="s">
        <v>1606</v>
      </c>
      <c r="E120" s="31">
        <v>42287</v>
      </c>
      <c r="F120" s="32" t="s">
        <v>3842</v>
      </c>
      <c r="G120" s="33" t="s">
        <v>1420</v>
      </c>
      <c r="H120" s="29"/>
      <c r="I120" s="32">
        <v>2</v>
      </c>
      <c r="J120" s="32">
        <v>1</v>
      </c>
      <c r="K120" s="32">
        <v>1</v>
      </c>
      <c r="L120" s="32">
        <v>1</v>
      </c>
      <c r="N120" s="171"/>
      <c r="O120" s="172"/>
      <c r="P120" s="173"/>
    </row>
    <row r="121" spans="1:16" ht="15" customHeight="1" x14ac:dyDescent="0.3">
      <c r="A121" s="184" t="s">
        <v>1615</v>
      </c>
      <c r="B121" s="28" t="s">
        <v>3788</v>
      </c>
      <c r="C121" s="29" t="s">
        <v>3847</v>
      </c>
      <c r="D121" s="30" t="s">
        <v>1615</v>
      </c>
      <c r="E121" s="31">
        <v>42287</v>
      </c>
      <c r="F121" s="32" t="s">
        <v>3842</v>
      </c>
      <c r="G121" s="33" t="s">
        <v>1420</v>
      </c>
      <c r="H121" s="29"/>
      <c r="I121" s="32">
        <v>1</v>
      </c>
      <c r="J121" s="32">
        <v>1</v>
      </c>
      <c r="K121" s="32">
        <v>1</v>
      </c>
      <c r="L121" s="32">
        <v>1</v>
      </c>
      <c r="N121" s="171"/>
      <c r="O121" s="172"/>
      <c r="P121" s="173"/>
    </row>
    <row r="122" spans="1:16" ht="15" customHeight="1" x14ac:dyDescent="0.3">
      <c r="A122" s="184" t="s">
        <v>1611</v>
      </c>
      <c r="B122" s="28" t="s">
        <v>3788</v>
      </c>
      <c r="C122" s="29" t="s">
        <v>3848</v>
      </c>
      <c r="D122" s="30" t="s">
        <v>1611</v>
      </c>
      <c r="E122" s="31">
        <v>42287</v>
      </c>
      <c r="F122" s="32" t="s">
        <v>3842</v>
      </c>
      <c r="G122" s="33" t="s">
        <v>1420</v>
      </c>
      <c r="H122" s="29"/>
      <c r="I122" s="32">
        <v>2</v>
      </c>
      <c r="J122" s="32">
        <v>1</v>
      </c>
      <c r="K122" s="32">
        <v>1</v>
      </c>
      <c r="L122" s="32">
        <v>1</v>
      </c>
      <c r="N122" s="171"/>
      <c r="O122" s="172"/>
      <c r="P122" s="173"/>
    </row>
    <row r="123" spans="1:16" ht="15" customHeight="1" x14ac:dyDescent="0.3">
      <c r="A123" s="184" t="s">
        <v>1667</v>
      </c>
      <c r="B123" s="28" t="s">
        <v>3788</v>
      </c>
      <c r="C123" s="29" t="s">
        <v>3849</v>
      </c>
      <c r="D123" s="30" t="s">
        <v>1667</v>
      </c>
      <c r="E123" s="31">
        <v>42287</v>
      </c>
      <c r="F123" s="32" t="s">
        <v>3842</v>
      </c>
      <c r="G123" s="33" t="s">
        <v>1420</v>
      </c>
      <c r="H123" s="29"/>
      <c r="I123" s="32">
        <v>2</v>
      </c>
      <c r="J123" s="32">
        <v>1</v>
      </c>
      <c r="K123" s="32">
        <v>1</v>
      </c>
      <c r="L123" s="32">
        <v>1</v>
      </c>
      <c r="N123" s="171"/>
      <c r="O123" s="172"/>
      <c r="P123" s="173"/>
    </row>
    <row r="124" spans="1:16" ht="15" customHeight="1" x14ac:dyDescent="0.3">
      <c r="A124" s="184" t="s">
        <v>1669</v>
      </c>
      <c r="B124" s="28" t="s">
        <v>3788</v>
      </c>
      <c r="C124" s="29" t="s">
        <v>3850</v>
      </c>
      <c r="D124" s="30" t="s">
        <v>1669</v>
      </c>
      <c r="E124" s="31">
        <v>42287</v>
      </c>
      <c r="F124" s="32" t="s">
        <v>3842</v>
      </c>
      <c r="G124" s="33" t="s">
        <v>1420</v>
      </c>
      <c r="H124" s="29"/>
      <c r="I124" s="32">
        <v>1</v>
      </c>
      <c r="J124" s="32">
        <v>1</v>
      </c>
      <c r="K124" s="32">
        <v>1</v>
      </c>
      <c r="L124" s="32">
        <v>1</v>
      </c>
      <c r="N124" s="171"/>
      <c r="O124" s="172"/>
      <c r="P124" s="173"/>
    </row>
    <row r="125" spans="1:16" ht="15" customHeight="1" x14ac:dyDescent="0.3">
      <c r="A125" s="184" t="s">
        <v>1672</v>
      </c>
      <c r="B125" s="28" t="s">
        <v>3788</v>
      </c>
      <c r="C125" s="29" t="s">
        <v>3851</v>
      </c>
      <c r="D125" s="30" t="s">
        <v>1672</v>
      </c>
      <c r="E125" s="31">
        <v>42287</v>
      </c>
      <c r="F125" s="32" t="s">
        <v>3842</v>
      </c>
      <c r="G125" s="33" t="s">
        <v>1420</v>
      </c>
      <c r="H125" s="29"/>
      <c r="I125" s="32">
        <v>1</v>
      </c>
      <c r="J125" s="32">
        <v>1</v>
      </c>
      <c r="K125" s="32">
        <v>1</v>
      </c>
      <c r="L125" s="32">
        <v>1</v>
      </c>
      <c r="N125" s="171"/>
      <c r="O125" s="172"/>
      <c r="P125" s="173"/>
    </row>
    <row r="126" spans="1:16" ht="15" customHeight="1" x14ac:dyDescent="0.3">
      <c r="A126" s="184" t="s">
        <v>1692</v>
      </c>
      <c r="B126" s="28" t="s">
        <v>3788</v>
      </c>
      <c r="C126" s="29" t="s">
        <v>3852</v>
      </c>
      <c r="D126" s="30" t="s">
        <v>1692</v>
      </c>
      <c r="E126" s="31">
        <v>42287</v>
      </c>
      <c r="F126" s="32" t="s">
        <v>3842</v>
      </c>
      <c r="G126" s="33" t="s">
        <v>1420</v>
      </c>
      <c r="H126" s="29"/>
      <c r="I126" s="32">
        <v>1</v>
      </c>
      <c r="J126" s="32">
        <v>1</v>
      </c>
      <c r="K126" s="32">
        <v>1</v>
      </c>
      <c r="L126" s="32">
        <v>1</v>
      </c>
      <c r="N126" s="171"/>
      <c r="O126" s="172"/>
      <c r="P126" s="173"/>
    </row>
    <row r="127" spans="1:16" ht="15" customHeight="1" x14ac:dyDescent="0.3">
      <c r="A127" s="184" t="s">
        <v>1694</v>
      </c>
      <c r="B127" s="28" t="s">
        <v>3788</v>
      </c>
      <c r="C127" s="29" t="s">
        <v>3853</v>
      </c>
      <c r="D127" s="30" t="s">
        <v>1694</v>
      </c>
      <c r="E127" s="31">
        <v>42287</v>
      </c>
      <c r="F127" s="32" t="s">
        <v>3842</v>
      </c>
      <c r="G127" s="33" t="s">
        <v>1420</v>
      </c>
      <c r="H127" s="29"/>
      <c r="I127" s="32">
        <v>1</v>
      </c>
      <c r="J127" s="32">
        <v>1</v>
      </c>
      <c r="K127" s="32">
        <v>1</v>
      </c>
      <c r="L127" s="32">
        <v>1</v>
      </c>
      <c r="N127" s="171"/>
      <c r="O127" s="172"/>
      <c r="P127" s="173"/>
    </row>
    <row r="128" spans="1:16" ht="15" customHeight="1" x14ac:dyDescent="0.3">
      <c r="A128" s="184" t="s">
        <v>1696</v>
      </c>
      <c r="B128" s="28" t="s">
        <v>3788</v>
      </c>
      <c r="C128" s="29" t="s">
        <v>3854</v>
      </c>
      <c r="D128" s="30" t="s">
        <v>1696</v>
      </c>
      <c r="E128" s="31">
        <v>42287</v>
      </c>
      <c r="F128" s="32" t="s">
        <v>3842</v>
      </c>
      <c r="G128" s="33" t="s">
        <v>1420</v>
      </c>
      <c r="H128" s="29"/>
      <c r="I128" s="32">
        <v>1</v>
      </c>
      <c r="J128" s="32">
        <v>1</v>
      </c>
      <c r="K128" s="32">
        <v>1</v>
      </c>
      <c r="L128" s="32">
        <v>1</v>
      </c>
      <c r="N128" s="171"/>
      <c r="O128" s="172"/>
      <c r="P128" s="173"/>
    </row>
    <row r="129" spans="1:17" ht="15" customHeight="1" x14ac:dyDescent="0.3">
      <c r="A129" s="184" t="s">
        <v>1699</v>
      </c>
      <c r="B129" s="28" t="s">
        <v>3788</v>
      </c>
      <c r="C129" s="29" t="s">
        <v>3855</v>
      </c>
      <c r="D129" s="30" t="s">
        <v>1699</v>
      </c>
      <c r="E129" s="31">
        <v>42287</v>
      </c>
      <c r="F129" s="32" t="s">
        <v>3842</v>
      </c>
      <c r="G129" s="33" t="s">
        <v>1420</v>
      </c>
      <c r="H129" s="29"/>
      <c r="I129" s="32">
        <v>1</v>
      </c>
      <c r="J129" s="32">
        <v>1</v>
      </c>
      <c r="K129" s="32">
        <v>1</v>
      </c>
      <c r="L129" s="32"/>
      <c r="N129" s="171"/>
      <c r="O129" s="172"/>
      <c r="P129" s="173"/>
    </row>
    <row r="130" spans="1:17" ht="15" customHeight="1" x14ac:dyDescent="0.3">
      <c r="A130" s="184" t="s">
        <v>1701</v>
      </c>
      <c r="B130" s="28" t="s">
        <v>3788</v>
      </c>
      <c r="C130" s="29" t="s">
        <v>3856</v>
      </c>
      <c r="D130" s="30" t="s">
        <v>1701</v>
      </c>
      <c r="E130" s="31">
        <v>42287</v>
      </c>
      <c r="F130" s="32" t="s">
        <v>3842</v>
      </c>
      <c r="G130" s="33" t="s">
        <v>1420</v>
      </c>
      <c r="H130" s="29"/>
      <c r="I130" s="32">
        <v>1</v>
      </c>
      <c r="J130" s="32">
        <v>1</v>
      </c>
      <c r="K130" s="32">
        <v>1</v>
      </c>
      <c r="L130" s="32"/>
      <c r="N130" s="171"/>
      <c r="O130" s="172"/>
      <c r="P130" s="173"/>
    </row>
    <row r="131" spans="1:17" ht="15" customHeight="1" x14ac:dyDescent="0.3">
      <c r="A131" s="184" t="s">
        <v>1703</v>
      </c>
      <c r="B131" s="28" t="s">
        <v>3788</v>
      </c>
      <c r="C131" s="29" t="s">
        <v>3857</v>
      </c>
      <c r="D131" s="30" t="s">
        <v>1703</v>
      </c>
      <c r="E131" s="31">
        <v>42287</v>
      </c>
      <c r="F131" s="32" t="s">
        <v>3842</v>
      </c>
      <c r="G131" s="33" t="s">
        <v>1420</v>
      </c>
      <c r="H131" s="29"/>
      <c r="I131" s="32">
        <v>1</v>
      </c>
      <c r="J131" s="32">
        <v>1</v>
      </c>
      <c r="K131" s="32">
        <v>1</v>
      </c>
      <c r="L131" s="32">
        <v>1</v>
      </c>
      <c r="N131" s="171"/>
      <c r="O131" s="172"/>
      <c r="P131" s="173"/>
    </row>
    <row r="132" spans="1:17" ht="15" customHeight="1" x14ac:dyDescent="0.3">
      <c r="A132" s="184" t="s">
        <v>1705</v>
      </c>
      <c r="B132" s="28" t="s">
        <v>3788</v>
      </c>
      <c r="C132" s="29" t="s">
        <v>3858</v>
      </c>
      <c r="D132" s="30" t="s">
        <v>1705</v>
      </c>
      <c r="E132" s="31">
        <v>42287</v>
      </c>
      <c r="F132" s="32" t="s">
        <v>3842</v>
      </c>
      <c r="G132" s="33" t="s">
        <v>1420</v>
      </c>
      <c r="H132" s="29"/>
      <c r="I132" s="32">
        <v>1</v>
      </c>
      <c r="J132" s="32">
        <v>1</v>
      </c>
      <c r="K132" s="32">
        <v>1</v>
      </c>
      <c r="L132" s="32">
        <v>1</v>
      </c>
      <c r="N132" s="171"/>
      <c r="O132" s="172"/>
      <c r="P132" s="173"/>
    </row>
    <row r="133" spans="1:17" ht="15" customHeight="1" x14ac:dyDescent="0.3">
      <c r="A133" s="184" t="s">
        <v>1707</v>
      </c>
      <c r="B133" s="28" t="s">
        <v>3788</v>
      </c>
      <c r="C133" s="29" t="s">
        <v>3859</v>
      </c>
      <c r="D133" s="30" t="s">
        <v>1707</v>
      </c>
      <c r="E133" s="31">
        <v>42287</v>
      </c>
      <c r="F133" s="32" t="s">
        <v>3842</v>
      </c>
      <c r="G133" s="33" t="s">
        <v>1420</v>
      </c>
      <c r="H133" s="29"/>
      <c r="I133" s="32">
        <v>1</v>
      </c>
      <c r="J133" s="32">
        <v>1</v>
      </c>
      <c r="K133" s="32">
        <v>1</v>
      </c>
      <c r="L133" s="32">
        <v>1</v>
      </c>
      <c r="N133" s="171"/>
      <c r="O133" s="172"/>
      <c r="P133" s="173"/>
    </row>
    <row r="134" spans="1:17" ht="15" customHeight="1" x14ac:dyDescent="0.3">
      <c r="A134" s="184" t="s">
        <v>1644</v>
      </c>
      <c r="B134" s="28" t="s">
        <v>3788</v>
      </c>
      <c r="C134" s="29" t="s">
        <v>3860</v>
      </c>
      <c r="D134" s="30" t="s">
        <v>1644</v>
      </c>
      <c r="E134" s="31">
        <v>42287</v>
      </c>
      <c r="F134" s="32" t="s">
        <v>3861</v>
      </c>
      <c r="G134" s="33" t="s">
        <v>1420</v>
      </c>
      <c r="H134" s="29"/>
      <c r="I134" s="32">
        <v>2</v>
      </c>
      <c r="J134" s="32">
        <v>1</v>
      </c>
      <c r="K134" s="32">
        <v>1</v>
      </c>
      <c r="L134" s="32">
        <v>1</v>
      </c>
      <c r="N134" s="171"/>
      <c r="O134" s="172"/>
      <c r="P134" s="173"/>
    </row>
    <row r="135" spans="1:17" ht="15" customHeight="1" x14ac:dyDescent="0.3">
      <c r="A135" s="184" t="s">
        <v>1641</v>
      </c>
      <c r="B135" s="28" t="s">
        <v>3788</v>
      </c>
      <c r="C135" s="29" t="s">
        <v>3862</v>
      </c>
      <c r="D135" s="30" t="s">
        <v>1641</v>
      </c>
      <c r="E135" s="31">
        <v>42287</v>
      </c>
      <c r="F135" s="32" t="s">
        <v>1477</v>
      </c>
      <c r="G135" s="33" t="s">
        <v>1420</v>
      </c>
      <c r="H135" s="29"/>
      <c r="I135" s="32">
        <v>1</v>
      </c>
      <c r="J135" s="32">
        <v>1</v>
      </c>
      <c r="K135" s="32">
        <v>1</v>
      </c>
      <c r="L135" s="32">
        <v>1</v>
      </c>
      <c r="N135" s="171"/>
      <c r="O135" s="172"/>
      <c r="P135" s="173"/>
    </row>
    <row r="136" spans="1:17" ht="15" customHeight="1" x14ac:dyDescent="0.3">
      <c r="A136" s="184" t="s">
        <v>1370</v>
      </c>
      <c r="B136" s="28" t="s">
        <v>3788</v>
      </c>
      <c r="C136" s="34" t="s">
        <v>3863</v>
      </c>
      <c r="D136" s="30" t="s">
        <v>1370</v>
      </c>
      <c r="E136" s="31">
        <v>42288</v>
      </c>
      <c r="F136" s="32" t="s">
        <v>3864</v>
      </c>
      <c r="G136" s="33" t="s">
        <v>3713</v>
      </c>
      <c r="H136" s="29"/>
      <c r="I136" s="32">
        <v>2</v>
      </c>
      <c r="J136" s="32">
        <v>1</v>
      </c>
      <c r="K136" s="32">
        <v>1</v>
      </c>
      <c r="L136" s="32">
        <v>1</v>
      </c>
      <c r="N136" s="171"/>
      <c r="O136" s="172"/>
      <c r="P136" s="173"/>
    </row>
    <row r="137" spans="1:17" ht="15" customHeight="1" x14ac:dyDescent="0.3">
      <c r="A137" s="184" t="s">
        <v>3866</v>
      </c>
      <c r="B137" s="28" t="s">
        <v>3788</v>
      </c>
      <c r="C137" s="29" t="s">
        <v>3865</v>
      </c>
      <c r="D137" s="32" t="s">
        <v>3866</v>
      </c>
      <c r="E137" s="31">
        <v>42593</v>
      </c>
      <c r="F137" s="32" t="s">
        <v>3867</v>
      </c>
      <c r="G137" s="33" t="s">
        <v>3868</v>
      </c>
      <c r="H137" s="29" t="s">
        <v>3869</v>
      </c>
      <c r="I137" s="32"/>
      <c r="J137" s="32"/>
      <c r="K137" s="32"/>
      <c r="L137" s="32"/>
      <c r="N137" s="171"/>
      <c r="O137" s="172"/>
      <c r="P137" s="173"/>
    </row>
    <row r="138" spans="1:17" ht="15" customHeight="1" x14ac:dyDescent="0.3">
      <c r="A138" s="184" t="s">
        <v>3871</v>
      </c>
      <c r="B138" s="28" t="s">
        <v>3788</v>
      </c>
      <c r="C138" s="29" t="s">
        <v>3870</v>
      </c>
      <c r="D138" s="32" t="s">
        <v>3871</v>
      </c>
      <c r="E138" s="31">
        <v>42593</v>
      </c>
      <c r="F138" s="32" t="s">
        <v>3872</v>
      </c>
      <c r="G138" s="33" t="s">
        <v>3868</v>
      </c>
      <c r="H138" s="29" t="s">
        <v>3809</v>
      </c>
      <c r="I138" s="32"/>
      <c r="J138" s="32"/>
      <c r="K138" s="32"/>
      <c r="L138" s="32"/>
      <c r="N138" s="171"/>
      <c r="O138" s="172"/>
      <c r="P138" s="173"/>
    </row>
    <row r="139" spans="1:17" s="165" customFormat="1" ht="15" customHeight="1" x14ac:dyDescent="0.3">
      <c r="A139" s="184" t="s">
        <v>3874</v>
      </c>
      <c r="B139" s="37" t="s">
        <v>3788</v>
      </c>
      <c r="C139" s="174" t="s">
        <v>3873</v>
      </c>
      <c r="D139" s="30" t="s">
        <v>3874</v>
      </c>
      <c r="E139" s="175">
        <v>42593</v>
      </c>
      <c r="F139" s="30" t="s">
        <v>3875</v>
      </c>
      <c r="G139" s="30" t="s">
        <v>3868</v>
      </c>
      <c r="H139" s="174" t="s">
        <v>3876</v>
      </c>
      <c r="I139" s="30"/>
      <c r="J139" s="32"/>
      <c r="K139" s="30"/>
      <c r="L139" s="30"/>
      <c r="N139" s="176"/>
      <c r="O139" s="177"/>
      <c r="P139" s="173"/>
      <c r="Q139" s="34"/>
    </row>
    <row r="140" spans="1:17" ht="15" customHeight="1" x14ac:dyDescent="0.3">
      <c r="A140" s="184" t="s">
        <v>3878</v>
      </c>
      <c r="B140" s="28" t="s">
        <v>3788</v>
      </c>
      <c r="C140" s="29" t="s">
        <v>3877</v>
      </c>
      <c r="D140" s="32" t="s">
        <v>3878</v>
      </c>
      <c r="E140" s="31">
        <v>42593</v>
      </c>
      <c r="F140" s="32" t="s">
        <v>3879</v>
      </c>
      <c r="G140" s="33" t="s">
        <v>3868</v>
      </c>
      <c r="H140" s="29" t="s">
        <v>3880</v>
      </c>
      <c r="I140" s="32"/>
      <c r="J140" s="32"/>
      <c r="K140" s="32"/>
      <c r="L140" s="32"/>
      <c r="N140" s="171"/>
      <c r="O140" s="172"/>
      <c r="P140" s="173"/>
    </row>
    <row r="141" spans="1:17" ht="15" customHeight="1" x14ac:dyDescent="0.3">
      <c r="A141" s="184" t="s">
        <v>3882</v>
      </c>
      <c r="B141" s="28" t="s">
        <v>3788</v>
      </c>
      <c r="C141" s="29" t="s">
        <v>3881</v>
      </c>
      <c r="D141" s="32" t="s">
        <v>3882</v>
      </c>
      <c r="E141" s="31">
        <v>42593</v>
      </c>
      <c r="F141" s="32" t="s">
        <v>3883</v>
      </c>
      <c r="G141" s="33" t="s">
        <v>3868</v>
      </c>
      <c r="H141" s="29" t="s">
        <v>3884</v>
      </c>
      <c r="I141" s="32"/>
      <c r="J141" s="32"/>
      <c r="K141" s="32"/>
      <c r="L141" s="32"/>
      <c r="N141" s="171"/>
      <c r="O141" s="172"/>
      <c r="P141" s="173"/>
    </row>
    <row r="142" spans="1:17" ht="15" customHeight="1" x14ac:dyDescent="0.3">
      <c r="A142" s="184" t="s">
        <v>3886</v>
      </c>
      <c r="B142" s="28" t="s">
        <v>3788</v>
      </c>
      <c r="C142" s="29" t="s">
        <v>3885</v>
      </c>
      <c r="D142" s="32" t="s">
        <v>3886</v>
      </c>
      <c r="E142" s="31">
        <v>42594</v>
      </c>
      <c r="F142" s="32" t="s">
        <v>3887</v>
      </c>
      <c r="G142" s="33" t="s">
        <v>3868</v>
      </c>
      <c r="H142" s="29" t="s">
        <v>3888</v>
      </c>
      <c r="I142" s="32"/>
      <c r="J142" s="32"/>
      <c r="K142" s="32"/>
      <c r="L142" s="32"/>
      <c r="N142" s="171"/>
      <c r="O142" s="172"/>
      <c r="P142" s="173"/>
    </row>
    <row r="143" spans="1:17" ht="15" customHeight="1" x14ac:dyDescent="0.3">
      <c r="A143" s="184" t="s">
        <v>3890</v>
      </c>
      <c r="B143" s="28" t="s">
        <v>3788</v>
      </c>
      <c r="C143" s="29" t="s">
        <v>3889</v>
      </c>
      <c r="D143" s="32" t="s">
        <v>3890</v>
      </c>
      <c r="E143" s="31">
        <v>42594</v>
      </c>
      <c r="F143" s="32" t="s">
        <v>3891</v>
      </c>
      <c r="G143" s="33" t="s">
        <v>3868</v>
      </c>
      <c r="H143" s="29" t="s">
        <v>3892</v>
      </c>
      <c r="I143" s="32"/>
      <c r="J143" s="32"/>
      <c r="K143" s="32"/>
      <c r="L143" s="32"/>
      <c r="N143" s="171"/>
      <c r="O143" s="172"/>
      <c r="P143" s="173"/>
    </row>
    <row r="144" spans="1:17" ht="15" customHeight="1" x14ac:dyDescent="0.3">
      <c r="A144" s="184" t="s">
        <v>3894</v>
      </c>
      <c r="B144" s="28" t="s">
        <v>3788</v>
      </c>
      <c r="C144" s="29" t="s">
        <v>3893</v>
      </c>
      <c r="D144" s="32" t="s">
        <v>3894</v>
      </c>
      <c r="E144" s="31">
        <v>42594</v>
      </c>
      <c r="F144" s="32" t="s">
        <v>3895</v>
      </c>
      <c r="G144" s="33" t="s">
        <v>3868</v>
      </c>
      <c r="H144" s="29" t="s">
        <v>3892</v>
      </c>
      <c r="I144" s="32"/>
      <c r="J144" s="32"/>
      <c r="K144" s="32"/>
      <c r="L144" s="32"/>
      <c r="N144" s="171"/>
      <c r="O144" s="172"/>
      <c r="P144" s="173"/>
    </row>
    <row r="145" spans="1:16" ht="15" customHeight="1" x14ac:dyDescent="0.3">
      <c r="A145" s="184" t="s">
        <v>3897</v>
      </c>
      <c r="B145" s="28" t="s">
        <v>3788</v>
      </c>
      <c r="C145" s="29" t="s">
        <v>3896</v>
      </c>
      <c r="D145" s="32" t="s">
        <v>3897</v>
      </c>
      <c r="E145" s="31">
        <v>42595</v>
      </c>
      <c r="F145" s="32" t="s">
        <v>3898</v>
      </c>
      <c r="G145" s="33" t="s">
        <v>3868</v>
      </c>
      <c r="H145" s="29" t="s">
        <v>3884</v>
      </c>
      <c r="I145" s="32"/>
      <c r="J145" s="32"/>
      <c r="K145" s="32"/>
      <c r="L145" s="32"/>
      <c r="N145" s="171"/>
      <c r="O145" s="172"/>
      <c r="P145" s="173"/>
    </row>
    <row r="146" spans="1:16" ht="15" customHeight="1" x14ac:dyDescent="0.3">
      <c r="A146" s="184" t="s">
        <v>3900</v>
      </c>
      <c r="B146" s="28" t="s">
        <v>3788</v>
      </c>
      <c r="C146" s="29" t="s">
        <v>3899</v>
      </c>
      <c r="D146" s="32" t="s">
        <v>3900</v>
      </c>
      <c r="E146" s="31">
        <v>42595</v>
      </c>
      <c r="F146" s="32" t="s">
        <v>3901</v>
      </c>
      <c r="G146" s="33" t="s">
        <v>3868</v>
      </c>
      <c r="H146" s="29" t="s">
        <v>3902</v>
      </c>
      <c r="I146" s="32"/>
      <c r="J146" s="32"/>
      <c r="K146" s="32"/>
      <c r="L146" s="32"/>
      <c r="N146" s="171"/>
      <c r="O146" s="172"/>
      <c r="P146" s="173"/>
    </row>
    <row r="147" spans="1:16" ht="15" customHeight="1" x14ac:dyDescent="0.3">
      <c r="A147" s="184" t="s">
        <v>3904</v>
      </c>
      <c r="B147" s="28" t="s">
        <v>3788</v>
      </c>
      <c r="C147" s="29" t="s">
        <v>3903</v>
      </c>
      <c r="D147" s="32" t="s">
        <v>3904</v>
      </c>
      <c r="E147" s="31">
        <v>42595</v>
      </c>
      <c r="F147" s="32" t="s">
        <v>3905</v>
      </c>
      <c r="G147" s="33" t="s">
        <v>3868</v>
      </c>
      <c r="H147" s="29" t="s">
        <v>3906</v>
      </c>
      <c r="I147" s="32"/>
      <c r="J147" s="32"/>
      <c r="K147" s="32"/>
      <c r="L147" s="32"/>
      <c r="N147" s="171"/>
      <c r="O147" s="172"/>
      <c r="P147" s="173"/>
    </row>
    <row r="148" spans="1:16" ht="15" customHeight="1" x14ac:dyDescent="0.3">
      <c r="A148" s="184" t="s">
        <v>3908</v>
      </c>
      <c r="B148" s="28" t="s">
        <v>3788</v>
      </c>
      <c r="C148" s="29" t="s">
        <v>3907</v>
      </c>
      <c r="D148" s="32" t="s">
        <v>3908</v>
      </c>
      <c r="E148" s="31">
        <v>42596</v>
      </c>
      <c r="F148" s="32" t="s">
        <v>3909</v>
      </c>
      <c r="G148" s="33" t="s">
        <v>3868</v>
      </c>
      <c r="H148" s="29" t="s">
        <v>3869</v>
      </c>
      <c r="I148" s="32"/>
      <c r="J148" s="32"/>
      <c r="K148" s="32"/>
      <c r="L148" s="32"/>
      <c r="N148" s="171"/>
      <c r="O148" s="172"/>
      <c r="P148" s="173"/>
    </row>
    <row r="149" spans="1:16" ht="15" customHeight="1" x14ac:dyDescent="0.3">
      <c r="A149" s="184" t="s">
        <v>3911</v>
      </c>
      <c r="B149" s="28" t="s">
        <v>3788</v>
      </c>
      <c r="C149" s="29" t="s">
        <v>3910</v>
      </c>
      <c r="D149" s="32" t="s">
        <v>3911</v>
      </c>
      <c r="E149" s="31">
        <v>42596</v>
      </c>
      <c r="F149" s="32" t="s">
        <v>3912</v>
      </c>
      <c r="G149" s="33" t="s">
        <v>3868</v>
      </c>
      <c r="H149" s="29" t="s">
        <v>3913</v>
      </c>
      <c r="I149" s="32"/>
      <c r="J149" s="32"/>
      <c r="K149" s="32"/>
      <c r="L149" s="32"/>
      <c r="N149" s="171"/>
      <c r="O149" s="172"/>
      <c r="P149" s="173"/>
    </row>
    <row r="150" spans="1:16" ht="15" customHeight="1" x14ac:dyDescent="0.3">
      <c r="A150" s="184" t="s">
        <v>3915</v>
      </c>
      <c r="B150" s="28" t="s">
        <v>3788</v>
      </c>
      <c r="C150" s="29" t="s">
        <v>3914</v>
      </c>
      <c r="D150" s="32" t="s">
        <v>3915</v>
      </c>
      <c r="E150" s="31">
        <v>42596</v>
      </c>
      <c r="F150" s="32" t="s">
        <v>3916</v>
      </c>
      <c r="G150" s="33" t="s">
        <v>3868</v>
      </c>
      <c r="H150" s="29" t="s">
        <v>3888</v>
      </c>
      <c r="I150" s="32"/>
      <c r="J150" s="32"/>
      <c r="K150" s="32"/>
      <c r="L150" s="32"/>
      <c r="N150" s="171"/>
      <c r="O150" s="172"/>
      <c r="P150" s="173"/>
    </row>
    <row r="151" spans="1:16" ht="15" customHeight="1" x14ac:dyDescent="0.3">
      <c r="A151" s="184" t="s">
        <v>3918</v>
      </c>
      <c r="B151" s="28" t="s">
        <v>3788</v>
      </c>
      <c r="C151" s="29" t="s">
        <v>3917</v>
      </c>
      <c r="D151" s="32" t="s">
        <v>3918</v>
      </c>
      <c r="E151" s="31">
        <v>42596</v>
      </c>
      <c r="F151" s="32" t="s">
        <v>3919</v>
      </c>
      <c r="G151" s="33" t="s">
        <v>3868</v>
      </c>
      <c r="H151" s="29" t="s">
        <v>3876</v>
      </c>
      <c r="I151" s="32"/>
      <c r="J151" s="32"/>
      <c r="K151" s="32"/>
      <c r="L151" s="32"/>
      <c r="N151" s="171"/>
      <c r="O151" s="172"/>
      <c r="P151" s="173"/>
    </row>
    <row r="152" spans="1:16" ht="15" customHeight="1" x14ac:dyDescent="0.3">
      <c r="A152" s="184" t="s">
        <v>3921</v>
      </c>
      <c r="B152" s="28" t="s">
        <v>3788</v>
      </c>
      <c r="C152" s="29" t="s">
        <v>3920</v>
      </c>
      <c r="D152" s="32" t="s">
        <v>3921</v>
      </c>
      <c r="E152" s="31">
        <v>42596</v>
      </c>
      <c r="F152" s="32" t="s">
        <v>3922</v>
      </c>
      <c r="G152" s="33" t="s">
        <v>3868</v>
      </c>
      <c r="H152" s="29" t="s">
        <v>3880</v>
      </c>
      <c r="I152" s="32"/>
      <c r="J152" s="32"/>
      <c r="K152" s="32"/>
      <c r="L152" s="32"/>
      <c r="N152" s="171"/>
      <c r="O152" s="172"/>
      <c r="P152" s="173"/>
    </row>
    <row r="153" spans="1:16" ht="15" customHeight="1" x14ac:dyDescent="0.3">
      <c r="A153" s="184" t="s">
        <v>3924</v>
      </c>
      <c r="B153" s="28" t="s">
        <v>3788</v>
      </c>
      <c r="C153" s="29" t="s">
        <v>3923</v>
      </c>
      <c r="D153" s="32" t="s">
        <v>3924</v>
      </c>
      <c r="E153" s="31">
        <v>42596</v>
      </c>
      <c r="F153" s="32" t="s">
        <v>3925</v>
      </c>
      <c r="G153" s="33" t="s">
        <v>3868</v>
      </c>
      <c r="H153" s="29" t="s">
        <v>3913</v>
      </c>
      <c r="I153" s="32"/>
      <c r="J153" s="32"/>
      <c r="K153" s="32"/>
      <c r="L153" s="32"/>
      <c r="N153" s="171"/>
      <c r="O153" s="172"/>
      <c r="P153" s="173"/>
    </row>
    <row r="154" spans="1:16" ht="15" customHeight="1" x14ac:dyDescent="0.3">
      <c r="A154" s="184" t="s">
        <v>3928</v>
      </c>
      <c r="B154" s="28" t="s">
        <v>3926</v>
      </c>
      <c r="C154" s="34" t="s">
        <v>3927</v>
      </c>
      <c r="D154" s="32" t="s">
        <v>3928</v>
      </c>
      <c r="E154" s="31">
        <v>42593</v>
      </c>
      <c r="F154" s="32" t="s">
        <v>3929</v>
      </c>
      <c r="G154" s="33" t="s">
        <v>3868</v>
      </c>
      <c r="H154" s="29" t="s">
        <v>3930</v>
      </c>
      <c r="I154" s="32"/>
      <c r="J154" s="32"/>
      <c r="K154" s="32"/>
      <c r="L154" s="32"/>
      <c r="N154" s="171"/>
      <c r="O154" s="172"/>
      <c r="P154" s="173"/>
    </row>
    <row r="155" spans="1:16" ht="15" customHeight="1" x14ac:dyDescent="0.3">
      <c r="A155" s="184" t="s">
        <v>3932</v>
      </c>
      <c r="B155" s="28" t="s">
        <v>3926</v>
      </c>
      <c r="C155" s="34" t="s">
        <v>3931</v>
      </c>
      <c r="D155" s="32" t="s">
        <v>3932</v>
      </c>
      <c r="E155" s="31">
        <v>42593</v>
      </c>
      <c r="F155" s="32" t="s">
        <v>3929</v>
      </c>
      <c r="G155" s="33" t="s">
        <v>3868</v>
      </c>
      <c r="H155" s="29" t="s">
        <v>3930</v>
      </c>
      <c r="I155" s="32"/>
      <c r="J155" s="32"/>
      <c r="K155" s="32"/>
      <c r="L155" s="32"/>
      <c r="N155" s="171"/>
      <c r="O155" s="172"/>
      <c r="P155" s="173"/>
    </row>
    <row r="156" spans="1:16" ht="15" customHeight="1" x14ac:dyDescent="0.3">
      <c r="A156" s="184" t="s">
        <v>1186</v>
      </c>
      <c r="B156" s="28" t="s">
        <v>3933</v>
      </c>
      <c r="C156" s="29" t="s">
        <v>3934</v>
      </c>
      <c r="D156" s="30" t="s">
        <v>1186</v>
      </c>
      <c r="E156" s="31">
        <v>41899</v>
      </c>
      <c r="F156" s="32" t="s">
        <v>3935</v>
      </c>
      <c r="G156" s="33" t="s">
        <v>3713</v>
      </c>
      <c r="H156" s="29"/>
      <c r="I156" s="32">
        <v>1</v>
      </c>
      <c r="J156" s="32">
        <v>1</v>
      </c>
      <c r="K156" s="32"/>
      <c r="L156" s="32"/>
      <c r="N156" s="171"/>
      <c r="O156" s="172"/>
      <c r="P156" s="173"/>
    </row>
    <row r="157" spans="1:16" ht="15" customHeight="1" x14ac:dyDescent="0.3">
      <c r="A157" s="184" t="s">
        <v>1328</v>
      </c>
      <c r="B157" s="37" t="s">
        <v>3933</v>
      </c>
      <c r="C157" s="34" t="s">
        <v>3936</v>
      </c>
      <c r="D157" s="30" t="s">
        <v>1328</v>
      </c>
      <c r="E157" s="31">
        <v>41899</v>
      </c>
      <c r="F157" s="32" t="s">
        <v>3719</v>
      </c>
      <c r="G157" s="33" t="s">
        <v>3713</v>
      </c>
      <c r="H157" s="29"/>
      <c r="I157" s="32">
        <v>1</v>
      </c>
      <c r="J157" s="32">
        <v>1</v>
      </c>
      <c r="K157" s="32">
        <v>1</v>
      </c>
      <c r="L157" s="32"/>
      <c r="N157" s="176"/>
      <c r="O157" s="172"/>
      <c r="P157" s="173"/>
    </row>
    <row r="158" spans="1:16" ht="15" customHeight="1" x14ac:dyDescent="0.3">
      <c r="A158" s="184" t="s">
        <v>1321</v>
      </c>
      <c r="B158" s="28" t="s">
        <v>3933</v>
      </c>
      <c r="C158" s="29" t="s">
        <v>3937</v>
      </c>
      <c r="D158" s="30" t="s">
        <v>1321</v>
      </c>
      <c r="E158" s="31">
        <v>41899</v>
      </c>
      <c r="F158" s="32" t="s">
        <v>3719</v>
      </c>
      <c r="G158" s="33" t="s">
        <v>3713</v>
      </c>
      <c r="H158" s="29"/>
      <c r="I158" s="32">
        <v>1</v>
      </c>
      <c r="J158" s="32">
        <v>1</v>
      </c>
      <c r="K158" s="32">
        <v>1</v>
      </c>
      <c r="L158" s="32">
        <v>1</v>
      </c>
      <c r="N158" s="171"/>
      <c r="O158" s="172"/>
      <c r="P158" s="173"/>
    </row>
    <row r="159" spans="1:16" ht="15" customHeight="1" x14ac:dyDescent="0.3">
      <c r="A159" s="184" t="s">
        <v>1330</v>
      </c>
      <c r="B159" s="37" t="s">
        <v>3933</v>
      </c>
      <c r="C159" s="34" t="s">
        <v>3938</v>
      </c>
      <c r="D159" s="30" t="s">
        <v>1330</v>
      </c>
      <c r="E159" s="31">
        <v>41899</v>
      </c>
      <c r="F159" s="32" t="s">
        <v>3790</v>
      </c>
      <c r="G159" s="33" t="s">
        <v>3713</v>
      </c>
      <c r="H159" s="29"/>
      <c r="I159" s="32"/>
      <c r="J159" s="32">
        <v>1</v>
      </c>
      <c r="K159" s="32">
        <v>1</v>
      </c>
      <c r="L159" s="32"/>
      <c r="N159" s="176"/>
      <c r="O159" s="172"/>
      <c r="P159" s="173"/>
    </row>
    <row r="160" spans="1:16" ht="15" customHeight="1" x14ac:dyDescent="0.3">
      <c r="A160" s="184" t="s">
        <v>1206</v>
      </c>
      <c r="B160" s="28" t="s">
        <v>3933</v>
      </c>
      <c r="C160" s="34" t="s">
        <v>3939</v>
      </c>
      <c r="D160" s="30" t="s">
        <v>1206</v>
      </c>
      <c r="E160" s="31">
        <v>41900</v>
      </c>
      <c r="F160" s="32" t="s">
        <v>3940</v>
      </c>
      <c r="G160" s="33" t="s">
        <v>3713</v>
      </c>
      <c r="H160" s="29"/>
      <c r="I160" s="32">
        <v>1</v>
      </c>
      <c r="J160" s="32">
        <v>1</v>
      </c>
      <c r="K160" s="32">
        <v>1</v>
      </c>
      <c r="L160" s="32">
        <v>1</v>
      </c>
      <c r="N160" s="171"/>
      <c r="O160" s="172"/>
      <c r="P160" s="173"/>
    </row>
    <row r="161" spans="1:16" ht="15" customHeight="1" x14ac:dyDescent="0.3">
      <c r="A161" s="184" t="s">
        <v>17</v>
      </c>
      <c r="B161" s="28" t="s">
        <v>3933</v>
      </c>
      <c r="C161" s="29" t="s">
        <v>239</v>
      </c>
      <c r="D161" s="30" t="s">
        <v>17</v>
      </c>
      <c r="E161" s="31">
        <v>41903</v>
      </c>
      <c r="F161" s="32" t="s">
        <v>3941</v>
      </c>
      <c r="G161" s="33" t="s">
        <v>3721</v>
      </c>
      <c r="H161" s="36" t="s">
        <v>240</v>
      </c>
      <c r="I161" s="32">
        <v>1</v>
      </c>
      <c r="J161" s="32">
        <v>1</v>
      </c>
      <c r="K161" s="32">
        <v>1</v>
      </c>
      <c r="L161" s="32">
        <v>1</v>
      </c>
      <c r="N161" s="171"/>
      <c r="O161" s="172"/>
      <c r="P161" s="173"/>
    </row>
    <row r="162" spans="1:16" ht="15" customHeight="1" x14ac:dyDescent="0.3">
      <c r="A162" s="184" t="s">
        <v>20</v>
      </c>
      <c r="B162" s="28" t="s">
        <v>3933</v>
      </c>
      <c r="C162" s="29" t="s">
        <v>241</v>
      </c>
      <c r="D162" s="30" t="s">
        <v>20</v>
      </c>
      <c r="E162" s="31">
        <v>41904</v>
      </c>
      <c r="F162" s="32" t="s">
        <v>3722</v>
      </c>
      <c r="G162" s="33" t="s">
        <v>3721</v>
      </c>
      <c r="H162" s="36" t="s">
        <v>240</v>
      </c>
      <c r="I162" s="32">
        <v>1</v>
      </c>
      <c r="J162" s="32">
        <v>1</v>
      </c>
      <c r="K162" s="32">
        <v>1</v>
      </c>
      <c r="L162" s="32">
        <v>1</v>
      </c>
      <c r="N162" s="171"/>
      <c r="O162" s="172"/>
      <c r="P162" s="173"/>
    </row>
    <row r="163" spans="1:16" ht="15" customHeight="1" x14ac:dyDescent="0.3">
      <c r="A163" s="184" t="s">
        <v>22</v>
      </c>
      <c r="B163" s="28" t="s">
        <v>3933</v>
      </c>
      <c r="C163" s="29" t="s">
        <v>242</v>
      </c>
      <c r="D163" s="30" t="s">
        <v>22</v>
      </c>
      <c r="E163" s="31">
        <v>41905</v>
      </c>
      <c r="F163" s="32" t="s">
        <v>3942</v>
      </c>
      <c r="G163" s="33" t="s">
        <v>3721</v>
      </c>
      <c r="H163" s="29"/>
      <c r="I163" s="32">
        <v>1</v>
      </c>
      <c r="J163" s="32">
        <v>1</v>
      </c>
      <c r="K163" s="32">
        <v>1</v>
      </c>
      <c r="L163" s="32">
        <v>1</v>
      </c>
      <c r="N163" s="171"/>
      <c r="O163" s="172"/>
      <c r="P163" s="173"/>
    </row>
    <row r="164" spans="1:16" ht="15" customHeight="1" x14ac:dyDescent="0.3">
      <c r="A164" s="184" t="s">
        <v>25</v>
      </c>
      <c r="B164" s="28" t="s">
        <v>3933</v>
      </c>
      <c r="C164" s="29" t="s">
        <v>243</v>
      </c>
      <c r="D164" s="30" t="s">
        <v>25</v>
      </c>
      <c r="E164" s="31">
        <v>41905</v>
      </c>
      <c r="F164" s="32" t="s">
        <v>3725</v>
      </c>
      <c r="G164" s="33" t="s">
        <v>3721</v>
      </c>
      <c r="H164" s="29"/>
      <c r="I164" s="32">
        <v>1</v>
      </c>
      <c r="J164" s="32">
        <v>1</v>
      </c>
      <c r="K164" s="32">
        <v>1</v>
      </c>
      <c r="L164" s="32">
        <v>1</v>
      </c>
      <c r="N164" s="171"/>
      <c r="O164" s="172"/>
      <c r="P164" s="173"/>
    </row>
    <row r="165" spans="1:16" ht="15" customHeight="1" x14ac:dyDescent="0.3">
      <c r="A165" s="184" t="s">
        <v>27</v>
      </c>
      <c r="B165" s="28" t="s">
        <v>3933</v>
      </c>
      <c r="C165" s="29" t="s">
        <v>244</v>
      </c>
      <c r="D165" s="30" t="s">
        <v>27</v>
      </c>
      <c r="E165" s="31">
        <v>41905</v>
      </c>
      <c r="F165" s="32" t="s">
        <v>3943</v>
      </c>
      <c r="G165" s="33" t="s">
        <v>3721</v>
      </c>
      <c r="H165" s="29"/>
      <c r="I165" s="32">
        <v>1</v>
      </c>
      <c r="J165" s="32">
        <v>1</v>
      </c>
      <c r="K165" s="32">
        <v>1</v>
      </c>
      <c r="L165" s="32">
        <v>1</v>
      </c>
      <c r="N165" s="171"/>
      <c r="O165" s="172"/>
      <c r="P165" s="173"/>
    </row>
    <row r="166" spans="1:16" ht="15" customHeight="1" x14ac:dyDescent="0.3">
      <c r="A166" s="184" t="s">
        <v>29</v>
      </c>
      <c r="B166" s="28" t="s">
        <v>3933</v>
      </c>
      <c r="C166" s="29" t="s">
        <v>245</v>
      </c>
      <c r="D166" s="30" t="s">
        <v>29</v>
      </c>
      <c r="E166" s="31">
        <v>41906</v>
      </c>
      <c r="F166" s="32" t="s">
        <v>3729</v>
      </c>
      <c r="G166" s="33" t="s">
        <v>3721</v>
      </c>
      <c r="H166" s="29"/>
      <c r="I166" s="32">
        <v>1</v>
      </c>
      <c r="J166" s="32">
        <v>1</v>
      </c>
      <c r="K166" s="32">
        <v>1</v>
      </c>
      <c r="L166" s="32">
        <v>1</v>
      </c>
      <c r="N166" s="171"/>
      <c r="O166" s="172"/>
      <c r="P166" s="173"/>
    </row>
    <row r="167" spans="1:16" ht="15" customHeight="1" x14ac:dyDescent="0.3">
      <c r="A167" s="184" t="s">
        <v>32</v>
      </c>
      <c r="B167" s="28" t="s">
        <v>3933</v>
      </c>
      <c r="C167" s="29" t="s">
        <v>246</v>
      </c>
      <c r="D167" s="30" t="s">
        <v>32</v>
      </c>
      <c r="E167" s="31">
        <v>41906</v>
      </c>
      <c r="F167" s="32" t="s">
        <v>3730</v>
      </c>
      <c r="G167" s="33" t="s">
        <v>3721</v>
      </c>
      <c r="H167" s="29"/>
      <c r="I167" s="32">
        <v>1</v>
      </c>
      <c r="J167" s="32">
        <v>1</v>
      </c>
      <c r="K167" s="32">
        <v>1</v>
      </c>
      <c r="L167" s="32">
        <v>1</v>
      </c>
      <c r="N167" s="171"/>
      <c r="O167" s="172"/>
      <c r="P167" s="173"/>
    </row>
    <row r="168" spans="1:16" ht="15" customHeight="1" x14ac:dyDescent="0.3">
      <c r="A168" s="184" t="s">
        <v>34</v>
      </c>
      <c r="B168" s="28" t="s">
        <v>3933</v>
      </c>
      <c r="C168" s="29" t="s">
        <v>247</v>
      </c>
      <c r="D168" s="30" t="s">
        <v>34</v>
      </c>
      <c r="E168" s="31">
        <v>41906</v>
      </c>
      <c r="F168" s="32" t="s">
        <v>3731</v>
      </c>
      <c r="G168" s="33" t="s">
        <v>3721</v>
      </c>
      <c r="H168" s="29"/>
      <c r="I168" s="32">
        <v>2</v>
      </c>
      <c r="J168" s="32">
        <v>1</v>
      </c>
      <c r="K168" s="32">
        <v>1</v>
      </c>
      <c r="L168" s="32">
        <v>1</v>
      </c>
      <c r="N168" s="171"/>
      <c r="O168" s="172"/>
      <c r="P168" s="173"/>
    </row>
    <row r="169" spans="1:16" ht="15" customHeight="1" x14ac:dyDescent="0.3">
      <c r="A169" s="184" t="s">
        <v>36</v>
      </c>
      <c r="B169" s="28" t="s">
        <v>3933</v>
      </c>
      <c r="C169" s="29" t="s">
        <v>248</v>
      </c>
      <c r="D169" s="30" t="s">
        <v>36</v>
      </c>
      <c r="E169" s="31">
        <v>41906</v>
      </c>
      <c r="F169" s="32" t="s">
        <v>3732</v>
      </c>
      <c r="G169" s="33" t="s">
        <v>3721</v>
      </c>
      <c r="H169" s="29"/>
      <c r="I169" s="32">
        <v>1</v>
      </c>
      <c r="J169" s="32">
        <v>1</v>
      </c>
      <c r="K169" s="32">
        <v>1</v>
      </c>
      <c r="L169" s="32">
        <v>1</v>
      </c>
      <c r="N169" s="171"/>
      <c r="O169" s="172"/>
      <c r="P169" s="173"/>
    </row>
    <row r="170" spans="1:16" ht="15" customHeight="1" x14ac:dyDescent="0.3">
      <c r="A170" s="184" t="s">
        <v>37</v>
      </c>
      <c r="B170" s="28" t="s">
        <v>3933</v>
      </c>
      <c r="C170" s="29" t="s">
        <v>249</v>
      </c>
      <c r="D170" s="30" t="s">
        <v>37</v>
      </c>
      <c r="E170" s="31">
        <v>41906</v>
      </c>
      <c r="F170" s="32" t="s">
        <v>3792</v>
      </c>
      <c r="G170" s="33" t="s">
        <v>3721</v>
      </c>
      <c r="H170" s="29"/>
      <c r="I170" s="32">
        <v>1</v>
      </c>
      <c r="J170" s="32">
        <v>1</v>
      </c>
      <c r="K170" s="32">
        <v>1</v>
      </c>
      <c r="L170" s="32">
        <v>1</v>
      </c>
      <c r="N170" s="171"/>
      <c r="O170" s="172"/>
      <c r="P170" s="173"/>
    </row>
    <row r="171" spans="1:16" ht="15" customHeight="1" x14ac:dyDescent="0.3">
      <c r="A171" s="184" t="s">
        <v>39</v>
      </c>
      <c r="B171" s="28" t="s">
        <v>3933</v>
      </c>
      <c r="C171" s="29" t="s">
        <v>250</v>
      </c>
      <c r="D171" s="30" t="s">
        <v>39</v>
      </c>
      <c r="E171" s="31">
        <v>41907</v>
      </c>
      <c r="F171" s="32" t="s">
        <v>3944</v>
      </c>
      <c r="G171" s="33" t="s">
        <v>3721</v>
      </c>
      <c r="H171" s="29"/>
      <c r="I171" s="32">
        <v>1</v>
      </c>
      <c r="J171" s="32">
        <v>1</v>
      </c>
      <c r="K171" s="32">
        <v>1</v>
      </c>
      <c r="L171" s="32">
        <v>1</v>
      </c>
      <c r="N171" s="171"/>
      <c r="O171" s="172"/>
      <c r="P171" s="173"/>
    </row>
    <row r="172" spans="1:16" ht="15" customHeight="1" x14ac:dyDescent="0.3">
      <c r="A172" s="184" t="s">
        <v>42</v>
      </c>
      <c r="B172" s="28" t="s">
        <v>3933</v>
      </c>
      <c r="C172" s="29" t="s">
        <v>251</v>
      </c>
      <c r="D172" s="30" t="s">
        <v>42</v>
      </c>
      <c r="E172" s="31">
        <v>41908</v>
      </c>
      <c r="F172" s="32" t="s">
        <v>3738</v>
      </c>
      <c r="G172" s="33" t="s">
        <v>3721</v>
      </c>
      <c r="H172" s="36" t="s">
        <v>252</v>
      </c>
      <c r="I172" s="32">
        <v>1</v>
      </c>
      <c r="J172" s="32">
        <v>1</v>
      </c>
      <c r="K172" s="32">
        <v>1</v>
      </c>
      <c r="L172" s="32">
        <v>1</v>
      </c>
      <c r="N172" s="171"/>
      <c r="O172" s="172"/>
      <c r="P172" s="173"/>
    </row>
    <row r="173" spans="1:16" ht="15" customHeight="1" x14ac:dyDescent="0.3">
      <c r="A173" s="184" t="s">
        <v>45</v>
      </c>
      <c r="B173" s="28" t="s">
        <v>3933</v>
      </c>
      <c r="C173" s="29" t="s">
        <v>253</v>
      </c>
      <c r="D173" s="30" t="s">
        <v>45</v>
      </c>
      <c r="E173" s="31">
        <v>41908</v>
      </c>
      <c r="F173" s="32" t="s">
        <v>3739</v>
      </c>
      <c r="G173" s="33" t="s">
        <v>3721</v>
      </c>
      <c r="H173" s="36" t="s">
        <v>254</v>
      </c>
      <c r="I173" s="32">
        <v>1</v>
      </c>
      <c r="J173" s="32">
        <v>1</v>
      </c>
      <c r="K173" s="32">
        <v>1</v>
      </c>
      <c r="L173" s="32">
        <v>1</v>
      </c>
      <c r="N173" s="171"/>
      <c r="O173" s="172"/>
      <c r="P173" s="173"/>
    </row>
    <row r="174" spans="1:16" ht="15" customHeight="1" x14ac:dyDescent="0.3">
      <c r="A174" s="184" t="s">
        <v>46</v>
      </c>
      <c r="B174" s="28" t="s">
        <v>3933</v>
      </c>
      <c r="C174" s="29" t="s">
        <v>255</v>
      </c>
      <c r="D174" s="30" t="s">
        <v>46</v>
      </c>
      <c r="E174" s="31">
        <v>41908</v>
      </c>
      <c r="F174" s="32" t="s">
        <v>3945</v>
      </c>
      <c r="G174" s="33" t="s">
        <v>3721</v>
      </c>
      <c r="H174" s="36" t="s">
        <v>256</v>
      </c>
      <c r="I174" s="32">
        <v>1</v>
      </c>
      <c r="J174" s="32">
        <v>1</v>
      </c>
      <c r="K174" s="32">
        <v>1</v>
      </c>
      <c r="L174" s="32">
        <v>1</v>
      </c>
      <c r="N174" s="171"/>
      <c r="O174" s="172"/>
      <c r="P174" s="173"/>
    </row>
    <row r="175" spans="1:16" ht="15" customHeight="1" x14ac:dyDescent="0.3">
      <c r="A175" s="184" t="s">
        <v>47</v>
      </c>
      <c r="B175" s="28" t="s">
        <v>3933</v>
      </c>
      <c r="C175" s="29" t="s">
        <v>257</v>
      </c>
      <c r="D175" s="30" t="s">
        <v>47</v>
      </c>
      <c r="E175" s="31">
        <v>41908</v>
      </c>
      <c r="F175" s="32" t="s">
        <v>3946</v>
      </c>
      <c r="G175" s="33" t="s">
        <v>3721</v>
      </c>
      <c r="H175" s="29"/>
      <c r="I175" s="32">
        <v>2</v>
      </c>
      <c r="J175" s="32">
        <v>1</v>
      </c>
      <c r="K175" s="32">
        <v>1</v>
      </c>
      <c r="L175" s="32">
        <v>1</v>
      </c>
      <c r="N175" s="171"/>
      <c r="O175" s="172"/>
      <c r="P175" s="173"/>
    </row>
    <row r="176" spans="1:16" ht="15" customHeight="1" x14ac:dyDescent="0.3">
      <c r="A176" s="184" t="s">
        <v>48</v>
      </c>
      <c r="B176" s="28" t="s">
        <v>3933</v>
      </c>
      <c r="C176" s="29" t="s">
        <v>258</v>
      </c>
      <c r="D176" s="30" t="s">
        <v>48</v>
      </c>
      <c r="E176" s="31">
        <v>41908</v>
      </c>
      <c r="F176" s="32" t="s">
        <v>3947</v>
      </c>
      <c r="G176" s="33" t="s">
        <v>3721</v>
      </c>
      <c r="H176" s="29"/>
      <c r="I176" s="32">
        <v>1</v>
      </c>
      <c r="J176" s="32">
        <v>1</v>
      </c>
      <c r="K176" s="32"/>
      <c r="L176" s="32">
        <v>1</v>
      </c>
      <c r="N176" s="171"/>
      <c r="O176" s="172"/>
      <c r="P176" s="173"/>
    </row>
    <row r="177" spans="1:16" ht="15" customHeight="1" x14ac:dyDescent="0.3">
      <c r="A177" s="184" t="s">
        <v>50</v>
      </c>
      <c r="B177" s="28" t="s">
        <v>3933</v>
      </c>
      <c r="C177" s="29" t="s">
        <v>259</v>
      </c>
      <c r="D177" s="30" t="s">
        <v>50</v>
      </c>
      <c r="E177" s="31">
        <v>41908</v>
      </c>
      <c r="F177" s="32" t="s">
        <v>3947</v>
      </c>
      <c r="G177" s="33" t="s">
        <v>3721</v>
      </c>
      <c r="H177" s="29"/>
      <c r="I177" s="32">
        <v>1</v>
      </c>
      <c r="J177" s="32">
        <v>1</v>
      </c>
      <c r="K177" s="32">
        <v>1</v>
      </c>
      <c r="L177" s="32">
        <v>1</v>
      </c>
      <c r="N177" s="171"/>
      <c r="O177" s="172"/>
      <c r="P177" s="173"/>
    </row>
    <row r="178" spans="1:16" ht="15" customHeight="1" x14ac:dyDescent="0.3">
      <c r="A178" s="184" t="s">
        <v>51</v>
      </c>
      <c r="B178" s="28" t="s">
        <v>3933</v>
      </c>
      <c r="C178" s="29" t="s">
        <v>260</v>
      </c>
      <c r="D178" s="30" t="s">
        <v>51</v>
      </c>
      <c r="E178" s="31">
        <v>41908</v>
      </c>
      <c r="F178" s="32" t="s">
        <v>3742</v>
      </c>
      <c r="G178" s="33" t="s">
        <v>3721</v>
      </c>
      <c r="H178" s="29"/>
      <c r="I178" s="32">
        <v>1</v>
      </c>
      <c r="J178" s="32">
        <v>1</v>
      </c>
      <c r="K178" s="32">
        <v>1</v>
      </c>
      <c r="L178" s="32"/>
      <c r="N178" s="171"/>
      <c r="O178" s="172"/>
      <c r="P178" s="173"/>
    </row>
    <row r="179" spans="1:16" ht="15" customHeight="1" x14ac:dyDescent="0.3">
      <c r="A179" s="184" t="s">
        <v>52</v>
      </c>
      <c r="B179" s="28" t="s">
        <v>3933</v>
      </c>
      <c r="C179" s="29" t="s">
        <v>261</v>
      </c>
      <c r="D179" s="30" t="s">
        <v>52</v>
      </c>
      <c r="E179" s="31">
        <v>41908</v>
      </c>
      <c r="F179" s="32" t="s">
        <v>3743</v>
      </c>
      <c r="G179" s="33" t="s">
        <v>3721</v>
      </c>
      <c r="H179" s="29"/>
      <c r="I179" s="32">
        <v>1</v>
      </c>
      <c r="J179" s="32">
        <v>1</v>
      </c>
      <c r="K179" s="32">
        <v>1</v>
      </c>
      <c r="L179" s="32">
        <v>1</v>
      </c>
      <c r="N179" s="171"/>
      <c r="O179" s="172"/>
      <c r="P179" s="173"/>
    </row>
    <row r="180" spans="1:16" ht="15" customHeight="1" x14ac:dyDescent="0.3">
      <c r="A180" s="184" t="s">
        <v>94</v>
      </c>
      <c r="B180" s="28" t="s">
        <v>3933</v>
      </c>
      <c r="C180" s="29" t="s">
        <v>262</v>
      </c>
      <c r="D180" s="30" t="s">
        <v>94</v>
      </c>
      <c r="E180" s="31">
        <v>41908</v>
      </c>
      <c r="F180" s="32" t="s">
        <v>3744</v>
      </c>
      <c r="G180" s="33" t="s">
        <v>3721</v>
      </c>
      <c r="H180" s="29"/>
      <c r="I180" s="32">
        <v>1</v>
      </c>
      <c r="J180" s="32">
        <v>1</v>
      </c>
      <c r="K180" s="32">
        <v>1</v>
      </c>
      <c r="L180" s="32">
        <v>1</v>
      </c>
      <c r="N180" s="171"/>
      <c r="O180" s="172"/>
      <c r="P180" s="173"/>
    </row>
    <row r="181" spans="1:16" ht="15" customHeight="1" x14ac:dyDescent="0.3">
      <c r="A181" s="184" t="s">
        <v>54</v>
      </c>
      <c r="B181" s="28" t="s">
        <v>3933</v>
      </c>
      <c r="C181" s="29" t="s">
        <v>263</v>
      </c>
      <c r="D181" s="30" t="s">
        <v>54</v>
      </c>
      <c r="E181" s="31">
        <v>41908</v>
      </c>
      <c r="F181" s="32" t="s">
        <v>3744</v>
      </c>
      <c r="G181" s="33" t="s">
        <v>3721</v>
      </c>
      <c r="H181" s="29"/>
      <c r="I181" s="32">
        <v>1</v>
      </c>
      <c r="J181" s="32">
        <v>1</v>
      </c>
      <c r="K181" s="32">
        <v>1</v>
      </c>
      <c r="L181" s="32">
        <v>1</v>
      </c>
      <c r="N181" s="171"/>
      <c r="O181" s="172"/>
      <c r="P181" s="173"/>
    </row>
    <row r="182" spans="1:16" ht="15" customHeight="1" x14ac:dyDescent="0.3">
      <c r="A182" s="184" t="s">
        <v>107</v>
      </c>
      <c r="B182" s="28" t="s">
        <v>3933</v>
      </c>
      <c r="C182" s="29" t="s">
        <v>264</v>
      </c>
      <c r="D182" s="30" t="s">
        <v>107</v>
      </c>
      <c r="E182" s="31">
        <v>41908</v>
      </c>
      <c r="F182" s="32" t="s">
        <v>3948</v>
      </c>
      <c r="G182" s="33" t="s">
        <v>3721</v>
      </c>
      <c r="H182" s="29"/>
      <c r="I182" s="32">
        <v>1</v>
      </c>
      <c r="J182" s="32">
        <v>1</v>
      </c>
      <c r="K182" s="32">
        <v>1</v>
      </c>
      <c r="L182" s="32">
        <v>1</v>
      </c>
      <c r="N182" s="171"/>
      <c r="O182" s="172"/>
      <c r="P182" s="173"/>
    </row>
    <row r="183" spans="1:16" ht="15" customHeight="1" x14ac:dyDescent="0.3">
      <c r="A183" s="184" t="s">
        <v>109</v>
      </c>
      <c r="B183" s="28" t="s">
        <v>3933</v>
      </c>
      <c r="C183" s="29" t="s">
        <v>265</v>
      </c>
      <c r="D183" s="30" t="s">
        <v>109</v>
      </c>
      <c r="E183" s="31">
        <v>41908</v>
      </c>
      <c r="F183" s="32" t="s">
        <v>3949</v>
      </c>
      <c r="G183" s="33" t="s">
        <v>3721</v>
      </c>
      <c r="H183" s="29"/>
      <c r="I183" s="32">
        <v>1</v>
      </c>
      <c r="J183" s="32">
        <v>1</v>
      </c>
      <c r="K183" s="32">
        <v>1</v>
      </c>
      <c r="L183" s="32">
        <v>1</v>
      </c>
      <c r="N183" s="171"/>
      <c r="O183" s="172"/>
      <c r="P183" s="173"/>
    </row>
    <row r="184" spans="1:16" ht="15" customHeight="1" x14ac:dyDescent="0.3">
      <c r="A184" s="184" t="s">
        <v>110</v>
      </c>
      <c r="B184" s="28" t="s">
        <v>3933</v>
      </c>
      <c r="C184" s="29" t="s">
        <v>266</v>
      </c>
      <c r="D184" s="30" t="s">
        <v>110</v>
      </c>
      <c r="E184" s="31">
        <v>41908</v>
      </c>
      <c r="F184" s="32" t="s">
        <v>3746</v>
      </c>
      <c r="G184" s="33" t="s">
        <v>3721</v>
      </c>
      <c r="H184" s="29"/>
      <c r="I184" s="32">
        <v>2</v>
      </c>
      <c r="J184" s="32">
        <v>1</v>
      </c>
      <c r="K184" s="32">
        <v>1</v>
      </c>
      <c r="L184" s="32">
        <v>1</v>
      </c>
      <c r="N184" s="171"/>
      <c r="O184" s="172"/>
      <c r="P184" s="173"/>
    </row>
    <row r="185" spans="1:16" ht="15" customHeight="1" x14ac:dyDescent="0.3">
      <c r="A185" s="184" t="s">
        <v>111</v>
      </c>
      <c r="B185" s="28" t="s">
        <v>3933</v>
      </c>
      <c r="C185" s="29" t="s">
        <v>267</v>
      </c>
      <c r="D185" s="30" t="s">
        <v>111</v>
      </c>
      <c r="E185" s="31">
        <v>41908</v>
      </c>
      <c r="F185" s="32" t="s">
        <v>3950</v>
      </c>
      <c r="G185" s="33" t="s">
        <v>3721</v>
      </c>
      <c r="H185" s="29"/>
      <c r="I185" s="32">
        <v>1</v>
      </c>
      <c r="J185" s="32">
        <v>1</v>
      </c>
      <c r="K185" s="32">
        <v>1</v>
      </c>
      <c r="L185" s="32">
        <v>1</v>
      </c>
      <c r="N185" s="171"/>
      <c r="O185" s="172"/>
      <c r="P185" s="173"/>
    </row>
    <row r="186" spans="1:16" ht="15" customHeight="1" x14ac:dyDescent="0.3">
      <c r="A186" s="184" t="s">
        <v>113</v>
      </c>
      <c r="B186" s="28" t="s">
        <v>3933</v>
      </c>
      <c r="C186" s="29" t="s">
        <v>268</v>
      </c>
      <c r="D186" s="30" t="s">
        <v>113</v>
      </c>
      <c r="E186" s="31">
        <v>41908</v>
      </c>
      <c r="F186" s="32" t="s">
        <v>3747</v>
      </c>
      <c r="G186" s="33" t="s">
        <v>3721</v>
      </c>
      <c r="H186" s="29"/>
      <c r="I186" s="32">
        <v>1</v>
      </c>
      <c r="J186" s="32">
        <v>1</v>
      </c>
      <c r="K186" s="32">
        <v>1</v>
      </c>
      <c r="L186" s="32">
        <v>1</v>
      </c>
      <c r="N186" s="171"/>
      <c r="O186" s="172"/>
      <c r="P186" s="173"/>
    </row>
    <row r="187" spans="1:16" ht="15" customHeight="1" x14ac:dyDescent="0.3">
      <c r="A187" s="184" t="s">
        <v>1551</v>
      </c>
      <c r="B187" s="28" t="s">
        <v>3933</v>
      </c>
      <c r="C187" s="29" t="s">
        <v>3951</v>
      </c>
      <c r="D187" s="30" t="s">
        <v>1551</v>
      </c>
      <c r="E187" s="31">
        <v>42285</v>
      </c>
      <c r="F187" s="32" t="s">
        <v>1430</v>
      </c>
      <c r="G187" s="33" t="s">
        <v>1420</v>
      </c>
      <c r="H187" s="29"/>
      <c r="I187" s="32">
        <v>2</v>
      </c>
      <c r="J187" s="32">
        <v>2</v>
      </c>
      <c r="K187" s="32"/>
      <c r="L187" s="32"/>
      <c r="N187" s="171"/>
      <c r="O187" s="172"/>
      <c r="P187" s="173"/>
    </row>
    <row r="188" spans="1:16" ht="15" customHeight="1" x14ac:dyDescent="0.3">
      <c r="A188" s="184" t="s">
        <v>1555</v>
      </c>
      <c r="B188" s="28" t="s">
        <v>3933</v>
      </c>
      <c r="C188" s="29" t="s">
        <v>3952</v>
      </c>
      <c r="D188" s="30" t="s">
        <v>1555</v>
      </c>
      <c r="E188" s="31">
        <v>42285</v>
      </c>
      <c r="F188" s="32" t="s">
        <v>1422</v>
      </c>
      <c r="G188" s="33" t="s">
        <v>1420</v>
      </c>
      <c r="H188" s="36" t="s">
        <v>3953</v>
      </c>
      <c r="I188" s="32">
        <v>1</v>
      </c>
      <c r="J188" s="32">
        <v>1</v>
      </c>
      <c r="K188" s="32">
        <v>1</v>
      </c>
      <c r="L188" s="32">
        <v>1</v>
      </c>
      <c r="N188" s="171"/>
      <c r="O188" s="172"/>
      <c r="P188" s="173"/>
    </row>
    <row r="189" spans="1:16" ht="15" customHeight="1" x14ac:dyDescent="0.3">
      <c r="A189" s="184" t="s">
        <v>1559</v>
      </c>
      <c r="B189" s="28" t="s">
        <v>3933</v>
      </c>
      <c r="C189" s="29" t="s">
        <v>3954</v>
      </c>
      <c r="D189" s="30" t="s">
        <v>1559</v>
      </c>
      <c r="E189" s="31">
        <v>42287</v>
      </c>
      <c r="F189" s="32" t="s">
        <v>3778</v>
      </c>
      <c r="G189" s="33" t="s">
        <v>1420</v>
      </c>
      <c r="H189" s="29"/>
      <c r="I189" s="32">
        <v>1</v>
      </c>
      <c r="J189" s="32">
        <v>1</v>
      </c>
      <c r="K189" s="32">
        <v>1</v>
      </c>
      <c r="L189" s="32">
        <v>1</v>
      </c>
      <c r="N189" s="171"/>
      <c r="O189" s="172"/>
      <c r="P189" s="173"/>
    </row>
    <row r="190" spans="1:16" ht="15" customHeight="1" x14ac:dyDescent="0.3">
      <c r="A190" s="184" t="s">
        <v>1562</v>
      </c>
      <c r="B190" s="28" t="s">
        <v>3933</v>
      </c>
      <c r="C190" s="29" t="s">
        <v>3955</v>
      </c>
      <c r="D190" s="30" t="s">
        <v>1562</v>
      </c>
      <c r="E190" s="31">
        <v>42287</v>
      </c>
      <c r="F190" s="32" t="s">
        <v>3842</v>
      </c>
      <c r="G190" s="33" t="s">
        <v>1420</v>
      </c>
      <c r="H190" s="29"/>
      <c r="I190" s="32">
        <v>1</v>
      </c>
      <c r="J190" s="32">
        <v>1</v>
      </c>
      <c r="K190" s="32"/>
      <c r="L190" s="32"/>
      <c r="N190" s="171"/>
      <c r="O190" s="172"/>
      <c r="P190" s="173"/>
    </row>
    <row r="191" spans="1:16" ht="15" customHeight="1" x14ac:dyDescent="0.3">
      <c r="A191" s="184" t="s">
        <v>152</v>
      </c>
      <c r="B191" s="28" t="s">
        <v>3933</v>
      </c>
      <c r="C191" s="29" t="s">
        <v>269</v>
      </c>
      <c r="D191" s="30" t="s">
        <v>152</v>
      </c>
      <c r="E191" s="31">
        <v>42316</v>
      </c>
      <c r="F191" s="32" t="s">
        <v>153</v>
      </c>
      <c r="G191" s="33" t="s">
        <v>3721</v>
      </c>
      <c r="H191" s="29"/>
      <c r="I191" s="32">
        <v>1</v>
      </c>
      <c r="J191" s="32">
        <v>1</v>
      </c>
      <c r="K191" s="32">
        <v>1</v>
      </c>
      <c r="L191" s="32">
        <v>1</v>
      </c>
      <c r="N191" s="171"/>
      <c r="O191" s="172"/>
      <c r="P191" s="173"/>
    </row>
    <row r="192" spans="1:16" ht="15" customHeight="1" x14ac:dyDescent="0.3">
      <c r="A192" s="184" t="s">
        <v>1317</v>
      </c>
      <c r="B192" s="37" t="s">
        <v>3956</v>
      </c>
      <c r="C192" s="34" t="s">
        <v>3957</v>
      </c>
      <c r="D192" s="30" t="s">
        <v>1317</v>
      </c>
      <c r="E192" s="31">
        <v>41899</v>
      </c>
      <c r="F192" s="32" t="s">
        <v>3719</v>
      </c>
      <c r="G192" s="33" t="s">
        <v>3713</v>
      </c>
      <c r="H192" s="29"/>
      <c r="I192" s="32">
        <v>1</v>
      </c>
      <c r="J192" s="32">
        <v>1</v>
      </c>
      <c r="K192" s="32">
        <v>1</v>
      </c>
      <c r="L192" s="32">
        <v>1</v>
      </c>
      <c r="N192" s="176"/>
      <c r="O192" s="172"/>
      <c r="P192" s="173"/>
    </row>
    <row r="193" spans="1:16" ht="15" customHeight="1" x14ac:dyDescent="0.3">
      <c r="A193" s="184" t="s">
        <v>123</v>
      </c>
      <c r="B193" s="28" t="s">
        <v>3956</v>
      </c>
      <c r="C193" s="29" t="s">
        <v>270</v>
      </c>
      <c r="D193" s="30" t="s">
        <v>123</v>
      </c>
      <c r="E193" s="31">
        <v>41905</v>
      </c>
      <c r="F193" s="32" t="s">
        <v>3725</v>
      </c>
      <c r="G193" s="33" t="s">
        <v>3721</v>
      </c>
      <c r="H193" s="29"/>
      <c r="I193" s="32">
        <v>1</v>
      </c>
      <c r="J193" s="32">
        <v>1</v>
      </c>
      <c r="K193" s="32">
        <v>1</v>
      </c>
      <c r="L193" s="32">
        <v>1</v>
      </c>
      <c r="N193" s="171"/>
      <c r="O193" s="172"/>
      <c r="P193" s="173"/>
    </row>
    <row r="194" spans="1:16" ht="15" customHeight="1" x14ac:dyDescent="0.3">
      <c r="A194" s="184" t="s">
        <v>122</v>
      </c>
      <c r="B194" s="28" t="s">
        <v>3956</v>
      </c>
      <c r="C194" s="29" t="s">
        <v>271</v>
      </c>
      <c r="D194" s="30" t="s">
        <v>122</v>
      </c>
      <c r="E194" s="31">
        <v>41906</v>
      </c>
      <c r="F194" s="32" t="s">
        <v>3730</v>
      </c>
      <c r="G194" s="33" t="s">
        <v>3721</v>
      </c>
      <c r="H194" s="29"/>
      <c r="I194" s="32">
        <v>1</v>
      </c>
      <c r="J194" s="32">
        <v>1</v>
      </c>
      <c r="K194" s="32">
        <v>1</v>
      </c>
      <c r="L194" s="32">
        <v>1</v>
      </c>
      <c r="N194" s="171"/>
      <c r="O194" s="172"/>
      <c r="P194" s="173"/>
    </row>
    <row r="195" spans="1:16" ht="15" customHeight="1" x14ac:dyDescent="0.3">
      <c r="A195" s="184" t="s">
        <v>138</v>
      </c>
      <c r="B195" s="28" t="s">
        <v>3956</v>
      </c>
      <c r="C195" s="29" t="s">
        <v>272</v>
      </c>
      <c r="D195" s="30" t="s">
        <v>138</v>
      </c>
      <c r="E195" s="31">
        <v>41908</v>
      </c>
      <c r="F195" s="32" t="s">
        <v>3739</v>
      </c>
      <c r="G195" s="33" t="s">
        <v>3721</v>
      </c>
      <c r="H195" s="36" t="s">
        <v>273</v>
      </c>
      <c r="I195" s="32">
        <v>2</v>
      </c>
      <c r="J195" s="32">
        <v>1</v>
      </c>
      <c r="K195" s="32">
        <v>1</v>
      </c>
      <c r="L195" s="32">
        <v>1</v>
      </c>
      <c r="N195" s="171"/>
      <c r="O195" s="172"/>
      <c r="P195" s="173"/>
    </row>
    <row r="196" spans="1:16" ht="15" customHeight="1" x14ac:dyDescent="0.3">
      <c r="A196" s="184" t="s">
        <v>120</v>
      </c>
      <c r="B196" s="28" t="s">
        <v>3956</v>
      </c>
      <c r="C196" s="29" t="s">
        <v>274</v>
      </c>
      <c r="D196" s="30" t="s">
        <v>120</v>
      </c>
      <c r="E196" s="31">
        <v>41908</v>
      </c>
      <c r="F196" s="32" t="s">
        <v>3744</v>
      </c>
      <c r="G196" s="33" t="s">
        <v>3721</v>
      </c>
      <c r="H196" s="29"/>
      <c r="I196" s="32">
        <v>2</v>
      </c>
      <c r="J196" s="32">
        <v>1</v>
      </c>
      <c r="K196" s="32">
        <v>1</v>
      </c>
      <c r="L196" s="32">
        <v>1</v>
      </c>
      <c r="N196" s="171"/>
      <c r="O196" s="172"/>
      <c r="P196" s="173"/>
    </row>
    <row r="197" spans="1:16" ht="15" customHeight="1" x14ac:dyDescent="0.3">
      <c r="A197" s="184" t="s">
        <v>124</v>
      </c>
      <c r="B197" s="28" t="s">
        <v>3956</v>
      </c>
      <c r="C197" s="29" t="s">
        <v>275</v>
      </c>
      <c r="D197" s="30" t="s">
        <v>124</v>
      </c>
      <c r="E197" s="31">
        <v>41908</v>
      </c>
      <c r="F197" s="32" t="s">
        <v>3948</v>
      </c>
      <c r="G197" s="33" t="s">
        <v>3721</v>
      </c>
      <c r="H197" s="36" t="s">
        <v>276</v>
      </c>
      <c r="I197" s="32">
        <v>1</v>
      </c>
      <c r="J197" s="32">
        <v>1</v>
      </c>
      <c r="K197" s="32">
        <v>1</v>
      </c>
      <c r="L197" s="32">
        <v>1</v>
      </c>
      <c r="N197" s="171"/>
      <c r="O197" s="172"/>
      <c r="P197" s="173"/>
    </row>
    <row r="198" spans="1:16" ht="15" customHeight="1" x14ac:dyDescent="0.3">
      <c r="A198" s="184" t="s">
        <v>121</v>
      </c>
      <c r="B198" s="28" t="s">
        <v>3956</v>
      </c>
      <c r="C198" s="29" t="s">
        <v>277</v>
      </c>
      <c r="D198" s="30" t="s">
        <v>121</v>
      </c>
      <c r="E198" s="31">
        <v>41908</v>
      </c>
      <c r="F198" s="32" t="s">
        <v>3950</v>
      </c>
      <c r="G198" s="33" t="s">
        <v>3721</v>
      </c>
      <c r="H198" s="29"/>
      <c r="I198" s="32">
        <v>1</v>
      </c>
      <c r="J198" s="32">
        <v>1</v>
      </c>
      <c r="K198" s="32">
        <v>1</v>
      </c>
      <c r="L198" s="32">
        <v>1</v>
      </c>
      <c r="N198" s="171"/>
      <c r="O198" s="172"/>
      <c r="P198" s="173"/>
    </row>
    <row r="199" spans="1:16" ht="15" customHeight="1" x14ac:dyDescent="0.3">
      <c r="A199" s="184" t="s">
        <v>1566</v>
      </c>
      <c r="B199" s="28" t="s">
        <v>3956</v>
      </c>
      <c r="C199" s="29" t="s">
        <v>3958</v>
      </c>
      <c r="D199" s="30" t="s">
        <v>1566</v>
      </c>
      <c r="E199" s="31">
        <v>42287</v>
      </c>
      <c r="F199" s="32" t="s">
        <v>3778</v>
      </c>
      <c r="G199" s="33" t="s">
        <v>1420</v>
      </c>
      <c r="H199" s="29"/>
      <c r="I199" s="32">
        <v>1</v>
      </c>
      <c r="J199" s="32">
        <v>1</v>
      </c>
      <c r="K199" s="32">
        <v>1</v>
      </c>
      <c r="L199" s="32">
        <v>1</v>
      </c>
      <c r="N199" s="171"/>
      <c r="O199" s="172"/>
      <c r="P199" s="173"/>
    </row>
    <row r="200" spans="1:16" ht="15" customHeight="1" x14ac:dyDescent="0.3">
      <c r="A200" s="184" t="s">
        <v>149</v>
      </c>
      <c r="B200" s="28" t="s">
        <v>3959</v>
      </c>
      <c r="C200" s="29" t="s">
        <v>278</v>
      </c>
      <c r="D200" s="30" t="s">
        <v>149</v>
      </c>
      <c r="E200" s="31">
        <v>41905</v>
      </c>
      <c r="F200" s="32" t="s">
        <v>3725</v>
      </c>
      <c r="G200" s="33" t="s">
        <v>3721</v>
      </c>
      <c r="H200" s="29"/>
      <c r="I200" s="32">
        <v>2</v>
      </c>
      <c r="J200" s="32">
        <v>1</v>
      </c>
      <c r="K200" s="32">
        <v>1</v>
      </c>
      <c r="L200" s="32">
        <v>1</v>
      </c>
      <c r="N200" s="171"/>
      <c r="O200" s="172"/>
      <c r="P200" s="173"/>
    </row>
    <row r="201" spans="1:16" ht="15" customHeight="1" x14ac:dyDescent="0.3">
      <c r="A201" s="184" t="s">
        <v>145</v>
      </c>
      <c r="B201" s="28" t="s">
        <v>3959</v>
      </c>
      <c r="C201" s="29" t="s">
        <v>279</v>
      </c>
      <c r="D201" s="30" t="s">
        <v>145</v>
      </c>
      <c r="E201" s="31">
        <v>41906</v>
      </c>
      <c r="F201" s="32" t="s">
        <v>3729</v>
      </c>
      <c r="G201" s="33" t="s">
        <v>3721</v>
      </c>
      <c r="H201" s="29"/>
      <c r="I201" s="32">
        <v>1</v>
      </c>
      <c r="J201" s="32">
        <v>1</v>
      </c>
      <c r="K201" s="32">
        <v>1</v>
      </c>
      <c r="L201" s="32">
        <v>1</v>
      </c>
      <c r="N201" s="171"/>
      <c r="O201" s="172"/>
      <c r="P201" s="173"/>
    </row>
    <row r="202" spans="1:16" ht="15" customHeight="1" x14ac:dyDescent="0.3">
      <c r="A202" s="184" t="s">
        <v>126</v>
      </c>
      <c r="B202" s="28" t="s">
        <v>3959</v>
      </c>
      <c r="C202" s="29" t="s">
        <v>280</v>
      </c>
      <c r="D202" s="30" t="s">
        <v>126</v>
      </c>
      <c r="E202" s="31">
        <v>41908</v>
      </c>
      <c r="F202" s="32" t="s">
        <v>3739</v>
      </c>
      <c r="G202" s="33" t="s">
        <v>3721</v>
      </c>
      <c r="H202" s="36" t="s">
        <v>281</v>
      </c>
      <c r="I202" s="32">
        <v>1</v>
      </c>
      <c r="J202" s="32">
        <v>1</v>
      </c>
      <c r="K202" s="32">
        <v>1</v>
      </c>
      <c r="L202" s="32">
        <v>1</v>
      </c>
      <c r="N202" s="171"/>
      <c r="O202" s="172"/>
      <c r="P202" s="173"/>
    </row>
    <row r="203" spans="1:16" ht="15" customHeight="1" x14ac:dyDescent="0.3">
      <c r="A203" s="184" t="s">
        <v>125</v>
      </c>
      <c r="B203" s="28" t="s">
        <v>3959</v>
      </c>
      <c r="C203" s="29" t="s">
        <v>282</v>
      </c>
      <c r="D203" s="30" t="s">
        <v>125</v>
      </c>
      <c r="E203" s="31">
        <v>41908</v>
      </c>
      <c r="F203" s="32" t="s">
        <v>3741</v>
      </c>
      <c r="G203" s="33" t="s">
        <v>3721</v>
      </c>
      <c r="H203" s="29"/>
      <c r="I203" s="32">
        <v>2</v>
      </c>
      <c r="J203" s="32">
        <v>1</v>
      </c>
      <c r="K203" s="32">
        <v>1</v>
      </c>
      <c r="L203" s="32">
        <v>1</v>
      </c>
      <c r="N203" s="171"/>
      <c r="O203" s="172"/>
      <c r="P203" s="173"/>
    </row>
    <row r="204" spans="1:16" ht="15" customHeight="1" x14ac:dyDescent="0.3">
      <c r="A204" s="184" t="s">
        <v>128</v>
      </c>
      <c r="B204" s="28" t="s">
        <v>3959</v>
      </c>
      <c r="C204" s="29" t="s">
        <v>283</v>
      </c>
      <c r="D204" s="30" t="s">
        <v>128</v>
      </c>
      <c r="E204" s="31">
        <v>41908</v>
      </c>
      <c r="F204" s="32" t="s">
        <v>3960</v>
      </c>
      <c r="G204" s="33" t="s">
        <v>3721</v>
      </c>
      <c r="H204" s="36" t="s">
        <v>284</v>
      </c>
      <c r="I204" s="32">
        <v>1</v>
      </c>
      <c r="J204" s="32">
        <v>1</v>
      </c>
      <c r="K204" s="32">
        <v>1</v>
      </c>
      <c r="L204" s="32">
        <v>1</v>
      </c>
      <c r="N204" s="171"/>
      <c r="O204" s="172"/>
      <c r="P204" s="173"/>
    </row>
    <row r="205" spans="1:16" ht="15" customHeight="1" x14ac:dyDescent="0.3">
      <c r="A205" s="184" t="s">
        <v>127</v>
      </c>
      <c r="B205" s="28" t="s">
        <v>3959</v>
      </c>
      <c r="C205" s="29" t="s">
        <v>285</v>
      </c>
      <c r="D205" s="30" t="s">
        <v>127</v>
      </c>
      <c r="E205" s="31">
        <v>41908</v>
      </c>
      <c r="F205" s="32" t="s">
        <v>3950</v>
      </c>
      <c r="G205" s="33" t="s">
        <v>3721</v>
      </c>
      <c r="H205" s="29"/>
      <c r="I205" s="32">
        <v>1</v>
      </c>
      <c r="J205" s="32">
        <v>1</v>
      </c>
      <c r="K205" s="32">
        <v>1</v>
      </c>
      <c r="L205" s="32">
        <v>1</v>
      </c>
      <c r="N205" s="171"/>
      <c r="O205" s="172"/>
      <c r="P205" s="173"/>
    </row>
    <row r="206" spans="1:16" ht="15" customHeight="1" x14ac:dyDescent="0.3">
      <c r="A206" s="184" t="s">
        <v>129</v>
      </c>
      <c r="B206" s="28" t="s">
        <v>3959</v>
      </c>
      <c r="C206" s="29" t="s">
        <v>286</v>
      </c>
      <c r="D206" s="30" t="s">
        <v>129</v>
      </c>
      <c r="E206" s="31">
        <v>41908</v>
      </c>
      <c r="F206" s="32" t="s">
        <v>3747</v>
      </c>
      <c r="G206" s="33" t="s">
        <v>3721</v>
      </c>
      <c r="H206" s="29"/>
      <c r="I206" s="32">
        <v>1</v>
      </c>
      <c r="J206" s="32">
        <v>1</v>
      </c>
      <c r="K206" s="32">
        <v>1</v>
      </c>
      <c r="L206" s="32">
        <v>1</v>
      </c>
      <c r="N206" s="171"/>
      <c r="O206" s="172"/>
      <c r="P206" s="173"/>
    </row>
    <row r="207" spans="1:16" ht="15" customHeight="1" x14ac:dyDescent="0.3">
      <c r="A207" s="184" t="s">
        <v>1400</v>
      </c>
      <c r="B207" s="28" t="s">
        <v>3959</v>
      </c>
      <c r="C207" s="34" t="s">
        <v>3961</v>
      </c>
      <c r="D207" s="30" t="s">
        <v>1400</v>
      </c>
      <c r="E207" s="31">
        <v>42288</v>
      </c>
      <c r="F207" s="32" t="s">
        <v>3784</v>
      </c>
      <c r="G207" s="33" t="s">
        <v>3713</v>
      </c>
      <c r="H207" s="29"/>
      <c r="I207" s="32">
        <v>1</v>
      </c>
      <c r="J207" s="32">
        <v>1</v>
      </c>
      <c r="K207" s="32">
        <v>1</v>
      </c>
      <c r="L207" s="32">
        <v>1</v>
      </c>
      <c r="N207" s="171"/>
      <c r="O207" s="172"/>
      <c r="P207" s="173"/>
    </row>
    <row r="208" spans="1:16" ht="15" customHeight="1" x14ac:dyDescent="0.3">
      <c r="A208" s="184" t="s">
        <v>1394</v>
      </c>
      <c r="B208" s="28" t="s">
        <v>3959</v>
      </c>
      <c r="C208" s="34" t="s">
        <v>3962</v>
      </c>
      <c r="D208" s="30" t="s">
        <v>1394</v>
      </c>
      <c r="E208" s="31">
        <v>42288</v>
      </c>
      <c r="F208" s="32" t="s">
        <v>3784</v>
      </c>
      <c r="G208" s="33" t="s">
        <v>3713</v>
      </c>
      <c r="H208" s="29"/>
      <c r="I208" s="32">
        <v>2</v>
      </c>
      <c r="J208" s="32">
        <v>1</v>
      </c>
      <c r="K208" s="32">
        <v>1</v>
      </c>
      <c r="L208" s="32">
        <v>1</v>
      </c>
      <c r="N208" s="171"/>
      <c r="O208" s="172"/>
      <c r="P208" s="173"/>
    </row>
    <row r="209" spans="1:16" ht="15" customHeight="1" x14ac:dyDescent="0.3">
      <c r="A209" s="184" t="s">
        <v>1386</v>
      </c>
      <c r="B209" s="28" t="s">
        <v>3959</v>
      </c>
      <c r="C209" s="34" t="s">
        <v>3963</v>
      </c>
      <c r="D209" s="30" t="s">
        <v>1386</v>
      </c>
      <c r="E209" s="31">
        <v>42288</v>
      </c>
      <c r="F209" s="32" t="s">
        <v>3784</v>
      </c>
      <c r="G209" s="33" t="s">
        <v>3713</v>
      </c>
      <c r="H209" s="29"/>
      <c r="I209" s="32"/>
      <c r="J209" s="32">
        <v>1</v>
      </c>
      <c r="K209" s="32">
        <v>1</v>
      </c>
      <c r="L209" s="32">
        <v>1</v>
      </c>
      <c r="N209" s="171"/>
      <c r="O209" s="172"/>
      <c r="P209" s="173"/>
    </row>
    <row r="210" spans="1:16" ht="15" customHeight="1" x14ac:dyDescent="0.3">
      <c r="A210" s="184" t="s">
        <v>1690</v>
      </c>
      <c r="B210" s="28" t="s">
        <v>3959</v>
      </c>
      <c r="C210" s="29" t="s">
        <v>3964</v>
      </c>
      <c r="D210" s="30" t="s">
        <v>1690</v>
      </c>
      <c r="E210" s="31">
        <v>42284</v>
      </c>
      <c r="F210" s="32" t="s">
        <v>3757</v>
      </c>
      <c r="G210" s="33" t="s">
        <v>1420</v>
      </c>
      <c r="H210" s="29"/>
      <c r="I210" s="32">
        <v>1</v>
      </c>
      <c r="J210" s="32">
        <v>1</v>
      </c>
      <c r="K210" s="32">
        <v>1</v>
      </c>
      <c r="L210" s="32">
        <v>1</v>
      </c>
      <c r="N210" s="171"/>
      <c r="O210" s="172"/>
      <c r="P210" s="173"/>
    </row>
    <row r="211" spans="1:16" ht="15" customHeight="1" x14ac:dyDescent="0.3">
      <c r="A211" s="184" t="s">
        <v>1688</v>
      </c>
      <c r="B211" s="28" t="s">
        <v>3959</v>
      </c>
      <c r="C211" s="29" t="s">
        <v>3965</v>
      </c>
      <c r="D211" s="30" t="s">
        <v>1688</v>
      </c>
      <c r="E211" s="31">
        <v>42285</v>
      </c>
      <c r="F211" s="32" t="s">
        <v>3811</v>
      </c>
      <c r="G211" s="33" t="s">
        <v>1420</v>
      </c>
      <c r="H211" s="29"/>
      <c r="I211" s="32">
        <v>1</v>
      </c>
      <c r="J211" s="32">
        <v>1</v>
      </c>
      <c r="K211" s="32">
        <v>1</v>
      </c>
      <c r="L211" s="32">
        <v>1</v>
      </c>
      <c r="N211" s="171"/>
      <c r="O211" s="172"/>
      <c r="P211" s="173"/>
    </row>
    <row r="212" spans="1:16" ht="15" customHeight="1" x14ac:dyDescent="0.3">
      <c r="A212" s="184" t="s">
        <v>1686</v>
      </c>
      <c r="B212" s="28" t="s">
        <v>3959</v>
      </c>
      <c r="C212" s="29" t="s">
        <v>3966</v>
      </c>
      <c r="D212" s="30" t="s">
        <v>1686</v>
      </c>
      <c r="E212" s="31">
        <v>42286</v>
      </c>
      <c r="F212" s="32" t="s">
        <v>1588</v>
      </c>
      <c r="G212" s="33" t="s">
        <v>1420</v>
      </c>
      <c r="H212" s="29"/>
      <c r="I212" s="32">
        <v>2</v>
      </c>
      <c r="J212" s="32">
        <v>1</v>
      </c>
      <c r="K212" s="32">
        <v>1</v>
      </c>
      <c r="L212" s="32">
        <v>1</v>
      </c>
      <c r="N212" s="171"/>
      <c r="O212" s="172"/>
      <c r="P212" s="173"/>
    </row>
    <row r="213" spans="1:16" ht="15" customHeight="1" x14ac:dyDescent="0.3">
      <c r="A213" s="184" t="s">
        <v>1379</v>
      </c>
      <c r="B213" s="28" t="s">
        <v>3959</v>
      </c>
      <c r="C213" s="34" t="s">
        <v>3967</v>
      </c>
      <c r="D213" s="30" t="s">
        <v>1379</v>
      </c>
      <c r="E213" s="31">
        <v>42288</v>
      </c>
      <c r="F213" s="32" t="s">
        <v>3864</v>
      </c>
      <c r="G213" s="33" t="s">
        <v>3713</v>
      </c>
      <c r="H213" s="29"/>
      <c r="I213" s="32">
        <v>1</v>
      </c>
      <c r="J213" s="32">
        <v>1</v>
      </c>
      <c r="K213" s="32"/>
      <c r="L213" s="32"/>
      <c r="N213" s="171"/>
      <c r="O213" s="172"/>
      <c r="P213" s="173"/>
    </row>
    <row r="214" spans="1:16" ht="15" customHeight="1" x14ac:dyDescent="0.3">
      <c r="A214" s="184" t="s">
        <v>3969</v>
      </c>
      <c r="B214" s="28" t="s">
        <v>3959</v>
      </c>
      <c r="C214" s="29" t="s">
        <v>3968</v>
      </c>
      <c r="D214" s="30" t="s">
        <v>3969</v>
      </c>
      <c r="E214" s="31">
        <v>42593</v>
      </c>
      <c r="F214" s="32" t="s">
        <v>3970</v>
      </c>
      <c r="G214" s="33" t="s">
        <v>3868</v>
      </c>
      <c r="H214" s="29" t="s">
        <v>3971</v>
      </c>
      <c r="I214" s="32"/>
      <c r="J214" s="32"/>
      <c r="K214" s="32"/>
      <c r="L214" s="32"/>
      <c r="N214" s="171"/>
      <c r="O214" s="172"/>
      <c r="P214" s="173"/>
    </row>
    <row r="215" spans="1:16" ht="15" customHeight="1" x14ac:dyDescent="0.3">
      <c r="A215" s="184" t="s">
        <v>3973</v>
      </c>
      <c r="B215" s="28" t="s">
        <v>3959</v>
      </c>
      <c r="C215" s="29" t="s">
        <v>3972</v>
      </c>
      <c r="D215" s="30" t="s">
        <v>3973</v>
      </c>
      <c r="E215" s="31">
        <v>42593</v>
      </c>
      <c r="F215" s="32" t="s">
        <v>3883</v>
      </c>
      <c r="G215" s="33" t="s">
        <v>3868</v>
      </c>
      <c r="H215" s="29" t="s">
        <v>3974</v>
      </c>
      <c r="I215" s="32"/>
      <c r="J215" s="32"/>
      <c r="K215" s="32"/>
      <c r="L215" s="32"/>
      <c r="N215" s="171"/>
      <c r="O215" s="172"/>
      <c r="P215" s="173"/>
    </row>
    <row r="216" spans="1:16" ht="15" customHeight="1" x14ac:dyDescent="0.3">
      <c r="A216" s="184" t="s">
        <v>3976</v>
      </c>
      <c r="B216" s="28" t="s">
        <v>3959</v>
      </c>
      <c r="C216" s="29" t="s">
        <v>3975</v>
      </c>
      <c r="D216" s="30" t="s">
        <v>3976</v>
      </c>
      <c r="E216" s="31">
        <v>42594</v>
      </c>
      <c r="F216" s="32" t="s">
        <v>3887</v>
      </c>
      <c r="G216" s="33" t="s">
        <v>3868</v>
      </c>
      <c r="H216" s="29" t="s">
        <v>3977</v>
      </c>
      <c r="I216" s="32"/>
      <c r="J216" s="32"/>
      <c r="K216" s="32"/>
      <c r="L216" s="32"/>
      <c r="N216" s="171"/>
      <c r="O216" s="172"/>
      <c r="P216" s="173"/>
    </row>
    <row r="217" spans="1:16" ht="15" customHeight="1" x14ac:dyDescent="0.3">
      <c r="A217" s="184" t="s">
        <v>3979</v>
      </c>
      <c r="B217" s="28" t="s">
        <v>3959</v>
      </c>
      <c r="C217" s="29" t="s">
        <v>3978</v>
      </c>
      <c r="D217" s="30" t="s">
        <v>3979</v>
      </c>
      <c r="E217" s="31">
        <v>42594</v>
      </c>
      <c r="F217" s="32" t="s">
        <v>3980</v>
      </c>
      <c r="G217" s="33" t="s">
        <v>3868</v>
      </c>
      <c r="H217" s="29" t="s">
        <v>3981</v>
      </c>
      <c r="I217" s="32"/>
      <c r="J217" s="32"/>
      <c r="K217" s="32"/>
      <c r="L217" s="32"/>
      <c r="N217" s="171"/>
      <c r="O217" s="172"/>
      <c r="P217" s="173"/>
    </row>
    <row r="218" spans="1:16" ht="15" customHeight="1" x14ac:dyDescent="0.3">
      <c r="A218" s="184" t="s">
        <v>3983</v>
      </c>
      <c r="B218" s="28" t="s">
        <v>3959</v>
      </c>
      <c r="C218" s="29" t="s">
        <v>3982</v>
      </c>
      <c r="D218" s="30" t="s">
        <v>3983</v>
      </c>
      <c r="E218" s="31">
        <v>42594</v>
      </c>
      <c r="F218" s="32" t="s">
        <v>3984</v>
      </c>
      <c r="G218" s="33" t="s">
        <v>3868</v>
      </c>
      <c r="H218" s="29" t="s">
        <v>3981</v>
      </c>
      <c r="I218" s="32"/>
      <c r="J218" s="32"/>
      <c r="K218" s="32"/>
      <c r="L218" s="32"/>
      <c r="N218" s="171"/>
      <c r="O218" s="172"/>
      <c r="P218" s="173"/>
    </row>
    <row r="219" spans="1:16" ht="15" customHeight="1" x14ac:dyDescent="0.3">
      <c r="A219" s="184" t="s">
        <v>3986</v>
      </c>
      <c r="B219" s="28" t="s">
        <v>3959</v>
      </c>
      <c r="C219" s="29" t="s">
        <v>3985</v>
      </c>
      <c r="D219" s="30" t="s">
        <v>3986</v>
      </c>
      <c r="E219" s="31">
        <v>42594</v>
      </c>
      <c r="F219" s="32" t="s">
        <v>3987</v>
      </c>
      <c r="G219" s="33" t="s">
        <v>3868</v>
      </c>
      <c r="H219" s="29" t="s">
        <v>3977</v>
      </c>
      <c r="I219" s="32"/>
      <c r="J219" s="32"/>
      <c r="K219" s="32"/>
      <c r="L219" s="32"/>
      <c r="N219" s="171"/>
      <c r="O219" s="172"/>
      <c r="P219" s="173"/>
    </row>
    <row r="220" spans="1:16" ht="15" customHeight="1" x14ac:dyDescent="0.3">
      <c r="A220" s="184" t="s">
        <v>3989</v>
      </c>
      <c r="B220" s="28" t="s">
        <v>3959</v>
      </c>
      <c r="C220" s="29" t="s">
        <v>3988</v>
      </c>
      <c r="D220" s="30" t="s">
        <v>3989</v>
      </c>
      <c r="E220" s="31">
        <v>42594</v>
      </c>
      <c r="F220" s="32" t="s">
        <v>3990</v>
      </c>
      <c r="G220" s="33" t="s">
        <v>3868</v>
      </c>
      <c r="H220" s="29" t="s">
        <v>3991</v>
      </c>
      <c r="I220" s="32"/>
      <c r="J220" s="32"/>
      <c r="K220" s="32"/>
      <c r="L220" s="32"/>
      <c r="N220" s="171"/>
      <c r="O220" s="172"/>
      <c r="P220" s="173"/>
    </row>
    <row r="221" spans="1:16" ht="15" customHeight="1" x14ac:dyDescent="0.3">
      <c r="A221" s="184" t="s">
        <v>3993</v>
      </c>
      <c r="B221" s="28" t="s">
        <v>3959</v>
      </c>
      <c r="C221" s="29" t="s">
        <v>3992</v>
      </c>
      <c r="D221" s="30" t="s">
        <v>3993</v>
      </c>
      <c r="E221" s="31">
        <v>42595</v>
      </c>
      <c r="F221" s="32" t="s">
        <v>3994</v>
      </c>
      <c r="G221" s="33" t="s">
        <v>3868</v>
      </c>
      <c r="H221" s="29" t="s">
        <v>3995</v>
      </c>
      <c r="I221" s="32"/>
      <c r="J221" s="32"/>
      <c r="K221" s="32"/>
      <c r="L221" s="32"/>
      <c r="N221" s="171"/>
      <c r="O221" s="172"/>
      <c r="P221" s="173"/>
    </row>
    <row r="222" spans="1:16" ht="15" customHeight="1" x14ac:dyDescent="0.3">
      <c r="A222" s="184" t="s">
        <v>3997</v>
      </c>
      <c r="B222" s="28" t="s">
        <v>3959</v>
      </c>
      <c r="C222" s="29" t="s">
        <v>3996</v>
      </c>
      <c r="D222" s="30" t="s">
        <v>3997</v>
      </c>
      <c r="E222" s="31">
        <v>42595</v>
      </c>
      <c r="F222" s="32" t="s">
        <v>3998</v>
      </c>
      <c r="G222" s="33" t="s">
        <v>3868</v>
      </c>
      <c r="H222" s="29" t="s">
        <v>3999</v>
      </c>
      <c r="I222" s="32"/>
      <c r="J222" s="32"/>
      <c r="K222" s="32"/>
      <c r="L222" s="32"/>
      <c r="N222" s="171"/>
      <c r="O222" s="172"/>
      <c r="P222" s="173"/>
    </row>
    <row r="223" spans="1:16" ht="15" customHeight="1" x14ac:dyDescent="0.3">
      <c r="A223" s="184" t="s">
        <v>4001</v>
      </c>
      <c r="B223" s="28" t="s">
        <v>3959</v>
      </c>
      <c r="C223" s="29" t="s">
        <v>4000</v>
      </c>
      <c r="D223" s="30" t="s">
        <v>4001</v>
      </c>
      <c r="E223" s="31">
        <v>42595</v>
      </c>
      <c r="F223" s="32" t="s">
        <v>4002</v>
      </c>
      <c r="G223" s="33" t="s">
        <v>3868</v>
      </c>
      <c r="H223" s="29" t="s">
        <v>4003</v>
      </c>
      <c r="I223" s="32"/>
      <c r="J223" s="32"/>
      <c r="K223" s="32"/>
      <c r="L223" s="32"/>
      <c r="N223" s="171"/>
      <c r="O223" s="172"/>
      <c r="P223" s="173"/>
    </row>
    <row r="224" spans="1:16" ht="15" customHeight="1" x14ac:dyDescent="0.3">
      <c r="A224" s="184" t="s">
        <v>4005</v>
      </c>
      <c r="B224" s="28" t="s">
        <v>3959</v>
      </c>
      <c r="C224" s="29" t="s">
        <v>4004</v>
      </c>
      <c r="D224" s="30" t="s">
        <v>4005</v>
      </c>
      <c r="E224" s="31">
        <v>42596</v>
      </c>
      <c r="F224" s="32" t="s">
        <v>4006</v>
      </c>
      <c r="G224" s="33" t="s">
        <v>3868</v>
      </c>
      <c r="H224" s="29" t="s">
        <v>287</v>
      </c>
      <c r="I224" s="32"/>
      <c r="J224" s="32"/>
      <c r="K224" s="32"/>
      <c r="L224" s="32"/>
      <c r="N224" s="171"/>
      <c r="O224" s="172"/>
      <c r="P224" s="173"/>
    </row>
    <row r="225" spans="1:16" ht="15" customHeight="1" x14ac:dyDescent="0.3">
      <c r="A225" s="184" t="s">
        <v>147</v>
      </c>
      <c r="B225" s="28" t="s">
        <v>4007</v>
      </c>
      <c r="C225" s="29" t="s">
        <v>288</v>
      </c>
      <c r="D225" s="30" t="s">
        <v>147</v>
      </c>
      <c r="E225" s="31">
        <v>41903</v>
      </c>
      <c r="F225" s="32" t="s">
        <v>4008</v>
      </c>
      <c r="G225" s="33" t="s">
        <v>3721</v>
      </c>
      <c r="H225" s="29"/>
      <c r="I225" s="32">
        <v>1</v>
      </c>
      <c r="J225" s="32">
        <v>1</v>
      </c>
      <c r="K225" s="32">
        <v>1</v>
      </c>
      <c r="L225" s="32">
        <v>1</v>
      </c>
      <c r="N225" s="171"/>
      <c r="O225" s="172"/>
      <c r="P225" s="173"/>
    </row>
    <row r="226" spans="1:16" ht="15" customHeight="1" x14ac:dyDescent="0.3">
      <c r="A226" s="184" t="s">
        <v>146</v>
      </c>
      <c r="B226" s="28" t="s">
        <v>4007</v>
      </c>
      <c r="C226" s="29" t="s">
        <v>289</v>
      </c>
      <c r="D226" s="30" t="s">
        <v>146</v>
      </c>
      <c r="E226" s="31">
        <v>41905</v>
      </c>
      <c r="F226" s="32" t="s">
        <v>3725</v>
      </c>
      <c r="G226" s="33" t="s">
        <v>3721</v>
      </c>
      <c r="H226" s="29"/>
      <c r="I226" s="32">
        <v>2</v>
      </c>
      <c r="J226" s="32">
        <v>1</v>
      </c>
      <c r="K226" s="32">
        <v>1</v>
      </c>
      <c r="L226" s="32">
        <v>1</v>
      </c>
      <c r="N226" s="171"/>
      <c r="O226" s="172"/>
      <c r="P226" s="173"/>
    </row>
    <row r="227" spans="1:16" ht="15" customHeight="1" x14ac:dyDescent="0.3">
      <c r="A227" s="184" t="s">
        <v>143</v>
      </c>
      <c r="B227" s="28" t="s">
        <v>4007</v>
      </c>
      <c r="C227" s="29" t="s">
        <v>290</v>
      </c>
      <c r="D227" s="30" t="s">
        <v>143</v>
      </c>
      <c r="E227" s="31">
        <v>41906</v>
      </c>
      <c r="F227" s="32" t="s">
        <v>3729</v>
      </c>
      <c r="G227" s="33" t="s">
        <v>3721</v>
      </c>
      <c r="H227" s="29"/>
      <c r="I227" s="32">
        <v>1</v>
      </c>
      <c r="J227" s="32">
        <v>1</v>
      </c>
      <c r="K227" s="32">
        <v>1</v>
      </c>
      <c r="L227" s="32">
        <v>1</v>
      </c>
      <c r="N227" s="171"/>
      <c r="O227" s="172"/>
      <c r="P227" s="173"/>
    </row>
    <row r="228" spans="1:16" ht="15" customHeight="1" x14ac:dyDescent="0.3">
      <c r="A228" s="184" t="s">
        <v>144</v>
      </c>
      <c r="B228" s="28" t="s">
        <v>4007</v>
      </c>
      <c r="C228" s="29" t="s">
        <v>291</v>
      </c>
      <c r="D228" s="30" t="s">
        <v>144</v>
      </c>
      <c r="E228" s="31">
        <v>41906</v>
      </c>
      <c r="F228" s="32" t="s">
        <v>3730</v>
      </c>
      <c r="G228" s="33" t="s">
        <v>3721</v>
      </c>
      <c r="H228" s="29"/>
      <c r="I228" s="32">
        <v>1</v>
      </c>
      <c r="J228" s="32">
        <v>1</v>
      </c>
      <c r="K228" s="32">
        <v>1</v>
      </c>
      <c r="L228" s="32">
        <v>1</v>
      </c>
      <c r="N228" s="171"/>
      <c r="O228" s="172"/>
      <c r="P228" s="173"/>
    </row>
    <row r="229" spans="1:16" ht="15" customHeight="1" x14ac:dyDescent="0.3">
      <c r="A229" s="184" t="s">
        <v>130</v>
      </c>
      <c r="B229" s="28" t="s">
        <v>4007</v>
      </c>
      <c r="C229" s="29" t="s">
        <v>292</v>
      </c>
      <c r="D229" s="30" t="s">
        <v>130</v>
      </c>
      <c r="E229" s="31">
        <v>41908</v>
      </c>
      <c r="F229" s="32" t="s">
        <v>3739</v>
      </c>
      <c r="G229" s="33" t="s">
        <v>3721</v>
      </c>
      <c r="H229" s="36" t="s">
        <v>293</v>
      </c>
      <c r="I229" s="32">
        <v>2</v>
      </c>
      <c r="J229" s="32">
        <v>1</v>
      </c>
      <c r="K229" s="32">
        <v>1</v>
      </c>
      <c r="L229" s="32">
        <v>1</v>
      </c>
      <c r="N229" s="171"/>
      <c r="O229" s="172"/>
      <c r="P229" s="173"/>
    </row>
    <row r="230" spans="1:16" ht="15" customHeight="1" x14ac:dyDescent="0.3">
      <c r="A230" s="184" t="s">
        <v>132</v>
      </c>
      <c r="B230" s="28" t="s">
        <v>4007</v>
      </c>
      <c r="C230" s="29" t="s">
        <v>294</v>
      </c>
      <c r="D230" s="30" t="s">
        <v>132</v>
      </c>
      <c r="E230" s="31">
        <v>41908</v>
      </c>
      <c r="F230" s="32" t="s">
        <v>4009</v>
      </c>
      <c r="G230" s="33" t="s">
        <v>3721</v>
      </c>
      <c r="H230" s="29"/>
      <c r="I230" s="32">
        <v>1</v>
      </c>
      <c r="J230" s="32">
        <v>1</v>
      </c>
      <c r="K230" s="32">
        <v>1</v>
      </c>
      <c r="L230" s="32">
        <v>1</v>
      </c>
      <c r="N230" s="171"/>
      <c r="O230" s="172"/>
      <c r="P230" s="173"/>
    </row>
    <row r="231" spans="1:16" ht="15" customHeight="1" x14ac:dyDescent="0.3">
      <c r="A231" s="184" t="s">
        <v>139</v>
      </c>
      <c r="B231" s="28" t="s">
        <v>4007</v>
      </c>
      <c r="C231" s="29" t="s">
        <v>295</v>
      </c>
      <c r="D231" s="30" t="s">
        <v>139</v>
      </c>
      <c r="E231" s="31">
        <v>41908</v>
      </c>
      <c r="F231" s="32" t="s">
        <v>3744</v>
      </c>
      <c r="G231" s="33" t="s">
        <v>3721</v>
      </c>
      <c r="H231" s="29"/>
      <c r="I231" s="32">
        <v>2</v>
      </c>
      <c r="J231" s="32">
        <v>1</v>
      </c>
      <c r="K231" s="32">
        <v>1</v>
      </c>
      <c r="L231" s="32">
        <v>1</v>
      </c>
      <c r="N231" s="171"/>
      <c r="O231" s="172"/>
      <c r="P231" s="173"/>
    </row>
    <row r="232" spans="1:16" ht="15" customHeight="1" x14ac:dyDescent="0.3">
      <c r="A232" s="184" t="s">
        <v>114</v>
      </c>
      <c r="B232" s="37" t="s">
        <v>4007</v>
      </c>
      <c r="C232" s="29" t="s">
        <v>296</v>
      </c>
      <c r="D232" s="30" t="s">
        <v>114</v>
      </c>
      <c r="E232" s="31">
        <v>41908</v>
      </c>
      <c r="F232" s="32" t="s">
        <v>3744</v>
      </c>
      <c r="G232" s="33" t="s">
        <v>3721</v>
      </c>
      <c r="H232" s="29"/>
      <c r="I232" s="32">
        <v>2</v>
      </c>
      <c r="J232" s="32">
        <v>1</v>
      </c>
      <c r="K232" s="32">
        <v>1</v>
      </c>
      <c r="L232" s="32">
        <v>1</v>
      </c>
      <c r="N232" s="176"/>
      <c r="O232" s="172"/>
      <c r="P232" s="173"/>
    </row>
    <row r="233" spans="1:16" ht="15" customHeight="1" x14ac:dyDescent="0.3">
      <c r="A233" s="184" t="s">
        <v>134</v>
      </c>
      <c r="B233" s="28" t="s">
        <v>4007</v>
      </c>
      <c r="C233" s="29" t="s">
        <v>297</v>
      </c>
      <c r="D233" s="30" t="s">
        <v>134</v>
      </c>
      <c r="E233" s="31">
        <v>41908</v>
      </c>
      <c r="F233" s="32" t="s">
        <v>3745</v>
      </c>
      <c r="G233" s="33" t="s">
        <v>3721</v>
      </c>
      <c r="H233" s="29"/>
      <c r="I233" s="32">
        <v>1</v>
      </c>
      <c r="J233" s="32">
        <v>1</v>
      </c>
      <c r="K233" s="32">
        <v>1</v>
      </c>
      <c r="L233" s="32">
        <v>1</v>
      </c>
      <c r="N233" s="171"/>
      <c r="O233" s="172"/>
      <c r="P233" s="173"/>
    </row>
    <row r="234" spans="1:16" ht="15" customHeight="1" x14ac:dyDescent="0.3">
      <c r="A234" s="184" t="s">
        <v>141</v>
      </c>
      <c r="B234" s="37" t="s">
        <v>4007</v>
      </c>
      <c r="C234" s="29" t="s">
        <v>298</v>
      </c>
      <c r="D234" s="30" t="s">
        <v>141</v>
      </c>
      <c r="E234" s="31">
        <v>41908</v>
      </c>
      <c r="F234" s="32" t="s">
        <v>3948</v>
      </c>
      <c r="G234" s="33" t="s">
        <v>3721</v>
      </c>
      <c r="H234" s="29"/>
      <c r="I234" s="32">
        <v>1</v>
      </c>
      <c r="J234" s="32">
        <v>1</v>
      </c>
      <c r="K234" s="32">
        <v>1</v>
      </c>
      <c r="L234" s="32">
        <v>1</v>
      </c>
      <c r="N234" s="176"/>
      <c r="O234" s="172"/>
      <c r="P234" s="173"/>
    </row>
    <row r="235" spans="1:16" ht="15" customHeight="1" x14ac:dyDescent="0.3">
      <c r="A235" s="184" t="s">
        <v>142</v>
      </c>
      <c r="B235" s="28" t="s">
        <v>4007</v>
      </c>
      <c r="C235" s="29" t="s">
        <v>283</v>
      </c>
      <c r="D235" s="30" t="s">
        <v>142</v>
      </c>
      <c r="E235" s="31">
        <v>41908</v>
      </c>
      <c r="F235" s="32" t="s">
        <v>3948</v>
      </c>
      <c r="G235" s="33" t="s">
        <v>3721</v>
      </c>
      <c r="H235" s="36" t="s">
        <v>287</v>
      </c>
      <c r="I235" s="32">
        <v>2</v>
      </c>
      <c r="J235" s="32">
        <v>1</v>
      </c>
      <c r="K235" s="32">
        <v>1</v>
      </c>
      <c r="L235" s="32">
        <v>1</v>
      </c>
      <c r="N235" s="171"/>
      <c r="O235" s="172"/>
      <c r="P235" s="173"/>
    </row>
    <row r="236" spans="1:16" ht="15" customHeight="1" x14ac:dyDescent="0.3">
      <c r="A236" s="184" t="s">
        <v>135</v>
      </c>
      <c r="B236" s="28" t="s">
        <v>4007</v>
      </c>
      <c r="C236" s="29" t="s">
        <v>299</v>
      </c>
      <c r="D236" s="30" t="s">
        <v>135</v>
      </c>
      <c r="E236" s="31">
        <v>41908</v>
      </c>
      <c r="F236" s="32" t="s">
        <v>3950</v>
      </c>
      <c r="G236" s="33" t="s">
        <v>3721</v>
      </c>
      <c r="H236" s="29"/>
      <c r="I236" s="32">
        <v>1</v>
      </c>
      <c r="J236" s="32">
        <v>1</v>
      </c>
      <c r="K236" s="32">
        <v>1</v>
      </c>
      <c r="L236" s="32">
        <v>1</v>
      </c>
      <c r="N236" s="171"/>
      <c r="O236" s="172"/>
      <c r="P236" s="173"/>
    </row>
    <row r="237" spans="1:16" ht="15" customHeight="1" x14ac:dyDescent="0.3">
      <c r="A237" s="184" t="s">
        <v>131</v>
      </c>
      <c r="B237" s="28" t="s">
        <v>4007</v>
      </c>
      <c r="C237" s="29" t="s">
        <v>300</v>
      </c>
      <c r="D237" s="30" t="s">
        <v>131</v>
      </c>
      <c r="E237" s="31">
        <v>41908</v>
      </c>
      <c r="F237" s="32" t="s">
        <v>3747</v>
      </c>
      <c r="G237" s="33" t="s">
        <v>3721</v>
      </c>
      <c r="H237" s="29"/>
      <c r="I237" s="32">
        <v>1</v>
      </c>
      <c r="J237" s="32">
        <v>1</v>
      </c>
      <c r="K237" s="32">
        <v>1</v>
      </c>
      <c r="L237" s="32">
        <v>1</v>
      </c>
      <c r="N237" s="171"/>
      <c r="O237" s="172"/>
      <c r="P237" s="173"/>
    </row>
    <row r="238" spans="1:16" ht="15" customHeight="1" x14ac:dyDescent="0.3">
      <c r="A238" s="184" t="s">
        <v>1682</v>
      </c>
      <c r="B238" s="28" t="s">
        <v>4007</v>
      </c>
      <c r="C238" s="29" t="s">
        <v>4010</v>
      </c>
      <c r="D238" s="30" t="s">
        <v>1682</v>
      </c>
      <c r="E238" s="31">
        <v>42285</v>
      </c>
      <c r="F238" s="32" t="s">
        <v>1430</v>
      </c>
      <c r="G238" s="33" t="s">
        <v>1420</v>
      </c>
      <c r="H238" s="29"/>
      <c r="I238" s="32">
        <v>2</v>
      </c>
      <c r="J238" s="32">
        <v>1</v>
      </c>
      <c r="K238" s="32">
        <v>1</v>
      </c>
      <c r="L238" s="32">
        <v>1</v>
      </c>
      <c r="N238" s="171"/>
      <c r="O238" s="172"/>
      <c r="P238" s="173"/>
    </row>
    <row r="239" spans="1:16" ht="15" customHeight="1" x14ac:dyDescent="0.3">
      <c r="A239" s="184" t="s">
        <v>1679</v>
      </c>
      <c r="B239" s="28" t="s">
        <v>4007</v>
      </c>
      <c r="C239" s="29" t="s">
        <v>4011</v>
      </c>
      <c r="D239" s="30" t="s">
        <v>1679</v>
      </c>
      <c r="E239" s="31">
        <v>42285</v>
      </c>
      <c r="F239" s="32" t="s">
        <v>1422</v>
      </c>
      <c r="G239" s="33" t="s">
        <v>1420</v>
      </c>
      <c r="H239" s="36" t="s">
        <v>4012</v>
      </c>
      <c r="I239" s="32">
        <v>1</v>
      </c>
      <c r="J239" s="32">
        <v>1</v>
      </c>
      <c r="K239" s="32">
        <v>1</v>
      </c>
      <c r="L239" s="32">
        <v>1</v>
      </c>
      <c r="N239" s="171"/>
      <c r="O239" s="172"/>
      <c r="P239" s="173"/>
    </row>
    <row r="240" spans="1:16" ht="15" customHeight="1" x14ac:dyDescent="0.3">
      <c r="A240" s="184" t="s">
        <v>1677</v>
      </c>
      <c r="B240" s="28" t="s">
        <v>4007</v>
      </c>
      <c r="C240" s="29" t="s">
        <v>4013</v>
      </c>
      <c r="D240" s="30" t="s">
        <v>1677</v>
      </c>
      <c r="E240" s="31">
        <v>42286</v>
      </c>
      <c r="F240" s="32" t="s">
        <v>1588</v>
      </c>
      <c r="G240" s="33" t="s">
        <v>1420</v>
      </c>
      <c r="H240" s="29"/>
      <c r="I240" s="32">
        <v>2</v>
      </c>
      <c r="J240" s="32">
        <v>1</v>
      </c>
      <c r="K240" s="32">
        <v>1</v>
      </c>
      <c r="L240" s="32">
        <v>1</v>
      </c>
      <c r="N240" s="171"/>
      <c r="O240" s="172"/>
      <c r="P240" s="173"/>
    </row>
    <row r="241" spans="1:16" ht="15" customHeight="1" x14ac:dyDescent="0.3">
      <c r="A241" s="184" t="s">
        <v>1674</v>
      </c>
      <c r="B241" s="28" t="s">
        <v>4007</v>
      </c>
      <c r="C241" s="29" t="s">
        <v>4014</v>
      </c>
      <c r="D241" s="30" t="s">
        <v>1674</v>
      </c>
      <c r="E241" s="31">
        <v>42287</v>
      </c>
      <c r="F241" s="32" t="s">
        <v>3778</v>
      </c>
      <c r="G241" s="33" t="s">
        <v>1420</v>
      </c>
      <c r="H241" s="29"/>
      <c r="I241" s="32">
        <v>1</v>
      </c>
      <c r="J241" s="32">
        <v>1</v>
      </c>
      <c r="K241" s="32">
        <v>1</v>
      </c>
      <c r="L241" s="32">
        <v>1</v>
      </c>
      <c r="N241" s="171"/>
      <c r="O241" s="172"/>
      <c r="P241" s="173"/>
    </row>
    <row r="242" spans="1:16" ht="15" customHeight="1" x14ac:dyDescent="0.3">
      <c r="A242" s="184" t="s">
        <v>1383</v>
      </c>
      <c r="B242" s="37" t="s">
        <v>4007</v>
      </c>
      <c r="C242" s="34" t="s">
        <v>4015</v>
      </c>
      <c r="D242" s="30" t="s">
        <v>1383</v>
      </c>
      <c r="E242" s="31">
        <v>42288</v>
      </c>
      <c r="F242" s="32" t="s">
        <v>3864</v>
      </c>
      <c r="G242" s="33" t="s">
        <v>3713</v>
      </c>
      <c r="H242" s="29"/>
      <c r="I242" s="32">
        <v>1</v>
      </c>
      <c r="J242" s="32">
        <v>1</v>
      </c>
      <c r="K242" s="32">
        <v>1</v>
      </c>
      <c r="L242" s="32"/>
      <c r="N242" s="176"/>
      <c r="O242" s="172"/>
      <c r="P242" s="173"/>
    </row>
    <row r="243" spans="1:16" ht="15" customHeight="1" x14ac:dyDescent="0.3">
      <c r="A243" s="184" t="s">
        <v>4017</v>
      </c>
      <c r="B243" s="28" t="s">
        <v>4007</v>
      </c>
      <c r="C243" s="29" t="s">
        <v>4016</v>
      </c>
      <c r="D243" s="30" t="s">
        <v>4017</v>
      </c>
      <c r="E243" s="31">
        <v>42593</v>
      </c>
      <c r="F243" s="32" t="s">
        <v>4018</v>
      </c>
      <c r="G243" s="33" t="s">
        <v>3868</v>
      </c>
      <c r="H243" s="29" t="s">
        <v>4019</v>
      </c>
      <c r="I243" s="32"/>
      <c r="J243" s="32"/>
      <c r="K243" s="32"/>
      <c r="L243" s="32"/>
      <c r="N243" s="171"/>
      <c r="O243" s="172"/>
      <c r="P243" s="173"/>
    </row>
    <row r="244" spans="1:16" ht="15" customHeight="1" x14ac:dyDescent="0.3">
      <c r="A244" s="184" t="s">
        <v>4021</v>
      </c>
      <c r="B244" s="28" t="s">
        <v>4007</v>
      </c>
      <c r="C244" s="29" t="s">
        <v>4020</v>
      </c>
      <c r="D244" s="30" t="s">
        <v>4021</v>
      </c>
      <c r="E244" s="31">
        <v>42594</v>
      </c>
      <c r="F244" s="32" t="s">
        <v>3887</v>
      </c>
      <c r="G244" s="33" t="s">
        <v>3868</v>
      </c>
      <c r="H244" s="29" t="s">
        <v>293</v>
      </c>
      <c r="I244" s="32"/>
      <c r="J244" s="32"/>
      <c r="K244" s="32"/>
      <c r="L244" s="32"/>
      <c r="N244" s="171"/>
      <c r="O244" s="172"/>
      <c r="P244" s="173"/>
    </row>
    <row r="245" spans="1:16" ht="15" customHeight="1" x14ac:dyDescent="0.3">
      <c r="A245" s="184" t="s">
        <v>4023</v>
      </c>
      <c r="B245" s="28" t="s">
        <v>4007</v>
      </c>
      <c r="C245" s="29" t="s">
        <v>4022</v>
      </c>
      <c r="D245" s="30" t="s">
        <v>4023</v>
      </c>
      <c r="E245" s="31">
        <v>42594</v>
      </c>
      <c r="F245" s="32" t="s">
        <v>4024</v>
      </c>
      <c r="G245" s="33" t="s">
        <v>3868</v>
      </c>
      <c r="H245" s="29" t="s">
        <v>4012</v>
      </c>
      <c r="I245" s="32"/>
      <c r="J245" s="32"/>
      <c r="K245" s="32"/>
      <c r="L245" s="32"/>
      <c r="N245" s="171"/>
      <c r="O245" s="172"/>
      <c r="P245" s="173"/>
    </row>
    <row r="246" spans="1:16" ht="15" customHeight="1" x14ac:dyDescent="0.3">
      <c r="A246" s="184" t="s">
        <v>4026</v>
      </c>
      <c r="B246" s="28" t="s">
        <v>4007</v>
      </c>
      <c r="C246" s="29" t="s">
        <v>4025</v>
      </c>
      <c r="D246" s="30" t="s">
        <v>4026</v>
      </c>
      <c r="E246" s="31">
        <v>42594</v>
      </c>
      <c r="F246" s="32" t="s">
        <v>4027</v>
      </c>
      <c r="G246" s="33" t="s">
        <v>3868</v>
      </c>
      <c r="H246" s="29" t="s">
        <v>4028</v>
      </c>
      <c r="I246" s="32"/>
      <c r="J246" s="32"/>
      <c r="K246" s="32"/>
      <c r="L246" s="32"/>
      <c r="N246" s="171"/>
      <c r="O246" s="172"/>
      <c r="P246" s="173"/>
    </row>
    <row r="247" spans="1:16" ht="15" customHeight="1" x14ac:dyDescent="0.3">
      <c r="A247" s="184" t="s">
        <v>4030</v>
      </c>
      <c r="B247" s="28" t="s">
        <v>4007</v>
      </c>
      <c r="C247" s="29" t="s">
        <v>4029</v>
      </c>
      <c r="D247" s="30" t="s">
        <v>4030</v>
      </c>
      <c r="E247" s="31">
        <v>42594</v>
      </c>
      <c r="F247" s="32" t="s">
        <v>4031</v>
      </c>
      <c r="G247" s="33" t="s">
        <v>3868</v>
      </c>
      <c r="H247" s="29" t="s">
        <v>4032</v>
      </c>
      <c r="I247" s="32"/>
      <c r="J247" s="32"/>
      <c r="K247" s="32"/>
      <c r="L247" s="32"/>
      <c r="N247" s="171"/>
      <c r="O247" s="172"/>
      <c r="P247" s="173"/>
    </row>
    <row r="248" spans="1:16" ht="15" customHeight="1" x14ac:dyDescent="0.3">
      <c r="A248" s="184" t="s">
        <v>4034</v>
      </c>
      <c r="B248" s="28" t="s">
        <v>4007</v>
      </c>
      <c r="C248" s="29" t="s">
        <v>4033</v>
      </c>
      <c r="D248" s="30" t="s">
        <v>4034</v>
      </c>
      <c r="E248" s="31">
        <v>42594</v>
      </c>
      <c r="F248" s="32" t="s">
        <v>4035</v>
      </c>
      <c r="G248" s="33" t="s">
        <v>3868</v>
      </c>
      <c r="H248" s="29" t="s">
        <v>293</v>
      </c>
      <c r="I248" s="32"/>
      <c r="J248" s="32"/>
      <c r="K248" s="32"/>
      <c r="L248" s="32"/>
      <c r="N248" s="171"/>
      <c r="O248" s="172"/>
      <c r="P248" s="173"/>
    </row>
    <row r="249" spans="1:16" ht="15" customHeight="1" x14ac:dyDescent="0.3">
      <c r="A249" s="184" t="s">
        <v>4037</v>
      </c>
      <c r="B249" s="28" t="s">
        <v>4007</v>
      </c>
      <c r="C249" s="29" t="s">
        <v>4036</v>
      </c>
      <c r="D249" s="30" t="s">
        <v>4037</v>
      </c>
      <c r="E249" s="31">
        <v>42595</v>
      </c>
      <c r="F249" s="32" t="s">
        <v>4038</v>
      </c>
      <c r="G249" s="33" t="s">
        <v>3868</v>
      </c>
      <c r="H249" s="29" t="s">
        <v>4039</v>
      </c>
      <c r="I249" s="32"/>
      <c r="J249" s="32"/>
      <c r="K249" s="32"/>
      <c r="L249" s="32"/>
      <c r="N249" s="171"/>
      <c r="O249" s="172"/>
      <c r="P249" s="173"/>
    </row>
    <row r="250" spans="1:16" ht="15" customHeight="1" x14ac:dyDescent="0.3">
      <c r="A250" s="184" t="s">
        <v>4041</v>
      </c>
      <c r="B250" s="28" t="s">
        <v>4007</v>
      </c>
      <c r="C250" s="29" t="s">
        <v>4040</v>
      </c>
      <c r="D250" s="30" t="s">
        <v>4041</v>
      </c>
      <c r="E250" s="31">
        <v>42595</v>
      </c>
      <c r="F250" s="32" t="s">
        <v>4042</v>
      </c>
      <c r="G250" s="33" t="s">
        <v>3868</v>
      </c>
      <c r="H250" s="29" t="s">
        <v>4043</v>
      </c>
      <c r="I250" s="32"/>
      <c r="J250" s="32"/>
      <c r="K250" s="32"/>
      <c r="L250" s="32"/>
      <c r="N250" s="171"/>
      <c r="O250" s="172"/>
      <c r="P250" s="173"/>
    </row>
    <row r="251" spans="1:16" ht="15" customHeight="1" x14ac:dyDescent="0.3">
      <c r="A251" s="184" t="s">
        <v>4045</v>
      </c>
      <c r="B251" s="28" t="s">
        <v>4007</v>
      </c>
      <c r="C251" s="29" t="s">
        <v>4044</v>
      </c>
      <c r="D251" s="30" t="s">
        <v>4045</v>
      </c>
      <c r="E251" s="31">
        <v>42596</v>
      </c>
      <c r="F251" s="32" t="s">
        <v>4046</v>
      </c>
      <c r="G251" s="33" t="s">
        <v>3868</v>
      </c>
      <c r="H251" s="29" t="s">
        <v>4047</v>
      </c>
      <c r="I251" s="32"/>
      <c r="J251" s="32"/>
      <c r="K251" s="32"/>
      <c r="L251" s="32"/>
      <c r="N251" s="171"/>
      <c r="O251" s="172"/>
      <c r="P251" s="173"/>
    </row>
    <row r="252" spans="1:16" ht="15" customHeight="1" x14ac:dyDescent="0.3">
      <c r="A252" s="184" t="s">
        <v>137</v>
      </c>
      <c r="B252" s="28" t="s">
        <v>4048</v>
      </c>
      <c r="C252" s="29" t="s">
        <v>275</v>
      </c>
      <c r="D252" s="30" t="s">
        <v>137</v>
      </c>
      <c r="E252" s="31">
        <v>41908</v>
      </c>
      <c r="F252" s="32" t="s">
        <v>3948</v>
      </c>
      <c r="G252" s="33" t="s">
        <v>3721</v>
      </c>
      <c r="H252" s="36" t="s">
        <v>301</v>
      </c>
      <c r="I252" s="32">
        <v>1</v>
      </c>
      <c r="J252" s="32">
        <v>1</v>
      </c>
      <c r="K252" s="32">
        <v>1</v>
      </c>
      <c r="L252" s="32"/>
      <c r="N252" s="171"/>
      <c r="O252" s="172"/>
      <c r="P252" s="17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5" sqref="C5"/>
    </sheetView>
  </sheetViews>
  <sheetFormatPr defaultColWidth="11.5546875" defaultRowHeight="13.2" x14ac:dyDescent="0.3"/>
  <cols>
    <col min="1" max="2" width="11.5546875" style="178"/>
    <col min="3" max="3" width="92.6640625" style="178" customWidth="1"/>
    <col min="4" max="16384" width="11.5546875" style="178"/>
  </cols>
  <sheetData>
    <row r="1" spans="1:3" x14ac:dyDescent="0.3">
      <c r="A1" s="178" t="s">
        <v>4066</v>
      </c>
    </row>
    <row r="3" spans="1:3" x14ac:dyDescent="0.3">
      <c r="A3" s="179" t="s">
        <v>4050</v>
      </c>
      <c r="B3" s="179"/>
      <c r="C3" s="180" t="s">
        <v>4051</v>
      </c>
    </row>
    <row r="4" spans="1:3" x14ac:dyDescent="0.3">
      <c r="A4" s="34" t="s">
        <v>4081</v>
      </c>
      <c r="B4" s="34"/>
      <c r="C4" s="181" t="s">
        <v>4082</v>
      </c>
    </row>
    <row r="5" spans="1:3" x14ac:dyDescent="0.3">
      <c r="A5" s="178" t="s">
        <v>3696</v>
      </c>
      <c r="B5" s="32"/>
      <c r="C5" s="181" t="s">
        <v>4052</v>
      </c>
    </row>
    <row r="6" spans="1:3" x14ac:dyDescent="0.3">
      <c r="A6" s="178" t="s">
        <v>3697</v>
      </c>
      <c r="B6" s="29" t="s">
        <v>3701</v>
      </c>
      <c r="C6" s="181" t="s">
        <v>4053</v>
      </c>
    </row>
    <row r="7" spans="1:3" x14ac:dyDescent="0.3">
      <c r="B7" s="29"/>
      <c r="C7" s="181" t="s">
        <v>4054</v>
      </c>
    </row>
    <row r="8" spans="1:3" x14ac:dyDescent="0.3">
      <c r="A8" s="178" t="s">
        <v>3698</v>
      </c>
      <c r="B8" s="30" t="s">
        <v>3702</v>
      </c>
      <c r="C8" s="181" t="s">
        <v>4055</v>
      </c>
    </row>
    <row r="9" spans="1:3" x14ac:dyDescent="0.3">
      <c r="A9" s="178" t="s">
        <v>3699</v>
      </c>
      <c r="B9" s="32" t="s">
        <v>3703</v>
      </c>
      <c r="C9" s="181" t="s">
        <v>4056</v>
      </c>
    </row>
    <row r="10" spans="1:3" x14ac:dyDescent="0.3">
      <c r="A10" s="178" t="s">
        <v>3700</v>
      </c>
      <c r="B10" s="32" t="s">
        <v>3704</v>
      </c>
      <c r="C10" s="181" t="s">
        <v>4057</v>
      </c>
    </row>
    <row r="11" spans="1:3" x14ac:dyDescent="0.3">
      <c r="B11" s="32"/>
      <c r="C11" s="181" t="s">
        <v>4058</v>
      </c>
    </row>
    <row r="12" spans="1:3" x14ac:dyDescent="0.3">
      <c r="B12" s="32"/>
      <c r="C12" s="181" t="s">
        <v>4059</v>
      </c>
    </row>
    <row r="13" spans="1:3" x14ac:dyDescent="0.3">
      <c r="B13" s="32"/>
      <c r="C13" s="181" t="s">
        <v>4060</v>
      </c>
    </row>
    <row r="14" spans="1:3" x14ac:dyDescent="0.3">
      <c r="A14" s="178" t="s">
        <v>7</v>
      </c>
      <c r="B14" s="33"/>
      <c r="C14" s="181" t="s">
        <v>4061</v>
      </c>
    </row>
    <row r="15" spans="1:3" x14ac:dyDescent="0.3">
      <c r="B15" s="33"/>
      <c r="C15" s="181" t="s">
        <v>4062</v>
      </c>
    </row>
    <row r="16" spans="1:3" x14ac:dyDescent="0.3">
      <c r="B16" s="33"/>
      <c r="C16" s="181" t="s">
        <v>4063</v>
      </c>
    </row>
    <row r="17" spans="1:3" x14ac:dyDescent="0.3">
      <c r="A17" s="178" t="s">
        <v>302</v>
      </c>
      <c r="B17" s="29" t="s">
        <v>3705</v>
      </c>
      <c r="C17" s="181" t="s">
        <v>4064</v>
      </c>
    </row>
    <row r="18" spans="1:3" x14ac:dyDescent="0.3">
      <c r="A18" s="178" t="s">
        <v>4070</v>
      </c>
      <c r="C18" s="181" t="s">
        <v>4071</v>
      </c>
    </row>
    <row r="19" spans="1:3" x14ac:dyDescent="0.3">
      <c r="A19" s="178" t="s">
        <v>1</v>
      </c>
      <c r="C19" s="181" t="s">
        <v>4074</v>
      </c>
    </row>
    <row r="20" spans="1:3" x14ac:dyDescent="0.3">
      <c r="B20" s="178" t="s">
        <v>4073</v>
      </c>
      <c r="C20" s="181" t="s">
        <v>4075</v>
      </c>
    </row>
    <row r="21" spans="1:3" x14ac:dyDescent="0.3">
      <c r="A21" s="178" t="s">
        <v>303</v>
      </c>
      <c r="C21" s="181" t="s">
        <v>4072</v>
      </c>
    </row>
    <row r="22" spans="1:3" x14ac:dyDescent="0.3">
      <c r="B22" s="178" t="s">
        <v>3681</v>
      </c>
      <c r="C22" s="181" t="s">
        <v>4076</v>
      </c>
    </row>
    <row r="23" spans="1:3" x14ac:dyDescent="0.3">
      <c r="B23" s="178" t="s">
        <v>3682</v>
      </c>
      <c r="C23" s="181" t="s">
        <v>4077</v>
      </c>
    </row>
    <row r="24" spans="1:3" x14ac:dyDescent="0.3">
      <c r="B24" s="178" t="s">
        <v>3683</v>
      </c>
      <c r="C24" s="181" t="s">
        <v>4078</v>
      </c>
    </row>
    <row r="25" spans="1:3" x14ac:dyDescent="0.3">
      <c r="A25" s="178" t="s">
        <v>2</v>
      </c>
      <c r="C25" s="181" t="s">
        <v>4065</v>
      </c>
    </row>
    <row r="26" spans="1:3" x14ac:dyDescent="0.3">
      <c r="B26" s="178" t="s">
        <v>3681</v>
      </c>
      <c r="C26" s="181" t="s">
        <v>4076</v>
      </c>
    </row>
    <row r="27" spans="1:3" x14ac:dyDescent="0.3">
      <c r="B27" s="178" t="s">
        <v>3682</v>
      </c>
      <c r="C27" s="181" t="s">
        <v>4077</v>
      </c>
    </row>
    <row r="28" spans="1:3" x14ac:dyDescent="0.3">
      <c r="B28" s="178" t="s">
        <v>3683</v>
      </c>
      <c r="C28" s="181" t="s">
        <v>4078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Suppl1</vt:lpstr>
      <vt:lpstr>DIP_master</vt:lpstr>
      <vt:lpstr>DIP_survey</vt:lpstr>
      <vt:lpstr>Images</vt:lpstr>
      <vt:lpstr>TableS1</vt:lpstr>
      <vt:lpstr>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mschnitt</dc:creator>
  <cp:lastModifiedBy>anonymous</cp:lastModifiedBy>
  <dcterms:created xsi:type="dcterms:W3CDTF">2018-09-23T08:52:21Z</dcterms:created>
  <dcterms:modified xsi:type="dcterms:W3CDTF">2019-07-06T21:25:20Z</dcterms:modified>
</cp:coreProperties>
</file>