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mario_velicia22_estudiantes_uva_es/Documents/SC/SC-PROYECTO nuestro/"/>
    </mc:Choice>
  </mc:AlternateContent>
  <xr:revisionPtr revIDLastSave="870" documentId="8_{F3FF45F4-A760-4928-8618-0FDB8008025C}" xr6:coauthVersionLast="47" xr6:coauthVersionMax="47" xr10:uidLastSave="{889D3052-6839-46D3-AA5D-D422F0C0A9F9}"/>
  <bookViews>
    <workbookView xWindow="-108" yWindow="-108" windowWidth="23256" windowHeight="12456" xr2:uid="{00000000-000D-0000-FFFF-FFFF00000000}"/>
  </bookViews>
  <sheets>
    <sheet name="RESUMEN1" sheetId="541" r:id="rId1"/>
    <sheet name="Dimensionamiento cableado" sheetId="542" r:id="rId2"/>
    <sheet name="A01BA" sheetId="543" r:id="rId3"/>
    <sheet name="A01BAA" sheetId="545" r:id="rId4"/>
    <sheet name="A01BAB" sheetId="550" r:id="rId5"/>
    <sheet name="A01BAC" sheetId="548" r:id="rId6"/>
    <sheet name="A01BB" sheetId="544" r:id="rId7"/>
    <sheet name="A01BBA" sheetId="551" r:id="rId8"/>
    <sheet name="A01BBB" sheetId="549" r:id="rId9"/>
    <sheet name="A01BBC" sheetId="546" r:id="rId10"/>
    <sheet name="A01BBD" sheetId="55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41" l="1"/>
  <c r="J5" i="541"/>
  <c r="I6" i="541"/>
  <c r="J6" i="541"/>
  <c r="I7" i="541"/>
  <c r="J7" i="541"/>
  <c r="I8" i="541"/>
  <c r="J8" i="541"/>
  <c r="I9" i="541"/>
  <c r="J9" i="541"/>
  <c r="I10" i="541"/>
  <c r="J10" i="541"/>
  <c r="I11" i="541"/>
  <c r="J11" i="541"/>
  <c r="I12" i="541"/>
  <c r="J12" i="541"/>
  <c r="I13" i="541"/>
  <c r="J13" i="541"/>
  <c r="I14" i="541"/>
  <c r="J14" i="541"/>
  <c r="I15" i="541"/>
  <c r="J15" i="541"/>
  <c r="I16" i="541"/>
  <c r="J16" i="541"/>
  <c r="G16" i="541"/>
  <c r="H15" i="541"/>
  <c r="H14" i="541"/>
  <c r="H13" i="541"/>
  <c r="H12" i="541"/>
  <c r="H11" i="541"/>
  <c r="H10" i="541"/>
  <c r="H9" i="541"/>
  <c r="H8" i="541"/>
  <c r="H7" i="541"/>
  <c r="H6" i="541"/>
  <c r="H5" i="541"/>
  <c r="F5" i="541"/>
  <c r="F6" i="541"/>
  <c r="F15" i="541"/>
  <c r="F8" i="541"/>
  <c r="F7" i="541"/>
  <c r="F14" i="541"/>
  <c r="F13" i="541"/>
  <c r="F12" i="541"/>
  <c r="F11" i="541"/>
  <c r="F10" i="541"/>
  <c r="F9" i="541"/>
  <c r="F16" i="541" l="1"/>
</calcChain>
</file>

<file path=xl/sharedStrings.xml><?xml version="1.0" encoding="utf-8"?>
<sst xmlns="http://schemas.openxmlformats.org/spreadsheetml/2006/main" count="277" uniqueCount="96">
  <si>
    <t>Código CTO</t>
  </si>
  <si>
    <t>Modelo Modulo Operador</t>
  </si>
  <si>
    <t>UUIIs</t>
  </si>
  <si>
    <t>Fibras activas(calculadas)</t>
  </si>
  <si>
    <t>Fibras activas(usadas)</t>
  </si>
  <si>
    <t>Ind. Penetración</t>
  </si>
  <si>
    <t>Fibras de reserva</t>
  </si>
  <si>
    <t>Fibras totales</t>
  </si>
  <si>
    <t>Ubicación UUII / Ubicación CTO</t>
  </si>
  <si>
    <t>Mapa</t>
  </si>
  <si>
    <t>Interior</t>
  </si>
  <si>
    <t>CTO1</t>
  </si>
  <si>
    <t>030-36-003134</t>
  </si>
  <si>
    <t>C5A</t>
  </si>
  <si>
    <t>PLAZA VEIGA DE EIRA, 2 / RITI, PLANTA BAJA</t>
  </si>
  <si>
    <t>NO</t>
  </si>
  <si>
    <t>SI</t>
  </si>
  <si>
    <t>CTO2</t>
  </si>
  <si>
    <t>030-36-003135</t>
  </si>
  <si>
    <t>C4A</t>
  </si>
  <si>
    <t>PLAZA VEIGA DE EIRA, 1 / RITI, PLANTA BAJA</t>
  </si>
  <si>
    <t>CTO3</t>
  </si>
  <si>
    <t>030-36-003136</t>
  </si>
  <si>
    <t>PLAZA VEIGA DE EIRA, 9 / RITI, PLANTA BAJA</t>
  </si>
  <si>
    <t>CTO4</t>
  </si>
  <si>
    <t>030-36-003137</t>
  </si>
  <si>
    <t>PLAZA VEIGA DE EIRA, 10 / RITI, PLANTA BAJA</t>
  </si>
  <si>
    <t>CTO5</t>
  </si>
  <si>
    <t>030-36-003138</t>
  </si>
  <si>
    <t>C2A</t>
  </si>
  <si>
    <t>CALLE GENERAL ANTERO RUBIN, 30 / FACHADA</t>
  </si>
  <si>
    <t>FACHADA</t>
  </si>
  <si>
    <t>CTO6</t>
  </si>
  <si>
    <t>030-36-003139</t>
  </si>
  <si>
    <t>AVENIDA FERNANDEZ LADREDA, 36 / FACHADA</t>
  </si>
  <si>
    <t>CTO7</t>
  </si>
  <si>
    <t>030-36-003140</t>
  </si>
  <si>
    <t>AVENIDA FERNANDEZ LADREDA, 38 / FACHADA</t>
  </si>
  <si>
    <t>CTO8</t>
  </si>
  <si>
    <t>030-36-003141</t>
  </si>
  <si>
    <t>AVENIDA FERNANDEZ LADREDA, 40 / FACHADA</t>
  </si>
  <si>
    <t>CTO9</t>
  </si>
  <si>
    <t>030-36-003142</t>
  </si>
  <si>
    <t>CALLE GENERAL ANTERO RUBIN, 26 / FACHADA</t>
  </si>
  <si>
    <t>CTO11</t>
  </si>
  <si>
    <t>030-36-003144</t>
  </si>
  <si>
    <t>CALLE GENERAL ANTERO RUBIN, 20 / CUARTO DE TELECO, PLANTA BAJA</t>
  </si>
  <si>
    <t>CTO12</t>
  </si>
  <si>
    <t>030-36-003145</t>
  </si>
  <si>
    <t>C4B</t>
  </si>
  <si>
    <t>CALLE GENERAL ANTERO RUBIN, 24 / CUARTO DE TELECO, PLANTA BAJA</t>
  </si>
  <si>
    <t>TOTAL</t>
  </si>
  <si>
    <t>CTO</t>
  </si>
  <si>
    <t>Activas Numeradas</t>
  </si>
  <si>
    <t>Reserva Numeradas</t>
  </si>
  <si>
    <t>Activas</t>
  </si>
  <si>
    <t>Reserva</t>
  </si>
  <si>
    <t xml:space="preserve"> 15-16</t>
  </si>
  <si>
    <t>32-33-34-35</t>
  </si>
  <si>
    <t xml:space="preserve"> 9-10-11</t>
  </si>
  <si>
    <t>26-27-28</t>
  </si>
  <si>
    <t xml:space="preserve"> 12-13</t>
  </si>
  <si>
    <t>29-30</t>
  </si>
  <si>
    <t xml:space="preserve"> 7-8</t>
  </si>
  <si>
    <t>24-25</t>
  </si>
  <si>
    <t>22-23</t>
  </si>
  <si>
    <t>N.DEL CABLE</t>
  </si>
  <si>
    <t>FIBRAS CABLE</t>
  </si>
  <si>
    <t>FIBRAS TOTALES</t>
  </si>
  <si>
    <t>FIBRAS DEL CABLE</t>
  </si>
  <si>
    <t>A01BA</t>
  </si>
  <si>
    <t xml:space="preserve"> 14-15</t>
  </si>
  <si>
    <t xml:space="preserve"> 22-23</t>
  </si>
  <si>
    <t xml:space="preserve"> 16-17</t>
  </si>
  <si>
    <t>A01BAA</t>
  </si>
  <si>
    <t>A01BAB</t>
  </si>
  <si>
    <t xml:space="preserve"> 2-3</t>
  </si>
  <si>
    <t>A01BAC</t>
  </si>
  <si>
    <t xml:space="preserve"> 1-2</t>
  </si>
  <si>
    <t xml:space="preserve"> 3-4</t>
  </si>
  <si>
    <t>A01BB</t>
  </si>
  <si>
    <t xml:space="preserve">Activas </t>
  </si>
  <si>
    <t xml:space="preserve">Reserva </t>
  </si>
  <si>
    <t>Lugar donde se ubica la CTO</t>
  </si>
  <si>
    <t>1-2-3</t>
  </si>
  <si>
    <t>9-10-11</t>
  </si>
  <si>
    <t xml:space="preserve"> 4-5</t>
  </si>
  <si>
    <t xml:space="preserve"> 15-16-17-18</t>
  </si>
  <si>
    <t>A01BBA</t>
  </si>
  <si>
    <t>4-5-6</t>
  </si>
  <si>
    <t>A01BBB</t>
  </si>
  <si>
    <t>1-2</t>
  </si>
  <si>
    <t>3-4</t>
  </si>
  <si>
    <t>A01BBC</t>
  </si>
  <si>
    <t>A01BBD</t>
  </si>
  <si>
    <t>3-4-5-6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</si>
</sst>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"/>
      <family val="2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theme="9" tint="-0.499984740745262"/>
      <name val="Arial"/>
      <family val="2"/>
    </font>
    <font>
      <sz val="10"/>
      <color theme="1"/>
      <name val="Arial"/>
      <family val="2"/>
    </font>
    <font>
      <b/>
      <sz val="10"/>
      <color theme="5" tint="-0.249977111117893"/>
      <name val="Arial"/>
      <family val="2"/>
    </font>
    <font>
      <sz val="11"/>
      <color rgb="FF000000"/>
      <name val="Aptos Narrow"/>
      <family val="2"/>
    </font>
    <font>
      <sz val="16"/>
      <color rgb="FF000000"/>
      <name val="Arial"/>
    </font>
    <font>
      <sz val="10"/>
      <color theme="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DCB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4" fontId="11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13" fillId="0" borderId="0" applyFont="0" applyFill="0" applyBorder="0" applyAlignment="0" applyProtection="0"/>
  </cellStyleXfs>
  <cellXfs count="42">
    <xf numFmtId="0" fontId="0" fillId="0" borderId="0" xfId="0"/>
    <xf numFmtId="0" fontId="12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3" xfId="0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0" fontId="16" fillId="2" borderId="3" xfId="12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18" fillId="4" borderId="3" xfId="12" applyNumberFormat="1" applyFont="1" applyFill="1" applyBorder="1" applyAlignment="1">
      <alignment horizontal="center" vertical="center"/>
    </xf>
    <xf numFmtId="10" fontId="17" fillId="2" borderId="3" xfId="12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9" fillId="0" borderId="3" xfId="0" applyFont="1" applyBorder="1"/>
    <xf numFmtId="16" fontId="0" fillId="0" borderId="3" xfId="0" applyNumberFormat="1" applyBorder="1" applyAlignment="1">
      <alignment horizontal="center"/>
    </xf>
    <xf numFmtId="0" fontId="15" fillId="3" borderId="2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3" xfId="0" applyFill="1" applyBorder="1"/>
    <xf numFmtId="0" fontId="0" fillId="0" borderId="3" xfId="0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/>
    </xf>
    <xf numFmtId="0" fontId="20" fillId="6" borderId="0" xfId="0" applyFont="1" applyFill="1"/>
    <xf numFmtId="0" fontId="21" fillId="9" borderId="3" xfId="0" applyFont="1" applyFill="1" applyBorder="1"/>
    <xf numFmtId="0" fontId="21" fillId="9" borderId="3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5" borderId="6" xfId="0" applyFill="1" applyBorder="1"/>
    <xf numFmtId="0" fontId="15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15" fillId="3" borderId="4" xfId="0" applyFont="1" applyFill="1" applyBorder="1" applyAlignment="1">
      <alignment horizontal="left" vertical="center"/>
    </xf>
    <xf numFmtId="0" fontId="19" fillId="0" borderId="6" xfId="0" applyFont="1" applyBorder="1"/>
    <xf numFmtId="49" fontId="0" fillId="0" borderId="3" xfId="0" applyNumberFormat="1" applyBorder="1" applyAlignment="1">
      <alignment horizontal="center" vertical="center"/>
    </xf>
    <xf numFmtId="0" fontId="21" fillId="9" borderId="4" xfId="0" applyFont="1" applyFill="1" applyBorder="1" applyAlignment="1">
      <alignment horizontal="center"/>
    </xf>
    <xf numFmtId="0" fontId="21" fillId="9" borderId="3" xfId="0" applyFont="1" applyFill="1" applyBorder="1" applyAlignment="1">
      <alignment horizontal="center"/>
    </xf>
  </cellXfs>
  <cellStyles count="13">
    <cellStyle name="Euro" xfId="1" xr:uid="{00000000-0005-0000-0000-000000000000}"/>
    <cellStyle name="Normal" xfId="0" builtinId="0"/>
    <cellStyle name="Normal 10 3 12 2 3 2 2 3 2 2" xfId="4" xr:uid="{00000000-0005-0000-0000-000002000000}"/>
    <cellStyle name="Normal 10 3 12 2 3 2 2 3 2 2 2" xfId="6" xr:uid="{00000000-0005-0000-0000-000003000000}"/>
    <cellStyle name="Normal 10 3 7 2 5" xfId="2" xr:uid="{00000000-0005-0000-0000-000004000000}"/>
    <cellStyle name="Normal 10 3 7 2 5 6" xfId="10" xr:uid="{00000000-0005-0000-0000-000005000000}"/>
    <cellStyle name="Normal 10 3 7 2 5 6 2" xfId="5" xr:uid="{00000000-0005-0000-0000-000006000000}"/>
    <cellStyle name="Normal 10 3 7 2 5 6 2 2 2" xfId="7" xr:uid="{00000000-0005-0000-0000-000007000000}"/>
    <cellStyle name="Normal 10 3 7 2 5 6 2 2 2 2" xfId="8" xr:uid="{00000000-0005-0000-0000-000008000000}"/>
    <cellStyle name="Normal 10 3 7 2 5 6 2 2 2 2 2" xfId="9" xr:uid="{00000000-0005-0000-0000-000009000000}"/>
    <cellStyle name="Normal 2" xfId="11" xr:uid="{00000000-0005-0000-0000-00000A000000}"/>
    <cellStyle name="Normal 32 3 3 2 2" xfId="3" xr:uid="{00000000-0005-0000-0000-00000B000000}"/>
    <cellStyle name="Porcentaje" xfId="12" builtinId="5"/>
  </cellStyles>
  <dxfs count="0"/>
  <tableStyles count="0" defaultTableStyle="TableStyleMedium9" defaultPivotStyle="PivotStyleLight16"/>
  <colors>
    <mruColors>
      <color rgb="FFFFBDBD"/>
      <color rgb="FFCC9DCB"/>
      <color rgb="FFFC60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381E-2D82-45AF-BEE1-A88D6DAE9FF3}">
  <sheetPr>
    <pageSetUpPr fitToPage="1"/>
  </sheetPr>
  <dimension ref="B2:N16"/>
  <sheetViews>
    <sheetView tabSelected="1" zoomScale="85" zoomScaleNormal="85" workbookViewId="0">
      <selection activeCell="I26" sqref="I26"/>
    </sheetView>
  </sheetViews>
  <sheetFormatPr baseColWidth="10" defaultColWidth="11.44140625" defaultRowHeight="13.2"/>
  <cols>
    <col min="3" max="3" width="13.88671875" bestFit="1" customWidth="1"/>
    <col min="4" max="4" width="24" bestFit="1" customWidth="1"/>
    <col min="5" max="5" width="5.88671875" bestFit="1" customWidth="1"/>
    <col min="6" max="6" width="24.6640625" bestFit="1" customWidth="1"/>
    <col min="7" max="7" width="21.5546875" bestFit="1" customWidth="1"/>
    <col min="8" max="8" width="15.6640625" bestFit="1" customWidth="1"/>
    <col min="9" max="9" width="16.6640625" bestFit="1" customWidth="1"/>
    <col min="10" max="10" width="13.44140625" bestFit="1" customWidth="1"/>
    <col min="11" max="11" width="65.109375" bestFit="1" customWidth="1"/>
    <col min="12" max="12" width="5.88671875" bestFit="1" customWidth="1"/>
    <col min="14" max="14" width="14.109375" customWidth="1"/>
  </cols>
  <sheetData>
    <row r="2" spans="2:14">
      <c r="N2" s="1"/>
    </row>
    <row r="3" spans="2:14">
      <c r="N3" s="2"/>
    </row>
    <row r="4" spans="2:14">
      <c r="B4" s="5"/>
      <c r="C4" s="17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17" t="s">
        <v>8</v>
      </c>
      <c r="L4" s="6" t="s">
        <v>9</v>
      </c>
      <c r="M4" s="17" t="s">
        <v>10</v>
      </c>
    </row>
    <row r="5" spans="2:14" ht="14.4">
      <c r="B5" s="6" t="s">
        <v>11</v>
      </c>
      <c r="C5" s="7" t="s">
        <v>12</v>
      </c>
      <c r="D5" s="7" t="s">
        <v>13</v>
      </c>
      <c r="E5" s="7">
        <v>12</v>
      </c>
      <c r="F5" s="8">
        <f t="shared" ref="F5:F15" si="0">ROUNDUP((E5*0.4)/8,0)</f>
        <v>1</v>
      </c>
      <c r="G5" s="8">
        <v>1</v>
      </c>
      <c r="H5" s="9">
        <f t="shared" ref="H5:H15" si="1">(G5*8)/E5</f>
        <v>0.66666666666666663</v>
      </c>
      <c r="I5" s="7">
        <f>ROUNDUP(((RESUMEN1!E5/8)*0.8)-RESUMEN1!G5,0)</f>
        <v>1</v>
      </c>
      <c r="J5" s="10">
        <f>RESUMEN1!G5+I5+(RESUMEN1!G5+I5)/2</f>
        <v>3</v>
      </c>
      <c r="K5" s="11" t="s">
        <v>14</v>
      </c>
      <c r="L5" s="12" t="s">
        <v>15</v>
      </c>
      <c r="M5" s="13" t="s">
        <v>16</v>
      </c>
    </row>
    <row r="6" spans="2:14" ht="13.5" customHeight="1">
      <c r="B6" s="6" t="s">
        <v>17</v>
      </c>
      <c r="C6" s="7" t="s">
        <v>18</v>
      </c>
      <c r="D6" s="7" t="s">
        <v>19</v>
      </c>
      <c r="E6" s="7">
        <v>51</v>
      </c>
      <c r="F6" s="8">
        <f t="shared" si="0"/>
        <v>3</v>
      </c>
      <c r="G6" s="8">
        <v>2</v>
      </c>
      <c r="H6" s="14">
        <f t="shared" si="1"/>
        <v>0.31372549019607843</v>
      </c>
      <c r="I6" s="7">
        <f>ROUNDUP(((RESUMEN1!E6/8)*0.8)-RESUMEN1!G6,0)</f>
        <v>4</v>
      </c>
      <c r="J6" s="10">
        <f>RESUMEN1!G6+I6+(RESUMEN1!G6+I6)/2</f>
        <v>9</v>
      </c>
      <c r="K6" s="11" t="s">
        <v>20</v>
      </c>
      <c r="L6" s="12" t="s">
        <v>16</v>
      </c>
      <c r="M6" s="13" t="s">
        <v>16</v>
      </c>
    </row>
    <row r="7" spans="2:14" ht="14.4">
      <c r="B7" s="6" t="s">
        <v>21</v>
      </c>
      <c r="C7" s="7" t="s">
        <v>22</v>
      </c>
      <c r="D7" s="7" t="s">
        <v>19</v>
      </c>
      <c r="E7" s="7">
        <v>55</v>
      </c>
      <c r="F7" s="8">
        <f t="shared" si="0"/>
        <v>3</v>
      </c>
      <c r="G7" s="8">
        <v>3</v>
      </c>
      <c r="H7" s="9">
        <f t="shared" si="1"/>
        <v>0.43636363636363634</v>
      </c>
      <c r="I7" s="7">
        <f>ROUNDUP(((RESUMEN1!E7/8)*0.8)-RESUMEN1!G7,0)</f>
        <v>3</v>
      </c>
      <c r="J7" s="10">
        <f>RESUMEN1!G7+I7+(RESUMEN1!G7+I7)/2</f>
        <v>9</v>
      </c>
      <c r="K7" s="11" t="s">
        <v>23</v>
      </c>
      <c r="L7" s="12" t="s">
        <v>15</v>
      </c>
      <c r="M7" s="13" t="s">
        <v>16</v>
      </c>
    </row>
    <row r="8" spans="2:14" ht="14.4">
      <c r="B8" s="6" t="s">
        <v>24</v>
      </c>
      <c r="C8" s="7" t="s">
        <v>25</v>
      </c>
      <c r="D8" s="7" t="s">
        <v>19</v>
      </c>
      <c r="E8" s="7">
        <v>35</v>
      </c>
      <c r="F8" s="8">
        <f t="shared" si="0"/>
        <v>2</v>
      </c>
      <c r="G8" s="8">
        <v>2</v>
      </c>
      <c r="H8" s="9">
        <f t="shared" si="1"/>
        <v>0.45714285714285713</v>
      </c>
      <c r="I8" s="7">
        <f>ROUNDUP(((RESUMEN1!E8/8)*0.8)-RESUMEN1!G8,0)</f>
        <v>2</v>
      </c>
      <c r="J8" s="10">
        <f>RESUMEN1!G8+I8+(RESUMEN1!G8+I8)/2</f>
        <v>6</v>
      </c>
      <c r="K8" s="11" t="s">
        <v>26</v>
      </c>
      <c r="L8" s="12" t="s">
        <v>15</v>
      </c>
      <c r="M8" s="13" t="s">
        <v>16</v>
      </c>
    </row>
    <row r="9" spans="2:14" ht="14.4">
      <c r="B9" s="6" t="s">
        <v>27</v>
      </c>
      <c r="C9" s="7" t="s">
        <v>28</v>
      </c>
      <c r="D9" s="7" t="s">
        <v>29</v>
      </c>
      <c r="E9" s="7">
        <v>20</v>
      </c>
      <c r="F9" s="8">
        <f t="shared" si="0"/>
        <v>1</v>
      </c>
      <c r="G9" s="8">
        <v>1</v>
      </c>
      <c r="H9" s="9">
        <f t="shared" si="1"/>
        <v>0.4</v>
      </c>
      <c r="I9" s="7">
        <f>ROUNDUP(((RESUMEN1!E9/8)*0.8)-RESUMEN1!G9,0)</f>
        <v>1</v>
      </c>
      <c r="J9" s="10">
        <f>RESUMEN1!G9+I9+(RESUMEN1!G9+I9)/2</f>
        <v>3</v>
      </c>
      <c r="K9" s="11" t="s">
        <v>30</v>
      </c>
      <c r="L9" s="12" t="s">
        <v>16</v>
      </c>
      <c r="M9" s="13" t="s">
        <v>31</v>
      </c>
    </row>
    <row r="10" spans="2:14" ht="14.4">
      <c r="B10" s="6" t="s">
        <v>32</v>
      </c>
      <c r="C10" s="7" t="s">
        <v>33</v>
      </c>
      <c r="D10" s="7" t="s">
        <v>29</v>
      </c>
      <c r="E10" s="7">
        <v>15</v>
      </c>
      <c r="F10" s="8">
        <f t="shared" si="0"/>
        <v>1</v>
      </c>
      <c r="G10" s="8">
        <v>1</v>
      </c>
      <c r="H10" s="9">
        <f t="shared" si="1"/>
        <v>0.53333333333333333</v>
      </c>
      <c r="I10" s="7">
        <f>ROUNDUP(((RESUMEN1!E10/8)*0.8)-RESUMEN1!G10,0)</f>
        <v>1</v>
      </c>
      <c r="J10" s="10">
        <f>RESUMEN1!G10+I10+(RESUMEN1!G10+I10)/2</f>
        <v>3</v>
      </c>
      <c r="K10" s="11" t="s">
        <v>34</v>
      </c>
      <c r="L10" s="12" t="s">
        <v>16</v>
      </c>
      <c r="M10" s="13" t="s">
        <v>31</v>
      </c>
    </row>
    <row r="11" spans="2:14" ht="14.4">
      <c r="B11" s="6" t="s">
        <v>35</v>
      </c>
      <c r="C11" s="7" t="s">
        <v>36</v>
      </c>
      <c r="D11" s="7" t="s">
        <v>29</v>
      </c>
      <c r="E11" s="7">
        <v>14</v>
      </c>
      <c r="F11" s="8">
        <f t="shared" si="0"/>
        <v>1</v>
      </c>
      <c r="G11" s="8">
        <v>1</v>
      </c>
      <c r="H11" s="15">
        <f t="shared" si="1"/>
        <v>0.5714285714285714</v>
      </c>
      <c r="I11" s="7">
        <f>ROUNDUP(((RESUMEN1!E11/8)*0.8)-RESUMEN1!G11,0)</f>
        <v>1</v>
      </c>
      <c r="J11" s="10">
        <f>RESUMEN1!G11+I11+(RESUMEN1!G11+I11)/2</f>
        <v>3</v>
      </c>
      <c r="K11" s="11" t="s">
        <v>37</v>
      </c>
      <c r="L11" s="12" t="s">
        <v>16</v>
      </c>
      <c r="M11" s="13" t="s">
        <v>31</v>
      </c>
    </row>
    <row r="12" spans="2:14" ht="14.4">
      <c r="B12" s="6" t="s">
        <v>38</v>
      </c>
      <c r="C12" s="7" t="s">
        <v>39</v>
      </c>
      <c r="D12" s="7" t="s">
        <v>29</v>
      </c>
      <c r="E12" s="7">
        <v>12</v>
      </c>
      <c r="F12" s="8">
        <f t="shared" si="0"/>
        <v>1</v>
      </c>
      <c r="G12" s="8">
        <v>1</v>
      </c>
      <c r="H12" s="9">
        <f t="shared" si="1"/>
        <v>0.66666666666666663</v>
      </c>
      <c r="I12" s="7">
        <f>ROUNDUP(((RESUMEN1!E12/8)*0.8)-RESUMEN1!G12,0)</f>
        <v>1</v>
      </c>
      <c r="J12" s="10">
        <f>RESUMEN1!G12+I12+(RESUMEN1!G12+I12)/2</f>
        <v>3</v>
      </c>
      <c r="K12" s="11" t="s">
        <v>40</v>
      </c>
      <c r="L12" s="12" t="s">
        <v>16</v>
      </c>
      <c r="M12" s="13" t="s">
        <v>31</v>
      </c>
    </row>
    <row r="13" spans="2:14" ht="14.4">
      <c r="B13" s="6" t="s">
        <v>41</v>
      </c>
      <c r="C13" s="7" t="s">
        <v>42</v>
      </c>
      <c r="D13" s="7" t="s">
        <v>29</v>
      </c>
      <c r="E13" s="7">
        <v>20</v>
      </c>
      <c r="F13" s="8">
        <f t="shared" si="0"/>
        <v>1</v>
      </c>
      <c r="G13" s="8">
        <v>1</v>
      </c>
      <c r="H13" s="9">
        <f t="shared" si="1"/>
        <v>0.4</v>
      </c>
      <c r="I13" s="7">
        <f>ROUNDUP(((RESUMEN1!E13/8)*0.8)-RESUMEN1!G13,0)</f>
        <v>1</v>
      </c>
      <c r="J13" s="10">
        <f>RESUMEN1!G13+I13+(RESUMEN1!G13+I13)/2</f>
        <v>3</v>
      </c>
      <c r="K13" s="11" t="s">
        <v>43</v>
      </c>
      <c r="L13" s="12" t="s">
        <v>16</v>
      </c>
      <c r="M13" s="13" t="s">
        <v>31</v>
      </c>
    </row>
    <row r="14" spans="2:14" ht="14.4">
      <c r="B14" s="6" t="s">
        <v>44</v>
      </c>
      <c r="C14" s="7" t="s">
        <v>45</v>
      </c>
      <c r="D14" s="7" t="s">
        <v>19</v>
      </c>
      <c r="E14" s="7">
        <v>33</v>
      </c>
      <c r="F14" s="8">
        <f t="shared" si="0"/>
        <v>2</v>
      </c>
      <c r="G14" s="8">
        <v>2</v>
      </c>
      <c r="H14" s="15">
        <f t="shared" si="1"/>
        <v>0.48484848484848486</v>
      </c>
      <c r="I14" s="7">
        <f>ROUNDUP(((RESUMEN1!E14/8)*0.8)-RESUMEN1!G14,0)</f>
        <v>2</v>
      </c>
      <c r="J14" s="10">
        <f>RESUMEN1!G14+I14+(RESUMEN1!G14+I14)/2</f>
        <v>6</v>
      </c>
      <c r="K14" s="11" t="s">
        <v>46</v>
      </c>
      <c r="L14" s="12" t="s">
        <v>15</v>
      </c>
      <c r="M14" s="13" t="s">
        <v>16</v>
      </c>
    </row>
    <row r="15" spans="2:14" ht="14.4">
      <c r="B15" s="6" t="s">
        <v>47</v>
      </c>
      <c r="C15" s="7" t="s">
        <v>48</v>
      </c>
      <c r="D15" s="7" t="s">
        <v>49</v>
      </c>
      <c r="E15" s="7">
        <v>21</v>
      </c>
      <c r="F15" s="8">
        <f t="shared" si="0"/>
        <v>2</v>
      </c>
      <c r="G15" s="8">
        <v>1</v>
      </c>
      <c r="H15" s="14">
        <f t="shared" si="1"/>
        <v>0.38095238095238093</v>
      </c>
      <c r="I15" s="7">
        <f>ROUNDUP(((RESUMEN1!E15/8)*0.8)-RESUMEN1!G15,0)</f>
        <v>2</v>
      </c>
      <c r="J15" s="10">
        <f>RESUMEN1!G15+I15+(RESUMEN1!G15+I15)/2</f>
        <v>4.5</v>
      </c>
      <c r="K15" s="11" t="s">
        <v>50</v>
      </c>
      <c r="L15" s="12" t="s">
        <v>15</v>
      </c>
      <c r="M15" s="13" t="s">
        <v>16</v>
      </c>
    </row>
    <row r="16" spans="2:14">
      <c r="B16" s="6" t="s">
        <v>51</v>
      </c>
      <c r="C16" s="13"/>
      <c r="D16" s="13"/>
      <c r="E16" s="13"/>
      <c r="F16" s="16">
        <f>SUM(F5:F15)</f>
        <v>18</v>
      </c>
      <c r="G16" s="16">
        <f>SUM(G5:G15)</f>
        <v>16</v>
      </c>
      <c r="H16" s="13"/>
      <c r="I16" s="16">
        <f>SUM(I5:I15)</f>
        <v>19</v>
      </c>
      <c r="J16" s="16">
        <f>SUM(J5:J15)</f>
        <v>52.5</v>
      </c>
      <c r="K16" s="13"/>
      <c r="L16" s="13"/>
      <c r="M16" s="13"/>
    </row>
  </sheetData>
  <phoneticPr fontId="14" type="noConversion"/>
  <pageMargins left="0.7" right="0.7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51B7-281F-4FB1-AB10-68CDFE6D7459}">
  <dimension ref="B3:I6"/>
  <sheetViews>
    <sheetView workbookViewId="0">
      <selection activeCell="E12" sqref="E12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1.109375" customWidth="1"/>
    <col min="6" max="6" width="11.33203125" bestFit="1" customWidth="1"/>
    <col min="7" max="7" width="18.88671875" bestFit="1" customWidth="1"/>
    <col min="8" max="8" width="11.88671875" customWidth="1"/>
    <col min="9" max="9" width="39.332031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93</v>
      </c>
      <c r="C4" s="30">
        <v>1</v>
      </c>
      <c r="D4" s="29">
        <v>1</v>
      </c>
    </row>
    <row r="5" spans="2:9">
      <c r="B5" s="6" t="s">
        <v>52</v>
      </c>
      <c r="C5" s="28" t="s">
        <v>53</v>
      </c>
      <c r="D5" s="28" t="s">
        <v>54</v>
      </c>
      <c r="E5" s="6" t="s">
        <v>81</v>
      </c>
      <c r="F5" s="6" t="s">
        <v>82</v>
      </c>
      <c r="G5" s="6" t="s">
        <v>55</v>
      </c>
      <c r="H5" s="6" t="s">
        <v>56</v>
      </c>
      <c r="I5" s="37" t="s">
        <v>83</v>
      </c>
    </row>
    <row r="6" spans="2:9" ht="14.4">
      <c r="B6" s="22">
        <v>3134</v>
      </c>
      <c r="C6" s="7">
        <v>1</v>
      </c>
      <c r="D6" s="7">
        <v>2</v>
      </c>
      <c r="E6" s="7">
        <v>14</v>
      </c>
      <c r="F6" s="7">
        <v>31</v>
      </c>
      <c r="G6" s="13">
        <v>1</v>
      </c>
      <c r="H6" s="34">
        <v>1</v>
      </c>
      <c r="I6" s="18" t="s">
        <v>14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1868-5AC7-45DA-85A0-94B8412C3AE3}">
  <dimension ref="B3:I6"/>
  <sheetViews>
    <sheetView workbookViewId="0">
      <selection activeCell="D14" sqref="D14"/>
    </sheetView>
  </sheetViews>
  <sheetFormatPr baseColWidth="10" defaultColWidth="8.88671875" defaultRowHeight="13.2"/>
  <cols>
    <col min="2" max="2" width="13.44140625" bestFit="1" customWidth="1"/>
    <col min="4" max="4" width="19.33203125" bestFit="1" customWidth="1"/>
    <col min="6" max="6" width="11.33203125" bestFit="1" customWidth="1"/>
    <col min="7" max="7" width="18.88671875" bestFit="1" customWidth="1"/>
    <col min="9" max="9" width="39.332031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94</v>
      </c>
      <c r="C4" s="30">
        <v>2</v>
      </c>
      <c r="D4" s="29">
        <v>4</v>
      </c>
    </row>
    <row r="5" spans="2:9">
      <c r="B5" s="6" t="s">
        <v>52</v>
      </c>
      <c r="C5" s="28" t="s">
        <v>53</v>
      </c>
      <c r="D5" s="28" t="s">
        <v>54</v>
      </c>
      <c r="E5" s="6" t="s">
        <v>81</v>
      </c>
      <c r="F5" s="6" t="s">
        <v>82</v>
      </c>
      <c r="G5" s="6" t="s">
        <v>55</v>
      </c>
      <c r="H5" s="6" t="s">
        <v>56</v>
      </c>
      <c r="I5" s="37" t="s">
        <v>83</v>
      </c>
    </row>
    <row r="6" spans="2:9" ht="14.4">
      <c r="B6" s="22">
        <v>3135</v>
      </c>
      <c r="C6" s="39" t="s">
        <v>91</v>
      </c>
      <c r="D6" s="7" t="s">
        <v>95</v>
      </c>
      <c r="E6" s="7" t="s">
        <v>57</v>
      </c>
      <c r="F6" s="7" t="s">
        <v>58</v>
      </c>
      <c r="G6" s="13">
        <v>1</v>
      </c>
      <c r="H6" s="34">
        <v>4</v>
      </c>
      <c r="I6" s="18" t="s">
        <v>20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3E49-C17C-4A96-813F-DDA8E8A94577}">
  <dimension ref="B4:G15"/>
  <sheetViews>
    <sheetView workbookViewId="0">
      <selection activeCell="G29" sqref="G29"/>
    </sheetView>
  </sheetViews>
  <sheetFormatPr baseColWidth="10" defaultColWidth="8.88671875" defaultRowHeight="13.2"/>
  <cols>
    <col min="2" max="2" width="17.109375" customWidth="1"/>
    <col min="3" max="3" width="18.6640625" bestFit="1" customWidth="1"/>
    <col min="4" max="4" width="19.33203125" bestFit="1" customWidth="1"/>
    <col min="5" max="6" width="20.88671875" customWidth="1"/>
    <col min="7" max="7" width="68.33203125" customWidth="1"/>
    <col min="9" max="9" width="65.109375" bestFit="1" customWidth="1"/>
  </cols>
  <sheetData>
    <row r="4" spans="2:7">
      <c r="B4" s="20" t="s">
        <v>52</v>
      </c>
      <c r="C4" s="20" t="s">
        <v>53</v>
      </c>
      <c r="D4" s="20" t="s">
        <v>54</v>
      </c>
      <c r="E4" s="20" t="s">
        <v>55</v>
      </c>
      <c r="F4" s="20" t="s">
        <v>56</v>
      </c>
      <c r="G4" s="20" t="s">
        <v>8</v>
      </c>
    </row>
    <row r="5" spans="2:7" ht="14.4">
      <c r="B5" s="21">
        <v>3134</v>
      </c>
      <c r="C5" s="13">
        <v>14</v>
      </c>
      <c r="D5" s="13">
        <v>31</v>
      </c>
      <c r="E5" s="13">
        <v>1</v>
      </c>
      <c r="F5" s="13">
        <v>1</v>
      </c>
      <c r="G5" s="18" t="s">
        <v>14</v>
      </c>
    </row>
    <row r="6" spans="2:7" ht="14.4">
      <c r="B6" s="21">
        <v>3135</v>
      </c>
      <c r="C6" s="13" t="s">
        <v>57</v>
      </c>
      <c r="D6" s="13" t="s">
        <v>58</v>
      </c>
      <c r="E6" s="13">
        <v>2</v>
      </c>
      <c r="F6" s="13">
        <v>4</v>
      </c>
      <c r="G6" s="18" t="s">
        <v>20</v>
      </c>
    </row>
    <row r="7" spans="2:7" ht="14.4">
      <c r="B7" s="21">
        <v>3136</v>
      </c>
      <c r="C7" s="13" t="s">
        <v>59</v>
      </c>
      <c r="D7" s="13" t="s">
        <v>60</v>
      </c>
      <c r="E7" s="13">
        <v>3</v>
      </c>
      <c r="F7" s="13">
        <v>3</v>
      </c>
      <c r="G7" s="18" t="s">
        <v>23</v>
      </c>
    </row>
    <row r="8" spans="2:7" ht="14.4">
      <c r="B8" s="21">
        <v>3137</v>
      </c>
      <c r="C8" s="19" t="s">
        <v>61</v>
      </c>
      <c r="D8" s="13" t="s">
        <v>62</v>
      </c>
      <c r="E8" s="13">
        <v>2</v>
      </c>
      <c r="F8" s="13">
        <v>2</v>
      </c>
      <c r="G8" s="18" t="s">
        <v>26</v>
      </c>
    </row>
    <row r="9" spans="2:7" ht="14.4">
      <c r="B9" s="21">
        <v>3138</v>
      </c>
      <c r="C9" s="13">
        <v>4</v>
      </c>
      <c r="D9" s="13">
        <v>20</v>
      </c>
      <c r="E9" s="13">
        <v>1</v>
      </c>
      <c r="F9" s="13">
        <v>1</v>
      </c>
      <c r="G9" s="18" t="s">
        <v>30</v>
      </c>
    </row>
    <row r="10" spans="2:7" ht="14.4">
      <c r="B10" s="21">
        <v>3139</v>
      </c>
      <c r="C10" s="13">
        <v>1</v>
      </c>
      <c r="D10" s="13">
        <v>17</v>
      </c>
      <c r="E10" s="13">
        <v>1</v>
      </c>
      <c r="F10" s="13">
        <v>1</v>
      </c>
      <c r="G10" s="18" t="s">
        <v>34</v>
      </c>
    </row>
    <row r="11" spans="2:7" ht="14.4">
      <c r="B11" s="21">
        <v>3140</v>
      </c>
      <c r="C11" s="13">
        <v>2</v>
      </c>
      <c r="D11" s="13">
        <v>18</v>
      </c>
      <c r="E11" s="13">
        <v>1</v>
      </c>
      <c r="F11" s="13">
        <v>1</v>
      </c>
      <c r="G11" s="18" t="s">
        <v>37</v>
      </c>
    </row>
    <row r="12" spans="2:7" ht="14.4">
      <c r="B12" s="21">
        <v>3141</v>
      </c>
      <c r="C12" s="13">
        <v>3</v>
      </c>
      <c r="D12" s="13">
        <v>19</v>
      </c>
      <c r="E12" s="13">
        <v>1</v>
      </c>
      <c r="F12" s="13">
        <v>1</v>
      </c>
      <c r="G12" s="18" t="s">
        <v>40</v>
      </c>
    </row>
    <row r="13" spans="2:7" ht="14.4">
      <c r="B13" s="21">
        <v>3142</v>
      </c>
      <c r="C13" s="13">
        <v>5</v>
      </c>
      <c r="D13" s="13">
        <v>21</v>
      </c>
      <c r="E13" s="13">
        <v>1</v>
      </c>
      <c r="F13" s="13">
        <v>1</v>
      </c>
      <c r="G13" s="18" t="s">
        <v>43</v>
      </c>
    </row>
    <row r="14" spans="2:7" ht="14.4">
      <c r="B14" s="21">
        <v>3144</v>
      </c>
      <c r="C14" s="19" t="s">
        <v>63</v>
      </c>
      <c r="D14" s="13" t="s">
        <v>64</v>
      </c>
      <c r="E14" s="13">
        <v>2</v>
      </c>
      <c r="F14" s="13">
        <v>2</v>
      </c>
      <c r="G14" s="18" t="s">
        <v>46</v>
      </c>
    </row>
    <row r="15" spans="2:7" ht="14.4">
      <c r="B15" s="21">
        <v>3145</v>
      </c>
      <c r="C15" s="13">
        <v>6</v>
      </c>
      <c r="D15" s="13" t="s">
        <v>65</v>
      </c>
      <c r="E15" s="13">
        <v>1</v>
      </c>
      <c r="F15" s="13">
        <v>2</v>
      </c>
      <c r="G15" s="1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487-08D4-42A3-B5D7-65342432192C}">
  <dimension ref="B3:I12"/>
  <sheetViews>
    <sheetView workbookViewId="0">
      <selection activeCell="B8" sqref="B8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65.10937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70</v>
      </c>
      <c r="C4" s="30">
        <v>8</v>
      </c>
      <c r="D4" s="29">
        <v>9</v>
      </c>
    </row>
    <row r="5" spans="2:9">
      <c r="B5" s="6" t="s">
        <v>52</v>
      </c>
      <c r="C5" s="28" t="s">
        <v>53</v>
      </c>
      <c r="D5" s="28" t="s">
        <v>54</v>
      </c>
      <c r="E5" s="6" t="s">
        <v>53</v>
      </c>
      <c r="F5" s="6" t="s">
        <v>54</v>
      </c>
      <c r="G5" s="6" t="s">
        <v>55</v>
      </c>
      <c r="H5" s="6" t="s">
        <v>56</v>
      </c>
      <c r="I5" s="6" t="s">
        <v>8</v>
      </c>
    </row>
    <row r="6" spans="2:9" ht="14.4">
      <c r="B6" s="22">
        <v>3139</v>
      </c>
      <c r="C6" s="7">
        <v>1</v>
      </c>
      <c r="D6" s="7">
        <v>9</v>
      </c>
      <c r="E6" s="7">
        <v>1</v>
      </c>
      <c r="F6" s="7">
        <v>17</v>
      </c>
      <c r="G6" s="13">
        <v>1</v>
      </c>
      <c r="H6" s="13">
        <v>1</v>
      </c>
      <c r="I6" s="18" t="s">
        <v>34</v>
      </c>
    </row>
    <row r="7" spans="2:9" ht="14.4">
      <c r="B7" s="22">
        <v>3140</v>
      </c>
      <c r="C7" s="7">
        <v>2</v>
      </c>
      <c r="D7" s="7">
        <v>10</v>
      </c>
      <c r="E7" s="7">
        <v>2</v>
      </c>
      <c r="F7" s="7">
        <v>18</v>
      </c>
      <c r="G7" s="13">
        <v>1</v>
      </c>
      <c r="H7" s="13">
        <v>1</v>
      </c>
      <c r="I7" s="18" t="s">
        <v>37</v>
      </c>
    </row>
    <row r="8" spans="2:9" ht="14.4">
      <c r="B8" s="22">
        <v>3141</v>
      </c>
      <c r="C8" s="7">
        <v>3</v>
      </c>
      <c r="D8" s="7">
        <v>11</v>
      </c>
      <c r="E8" s="7">
        <v>3</v>
      </c>
      <c r="F8" s="7">
        <v>19</v>
      </c>
      <c r="G8" s="13">
        <v>1</v>
      </c>
      <c r="H8" s="13">
        <v>1</v>
      </c>
      <c r="I8" s="18" t="s">
        <v>40</v>
      </c>
    </row>
    <row r="9" spans="2:9" ht="14.4">
      <c r="B9" s="22">
        <v>3138</v>
      </c>
      <c r="C9" s="7">
        <v>4</v>
      </c>
      <c r="D9" s="23">
        <v>12</v>
      </c>
      <c r="E9" s="7">
        <v>4</v>
      </c>
      <c r="F9" s="23">
        <v>20</v>
      </c>
      <c r="G9" s="13">
        <v>1</v>
      </c>
      <c r="H9" s="13">
        <v>1</v>
      </c>
      <c r="I9" s="18" t="s">
        <v>30</v>
      </c>
    </row>
    <row r="10" spans="2:9" ht="14.4">
      <c r="B10" s="22">
        <v>3142</v>
      </c>
      <c r="C10" s="7">
        <v>5</v>
      </c>
      <c r="D10" s="7">
        <v>13</v>
      </c>
      <c r="E10" s="7">
        <v>5</v>
      </c>
      <c r="F10" s="7">
        <v>21</v>
      </c>
      <c r="G10" s="13">
        <v>1</v>
      </c>
      <c r="H10" s="13">
        <v>1</v>
      </c>
      <c r="I10" s="18" t="s">
        <v>43</v>
      </c>
    </row>
    <row r="11" spans="2:9" ht="14.4">
      <c r="B11" s="22">
        <v>3145</v>
      </c>
      <c r="C11" s="7">
        <v>6</v>
      </c>
      <c r="D11" s="7" t="s">
        <v>71</v>
      </c>
      <c r="E11" s="7">
        <v>6</v>
      </c>
      <c r="F11" s="7" t="s">
        <v>72</v>
      </c>
      <c r="G11" s="13">
        <v>1</v>
      </c>
      <c r="H11" s="13">
        <v>2</v>
      </c>
      <c r="I11" s="18" t="s">
        <v>50</v>
      </c>
    </row>
    <row r="12" spans="2:9" ht="14.4">
      <c r="B12" s="22">
        <v>3144</v>
      </c>
      <c r="C12" s="24" t="s">
        <v>63</v>
      </c>
      <c r="D12" s="24" t="s">
        <v>73</v>
      </c>
      <c r="E12" s="24" t="s">
        <v>63</v>
      </c>
      <c r="F12" s="24" t="s">
        <v>64</v>
      </c>
      <c r="G12" s="13">
        <v>2</v>
      </c>
      <c r="H12" s="13">
        <v>2</v>
      </c>
      <c r="I12" s="18" t="s">
        <v>46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64C0-BE41-44AD-840D-3C3C644643E3}">
  <dimension ref="B3:I8"/>
  <sheetViews>
    <sheetView workbookViewId="0">
      <selection activeCell="B5" sqref="B5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42.88671875" bestFit="1" customWidth="1"/>
  </cols>
  <sheetData>
    <row r="3" spans="2:9">
      <c r="B3" s="27" t="s">
        <v>66</v>
      </c>
      <c r="C3" s="41" t="s">
        <v>67</v>
      </c>
      <c r="D3" s="41"/>
      <c r="E3" s="41" t="s">
        <v>68</v>
      </c>
      <c r="F3" s="41"/>
      <c r="G3" s="27" t="s">
        <v>69</v>
      </c>
    </row>
    <row r="4" spans="2:9" ht="20.399999999999999">
      <c r="B4" s="25" t="s">
        <v>74</v>
      </c>
      <c r="C4" s="30">
        <v>3</v>
      </c>
      <c r="D4" s="29">
        <v>3</v>
      </c>
    </row>
    <row r="5" spans="2:9">
      <c r="B5" s="31" t="s">
        <v>52</v>
      </c>
      <c r="C5" s="33" t="s">
        <v>53</v>
      </c>
      <c r="D5" s="33" t="s">
        <v>54</v>
      </c>
      <c r="E5" s="33" t="s">
        <v>53</v>
      </c>
      <c r="F5" s="33" t="s">
        <v>54</v>
      </c>
      <c r="G5" s="33" t="s">
        <v>55</v>
      </c>
      <c r="H5" s="33" t="s">
        <v>56</v>
      </c>
      <c r="I5" s="33" t="s">
        <v>8</v>
      </c>
    </row>
    <row r="6" spans="2:9" ht="14.4">
      <c r="B6" s="32">
        <v>3139</v>
      </c>
      <c r="C6" s="7">
        <v>1</v>
      </c>
      <c r="D6" s="7">
        <v>4</v>
      </c>
      <c r="E6" s="7">
        <v>1</v>
      </c>
      <c r="F6" s="7">
        <v>17</v>
      </c>
      <c r="G6" s="13">
        <v>1</v>
      </c>
      <c r="H6" s="13">
        <v>1</v>
      </c>
      <c r="I6" s="18" t="s">
        <v>34</v>
      </c>
    </row>
    <row r="7" spans="2:9" ht="14.4">
      <c r="B7" s="32">
        <v>3140</v>
      </c>
      <c r="C7" s="7">
        <v>2</v>
      </c>
      <c r="D7" s="7">
        <v>5</v>
      </c>
      <c r="E7" s="7">
        <v>2</v>
      </c>
      <c r="F7" s="7">
        <v>18</v>
      </c>
      <c r="G7" s="13">
        <v>1</v>
      </c>
      <c r="H7" s="13">
        <v>1</v>
      </c>
      <c r="I7" s="18" t="s">
        <v>37</v>
      </c>
    </row>
    <row r="8" spans="2:9" ht="14.4">
      <c r="B8" s="32">
        <v>3141</v>
      </c>
      <c r="C8" s="7">
        <v>3</v>
      </c>
      <c r="D8" s="7">
        <v>6</v>
      </c>
      <c r="E8" s="7">
        <v>3</v>
      </c>
      <c r="F8" s="7">
        <v>19</v>
      </c>
      <c r="G8" s="13">
        <v>1</v>
      </c>
      <c r="H8" s="13">
        <v>1</v>
      </c>
      <c r="I8" s="18" t="s">
        <v>40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37A-0AA7-44CC-91EE-E939B66263CC}">
  <dimension ref="B3:I6"/>
  <sheetViews>
    <sheetView workbookViewId="0">
      <selection activeCell="B15" sqref="B15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65.109375" bestFit="1" customWidth="1"/>
  </cols>
  <sheetData>
    <row r="3" spans="2:9">
      <c r="B3" s="27" t="s">
        <v>66</v>
      </c>
      <c r="C3" s="41" t="s">
        <v>67</v>
      </c>
      <c r="D3" s="41"/>
      <c r="E3" s="41" t="s">
        <v>68</v>
      </c>
      <c r="F3" s="41"/>
      <c r="G3" s="27" t="s">
        <v>69</v>
      </c>
    </row>
    <row r="4" spans="2:9" ht="20.399999999999999">
      <c r="B4" s="25" t="s">
        <v>75</v>
      </c>
      <c r="C4" s="30">
        <v>1</v>
      </c>
      <c r="D4" s="29">
        <v>2</v>
      </c>
    </row>
    <row r="5" spans="2:9">
      <c r="B5" s="31" t="s">
        <v>52</v>
      </c>
      <c r="C5" s="33" t="s">
        <v>53</v>
      </c>
      <c r="D5" s="33" t="s">
        <v>54</v>
      </c>
      <c r="E5" s="33" t="s">
        <v>53</v>
      </c>
      <c r="F5" s="33" t="s">
        <v>54</v>
      </c>
      <c r="G5" s="33" t="s">
        <v>55</v>
      </c>
      <c r="H5" s="33" t="s">
        <v>56</v>
      </c>
      <c r="I5" s="33" t="s">
        <v>8</v>
      </c>
    </row>
    <row r="6" spans="2:9" ht="14.4">
      <c r="B6" s="32">
        <v>3145</v>
      </c>
      <c r="C6" s="7">
        <v>1</v>
      </c>
      <c r="D6" s="7" t="s">
        <v>76</v>
      </c>
      <c r="E6" s="7">
        <v>6</v>
      </c>
      <c r="F6" s="7" t="s">
        <v>72</v>
      </c>
      <c r="G6" s="13">
        <v>1</v>
      </c>
      <c r="H6" s="13">
        <v>2</v>
      </c>
      <c r="I6" s="18" t="s">
        <v>50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9DCD-3731-477B-8E55-CF93ED01DEF7}">
  <dimension ref="B3:I6"/>
  <sheetViews>
    <sheetView workbookViewId="0">
      <selection activeCell="F20" sqref="F20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65.109375" bestFit="1" customWidth="1"/>
  </cols>
  <sheetData>
    <row r="3" spans="2:9">
      <c r="B3" s="27" t="s">
        <v>66</v>
      </c>
      <c r="C3" s="41" t="s">
        <v>67</v>
      </c>
      <c r="D3" s="41"/>
      <c r="E3" s="41" t="s">
        <v>68</v>
      </c>
      <c r="F3" s="41"/>
      <c r="G3" s="27" t="s">
        <v>69</v>
      </c>
    </row>
    <row r="4" spans="2:9" ht="20.399999999999999">
      <c r="B4" s="25" t="s">
        <v>77</v>
      </c>
      <c r="C4" s="30">
        <v>2</v>
      </c>
      <c r="D4" s="29">
        <v>2</v>
      </c>
    </row>
    <row r="5" spans="2:9">
      <c r="B5" s="31" t="s">
        <v>52</v>
      </c>
      <c r="C5" s="33" t="s">
        <v>53</v>
      </c>
      <c r="D5" s="33" t="s">
        <v>54</v>
      </c>
      <c r="E5" s="33" t="s">
        <v>53</v>
      </c>
      <c r="F5" s="33" t="s">
        <v>54</v>
      </c>
      <c r="G5" s="33" t="s">
        <v>55</v>
      </c>
      <c r="H5" s="33" t="s">
        <v>56</v>
      </c>
      <c r="I5" s="33" t="s">
        <v>8</v>
      </c>
    </row>
    <row r="6" spans="2:9" ht="14.4">
      <c r="B6" s="32">
        <v>3144</v>
      </c>
      <c r="C6" s="7" t="s">
        <v>78</v>
      </c>
      <c r="D6" s="7" t="s">
        <v>79</v>
      </c>
      <c r="E6" s="7" t="s">
        <v>63</v>
      </c>
      <c r="F6" s="7" t="s">
        <v>64</v>
      </c>
      <c r="G6" s="13">
        <v>2</v>
      </c>
      <c r="H6" s="13">
        <v>2</v>
      </c>
      <c r="I6" s="18" t="s">
        <v>46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CE1B-C2CC-4153-A31D-8948A33DF165}">
  <dimension ref="B3:I12"/>
  <sheetViews>
    <sheetView workbookViewId="0">
      <selection activeCell="I14" sqref="I14"/>
    </sheetView>
  </sheetViews>
  <sheetFormatPr baseColWidth="10" defaultColWidth="8.88671875" defaultRowHeight="13.2"/>
  <cols>
    <col min="2" max="2" width="13.44140625" bestFit="1" customWidth="1"/>
    <col min="3" max="3" width="15.109375" customWidth="1"/>
    <col min="4" max="4" width="17" customWidth="1"/>
    <col min="5" max="5" width="13" customWidth="1"/>
    <col min="6" max="6" width="11.33203125" bestFit="1" customWidth="1"/>
    <col min="7" max="7" width="18.88671875" bestFit="1" customWidth="1"/>
    <col min="8" max="8" width="10" customWidth="1"/>
    <col min="9" max="9" width="38.44140625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80</v>
      </c>
      <c r="C4" s="30">
        <v>8</v>
      </c>
      <c r="D4" s="29">
        <v>10</v>
      </c>
    </row>
    <row r="5" spans="2:9">
      <c r="B5" s="6" t="s">
        <v>52</v>
      </c>
      <c r="C5" s="28" t="s">
        <v>53</v>
      </c>
      <c r="D5" s="28" t="s">
        <v>54</v>
      </c>
      <c r="E5" s="6" t="s">
        <v>81</v>
      </c>
      <c r="F5" s="6" t="s">
        <v>82</v>
      </c>
      <c r="G5" s="6" t="s">
        <v>55</v>
      </c>
      <c r="H5" s="6" t="s">
        <v>56</v>
      </c>
      <c r="I5" s="6" t="s">
        <v>83</v>
      </c>
    </row>
    <row r="6" spans="2:9" ht="14.4">
      <c r="B6" s="22">
        <v>3136</v>
      </c>
      <c r="C6" s="7" t="s">
        <v>84</v>
      </c>
      <c r="D6" s="7" t="s">
        <v>59</v>
      </c>
      <c r="E6" s="7" t="s">
        <v>85</v>
      </c>
      <c r="F6" s="7" t="s">
        <v>60</v>
      </c>
      <c r="G6" s="13">
        <v>3</v>
      </c>
      <c r="H6" s="13">
        <v>3</v>
      </c>
      <c r="I6" s="35" t="s">
        <v>23</v>
      </c>
    </row>
    <row r="7" spans="2:9" ht="14.4">
      <c r="B7" s="22">
        <v>3137</v>
      </c>
      <c r="C7" s="7" t="s">
        <v>86</v>
      </c>
      <c r="D7" s="7" t="s">
        <v>61</v>
      </c>
      <c r="E7" s="7" t="s">
        <v>61</v>
      </c>
      <c r="F7" s="7" t="s">
        <v>62</v>
      </c>
      <c r="G7" s="13">
        <v>2</v>
      </c>
      <c r="H7" s="34">
        <v>2</v>
      </c>
      <c r="I7" s="38" t="s">
        <v>26</v>
      </c>
    </row>
    <row r="8" spans="2:9" ht="14.4">
      <c r="B8" s="22">
        <v>3134</v>
      </c>
      <c r="C8" s="7">
        <v>6</v>
      </c>
      <c r="D8" s="7">
        <v>14</v>
      </c>
      <c r="E8" s="7">
        <v>14</v>
      </c>
      <c r="F8" s="7">
        <v>31</v>
      </c>
      <c r="G8" s="13">
        <v>1</v>
      </c>
      <c r="H8" s="13">
        <v>1</v>
      </c>
      <c r="I8" s="36" t="s">
        <v>14</v>
      </c>
    </row>
    <row r="9" spans="2:9" ht="14.4">
      <c r="B9" s="22">
        <v>3135</v>
      </c>
      <c r="C9" s="7" t="s">
        <v>63</v>
      </c>
      <c r="D9" s="23" t="s">
        <v>87</v>
      </c>
      <c r="E9" s="7" t="s">
        <v>57</v>
      </c>
      <c r="F9" s="23" t="s">
        <v>58</v>
      </c>
      <c r="G9" s="13">
        <v>2</v>
      </c>
      <c r="H9" s="13">
        <v>4</v>
      </c>
      <c r="I9" s="18" t="s">
        <v>20</v>
      </c>
    </row>
    <row r="10" spans="2:9">
      <c r="D10" s="3"/>
    </row>
    <row r="11" spans="2:9">
      <c r="D11" s="3"/>
    </row>
    <row r="12" spans="2:9">
      <c r="C12" s="4"/>
      <c r="D12" s="4"/>
    </row>
  </sheetData>
  <mergeCells count="2">
    <mergeCell ref="C3:D3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97E3-4C39-4A45-89AB-52E2CFB20419}">
  <dimension ref="B3:I6"/>
  <sheetViews>
    <sheetView workbookViewId="0">
      <selection activeCell="F15" sqref="F15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9" max="9" width="39.332031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88</v>
      </c>
      <c r="C4" s="30">
        <v>3</v>
      </c>
      <c r="D4" s="29">
        <v>3</v>
      </c>
    </row>
    <row r="5" spans="2:9">
      <c r="B5" s="6" t="s">
        <v>52</v>
      </c>
      <c r="C5" s="28" t="s">
        <v>53</v>
      </c>
      <c r="D5" s="28" t="s">
        <v>54</v>
      </c>
      <c r="E5" s="6" t="s">
        <v>53</v>
      </c>
      <c r="F5" s="6" t="s">
        <v>54</v>
      </c>
      <c r="G5" s="6" t="s">
        <v>55</v>
      </c>
      <c r="H5" s="6" t="s">
        <v>56</v>
      </c>
      <c r="I5" s="37" t="s">
        <v>8</v>
      </c>
    </row>
    <row r="6" spans="2:9" ht="14.4">
      <c r="B6" s="22">
        <v>3136</v>
      </c>
      <c r="C6" s="7" t="s">
        <v>84</v>
      </c>
      <c r="D6" s="7" t="s">
        <v>89</v>
      </c>
      <c r="E6" s="7" t="s">
        <v>85</v>
      </c>
      <c r="F6" s="7" t="s">
        <v>60</v>
      </c>
      <c r="G6" s="13">
        <v>3</v>
      </c>
      <c r="H6" s="34">
        <v>3</v>
      </c>
      <c r="I6" s="18" t="s">
        <v>23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6877-3F14-44DA-B4F0-A4B42A1829A6}">
  <dimension ref="B3:I6"/>
  <sheetViews>
    <sheetView workbookViewId="0">
      <selection activeCell="B4" sqref="B4"/>
    </sheetView>
  </sheetViews>
  <sheetFormatPr baseColWidth="10" defaultColWidth="8.88671875" defaultRowHeight="13.2"/>
  <cols>
    <col min="2" max="2" width="13.44140625" bestFit="1" customWidth="1"/>
    <col min="3" max="3" width="18.664062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9" max="9" width="40.441406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90</v>
      </c>
      <c r="C4" s="30">
        <v>2</v>
      </c>
      <c r="D4" s="29">
        <v>2</v>
      </c>
    </row>
    <row r="5" spans="2:9">
      <c r="B5" s="6" t="s">
        <v>52</v>
      </c>
      <c r="C5" s="28" t="s">
        <v>53</v>
      </c>
      <c r="D5" s="28" t="s">
        <v>54</v>
      </c>
      <c r="E5" s="6" t="s">
        <v>53</v>
      </c>
      <c r="F5" s="6" t="s">
        <v>54</v>
      </c>
      <c r="G5" s="6" t="s">
        <v>55</v>
      </c>
      <c r="H5" s="6" t="s">
        <v>56</v>
      </c>
      <c r="I5" s="37" t="s">
        <v>8</v>
      </c>
    </row>
    <row r="6" spans="2:9" ht="14.4">
      <c r="B6" s="22">
        <v>3137</v>
      </c>
      <c r="C6" s="7" t="s">
        <v>91</v>
      </c>
      <c r="D6" s="7" t="s">
        <v>92</v>
      </c>
      <c r="E6" s="7" t="s">
        <v>61</v>
      </c>
      <c r="F6" s="7" t="s">
        <v>62</v>
      </c>
      <c r="G6" s="13">
        <v>2</v>
      </c>
      <c r="H6" s="34">
        <v>2</v>
      </c>
      <c r="I6" s="18" t="s">
        <v>26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RESUMEN1</vt:lpstr>
      <vt:lpstr>Dimensionamiento cableado</vt:lpstr>
      <vt:lpstr>A01BA</vt:lpstr>
      <vt:lpstr>A01BAA</vt:lpstr>
      <vt:lpstr>A01BAB</vt:lpstr>
      <vt:lpstr>A01BAC</vt:lpstr>
      <vt:lpstr>A01BB</vt:lpstr>
      <vt:lpstr>A01BBA</vt:lpstr>
      <vt:lpstr>A01BBB</vt:lpstr>
      <vt:lpstr>A01BBC</vt:lpstr>
      <vt:lpstr>A01BBD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Javier Herraiz Martinez</dc:creator>
  <cp:keywords/>
  <dc:description/>
  <cp:lastModifiedBy>MARIO VELICIA RUIZ</cp:lastModifiedBy>
  <cp:revision/>
  <dcterms:created xsi:type="dcterms:W3CDTF">2010-01-11T07:09:16Z</dcterms:created>
  <dcterms:modified xsi:type="dcterms:W3CDTF">2024-05-02T17:35:45Z</dcterms:modified>
  <cp:category/>
  <cp:contentStatus/>
</cp:coreProperties>
</file>