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melaniesanchez/Desktop/"/>
    </mc:Choice>
  </mc:AlternateContent>
  <xr:revisionPtr revIDLastSave="0" documentId="8_{0176EFD8-45A7-B848-B721-C10A20BC895F}" xr6:coauthVersionLast="47" xr6:coauthVersionMax="47" xr10:uidLastSave="{00000000-0000-0000-0000-000000000000}"/>
  <bookViews>
    <workbookView xWindow="0" yWindow="500" windowWidth="28800" windowHeight="16400" activeTab="1" xr2:uid="{00000000-000D-0000-FFFF-FFFF00000000}"/>
  </bookViews>
  <sheets>
    <sheet name="mDatos" sheetId="1" r:id="rId1"/>
    <sheet name="IndiceDeExposición" sheetId="2" r:id="rId2"/>
  </sheets>
  <definedNames>
    <definedName name="Accesibilidad">mDatos!$D$3:$D$6</definedName>
    <definedName name="Actualidad">mDatos!$F$3:$F$6</definedName>
    <definedName name="Control">mDatos!$J$3:$J$5</definedName>
    <definedName name="Relevancia">mDatos!$H$3:$H$6</definedName>
    <definedName name="TipoDeContenido">mDatos!$B$3:$B$9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8" i="2" l="1"/>
  <c r="M28" i="2"/>
  <c r="O28" i="2" s="1"/>
  <c r="B28" i="2"/>
  <c r="N27" i="2"/>
  <c r="M27" i="2"/>
  <c r="B27" i="2"/>
  <c r="N26" i="2"/>
  <c r="M26" i="2"/>
  <c r="O26" i="2" s="1"/>
  <c r="B26" i="2"/>
  <c r="N25" i="2"/>
  <c r="M25" i="2"/>
  <c r="B25" i="2"/>
  <c r="N24" i="2"/>
  <c r="M24" i="2"/>
  <c r="O24" i="2" s="1"/>
  <c r="B24" i="2"/>
  <c r="N23" i="2"/>
  <c r="M23" i="2"/>
  <c r="B23" i="2"/>
  <c r="N22" i="2"/>
  <c r="M22" i="2"/>
  <c r="O22" i="2" s="1"/>
  <c r="B22" i="2"/>
  <c r="N21" i="2"/>
  <c r="M21" i="2"/>
  <c r="B21" i="2"/>
  <c r="N20" i="2"/>
  <c r="M20" i="2"/>
  <c r="O20" i="2" s="1"/>
  <c r="B20" i="2"/>
  <c r="N19" i="2"/>
  <c r="M19" i="2"/>
  <c r="B19" i="2"/>
  <c r="N18" i="2"/>
  <c r="M18" i="2"/>
  <c r="O18" i="2" s="1"/>
  <c r="B18" i="2"/>
  <c r="N17" i="2"/>
  <c r="M17" i="2"/>
  <c r="B17" i="2"/>
  <c r="N16" i="2"/>
  <c r="M16" i="2"/>
  <c r="O16" i="2" s="1"/>
  <c r="B16" i="2"/>
  <c r="N15" i="2"/>
  <c r="M15" i="2"/>
  <c r="B15" i="2"/>
  <c r="N14" i="2"/>
  <c r="M14" i="2"/>
  <c r="O14" i="2" s="1"/>
  <c r="B14" i="2"/>
  <c r="N13" i="2"/>
  <c r="M13" i="2"/>
  <c r="N12" i="2"/>
  <c r="M12" i="2"/>
  <c r="N11" i="2"/>
  <c r="M11" i="2"/>
  <c r="N10" i="2"/>
  <c r="M10" i="2"/>
  <c r="N9" i="2"/>
  <c r="M9" i="2"/>
  <c r="O9" i="2" s="1"/>
  <c r="N8" i="2"/>
  <c r="M8" i="2"/>
  <c r="N7" i="2"/>
  <c r="M7" i="2"/>
  <c r="N6" i="2"/>
  <c r="M6" i="2"/>
  <c r="N5" i="2"/>
  <c r="M5" i="2"/>
  <c r="O13" i="2" l="1"/>
  <c r="O17" i="2"/>
  <c r="O21" i="2"/>
  <c r="O25" i="2"/>
  <c r="O12" i="2"/>
  <c r="O15" i="2"/>
  <c r="O19" i="2"/>
  <c r="O23" i="2"/>
  <c r="O27" i="2"/>
  <c r="O11" i="2"/>
  <c r="O10" i="2"/>
  <c r="O8" i="2"/>
  <c r="O7" i="2"/>
  <c r="O6" i="2"/>
  <c r="O5" i="2"/>
  <c r="D2" i="2" l="1"/>
</calcChain>
</file>

<file path=xl/sharedStrings.xml><?xml version="1.0" encoding="utf-8"?>
<sst xmlns="http://schemas.openxmlformats.org/spreadsheetml/2006/main" count="104" uniqueCount="61">
  <si>
    <t>Tipo de contenido</t>
  </si>
  <si>
    <t>Accesibilidad</t>
  </si>
  <si>
    <t>Actualidad</t>
  </si>
  <si>
    <t>Relevancia</t>
  </si>
  <si>
    <t>Control</t>
  </si>
  <si>
    <t>Red social</t>
  </si>
  <si>
    <t>Público</t>
  </si>
  <si>
    <t>Actual (&lt;1 año)</t>
  </si>
  <si>
    <t>Alta (definitivamente soy yo)</t>
  </si>
  <si>
    <t>Total (puedo modificar/eliminar)</t>
  </si>
  <si>
    <t>Imagen</t>
  </si>
  <si>
    <t>Requiere registro</t>
  </si>
  <si>
    <t>Reciente (1-3 años)</t>
  </si>
  <si>
    <t>Media (probablemente soy yo)</t>
  </si>
  <si>
    <t>Parcial (puedo solicitar cambios)</t>
  </si>
  <si>
    <t>Noticia</t>
  </si>
  <si>
    <t>Requiere login</t>
  </si>
  <si>
    <t>Antiguo (&gt;3 años)</t>
  </si>
  <si>
    <t>Baja (podría no ser yo)</t>
  </si>
  <si>
    <t>Nulo (no puedo modificar)</t>
  </si>
  <si>
    <t>Foro/Comentario</t>
  </si>
  <si>
    <t>De pago</t>
  </si>
  <si>
    <t>Desconocida</t>
  </si>
  <si>
    <t>Nula (no soy yo)</t>
  </si>
  <si>
    <t>Documento</t>
  </si>
  <si>
    <t>Video</t>
  </si>
  <si>
    <t>Otro</t>
  </si>
  <si>
    <t>Índice de exposición</t>
  </si>
  <si>
    <t>ID</t>
  </si>
  <si>
    <t>Término Buscado</t>
  </si>
  <si>
    <t>Buscador</t>
  </si>
  <si>
    <t>URL</t>
  </si>
  <si>
    <t>Tipo de Contenido</t>
  </si>
  <si>
    <t>Observaciones</t>
  </si>
  <si>
    <t>R</t>
  </si>
  <si>
    <t>C</t>
  </si>
  <si>
    <t>R*C</t>
  </si>
  <si>
    <t>Melanie Fernanda Sánchez Garrido</t>
  </si>
  <si>
    <t>Google</t>
  </si>
  <si>
    <t>https://prezi.com/p/pljwngmvxazo/codigo-de-etica-profesional/</t>
  </si>
  <si>
    <t>Presentación en prezi sobre el código de ética profesionar de un contador</t>
  </si>
  <si>
    <t>https://www.upiita.ipn.mx/adjuntos/apoyos%20educativos/2024/RESULTADOS-PFL-2024.pdf</t>
  </si>
  <si>
    <t xml:space="preserve">Lista de alumnos aceptados para un programa de formación de líderes en Queen Mary University of London </t>
  </si>
  <si>
    <t>Fernanda Sánchez Garrido</t>
  </si>
  <si>
    <t>https://es.linkedin.com/in/fernanda-sanchez-garrido-a58984223</t>
  </si>
  <si>
    <t>Perfil en LinkedIn con el mismo nombre</t>
  </si>
  <si>
    <t>Bing</t>
  </si>
  <si>
    <t xml:space="preserve">Melanie Fernanda Sánchez </t>
  </si>
  <si>
    <t>https://www.facebook.com/melaniefernanda.sanchez/</t>
  </si>
  <si>
    <t>Perfil en Facebook con el mismo nombre</t>
  </si>
  <si>
    <t>Perplexity.ai</t>
  </si>
  <si>
    <t>melaniefsg</t>
  </si>
  <si>
    <t>https://www.instagram.com/melaniefsg/</t>
  </si>
  <si>
    <t xml:space="preserve">Perfil en Instagram privado </t>
  </si>
  <si>
    <t>Duckduckgo</t>
  </si>
  <si>
    <t>meelfsg</t>
  </si>
  <si>
    <t>Firefox</t>
  </si>
  <si>
    <t>https://x.com/meelfsg</t>
  </si>
  <si>
    <t xml:space="preserve">Perfil en X (twitter) </t>
  </si>
  <si>
    <t xml:space="preserve">Perfil en Bereal </t>
  </si>
  <si>
    <t>https://bere.al/meelfsg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</si>
</sst>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ourier New"/>
      <family val="1"/>
    </font>
    <font>
      <sz val="10"/>
      <color theme="1"/>
      <name val="Arial"/>
      <family val="2"/>
      <scheme val="minor"/>
    </font>
    <font>
      <b/>
      <sz val="10"/>
      <color theme="1"/>
      <name val="Avenir Next Condensed Regular"/>
    </font>
    <font>
      <sz val="10"/>
      <color theme="1"/>
      <name val="Avenir Next Condensed Regular"/>
    </font>
    <font>
      <sz val="10"/>
      <name val="Avenir Next Condensed Regular"/>
    </font>
    <font>
      <u/>
      <sz val="10"/>
      <color theme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0" fontId="6" fillId="0" borderId="0" xfId="0" applyFont="1"/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4" fillId="2" borderId="0" xfId="0" applyFont="1" applyFill="1"/>
    <xf numFmtId="0" fontId="4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3" borderId="7" xfId="0" applyFont="1" applyFill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8" xfId="0" applyFont="1" applyBorder="1"/>
    <xf numFmtId="0" fontId="8" fillId="0" borderId="9" xfId="0" applyFont="1" applyBorder="1" applyAlignment="1">
      <alignment vertical="center"/>
    </xf>
    <xf numFmtId="0" fontId="8" fillId="3" borderId="10" xfId="0" applyFont="1" applyFill="1" applyBorder="1" applyAlignment="1">
      <alignment vertical="center"/>
    </xf>
    <xf numFmtId="0" fontId="8" fillId="0" borderId="11" xfId="0" applyFont="1" applyBorder="1"/>
    <xf numFmtId="0" fontId="8" fillId="0" borderId="12" xfId="0" applyFont="1" applyBorder="1"/>
    <xf numFmtId="0" fontId="8" fillId="3" borderId="13" xfId="0" applyFont="1" applyFill="1" applyBorder="1" applyAlignment="1">
      <alignment vertical="center"/>
    </xf>
    <xf numFmtId="0" fontId="8" fillId="0" borderId="14" xfId="0" applyFont="1" applyBorder="1"/>
    <xf numFmtId="0" fontId="8" fillId="0" borderId="15" xfId="0" applyFont="1" applyBorder="1"/>
    <xf numFmtId="0" fontId="8" fillId="0" borderId="9" xfId="0" applyFont="1" applyBorder="1"/>
    <xf numFmtId="0" fontId="8" fillId="3" borderId="16" xfId="0" applyFont="1" applyFill="1" applyBorder="1" applyAlignment="1">
      <alignment vertical="center"/>
    </xf>
    <xf numFmtId="0" fontId="8" fillId="0" borderId="17" xfId="0" applyFont="1" applyBorder="1"/>
    <xf numFmtId="0" fontId="8" fillId="0" borderId="18" xfId="0" applyFont="1" applyBorder="1"/>
    <xf numFmtId="0" fontId="10" fillId="0" borderId="8" xfId="1" applyBorder="1" applyAlignment="1">
      <alignment vertical="center"/>
    </xf>
    <xf numFmtId="0" fontId="10" fillId="0" borderId="11" xfId="1" applyBorder="1"/>
    <xf numFmtId="0" fontId="7" fillId="0" borderId="1" xfId="0" applyFont="1" applyBorder="1" applyAlignment="1">
      <alignment horizontal="center" vertical="center"/>
    </xf>
    <xf numFmtId="0" fontId="9" fillId="0" borderId="2" xfId="0" applyFont="1" applyBorder="1"/>
  </cellXfs>
  <cellStyles count="2">
    <cellStyle name="Hipervínculo" xfId="1" builtinId="8"/>
    <cellStyle name="Normal" xfId="0" builtinId="0"/>
  </cellStyles>
  <dxfs count="4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s.linkedin.com/in/fernanda-sanchez-garrido-a58984223" TargetMode="External"/><Relationship Id="rId7" Type="http://schemas.openxmlformats.org/officeDocument/2006/relationships/hyperlink" Target="https://bere.al/meelfsg" TargetMode="External"/><Relationship Id="rId2" Type="http://schemas.openxmlformats.org/officeDocument/2006/relationships/hyperlink" Target="https://www.upiita.ipn.mx/adjuntos/apoyos%20educativos/2024/RESULTADOS-PFL-2024.pdf" TargetMode="External"/><Relationship Id="rId1" Type="http://schemas.openxmlformats.org/officeDocument/2006/relationships/hyperlink" Target="https://prezi.com/p/pljwngmvxazo/codigo-de-etica-profesional/" TargetMode="External"/><Relationship Id="rId6" Type="http://schemas.openxmlformats.org/officeDocument/2006/relationships/hyperlink" Target="https://x.com/meelfsg" TargetMode="External"/><Relationship Id="rId5" Type="http://schemas.openxmlformats.org/officeDocument/2006/relationships/hyperlink" Target="https://www.instagram.com/melaniefsg/" TargetMode="External"/><Relationship Id="rId4" Type="http://schemas.openxmlformats.org/officeDocument/2006/relationships/hyperlink" Target="https://www.facebook.com/melaniefernanda.sanchez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/>
  </sheetViews>
  <sheetFormatPr baseColWidth="10" defaultColWidth="12.6640625" defaultRowHeight="15.75" customHeight="1"/>
  <cols>
    <col min="8" max="8" width="21.6640625" customWidth="1"/>
    <col min="9" max="9" width="4" customWidth="1"/>
    <col min="10" max="10" width="23" customWidth="1"/>
    <col min="11" max="11" width="3.164062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2" t="s">
        <v>0</v>
      </c>
      <c r="C2" s="1"/>
      <c r="D2" s="2" t="s">
        <v>1</v>
      </c>
      <c r="E2" s="1"/>
      <c r="F2" s="2" t="s">
        <v>2</v>
      </c>
      <c r="G2" s="1"/>
      <c r="H2" s="2" t="s">
        <v>3</v>
      </c>
      <c r="I2" s="1"/>
      <c r="J2" s="2" t="s">
        <v>4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 t="s">
        <v>5</v>
      </c>
      <c r="C3" s="1"/>
      <c r="D3" s="1" t="s">
        <v>6</v>
      </c>
      <c r="E3" s="1"/>
      <c r="F3" s="1" t="s">
        <v>7</v>
      </c>
      <c r="G3" s="1"/>
      <c r="H3" s="1" t="s">
        <v>8</v>
      </c>
      <c r="I3" s="1">
        <v>1</v>
      </c>
      <c r="J3" s="1" t="s">
        <v>9</v>
      </c>
      <c r="K3" s="1">
        <v>0.2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 t="s">
        <v>10</v>
      </c>
      <c r="C4" s="1"/>
      <c r="D4" s="1" t="s">
        <v>11</v>
      </c>
      <c r="E4" s="1"/>
      <c r="F4" s="1" t="s">
        <v>12</v>
      </c>
      <c r="G4" s="1"/>
      <c r="H4" s="1" t="s">
        <v>13</v>
      </c>
      <c r="I4" s="1">
        <v>0.5</v>
      </c>
      <c r="J4" s="1" t="s">
        <v>14</v>
      </c>
      <c r="K4" s="1">
        <v>0.5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 t="s">
        <v>15</v>
      </c>
      <c r="C5" s="1"/>
      <c r="D5" s="1" t="s">
        <v>16</v>
      </c>
      <c r="E5" s="1"/>
      <c r="F5" s="1" t="s">
        <v>17</v>
      </c>
      <c r="G5" s="1"/>
      <c r="H5" s="1" t="s">
        <v>18</v>
      </c>
      <c r="I5" s="1">
        <v>0.25</v>
      </c>
      <c r="J5" s="1" t="s">
        <v>19</v>
      </c>
      <c r="K5" s="1">
        <v>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 t="s">
        <v>20</v>
      </c>
      <c r="C6" s="1"/>
      <c r="D6" s="1" t="s">
        <v>21</v>
      </c>
      <c r="E6" s="1"/>
      <c r="F6" s="1" t="s">
        <v>22</v>
      </c>
      <c r="G6" s="1"/>
      <c r="H6" s="1" t="s">
        <v>23</v>
      </c>
      <c r="I6" s="1">
        <v>0.1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 t="s">
        <v>24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 t="s">
        <v>25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 t="s">
        <v>26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29"/>
  <sheetViews>
    <sheetView showGridLines="0" tabSelected="1" workbookViewId="0">
      <pane ySplit="4" topLeftCell="A5" activePane="bottomLeft" state="frozen"/>
      <selection pane="bottomLeft" activeCell="D17" sqref="D17"/>
    </sheetView>
  </sheetViews>
  <sheetFormatPr baseColWidth="10" defaultColWidth="12.6640625" defaultRowHeight="15.75" customHeight="1"/>
  <cols>
    <col min="1" max="2" width="2.6640625" customWidth="1"/>
    <col min="3" max="3" width="22.6640625" customWidth="1"/>
    <col min="4" max="4" width="9.1640625" customWidth="1"/>
    <col min="5" max="5" width="73.5" customWidth="1"/>
    <col min="6" max="6" width="16.1640625" customWidth="1"/>
    <col min="7" max="7" width="14" customWidth="1"/>
    <col min="8" max="8" width="12.6640625" customWidth="1"/>
    <col min="9" max="9" width="22.1640625" customWidth="1"/>
    <col min="10" max="10" width="25.5" customWidth="1"/>
    <col min="11" max="11" width="64.5" customWidth="1"/>
    <col min="12" max="12" width="4.33203125" customWidth="1"/>
    <col min="13" max="13" width="3.6640625" hidden="1" customWidth="1"/>
    <col min="14" max="15" width="4.6640625" hidden="1" customWidth="1"/>
    <col min="16" max="16" width="4.33203125" hidden="1" customWidth="1"/>
  </cols>
  <sheetData>
    <row r="1" spans="1:16" ht="14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5"/>
      <c r="M1" s="5"/>
      <c r="N1" s="6"/>
      <c r="O1" s="4"/>
      <c r="P1" s="5"/>
    </row>
    <row r="2" spans="1:16" ht="15">
      <c r="A2" s="3"/>
      <c r="B2" s="46" t="s">
        <v>27</v>
      </c>
      <c r="C2" s="47"/>
      <c r="D2" s="7">
        <f>IFERROR(AVERAGE(O5:O28),"")</f>
        <v>0.31285714285714283</v>
      </c>
      <c r="E2" s="4"/>
      <c r="F2" s="4"/>
      <c r="G2" s="4"/>
      <c r="H2" s="4"/>
      <c r="I2" s="8"/>
      <c r="J2" s="8"/>
      <c r="K2" s="4"/>
      <c r="L2" s="5"/>
      <c r="M2" s="5"/>
      <c r="N2" s="5"/>
      <c r="O2" s="5"/>
      <c r="P2" s="5"/>
    </row>
    <row r="3" spans="1:16" ht="14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5"/>
      <c r="M3" s="5"/>
      <c r="N3" s="6"/>
      <c r="O3" s="4"/>
      <c r="P3" s="5"/>
    </row>
    <row r="4" spans="1:16" ht="15.75" customHeight="1">
      <c r="A4" s="3"/>
      <c r="B4" s="27" t="s">
        <v>28</v>
      </c>
      <c r="C4" s="28" t="s">
        <v>29</v>
      </c>
      <c r="D4" s="28" t="s">
        <v>30</v>
      </c>
      <c r="E4" s="28" t="s">
        <v>31</v>
      </c>
      <c r="F4" s="28" t="s">
        <v>32</v>
      </c>
      <c r="G4" s="28" t="s">
        <v>1</v>
      </c>
      <c r="H4" s="28" t="s">
        <v>2</v>
      </c>
      <c r="I4" s="28" t="s">
        <v>3</v>
      </c>
      <c r="J4" s="28" t="s">
        <v>4</v>
      </c>
      <c r="K4" s="29" t="s">
        <v>33</v>
      </c>
      <c r="L4" s="5"/>
      <c r="M4" s="9" t="s">
        <v>34</v>
      </c>
      <c r="N4" s="11" t="s">
        <v>35</v>
      </c>
      <c r="O4" s="10" t="s">
        <v>36</v>
      </c>
      <c r="P4" s="5"/>
    </row>
    <row r="5" spans="1:16" ht="15.75" customHeight="1">
      <c r="A5" s="12"/>
      <c r="B5" s="30">
        <v>1</v>
      </c>
      <c r="C5" s="31" t="s">
        <v>37</v>
      </c>
      <c r="D5" s="31" t="s">
        <v>38</v>
      </c>
      <c r="E5" s="44" t="s">
        <v>39</v>
      </c>
      <c r="F5" s="31" t="s">
        <v>26</v>
      </c>
      <c r="G5" s="31" t="s">
        <v>6</v>
      </c>
      <c r="H5" s="31" t="s">
        <v>17</v>
      </c>
      <c r="I5" s="32" t="s">
        <v>8</v>
      </c>
      <c r="J5" s="32" t="s">
        <v>9</v>
      </c>
      <c r="K5" s="33" t="s">
        <v>40</v>
      </c>
      <c r="L5" s="5"/>
      <c r="M5" s="13">
        <f>IFERROR(VLOOKUP(I5,mDatos!$H$3:$I$6,2,FALSE),"")</f>
        <v>1</v>
      </c>
      <c r="N5" s="14">
        <f>IFERROR(VLOOKUP(J5,mDatos!$J$3:$K$5,2,FALSE),"")</f>
        <v>0.2</v>
      </c>
      <c r="O5" s="15">
        <f t="shared" ref="O5:O28" si="0">IF(LEN(C5)*LEN(M5)*LEN(N5)&gt;0,M5*N5,"")</f>
        <v>0.2</v>
      </c>
      <c r="P5" s="5"/>
    </row>
    <row r="6" spans="1:16" ht="15.75" customHeight="1">
      <c r="A6" s="12"/>
      <c r="B6" s="34">
        <v>2</v>
      </c>
      <c r="C6" s="31" t="s">
        <v>37</v>
      </c>
      <c r="D6" s="35" t="s">
        <v>38</v>
      </c>
      <c r="E6" s="45" t="s">
        <v>41</v>
      </c>
      <c r="F6" s="35" t="s">
        <v>26</v>
      </c>
      <c r="G6" s="35" t="s">
        <v>6</v>
      </c>
      <c r="H6" s="35" t="s">
        <v>7</v>
      </c>
      <c r="I6" s="35" t="s">
        <v>8</v>
      </c>
      <c r="J6" s="32" t="s">
        <v>19</v>
      </c>
      <c r="K6" s="36" t="s">
        <v>42</v>
      </c>
      <c r="L6" s="5"/>
      <c r="M6" s="16">
        <f>IFERROR(VLOOKUP(I6,mDatos!$H$3:$I$6,2,FALSE)+COUNTIF(I$5:I5,I6)*0.05,"")</f>
        <v>1.05</v>
      </c>
      <c r="N6" s="17">
        <f>IFERROR(VLOOKUP(J6,mDatos!$J$3:$K$5,2,FALSE),"")</f>
        <v>1</v>
      </c>
      <c r="O6" s="18">
        <f t="shared" si="0"/>
        <v>1.05</v>
      </c>
      <c r="P6" s="5"/>
    </row>
    <row r="7" spans="1:16" ht="15.75" customHeight="1">
      <c r="A7" s="12"/>
      <c r="B7" s="34">
        <v>3</v>
      </c>
      <c r="C7" s="31" t="s">
        <v>43</v>
      </c>
      <c r="D7" s="35" t="s">
        <v>50</v>
      </c>
      <c r="E7" s="45" t="s">
        <v>44</v>
      </c>
      <c r="F7" s="35" t="s">
        <v>26</v>
      </c>
      <c r="G7" s="35" t="s">
        <v>16</v>
      </c>
      <c r="H7" s="35" t="s">
        <v>22</v>
      </c>
      <c r="I7" s="35" t="s">
        <v>23</v>
      </c>
      <c r="J7" s="32" t="s">
        <v>19</v>
      </c>
      <c r="K7" s="36" t="s">
        <v>45</v>
      </c>
      <c r="L7" s="5"/>
      <c r="M7" s="16">
        <f>IFERROR(VLOOKUP(I7,mDatos!$H$3:$I$6,2,FALSE)+COUNTIF(I$5:I6,I7)*0.05,"")</f>
        <v>0.1</v>
      </c>
      <c r="N7" s="17">
        <f>IFERROR(VLOOKUP(J7,mDatos!$J$3:$K$5,2,FALSE),"")</f>
        <v>1</v>
      </c>
      <c r="O7" s="18">
        <f t="shared" si="0"/>
        <v>0.1</v>
      </c>
      <c r="P7" s="5"/>
    </row>
    <row r="8" spans="1:16" ht="15.75" customHeight="1">
      <c r="A8" s="12"/>
      <c r="B8" s="34">
        <v>4</v>
      </c>
      <c r="C8" s="31" t="s">
        <v>47</v>
      </c>
      <c r="D8" s="35" t="s">
        <v>46</v>
      </c>
      <c r="E8" s="45" t="s">
        <v>48</v>
      </c>
      <c r="F8" s="35" t="s">
        <v>5</v>
      </c>
      <c r="G8" s="35" t="s">
        <v>16</v>
      </c>
      <c r="H8" s="35" t="s">
        <v>22</v>
      </c>
      <c r="I8" s="35" t="s">
        <v>23</v>
      </c>
      <c r="J8" s="32" t="s">
        <v>19</v>
      </c>
      <c r="K8" s="36" t="s">
        <v>49</v>
      </c>
      <c r="L8" s="5"/>
      <c r="M8" s="16">
        <f>IFERROR(VLOOKUP(I8,mDatos!$H$3:$I$6,2,FALSE)+COUNTIF(I$5:I7,I8)*0.05,"")</f>
        <v>0.15000000000000002</v>
      </c>
      <c r="N8" s="17">
        <f>IFERROR(VLOOKUP(J8,mDatos!$J$3:$K$5,2,FALSE),"")</f>
        <v>1</v>
      </c>
      <c r="O8" s="18">
        <f t="shared" si="0"/>
        <v>0.15000000000000002</v>
      </c>
      <c r="P8" s="5"/>
    </row>
    <row r="9" spans="1:16" ht="15.75" customHeight="1">
      <c r="A9" s="12"/>
      <c r="B9" s="34">
        <v>5</v>
      </c>
      <c r="C9" s="31" t="s">
        <v>51</v>
      </c>
      <c r="D9" s="35" t="s">
        <v>54</v>
      </c>
      <c r="E9" s="45" t="s">
        <v>52</v>
      </c>
      <c r="F9" s="35" t="s">
        <v>5</v>
      </c>
      <c r="G9" s="35" t="s">
        <v>16</v>
      </c>
      <c r="H9" s="35" t="s">
        <v>17</v>
      </c>
      <c r="I9" s="35" t="s">
        <v>8</v>
      </c>
      <c r="J9" s="32" t="s">
        <v>9</v>
      </c>
      <c r="K9" s="36" t="s">
        <v>53</v>
      </c>
      <c r="L9" s="5"/>
      <c r="M9" s="16">
        <f>IFERROR(VLOOKUP(I9,mDatos!$H$3:$I$6,2,FALSE)+COUNTIF(I$5:I8,I9)*0.05,"")</f>
        <v>1.1000000000000001</v>
      </c>
      <c r="N9" s="17">
        <f>IFERROR(VLOOKUP(J9,mDatos!$J$3:$K$5,2,FALSE),"")</f>
        <v>0.2</v>
      </c>
      <c r="O9" s="18">
        <f t="shared" si="0"/>
        <v>0.22000000000000003</v>
      </c>
      <c r="P9" s="5"/>
    </row>
    <row r="10" spans="1:16" ht="15.75" customHeight="1">
      <c r="A10" s="12"/>
      <c r="B10" s="34">
        <v>6</v>
      </c>
      <c r="C10" s="35" t="s">
        <v>55</v>
      </c>
      <c r="D10" s="35" t="s">
        <v>56</v>
      </c>
      <c r="E10" s="45" t="s">
        <v>57</v>
      </c>
      <c r="F10" s="35" t="s">
        <v>5</v>
      </c>
      <c r="G10" s="35" t="s">
        <v>6</v>
      </c>
      <c r="H10" s="35" t="s">
        <v>17</v>
      </c>
      <c r="I10" s="35" t="s">
        <v>8</v>
      </c>
      <c r="J10" s="35" t="s">
        <v>9</v>
      </c>
      <c r="K10" s="36" t="s">
        <v>58</v>
      </c>
      <c r="L10" s="5"/>
      <c r="M10" s="16">
        <f>IFERROR(VLOOKUP(I10,mDatos!$H$3:$I$6,2,FALSE)+COUNTIF(I$5:I9,I10)*0.05,"")</f>
        <v>1.1499999999999999</v>
      </c>
      <c r="N10" s="17">
        <f>IFERROR(VLOOKUP(J10,mDatos!$J$3:$K$5,2,FALSE),"")</f>
        <v>0.2</v>
      </c>
      <c r="O10" s="18">
        <f t="shared" si="0"/>
        <v>0.22999999999999998</v>
      </c>
      <c r="P10" s="5"/>
    </row>
    <row r="11" spans="1:16" ht="15.75" customHeight="1">
      <c r="A11" s="12"/>
      <c r="B11" s="34">
        <v>7</v>
      </c>
      <c r="C11" s="35" t="s">
        <v>55</v>
      </c>
      <c r="D11" s="35" t="s">
        <v>56</v>
      </c>
      <c r="E11" s="45" t="s">
        <v>60</v>
      </c>
      <c r="F11" s="35" t="s">
        <v>5</v>
      </c>
      <c r="G11" s="35" t="s">
        <v>16</v>
      </c>
      <c r="H11" s="35" t="s">
        <v>12</v>
      </c>
      <c r="I11" s="35" t="s">
        <v>8</v>
      </c>
      <c r="J11" s="35" t="s">
        <v>9</v>
      </c>
      <c r="K11" s="36" t="s">
        <v>59</v>
      </c>
      <c r="L11" s="5"/>
      <c r="M11" s="16">
        <f>IFERROR(VLOOKUP(I11,mDatos!$H$3:$I$6,2,FALSE)+COUNTIF(I$5:I10,I11)*0.05,"")</f>
        <v>1.2</v>
      </c>
      <c r="N11" s="17">
        <f>IFERROR(VLOOKUP(J11,mDatos!$J$3:$K$5,2,FALSE),"")</f>
        <v>0.2</v>
      </c>
      <c r="O11" s="18">
        <f t="shared" si="0"/>
        <v>0.24</v>
      </c>
      <c r="P11" s="5"/>
    </row>
    <row r="12" spans="1:16" ht="15.75" customHeight="1">
      <c r="A12" s="12"/>
      <c r="B12" s="34"/>
      <c r="C12" s="35"/>
      <c r="D12" s="35"/>
      <c r="E12" s="35"/>
      <c r="F12" s="35"/>
      <c r="G12" s="35"/>
      <c r="H12" s="35"/>
      <c r="I12" s="35"/>
      <c r="J12" s="35"/>
      <c r="K12" s="36"/>
      <c r="L12" s="5"/>
      <c r="M12" s="16" t="str">
        <f>IFERROR(VLOOKUP(I12,mDatos!$H$3:$I$6,2,FALSE)+COUNTIF(I$5:I11,I12)*0.05,"")</f>
        <v/>
      </c>
      <c r="N12" s="17" t="str">
        <f>IFERROR(VLOOKUP(J12,mDatos!$J$3:$K$5,2,FALSE),"")</f>
        <v/>
      </c>
      <c r="O12" s="18" t="str">
        <f t="shared" si="0"/>
        <v/>
      </c>
      <c r="P12" s="5"/>
    </row>
    <row r="13" spans="1:16" ht="15.75" customHeight="1">
      <c r="A13" s="12"/>
      <c r="B13" s="37"/>
      <c r="C13" s="38"/>
      <c r="D13" s="38"/>
      <c r="E13" s="38"/>
      <c r="F13" s="38"/>
      <c r="G13" s="38"/>
      <c r="H13" s="38"/>
      <c r="I13" s="38"/>
      <c r="J13" s="38"/>
      <c r="K13" s="39"/>
      <c r="L13" s="5"/>
      <c r="M13" s="19" t="str">
        <f>IFERROR(VLOOKUP(I13,mDatos!$H$3:$I$6,2,FALSE)+COUNTIF(I$5:I12,I13)*0.05,"")</f>
        <v/>
      </c>
      <c r="N13" s="20" t="str">
        <f>IFERROR(VLOOKUP(J13,mDatos!$J$3:$K$5,2,FALSE),"")</f>
        <v/>
      </c>
      <c r="O13" s="21" t="str">
        <f t="shared" si="0"/>
        <v/>
      </c>
      <c r="P13" s="5"/>
    </row>
    <row r="14" spans="1:16" ht="15.75" customHeight="1">
      <c r="A14" s="12"/>
      <c r="B14" s="30" t="str">
        <f t="shared" ref="B14:B28" si="1">IF(LEN(C14)&gt;0,ROW()-4,"")</f>
        <v/>
      </c>
      <c r="C14" s="32"/>
      <c r="D14" s="32"/>
      <c r="E14" s="32"/>
      <c r="F14" s="32"/>
      <c r="G14" s="32"/>
      <c r="H14" s="32"/>
      <c r="I14" s="32"/>
      <c r="J14" s="32"/>
      <c r="K14" s="40"/>
      <c r="L14" s="5"/>
      <c r="M14" s="13" t="str">
        <f>IFERROR(VLOOKUP(I14,mDatos!$H$3:$I$6,2,FALSE)+COUNTIF(I$5:I13,I14)*0.05,"")</f>
        <v/>
      </c>
      <c r="N14" s="14" t="str">
        <f>IFERROR(VLOOKUP(J14,mDatos!$J$3:$K$5,2,FALSE),"")</f>
        <v/>
      </c>
      <c r="O14" s="15" t="str">
        <f t="shared" si="0"/>
        <v/>
      </c>
      <c r="P14" s="5"/>
    </row>
    <row r="15" spans="1:16" ht="15.75" customHeight="1">
      <c r="A15" s="12"/>
      <c r="B15" s="34" t="str">
        <f t="shared" si="1"/>
        <v/>
      </c>
      <c r="C15" s="35"/>
      <c r="D15" s="35"/>
      <c r="E15" s="35"/>
      <c r="F15" s="35"/>
      <c r="G15" s="35"/>
      <c r="H15" s="35"/>
      <c r="I15" s="35"/>
      <c r="J15" s="35"/>
      <c r="K15" s="36"/>
      <c r="L15" s="5"/>
      <c r="M15" s="16" t="str">
        <f>IFERROR(VLOOKUP(I15,mDatos!$H$3:$I$6,2,FALSE)+COUNTIF(I$5:I14,I15)*0.05,"")</f>
        <v/>
      </c>
      <c r="N15" s="17" t="str">
        <f>IFERROR(VLOOKUP(J15,mDatos!$J$3:$K$5,2,FALSE),"")</f>
        <v/>
      </c>
      <c r="O15" s="18" t="str">
        <f t="shared" si="0"/>
        <v/>
      </c>
      <c r="P15" s="5"/>
    </row>
    <row r="16" spans="1:16" ht="15.75" customHeight="1">
      <c r="A16" s="12"/>
      <c r="B16" s="34" t="str">
        <f t="shared" si="1"/>
        <v/>
      </c>
      <c r="C16" s="35"/>
      <c r="D16" s="35"/>
      <c r="E16" s="35"/>
      <c r="F16" s="35"/>
      <c r="G16" s="35"/>
      <c r="H16" s="35"/>
      <c r="I16" s="35"/>
      <c r="J16" s="35"/>
      <c r="K16" s="36"/>
      <c r="L16" s="5"/>
      <c r="M16" s="16" t="str">
        <f>IFERROR(VLOOKUP(I16,mDatos!$H$3:$I$6,2,FALSE)+COUNTIF(I$5:I15,I16)*0.05,"")</f>
        <v/>
      </c>
      <c r="N16" s="17" t="str">
        <f>IFERROR(VLOOKUP(J16,mDatos!$J$3:$K$5,2,FALSE),"")</f>
        <v/>
      </c>
      <c r="O16" s="18" t="str">
        <f t="shared" si="0"/>
        <v/>
      </c>
      <c r="P16" s="5"/>
    </row>
    <row r="17" spans="1:16" ht="15.75" customHeight="1">
      <c r="A17" s="12"/>
      <c r="B17" s="34" t="str">
        <f t="shared" si="1"/>
        <v/>
      </c>
      <c r="C17" s="35"/>
      <c r="D17" s="35"/>
      <c r="E17" s="35"/>
      <c r="F17" s="35"/>
      <c r="G17" s="35"/>
      <c r="H17" s="35"/>
      <c r="I17" s="35"/>
      <c r="J17" s="35"/>
      <c r="K17" s="36"/>
      <c r="L17" s="5"/>
      <c r="M17" s="16" t="str">
        <f>IFERROR(VLOOKUP(I17,mDatos!$H$3:$I$6,2,FALSE)+COUNTIF(I$5:I16,I17)*0.05,"")</f>
        <v/>
      </c>
      <c r="N17" s="17" t="str">
        <f>IFERROR(VLOOKUP(J17,mDatos!$J$3:$K$5,2,FALSE),"")</f>
        <v/>
      </c>
      <c r="O17" s="18" t="str">
        <f t="shared" si="0"/>
        <v/>
      </c>
      <c r="P17" s="5"/>
    </row>
    <row r="18" spans="1:16" ht="15.75" customHeight="1">
      <c r="A18" s="12"/>
      <c r="B18" s="34" t="str">
        <f t="shared" si="1"/>
        <v/>
      </c>
      <c r="C18" s="35"/>
      <c r="D18" s="35"/>
      <c r="E18" s="35"/>
      <c r="F18" s="35"/>
      <c r="G18" s="35"/>
      <c r="H18" s="35"/>
      <c r="I18" s="35"/>
      <c r="J18" s="35"/>
      <c r="K18" s="36"/>
      <c r="L18" s="5"/>
      <c r="M18" s="16" t="str">
        <f>IFERROR(VLOOKUP(I18,mDatos!$H$3:$I$6,2,FALSE)+COUNTIF(I$5:I17,I18)*0.05,"")</f>
        <v/>
      </c>
      <c r="N18" s="17" t="str">
        <f>IFERROR(VLOOKUP(J18,mDatos!$J$3:$K$5,2,FALSE),"")</f>
        <v/>
      </c>
      <c r="O18" s="18" t="str">
        <f t="shared" si="0"/>
        <v/>
      </c>
      <c r="P18" s="5"/>
    </row>
    <row r="19" spans="1:16" ht="15.75" customHeight="1">
      <c r="A19" s="12"/>
      <c r="B19" s="34" t="str">
        <f t="shared" si="1"/>
        <v/>
      </c>
      <c r="C19" s="35"/>
      <c r="D19" s="35"/>
      <c r="E19" s="35"/>
      <c r="F19" s="35"/>
      <c r="G19" s="35"/>
      <c r="H19" s="35"/>
      <c r="I19" s="35"/>
      <c r="J19" s="35"/>
      <c r="K19" s="36"/>
      <c r="L19" s="5"/>
      <c r="M19" s="16" t="str">
        <f>IFERROR(VLOOKUP(I19,mDatos!$H$3:$I$6,2,FALSE)+COUNTIF(I$5:I18,I19)*0.05,"")</f>
        <v/>
      </c>
      <c r="N19" s="17" t="str">
        <f>IFERROR(VLOOKUP(J19,mDatos!$J$3:$K$5,2,FALSE),"")</f>
        <v/>
      </c>
      <c r="O19" s="18" t="str">
        <f t="shared" si="0"/>
        <v/>
      </c>
      <c r="P19" s="5"/>
    </row>
    <row r="20" spans="1:16" ht="15.75" customHeight="1">
      <c r="A20" s="12"/>
      <c r="B20" s="34" t="str">
        <f t="shared" si="1"/>
        <v/>
      </c>
      <c r="C20" s="35"/>
      <c r="D20" s="35"/>
      <c r="E20" s="35"/>
      <c r="F20" s="35"/>
      <c r="G20" s="35"/>
      <c r="H20" s="35"/>
      <c r="I20" s="35"/>
      <c r="J20" s="35"/>
      <c r="K20" s="36"/>
      <c r="L20" s="5"/>
      <c r="M20" s="16" t="str">
        <f>IFERROR(VLOOKUP(I20,mDatos!$H$3:$I$6,2,FALSE)+COUNTIF(I$5:I19,I20)*0.05,"")</f>
        <v/>
      </c>
      <c r="N20" s="17" t="str">
        <f>IFERROR(VLOOKUP(J20,mDatos!$J$3:$K$5,2,FALSE),"")</f>
        <v/>
      </c>
      <c r="O20" s="18" t="str">
        <f t="shared" si="0"/>
        <v/>
      </c>
      <c r="P20" s="5"/>
    </row>
    <row r="21" spans="1:16" ht="15.75" customHeight="1">
      <c r="A21" s="12"/>
      <c r="B21" s="34" t="str">
        <f t="shared" si="1"/>
        <v/>
      </c>
      <c r="C21" s="35"/>
      <c r="D21" s="35"/>
      <c r="E21" s="35"/>
      <c r="F21" s="35"/>
      <c r="G21" s="35"/>
      <c r="H21" s="35"/>
      <c r="I21" s="35"/>
      <c r="J21" s="35"/>
      <c r="K21" s="36"/>
      <c r="L21" s="5"/>
      <c r="M21" s="16" t="str">
        <f>IFERROR(VLOOKUP(I21,mDatos!$H$3:$I$6,2,FALSE)+COUNTIF(I$5:I20,I21)*0.05,"")</f>
        <v/>
      </c>
      <c r="N21" s="17" t="str">
        <f>IFERROR(VLOOKUP(J21,mDatos!$J$3:$K$5,2,FALSE),"")</f>
        <v/>
      </c>
      <c r="O21" s="18" t="str">
        <f t="shared" si="0"/>
        <v/>
      </c>
      <c r="P21" s="5"/>
    </row>
    <row r="22" spans="1:16" ht="15.75" customHeight="1">
      <c r="A22" s="12"/>
      <c r="B22" s="34" t="str">
        <f t="shared" si="1"/>
        <v/>
      </c>
      <c r="C22" s="35"/>
      <c r="D22" s="35"/>
      <c r="E22" s="35"/>
      <c r="F22" s="35"/>
      <c r="G22" s="35"/>
      <c r="H22" s="35"/>
      <c r="I22" s="35"/>
      <c r="J22" s="35"/>
      <c r="K22" s="36"/>
      <c r="L22" s="5"/>
      <c r="M22" s="16" t="str">
        <f>IFERROR(VLOOKUP(I22,mDatos!$H$3:$I$6,2,FALSE)+COUNTIF(I$5:I21,I22)*0.05,"")</f>
        <v/>
      </c>
      <c r="N22" s="17" t="str">
        <f>IFERROR(VLOOKUP(J22,mDatos!$J$3:$K$5,2,FALSE),"")</f>
        <v/>
      </c>
      <c r="O22" s="18" t="str">
        <f t="shared" si="0"/>
        <v/>
      </c>
      <c r="P22" s="5"/>
    </row>
    <row r="23" spans="1:16" ht="15.75" customHeight="1">
      <c r="A23" s="12"/>
      <c r="B23" s="34" t="str">
        <f t="shared" si="1"/>
        <v/>
      </c>
      <c r="C23" s="35"/>
      <c r="D23" s="35"/>
      <c r="E23" s="35"/>
      <c r="F23" s="35"/>
      <c r="G23" s="35"/>
      <c r="H23" s="35"/>
      <c r="I23" s="35"/>
      <c r="J23" s="35"/>
      <c r="K23" s="36"/>
      <c r="L23" s="5"/>
      <c r="M23" s="16" t="str">
        <f>IFERROR(VLOOKUP(I23,mDatos!$H$3:$I$6,2,FALSE)+COUNTIF(I$5:I22,I23)*0.05,"")</f>
        <v/>
      </c>
      <c r="N23" s="17" t="str">
        <f>IFERROR(VLOOKUP(J23,mDatos!$J$3:$K$5,2,FALSE),"")</f>
        <v/>
      </c>
      <c r="O23" s="18" t="str">
        <f t="shared" si="0"/>
        <v/>
      </c>
      <c r="P23" s="5"/>
    </row>
    <row r="24" spans="1:16" ht="15.75" customHeight="1">
      <c r="A24" s="12"/>
      <c r="B24" s="34" t="str">
        <f t="shared" si="1"/>
        <v/>
      </c>
      <c r="C24" s="35"/>
      <c r="D24" s="35"/>
      <c r="E24" s="35"/>
      <c r="F24" s="35"/>
      <c r="G24" s="35"/>
      <c r="H24" s="35"/>
      <c r="I24" s="35"/>
      <c r="J24" s="35"/>
      <c r="K24" s="36"/>
      <c r="L24" s="5"/>
      <c r="M24" s="16" t="str">
        <f>IFERROR(VLOOKUP(I24,mDatos!$H$3:$I$6,2,FALSE)+COUNTIF(I$5:I23,I24)*0.05,"")</f>
        <v/>
      </c>
      <c r="N24" s="17" t="str">
        <f>IFERROR(VLOOKUP(J24,mDatos!$J$3:$K$5,2,FALSE),"")</f>
        <v/>
      </c>
      <c r="O24" s="18" t="str">
        <f t="shared" si="0"/>
        <v/>
      </c>
      <c r="P24" s="5"/>
    </row>
    <row r="25" spans="1:16" ht="15.75" customHeight="1">
      <c r="A25" s="12"/>
      <c r="B25" s="34" t="str">
        <f t="shared" si="1"/>
        <v/>
      </c>
      <c r="C25" s="35"/>
      <c r="D25" s="35"/>
      <c r="E25" s="35"/>
      <c r="F25" s="35"/>
      <c r="G25" s="35"/>
      <c r="H25" s="35"/>
      <c r="I25" s="35"/>
      <c r="J25" s="35"/>
      <c r="K25" s="36"/>
      <c r="L25" s="5"/>
      <c r="M25" s="16" t="str">
        <f>IFERROR(VLOOKUP(I25,mDatos!$H$3:$I$6,2,FALSE)+COUNTIF(I$5:I24,I25)*0.05,"")</f>
        <v/>
      </c>
      <c r="N25" s="17" t="str">
        <f>IFERROR(VLOOKUP(J25,mDatos!$J$3:$K$5,2,FALSE),"")</f>
        <v/>
      </c>
      <c r="O25" s="18" t="str">
        <f t="shared" si="0"/>
        <v/>
      </c>
      <c r="P25" s="5"/>
    </row>
    <row r="26" spans="1:16" ht="15.75" customHeight="1">
      <c r="A26" s="12"/>
      <c r="B26" s="34" t="str">
        <f t="shared" si="1"/>
        <v/>
      </c>
      <c r="C26" s="35"/>
      <c r="D26" s="35"/>
      <c r="E26" s="35"/>
      <c r="F26" s="35"/>
      <c r="G26" s="35"/>
      <c r="H26" s="35"/>
      <c r="I26" s="35"/>
      <c r="J26" s="35"/>
      <c r="K26" s="36"/>
      <c r="L26" s="5"/>
      <c r="M26" s="16" t="str">
        <f>IFERROR(VLOOKUP(I26,mDatos!$H$3:$I$6,2,FALSE)+COUNTIF(I$5:I25,I26)*0.05,"")</f>
        <v/>
      </c>
      <c r="N26" s="17" t="str">
        <f>IFERROR(VLOOKUP(J26,mDatos!$J$3:$K$5,2,FALSE),"")</f>
        <v/>
      </c>
      <c r="O26" s="18" t="str">
        <f t="shared" si="0"/>
        <v/>
      </c>
      <c r="P26" s="5"/>
    </row>
    <row r="27" spans="1:16" ht="15.75" customHeight="1">
      <c r="A27" s="12"/>
      <c r="B27" s="34" t="str">
        <f t="shared" si="1"/>
        <v/>
      </c>
      <c r="C27" s="35"/>
      <c r="D27" s="35"/>
      <c r="E27" s="35"/>
      <c r="F27" s="35"/>
      <c r="G27" s="35"/>
      <c r="H27" s="35"/>
      <c r="I27" s="35"/>
      <c r="J27" s="35"/>
      <c r="K27" s="36"/>
      <c r="L27" s="5"/>
      <c r="M27" s="16" t="str">
        <f>IFERROR(VLOOKUP(I27,mDatos!$H$3:$I$6,2,FALSE)+COUNTIF(I$5:I26,I27)*0.05,"")</f>
        <v/>
      </c>
      <c r="N27" s="17" t="str">
        <f>IFERROR(VLOOKUP(J27,mDatos!$J$3:$K$5,2,FALSE),"")</f>
        <v/>
      </c>
      <c r="O27" s="18" t="str">
        <f t="shared" si="0"/>
        <v/>
      </c>
      <c r="P27" s="5"/>
    </row>
    <row r="28" spans="1:16" ht="15.75" customHeight="1">
      <c r="A28" s="12"/>
      <c r="B28" s="41" t="str">
        <f t="shared" si="1"/>
        <v/>
      </c>
      <c r="C28" s="42"/>
      <c r="D28" s="42"/>
      <c r="E28" s="42"/>
      <c r="F28" s="42"/>
      <c r="G28" s="42"/>
      <c r="H28" s="42"/>
      <c r="I28" s="42"/>
      <c r="J28" s="42"/>
      <c r="K28" s="43"/>
      <c r="L28" s="5"/>
      <c r="M28" s="22" t="str">
        <f>IFERROR(VLOOKUP(I28,mDatos!$H$3:$I$6,2,FALSE)+COUNTIF(I$5:I27,I28)*0.05,"")</f>
        <v/>
      </c>
      <c r="N28" s="23" t="str">
        <f>IFERROR(VLOOKUP(J28,mDatos!$J$3:$K$5,2,FALSE),"")</f>
        <v/>
      </c>
      <c r="O28" s="24" t="str">
        <f t="shared" si="0"/>
        <v/>
      </c>
      <c r="P28" s="5"/>
    </row>
    <row r="29" spans="1:16" ht="14">
      <c r="A29" s="2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26"/>
      <c r="O29" s="5"/>
      <c r="P29" s="5"/>
    </row>
  </sheetData>
  <mergeCells count="1">
    <mergeCell ref="B2:C2"/>
  </mergeCells>
  <conditionalFormatting sqref="D2">
    <cfRule type="cellIs" dxfId="3" priority="1" operator="lessThanOrEqual">
      <formula>0.3</formula>
    </cfRule>
    <cfRule type="cellIs" dxfId="2" priority="2" operator="lessThanOrEqual">
      <formula>0.6</formula>
    </cfRule>
    <cfRule type="cellIs" dxfId="1" priority="3" operator="lessThan">
      <formula>1</formula>
    </cfRule>
    <cfRule type="cellIs" dxfId="0" priority="4" operator="greaterThanOrEqual">
      <formula>1</formula>
    </cfRule>
  </conditionalFormatting>
  <dataValidations count="5">
    <dataValidation type="list" allowBlank="1" showErrorMessage="1" sqref="H5:H28" xr:uid="{00000000-0002-0000-0100-000000000000}">
      <formula1>Actualidad</formula1>
    </dataValidation>
    <dataValidation type="list" allowBlank="1" showErrorMessage="1" sqref="F5:F28" xr:uid="{00000000-0002-0000-0100-000001000000}">
      <formula1>TipoDeContenido</formula1>
    </dataValidation>
    <dataValidation type="list" allowBlank="1" showErrorMessage="1" sqref="G5:G28" xr:uid="{00000000-0002-0000-0100-000002000000}">
      <formula1>Accesibilidad</formula1>
    </dataValidation>
    <dataValidation type="list" allowBlank="1" showErrorMessage="1" sqref="J5:J28" xr:uid="{00000000-0002-0000-0100-000003000000}">
      <formula1>Control</formula1>
    </dataValidation>
    <dataValidation type="list" allowBlank="1" showErrorMessage="1" sqref="I5:I28" xr:uid="{00000000-0002-0000-0100-000004000000}">
      <formula1>Relevancia</formula1>
    </dataValidation>
  </dataValidations>
  <hyperlinks>
    <hyperlink ref="E5" r:id="rId1" xr:uid="{9BC8895D-8EF9-DE48-895E-FEBC5383AB1A}"/>
    <hyperlink ref="E6" r:id="rId2" xr:uid="{2919F67B-E188-3D43-96C3-FD9BC5BA35EA}"/>
    <hyperlink ref="E7" r:id="rId3" xr:uid="{C7F3EFB7-A956-BE42-8E4F-008010AC9313}"/>
    <hyperlink ref="E8" r:id="rId4" xr:uid="{C4AC7C02-F38C-284D-9C93-6ED509FD441C}"/>
    <hyperlink ref="E9" r:id="rId5" xr:uid="{3A4972F9-E057-A643-8CF4-83D861706F22}"/>
    <hyperlink ref="E10" r:id="rId6" xr:uid="{22749FF6-C1FD-5248-8BA8-861F4B72EDD0}"/>
    <hyperlink ref="E11" r:id="rId7" xr:uid="{AE313B37-755A-1346-B90F-B6602A33995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mDatos</vt:lpstr>
      <vt:lpstr>IndiceDeExposición</vt:lpstr>
      <vt:lpstr>Accesibilidad</vt:lpstr>
      <vt:lpstr>Actualidad</vt:lpstr>
      <vt:lpstr>Control</vt:lpstr>
      <vt:lpstr>Relevancia</vt:lpstr>
      <vt:lpstr>TipoDeContenido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Melanie Sánchez</cp:lastModifiedBy>
  <dcterms:created xsi:type="dcterms:W3CDTF">2025-03-18T18:48:33Z</dcterms:created>
  <dcterms:modified xsi:type="dcterms:W3CDTF">2025-03-18T19:00:20Z</dcterms:modified>
</cp:coreProperties>
</file>