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Escritorio\UV\3er Curso\2o Cuatrimestre\Simulación\Tema 1. Integradores\Paracaidas\"/>
    </mc:Choice>
  </mc:AlternateContent>
  <xr:revisionPtr revIDLastSave="0" documentId="13_ncr:1_{EE8DDEE7-92FC-411D-B0EF-93B603677B32}" xr6:coauthVersionLast="47" xr6:coauthVersionMax="47" xr10:uidLastSave="{00000000-0000-0000-0000-000000000000}"/>
  <bookViews>
    <workbookView xWindow="-108" yWindow="-108" windowWidth="23256" windowHeight="12456" activeTab="1" xr2:uid="{25507B31-E62C-4CEA-895C-81025390351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F9" i="2" s="1"/>
  <c r="G9" i="2" s="1"/>
  <c r="F8" i="2"/>
  <c r="E8" i="2"/>
  <c r="F24" i="1"/>
  <c r="E11" i="1"/>
  <c r="F10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D11" i="1"/>
  <c r="C10" i="1"/>
  <c r="B10" i="2" l="1"/>
  <c r="H8" i="2"/>
  <c r="C9" i="2"/>
  <c r="D9" i="2"/>
  <c r="C11" i="1"/>
  <c r="D12" i="1" s="1"/>
  <c r="D10" i="2" l="1"/>
  <c r="F10" i="2"/>
  <c r="G10" i="2" s="1"/>
  <c r="B11" i="2"/>
  <c r="C10" i="2"/>
  <c r="H9" i="2"/>
  <c r="E9" i="2"/>
  <c r="C12" i="1"/>
  <c r="D13" i="1" s="1"/>
  <c r="F11" i="1"/>
  <c r="G11" i="2" l="1"/>
  <c r="H11" i="2" s="1"/>
  <c r="D11" i="2"/>
  <c r="D12" i="2" s="1"/>
  <c r="E10" i="2"/>
  <c r="H10" i="2"/>
  <c r="F11" i="2"/>
  <c r="B12" i="2"/>
  <c r="C11" i="2"/>
  <c r="C13" i="1"/>
  <c r="D14" i="1" s="1"/>
  <c r="F12" i="1"/>
  <c r="D13" i="2" l="1"/>
  <c r="C12" i="2"/>
  <c r="E12" i="2" s="1"/>
  <c r="F12" i="2"/>
  <c r="G12" i="2" s="1"/>
  <c r="B13" i="2"/>
  <c r="E11" i="2"/>
  <c r="F13" i="1"/>
  <c r="C14" i="1"/>
  <c r="D15" i="1" s="1"/>
  <c r="H12" i="2" l="1"/>
  <c r="C13" i="2"/>
  <c r="E13" i="2" s="1"/>
  <c r="B14" i="2"/>
  <c r="F13" i="2"/>
  <c r="G13" i="2"/>
  <c r="D14" i="2"/>
  <c r="F14" i="1"/>
  <c r="C15" i="1"/>
  <c r="D16" i="1" s="1"/>
  <c r="H13" i="2" l="1"/>
  <c r="G14" i="2"/>
  <c r="H14" i="2" s="1"/>
  <c r="C14" i="2"/>
  <c r="E14" i="2" s="1"/>
  <c r="F14" i="2"/>
  <c r="B15" i="2"/>
  <c r="F15" i="1"/>
  <c r="C16" i="1"/>
  <c r="D17" i="1" s="1"/>
  <c r="B16" i="2" l="1"/>
  <c r="F15" i="2"/>
  <c r="G15" i="2" s="1"/>
  <c r="H15" i="2" s="1"/>
  <c r="C15" i="2"/>
  <c r="D15" i="2"/>
  <c r="F16" i="1"/>
  <c r="C17" i="1"/>
  <c r="D18" i="1" s="1"/>
  <c r="F16" i="2" l="1"/>
  <c r="G16" i="2" s="1"/>
  <c r="C16" i="2"/>
  <c r="D16" i="2"/>
  <c r="E15" i="2"/>
  <c r="F17" i="1"/>
  <c r="C18" i="1"/>
  <c r="D19" i="1" s="1"/>
  <c r="H16" i="2" l="1"/>
  <c r="E16" i="2"/>
  <c r="F18" i="1"/>
  <c r="C19" i="1"/>
  <c r="D20" i="1" s="1"/>
  <c r="F19" i="1" l="1"/>
  <c r="C20" i="1"/>
  <c r="D21" i="1" s="1"/>
  <c r="F20" i="1" l="1"/>
  <c r="C21" i="1"/>
  <c r="D22" i="1" s="1"/>
  <c r="F21" i="1" l="1"/>
  <c r="C22" i="1"/>
  <c r="D23" i="1" s="1"/>
  <c r="F22" i="1" l="1"/>
  <c r="C23" i="1"/>
  <c r="D24" i="1" s="1"/>
  <c r="C24" i="1" l="1"/>
  <c r="F23" i="1"/>
</calcChain>
</file>

<file path=xl/sharedStrings.xml><?xml version="1.0" encoding="utf-8"?>
<sst xmlns="http://schemas.openxmlformats.org/spreadsheetml/2006/main" count="23" uniqueCount="23">
  <si>
    <t>t</t>
  </si>
  <si>
    <t>Simulación de la velocidad de caída de un paracaidista</t>
  </si>
  <si>
    <t>Parametros</t>
  </si>
  <si>
    <t>dt</t>
  </si>
  <si>
    <t>g</t>
  </si>
  <si>
    <t>m</t>
  </si>
  <si>
    <t>c,(coef.arrastre)</t>
  </si>
  <si>
    <t>Ecuación diferencial (acceleración)</t>
  </si>
  <si>
    <t>dv/dt = g-(c/m)*v</t>
  </si>
  <si>
    <t>V_analitica</t>
  </si>
  <si>
    <t>Error(Euler_exp)</t>
  </si>
  <si>
    <t>Integración númerica de una ecución "dy/dx = −2x^3 + 12x^2 − 20x + 8.5"</t>
  </si>
  <si>
    <t>V_Euler</t>
  </si>
  <si>
    <t>A = dv/dt</t>
  </si>
  <si>
    <t>x</t>
  </si>
  <si>
    <t>y_real</t>
  </si>
  <si>
    <t>y_euler</t>
  </si>
  <si>
    <t>dy/dx</t>
  </si>
  <si>
    <t>T1 - ejercicio Euler explícito - pág.24</t>
  </si>
  <si>
    <t>y_heun</t>
  </si>
  <si>
    <t>error_euler</t>
  </si>
  <si>
    <t>error_heun</t>
  </si>
  <si>
    <t>H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</si>
</sst>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2" borderId="2" applyNumberFormat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0" borderId="1" xfId="1"/>
    <xf numFmtId="0" fontId="3" fillId="0" borderId="0" xfId="0" applyFont="1"/>
    <xf numFmtId="0" fontId="0" fillId="0" borderId="0" xfId="0" applyAlignment="1">
      <alignment horizontal="center"/>
    </xf>
    <xf numFmtId="0" fontId="1" fillId="0" borderId="1" xfId="1" applyAlignment="1">
      <alignment horizontal="left"/>
    </xf>
    <xf numFmtId="0" fontId="2" fillId="0" borderId="0" xfId="0" applyFont="1" applyAlignment="1">
      <alignment horizontal="center"/>
    </xf>
    <xf numFmtId="0" fontId="4" fillId="2" borderId="2" xfId="2"/>
    <xf numFmtId="0" fontId="4" fillId="2" borderId="2" xfId="2" applyAlignment="1">
      <alignment horizontal="center" vertical="center"/>
    </xf>
  </cellXfs>
  <cellStyles count="3">
    <cellStyle name="Entrada" xfId="2" builtinId="20"/>
    <cellStyle name="Normal" xfId="0" builtinId="0"/>
    <cellStyle name="Título 2" xfId="1" builtinId="17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Comparacion V_Euler-V_Analítica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V_Euler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Hoja1!$D$10:$D$24</c:f>
              <c:numCache>
                <c:formatCode>0.00</c:formatCode>
                <c:ptCount val="15"/>
                <c:pt idx="0">
                  <c:v>0</c:v>
                </c:pt>
                <c:pt idx="1">
                  <c:v>0.98000000000000009</c:v>
                </c:pt>
                <c:pt idx="2">
                  <c:v>1.8293333333333335</c:v>
                </c:pt>
                <c:pt idx="3">
                  <c:v>2.5654222222222227</c:v>
                </c:pt>
                <c:pt idx="4">
                  <c:v>3.2033659259259264</c:v>
                </c:pt>
                <c:pt idx="5">
                  <c:v>3.7562504691358032</c:v>
                </c:pt>
                <c:pt idx="6">
                  <c:v>4.2354170732510292</c:v>
                </c:pt>
                <c:pt idx="7">
                  <c:v>4.6506947968175592</c:v>
                </c:pt>
                <c:pt idx="8">
                  <c:v>5.0106021572418848</c:v>
                </c:pt>
                <c:pt idx="9">
                  <c:v>5.3225218696096332</c:v>
                </c:pt>
                <c:pt idx="10">
                  <c:v>5.5928522869950159</c:v>
                </c:pt>
                <c:pt idx="11">
                  <c:v>5.8271386487290142</c:v>
                </c:pt>
                <c:pt idx="12">
                  <c:v>6.0301868288984792</c:v>
                </c:pt>
                <c:pt idx="13">
                  <c:v>6.2061619183786823</c:v>
                </c:pt>
                <c:pt idx="14">
                  <c:v>6.3586736625948577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4-470A-8281-18887BD1EB2A}"/>
            </c:ext>
          </c:extLst>
        </c:ser>
        <c:ser>
          <c:idx val="1"/>
          <c:order val="1"/>
          <c:tx>
            <c:strRef>
              <c:f>Hoja1!$E$9</c:f>
              <c:strCache>
                <c:ptCount val="1"/>
                <c:pt idx="0">
                  <c:v>V_analitica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Hoja1!$E$10:$E$24</c:f>
              <c:numCache>
                <c:formatCode>0.00</c:formatCode>
                <c:ptCount val="15"/>
                <c:pt idx="0">
                  <c:v>0</c:v>
                </c:pt>
                <c:pt idx="1">
                  <c:v>0.91747610503433596</c:v>
                </c:pt>
                <c:pt idx="2">
                  <c:v>1.7204267130198321</c:v>
                </c:pt>
                <c:pt idx="3">
                  <c:v>2.4231476616380507</c:v>
                </c:pt>
                <c:pt idx="4">
                  <c:v>3.0381502866012662</c:v>
                </c:pt>
                <c:pt idx="5">
                  <c:v>3.5763841751104484</c:v>
                </c:pt>
                <c:pt idx="6">
                  <c:v>4.047432113738421</c:v>
                </c:pt>
                <c:pt idx="7">
                  <c:v>4.4596807016158024</c:v>
                </c:pt>
                <c:pt idx="8">
                  <c:v>4.8204696665392195</c:v>
                </c:pt>
                <c:pt idx="9">
                  <c:v>5.1362225424453136</c:v>
                </c:pt>
                <c:pt idx="10">
                  <c:v>5.412561034849408</c:v>
                </c:pt>
                <c:pt idx="11">
                  <c:v>5.6544051104260227</c:v>
                </c:pt>
                <c:pt idx="12">
                  <c:v>5.8660605927392817</c:v>
                </c:pt>
                <c:pt idx="13">
                  <c:v>6.0512958236890135</c:v>
                </c:pt>
                <c:pt idx="14">
                  <c:v>6.2134087555629769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4-470A-8281-18887BD1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16560"/>
        <c:axId val="354943616"/>
      </c:lineChart>
      <c:catAx>
        <c:axId val="1630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943616"/>
        <c:crosses val="autoZero"/>
        <c:auto val="1"/>
        <c:lblAlgn val="ctr"/>
        <c:lblOffset val="100"/>
        <c:noMultiLvlLbl val="0"/>
      </c:catAx>
      <c:valAx>
        <c:axId val="3549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0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Hoja2!$C$7</c:f>
              <c:strCache>
                <c:ptCount val="1"/>
                <c:pt idx="0">
                  <c:v>y_real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Hoja2!$C$8:$C$16</c:f>
              <c:numCache>
                <c:formatCode>General</c:formatCode>
                <c:ptCount val="9"/>
                <c:pt idx="0">
                  <c:v>1</c:v>
                </c:pt>
                <c:pt idx="1">
                  <c:v>3.21875</c:v>
                </c:pt>
                <c:pt idx="2">
                  <c:v>3</c:v>
                </c:pt>
                <c:pt idx="3">
                  <c:v>2.21875</c:v>
                </c:pt>
                <c:pt idx="4">
                  <c:v>2</c:v>
                </c:pt>
                <c:pt idx="5">
                  <c:v>2.71875</c:v>
                </c:pt>
                <c:pt idx="6">
                  <c:v>4</c:v>
                </c:pt>
                <c:pt idx="7">
                  <c:v>4.71875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D-4E75-A243-FDBBDF432435}"/>
            </c:ext>
          </c:extLst>
        </c:ser>
        <c:ser>
          <c:idx val="1"/>
          <c:order val="1"/>
          <c:tx>
            <c:strRef>
              <c:f>Hoja2!$D$7</c:f>
              <c:strCache>
                <c:ptCount val="1"/>
                <c:pt idx="0">
                  <c:v>y_euler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Hoja2!$D$8:$D$16</c:f>
              <c:numCache>
                <c:formatCode>General</c:formatCode>
                <c:ptCount val="9"/>
                <c:pt idx="0">
                  <c:v>1</c:v>
                </c:pt>
                <c:pt idx="1">
                  <c:v>5.25</c:v>
                </c:pt>
                <c:pt idx="2">
                  <c:v>5.875</c:v>
                </c:pt>
                <c:pt idx="3">
                  <c:v>5.125</c:v>
                </c:pt>
                <c:pt idx="4">
                  <c:v>4.5</c:v>
                </c:pt>
                <c:pt idx="5">
                  <c:v>4.75</c:v>
                </c:pt>
                <c:pt idx="6">
                  <c:v>5.875</c:v>
                </c:pt>
                <c:pt idx="7">
                  <c:v>7.125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D-4E75-A243-FDBBDF432435}"/>
            </c:ext>
          </c:extLst>
        </c:ser>
        <c:ser>
          <c:idx val="2"/>
          <c:order val="2"/>
          <c:tx>
            <c:strRef>
              <c:f>Hoja2!$G$7</c:f>
              <c:strCache>
                <c:ptCount val="1"/>
                <c:pt idx="0">
                  <c:v>y_heun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Hoja2!$G$8:$G$16</c:f>
              <c:numCache>
                <c:formatCode>General</c:formatCode>
                <c:ptCount val="9"/>
                <c:pt idx="0">
                  <c:v>1</c:v>
                </c:pt>
                <c:pt idx="1">
                  <c:v>3.4375</c:v>
                </c:pt>
                <c:pt idx="2">
                  <c:v>3.375</c:v>
                </c:pt>
                <c:pt idx="3">
                  <c:v>2.6875</c:v>
                </c:pt>
                <c:pt idx="4">
                  <c:v>2.5</c:v>
                </c:pt>
                <c:pt idx="5">
                  <c:v>3.1875</c:v>
                </c:pt>
                <c:pt idx="6">
                  <c:v>4.375</c:v>
                </c:pt>
                <c:pt idx="7">
                  <c:v>4.9375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D-4E75-A243-FDBBDF43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493312"/>
        <c:axId val="1020794544"/>
      </c:lineChart>
      <c:catAx>
        <c:axId val="9044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794544"/>
        <c:crosses val="autoZero"/>
        <c:auto val="1"/>
        <c:lblAlgn val="ctr"/>
        <c:lblOffset val="100"/>
        <c:noMultiLvlLbl val="0"/>
      </c:catAx>
      <c:valAx>
        <c:axId val="10207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44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8</xdr:row>
      <xdr:rowOff>41910</xdr:rowOff>
    </xdr:from>
    <xdr:to>
      <xdr:col>12</xdr:col>
      <xdr:colOff>464820</xdr:colOff>
      <xdr:row>23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152BEB-5786-FE80-7D2F-6D94FC3F8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517408</xdr:colOff>
      <xdr:row>3</xdr:row>
      <xdr:rowOff>91252</xdr:rowOff>
    </xdr:from>
    <xdr:to>
      <xdr:col>18</xdr:col>
      <xdr:colOff>348075</xdr:colOff>
      <xdr:row>18</xdr:row>
      <xdr:rowOff>153341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1CCD3A-377D-03DB-335C-BD8324523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6D14E4-7892-4565-9EBA-8F1A1F70DB24}" name="Tabla1" displayName="Tabla1" ref="B9:F24" totalsRowShown="0" dataDxfId="5">
  <autoFilter ref="B9:F24" xr:uid="{D16D14E4-7892-4565-9EBA-8F1A1F70DB24}"/>
  <tableColumns count="5">
    <tableColumn id="1" xr3:uid="{4267AA28-FD2C-4DE3-AA85-1E32FB127D3E}" name="t" dataDxfId="4"/>
    <tableColumn id="2" xr3:uid="{B08260A2-3677-4E32-9C86-E1099F21CF70}" name="A = dv/dt" dataDxfId="3">
      <calculatedColumnFormula>$B$5-($B$7/$B$6)*D10</calculatedColumnFormula>
    </tableColumn>
    <tableColumn id="3" xr3:uid="{B116695D-66EA-42B6-B4C8-B444B45E7693}" name="V_Euler" dataDxfId="2">
      <calculatedColumnFormula>D9+C9*$B$4</calculatedColumnFormula>
    </tableColumn>
    <tableColumn id="4" xr3:uid="{7D5B71E8-6EC5-43ED-B508-54943258E71C}" name="V_analitica" dataDxfId="1">
      <calculatedColumnFormula>(($B$5*$B$6)/$B$7)*(1-EXP(-($B$7/$B$6)*B10))</calculatedColumnFormula>
    </tableColumn>
    <tableColumn id="5" xr3:uid="{EE3895AA-0808-4928-8898-F3C590775114}" name="Error(Euler_exp)" dataDxfId="0">
      <calculatedColumnFormula>ABS(E11-D11)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F391C9-6711-4F10-AB3E-4F4198723888}" name="Tabla2" displayName="Tabla2" ref="B7:H16" totalsRowShown="0" headerRowCellStyle="Normal" dataCellStyle="Normal">
  <autoFilter ref="B7:H16" xr:uid="{03F391C9-6711-4F10-AB3E-4F4198723888}"/>
  <tableColumns count="7">
    <tableColumn id="1" xr3:uid="{E0D5BAE0-10CA-40F9-B2A5-D575994DA99C}" name="x" dataCellStyle="Normal"/>
    <tableColumn id="2" xr3:uid="{FB6CD3BE-D1B8-41C0-812A-D7E808A16470}" name="y_real" dataCellStyle="Normal">
      <calculatedColumnFormula>-0.5*B8^4+4*B8^3-10*B8^2+8.5*B8+1</calculatedColumnFormula>
    </tableColumn>
    <tableColumn id="3" xr3:uid="{5B6E55D9-26DA-42D8-A4AA-0F77A7B3078E}" name="y_euler" dataCellStyle="Normal">
      <calculatedColumnFormula>D7+F7*(B8-B7)</calculatedColumnFormula>
    </tableColumn>
    <tableColumn id="4" xr3:uid="{5689C486-AB26-4173-9A7A-EC36B08AD743}" name="error_euler" dataCellStyle="Normal">
      <calculatedColumnFormula>ABS(C8-D8)</calculatedColumnFormula>
    </tableColumn>
    <tableColumn id="5" xr3:uid="{909D4975-3E20-41C1-828A-1E72C2D858B3}" name="dy/dx" dataCellStyle="Normal">
      <calculatedColumnFormula>-2*B8^3+12*B8^2-20*B8+8.5</calculatedColumnFormula>
    </tableColumn>
    <tableColumn id="6" xr3:uid="{2710087D-1CDD-44D3-B45D-5D874FAE86B1}" name="y_heun" dataCellStyle="Normal">
      <calculatedColumnFormula>Tabla2[[#This Row],[y_euler]]+((Tabla2[[#This Row],[dy/dx]]+F9)/2)*B9-Tabla2[[#This Row],[x]]</calculatedColumnFormula>
    </tableColumn>
    <tableColumn id="7" xr3:uid="{824726DB-EAE9-4184-AF87-CA99E508B543}" name="error_heun" dataCellStyle="Normal">
      <calculatedColumnFormula>ABS(Tabla2[[#This Row],[y_real]]-Tabla2[[#This Row],[y_heun]])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103D-964F-4483-9965-D998DF863914}">
  <dimension ref="A1:F28"/>
  <sheetViews>
    <sheetView topLeftCell="A3" workbookViewId="0">
      <selection activeCell="C10" sqref="C10"/>
    </sheetView>
  </sheetViews>
  <sheetFormatPr baseColWidth="10" defaultRowHeight="14.4" x14ac:dyDescent="0.3"/>
  <cols>
    <col min="1" max="1" width="14.33203125" customWidth="1"/>
    <col min="5" max="5" width="11.88671875" customWidth="1"/>
    <col min="6" max="6" width="16.109375" customWidth="1"/>
  </cols>
  <sheetData>
    <row r="1" spans="1:6" x14ac:dyDescent="0.3">
      <c r="A1" s="4" t="s">
        <v>1</v>
      </c>
      <c r="B1" s="4"/>
      <c r="C1" s="4"/>
      <c r="D1" s="4"/>
      <c r="E1" s="4"/>
    </row>
    <row r="3" spans="1:6" ht="18" thickBot="1" x14ac:dyDescent="0.4">
      <c r="A3" s="2" t="s">
        <v>2</v>
      </c>
      <c r="B3" s="2"/>
      <c r="C3" s="5" t="s">
        <v>7</v>
      </c>
      <c r="D3" s="5"/>
      <c r="E3" s="5"/>
    </row>
    <row r="4" spans="1:6" ht="15" thickTop="1" x14ac:dyDescent="0.3">
      <c r="A4" t="s">
        <v>3</v>
      </c>
      <c r="B4">
        <v>0.1</v>
      </c>
      <c r="C4" s="4" t="s">
        <v>8</v>
      </c>
      <c r="D4" s="4"/>
    </row>
    <row r="5" spans="1:6" x14ac:dyDescent="0.3">
      <c r="A5" t="s">
        <v>4</v>
      </c>
      <c r="B5">
        <v>9.8000000000000007</v>
      </c>
    </row>
    <row r="6" spans="1:6" x14ac:dyDescent="0.3">
      <c r="A6" t="s">
        <v>5</v>
      </c>
      <c r="B6">
        <v>60</v>
      </c>
    </row>
    <row r="7" spans="1:6" x14ac:dyDescent="0.3">
      <c r="A7" t="s">
        <v>6</v>
      </c>
      <c r="B7">
        <v>80</v>
      </c>
    </row>
    <row r="9" spans="1:6" x14ac:dyDescent="0.3">
      <c r="B9" t="s">
        <v>0</v>
      </c>
      <c r="C9" t="s">
        <v>13</v>
      </c>
      <c r="D9" t="s">
        <v>12</v>
      </c>
      <c r="E9" t="s">
        <v>9</v>
      </c>
      <c r="F9" t="s">
        <v>10</v>
      </c>
    </row>
    <row r="10" spans="1:6" x14ac:dyDescent="0.3">
      <c r="B10" s="1">
        <v>0</v>
      </c>
      <c r="C10" s="1">
        <f>$B$5-($B$7/$B$6)*D10</f>
        <v>9.8000000000000007</v>
      </c>
      <c r="D10" s="1">
        <v>0</v>
      </c>
      <c r="E10" s="1">
        <f>(($B$5*$B$6)/$B$7)*(1-EXP(-($B$7/$B$6)*B10))</f>
        <v>0</v>
      </c>
      <c r="F10" s="1">
        <f>ABS(E11-D11)</f>
        <v>6.2523894965664129E-2</v>
      </c>
    </row>
    <row r="11" spans="1:6" x14ac:dyDescent="0.3">
      <c r="B11" s="1">
        <v>0.1</v>
      </c>
      <c r="C11" s="1">
        <f>$B$5-($B$7/$B$6)*D11</f>
        <v>8.4933333333333341</v>
      </c>
      <c r="D11" s="1">
        <f>D10+C10*$B$4</f>
        <v>0.98000000000000009</v>
      </c>
      <c r="E11" s="1">
        <f t="shared" ref="E11:E24" si="0">(($B$5*$B$6)/$B$7)*(1-EXP(-($B$7/$B$6)*B11))</f>
        <v>0.91747610503433596</v>
      </c>
      <c r="F11" s="1">
        <f t="shared" ref="F11:F24" si="1">ABS(E12-D12)</f>
        <v>0.1089066203135014</v>
      </c>
    </row>
    <row r="12" spans="1:6" x14ac:dyDescent="0.3">
      <c r="B12" s="1">
        <v>0.2</v>
      </c>
      <c r="C12" s="1">
        <f t="shared" ref="C12:C24" si="2">$B$5-($B$7/$B$6)*D12</f>
        <v>7.3608888888888897</v>
      </c>
      <c r="D12" s="1">
        <f t="shared" ref="D12:D24" si="3">D11+C11*$B$4</f>
        <v>1.8293333333333335</v>
      </c>
      <c r="E12" s="1">
        <f t="shared" si="0"/>
        <v>1.7204267130198321</v>
      </c>
      <c r="F12" s="1">
        <f t="shared" si="1"/>
        <v>0.14227456058417198</v>
      </c>
    </row>
    <row r="13" spans="1:6" x14ac:dyDescent="0.3">
      <c r="B13" s="1">
        <v>0.3</v>
      </c>
      <c r="C13" s="1">
        <f t="shared" si="2"/>
        <v>6.3794370370370377</v>
      </c>
      <c r="D13" s="1">
        <f t="shared" si="3"/>
        <v>2.5654222222222227</v>
      </c>
      <c r="E13" s="1">
        <f t="shared" si="0"/>
        <v>2.4231476616380507</v>
      </c>
      <c r="F13" s="1">
        <f t="shared" si="1"/>
        <v>0.16521563932466021</v>
      </c>
    </row>
    <row r="14" spans="1:6" x14ac:dyDescent="0.3">
      <c r="B14" s="1">
        <v>0.4</v>
      </c>
      <c r="C14" s="1">
        <f t="shared" si="2"/>
        <v>5.5288454320987661</v>
      </c>
      <c r="D14" s="1">
        <f t="shared" si="3"/>
        <v>3.2033659259259264</v>
      </c>
      <c r="E14" s="1">
        <f t="shared" si="0"/>
        <v>3.0381502866012662</v>
      </c>
      <c r="F14" s="1">
        <f t="shared" si="1"/>
        <v>0.17986629402535481</v>
      </c>
    </row>
    <row r="15" spans="1:6" x14ac:dyDescent="0.3">
      <c r="B15" s="1">
        <v>0.5</v>
      </c>
      <c r="C15" s="1">
        <f t="shared" si="2"/>
        <v>4.7916660411522631</v>
      </c>
      <c r="D15" s="1">
        <f t="shared" si="3"/>
        <v>3.7562504691358032</v>
      </c>
      <c r="E15" s="1">
        <f t="shared" si="0"/>
        <v>3.5763841751104484</v>
      </c>
      <c r="F15" s="1">
        <f t="shared" si="1"/>
        <v>0.18798495951260819</v>
      </c>
    </row>
    <row r="16" spans="1:6" x14ac:dyDescent="0.3">
      <c r="B16" s="1">
        <v>0.6</v>
      </c>
      <c r="C16" s="1">
        <f t="shared" si="2"/>
        <v>4.1527772356652957</v>
      </c>
      <c r="D16" s="1">
        <f t="shared" si="3"/>
        <v>4.2354170732510292</v>
      </c>
      <c r="E16" s="1">
        <f t="shared" si="0"/>
        <v>4.047432113738421</v>
      </c>
      <c r="F16" s="1">
        <f t="shared" si="1"/>
        <v>0.19101409520175672</v>
      </c>
    </row>
    <row r="17" spans="1:6" x14ac:dyDescent="0.3">
      <c r="B17" s="1">
        <v>0.7</v>
      </c>
      <c r="C17" s="1">
        <f t="shared" si="2"/>
        <v>3.5990736042432552</v>
      </c>
      <c r="D17" s="1">
        <f t="shared" si="3"/>
        <v>4.6506947968175592</v>
      </c>
      <c r="E17" s="1">
        <f t="shared" si="0"/>
        <v>4.4596807016158024</v>
      </c>
      <c r="F17" s="1">
        <f t="shared" si="1"/>
        <v>0.19013249070266536</v>
      </c>
    </row>
    <row r="18" spans="1:6" x14ac:dyDescent="0.3">
      <c r="B18" s="1">
        <v>0.8</v>
      </c>
      <c r="C18" s="1">
        <f t="shared" si="2"/>
        <v>3.1191971236774876</v>
      </c>
      <c r="D18" s="1">
        <f t="shared" si="3"/>
        <v>5.0106021572418848</v>
      </c>
      <c r="E18" s="1">
        <f t="shared" si="0"/>
        <v>4.8204696665392195</v>
      </c>
      <c r="F18" s="1">
        <f t="shared" si="1"/>
        <v>0.18629932716431963</v>
      </c>
    </row>
    <row r="19" spans="1:6" x14ac:dyDescent="0.3">
      <c r="B19" s="1">
        <v>0.9</v>
      </c>
      <c r="C19" s="1">
        <f t="shared" si="2"/>
        <v>2.703304173853823</v>
      </c>
      <c r="D19" s="1">
        <f t="shared" si="3"/>
        <v>5.3225218696096332</v>
      </c>
      <c r="E19" s="1">
        <f t="shared" si="0"/>
        <v>5.1362225424453136</v>
      </c>
      <c r="F19" s="1">
        <f t="shared" si="1"/>
        <v>0.18029125214560793</v>
      </c>
    </row>
    <row r="20" spans="1:6" x14ac:dyDescent="0.3">
      <c r="B20" s="1">
        <v>1</v>
      </c>
      <c r="C20" s="1">
        <f t="shared" si="2"/>
        <v>2.3428636173399795</v>
      </c>
      <c r="D20" s="1">
        <f t="shared" si="3"/>
        <v>5.5928522869950159</v>
      </c>
      <c r="E20" s="1">
        <f t="shared" si="0"/>
        <v>5.412561034849408</v>
      </c>
      <c r="F20" s="1">
        <f t="shared" si="1"/>
        <v>0.17273353830299154</v>
      </c>
    </row>
    <row r="21" spans="1:6" x14ac:dyDescent="0.3">
      <c r="B21" s="1">
        <v>1.1000000000000001</v>
      </c>
      <c r="C21" s="1">
        <f t="shared" si="2"/>
        <v>2.0304818016946484</v>
      </c>
      <c r="D21" s="1">
        <f t="shared" si="3"/>
        <v>5.8271386487290142</v>
      </c>
      <c r="E21" s="1">
        <f t="shared" si="0"/>
        <v>5.6544051104260227</v>
      </c>
      <c r="F21" s="1">
        <f t="shared" si="1"/>
        <v>0.16412623615919752</v>
      </c>
    </row>
    <row r="22" spans="1:6" x14ac:dyDescent="0.3">
      <c r="B22" s="1">
        <v>1.2</v>
      </c>
      <c r="C22" s="1">
        <f t="shared" si="2"/>
        <v>1.7597508948020284</v>
      </c>
      <c r="D22" s="1">
        <f t="shared" si="3"/>
        <v>6.0301868288984792</v>
      </c>
      <c r="E22" s="1">
        <f t="shared" si="0"/>
        <v>5.8660605927392817</v>
      </c>
      <c r="F22" s="1">
        <f t="shared" si="1"/>
        <v>0.15486609468966872</v>
      </c>
    </row>
    <row r="23" spans="1:6" x14ac:dyDescent="0.3">
      <c r="B23" s="1">
        <v>1.3</v>
      </c>
      <c r="C23" s="1">
        <f t="shared" si="2"/>
        <v>1.5251174421617577</v>
      </c>
      <c r="D23" s="1">
        <f t="shared" si="3"/>
        <v>6.2061619183786823</v>
      </c>
      <c r="E23" s="1">
        <f t="shared" si="0"/>
        <v>6.0512958236890135</v>
      </c>
      <c r="F23" s="1">
        <f t="shared" si="1"/>
        <v>0.14526490703188077</v>
      </c>
    </row>
    <row r="24" spans="1:6" x14ac:dyDescent="0.3">
      <c r="B24" s="1">
        <v>1.4</v>
      </c>
      <c r="C24" s="1">
        <f t="shared" si="2"/>
        <v>1.3217684498735238</v>
      </c>
      <c r="D24" s="1">
        <f t="shared" si="3"/>
        <v>6.3586736625948577</v>
      </c>
      <c r="E24" s="1">
        <f t="shared" si="0"/>
        <v>6.2134087555629769</v>
      </c>
      <c r="F24" s="1">
        <f t="shared" si="1"/>
        <v>0</v>
      </c>
    </row>
    <row r="28" spans="1:6" x14ac:dyDescent="0.3">
      <c r="A28" s="4" t="s">
        <v>11</v>
      </c>
      <c r="B28" s="4"/>
      <c r="C28" s="4"/>
      <c r="D28" s="4"/>
      <c r="E28" s="4"/>
      <c r="F28" s="4"/>
    </row>
  </sheetData>
  <mergeCells count="4">
    <mergeCell ref="A1:E1"/>
    <mergeCell ref="A28:F28"/>
    <mergeCell ref="C3:E3"/>
    <mergeCell ref="C4:D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0247-48F7-4B9F-AD50-AAEC90F599DD}">
  <dimension ref="B5:H19"/>
  <sheetViews>
    <sheetView tabSelected="1" zoomScale="81" workbookViewId="0">
      <selection activeCell="E19" sqref="E19"/>
    </sheetView>
  </sheetViews>
  <sheetFormatPr baseColWidth="10" defaultRowHeight="14.4" x14ac:dyDescent="0.3"/>
  <sheetData>
    <row r="5" spans="2:8" x14ac:dyDescent="0.3">
      <c r="D5" s="3"/>
    </row>
    <row r="6" spans="2:8" x14ac:dyDescent="0.3">
      <c r="B6" s="6" t="s">
        <v>18</v>
      </c>
      <c r="C6" s="6"/>
      <c r="D6" s="6"/>
      <c r="E6" s="6"/>
      <c r="F6" s="6"/>
    </row>
    <row r="7" spans="2:8" x14ac:dyDescent="0.3">
      <c r="B7" t="s">
        <v>14</v>
      </c>
      <c r="C7" t="s">
        <v>15</v>
      </c>
      <c r="D7" t="s">
        <v>16</v>
      </c>
      <c r="E7" t="s">
        <v>20</v>
      </c>
      <c r="F7" t="s">
        <v>17</v>
      </c>
      <c r="G7" t="s">
        <v>19</v>
      </c>
      <c r="H7" t="s">
        <v>21</v>
      </c>
    </row>
    <row r="8" spans="2:8" x14ac:dyDescent="0.3">
      <c r="B8">
        <v>0</v>
      </c>
      <c r="C8">
        <v>1</v>
      </c>
      <c r="D8">
        <v>1</v>
      </c>
      <c r="E8">
        <f>ABS(C8-D8)</f>
        <v>0</v>
      </c>
      <c r="F8">
        <f>-2*B8^3+12*B8^2-20*B8+8.5</f>
        <v>8.5</v>
      </c>
      <c r="G8">
        <v>1</v>
      </c>
      <c r="H8">
        <f>ABS(Tabla2[[#This Row],[y_real]]-Tabla2[[#This Row],[y_heun]])</f>
        <v>0</v>
      </c>
    </row>
    <row r="9" spans="2:8" x14ac:dyDescent="0.3">
      <c r="B9">
        <f>$C$19+B8</f>
        <v>0.5</v>
      </c>
      <c r="C9">
        <f>-0.5*B9^4+4*B9^3-10*B9^2+8.5*B9+1</f>
        <v>3.21875</v>
      </c>
      <c r="D9">
        <f>D8+F8*(B9-B8)</f>
        <v>5.25</v>
      </c>
      <c r="E9">
        <f>ABS(C9-D9)</f>
        <v>2.03125</v>
      </c>
      <c r="F9">
        <f t="shared" ref="F9:F16" si="0">-2*B9^3+12*B9^2-20*B9+8.5</f>
        <v>1.25</v>
      </c>
      <c r="G9">
        <f>G8+((F8+F9)/2)*$C$19</f>
        <v>3.4375</v>
      </c>
      <c r="H9">
        <f>ABS(Tabla2[[#This Row],[y_real]]-Tabla2[[#This Row],[y_heun]])</f>
        <v>0.21875</v>
      </c>
    </row>
    <row r="10" spans="2:8" x14ac:dyDescent="0.3">
      <c r="B10">
        <f>$C$19+B9</f>
        <v>1</v>
      </c>
      <c r="C10">
        <f t="shared" ref="C10:C16" si="1">-0.5*B10^4+4*B10^3-10*B10^2+8.5*B10+1</f>
        <v>3</v>
      </c>
      <c r="D10">
        <f t="shared" ref="D10:D16" si="2">D9+F9*(B10-B9)</f>
        <v>5.875</v>
      </c>
      <c r="E10">
        <f t="shared" ref="E10:E16" si="3">ABS(C10-D10)</f>
        <v>2.875</v>
      </c>
      <c r="F10">
        <f t="shared" si="0"/>
        <v>-1.5</v>
      </c>
      <c r="G10">
        <f t="shared" ref="G10:G16" si="4">G9+((F9+F10)/2)*$C$19</f>
        <v>3.375</v>
      </c>
      <c r="H10">
        <f>ABS(Tabla2[[#This Row],[y_real]]-Tabla2[[#This Row],[y_heun]])</f>
        <v>0.375</v>
      </c>
    </row>
    <row r="11" spans="2:8" x14ac:dyDescent="0.3">
      <c r="B11">
        <f t="shared" ref="B11:B16" si="5">$C$19+B10</f>
        <v>1.5</v>
      </c>
      <c r="C11">
        <f t="shared" si="1"/>
        <v>2.21875</v>
      </c>
      <c r="D11">
        <f t="shared" si="2"/>
        <v>5.125</v>
      </c>
      <c r="E11">
        <f t="shared" si="3"/>
        <v>2.90625</v>
      </c>
      <c r="F11">
        <f t="shared" si="0"/>
        <v>-1.25</v>
      </c>
      <c r="G11">
        <f t="shared" si="4"/>
        <v>2.6875</v>
      </c>
      <c r="H11">
        <f>ABS(Tabla2[[#This Row],[y_real]]-Tabla2[[#This Row],[y_heun]])</f>
        <v>0.46875</v>
      </c>
    </row>
    <row r="12" spans="2:8" x14ac:dyDescent="0.3">
      <c r="B12">
        <f t="shared" si="5"/>
        <v>2</v>
      </c>
      <c r="C12">
        <f t="shared" si="1"/>
        <v>2</v>
      </c>
      <c r="D12">
        <f t="shared" si="2"/>
        <v>4.5</v>
      </c>
      <c r="E12">
        <f t="shared" si="3"/>
        <v>2.5</v>
      </c>
      <c r="F12">
        <f t="shared" si="0"/>
        <v>0.5</v>
      </c>
      <c r="G12">
        <f t="shared" si="4"/>
        <v>2.5</v>
      </c>
      <c r="H12">
        <f>ABS(Tabla2[[#This Row],[y_real]]-Tabla2[[#This Row],[y_heun]])</f>
        <v>0.5</v>
      </c>
    </row>
    <row r="13" spans="2:8" x14ac:dyDescent="0.3">
      <c r="B13">
        <f t="shared" si="5"/>
        <v>2.5</v>
      </c>
      <c r="C13">
        <f t="shared" si="1"/>
        <v>2.71875</v>
      </c>
      <c r="D13">
        <f t="shared" si="2"/>
        <v>4.75</v>
      </c>
      <c r="E13">
        <f t="shared" si="3"/>
        <v>2.03125</v>
      </c>
      <c r="F13">
        <f t="shared" si="0"/>
        <v>2.25</v>
      </c>
      <c r="G13">
        <f t="shared" si="4"/>
        <v>3.1875</v>
      </c>
      <c r="H13">
        <f>ABS(Tabla2[[#This Row],[y_real]]-Tabla2[[#This Row],[y_heun]])</f>
        <v>0.46875</v>
      </c>
    </row>
    <row r="14" spans="2:8" x14ac:dyDescent="0.3">
      <c r="B14">
        <f t="shared" si="5"/>
        <v>3</v>
      </c>
      <c r="C14">
        <f t="shared" si="1"/>
        <v>4</v>
      </c>
      <c r="D14">
        <f t="shared" si="2"/>
        <v>5.875</v>
      </c>
      <c r="E14">
        <f t="shared" si="3"/>
        <v>1.875</v>
      </c>
      <c r="F14">
        <f t="shared" si="0"/>
        <v>2.5</v>
      </c>
      <c r="G14">
        <f t="shared" si="4"/>
        <v>4.375</v>
      </c>
      <c r="H14">
        <f>ABS(Tabla2[[#This Row],[y_real]]-Tabla2[[#This Row],[y_heun]])</f>
        <v>0.375</v>
      </c>
    </row>
    <row r="15" spans="2:8" x14ac:dyDescent="0.3">
      <c r="B15">
        <f t="shared" si="5"/>
        <v>3.5</v>
      </c>
      <c r="C15">
        <f t="shared" si="1"/>
        <v>4.71875</v>
      </c>
      <c r="D15">
        <f t="shared" si="2"/>
        <v>7.125</v>
      </c>
      <c r="E15">
        <f t="shared" si="3"/>
        <v>2.40625</v>
      </c>
      <c r="F15">
        <f t="shared" si="0"/>
        <v>-0.25</v>
      </c>
      <c r="G15">
        <f t="shared" si="4"/>
        <v>4.9375</v>
      </c>
      <c r="H15">
        <f>ABS(Tabla2[[#This Row],[y_real]]-Tabla2[[#This Row],[y_heun]])</f>
        <v>0.21875</v>
      </c>
    </row>
    <row r="16" spans="2:8" x14ac:dyDescent="0.3">
      <c r="B16">
        <f t="shared" si="5"/>
        <v>4</v>
      </c>
      <c r="C16">
        <f t="shared" si="1"/>
        <v>3</v>
      </c>
      <c r="D16">
        <f t="shared" si="2"/>
        <v>7</v>
      </c>
      <c r="E16">
        <f t="shared" si="3"/>
        <v>4</v>
      </c>
      <c r="F16">
        <f t="shared" si="0"/>
        <v>-7.5</v>
      </c>
      <c r="G16">
        <f t="shared" si="4"/>
        <v>3</v>
      </c>
      <c r="H16">
        <f>ABS(Tabla2[[#This Row],[y_real]]-Tabla2[[#This Row],[y_heun]])</f>
        <v>0</v>
      </c>
    </row>
    <row r="19" spans="2:3" x14ac:dyDescent="0.3">
      <c r="B19" s="8" t="s">
        <v>22</v>
      </c>
      <c r="C19" s="7">
        <v>0.5</v>
      </c>
    </row>
  </sheetData>
  <mergeCells count="1">
    <mergeCell ref="B6:F6"/>
  </mergeCells>
  <phoneticPr fontId="5" type="noConversion"/>
  <pageMargins left="0.7" right="0.7" top="0.75" bottom="0.75" header="0.3" footer="0.3"/>
  <ignoredErrors>
    <ignoredError sqref="G8 C8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MORCILLO MARTÍNEZ</dc:creator>
  <cp:lastModifiedBy>Mario Gil Domingo</cp:lastModifiedBy>
  <dcterms:created xsi:type="dcterms:W3CDTF">2024-02-05T09:29:33Z</dcterms:created>
  <dcterms:modified xsi:type="dcterms:W3CDTF">2024-02-09T12:23:20Z</dcterms:modified>
</cp:coreProperties>
</file>