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fileSharing readOnlyRecommended="1"/>
  <workbookPr autoCompressPictures="0"/>
  <workbookProtection workbookPassword="C67A" lockStructure="1"/>
  <bookViews>
    <workbookView xWindow="0" yWindow="0" windowWidth="25600" windowHeight="16000"/>
  </bookViews>
  <sheets>
    <sheet name="total_results" sheetId="1" r:id="rId1"/>
    <sheet name="sens_lole2" sheetId="2" r:id="rId2"/>
    <sheet name="sens_lole1" sheetId="3" r:id="rId3"/>
    <sheet name="sens_lolh2" sheetId="4" r:id="rId4"/>
    <sheet name="sens_lolh1" sheetId="5" r:id="rId5"/>
    <sheet name="sens_eue2" sheetId="6" r:id="rId6"/>
    <sheet name="sens_eue1" sheetId="7" r:id="rId7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H57" i="7"/>
  <c r="H58" i="7"/>
  <c r="H59" i="7"/>
  <c r="H56" i="7"/>
  <c r="F59" i="7"/>
  <c r="G59" i="7"/>
  <c r="E59" i="7"/>
  <c r="F58" i="7"/>
  <c r="G58" i="7"/>
  <c r="E58" i="7"/>
  <c r="F57" i="7"/>
  <c r="G57" i="7"/>
  <c r="E57" i="7"/>
  <c r="G56" i="7"/>
  <c r="F56" i="7"/>
  <c r="E56" i="7"/>
  <c r="H52" i="7"/>
  <c r="H53" i="7"/>
  <c r="H54" i="7"/>
  <c r="H51" i="7"/>
  <c r="G54" i="7"/>
  <c r="F54" i="7"/>
  <c r="E54" i="7"/>
  <c r="G53" i="7"/>
  <c r="F53" i="7"/>
  <c r="E53" i="7"/>
  <c r="G52" i="7"/>
  <c r="F52" i="7"/>
  <c r="E52" i="7"/>
  <c r="G51" i="7"/>
  <c r="F51" i="7"/>
  <c r="E51" i="7"/>
  <c r="H29" i="7"/>
  <c r="H30" i="7"/>
  <c r="H31" i="7"/>
  <c r="H32" i="7"/>
  <c r="H33" i="7"/>
  <c r="H34" i="7"/>
  <c r="H35" i="7"/>
  <c r="H28" i="7"/>
  <c r="F35" i="7"/>
  <c r="G35" i="7"/>
  <c r="E35" i="7"/>
  <c r="F34" i="7"/>
  <c r="G34" i="7"/>
  <c r="E34" i="7"/>
  <c r="F33" i="7"/>
  <c r="G33" i="7"/>
  <c r="E33" i="7"/>
  <c r="F32" i="7"/>
  <c r="G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H17" i="7"/>
  <c r="H18" i="7"/>
  <c r="H19" i="7"/>
  <c r="H20" i="7"/>
  <c r="H21" i="7"/>
  <c r="H16" i="7"/>
  <c r="F21" i="7"/>
  <c r="G21" i="7"/>
  <c r="E21" i="7"/>
  <c r="F20" i="7"/>
  <c r="G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H3" i="7"/>
  <c r="H4" i="7"/>
  <c r="H5" i="7"/>
  <c r="H6" i="7"/>
  <c r="H7" i="7"/>
  <c r="H8" i="7"/>
  <c r="H9" i="7"/>
  <c r="H2" i="7"/>
  <c r="F9" i="7"/>
  <c r="G9" i="7"/>
  <c r="E9" i="7"/>
  <c r="F8" i="7"/>
  <c r="G8" i="7"/>
  <c r="E8" i="7"/>
  <c r="F7" i="7"/>
  <c r="G7" i="7"/>
  <c r="E7" i="7"/>
  <c r="F6" i="7"/>
  <c r="G6" i="7"/>
  <c r="E6" i="7"/>
  <c r="G5" i="7"/>
  <c r="F5" i="7"/>
  <c r="E5" i="7"/>
  <c r="G4" i="7"/>
  <c r="F4" i="7"/>
  <c r="E4" i="7"/>
  <c r="G3" i="7"/>
  <c r="F3" i="7"/>
  <c r="E3" i="7"/>
  <c r="G2" i="7"/>
  <c r="F2" i="7"/>
  <c r="E2" i="7"/>
  <c r="H55" i="6"/>
  <c r="H56" i="6"/>
  <c r="H57" i="6"/>
  <c r="H58" i="6"/>
  <c r="H59" i="6"/>
  <c r="H54" i="6"/>
  <c r="F59" i="6"/>
  <c r="G59" i="6"/>
  <c r="E59" i="6"/>
  <c r="F58" i="6"/>
  <c r="G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H46" i="6"/>
  <c r="H47" i="6"/>
  <c r="H48" i="6"/>
  <c r="H49" i="6"/>
  <c r="H50" i="6"/>
  <c r="H45" i="6"/>
  <c r="F50" i="6"/>
  <c r="G50" i="6"/>
  <c r="E50" i="6"/>
  <c r="F49" i="6"/>
  <c r="G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H33" i="6"/>
  <c r="H34" i="6"/>
  <c r="H35" i="6"/>
  <c r="H36" i="6"/>
  <c r="H37" i="6"/>
  <c r="H38" i="6"/>
  <c r="H39" i="6"/>
  <c r="H40" i="6"/>
  <c r="H41" i="6"/>
  <c r="H32" i="6"/>
  <c r="F41" i="6"/>
  <c r="G41" i="6"/>
  <c r="E41" i="6"/>
  <c r="F40" i="6"/>
  <c r="G40" i="6"/>
  <c r="E40" i="6"/>
  <c r="F39" i="6"/>
  <c r="G39" i="6"/>
  <c r="E39" i="6"/>
  <c r="F38" i="6"/>
  <c r="G38" i="6"/>
  <c r="E38" i="6"/>
  <c r="F37" i="6"/>
  <c r="G37" i="6"/>
  <c r="E37" i="6"/>
  <c r="F36" i="6"/>
  <c r="G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H19" i="6"/>
  <c r="H20" i="6"/>
  <c r="H21" i="6"/>
  <c r="H22" i="6"/>
  <c r="H23" i="6"/>
  <c r="H24" i="6"/>
  <c r="H25" i="6"/>
  <c r="H18" i="6"/>
  <c r="F25" i="6"/>
  <c r="G25" i="6"/>
  <c r="E25" i="6"/>
  <c r="F24" i="6"/>
  <c r="G24" i="6"/>
  <c r="E24" i="6"/>
  <c r="F23" i="6"/>
  <c r="G23" i="6"/>
  <c r="E23" i="6"/>
  <c r="F22" i="6"/>
  <c r="G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H3" i="6"/>
  <c r="H4" i="6"/>
  <c r="H5" i="6"/>
  <c r="H6" i="6"/>
  <c r="H7" i="6"/>
  <c r="H8" i="6"/>
  <c r="H9" i="6"/>
  <c r="H10" i="6"/>
  <c r="H11" i="6"/>
  <c r="H2" i="6"/>
  <c r="F11" i="6"/>
  <c r="G11" i="6"/>
  <c r="E11" i="6"/>
  <c r="F10" i="6"/>
  <c r="G10" i="6"/>
  <c r="E10" i="6"/>
  <c r="F9" i="6"/>
  <c r="G9" i="6"/>
  <c r="E9" i="6"/>
  <c r="F8" i="6"/>
  <c r="G8" i="6"/>
  <c r="E8" i="6"/>
  <c r="F7" i="6"/>
  <c r="G7" i="6"/>
  <c r="E7" i="6"/>
  <c r="F6" i="6"/>
  <c r="G6" i="6"/>
  <c r="E6" i="6"/>
  <c r="G5" i="6"/>
  <c r="F5" i="6"/>
  <c r="E5" i="6"/>
  <c r="G4" i="6"/>
  <c r="F4" i="6"/>
  <c r="G3" i="6"/>
  <c r="F3" i="6"/>
  <c r="G2" i="6"/>
  <c r="F2" i="6"/>
  <c r="E4" i="6"/>
  <c r="E3" i="6"/>
  <c r="E2" i="6"/>
  <c r="I57" i="5"/>
  <c r="I58" i="5"/>
  <c r="I59" i="5"/>
  <c r="I56" i="5"/>
  <c r="H57" i="5"/>
  <c r="H58" i="5"/>
  <c r="H59" i="5"/>
  <c r="H56" i="5"/>
  <c r="F59" i="5"/>
  <c r="G59" i="5"/>
  <c r="E59" i="5"/>
  <c r="F58" i="5"/>
  <c r="G58" i="5"/>
  <c r="E58" i="5"/>
  <c r="F57" i="5"/>
  <c r="G57" i="5"/>
  <c r="E57" i="5"/>
  <c r="G56" i="5"/>
  <c r="F56" i="5"/>
  <c r="E56" i="5"/>
  <c r="I52" i="5"/>
  <c r="I53" i="5"/>
  <c r="I54" i="5"/>
  <c r="I51" i="5"/>
  <c r="H52" i="5"/>
  <c r="H53" i="5"/>
  <c r="H54" i="5"/>
  <c r="H51" i="5"/>
  <c r="G54" i="5"/>
  <c r="F54" i="5"/>
  <c r="E54" i="5"/>
  <c r="G53" i="5"/>
  <c r="F53" i="5"/>
  <c r="E53" i="5"/>
  <c r="G52" i="5"/>
  <c r="F52" i="5"/>
  <c r="E52" i="5"/>
  <c r="G51" i="5"/>
  <c r="F51" i="5"/>
  <c r="E51" i="5"/>
  <c r="I29" i="5"/>
  <c r="I30" i="5"/>
  <c r="I31" i="5"/>
  <c r="I32" i="5"/>
  <c r="I33" i="5"/>
  <c r="I34" i="5"/>
  <c r="I35" i="5"/>
  <c r="H29" i="5"/>
  <c r="H30" i="5"/>
  <c r="H31" i="5"/>
  <c r="H32" i="5"/>
  <c r="H33" i="5"/>
  <c r="H34" i="5"/>
  <c r="H35" i="5"/>
  <c r="I28" i="5"/>
  <c r="H28" i="5"/>
  <c r="F35" i="5"/>
  <c r="G35" i="5"/>
  <c r="E35" i="5"/>
  <c r="F34" i="5"/>
  <c r="G34" i="5"/>
  <c r="E34" i="5"/>
  <c r="F33" i="5"/>
  <c r="G33" i="5"/>
  <c r="E33" i="5"/>
  <c r="F32" i="5"/>
  <c r="G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I17" i="5"/>
  <c r="I18" i="5"/>
  <c r="I19" i="5"/>
  <c r="I20" i="5"/>
  <c r="I21" i="5"/>
  <c r="I16" i="5"/>
  <c r="H17" i="5"/>
  <c r="H18" i="5"/>
  <c r="H19" i="5"/>
  <c r="H20" i="5"/>
  <c r="H21" i="5"/>
  <c r="H16" i="5"/>
  <c r="F21" i="5"/>
  <c r="G21" i="5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I3" i="5"/>
  <c r="I4" i="5"/>
  <c r="I5" i="5"/>
  <c r="I6" i="5"/>
  <c r="I7" i="5"/>
  <c r="I8" i="5"/>
  <c r="I9" i="5"/>
  <c r="I2" i="5"/>
  <c r="H3" i="5"/>
  <c r="H4" i="5"/>
  <c r="H5" i="5"/>
  <c r="H6" i="5"/>
  <c r="H7" i="5"/>
  <c r="H8" i="5"/>
  <c r="H9" i="5"/>
  <c r="H2" i="5"/>
  <c r="F9" i="5"/>
  <c r="G9" i="5"/>
  <c r="E9" i="5"/>
  <c r="F8" i="5"/>
  <c r="G8" i="5"/>
  <c r="E8" i="5"/>
  <c r="F7" i="5"/>
  <c r="G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I55" i="4"/>
  <c r="I56" i="4"/>
  <c r="I57" i="4"/>
  <c r="I58" i="4"/>
  <c r="I59" i="4"/>
  <c r="I54" i="4"/>
  <c r="H55" i="4"/>
  <c r="H56" i="4"/>
  <c r="H57" i="4"/>
  <c r="H58" i="4"/>
  <c r="H59" i="4"/>
  <c r="H54" i="4"/>
  <c r="F59" i="4"/>
  <c r="G59" i="4"/>
  <c r="E59" i="4"/>
  <c r="F58" i="4"/>
  <c r="G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I46" i="4"/>
  <c r="I47" i="4"/>
  <c r="I48" i="4"/>
  <c r="I49" i="4"/>
  <c r="I50" i="4"/>
  <c r="I45" i="4"/>
  <c r="H46" i="4"/>
  <c r="H47" i="4"/>
  <c r="H48" i="4"/>
  <c r="H49" i="4"/>
  <c r="H50" i="4"/>
  <c r="H45" i="4"/>
  <c r="F50" i="4"/>
  <c r="G50" i="4"/>
  <c r="E50" i="4"/>
  <c r="F49" i="4"/>
  <c r="G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I33" i="4"/>
  <c r="I34" i="4"/>
  <c r="I35" i="4"/>
  <c r="I36" i="4"/>
  <c r="I37" i="4"/>
  <c r="I38" i="4"/>
  <c r="I39" i="4"/>
  <c r="I40" i="4"/>
  <c r="I41" i="4"/>
  <c r="I32" i="4"/>
  <c r="H33" i="4"/>
  <c r="H34" i="4"/>
  <c r="H35" i="4"/>
  <c r="H36" i="4"/>
  <c r="H37" i="4"/>
  <c r="H38" i="4"/>
  <c r="H39" i="4"/>
  <c r="H40" i="4"/>
  <c r="H41" i="4"/>
  <c r="H32" i="4"/>
  <c r="F41" i="4"/>
  <c r="G41" i="4"/>
  <c r="E41" i="4"/>
  <c r="F40" i="4"/>
  <c r="G40" i="4"/>
  <c r="E40" i="4"/>
  <c r="F39" i="4"/>
  <c r="G39" i="4"/>
  <c r="E39" i="4"/>
  <c r="F38" i="4"/>
  <c r="G38" i="4"/>
  <c r="E38" i="4"/>
  <c r="F37" i="4"/>
  <c r="G37" i="4"/>
  <c r="E37" i="4"/>
  <c r="F36" i="4"/>
  <c r="G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I19" i="4"/>
  <c r="I20" i="4"/>
  <c r="I21" i="4"/>
  <c r="I22" i="4"/>
  <c r="I23" i="4"/>
  <c r="I24" i="4"/>
  <c r="I25" i="4"/>
  <c r="I18" i="4"/>
  <c r="H19" i="4"/>
  <c r="H20" i="4"/>
  <c r="H21" i="4"/>
  <c r="H22" i="4"/>
  <c r="H23" i="4"/>
  <c r="H24" i="4"/>
  <c r="H25" i="4"/>
  <c r="H18" i="4"/>
  <c r="E18" i="4"/>
  <c r="F25" i="4"/>
  <c r="G25" i="4"/>
  <c r="E25" i="4"/>
  <c r="F24" i="4"/>
  <c r="G24" i="4"/>
  <c r="E24" i="4"/>
  <c r="F23" i="4"/>
  <c r="G23" i="4"/>
  <c r="E23" i="4"/>
  <c r="F22" i="4"/>
  <c r="G22" i="4"/>
  <c r="E22" i="4"/>
  <c r="G21" i="4"/>
  <c r="F21" i="4"/>
  <c r="E21" i="4"/>
  <c r="G20" i="4"/>
  <c r="F20" i="4"/>
  <c r="E20" i="4"/>
  <c r="G19" i="4"/>
  <c r="F19" i="4"/>
  <c r="E19" i="4"/>
  <c r="G18" i="4"/>
  <c r="F18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F11" i="4"/>
  <c r="G11" i="4"/>
  <c r="E11" i="4"/>
  <c r="F10" i="4"/>
  <c r="G10" i="4"/>
  <c r="E10" i="4"/>
  <c r="F9" i="4"/>
  <c r="G9" i="4"/>
  <c r="E9" i="4"/>
  <c r="F8" i="4"/>
  <c r="G8" i="4"/>
  <c r="E8" i="4"/>
  <c r="F7" i="4"/>
  <c r="G7" i="4"/>
  <c r="E7" i="4"/>
  <c r="F6" i="4"/>
  <c r="G6" i="4"/>
  <c r="E6" i="4"/>
  <c r="G5" i="4"/>
  <c r="F5" i="4"/>
  <c r="E5" i="4"/>
  <c r="G4" i="4"/>
  <c r="F4" i="4"/>
  <c r="E4" i="4"/>
  <c r="G3" i="4"/>
  <c r="F3" i="4"/>
  <c r="E3" i="4"/>
  <c r="G2" i="4"/>
  <c r="F2" i="4"/>
  <c r="E2" i="4"/>
  <c r="I55" i="2"/>
  <c r="I56" i="2"/>
  <c r="I57" i="2"/>
  <c r="I58" i="2"/>
  <c r="I59" i="2"/>
  <c r="I54" i="2"/>
  <c r="I46" i="2"/>
  <c r="I47" i="2"/>
  <c r="I48" i="2"/>
  <c r="I49" i="2"/>
  <c r="I50" i="2"/>
  <c r="I45" i="2"/>
  <c r="I19" i="2"/>
  <c r="I20" i="2"/>
  <c r="I21" i="2"/>
  <c r="G22" i="2"/>
  <c r="H22" i="2"/>
  <c r="I22" i="2"/>
  <c r="I23" i="2"/>
  <c r="I24" i="2"/>
  <c r="I25" i="2"/>
  <c r="I18" i="2"/>
  <c r="I3" i="2"/>
  <c r="I4" i="2"/>
  <c r="I5" i="2"/>
  <c r="I6" i="2"/>
  <c r="I7" i="2"/>
  <c r="I8" i="2"/>
  <c r="I9" i="2"/>
  <c r="I10" i="2"/>
  <c r="I11" i="2"/>
  <c r="I2" i="2"/>
  <c r="I57" i="3"/>
  <c r="I58" i="3"/>
  <c r="I59" i="3"/>
  <c r="I56" i="3"/>
  <c r="H57" i="3"/>
  <c r="H58" i="3"/>
  <c r="H59" i="3"/>
  <c r="H56" i="3"/>
  <c r="F59" i="3"/>
  <c r="G59" i="3"/>
  <c r="E59" i="3"/>
  <c r="F58" i="3"/>
  <c r="G58" i="3"/>
  <c r="E58" i="3"/>
  <c r="F57" i="3"/>
  <c r="G57" i="3"/>
  <c r="E57" i="3"/>
  <c r="G56" i="3"/>
  <c r="F56" i="3"/>
  <c r="E56" i="3"/>
  <c r="I52" i="3"/>
  <c r="I53" i="3"/>
  <c r="I54" i="3"/>
  <c r="I51" i="3"/>
  <c r="H52" i="3"/>
  <c r="H53" i="3"/>
  <c r="H54" i="3"/>
  <c r="H51" i="3"/>
  <c r="G54" i="3"/>
  <c r="F54" i="3"/>
  <c r="E54" i="3"/>
  <c r="G53" i="3"/>
  <c r="F53" i="3"/>
  <c r="E53" i="3"/>
  <c r="G52" i="3"/>
  <c r="F52" i="3"/>
  <c r="E52" i="3"/>
  <c r="G51" i="3"/>
  <c r="F51" i="3"/>
  <c r="E51" i="3"/>
  <c r="I29" i="3"/>
  <c r="I30" i="3"/>
  <c r="I31" i="3"/>
  <c r="I32" i="3"/>
  <c r="I33" i="3"/>
  <c r="I34" i="3"/>
  <c r="I35" i="3"/>
  <c r="I28" i="3"/>
  <c r="H29" i="3"/>
  <c r="H30" i="3"/>
  <c r="H31" i="3"/>
  <c r="H32" i="3"/>
  <c r="H33" i="3"/>
  <c r="H34" i="3"/>
  <c r="H35" i="3"/>
  <c r="H28" i="3"/>
  <c r="F35" i="3"/>
  <c r="G35" i="3"/>
  <c r="E35" i="3"/>
  <c r="F34" i="3"/>
  <c r="G34" i="3"/>
  <c r="E34" i="3"/>
  <c r="F33" i="3"/>
  <c r="G33" i="3"/>
  <c r="E33" i="3"/>
  <c r="F32" i="3"/>
  <c r="G32" i="3"/>
  <c r="E32" i="3"/>
  <c r="G31" i="3"/>
  <c r="F31" i="3"/>
  <c r="E31" i="3"/>
  <c r="G30" i="3"/>
  <c r="E30" i="3"/>
  <c r="F30" i="3"/>
  <c r="G29" i="3"/>
  <c r="F29" i="3"/>
  <c r="E29" i="3"/>
  <c r="G28" i="3"/>
  <c r="F28" i="3"/>
  <c r="E28" i="3"/>
  <c r="I17" i="3"/>
  <c r="I18" i="3"/>
  <c r="I19" i="3"/>
  <c r="I20" i="3"/>
  <c r="I21" i="3"/>
  <c r="I16" i="3"/>
  <c r="H17" i="3"/>
  <c r="H18" i="3"/>
  <c r="H19" i="3"/>
  <c r="H20" i="3"/>
  <c r="H21" i="3"/>
  <c r="H16" i="3"/>
  <c r="F21" i="3"/>
  <c r="G21" i="3"/>
  <c r="E21" i="3"/>
  <c r="F20" i="3"/>
  <c r="G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I3" i="3"/>
  <c r="I4" i="3"/>
  <c r="I5" i="3"/>
  <c r="I6" i="3"/>
  <c r="I7" i="3"/>
  <c r="I8" i="3"/>
  <c r="I9" i="3"/>
  <c r="I2" i="3"/>
  <c r="H3" i="3"/>
  <c r="H4" i="3"/>
  <c r="H5" i="3"/>
  <c r="H6" i="3"/>
  <c r="H7" i="3"/>
  <c r="H8" i="3"/>
  <c r="H9" i="3"/>
  <c r="H2" i="3"/>
  <c r="F9" i="3"/>
  <c r="G9" i="3"/>
  <c r="E9" i="3"/>
  <c r="F8" i="3"/>
  <c r="G8" i="3"/>
  <c r="E8" i="3"/>
  <c r="F7" i="3"/>
  <c r="G7" i="3"/>
  <c r="E7" i="3"/>
  <c r="F6" i="3"/>
  <c r="G6" i="3"/>
  <c r="E6" i="3"/>
  <c r="G5" i="3"/>
  <c r="F5" i="3"/>
  <c r="E5" i="3"/>
  <c r="G4" i="3"/>
  <c r="F4" i="3"/>
  <c r="E4" i="3"/>
  <c r="G3" i="3"/>
  <c r="F3" i="3"/>
  <c r="E3" i="3"/>
  <c r="G2" i="3"/>
  <c r="F2" i="3"/>
  <c r="E2" i="3"/>
  <c r="H19" i="2"/>
  <c r="H20" i="2"/>
  <c r="H21" i="2"/>
  <c r="H23" i="2"/>
  <c r="H24" i="2"/>
  <c r="H25" i="2"/>
  <c r="H18" i="2"/>
  <c r="F25" i="2"/>
  <c r="G25" i="2"/>
  <c r="E25" i="2"/>
  <c r="F24" i="2"/>
  <c r="G24" i="2"/>
  <c r="E24" i="2"/>
  <c r="F23" i="2"/>
  <c r="G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H46" i="2"/>
  <c r="H47" i="2"/>
  <c r="H48" i="2"/>
  <c r="H49" i="2"/>
  <c r="H50" i="2"/>
  <c r="H45" i="2"/>
  <c r="F50" i="2"/>
  <c r="G50" i="2"/>
  <c r="E50" i="2"/>
  <c r="F49" i="2"/>
  <c r="G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H55" i="2"/>
  <c r="H56" i="2"/>
  <c r="H57" i="2"/>
  <c r="H58" i="2"/>
  <c r="H59" i="2"/>
  <c r="H54" i="2"/>
  <c r="F59" i="2"/>
  <c r="G59" i="2"/>
  <c r="E59" i="2"/>
  <c r="F58" i="2"/>
  <c r="G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I33" i="2"/>
  <c r="I34" i="2"/>
  <c r="I35" i="2"/>
  <c r="I36" i="2"/>
  <c r="I37" i="2"/>
  <c r="I38" i="2"/>
  <c r="I39" i="2"/>
  <c r="I40" i="2"/>
  <c r="I41" i="2"/>
  <c r="I32" i="2"/>
  <c r="H33" i="2"/>
  <c r="H34" i="2"/>
  <c r="H35" i="2"/>
  <c r="H36" i="2"/>
  <c r="H37" i="2"/>
  <c r="H38" i="2"/>
  <c r="H39" i="2"/>
  <c r="H40" i="2"/>
  <c r="H41" i="2"/>
  <c r="H32" i="2"/>
  <c r="F41" i="2"/>
  <c r="G41" i="2"/>
  <c r="E41" i="2"/>
  <c r="F40" i="2"/>
  <c r="G40" i="2"/>
  <c r="E40" i="2"/>
  <c r="F39" i="2"/>
  <c r="G39" i="2"/>
  <c r="E39" i="2"/>
  <c r="F38" i="2"/>
  <c r="G38" i="2"/>
  <c r="E38" i="2"/>
  <c r="F37" i="2"/>
  <c r="G37" i="2"/>
  <c r="E37" i="2"/>
  <c r="E36" i="2"/>
  <c r="G36" i="2"/>
  <c r="F36" i="2"/>
  <c r="G35" i="2"/>
  <c r="F35" i="2"/>
  <c r="E35" i="2"/>
  <c r="G34" i="2"/>
  <c r="F34" i="2"/>
  <c r="E34" i="2"/>
  <c r="G33" i="2"/>
  <c r="F33" i="2"/>
  <c r="E33" i="2"/>
  <c r="G32" i="2"/>
  <c r="F32" i="2"/>
  <c r="E32" i="2"/>
  <c r="H3" i="2"/>
  <c r="H4" i="2"/>
  <c r="H5" i="2"/>
  <c r="H6" i="2"/>
  <c r="H7" i="2"/>
  <c r="H8" i="2"/>
  <c r="H9" i="2"/>
  <c r="H10" i="2"/>
  <c r="H11" i="2"/>
  <c r="H2" i="2"/>
  <c r="F11" i="2"/>
  <c r="G11" i="2"/>
  <c r="E11" i="2"/>
  <c r="F10" i="2"/>
  <c r="G10" i="2"/>
  <c r="E10" i="2"/>
  <c r="F9" i="2"/>
  <c r="G9" i="2"/>
  <c r="E9" i="2"/>
  <c r="F8" i="2"/>
  <c r="G8" i="2"/>
  <c r="E8" i="2"/>
  <c r="F7" i="2"/>
  <c r="G7" i="2"/>
  <c r="E7" i="2"/>
  <c r="F6" i="2"/>
  <c r="G6" i="2"/>
  <c r="E6" i="2"/>
  <c r="G5" i="2"/>
  <c r="F5" i="2"/>
  <c r="E5" i="2"/>
  <c r="G4" i="2"/>
  <c r="F4" i="2"/>
  <c r="E4" i="2"/>
  <c r="G3" i="2"/>
  <c r="F3" i="2"/>
  <c r="E3" i="2"/>
  <c r="G2" i="2"/>
  <c r="F2" i="2"/>
  <c r="E2" i="2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A16" i="1"/>
  <c r="Z16" i="1"/>
  <c r="Y16" i="1"/>
  <c r="X16" i="1"/>
  <c r="W16" i="1"/>
  <c r="V16" i="1"/>
  <c r="U16" i="1"/>
  <c r="T16" i="1"/>
  <c r="S16" i="1"/>
  <c r="R16" i="1"/>
  <c r="Q16" i="1"/>
  <c r="P1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O16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A4" i="1"/>
  <c r="Z4" i="1"/>
  <c r="Y4" i="1"/>
  <c r="X4" i="1"/>
  <c r="W4" i="1"/>
  <c r="V4" i="1"/>
  <c r="U4" i="1"/>
  <c r="T4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<sst xmlns="http://schemas.openxmlformats.org/spreadsheetml/2006/main" count="591" uniqueCount="92">
  <si>
    <t>_NYCA_</t>
  </si>
  <si>
    <t>M00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</si>
  <si>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</si>
  <si>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</si>
  <si>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</si>
  <si>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</si>
  <si>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</si>
  <si>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</si>
  <si>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</si>
  <si>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</si>
  <si>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</si>
  <si>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M11</t>
  </si>
  <si>
    <t>M12</t>
  </si>
  <si>
    <t>M13</t>
  </si>
  <si>
    <t>M14</t>
  </si>
  <si>
    <t>M20</t>
  </si>
  <si>
    <t>M21</t>
  </si>
  <si>
    <t>M22</t>
  </si>
  <si>
    <t>M23</t>
  </si>
  <si>
    <t>M24</t>
  </si>
  <si>
    <t>M26</t>
  </si>
  <si>
    <t>M28</t>
  </si>
  <si>
    <t>M30</t>
  </si>
  <si>
    <t>M31</t>
  </si>
  <si>
    <t>M32</t>
  </si>
  <si>
    <t>M33</t>
  </si>
  <si>
    <t>M34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</si>
  <si>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</si>
  <si>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</si>
  <si>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</si>
  <si>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</si>
  <si>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</si>
  <si>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</si>
  <si>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</si>
  <si>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</si>
  <si>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</si>
  <si>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M50</t>
  </si>
  <si>
    <t>M54</t>
  </si>
  <si>
    <t>M60</t>
  </si>
  <si>
    <t>M62</t>
  </si>
  <si>
    <t>M64</t>
  </si>
  <si>
    <t>M66</t>
  </si>
  <si>
    <t>M68</t>
  </si>
  <si>
    <t>M70</t>
  </si>
  <si>
    <t>M74</t>
  </si>
  <si>
    <t>M80</t>
  </si>
  <si>
    <t>M82</t>
  </si>
  <si>
    <t>M84</t>
  </si>
  <si>
    <t>M86</t>
  </si>
  <si>
    <t>M88</t>
  </si>
  <si>
    <t>Name</t>
  </si>
  <si>
    <t>Case</t>
  </si>
  <si>
    <t>LOLE</t>
  </si>
  <si>
    <t>Solar @ NY Peak</t>
  </si>
  <si>
    <t xml:space="preserve">Wind </t>
  </si>
  <si>
    <t>LOEE</t>
  </si>
  <si>
    <t>LOLH</t>
  </si>
  <si>
    <t>SOLAR PENE</t>
  </si>
  <si>
    <t>WIND PENE</t>
  </si>
  <si>
    <t>CASE</t>
  </si>
  <si>
    <t>M0A</t>
  </si>
  <si>
    <t>M0C</t>
  </si>
  <si>
    <t>M2A</t>
  </si>
  <si>
    <t>M2C</t>
  </si>
  <si>
    <t>M4A</t>
  </si>
  <si>
    <t>M4C</t>
  </si>
  <si>
    <t>M6A</t>
  </si>
  <si>
    <t>M6C</t>
  </si>
  <si>
    <t>M8A</t>
  </si>
  <si>
    <t>M8C</t>
  </si>
  <si>
    <t>A</t>
  </si>
  <si>
    <t>B</t>
  </si>
  <si>
    <t>C</t>
  </si>
  <si>
    <t>Column1</t>
  </si>
  <si>
    <t>Scenario</t>
  </si>
  <si>
    <t>gamma_1</t>
  </si>
  <si>
    <t>gamma_2</t>
  </si>
  <si>
    <t>Delta_LOLE</t>
  </si>
  <si>
    <t>Delta_gamma_2</t>
  </si>
  <si>
    <t>Sensitivity_gamma_2</t>
  </si>
  <si>
    <t>ABS_SENSITIVITY_gamma_2</t>
  </si>
  <si>
    <t>ABS_10^3</t>
  </si>
  <si>
    <t>ABS_SENS_gamma_2</t>
  </si>
  <si>
    <t>ABS*10^4</t>
  </si>
  <si>
    <t>Delta_gamma_1</t>
  </si>
  <si>
    <t>Sensitivity_gamma_1</t>
  </si>
  <si>
    <t>ABS_SENSITIVITY_gamma_1</t>
  </si>
  <si>
    <t>ABS_10^4</t>
  </si>
  <si>
    <t>SOLAR_PENE</t>
  </si>
  <si>
    <t>WIND_PENE</t>
  </si>
  <si>
    <t>Delta_LOLH</t>
  </si>
  <si>
    <t>Delta_EUE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</si>
</sst>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4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4" fillId="0" borderId="0" xfId="0" applyFont="1" applyBorder="1"/>
    <xf numFmtId="0" fontId="4" fillId="2" borderId="9" xfId="0" applyFont="1" applyFill="1" applyBorder="1"/>
    <xf numFmtId="0" fontId="4" fillId="3" borderId="9" xfId="0" applyFont="1" applyFill="1" applyBorder="1"/>
    <xf numFmtId="0" fontId="4" fillId="2" borderId="1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0" fontId="4" fillId="0" borderId="0" xfId="0" applyFont="1" applyFill="1"/>
    <xf numFmtId="0" fontId="4" fillId="4" borderId="0" xfId="0" applyFont="1" applyFill="1" applyBorder="1"/>
    <xf numFmtId="0" fontId="0" fillId="4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9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</cellXfs>
  <cellStyles count="14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colors>
    <mruColors>
      <color rgb="FF663300"/>
      <color rgb="FFFF6600"/>
      <color rgb="FF009900"/>
      <color rgb="FFFF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NYCA  LOLE  (days/year)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32126193738999"/>
          <c:y val="0.0955512169105291"/>
          <c:w val="0.696441111323844"/>
          <c:h val="0.719138740552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total_results!$D$67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total_results!$O$4:$O$12</c:f>
              <c:numCache>
                <c:formatCode>General</c:formatCode>
                <c:ptCount val="9"/>
                <c:pt idx="0">
                  <c:v>0.06034</c:v>
                </c:pt>
                <c:pt idx="1">
                  <c:v>0.04293</c:v>
                </c:pt>
                <c:pt idx="2">
                  <c:v>0.02941</c:v>
                </c:pt>
                <c:pt idx="3">
                  <c:v>0.02121</c:v>
                </c:pt>
                <c:pt idx="4">
                  <c:v>0.01707</c:v>
                </c:pt>
                <c:pt idx="5">
                  <c:v>0.01508</c:v>
                </c:pt>
                <c:pt idx="6">
                  <c:v>0.01436</c:v>
                </c:pt>
                <c:pt idx="7">
                  <c:v>0.01389</c:v>
                </c:pt>
                <c:pt idx="8">
                  <c:v>0.01359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total_results!$D$69</c:f>
              <c:strCache>
                <c:ptCount val="1"/>
                <c:pt idx="0">
                  <c:v>3.35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total_results!$Q$4:$Q$12</c:f>
              <c:numCache>
                <c:formatCode>General</c:formatCode>
                <c:ptCount val="9"/>
                <c:pt idx="0">
                  <c:v>0.04669</c:v>
                </c:pt>
                <c:pt idx="1">
                  <c:v>0.03164</c:v>
                </c:pt>
                <c:pt idx="2">
                  <c:v>0.02244</c:v>
                </c:pt>
                <c:pt idx="3">
                  <c:v>0.01754</c:v>
                </c:pt>
                <c:pt idx="4">
                  <c:v>0.01554</c:v>
                </c:pt>
                <c:pt idx="5">
                  <c:v>0.0</c:v>
                </c:pt>
                <c:pt idx="6">
                  <c:v>0.01394</c:v>
                </c:pt>
                <c:pt idx="7">
                  <c:v>0.0</c:v>
                </c:pt>
                <c:pt idx="8">
                  <c:v>0.01349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total_results!$D$71</c:f>
              <c:strCache>
                <c:ptCount val="1"/>
                <c:pt idx="0">
                  <c:v>6.69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triangle"/>
            <c:size val="8"/>
            <c:spPr>
              <a:solidFill>
                <a:srgbClr val="009900"/>
              </a:solidFill>
              <a:ln>
                <a:solidFill>
                  <a:srgbClr val="009900"/>
                </a:solidFill>
              </a:ln>
              <a:effectLst/>
            </c:spPr>
          </c:marke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total_results!$S$4:$S$12</c:f>
              <c:numCache>
                <c:formatCode>General</c:formatCode>
                <c:ptCount val="9"/>
                <c:pt idx="0">
                  <c:v>0.03676</c:v>
                </c:pt>
                <c:pt idx="1">
                  <c:v>0.02525</c:v>
                </c:pt>
                <c:pt idx="2">
                  <c:v>0.01894</c:v>
                </c:pt>
                <c:pt idx="3">
                  <c:v>0.01612</c:v>
                </c:pt>
                <c:pt idx="4">
                  <c:v>0.01498</c:v>
                </c:pt>
                <c:pt idx="5">
                  <c:v>0.01423</c:v>
                </c:pt>
                <c:pt idx="6">
                  <c:v>0.01383</c:v>
                </c:pt>
                <c:pt idx="7">
                  <c:v>0.01354</c:v>
                </c:pt>
                <c:pt idx="8">
                  <c:v>0.01338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total_results!$D$73</c:f>
              <c:strCache>
                <c:ptCount val="1"/>
                <c:pt idx="0">
                  <c:v>10.04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6600"/>
              </a:solidFill>
              <a:ln>
                <a:noFill/>
              </a:ln>
            </c:spPr>
          </c:marke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total_results!$U$4:$U$12</c:f>
              <c:numCache>
                <c:formatCode>General</c:formatCode>
                <c:ptCount val="9"/>
                <c:pt idx="0">
                  <c:v>0.03018</c:v>
                </c:pt>
                <c:pt idx="1">
                  <c:v>0.0</c:v>
                </c:pt>
                <c:pt idx="2">
                  <c:v>0.01733</c:v>
                </c:pt>
                <c:pt idx="3">
                  <c:v>0.0</c:v>
                </c:pt>
                <c:pt idx="4">
                  <c:v>0.01443</c:v>
                </c:pt>
                <c:pt idx="5">
                  <c:v>0.0</c:v>
                </c:pt>
                <c:pt idx="6">
                  <c:v>0.0137</c:v>
                </c:pt>
                <c:pt idx="7">
                  <c:v>0.0</c:v>
                </c:pt>
                <c:pt idx="8">
                  <c:v>0.01293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total_results!$D$75</c:f>
              <c:strCache>
                <c:ptCount val="1"/>
                <c:pt idx="0">
                  <c:v>13.37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 w="15875">
                <a:solidFill>
                  <a:srgbClr val="663300"/>
                </a:solidFill>
              </a:ln>
            </c:spPr>
          </c:marke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total_results!$W$4:$W$12</c:f>
              <c:numCache>
                <c:formatCode>General</c:formatCode>
                <c:ptCount val="9"/>
                <c:pt idx="0">
                  <c:v>0.02601</c:v>
                </c:pt>
                <c:pt idx="1">
                  <c:v>0.0</c:v>
                </c:pt>
                <c:pt idx="2">
                  <c:v>0.01618</c:v>
                </c:pt>
                <c:pt idx="3">
                  <c:v>0.0</c:v>
                </c:pt>
                <c:pt idx="4">
                  <c:v>0.01419</c:v>
                </c:pt>
                <c:pt idx="5">
                  <c:v>0.0</c:v>
                </c:pt>
                <c:pt idx="6">
                  <c:v>0.01334</c:v>
                </c:pt>
                <c:pt idx="7">
                  <c:v>0.0</c:v>
                </c:pt>
                <c:pt idx="8">
                  <c:v>0.01215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total_results!$D$76</c:f>
              <c:strCache>
                <c:ptCount val="1"/>
                <c:pt idx="0">
                  <c:v>16.73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total_results!$Y$4:$Y$12</c:f>
              <c:numCache>
                <c:formatCode>General</c:formatCode>
                <c:ptCount val="9"/>
                <c:pt idx="0">
                  <c:v>0.02331</c:v>
                </c:pt>
                <c:pt idx="1">
                  <c:v>0.0</c:v>
                </c:pt>
                <c:pt idx="2">
                  <c:v>0.01566</c:v>
                </c:pt>
                <c:pt idx="3">
                  <c:v>0.0</c:v>
                </c:pt>
                <c:pt idx="4">
                  <c:v>0.01389</c:v>
                </c:pt>
                <c:pt idx="5">
                  <c:v>0.0</c:v>
                </c:pt>
                <c:pt idx="6">
                  <c:v>0.01276</c:v>
                </c:pt>
                <c:pt idx="7">
                  <c:v>0.0</c:v>
                </c:pt>
                <c:pt idx="8">
                  <c:v>0.01135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total_results!$D$77</c:f>
              <c:strCache>
                <c:ptCount val="1"/>
                <c:pt idx="0">
                  <c:v>20.06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total_results!$AA$4:$AA$12</c:f>
              <c:numCache>
                <c:formatCode>General</c:formatCode>
                <c:ptCount val="9"/>
                <c:pt idx="0">
                  <c:v>0.02145</c:v>
                </c:pt>
                <c:pt idx="1">
                  <c:v>0.0</c:v>
                </c:pt>
                <c:pt idx="2">
                  <c:v>0.01514</c:v>
                </c:pt>
                <c:pt idx="3">
                  <c:v>0.0</c:v>
                </c:pt>
                <c:pt idx="4">
                  <c:v>0.01354</c:v>
                </c:pt>
                <c:pt idx="5">
                  <c:v>0.0</c:v>
                </c:pt>
                <c:pt idx="6">
                  <c:v>0.01216</c:v>
                </c:pt>
                <c:pt idx="7">
                  <c:v>0.0</c:v>
                </c:pt>
                <c:pt idx="8">
                  <c:v>0.01055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3480"/>
        <c:axId val="2135339704"/>
      </c:scatterChart>
      <c:valAx>
        <c:axId val="21359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Solar  Penetration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135339704"/>
        <c:crosses val="autoZero"/>
        <c:crossBetween val="midCat"/>
      </c:valAx>
      <c:valAx>
        <c:axId val="2135339704"/>
        <c:scaling>
          <c:orientation val="minMax"/>
          <c:min val="0.0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13592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534891382025"/>
          <c:y val="0.33069093002739"/>
          <c:w val="0.182180507115462"/>
          <c:h val="0.4947251184985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 i="0" baseline="0">
          <a:latin typeface="Times New Roman" pitchFamily="18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NYCA  LOLH  (hours/year)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32126193739"/>
          <c:y val="0.0955512169105291"/>
          <c:w val="0.696441111323844"/>
          <c:h val="0.719138740552868"/>
        </c:manualLayout>
      </c:layout>
      <c:scatterChart>
        <c:scatterStyle val="lineMarker"/>
        <c:varyColors val="0"/>
        <c:ser>
          <c:idx val="7"/>
          <c:order val="7"/>
          <c:tx>
            <c:strRef>
              <c:f>total_results!$D$67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total_results!$O$16:$O$24</c:f>
              <c:numCache>
                <c:formatCode>General</c:formatCode>
                <c:ptCount val="9"/>
                <c:pt idx="0">
                  <c:v>0.18178</c:v>
                </c:pt>
                <c:pt idx="1">
                  <c:v>0.13818</c:v>
                </c:pt>
                <c:pt idx="2">
                  <c:v>0.10583</c:v>
                </c:pt>
                <c:pt idx="3">
                  <c:v>0.08327</c:v>
                </c:pt>
                <c:pt idx="4">
                  <c:v>0.0678</c:v>
                </c:pt>
                <c:pt idx="5">
                  <c:v>0.05786</c:v>
                </c:pt>
                <c:pt idx="6">
                  <c:v>0.05103</c:v>
                </c:pt>
                <c:pt idx="7">
                  <c:v>0.04505</c:v>
                </c:pt>
                <c:pt idx="8">
                  <c:v>0.03981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total_results!$D$69</c:f>
              <c:strCache>
                <c:ptCount val="1"/>
                <c:pt idx="0">
                  <c:v>3.35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total_results!$Q$16:$Q$24</c:f>
              <c:numCache>
                <c:formatCode>General</c:formatCode>
                <c:ptCount val="9"/>
                <c:pt idx="0">
                  <c:v>0.14618</c:v>
                </c:pt>
                <c:pt idx="1">
                  <c:v>0.11031</c:v>
                </c:pt>
                <c:pt idx="2">
                  <c:v>0.08631</c:v>
                </c:pt>
                <c:pt idx="3">
                  <c:v>0.0699</c:v>
                </c:pt>
                <c:pt idx="4">
                  <c:v>0.0592</c:v>
                </c:pt>
                <c:pt idx="5">
                  <c:v>0.0</c:v>
                </c:pt>
                <c:pt idx="6">
                  <c:v>0.04611</c:v>
                </c:pt>
                <c:pt idx="7">
                  <c:v>0.0</c:v>
                </c:pt>
                <c:pt idx="8">
                  <c:v>0.03683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total_results!$D$71</c:f>
              <c:strCache>
                <c:ptCount val="1"/>
                <c:pt idx="0">
                  <c:v>6.69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total_results!$S$16:$S$24</c:f>
              <c:numCache>
                <c:formatCode>General</c:formatCode>
                <c:ptCount val="9"/>
                <c:pt idx="0">
                  <c:v>0.12089</c:v>
                </c:pt>
                <c:pt idx="1">
                  <c:v>0.09242</c:v>
                </c:pt>
                <c:pt idx="2">
                  <c:v>0.07415</c:v>
                </c:pt>
                <c:pt idx="3">
                  <c:v>0.06173</c:v>
                </c:pt>
                <c:pt idx="4">
                  <c:v>0.05372</c:v>
                </c:pt>
                <c:pt idx="5">
                  <c:v>0.04766</c:v>
                </c:pt>
                <c:pt idx="6">
                  <c:v>0.04318</c:v>
                </c:pt>
                <c:pt idx="7">
                  <c:v>0.03875</c:v>
                </c:pt>
                <c:pt idx="8">
                  <c:v>0.03429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total_results!$D$73</c:f>
              <c:strCache>
                <c:ptCount val="1"/>
                <c:pt idx="0">
                  <c:v>10.04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total_results!$U$16:$U$24</c:f>
              <c:numCache>
                <c:formatCode>General</c:formatCode>
                <c:ptCount val="9"/>
                <c:pt idx="0">
                  <c:v>0.10372</c:v>
                </c:pt>
                <c:pt idx="1">
                  <c:v>0.0</c:v>
                </c:pt>
                <c:pt idx="2">
                  <c:v>0.06635</c:v>
                </c:pt>
                <c:pt idx="3">
                  <c:v>0.0</c:v>
                </c:pt>
                <c:pt idx="4">
                  <c:v>0.04968</c:v>
                </c:pt>
                <c:pt idx="5">
                  <c:v>0.0</c:v>
                </c:pt>
                <c:pt idx="6">
                  <c:v>0.04087</c:v>
                </c:pt>
                <c:pt idx="7">
                  <c:v>0.0</c:v>
                </c:pt>
                <c:pt idx="8">
                  <c:v>0.03195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total_results!$D$75</c:f>
              <c:strCache>
                <c:ptCount val="1"/>
                <c:pt idx="0">
                  <c:v>13.37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total_results!$W$16:$W$24</c:f>
              <c:numCache>
                <c:formatCode>General</c:formatCode>
                <c:ptCount val="9"/>
                <c:pt idx="0">
                  <c:v>0.09149</c:v>
                </c:pt>
                <c:pt idx="1">
                  <c:v>0.0</c:v>
                </c:pt>
                <c:pt idx="2">
                  <c:v>0.06068</c:v>
                </c:pt>
                <c:pt idx="3">
                  <c:v>0.0</c:v>
                </c:pt>
                <c:pt idx="4">
                  <c:v>0.04688</c:v>
                </c:pt>
                <c:pt idx="5">
                  <c:v>0.0</c:v>
                </c:pt>
                <c:pt idx="6">
                  <c:v>0.03835</c:v>
                </c:pt>
                <c:pt idx="7">
                  <c:v>0.0</c:v>
                </c:pt>
                <c:pt idx="8">
                  <c:v>0.02934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total_results!$D$76</c:f>
              <c:strCache>
                <c:ptCount val="1"/>
                <c:pt idx="0">
                  <c:v>16.73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total_results!$Y$16:$Y$24</c:f>
              <c:numCache>
                <c:formatCode>General</c:formatCode>
                <c:ptCount val="9"/>
                <c:pt idx="0">
                  <c:v>0.08329</c:v>
                </c:pt>
                <c:pt idx="1">
                  <c:v>0.0</c:v>
                </c:pt>
                <c:pt idx="2">
                  <c:v>0.05691</c:v>
                </c:pt>
                <c:pt idx="3">
                  <c:v>0.0</c:v>
                </c:pt>
                <c:pt idx="4">
                  <c:v>0.0444</c:v>
                </c:pt>
                <c:pt idx="5">
                  <c:v>0.0</c:v>
                </c:pt>
                <c:pt idx="6">
                  <c:v>0.03628</c:v>
                </c:pt>
                <c:pt idx="7">
                  <c:v>0.0</c:v>
                </c:pt>
                <c:pt idx="8">
                  <c:v>0.0269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total_results!$D$77</c:f>
              <c:strCache>
                <c:ptCount val="1"/>
                <c:pt idx="0">
                  <c:v>20.06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total_results!$AA$16:$AA$24</c:f>
              <c:numCache>
                <c:formatCode>General</c:formatCode>
                <c:ptCount val="9"/>
                <c:pt idx="0">
                  <c:v>0.0767</c:v>
                </c:pt>
                <c:pt idx="1">
                  <c:v>0.0</c:v>
                </c:pt>
                <c:pt idx="2">
                  <c:v>0.05352</c:v>
                </c:pt>
                <c:pt idx="3">
                  <c:v>0.0</c:v>
                </c:pt>
                <c:pt idx="4">
                  <c:v>0.04221</c:v>
                </c:pt>
                <c:pt idx="5">
                  <c:v>0.0</c:v>
                </c:pt>
                <c:pt idx="6">
                  <c:v>0.03417</c:v>
                </c:pt>
                <c:pt idx="7">
                  <c:v>0.0</c:v>
                </c:pt>
                <c:pt idx="8">
                  <c:v>0.02461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total_results!$D$67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total_results!$O$16:$O$24</c:f>
              <c:numCache>
                <c:formatCode>General</c:formatCode>
                <c:ptCount val="9"/>
                <c:pt idx="0">
                  <c:v>0.18178</c:v>
                </c:pt>
                <c:pt idx="1">
                  <c:v>0.13818</c:v>
                </c:pt>
                <c:pt idx="2">
                  <c:v>0.10583</c:v>
                </c:pt>
                <c:pt idx="3">
                  <c:v>0.08327</c:v>
                </c:pt>
                <c:pt idx="4">
                  <c:v>0.0678</c:v>
                </c:pt>
                <c:pt idx="5">
                  <c:v>0.05786</c:v>
                </c:pt>
                <c:pt idx="6">
                  <c:v>0.05103</c:v>
                </c:pt>
                <c:pt idx="7">
                  <c:v>0.04505</c:v>
                </c:pt>
                <c:pt idx="8">
                  <c:v>0.03981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total_results!$D$69</c:f>
              <c:strCache>
                <c:ptCount val="1"/>
                <c:pt idx="0">
                  <c:v>3.35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total_results!$Q$16:$Q$24</c:f>
              <c:numCache>
                <c:formatCode>General</c:formatCode>
                <c:ptCount val="9"/>
                <c:pt idx="0">
                  <c:v>0.14618</c:v>
                </c:pt>
                <c:pt idx="1">
                  <c:v>0.11031</c:v>
                </c:pt>
                <c:pt idx="2">
                  <c:v>0.08631</c:v>
                </c:pt>
                <c:pt idx="3">
                  <c:v>0.0699</c:v>
                </c:pt>
                <c:pt idx="4">
                  <c:v>0.0592</c:v>
                </c:pt>
                <c:pt idx="5">
                  <c:v>0.0</c:v>
                </c:pt>
                <c:pt idx="6">
                  <c:v>0.04611</c:v>
                </c:pt>
                <c:pt idx="7">
                  <c:v>0.0</c:v>
                </c:pt>
                <c:pt idx="8">
                  <c:v>0.03683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total_results!$D$71</c:f>
              <c:strCache>
                <c:ptCount val="1"/>
                <c:pt idx="0">
                  <c:v>6.69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total_results!$S$16:$S$24</c:f>
              <c:numCache>
                <c:formatCode>General</c:formatCode>
                <c:ptCount val="9"/>
                <c:pt idx="0">
                  <c:v>0.12089</c:v>
                </c:pt>
                <c:pt idx="1">
                  <c:v>0.09242</c:v>
                </c:pt>
                <c:pt idx="2">
                  <c:v>0.07415</c:v>
                </c:pt>
                <c:pt idx="3">
                  <c:v>0.06173</c:v>
                </c:pt>
                <c:pt idx="4">
                  <c:v>0.05372</c:v>
                </c:pt>
                <c:pt idx="5">
                  <c:v>0.04766</c:v>
                </c:pt>
                <c:pt idx="6">
                  <c:v>0.04318</c:v>
                </c:pt>
                <c:pt idx="7">
                  <c:v>0.03875</c:v>
                </c:pt>
                <c:pt idx="8">
                  <c:v>0.03429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total_results!$D$73</c:f>
              <c:strCache>
                <c:ptCount val="1"/>
                <c:pt idx="0">
                  <c:v>10.04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total_results!$U$16:$U$24</c:f>
              <c:numCache>
                <c:formatCode>General</c:formatCode>
                <c:ptCount val="9"/>
                <c:pt idx="0">
                  <c:v>0.10372</c:v>
                </c:pt>
                <c:pt idx="1">
                  <c:v>0.0</c:v>
                </c:pt>
                <c:pt idx="2">
                  <c:v>0.06635</c:v>
                </c:pt>
                <c:pt idx="3">
                  <c:v>0.0</c:v>
                </c:pt>
                <c:pt idx="4">
                  <c:v>0.04968</c:v>
                </c:pt>
                <c:pt idx="5">
                  <c:v>0.0</c:v>
                </c:pt>
                <c:pt idx="6">
                  <c:v>0.04087</c:v>
                </c:pt>
                <c:pt idx="7">
                  <c:v>0.0</c:v>
                </c:pt>
                <c:pt idx="8">
                  <c:v>0.03195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total_results!$D$75</c:f>
              <c:strCache>
                <c:ptCount val="1"/>
                <c:pt idx="0">
                  <c:v>13.37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total_results!$W$16:$W$24</c:f>
              <c:numCache>
                <c:formatCode>General</c:formatCode>
                <c:ptCount val="9"/>
                <c:pt idx="0">
                  <c:v>0.09149</c:v>
                </c:pt>
                <c:pt idx="1">
                  <c:v>0.0</c:v>
                </c:pt>
                <c:pt idx="2">
                  <c:v>0.06068</c:v>
                </c:pt>
                <c:pt idx="3">
                  <c:v>0.0</c:v>
                </c:pt>
                <c:pt idx="4">
                  <c:v>0.04688</c:v>
                </c:pt>
                <c:pt idx="5">
                  <c:v>0.0</c:v>
                </c:pt>
                <c:pt idx="6">
                  <c:v>0.03835</c:v>
                </c:pt>
                <c:pt idx="7">
                  <c:v>0.0</c:v>
                </c:pt>
                <c:pt idx="8">
                  <c:v>0.02934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total_results!$D$76</c:f>
              <c:strCache>
                <c:ptCount val="1"/>
                <c:pt idx="0">
                  <c:v>16.73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total_results!$Y$16:$Y$24</c:f>
              <c:numCache>
                <c:formatCode>General</c:formatCode>
                <c:ptCount val="9"/>
                <c:pt idx="0">
                  <c:v>0.08329</c:v>
                </c:pt>
                <c:pt idx="1">
                  <c:v>0.0</c:v>
                </c:pt>
                <c:pt idx="2">
                  <c:v>0.05691</c:v>
                </c:pt>
                <c:pt idx="3">
                  <c:v>0.0</c:v>
                </c:pt>
                <c:pt idx="4">
                  <c:v>0.0444</c:v>
                </c:pt>
                <c:pt idx="5">
                  <c:v>0.0</c:v>
                </c:pt>
                <c:pt idx="6">
                  <c:v>0.03628</c:v>
                </c:pt>
                <c:pt idx="7">
                  <c:v>0.0</c:v>
                </c:pt>
                <c:pt idx="8">
                  <c:v>0.0269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total_results!$D$77</c:f>
              <c:strCache>
                <c:ptCount val="1"/>
                <c:pt idx="0">
                  <c:v>20.06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total_results!$AA$16:$AA$24</c:f>
              <c:numCache>
                <c:formatCode>General</c:formatCode>
                <c:ptCount val="9"/>
                <c:pt idx="0">
                  <c:v>0.0767</c:v>
                </c:pt>
                <c:pt idx="1">
                  <c:v>0.0</c:v>
                </c:pt>
                <c:pt idx="2">
                  <c:v>0.05352</c:v>
                </c:pt>
                <c:pt idx="3">
                  <c:v>0.0</c:v>
                </c:pt>
                <c:pt idx="4">
                  <c:v>0.04221</c:v>
                </c:pt>
                <c:pt idx="5">
                  <c:v>0.0</c:v>
                </c:pt>
                <c:pt idx="6">
                  <c:v>0.03417</c:v>
                </c:pt>
                <c:pt idx="7">
                  <c:v>0.0</c:v>
                </c:pt>
                <c:pt idx="8">
                  <c:v>0.02461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99832"/>
        <c:axId val="2135744616"/>
      </c:scatterChart>
      <c:valAx>
        <c:axId val="207969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Solar  Penetration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135744616"/>
        <c:crosses val="autoZero"/>
        <c:crossBetween val="midCat"/>
      </c:valAx>
      <c:valAx>
        <c:axId val="2135744616"/>
        <c:scaling>
          <c:orientation val="minMax"/>
          <c:min val="0.0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079699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534891382025"/>
          <c:y val="0.408164889684577"/>
          <c:w val="0.188393958242347"/>
          <c:h val="0.4947251184985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 i="0" baseline="0">
          <a:latin typeface="Times New Roman" pitchFamily="18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NYCA  EUE  (MWh/year)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32126193739"/>
          <c:y val="0.0955512169105291"/>
          <c:w val="0.696441111323844"/>
          <c:h val="0.719138740552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total_results!$D$67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total_results!$O$28:$O$36</c:f>
              <c:numCache>
                <c:formatCode>General</c:formatCode>
                <c:ptCount val="9"/>
                <c:pt idx="0">
                  <c:v>273.024</c:v>
                </c:pt>
                <c:pt idx="1">
                  <c:v>223.261</c:v>
                </c:pt>
                <c:pt idx="2">
                  <c:v>183.313</c:v>
                </c:pt>
                <c:pt idx="3">
                  <c:v>150.351</c:v>
                </c:pt>
                <c:pt idx="4">
                  <c:v>122.31</c:v>
                </c:pt>
                <c:pt idx="5">
                  <c:v>100.176</c:v>
                </c:pt>
                <c:pt idx="6">
                  <c:v>80.367</c:v>
                </c:pt>
                <c:pt idx="7">
                  <c:v>63.452</c:v>
                </c:pt>
                <c:pt idx="8">
                  <c:v>48.931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total_results!$D$69</c:f>
              <c:strCache>
                <c:ptCount val="1"/>
                <c:pt idx="0">
                  <c:v>3.35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total_results!$Q$28:$Q$36</c:f>
              <c:numCache>
                <c:formatCode>General</c:formatCode>
                <c:ptCount val="9"/>
                <c:pt idx="0">
                  <c:v>239.783</c:v>
                </c:pt>
                <c:pt idx="1">
                  <c:v>198.164</c:v>
                </c:pt>
                <c:pt idx="2">
                  <c:v>164.023</c:v>
                </c:pt>
                <c:pt idx="3">
                  <c:v>135.465</c:v>
                </c:pt>
                <c:pt idx="4">
                  <c:v>109.907</c:v>
                </c:pt>
                <c:pt idx="5">
                  <c:v>0.0</c:v>
                </c:pt>
                <c:pt idx="6">
                  <c:v>71.322</c:v>
                </c:pt>
                <c:pt idx="7">
                  <c:v>0.0</c:v>
                </c:pt>
                <c:pt idx="8">
                  <c:v>42.358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total_results!$D$71</c:f>
              <c:strCache>
                <c:ptCount val="1"/>
                <c:pt idx="0">
                  <c:v>6.69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total_results!$S$28:$S$36</c:f>
              <c:numCache>
                <c:formatCode>General</c:formatCode>
                <c:ptCount val="9"/>
                <c:pt idx="0">
                  <c:v>214.943</c:v>
                </c:pt>
                <c:pt idx="1">
                  <c:v>179.034</c:v>
                </c:pt>
                <c:pt idx="2">
                  <c:v>148.79</c:v>
                </c:pt>
                <c:pt idx="3">
                  <c:v>122.668</c:v>
                </c:pt>
                <c:pt idx="4">
                  <c:v>99.408</c:v>
                </c:pt>
                <c:pt idx="5">
                  <c:v>80.347</c:v>
                </c:pt>
                <c:pt idx="6">
                  <c:v>63.413</c:v>
                </c:pt>
                <c:pt idx="7">
                  <c:v>48.914</c:v>
                </c:pt>
                <c:pt idx="8">
                  <c:v>35.922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total_results!$D$73</c:f>
              <c:strCache>
                <c:ptCount val="1"/>
                <c:pt idx="0">
                  <c:v>10.04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total_results!$U$28:$U$36</c:f>
              <c:numCache>
                <c:formatCode>General</c:formatCode>
                <c:ptCount val="9"/>
                <c:pt idx="0">
                  <c:v>195.087</c:v>
                </c:pt>
                <c:pt idx="1">
                  <c:v>0.0</c:v>
                </c:pt>
                <c:pt idx="2">
                  <c:v>136.099</c:v>
                </c:pt>
                <c:pt idx="3">
                  <c:v>0.0</c:v>
                </c:pt>
                <c:pt idx="4">
                  <c:v>90.69</c:v>
                </c:pt>
                <c:pt idx="5">
                  <c:v>0.0</c:v>
                </c:pt>
                <c:pt idx="6">
                  <c:v>56.471</c:v>
                </c:pt>
                <c:pt idx="7">
                  <c:v>0.0</c:v>
                </c:pt>
                <c:pt idx="8">
                  <c:v>31.102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total_results!$D$75</c:f>
              <c:strCache>
                <c:ptCount val="1"/>
                <c:pt idx="0">
                  <c:v>13.37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total_results!$W$28:$W$36</c:f>
              <c:numCache>
                <c:formatCode>General</c:formatCode>
                <c:ptCount val="9"/>
                <c:pt idx="0">
                  <c:v>179.258</c:v>
                </c:pt>
                <c:pt idx="1">
                  <c:v>0.0</c:v>
                </c:pt>
                <c:pt idx="2">
                  <c:v>125.103</c:v>
                </c:pt>
                <c:pt idx="3">
                  <c:v>0.0</c:v>
                </c:pt>
                <c:pt idx="4">
                  <c:v>82.409</c:v>
                </c:pt>
                <c:pt idx="5">
                  <c:v>0.0</c:v>
                </c:pt>
                <c:pt idx="6">
                  <c:v>50.231</c:v>
                </c:pt>
                <c:pt idx="7">
                  <c:v>0.0</c:v>
                </c:pt>
                <c:pt idx="8">
                  <c:v>26.971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total_results!$D$76</c:f>
              <c:strCache>
                <c:ptCount val="1"/>
                <c:pt idx="0">
                  <c:v>16.73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total_results!$Y$28:$Y$36</c:f>
              <c:numCache>
                <c:formatCode>General</c:formatCode>
                <c:ptCount val="9"/>
                <c:pt idx="0">
                  <c:v>166.991</c:v>
                </c:pt>
                <c:pt idx="1">
                  <c:v>0.0</c:v>
                </c:pt>
                <c:pt idx="2">
                  <c:v>115.984</c:v>
                </c:pt>
                <c:pt idx="3">
                  <c:v>0.0</c:v>
                </c:pt>
                <c:pt idx="4">
                  <c:v>74.986</c:v>
                </c:pt>
                <c:pt idx="5">
                  <c:v>0.0</c:v>
                </c:pt>
                <c:pt idx="6">
                  <c:v>44.57</c:v>
                </c:pt>
                <c:pt idx="7">
                  <c:v>0.0</c:v>
                </c:pt>
                <c:pt idx="8">
                  <c:v>23.601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total_results!$D$77</c:f>
              <c:strCache>
                <c:ptCount val="1"/>
                <c:pt idx="0">
                  <c:v>20.06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total_results!$B$67:$B$75</c:f>
              <c:numCache>
                <c:formatCode>General</c:formatCode>
                <c:ptCount val="9"/>
                <c:pt idx="0">
                  <c:v>0.0</c:v>
                </c:pt>
                <c:pt idx="1">
                  <c:v>0.75</c:v>
                </c:pt>
                <c:pt idx="2">
                  <c:v>1.5</c:v>
                </c:pt>
                <c:pt idx="3">
                  <c:v>2.26</c:v>
                </c:pt>
                <c:pt idx="4">
                  <c:v>3.01</c:v>
                </c:pt>
                <c:pt idx="5">
                  <c:v>3.77</c:v>
                </c:pt>
                <c:pt idx="6">
                  <c:v>4.52</c:v>
                </c:pt>
                <c:pt idx="7">
                  <c:v>5.27</c:v>
                </c:pt>
                <c:pt idx="8">
                  <c:v>6.03</c:v>
                </c:pt>
              </c:numCache>
            </c:numRef>
          </c:xVal>
          <c:yVal>
            <c:numRef>
              <c:f>total_results!$AA$28:$AA$36</c:f>
              <c:numCache>
                <c:formatCode>General</c:formatCode>
                <c:ptCount val="9"/>
                <c:pt idx="0">
                  <c:v>155.108</c:v>
                </c:pt>
                <c:pt idx="1">
                  <c:v>0.0</c:v>
                </c:pt>
                <c:pt idx="2">
                  <c:v>107.184</c:v>
                </c:pt>
                <c:pt idx="3">
                  <c:v>0.0</c:v>
                </c:pt>
                <c:pt idx="4">
                  <c:v>68.372</c:v>
                </c:pt>
                <c:pt idx="5">
                  <c:v>0.0</c:v>
                </c:pt>
                <c:pt idx="6">
                  <c:v>39.886</c:v>
                </c:pt>
                <c:pt idx="7">
                  <c:v>0.0</c:v>
                </c:pt>
                <c:pt idx="8">
                  <c:v>20.805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19640"/>
        <c:axId val="2134925256"/>
      </c:scatterChart>
      <c:valAx>
        <c:axId val="213491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Solar  Penetration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134925256"/>
        <c:crosses val="autoZero"/>
        <c:crossBetween val="midCat"/>
      </c:valAx>
      <c:valAx>
        <c:axId val="2134925256"/>
        <c:scaling>
          <c:orientation val="minMax"/>
          <c:min val="0.0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134919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534891382025"/>
          <c:y val="0.408164889684577"/>
          <c:w val="0.188393958242347"/>
          <c:h val="0.4947251184985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 i="0" baseline="0">
          <a:latin typeface="Times New Roman" pitchFamily="18" charset="0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242048</xdr:colOff>
      <xdr:row>1</xdr:row>
      <xdr:rowOff>143434</xdr:rowOff>
    </xdr:from>
    <xdr:to>
      <xdr:col>37</xdr:col>
      <xdr:colOff>152400</xdr:colOff>
      <xdr:row>20</xdr:row>
      <xdr:rowOff>143434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89647</xdr:colOff>
      <xdr:row>5</xdr:row>
      <xdr:rowOff>71716</xdr:rowOff>
    </xdr:from>
    <xdr:ext cx="1299883" cy="537884"/>
    <xdr:sp macro="" textlink="">
      <xdr:nvSpPr>
        <xdr:cNvPr id="4" name="TextBox 3"/>
        <xdr:cNvSpPr txBox="1"/>
      </xdr:nvSpPr>
      <xdr:spPr>
        <a:xfrm>
          <a:off x="20439529" y="986116"/>
          <a:ext cx="1299883" cy="5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Wind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Penetration (%)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27</xdr:col>
      <xdr:colOff>233082</xdr:colOff>
      <xdr:row>23</xdr:row>
      <xdr:rowOff>8965</xdr:rowOff>
    </xdr:from>
    <xdr:to>
      <xdr:col>37</xdr:col>
      <xdr:colOff>143434</xdr:colOff>
      <xdr:row>42</xdr:row>
      <xdr:rowOff>8965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194234</xdr:colOff>
      <xdr:row>44</xdr:row>
      <xdr:rowOff>104586</xdr:rowOff>
    </xdr:from>
    <xdr:to>
      <xdr:col>33</xdr:col>
      <xdr:colOff>328706</xdr:colOff>
      <xdr:row>66</xdr:row>
      <xdr:rowOff>179293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0.78509</cdr:x>
      <cdr:y>0.29688</cdr:y>
    </cdr:from>
    <cdr:to>
      <cdr:x>0.99708</cdr:x>
      <cdr:y>0.45313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4814045" y="1021977"/>
          <a:ext cx="1299883" cy="53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Wind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Penetration (%)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0.78509</cdr:x>
      <cdr:y>0.29688</cdr:y>
    </cdr:from>
    <cdr:to>
      <cdr:x>0.99708</cdr:x>
      <cdr:y>0.45313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814045" y="1021977"/>
          <a:ext cx="1299883" cy="53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Wind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Penetration (%)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0.78509</cdr:x>
      <cdr:y>0.29688</cdr:y>
    </cdr:from>
    <cdr:to>
      <cdr:x>0.99708</cdr:x>
      <cdr:y>0.45313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4814045" y="1021977"/>
          <a:ext cx="1299883" cy="53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Wind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Penetration (%)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0.78509</cdr:x>
      <cdr:y>0.29688</cdr:y>
    </cdr:from>
    <cdr:to>
      <cdr:x>0.99708</cdr:x>
      <cdr:y>0.45313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814045" y="1021977"/>
          <a:ext cx="1299883" cy="53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Wind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Penetration (%)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H60" totalsRowShown="0" dataDxfId="8">
  <autoFilter ref="A1:H60"/>
  <tableColumns count="8">
    <tableColumn id="1" name="Name" dataDxfId="7"/>
    <tableColumn id="2" name="Case" dataDxfId="6"/>
    <tableColumn id="3" name="LOLE" dataDxfId="5"/>
    <tableColumn id="6" name="LOLH" dataDxfId="4"/>
    <tableColumn id="7" name="LOEE" dataDxfId="3"/>
    <tableColumn id="4" name="SOLAR_PENE" dataDxfId="2"/>
    <tableColumn id="5" name="WIND_PENE" dataDxfId="1"/>
    <tableColumn id="8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abSelected="1" topLeftCell="A47" zoomScale="85" zoomScaleNormal="85" zoomScalePageLayoutView="85" workbookViewId="0">
      <selection activeCell="D78" sqref="D78"/>
    </sheetView>
  </sheetViews>
  <sheetFormatPr baseColWidth="10" defaultColWidth="8.83203125" defaultRowHeight="14" x14ac:dyDescent="0"/>
  <cols>
    <col min="2" max="2" width="14" customWidth="1"/>
    <col min="6" max="6" width="14.5" bestFit="1" customWidth="1"/>
    <col min="7" max="7" width="13.83203125" bestFit="1" customWidth="1"/>
    <col min="8" max="8" width="13.83203125" style="22" customWidth="1"/>
    <col min="9" max="10" width="13.83203125" customWidth="1"/>
    <col min="13" max="13" width="3.6640625" bestFit="1" customWidth="1"/>
    <col min="30" max="30" width="10.6640625" bestFit="1" customWidth="1"/>
  </cols>
  <sheetData>
    <row r="1" spans="1:37" ht="15" thickBot="1">
      <c r="A1" t="s">
        <v>50</v>
      </c>
      <c r="B1" t="s">
        <v>51</v>
      </c>
      <c r="C1" t="s">
        <v>52</v>
      </c>
      <c r="D1" t="s">
        <v>56</v>
      </c>
      <c r="E1" t="s">
        <v>55</v>
      </c>
      <c r="F1" t="s">
        <v>88</v>
      </c>
      <c r="G1" t="s">
        <v>89</v>
      </c>
      <c r="H1" s="22" t="s">
        <v>73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 t="s">
        <v>70</v>
      </c>
      <c r="Z1" t="s">
        <v>71</v>
      </c>
      <c r="AA1" t="s">
        <v>72</v>
      </c>
    </row>
    <row r="2" spans="1:37" ht="18">
      <c r="A2" s="12" t="s">
        <v>0</v>
      </c>
      <c r="B2" s="12" t="s">
        <v>1</v>
      </c>
      <c r="C2" s="12">
        <v>6.0339999999999998E-2</v>
      </c>
      <c r="D2" s="12">
        <v>0.18178</v>
      </c>
      <c r="E2" s="12">
        <v>273.024</v>
      </c>
      <c r="F2" s="12">
        <v>0</v>
      </c>
      <c r="G2" s="12">
        <v>0</v>
      </c>
      <c r="H2" s="19"/>
      <c r="M2" s="23" t="s">
        <v>52</v>
      </c>
      <c r="N2" s="24"/>
      <c r="O2" s="27" t="s">
        <v>54</v>
      </c>
      <c r="P2" s="28"/>
      <c r="Q2" s="28"/>
      <c r="R2" s="28"/>
      <c r="S2" s="28"/>
      <c r="T2" s="28"/>
      <c r="U2" s="28"/>
      <c r="V2" s="28"/>
      <c r="W2" s="28"/>
      <c r="X2" s="8"/>
      <c r="Y2" s="8"/>
      <c r="Z2" s="8"/>
      <c r="AA2" s="11"/>
    </row>
    <row r="3" spans="1:37" ht="19" thickBot="1">
      <c r="A3" s="12" t="s">
        <v>0</v>
      </c>
      <c r="B3" s="12" t="s">
        <v>2</v>
      </c>
      <c r="C3" s="12">
        <v>5.2720000000000003E-2</v>
      </c>
      <c r="D3" s="12">
        <v>0.16227</v>
      </c>
      <c r="E3" s="12">
        <v>255.22200000000001</v>
      </c>
      <c r="F3" s="12">
        <v>0</v>
      </c>
      <c r="G3" s="12">
        <v>1.6678831280836994</v>
      </c>
      <c r="H3" s="19"/>
      <c r="M3" s="25"/>
      <c r="N3" s="26"/>
      <c r="O3" s="4">
        <v>0</v>
      </c>
      <c r="P3" s="5">
        <v>1250</v>
      </c>
      <c r="Q3" s="5">
        <v>2500</v>
      </c>
      <c r="R3" s="5">
        <v>3750</v>
      </c>
      <c r="S3" s="5">
        <v>5000</v>
      </c>
      <c r="T3" s="5">
        <v>6250</v>
      </c>
      <c r="U3" s="5">
        <v>7500</v>
      </c>
      <c r="V3" s="5">
        <v>8750</v>
      </c>
      <c r="W3" s="5">
        <v>10000</v>
      </c>
      <c r="X3" s="5">
        <v>11250</v>
      </c>
      <c r="Y3" s="5">
        <v>12500</v>
      </c>
      <c r="Z3" s="5">
        <v>13750</v>
      </c>
      <c r="AA3" s="6">
        <v>15000</v>
      </c>
    </row>
    <row r="4" spans="1:37" ht="18">
      <c r="A4" s="12" t="s">
        <v>0</v>
      </c>
      <c r="B4" s="12" t="s">
        <v>3</v>
      </c>
      <c r="C4" s="12">
        <v>4.6690000000000002E-2</v>
      </c>
      <c r="D4" s="12">
        <v>0.14618</v>
      </c>
      <c r="E4" s="12">
        <v>239.78299999999999</v>
      </c>
      <c r="F4" s="12">
        <v>0</v>
      </c>
      <c r="G4" s="12">
        <v>3.3521718865288936</v>
      </c>
      <c r="H4" s="19"/>
      <c r="L4">
        <v>0</v>
      </c>
      <c r="M4" s="29" t="s">
        <v>53</v>
      </c>
      <c r="N4" s="2">
        <v>0</v>
      </c>
      <c r="O4" s="9">
        <f>IFERROR(INDEX(Table1[LOLE],MATCH(CONCATENATE("M",$L4,O$1),Table1[Case],0)),"")</f>
        <v>6.0339999999999998E-2</v>
      </c>
      <c r="P4" s="10">
        <f>IFERROR(INDEX(Table1[LOLE],MATCH(CONCATENATE("M",$L4,P$1),Table1[Case],0)),"")</f>
        <v>5.2720000000000003E-2</v>
      </c>
      <c r="Q4" s="10">
        <f>IFERROR(INDEX(Table1[LOLE],MATCH(CONCATENATE("M",$L4,Q$1),Table1[Case],0)),"")</f>
        <v>4.6690000000000002E-2</v>
      </c>
      <c r="R4" s="10">
        <f>IFERROR(INDEX(Table1[LOLE],MATCH(CONCATENATE("M",$L4,R$1),Table1[Case],0)),"")</f>
        <v>4.1309999999999999E-2</v>
      </c>
      <c r="S4" s="10">
        <f>IFERROR(INDEX(Table1[LOLE],MATCH(CONCATENATE("M",$L4,S$1),Table1[Case],0)),"")</f>
        <v>3.6760000000000001E-2</v>
      </c>
      <c r="T4" s="10">
        <f>IFERROR(INDEX(Table1[LOLE],MATCH(CONCATENATE("M",$L4,T$1),Table1[Case],0)),"")</f>
        <v>3.3189999999999997E-2</v>
      </c>
      <c r="U4" s="10">
        <f>IFERROR(INDEX(Table1[LOLE],MATCH(CONCATENATE("M",$L4,U$1),Table1[Case],0)),"")</f>
        <v>3.0179999999999998E-2</v>
      </c>
      <c r="V4" s="10">
        <f>IFERROR(INDEX(Table1[LOLE],MATCH(CONCATENATE("M",$L4,V$1),Table1[Case],0)),"")</f>
        <v>2.7990000000000001E-2</v>
      </c>
      <c r="W4" s="10">
        <f>IFERROR(INDEX(Table1[LOLE],MATCH(CONCATENATE("M",$L4,W$1),Table1[Case],0)),"")</f>
        <v>2.6009999999999998E-2</v>
      </c>
      <c r="X4" s="10" t="str">
        <f>IFERROR(INDEX(Table1[LOLE],MATCH(CONCATENATE("M",$L4,X$1),Table1[Case],0)),"")</f>
        <v/>
      </c>
      <c r="Y4" s="10">
        <f>IFERROR(INDEX(Table1[LOLE],MATCH(CONCATENATE("M",$L4,Y$1),Table1[Case],0)),"")</f>
        <v>2.3310000000000001E-2</v>
      </c>
      <c r="Z4" s="10" t="str">
        <f>IFERROR(INDEX(Table1[LOLE],MATCH(CONCATENATE("M",$L4,Z$1),Table1[Case],0)),"")</f>
        <v/>
      </c>
      <c r="AA4" s="11">
        <f>IFERROR(INDEX(Table1[LOLE],MATCH(CONCATENATE("M",$L4,AA$1),Table1[Case],0)),"")</f>
        <v>2.145E-2</v>
      </c>
    </row>
    <row r="5" spans="1:37" ht="18">
      <c r="A5" s="12" t="s">
        <v>0</v>
      </c>
      <c r="B5" s="12" t="s">
        <v>4</v>
      </c>
      <c r="C5" s="12">
        <v>4.1309999999999999E-2</v>
      </c>
      <c r="D5" s="12">
        <v>0.13278000000000001</v>
      </c>
      <c r="E5" s="12">
        <v>226.857</v>
      </c>
      <c r="F5" s="12">
        <v>0</v>
      </c>
      <c r="G5" s="12">
        <v>5.0249100001199549</v>
      </c>
      <c r="H5" s="19"/>
      <c r="L5">
        <v>1</v>
      </c>
      <c r="M5" s="29"/>
      <c r="N5" s="2">
        <v>500</v>
      </c>
      <c r="O5" s="1">
        <f>IFERROR(INDEX(Table1[LOLE],MATCH(CONCATENATE("M",$L5,O$1),Table1[Case],0)),"")</f>
        <v>4.2930000000000003E-2</v>
      </c>
      <c r="P5" s="2">
        <f>IFERROR(INDEX(Table1[LOLE],MATCH(CONCATENATE("M",$L5,P$1),Table1[Case],0)),"")</f>
        <v>3.6659999999999998E-2</v>
      </c>
      <c r="Q5" s="2">
        <f>IFERROR(INDEX(Table1[LOLE],MATCH(CONCATENATE("M",$L5,Q$1),Table1[Case],0)),"")</f>
        <v>3.1640000000000001E-2</v>
      </c>
      <c r="R5" s="2">
        <f>IFERROR(INDEX(Table1[LOLE],MATCH(CONCATENATE("M",$L5,R$1),Table1[Case],0)),"")</f>
        <v>2.7779999999999999E-2</v>
      </c>
      <c r="S5" s="2">
        <f>IFERROR(INDEX(Table1[LOLE],MATCH(CONCATENATE("M",$L5,S$1),Table1[Case],0)),"")</f>
        <v>2.5250000000000002E-2</v>
      </c>
      <c r="T5" s="2" t="str">
        <f>IFERROR(INDEX(Table1[LOLE],MATCH(CONCATENATE("M",$L5,T$1),Table1[Case],0)),"")</f>
        <v/>
      </c>
      <c r="U5" s="2" t="str">
        <f>IFERROR(INDEX(Table1[LOLE],MATCH(CONCATENATE("M",$L5,U$1),Table1[Case],0)),"")</f>
        <v/>
      </c>
      <c r="V5" s="2" t="str">
        <f>IFERROR(INDEX(Table1[LOLE],MATCH(CONCATENATE("M",$L5,V$1),Table1[Case],0)),"")</f>
        <v/>
      </c>
      <c r="W5" s="2" t="str">
        <f>IFERROR(INDEX(Table1[LOLE],MATCH(CONCATENATE("M",$L5,W$1),Table1[Case],0)),"")</f>
        <v/>
      </c>
      <c r="X5" s="2" t="str">
        <f>IFERROR(INDEX(Table1[LOLE],MATCH(CONCATENATE("M",$L5,X$1),Table1[Case],0)),"")</f>
        <v/>
      </c>
      <c r="Y5" s="2" t="str">
        <f>IFERROR(INDEX(Table1[LOLE],MATCH(CONCATENATE("M",$L5,Y$1),Table1[Case],0)),"")</f>
        <v/>
      </c>
      <c r="Z5" s="2" t="str">
        <f>IFERROR(INDEX(Table1[LOLE],MATCH(CONCATENATE("M",$L5,Z$1),Table1[Case],0)),"")</f>
        <v/>
      </c>
      <c r="AA5" s="3" t="str">
        <f>IFERROR(INDEX(Table1[LOLE],MATCH(CONCATENATE("M",$L5,AA$1),Table1[Case],0)),"")</f>
        <v/>
      </c>
    </row>
    <row r="6" spans="1:37" ht="18">
      <c r="A6" s="12" t="s">
        <v>0</v>
      </c>
      <c r="B6" s="12" t="s">
        <v>5</v>
      </c>
      <c r="C6" s="12">
        <v>3.6760000000000001E-2</v>
      </c>
      <c r="D6" s="12">
        <v>0.12089</v>
      </c>
      <c r="E6" s="12">
        <v>214.94300000000001</v>
      </c>
      <c r="F6" s="12">
        <v>0</v>
      </c>
      <c r="G6" s="12">
        <v>6.6871119066014328</v>
      </c>
      <c r="H6" s="19"/>
      <c r="L6">
        <v>2</v>
      </c>
      <c r="M6" s="29"/>
      <c r="N6" s="2">
        <v>1000</v>
      </c>
      <c r="O6" s="1">
        <f>IFERROR(INDEX(Table1[LOLE],MATCH(CONCATENATE("M",$L6,O$1),Table1[Case],0)),"")</f>
        <v>2.9409999999999999E-2</v>
      </c>
      <c r="P6" s="2">
        <f>IFERROR(INDEX(Table1[LOLE],MATCH(CONCATENATE("M",$L6,P$1),Table1[Case],0)),"")</f>
        <v>2.555E-2</v>
      </c>
      <c r="Q6" s="2">
        <f>IFERROR(INDEX(Table1[LOLE],MATCH(CONCATENATE("M",$L6,Q$1),Table1[Case],0)),"")</f>
        <v>2.2440000000000002E-2</v>
      </c>
      <c r="R6" s="2">
        <f>IFERROR(INDEX(Table1[LOLE],MATCH(CONCATENATE("M",$L6,R$1),Table1[Case],0)),"")</f>
        <v>2.0320000000000001E-2</v>
      </c>
      <c r="S6" s="2">
        <f>IFERROR(INDEX(Table1[LOLE],MATCH(CONCATENATE("M",$L6,S$1),Table1[Case],0)),"")</f>
        <v>1.8939999999999999E-2</v>
      </c>
      <c r="T6" s="2" t="str">
        <f>IFERROR(INDEX(Table1[LOLE],MATCH(CONCATENATE("M",$L6,T$1),Table1[Case],0)),"")</f>
        <v/>
      </c>
      <c r="U6" s="2">
        <f>IFERROR(INDEX(Table1[LOLE],MATCH(CONCATENATE("M",$L6,U$1),Table1[Case],0)),"")</f>
        <v>1.7330000000000002E-2</v>
      </c>
      <c r="V6" s="2" t="str">
        <f>IFERROR(INDEX(Table1[LOLE],MATCH(CONCATENATE("M",$L6,V$1),Table1[Case],0)),"")</f>
        <v/>
      </c>
      <c r="W6" s="2">
        <f>IFERROR(INDEX(Table1[LOLE],MATCH(CONCATENATE("M",$L6,W$1),Table1[Case],0)),"")</f>
        <v>1.618E-2</v>
      </c>
      <c r="X6" s="2" t="str">
        <f>IFERROR(INDEX(Table1[LOLE],MATCH(CONCATENATE("M",$L6,X$1),Table1[Case],0)),"")</f>
        <v/>
      </c>
      <c r="Y6" s="2">
        <f>IFERROR(INDEX(Table1[LOLE],MATCH(CONCATENATE("M",$L6,Y$1),Table1[Case],0)),"")</f>
        <v>1.566E-2</v>
      </c>
      <c r="Z6" s="2" t="str">
        <f>IFERROR(INDEX(Table1[LOLE],MATCH(CONCATENATE("M",$L6,Z$1),Table1[Case],0)),"")</f>
        <v/>
      </c>
      <c r="AA6" s="3">
        <f>IFERROR(INDEX(Table1[LOLE],MATCH(CONCATENATE("M",$L6,AA$1),Table1[Case],0)),"")</f>
        <v>1.5140000000000001E-2</v>
      </c>
    </row>
    <row r="7" spans="1:37" ht="18">
      <c r="A7" s="12" t="s">
        <v>0</v>
      </c>
      <c r="B7" s="12" t="s">
        <v>6</v>
      </c>
      <c r="C7" s="12">
        <v>3.3189999999999997E-2</v>
      </c>
      <c r="D7" s="12">
        <v>0.11144999999999999</v>
      </c>
      <c r="E7" s="12">
        <v>204.21600000000001</v>
      </c>
      <c r="F7" s="12">
        <v>0</v>
      </c>
      <c r="G7" s="12">
        <v>8.3549950346851318</v>
      </c>
      <c r="H7" s="19"/>
      <c r="L7">
        <v>3</v>
      </c>
      <c r="M7" s="29"/>
      <c r="N7" s="2">
        <v>1500</v>
      </c>
      <c r="O7" s="1">
        <f>IFERROR(INDEX(Table1[LOLE],MATCH(CONCATENATE("M",$L7,O$1),Table1[Case],0)),"")</f>
        <v>2.121E-2</v>
      </c>
      <c r="P7" s="2">
        <f>IFERROR(INDEX(Table1[LOLE],MATCH(CONCATENATE("M",$L7,P$1),Table1[Case],0)),"")</f>
        <v>1.9089999999999999E-2</v>
      </c>
      <c r="Q7" s="2">
        <f>IFERROR(INDEX(Table1[LOLE],MATCH(CONCATENATE("M",$L7,Q$1),Table1[Case],0)),"")</f>
        <v>1.754E-2</v>
      </c>
      <c r="R7" s="2">
        <f>IFERROR(INDEX(Table1[LOLE],MATCH(CONCATENATE("M",$L7,R$1),Table1[Case],0)),"")</f>
        <v>1.6820000000000002E-2</v>
      </c>
      <c r="S7" s="2">
        <f>IFERROR(INDEX(Table1[LOLE],MATCH(CONCATENATE("M",$L7,S$1),Table1[Case],0)),"")</f>
        <v>1.6119999999999999E-2</v>
      </c>
      <c r="T7" s="2" t="str">
        <f>IFERROR(INDEX(Table1[LOLE],MATCH(CONCATENATE("M",$L7,T$1),Table1[Case],0)),"")</f>
        <v/>
      </c>
      <c r="U7" s="2" t="str">
        <f>IFERROR(INDEX(Table1[LOLE],MATCH(CONCATENATE("M",$L7,U$1),Table1[Case],0)),"")</f>
        <v/>
      </c>
      <c r="V7" s="2" t="str">
        <f>IFERROR(INDEX(Table1[LOLE],MATCH(CONCATENATE("M",$L7,V$1),Table1[Case],0)),"")</f>
        <v/>
      </c>
      <c r="W7" s="2" t="str">
        <f>IFERROR(INDEX(Table1[LOLE],MATCH(CONCATENATE("M",$L7,W$1),Table1[Case],0)),"")</f>
        <v/>
      </c>
      <c r="X7" s="2" t="str">
        <f>IFERROR(INDEX(Table1[LOLE],MATCH(CONCATENATE("M",$L7,X$1),Table1[Case],0)),"")</f>
        <v/>
      </c>
      <c r="Y7" s="2" t="str">
        <f>IFERROR(INDEX(Table1[LOLE],MATCH(CONCATENATE("M",$L7,Y$1),Table1[Case],0)),"")</f>
        <v/>
      </c>
      <c r="Z7" s="2" t="str">
        <f>IFERROR(INDEX(Table1[LOLE],MATCH(CONCATENATE("M",$L7,Z$1),Table1[Case],0)),"")</f>
        <v/>
      </c>
      <c r="AA7" s="3" t="str">
        <f>IFERROR(INDEX(Table1[LOLE],MATCH(CONCATENATE("M",$L7,AA$1),Table1[Case],0)),"")</f>
        <v/>
      </c>
    </row>
    <row r="8" spans="1:37" ht="18">
      <c r="A8" s="12" t="s">
        <v>0</v>
      </c>
      <c r="B8" s="12" t="s">
        <v>7</v>
      </c>
      <c r="C8" s="12">
        <v>3.0179999999999998E-2</v>
      </c>
      <c r="D8" s="12">
        <v>0.10372000000000001</v>
      </c>
      <c r="E8" s="12">
        <v>195.08699999999999</v>
      </c>
      <c r="F8" s="12">
        <v>0</v>
      </c>
      <c r="G8" s="12">
        <v>10.039289963676218</v>
      </c>
      <c r="H8" s="19"/>
      <c r="L8">
        <v>4</v>
      </c>
      <c r="M8" s="29"/>
      <c r="N8" s="2">
        <v>2000</v>
      </c>
      <c r="O8" s="1">
        <f>IFERROR(INDEX(Table1[LOLE],MATCH(CONCATENATE("M",$L8,O$1),Table1[Case],0)),"")</f>
        <v>1.7069999999999998E-2</v>
      </c>
      <c r="P8" s="2">
        <f>IFERROR(INDEX(Table1[LOLE],MATCH(CONCATENATE("M",$L8,P$1),Table1[Case],0)),"")</f>
        <v>1.6119999999999999E-2</v>
      </c>
      <c r="Q8" s="2">
        <f>IFERROR(INDEX(Table1[LOLE],MATCH(CONCATENATE("M",$L8,Q$1),Table1[Case],0)),"")</f>
        <v>1.554E-2</v>
      </c>
      <c r="R8" s="2">
        <f>IFERROR(INDEX(Table1[LOLE],MATCH(CONCATENATE("M",$L8,R$1),Table1[Case],0)),"")</f>
        <v>1.5169999999999999E-2</v>
      </c>
      <c r="S8" s="2">
        <f>IFERROR(INDEX(Table1[LOLE],MATCH(CONCATENATE("M",$L8,S$1),Table1[Case],0)),"")</f>
        <v>1.498E-2</v>
      </c>
      <c r="T8" s="2">
        <f>IFERROR(INDEX(Table1[LOLE],MATCH(CONCATENATE("M",$L8,T$1),Table1[Case],0)),"")</f>
        <v>1.456E-2</v>
      </c>
      <c r="U8" s="2">
        <f>IFERROR(INDEX(Table1[LOLE],MATCH(CONCATENATE("M",$L8,U$1),Table1[Case],0)),"")</f>
        <v>1.443E-2</v>
      </c>
      <c r="V8" s="2">
        <f>IFERROR(INDEX(Table1[LOLE],MATCH(CONCATENATE("M",$L8,V$1),Table1[Case],0)),"")</f>
        <v>1.435E-2</v>
      </c>
      <c r="W8" s="2">
        <f>IFERROR(INDEX(Table1[LOLE],MATCH(CONCATENATE("M",$L8,W$1),Table1[Case],0)),"")</f>
        <v>1.4189999999999999E-2</v>
      </c>
      <c r="X8" s="2" t="str">
        <f>IFERROR(INDEX(Table1[LOLE],MATCH(CONCATENATE("M",$L8,X$1),Table1[Case],0)),"")</f>
        <v/>
      </c>
      <c r="Y8" s="2">
        <f>IFERROR(INDEX(Table1[LOLE],MATCH(CONCATENATE("M",$L8,Y$1),Table1[Case],0)),"")</f>
        <v>1.389E-2</v>
      </c>
      <c r="Z8" s="2" t="str">
        <f>IFERROR(INDEX(Table1[LOLE],MATCH(CONCATENATE("M",$L8,Z$1),Table1[Case],0)),"")</f>
        <v/>
      </c>
      <c r="AA8" s="3">
        <f>IFERROR(INDEX(Table1[LOLE],MATCH(CONCATENATE("M",$L8,AA$1),Table1[Case],0)),"")</f>
        <v>1.354E-2</v>
      </c>
    </row>
    <row r="9" spans="1:37" ht="18">
      <c r="A9" s="12" t="s">
        <v>0</v>
      </c>
      <c r="B9" s="12" t="s">
        <v>8</v>
      </c>
      <c r="C9" s="12">
        <v>2.7990000000000001E-2</v>
      </c>
      <c r="D9" s="12">
        <v>9.7259999999999999E-2</v>
      </c>
      <c r="E9" s="12">
        <v>187.12100000000001</v>
      </c>
      <c r="F9" s="12">
        <v>0</v>
      </c>
      <c r="G9" s="12">
        <v>11.712032396649404</v>
      </c>
      <c r="H9" s="19"/>
      <c r="L9">
        <v>5</v>
      </c>
      <c r="M9" s="29"/>
      <c r="N9" s="2">
        <v>2500</v>
      </c>
      <c r="O9" s="1">
        <f>IFERROR(INDEX(Table1[LOLE],MATCH(CONCATENATE("M",$L9,O$1),Table1[Case],0)),"")</f>
        <v>1.508E-2</v>
      </c>
      <c r="P9" s="2" t="str">
        <f>IFERROR(INDEX(Table1[LOLE],MATCH(CONCATENATE("M",$L9,P$1),Table1[Case],0)),"")</f>
        <v/>
      </c>
      <c r="Q9" s="2" t="str">
        <f>IFERROR(INDEX(Table1[LOLE],MATCH(CONCATENATE("M",$L9,Q$1),Table1[Case],0)),"")</f>
        <v/>
      </c>
      <c r="R9" s="2" t="str">
        <f>IFERROR(INDEX(Table1[LOLE],MATCH(CONCATENATE("M",$L9,R$1),Table1[Case],0)),"")</f>
        <v/>
      </c>
      <c r="S9" s="2">
        <f>IFERROR(INDEX(Table1[LOLE],MATCH(CONCATENATE("M",$L9,S$1),Table1[Case],0)),"")</f>
        <v>1.423E-2</v>
      </c>
      <c r="T9" s="2" t="str">
        <f>IFERROR(INDEX(Table1[LOLE],MATCH(CONCATENATE("M",$L9,T$1),Table1[Case],0)),"")</f>
        <v/>
      </c>
      <c r="U9" s="2" t="str">
        <f>IFERROR(INDEX(Table1[LOLE],MATCH(CONCATENATE("M",$L9,U$1),Table1[Case],0)),"")</f>
        <v/>
      </c>
      <c r="V9" s="2" t="str">
        <f>IFERROR(INDEX(Table1[LOLE],MATCH(CONCATENATE("M",$L9,V$1),Table1[Case],0)),"")</f>
        <v/>
      </c>
      <c r="W9" s="2" t="str">
        <f>IFERROR(INDEX(Table1[LOLE],MATCH(CONCATENATE("M",$L9,W$1),Table1[Case],0)),"")</f>
        <v/>
      </c>
      <c r="X9" s="2" t="str">
        <f>IFERROR(INDEX(Table1[LOLE],MATCH(CONCATENATE("M",$L9,X$1),Table1[Case],0)),"")</f>
        <v/>
      </c>
      <c r="Y9" s="2" t="str">
        <f>IFERROR(INDEX(Table1[LOLE],MATCH(CONCATENATE("M",$L9,Y$1),Table1[Case],0)),"")</f>
        <v/>
      </c>
      <c r="Z9" s="2" t="str">
        <f>IFERROR(INDEX(Table1[LOLE],MATCH(CONCATENATE("M",$L9,Z$1),Table1[Case],0)),"")</f>
        <v/>
      </c>
      <c r="AA9" s="3" t="str">
        <f>IFERROR(INDEX(Table1[LOLE],MATCH(CONCATENATE("M",$L9,AA$1),Table1[Case],0)),"")</f>
        <v/>
      </c>
    </row>
    <row r="10" spans="1:37" ht="18">
      <c r="A10" s="12" t="s">
        <v>0</v>
      </c>
      <c r="B10" s="12" t="s">
        <v>9</v>
      </c>
      <c r="C10" s="12">
        <v>2.6009999999999998E-2</v>
      </c>
      <c r="D10" s="12">
        <v>9.1490000000000002E-2</v>
      </c>
      <c r="E10" s="12">
        <v>179.25800000000001</v>
      </c>
      <c r="F10" s="12">
        <v>0</v>
      </c>
      <c r="G10" s="12">
        <v>13.374250963604787</v>
      </c>
      <c r="H10" s="19"/>
      <c r="L10">
        <v>6</v>
      </c>
      <c r="M10" s="29"/>
      <c r="N10" s="2">
        <v>3000</v>
      </c>
      <c r="O10" s="1">
        <f>IFERROR(INDEX(Table1[LOLE],MATCH(CONCATENATE("M",$L10,O$1),Table1[Case],0)),"")</f>
        <v>1.436E-2</v>
      </c>
      <c r="P10" s="2" t="str">
        <f>IFERROR(INDEX(Table1[LOLE],MATCH(CONCATENATE("M",$L10,P$1),Table1[Case],0)),"")</f>
        <v/>
      </c>
      <c r="Q10" s="2">
        <f>IFERROR(INDEX(Table1[LOLE],MATCH(CONCATENATE("M",$L10,Q$1),Table1[Case],0)),"")</f>
        <v>1.3939999999999999E-2</v>
      </c>
      <c r="R10" s="2" t="str">
        <f>IFERROR(INDEX(Table1[LOLE],MATCH(CONCATENATE("M",$L10,R$1),Table1[Case],0)),"")</f>
        <v/>
      </c>
      <c r="S10" s="2">
        <f>IFERROR(INDEX(Table1[LOLE],MATCH(CONCATENATE("M",$L10,S$1),Table1[Case],0)),"")</f>
        <v>1.383E-2</v>
      </c>
      <c r="T10" s="2" t="str">
        <f>IFERROR(INDEX(Table1[LOLE],MATCH(CONCATENATE("M",$L10,T$1),Table1[Case],0)),"")</f>
        <v/>
      </c>
      <c r="U10" s="2">
        <f>IFERROR(INDEX(Table1[LOLE],MATCH(CONCATENATE("M",$L10,U$1),Table1[Case],0)),"")</f>
        <v>1.37E-2</v>
      </c>
      <c r="V10" s="2" t="str">
        <f>IFERROR(INDEX(Table1[LOLE],MATCH(CONCATENATE("M",$L10,V$1),Table1[Case],0)),"")</f>
        <v/>
      </c>
      <c r="W10" s="2">
        <f>IFERROR(INDEX(Table1[LOLE],MATCH(CONCATENATE("M",$L10,W$1),Table1[Case],0)),"")</f>
        <v>1.3339999999999999E-2</v>
      </c>
      <c r="X10" s="2" t="str">
        <f>IFERROR(INDEX(Table1[LOLE],MATCH(CONCATENATE("M",$L10,X$1),Table1[Case],0)),"")</f>
        <v/>
      </c>
      <c r="Y10" s="2">
        <f>IFERROR(INDEX(Table1[LOLE],MATCH(CONCATENATE("M",$L10,Y$1),Table1[Case],0)),"")</f>
        <v>1.2760000000000001E-2</v>
      </c>
      <c r="Z10" s="2" t="str">
        <f>IFERROR(INDEX(Table1[LOLE],MATCH(CONCATENATE("M",$L10,Z$1),Table1[Case],0)),"")</f>
        <v/>
      </c>
      <c r="AA10" s="3">
        <f>IFERROR(INDEX(Table1[LOLE],MATCH(CONCATENATE("M",$L10,AA$1),Table1[Case],0)),"")</f>
        <v>1.2160000000000001E-2</v>
      </c>
    </row>
    <row r="11" spans="1:37" ht="18">
      <c r="A11" s="12" t="s">
        <v>0</v>
      </c>
      <c r="B11" s="12" t="s">
        <v>10</v>
      </c>
      <c r="C11" s="12">
        <v>4.2930000000000003E-2</v>
      </c>
      <c r="D11" s="12">
        <v>0.13818</v>
      </c>
      <c r="E11" s="12">
        <v>223.261</v>
      </c>
      <c r="F11" s="12">
        <v>0.75198715025777818</v>
      </c>
      <c r="G11" s="12">
        <v>0</v>
      </c>
      <c r="H11" s="19"/>
      <c r="L11">
        <v>7</v>
      </c>
      <c r="M11" s="29"/>
      <c r="N11" s="2">
        <v>3500</v>
      </c>
      <c r="O11" s="1">
        <f>IFERROR(INDEX(Table1[LOLE],MATCH(CONCATENATE("M",$L11,O$1),Table1[Case],0)),"")</f>
        <v>1.389E-2</v>
      </c>
      <c r="P11" s="2" t="str">
        <f>IFERROR(INDEX(Table1[LOLE],MATCH(CONCATENATE("M",$L11,P$1),Table1[Case],0)),"")</f>
        <v/>
      </c>
      <c r="Q11" s="2" t="str">
        <f>IFERROR(INDEX(Table1[LOLE],MATCH(CONCATENATE("M",$L11,Q$1),Table1[Case],0)),"")</f>
        <v/>
      </c>
      <c r="R11" s="2" t="str">
        <f>IFERROR(INDEX(Table1[LOLE],MATCH(CONCATENATE("M",$L11,R$1),Table1[Case],0)),"")</f>
        <v/>
      </c>
      <c r="S11" s="2">
        <f>IFERROR(INDEX(Table1[LOLE],MATCH(CONCATENATE("M",$L11,S$1),Table1[Case],0)),"")</f>
        <v>1.354E-2</v>
      </c>
      <c r="T11" s="2" t="str">
        <f>IFERROR(INDEX(Table1[LOLE],MATCH(CONCATENATE("M",$L11,T$1),Table1[Case],0)),"")</f>
        <v/>
      </c>
      <c r="U11" s="2" t="str">
        <f>IFERROR(INDEX(Table1[LOLE],MATCH(CONCATENATE("M",$L11,U$1),Table1[Case],0)),"")</f>
        <v/>
      </c>
      <c r="V11" s="2" t="str">
        <f>IFERROR(INDEX(Table1[LOLE],MATCH(CONCATENATE("M",$L11,V$1),Table1[Case],0)),"")</f>
        <v/>
      </c>
      <c r="W11" s="2" t="str">
        <f>IFERROR(INDEX(Table1[LOLE],MATCH(CONCATENATE("M",$L11,W$1),Table1[Case],0)),"")</f>
        <v/>
      </c>
      <c r="X11" s="2" t="str">
        <f>IFERROR(INDEX(Table1[LOLE],MATCH(CONCATENATE("M",$L11,X$1),Table1[Case],0)),"")</f>
        <v/>
      </c>
      <c r="Y11" s="2" t="str">
        <f>IFERROR(INDEX(Table1[LOLE],MATCH(CONCATENATE("M",$L11,Y$1),Table1[Case],0)),"")</f>
        <v/>
      </c>
      <c r="Z11" s="2" t="str">
        <f>IFERROR(INDEX(Table1[LOLE],MATCH(CONCATENATE("M",$L11,Z$1),Table1[Case],0)),"")</f>
        <v/>
      </c>
      <c r="AA11" s="3" t="str">
        <f>IFERROR(INDEX(Table1[LOLE],MATCH(CONCATENATE("M",$L11,AA$1),Table1[Case],0)),"")</f>
        <v/>
      </c>
    </row>
    <row r="12" spans="1:37" ht="19" thickBot="1">
      <c r="A12" s="12" t="s">
        <v>0</v>
      </c>
      <c r="B12" s="12" t="s">
        <v>11</v>
      </c>
      <c r="C12" s="12">
        <v>3.6659999999999998E-2</v>
      </c>
      <c r="D12" s="12">
        <v>0.12303</v>
      </c>
      <c r="E12" s="12">
        <v>209.815</v>
      </c>
      <c r="F12" s="12">
        <v>0.75198715025777818</v>
      </c>
      <c r="G12" s="12">
        <v>1.6678831280836994</v>
      </c>
      <c r="H12" s="19"/>
      <c r="L12">
        <v>8</v>
      </c>
      <c r="M12" s="30"/>
      <c r="N12" s="5">
        <v>4000</v>
      </c>
      <c r="O12" s="4">
        <f>IFERROR(INDEX(Table1[LOLE],MATCH(CONCATENATE("M",$L12,O$1),Table1[Case],0)),"")</f>
        <v>1.359E-2</v>
      </c>
      <c r="P12" s="5" t="str">
        <f>IFERROR(INDEX(Table1[LOLE],MATCH(CONCATENATE("M",$L12,P$1),Table1[Case],0)),"")</f>
        <v/>
      </c>
      <c r="Q12" s="5">
        <f>IFERROR(INDEX(Table1[LOLE],MATCH(CONCATENATE("M",$L12,Q$1),Table1[Case],0)),"")</f>
        <v>1.349E-2</v>
      </c>
      <c r="R12" s="5" t="str">
        <f>IFERROR(INDEX(Table1[LOLE],MATCH(CONCATENATE("M",$L12,R$1),Table1[Case],0)),"")</f>
        <v/>
      </c>
      <c r="S12" s="5">
        <f>IFERROR(INDEX(Table1[LOLE],MATCH(CONCATENATE("M",$L12,S$1),Table1[Case],0)),"")</f>
        <v>1.338E-2</v>
      </c>
      <c r="T12" s="5" t="str">
        <f>IFERROR(INDEX(Table1[LOLE],MATCH(CONCATENATE("M",$L12,T$1),Table1[Case],0)),"")</f>
        <v/>
      </c>
      <c r="U12" s="5">
        <f>IFERROR(INDEX(Table1[LOLE],MATCH(CONCATENATE("M",$L12,U$1),Table1[Case],0)),"")</f>
        <v>1.2930000000000001E-2</v>
      </c>
      <c r="V12" s="5" t="str">
        <f>IFERROR(INDEX(Table1[LOLE],MATCH(CONCATENATE("M",$L12,V$1),Table1[Case],0)),"")</f>
        <v/>
      </c>
      <c r="W12" s="5">
        <f>IFERROR(INDEX(Table1[LOLE],MATCH(CONCATENATE("M",$L12,W$1),Table1[Case],0)),"")</f>
        <v>1.2149999999999999E-2</v>
      </c>
      <c r="X12" s="5" t="str">
        <f>IFERROR(INDEX(Table1[LOLE],MATCH(CONCATENATE("M",$L12,X$1),Table1[Case],0)),"")</f>
        <v/>
      </c>
      <c r="Y12" s="5">
        <f>IFERROR(INDEX(Table1[LOLE],MATCH(CONCATENATE("M",$L12,Y$1),Table1[Case],0)),"")</f>
        <v>1.1350000000000001E-2</v>
      </c>
      <c r="Z12" s="5" t="str">
        <f>IFERROR(INDEX(Table1[LOLE],MATCH(CONCATENATE("M",$L12,Z$1),Table1[Case],0)),"")</f>
        <v/>
      </c>
      <c r="AA12" s="6">
        <f>IFERROR(INDEX(Table1[LOLE],MATCH(CONCATENATE("M",$L12,AA$1),Table1[Case],0)),"")</f>
        <v>1.055E-2</v>
      </c>
    </row>
    <row r="13" spans="1:37" ht="19" thickBot="1">
      <c r="A13" s="12" t="s">
        <v>0</v>
      </c>
      <c r="B13" s="12" t="s">
        <v>12</v>
      </c>
      <c r="C13" s="12">
        <v>3.1640000000000001E-2</v>
      </c>
      <c r="D13" s="12">
        <v>0.11031000000000001</v>
      </c>
      <c r="E13" s="12">
        <v>198.16399999999999</v>
      </c>
      <c r="F13" s="12">
        <v>0.75198715025777818</v>
      </c>
      <c r="G13" s="12">
        <v>3.3521718865288936</v>
      </c>
      <c r="H13" s="19"/>
    </row>
    <row r="14" spans="1:37" ht="18">
      <c r="A14" s="12" t="s">
        <v>0</v>
      </c>
      <c r="B14" s="12" t="s">
        <v>13</v>
      </c>
      <c r="C14" s="12">
        <v>2.7779999999999999E-2</v>
      </c>
      <c r="D14" s="12">
        <v>0.10034</v>
      </c>
      <c r="E14" s="12">
        <v>188.29400000000001</v>
      </c>
      <c r="F14" s="12">
        <v>0.75198715025777818</v>
      </c>
      <c r="G14" s="12">
        <v>5.0249100001199549</v>
      </c>
      <c r="H14" s="19"/>
      <c r="M14" s="23" t="s">
        <v>56</v>
      </c>
      <c r="N14" s="24"/>
      <c r="O14" s="27" t="s">
        <v>54</v>
      </c>
      <c r="P14" s="28"/>
      <c r="Q14" s="28"/>
      <c r="R14" s="28"/>
      <c r="S14" s="28"/>
      <c r="T14" s="28"/>
      <c r="U14" s="28"/>
      <c r="V14" s="28"/>
      <c r="W14" s="28"/>
      <c r="X14" s="8"/>
      <c r="Y14" s="8"/>
      <c r="Z14" s="8"/>
      <c r="AA14" s="11"/>
    </row>
    <row r="15" spans="1:37" ht="19" thickBot="1">
      <c r="A15" s="12" t="s">
        <v>0</v>
      </c>
      <c r="B15" s="12" t="s">
        <v>14</v>
      </c>
      <c r="C15" s="12">
        <v>2.5250000000000002E-2</v>
      </c>
      <c r="D15" s="12">
        <v>9.2420000000000002E-2</v>
      </c>
      <c r="E15" s="12">
        <v>179.03399999999999</v>
      </c>
      <c r="F15" s="12">
        <v>0.75198715025777818</v>
      </c>
      <c r="G15" s="12">
        <v>6.6871119066014328</v>
      </c>
      <c r="H15" s="19"/>
      <c r="M15" s="25"/>
      <c r="N15" s="26"/>
      <c r="O15" s="4">
        <v>0</v>
      </c>
      <c r="P15" s="5">
        <v>1250</v>
      </c>
      <c r="Q15" s="5">
        <v>2500</v>
      </c>
      <c r="R15" s="5">
        <v>3750</v>
      </c>
      <c r="S15" s="5">
        <v>5000</v>
      </c>
      <c r="T15" s="5">
        <v>6250</v>
      </c>
      <c r="U15" s="5">
        <v>7500</v>
      </c>
      <c r="V15" s="5">
        <v>8750</v>
      </c>
      <c r="W15" s="5">
        <v>10000</v>
      </c>
      <c r="X15" s="5">
        <v>11250</v>
      </c>
      <c r="Y15" s="5">
        <v>12500</v>
      </c>
      <c r="Z15" s="5">
        <v>13750</v>
      </c>
      <c r="AA15" s="6">
        <v>15000</v>
      </c>
    </row>
    <row r="16" spans="1:37" ht="18">
      <c r="A16" s="12" t="s">
        <v>0</v>
      </c>
      <c r="B16" s="12" t="s">
        <v>15</v>
      </c>
      <c r="C16" s="12">
        <v>2.9409999999999999E-2</v>
      </c>
      <c r="D16" s="12">
        <v>0.10582999999999999</v>
      </c>
      <c r="E16" s="12">
        <v>183.31299999999999</v>
      </c>
      <c r="F16" s="12">
        <v>1.5041915037309344</v>
      </c>
      <c r="G16" s="12">
        <v>0</v>
      </c>
      <c r="H16" s="19"/>
      <c r="L16">
        <v>0</v>
      </c>
      <c r="M16" s="29" t="s">
        <v>53</v>
      </c>
      <c r="N16" s="2">
        <v>0</v>
      </c>
      <c r="O16" s="9">
        <f>IFERROR(INDEX(Table1[LOLH],MATCH(CONCATENATE("M",$L16,O$1),Table1[Case],0)),"")</f>
        <v>0.18178</v>
      </c>
      <c r="P16" s="10">
        <f>IFERROR(INDEX(Table1[LOLH],MATCH(CONCATENATE("M",$L16,P$1),Table1[Case],0)),"")</f>
        <v>0.16227</v>
      </c>
      <c r="Q16" s="10">
        <f>IFERROR(INDEX(Table1[LOLH],MATCH(CONCATENATE("M",$L16,Q$1),Table1[Case],0)),"")</f>
        <v>0.14618</v>
      </c>
      <c r="R16" s="10">
        <f>IFERROR(INDEX(Table1[LOLH],MATCH(CONCATENATE("M",$L16,R$1),Table1[Case],0)),"")</f>
        <v>0.13278000000000001</v>
      </c>
      <c r="S16" s="10">
        <f>IFERROR(INDEX(Table1[LOLH],MATCH(CONCATENATE("M",$L16,S$1),Table1[Case],0)),"")</f>
        <v>0.12089</v>
      </c>
      <c r="T16" s="10">
        <f>IFERROR(INDEX(Table1[LOLH],MATCH(CONCATENATE("M",$L16,T$1),Table1[Case],0)),"")</f>
        <v>0.11144999999999999</v>
      </c>
      <c r="U16" s="10">
        <f>IFERROR(INDEX(Table1[LOLH],MATCH(CONCATENATE("M",$L16,U$1),Table1[Case],0)),"")</f>
        <v>0.10372000000000001</v>
      </c>
      <c r="V16" s="10">
        <f>IFERROR(INDEX(Table1[LOLH],MATCH(CONCATENATE("M",$L16,V$1),Table1[Case],0)),"")</f>
        <v>9.7259999999999999E-2</v>
      </c>
      <c r="W16" s="10">
        <f>IFERROR(INDEX(Table1[LOLH],MATCH(CONCATENATE("M",$L16,W$1),Table1[Case],0)),"")</f>
        <v>9.1490000000000002E-2</v>
      </c>
      <c r="X16" s="10" t="str">
        <f>IFERROR(INDEX(Table1[LOLH],MATCH(CONCATENATE("M",$L16,X$1),Table1[Case],0)),"")</f>
        <v/>
      </c>
      <c r="Y16" s="10">
        <f>IFERROR(INDEX(Table1[LOLH],MATCH(CONCATENATE("M",$L16,Y$1),Table1[Case],0)),"")</f>
        <v>8.3290000000000003E-2</v>
      </c>
      <c r="Z16" s="10" t="str">
        <f>IFERROR(INDEX(Table1[LOLH],MATCH(CONCATENATE("M",$L16,Z$1),Table1[Case],0)),"")</f>
        <v/>
      </c>
      <c r="AA16" s="11">
        <f>IFERROR(INDEX(Table1[LOLH],MATCH(CONCATENATE("M",$L16,AA$1),Table1[Case],0)),"")</f>
        <v>7.6700000000000004E-2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8">
      <c r="A17" s="12" t="s">
        <v>0</v>
      </c>
      <c r="B17" s="12" t="s">
        <v>16</v>
      </c>
      <c r="C17" s="12">
        <v>2.555E-2</v>
      </c>
      <c r="D17" s="12">
        <v>9.5140000000000002E-2</v>
      </c>
      <c r="E17" s="12">
        <v>172.999</v>
      </c>
      <c r="F17" s="12">
        <v>1.5041915037309344</v>
      </c>
      <c r="G17" s="12">
        <v>1.6678831280836994</v>
      </c>
      <c r="H17" s="19"/>
      <c r="L17">
        <v>1</v>
      </c>
      <c r="M17" s="29"/>
      <c r="N17" s="2">
        <v>500</v>
      </c>
      <c r="O17" s="1">
        <f>IFERROR(INDEX(Table1[LOLH],MATCH(CONCATENATE("M",$L17,O$1),Table1[Case],0)),"")</f>
        <v>0.13818</v>
      </c>
      <c r="P17" s="2">
        <f>IFERROR(INDEX(Table1[LOLH],MATCH(CONCATENATE("M",$L17,P$1),Table1[Case],0)),"")</f>
        <v>0.12303</v>
      </c>
      <c r="Q17" s="2">
        <f>IFERROR(INDEX(Table1[LOLH],MATCH(CONCATENATE("M",$L17,Q$1),Table1[Case],0)),"")</f>
        <v>0.11031000000000001</v>
      </c>
      <c r="R17" s="2">
        <f>IFERROR(INDEX(Table1[LOLH],MATCH(CONCATENATE("M",$L17,R$1),Table1[Case],0)),"")</f>
        <v>0.10034</v>
      </c>
      <c r="S17" s="2">
        <f>IFERROR(INDEX(Table1[LOLH],MATCH(CONCATENATE("M",$L17,S$1),Table1[Case],0)),"")</f>
        <v>9.2420000000000002E-2</v>
      </c>
      <c r="T17" s="2" t="str">
        <f>IFERROR(INDEX(Table1[LOLH],MATCH(CONCATENATE("M",$L17,T$1),Table1[Case],0)),"")</f>
        <v/>
      </c>
      <c r="U17" s="2" t="str">
        <f>IFERROR(INDEX(Table1[LOLH],MATCH(CONCATENATE("M",$L17,U$1),Table1[Case],0)),"")</f>
        <v/>
      </c>
      <c r="V17" s="2" t="str">
        <f>IFERROR(INDEX(Table1[LOLH],MATCH(CONCATENATE("M",$L17,V$1),Table1[Case],0)),"")</f>
        <v/>
      </c>
      <c r="W17" s="2" t="str">
        <f>IFERROR(INDEX(Table1[LOLH],MATCH(CONCATENATE("M",$L17,W$1),Table1[Case],0)),"")</f>
        <v/>
      </c>
      <c r="X17" s="2" t="str">
        <f>IFERROR(INDEX(Table1[LOLH],MATCH(CONCATENATE("M",$L17,X$1),Table1[Case],0)),"")</f>
        <v/>
      </c>
      <c r="Y17" s="2" t="str">
        <f>IFERROR(INDEX(Table1[LOLH],MATCH(CONCATENATE("M",$L17,Y$1),Table1[Case],0)),"")</f>
        <v/>
      </c>
      <c r="Z17" s="2" t="str">
        <f>IFERROR(INDEX(Table1[LOLH],MATCH(CONCATENATE("M",$L17,Z$1),Table1[Case],0)),"")</f>
        <v/>
      </c>
      <c r="AA17" s="3" t="str">
        <f>IFERROR(INDEX(Table1[LOLH],MATCH(CONCATENATE("M",$L17,AA$1),Table1[Case],0)),"")</f>
        <v/>
      </c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8">
      <c r="A18" s="12" t="s">
        <v>0</v>
      </c>
      <c r="B18" s="12" t="s">
        <v>17</v>
      </c>
      <c r="C18" s="12">
        <v>2.2440000000000002E-2</v>
      </c>
      <c r="D18" s="12">
        <v>8.6309999999999998E-2</v>
      </c>
      <c r="E18" s="12">
        <v>164.023</v>
      </c>
      <c r="F18" s="12">
        <v>1.5041915037309344</v>
      </c>
      <c r="G18" s="12">
        <v>3.3521718865288936</v>
      </c>
      <c r="H18" s="19"/>
      <c r="L18">
        <v>2</v>
      </c>
      <c r="M18" s="29"/>
      <c r="N18" s="2">
        <v>1000</v>
      </c>
      <c r="O18" s="1">
        <f>IFERROR(INDEX(Table1[LOLH],MATCH(CONCATENATE("M",$L18,O$1),Table1[Case],0)),"")</f>
        <v>0.10582999999999999</v>
      </c>
      <c r="P18" s="2">
        <f>IFERROR(INDEX(Table1[LOLH],MATCH(CONCATENATE("M",$L18,P$1),Table1[Case],0)),"")</f>
        <v>9.5140000000000002E-2</v>
      </c>
      <c r="Q18" s="2">
        <f>IFERROR(INDEX(Table1[LOLH],MATCH(CONCATENATE("M",$L18,Q$1),Table1[Case],0)),"")</f>
        <v>8.6309999999999998E-2</v>
      </c>
      <c r="R18" s="2">
        <f>IFERROR(INDEX(Table1[LOLH],MATCH(CONCATENATE("M",$L18,R$1),Table1[Case],0)),"")</f>
        <v>7.9560000000000006E-2</v>
      </c>
      <c r="S18" s="2">
        <f>IFERROR(INDEX(Table1[LOLH],MATCH(CONCATENATE("M",$L18,S$1),Table1[Case],0)),"")</f>
        <v>7.4149999999999994E-2</v>
      </c>
      <c r="T18" s="2" t="str">
        <f>IFERROR(INDEX(Table1[LOLH],MATCH(CONCATENATE("M",$L18,T$1),Table1[Case],0)),"")</f>
        <v/>
      </c>
      <c r="U18" s="2">
        <f>IFERROR(INDEX(Table1[LOLH],MATCH(CONCATENATE("M",$L18,U$1),Table1[Case],0)),"")</f>
        <v>6.6350000000000006E-2</v>
      </c>
      <c r="V18" s="2" t="str">
        <f>IFERROR(INDEX(Table1[LOLH],MATCH(CONCATENATE("M",$L18,V$1),Table1[Case],0)),"")</f>
        <v/>
      </c>
      <c r="W18" s="2">
        <f>IFERROR(INDEX(Table1[LOLH],MATCH(CONCATENATE("M",$L18,W$1),Table1[Case],0)),"")</f>
        <v>6.0679999999999998E-2</v>
      </c>
      <c r="X18" s="2" t="str">
        <f>IFERROR(INDEX(Table1[LOLH],MATCH(CONCATENATE("M",$L18,X$1),Table1[Case],0)),"")</f>
        <v/>
      </c>
      <c r="Y18" s="2">
        <f>IFERROR(INDEX(Table1[LOLH],MATCH(CONCATENATE("M",$L18,Y$1),Table1[Case],0)),"")</f>
        <v>5.6910000000000002E-2</v>
      </c>
      <c r="Z18" s="2" t="str">
        <f>IFERROR(INDEX(Table1[LOLH],MATCH(CONCATENATE("M",$L18,Z$1),Table1[Case],0)),"")</f>
        <v/>
      </c>
      <c r="AA18" s="3">
        <f>IFERROR(INDEX(Table1[LOLH],MATCH(CONCATENATE("M",$L18,AA$1),Table1[Case],0)),"")</f>
        <v>5.3519999999999998E-2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8">
      <c r="A19" s="12" t="s">
        <v>0</v>
      </c>
      <c r="B19" s="12" t="s">
        <v>18</v>
      </c>
      <c r="C19" s="12">
        <v>2.0320000000000001E-2</v>
      </c>
      <c r="D19" s="12">
        <v>7.9560000000000006E-2</v>
      </c>
      <c r="E19" s="12">
        <v>156.24</v>
      </c>
      <c r="F19" s="12">
        <v>1.5041915037309344</v>
      </c>
      <c r="G19" s="12">
        <v>5.0249100001199549</v>
      </c>
      <c r="H19" s="19"/>
      <c r="L19">
        <v>3</v>
      </c>
      <c r="M19" s="29"/>
      <c r="N19" s="2">
        <v>1500</v>
      </c>
      <c r="O19" s="1">
        <f>IFERROR(INDEX(Table1[LOLH],MATCH(CONCATENATE("M",$L19,O$1),Table1[Case],0)),"")</f>
        <v>8.3269999999999997E-2</v>
      </c>
      <c r="P19" s="2">
        <f>IFERROR(INDEX(Table1[LOLH],MATCH(CONCATENATE("M",$L19,P$1),Table1[Case],0)),"")</f>
        <v>7.5819999999999999E-2</v>
      </c>
      <c r="Q19" s="2">
        <f>IFERROR(INDEX(Table1[LOLH],MATCH(CONCATENATE("M",$L19,Q$1),Table1[Case],0)),"")</f>
        <v>6.9900000000000004E-2</v>
      </c>
      <c r="R19" s="2">
        <f>IFERROR(INDEX(Table1[LOLH],MATCH(CONCATENATE("M",$L19,R$1),Table1[Case],0)),"")</f>
        <v>6.5820000000000004E-2</v>
      </c>
      <c r="S19" s="2">
        <f>IFERROR(INDEX(Table1[LOLH],MATCH(CONCATENATE("M",$L19,S$1),Table1[Case],0)),"")</f>
        <v>6.173E-2</v>
      </c>
      <c r="T19" s="2" t="str">
        <f>IFERROR(INDEX(Table1[LOLH],MATCH(CONCATENATE("M",$L19,T$1),Table1[Case],0)),"")</f>
        <v/>
      </c>
      <c r="U19" s="2" t="str">
        <f>IFERROR(INDEX(Table1[LOLH],MATCH(CONCATENATE("M",$L19,U$1),Table1[Case],0)),"")</f>
        <v/>
      </c>
      <c r="V19" s="2" t="str">
        <f>IFERROR(INDEX(Table1[LOLH],MATCH(CONCATENATE("M",$L19,V$1),Table1[Case],0)),"")</f>
        <v/>
      </c>
      <c r="W19" s="2" t="str">
        <f>IFERROR(INDEX(Table1[LOLH],MATCH(CONCATENATE("M",$L19,W$1),Table1[Case],0)),"")</f>
        <v/>
      </c>
      <c r="X19" s="2" t="str">
        <f>IFERROR(INDEX(Table1[LOLH],MATCH(CONCATENATE("M",$L19,X$1),Table1[Case],0)),"")</f>
        <v/>
      </c>
      <c r="Y19" s="2" t="str">
        <f>IFERROR(INDEX(Table1[LOLH],MATCH(CONCATENATE("M",$L19,Y$1),Table1[Case],0)),"")</f>
        <v/>
      </c>
      <c r="Z19" s="2" t="str">
        <f>IFERROR(INDEX(Table1[LOLH],MATCH(CONCATENATE("M",$L19,Z$1),Table1[Case],0)),"")</f>
        <v/>
      </c>
      <c r="AA19" s="3" t="str">
        <f>IFERROR(INDEX(Table1[LOLH],MATCH(CONCATENATE("M",$L19,AA$1),Table1[Case],0)),"")</f>
        <v/>
      </c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8">
      <c r="A20" s="12" t="s">
        <v>0</v>
      </c>
      <c r="B20" s="12" t="s">
        <v>19</v>
      </c>
      <c r="C20" s="12">
        <v>1.8939999999999999E-2</v>
      </c>
      <c r="D20" s="12">
        <v>7.4149999999999994E-2</v>
      </c>
      <c r="E20" s="12">
        <v>148.79</v>
      </c>
      <c r="F20" s="12">
        <v>1.5041915037309344</v>
      </c>
      <c r="G20" s="12">
        <v>6.6871119066014328</v>
      </c>
      <c r="H20" s="19"/>
      <c r="L20">
        <v>4</v>
      </c>
      <c r="M20" s="29"/>
      <c r="N20" s="2">
        <v>2000</v>
      </c>
      <c r="O20" s="1">
        <f>IFERROR(INDEX(Table1[LOLH],MATCH(CONCATENATE("M",$L20,O$1),Table1[Case],0)),"")</f>
        <v>6.7799999999999999E-2</v>
      </c>
      <c r="P20" s="2">
        <f>IFERROR(INDEX(Table1[LOLH],MATCH(CONCATENATE("M",$L20,P$1),Table1[Case],0)),"")</f>
        <v>6.3049999999999995E-2</v>
      </c>
      <c r="Q20" s="2">
        <f>IFERROR(INDEX(Table1[LOLH],MATCH(CONCATENATE("M",$L20,Q$1),Table1[Case],0)),"")</f>
        <v>5.9200000000000003E-2</v>
      </c>
      <c r="R20" s="2">
        <f>IFERROR(INDEX(Table1[LOLH],MATCH(CONCATENATE("M",$L20,R$1),Table1[Case],0)),"")</f>
        <v>5.6210000000000003E-2</v>
      </c>
      <c r="S20" s="2">
        <f>IFERROR(INDEX(Table1[LOLH],MATCH(CONCATENATE("M",$L20,S$1),Table1[Case],0)),"")</f>
        <v>5.3719999999999997E-2</v>
      </c>
      <c r="T20" s="2">
        <f>IFERROR(INDEX(Table1[LOLH],MATCH(CONCATENATE("M",$L20,T$1),Table1[Case],0)),"")</f>
        <v>5.1299999999999998E-2</v>
      </c>
      <c r="U20" s="2">
        <f>IFERROR(INDEX(Table1[LOLH],MATCH(CONCATENATE("M",$L20,U$1),Table1[Case],0)),"")</f>
        <v>4.9680000000000002E-2</v>
      </c>
      <c r="V20" s="2">
        <f>IFERROR(INDEX(Table1[LOLH],MATCH(CONCATENATE("M",$L20,V$1),Table1[Case],0)),"")</f>
        <v>4.8439999999999997E-2</v>
      </c>
      <c r="W20" s="2">
        <f>IFERROR(INDEX(Table1[LOLH],MATCH(CONCATENATE("M",$L20,W$1),Table1[Case],0)),"")</f>
        <v>4.6879999999999998E-2</v>
      </c>
      <c r="X20" s="2" t="str">
        <f>IFERROR(INDEX(Table1[LOLH],MATCH(CONCATENATE("M",$L20,X$1),Table1[Case],0)),"")</f>
        <v/>
      </c>
      <c r="Y20" s="2">
        <f>IFERROR(INDEX(Table1[LOLH],MATCH(CONCATENATE("M",$L20,Y$1),Table1[Case],0)),"")</f>
        <v>4.4400000000000002E-2</v>
      </c>
      <c r="Z20" s="2" t="str">
        <f>IFERROR(INDEX(Table1[LOLH],MATCH(CONCATENATE("M",$L20,Z$1),Table1[Case],0)),"")</f>
        <v/>
      </c>
      <c r="AA20" s="3">
        <f>IFERROR(INDEX(Table1[LOLH],MATCH(CONCATENATE("M",$L20,AA$1),Table1[Case],0)),"")</f>
        <v>4.2209999999999998E-2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8">
      <c r="A21" s="12" t="s">
        <v>0</v>
      </c>
      <c r="B21" s="12" t="s">
        <v>20</v>
      </c>
      <c r="C21" s="12">
        <v>1.7330000000000002E-2</v>
      </c>
      <c r="D21" s="12">
        <v>6.6350000000000006E-2</v>
      </c>
      <c r="E21" s="12">
        <v>136.09899999999999</v>
      </c>
      <c r="F21" s="12">
        <v>1.5041915037309344</v>
      </c>
      <c r="G21" s="12">
        <v>10.039289963676218</v>
      </c>
      <c r="H21" s="19"/>
      <c r="L21">
        <v>5</v>
      </c>
      <c r="M21" s="29"/>
      <c r="N21" s="2">
        <v>2500</v>
      </c>
      <c r="O21" s="1">
        <f>IFERROR(INDEX(Table1[LOLH],MATCH(CONCATENATE("M",$L21,O$1),Table1[Case],0)),"")</f>
        <v>5.7860000000000002E-2</v>
      </c>
      <c r="P21" s="2" t="str">
        <f>IFERROR(INDEX(Table1[LOLH],MATCH(CONCATENATE("M",$L21,P$1),Table1[Case],0)),"")</f>
        <v/>
      </c>
      <c r="Q21" s="2" t="str">
        <f>IFERROR(INDEX(Table1[LOLH],MATCH(CONCATENATE("M",$L21,Q$1),Table1[Case],0)),"")</f>
        <v/>
      </c>
      <c r="R21" s="2" t="str">
        <f>IFERROR(INDEX(Table1[LOLH],MATCH(CONCATENATE("M",$L21,R$1),Table1[Case],0)),"")</f>
        <v/>
      </c>
      <c r="S21" s="2">
        <f>IFERROR(INDEX(Table1[LOLH],MATCH(CONCATENATE("M",$L21,S$1),Table1[Case],0)),"")</f>
        <v>4.7660000000000001E-2</v>
      </c>
      <c r="T21" s="2" t="str">
        <f>IFERROR(INDEX(Table1[LOLH],MATCH(CONCATENATE("M",$L21,T$1),Table1[Case],0)),"")</f>
        <v/>
      </c>
      <c r="U21" s="2" t="str">
        <f>IFERROR(INDEX(Table1[LOLH],MATCH(CONCATENATE("M",$L21,U$1),Table1[Case],0)),"")</f>
        <v/>
      </c>
      <c r="V21" s="2" t="str">
        <f>IFERROR(INDEX(Table1[LOLH],MATCH(CONCATENATE("M",$L21,V$1),Table1[Case],0)),"")</f>
        <v/>
      </c>
      <c r="W21" s="2" t="str">
        <f>IFERROR(INDEX(Table1[LOLH],MATCH(CONCATENATE("M",$L21,W$1),Table1[Case],0)),"")</f>
        <v/>
      </c>
      <c r="X21" s="2" t="str">
        <f>IFERROR(INDEX(Table1[LOLH],MATCH(CONCATENATE("M",$L21,X$1),Table1[Case],0)),"")</f>
        <v/>
      </c>
      <c r="Y21" s="2" t="str">
        <f>IFERROR(INDEX(Table1[LOLH],MATCH(CONCATENATE("M",$L21,Y$1),Table1[Case],0)),"")</f>
        <v/>
      </c>
      <c r="Z21" s="2" t="str">
        <f>IFERROR(INDEX(Table1[LOLH],MATCH(CONCATENATE("M",$L21,Z$1),Table1[Case],0)),"")</f>
        <v/>
      </c>
      <c r="AA21" s="3" t="str">
        <f>IFERROR(INDEX(Table1[LOLH],MATCH(CONCATENATE("M",$L21,AA$1),Table1[Case],0)),"")</f>
        <v/>
      </c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8">
      <c r="A22" s="12" t="s">
        <v>0</v>
      </c>
      <c r="B22" s="12" t="s">
        <v>21</v>
      </c>
      <c r="C22" s="12">
        <v>1.618E-2</v>
      </c>
      <c r="D22" s="12">
        <v>6.0679999999999998E-2</v>
      </c>
      <c r="E22" s="12">
        <v>125.10299999999999</v>
      </c>
      <c r="F22" s="12">
        <v>1.5041915037309344</v>
      </c>
      <c r="G22" s="12">
        <v>13.374250963604787</v>
      </c>
      <c r="H22" s="19"/>
      <c r="L22">
        <v>6</v>
      </c>
      <c r="M22" s="29"/>
      <c r="N22" s="2">
        <v>3000</v>
      </c>
      <c r="O22" s="1">
        <f>IFERROR(INDEX(Table1[LOLH],MATCH(CONCATENATE("M",$L22,O$1),Table1[Case],0)),"")</f>
        <v>5.1029999999999999E-2</v>
      </c>
      <c r="P22" s="2" t="str">
        <f>IFERROR(INDEX(Table1[LOLH],MATCH(CONCATENATE("M",$L22,P$1),Table1[Case],0)),"")</f>
        <v/>
      </c>
      <c r="Q22" s="2">
        <f>IFERROR(INDEX(Table1[LOLH],MATCH(CONCATENATE("M",$L22,Q$1),Table1[Case],0)),"")</f>
        <v>4.6109999999999998E-2</v>
      </c>
      <c r="R22" s="2" t="str">
        <f>IFERROR(INDEX(Table1[LOLH],MATCH(CONCATENATE("M",$L22,R$1),Table1[Case],0)),"")</f>
        <v/>
      </c>
      <c r="S22" s="2">
        <f>IFERROR(INDEX(Table1[LOLH],MATCH(CONCATENATE("M",$L22,S$1),Table1[Case],0)),"")</f>
        <v>4.3180000000000003E-2</v>
      </c>
      <c r="T22" s="2" t="str">
        <f>IFERROR(INDEX(Table1[LOLH],MATCH(CONCATENATE("M",$L22,T$1),Table1[Case],0)),"")</f>
        <v/>
      </c>
      <c r="U22" s="2">
        <f>IFERROR(INDEX(Table1[LOLH],MATCH(CONCATENATE("M",$L22,U$1),Table1[Case],0)),"")</f>
        <v>4.0869999999999997E-2</v>
      </c>
      <c r="V22" s="2" t="str">
        <f>IFERROR(INDEX(Table1[LOLH],MATCH(CONCATENATE("M",$L22,V$1),Table1[Case],0)),"")</f>
        <v/>
      </c>
      <c r="W22" s="2">
        <f>IFERROR(INDEX(Table1[LOLH],MATCH(CONCATENATE("M",$L22,W$1),Table1[Case],0)),"")</f>
        <v>3.8350000000000002E-2</v>
      </c>
      <c r="X22" s="2" t="str">
        <f>IFERROR(INDEX(Table1[LOLH],MATCH(CONCATENATE("M",$L22,X$1),Table1[Case],0)),"")</f>
        <v/>
      </c>
      <c r="Y22" s="2">
        <f>IFERROR(INDEX(Table1[LOLH],MATCH(CONCATENATE("M",$L22,Y$1),Table1[Case],0)),"")</f>
        <v>3.628E-2</v>
      </c>
      <c r="Z22" s="2" t="str">
        <f>IFERROR(INDEX(Table1[LOLH],MATCH(CONCATENATE("M",$L22,Z$1),Table1[Case],0)),"")</f>
        <v/>
      </c>
      <c r="AA22" s="3">
        <f>IFERROR(INDEX(Table1[LOLH],MATCH(CONCATENATE("M",$L22,AA$1),Table1[Case],0)),"")</f>
        <v>3.4169999999999999E-2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8">
      <c r="A23" s="12" t="s">
        <v>0</v>
      </c>
      <c r="B23" s="12" t="s">
        <v>22</v>
      </c>
      <c r="C23" s="12">
        <v>2.121E-2</v>
      </c>
      <c r="D23" s="12">
        <v>8.3269999999999997E-2</v>
      </c>
      <c r="E23" s="12">
        <v>150.351</v>
      </c>
      <c r="F23" s="12">
        <v>2.2565451844146622</v>
      </c>
      <c r="G23" s="12">
        <v>0</v>
      </c>
      <c r="H23" s="19"/>
      <c r="L23">
        <v>7</v>
      </c>
      <c r="M23" s="29"/>
      <c r="N23" s="2">
        <v>3500</v>
      </c>
      <c r="O23" s="1">
        <f>IFERROR(INDEX(Table1[LOLH],MATCH(CONCATENATE("M",$L23,O$1),Table1[Case],0)),"")</f>
        <v>4.505E-2</v>
      </c>
      <c r="P23" s="2" t="str">
        <f>IFERROR(INDEX(Table1[LOLH],MATCH(CONCATENATE("M",$L23,P$1),Table1[Case],0)),"")</f>
        <v/>
      </c>
      <c r="Q23" s="2" t="str">
        <f>IFERROR(INDEX(Table1[LOLH],MATCH(CONCATENATE("M",$L23,Q$1),Table1[Case],0)),"")</f>
        <v/>
      </c>
      <c r="R23" s="2" t="str">
        <f>IFERROR(INDEX(Table1[LOLH],MATCH(CONCATENATE("M",$L23,R$1),Table1[Case],0)),"")</f>
        <v/>
      </c>
      <c r="S23" s="2">
        <f>IFERROR(INDEX(Table1[LOLH],MATCH(CONCATENATE("M",$L23,S$1),Table1[Case],0)),"")</f>
        <v>3.875E-2</v>
      </c>
      <c r="T23" s="2" t="str">
        <f>IFERROR(INDEX(Table1[LOLH],MATCH(CONCATENATE("M",$L23,T$1),Table1[Case],0)),"")</f>
        <v/>
      </c>
      <c r="U23" s="2" t="str">
        <f>IFERROR(INDEX(Table1[LOLH],MATCH(CONCATENATE("M",$L23,U$1),Table1[Case],0)),"")</f>
        <v/>
      </c>
      <c r="V23" s="2" t="str">
        <f>IFERROR(INDEX(Table1[LOLH],MATCH(CONCATENATE("M",$L23,V$1),Table1[Case],0)),"")</f>
        <v/>
      </c>
      <c r="W23" s="2" t="str">
        <f>IFERROR(INDEX(Table1[LOLH],MATCH(CONCATENATE("M",$L23,W$1),Table1[Case],0)),"")</f>
        <v/>
      </c>
      <c r="X23" s="2" t="str">
        <f>IFERROR(INDEX(Table1[LOLH],MATCH(CONCATENATE("M",$L23,X$1),Table1[Case],0)),"")</f>
        <v/>
      </c>
      <c r="Y23" s="2" t="str">
        <f>IFERROR(INDEX(Table1[LOLH],MATCH(CONCATENATE("M",$L23,Y$1),Table1[Case],0)),"")</f>
        <v/>
      </c>
      <c r="Z23" s="2" t="str">
        <f>IFERROR(INDEX(Table1[LOLH],MATCH(CONCATENATE("M",$L23,Z$1),Table1[Case],0)),"")</f>
        <v/>
      </c>
      <c r="AA23" s="3" t="str">
        <f>IFERROR(INDEX(Table1[LOLH],MATCH(CONCATENATE("M",$L23,AA$1),Table1[Case],0)),"")</f>
        <v/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9" thickBot="1">
      <c r="A24" s="12" t="s">
        <v>0</v>
      </c>
      <c r="B24" s="12" t="s">
        <v>23</v>
      </c>
      <c r="C24" s="12">
        <v>1.9089999999999999E-2</v>
      </c>
      <c r="D24" s="12">
        <v>7.5819999999999999E-2</v>
      </c>
      <c r="E24" s="12">
        <v>142.29900000000001</v>
      </c>
      <c r="F24" s="12">
        <v>2.2565451844146622</v>
      </c>
      <c r="G24" s="12">
        <v>1.6678831280836994</v>
      </c>
      <c r="H24" s="19"/>
      <c r="L24">
        <v>8</v>
      </c>
      <c r="M24" s="30"/>
      <c r="N24" s="5">
        <v>4000</v>
      </c>
      <c r="O24" s="4">
        <f>IFERROR(INDEX(Table1[LOLH],MATCH(CONCATENATE("M",$L24,O$1),Table1[Case],0)),"")</f>
        <v>3.9809999999999998E-2</v>
      </c>
      <c r="P24" s="5" t="str">
        <f>IFERROR(INDEX(Table1[LOLH],MATCH(CONCATENATE("M",$L24,P$1),Table1[Case],0)),"")</f>
        <v/>
      </c>
      <c r="Q24" s="5">
        <f>IFERROR(INDEX(Table1[LOLH],MATCH(CONCATENATE("M",$L24,Q$1),Table1[Case],0)),"")</f>
        <v>3.6830000000000002E-2</v>
      </c>
      <c r="R24" s="5" t="str">
        <f>IFERROR(INDEX(Table1[LOLH],MATCH(CONCATENATE("M",$L24,R$1),Table1[Case],0)),"")</f>
        <v/>
      </c>
      <c r="S24" s="5">
        <f>IFERROR(INDEX(Table1[LOLH],MATCH(CONCATENATE("M",$L24,S$1),Table1[Case],0)),"")</f>
        <v>3.4290000000000001E-2</v>
      </c>
      <c r="T24" s="5" t="str">
        <f>IFERROR(INDEX(Table1[LOLH],MATCH(CONCATENATE("M",$L24,T$1),Table1[Case],0)),"")</f>
        <v/>
      </c>
      <c r="U24" s="5">
        <f>IFERROR(INDEX(Table1[LOLH],MATCH(CONCATENATE("M",$L24,U$1),Table1[Case],0)),"")</f>
        <v>3.1949999999999999E-2</v>
      </c>
      <c r="V24" s="5" t="str">
        <f>IFERROR(INDEX(Table1[LOLH],MATCH(CONCATENATE("M",$L24,V$1),Table1[Case],0)),"")</f>
        <v/>
      </c>
      <c r="W24" s="5">
        <f>IFERROR(INDEX(Table1[LOLH],MATCH(CONCATENATE("M",$L24,W$1),Table1[Case],0)),"")</f>
        <v>2.9340000000000001E-2</v>
      </c>
      <c r="X24" s="5" t="str">
        <f>IFERROR(INDEX(Table1[LOLH],MATCH(CONCATENATE("M",$L24,X$1),Table1[Case],0)),"")</f>
        <v/>
      </c>
      <c r="Y24" s="5">
        <f>IFERROR(INDEX(Table1[LOLH],MATCH(CONCATENATE("M",$L24,Y$1),Table1[Case],0)),"")</f>
        <v>2.69E-2</v>
      </c>
      <c r="Z24" s="5" t="str">
        <f>IFERROR(INDEX(Table1[LOLH],MATCH(CONCATENATE("M",$L24,Z$1),Table1[Case],0)),"")</f>
        <v/>
      </c>
      <c r="AA24" s="6">
        <f>IFERROR(INDEX(Table1[LOLH],MATCH(CONCATENATE("M",$L24,AA$1),Table1[Case],0)),"")</f>
        <v>2.461E-2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9" thickBot="1">
      <c r="A25" s="12" t="s">
        <v>0</v>
      </c>
      <c r="B25" s="12" t="s">
        <v>24</v>
      </c>
      <c r="C25" s="12">
        <v>1.754E-2</v>
      </c>
      <c r="D25" s="12">
        <v>6.9900000000000004E-2</v>
      </c>
      <c r="E25" s="12">
        <v>135.465</v>
      </c>
      <c r="F25" s="12">
        <v>2.2565451844146622</v>
      </c>
      <c r="G25" s="12">
        <v>3.3521718865288936</v>
      </c>
      <c r="H25" s="19"/>
      <c r="AC25" s="7"/>
    </row>
    <row r="26" spans="1:37" ht="18">
      <c r="A26" s="12" t="s">
        <v>0</v>
      </c>
      <c r="B26" s="12" t="s">
        <v>25</v>
      </c>
      <c r="C26" s="12">
        <v>1.6820000000000002E-2</v>
      </c>
      <c r="D26" s="12">
        <v>6.5820000000000004E-2</v>
      </c>
      <c r="E26" s="12">
        <v>128.82300000000001</v>
      </c>
      <c r="F26" s="12">
        <v>2.2565451844146622</v>
      </c>
      <c r="G26" s="12">
        <v>5.0249100001199549</v>
      </c>
      <c r="H26" s="19"/>
      <c r="M26" s="23" t="s">
        <v>55</v>
      </c>
      <c r="N26" s="24"/>
      <c r="O26" s="27" t="s">
        <v>54</v>
      </c>
      <c r="P26" s="28"/>
      <c r="Q26" s="28"/>
      <c r="R26" s="28"/>
      <c r="S26" s="28"/>
      <c r="T26" s="28"/>
      <c r="U26" s="28"/>
      <c r="V26" s="28"/>
      <c r="W26" s="28"/>
      <c r="X26" s="8"/>
      <c r="Y26" s="8"/>
      <c r="Z26" s="8"/>
      <c r="AA26" s="11"/>
      <c r="AC26" s="7"/>
    </row>
    <row r="27" spans="1:37" ht="19" thickBot="1">
      <c r="A27" s="12" t="s">
        <v>0</v>
      </c>
      <c r="B27" s="12" t="s">
        <v>26</v>
      </c>
      <c r="C27" s="12">
        <v>1.6119999999999999E-2</v>
      </c>
      <c r="D27" s="12">
        <v>6.173E-2</v>
      </c>
      <c r="E27" s="12">
        <v>122.66800000000001</v>
      </c>
      <c r="F27" s="12">
        <v>2.2565451844146622</v>
      </c>
      <c r="G27" s="12">
        <v>6.6871119066014328</v>
      </c>
      <c r="H27" s="19"/>
      <c r="M27" s="25"/>
      <c r="N27" s="26"/>
      <c r="O27" s="4">
        <v>0</v>
      </c>
      <c r="P27" s="5">
        <v>1250</v>
      </c>
      <c r="Q27" s="5">
        <v>2500</v>
      </c>
      <c r="R27" s="5">
        <v>3750</v>
      </c>
      <c r="S27" s="5">
        <v>5000</v>
      </c>
      <c r="T27" s="5">
        <v>6250</v>
      </c>
      <c r="U27" s="5">
        <v>7500</v>
      </c>
      <c r="V27" s="5">
        <v>8750</v>
      </c>
      <c r="W27" s="5">
        <v>10000</v>
      </c>
      <c r="X27" s="5">
        <v>11250</v>
      </c>
      <c r="Y27" s="5">
        <v>12500</v>
      </c>
      <c r="Z27" s="5">
        <v>13750</v>
      </c>
      <c r="AA27" s="6">
        <v>15000</v>
      </c>
      <c r="AC27" s="7"/>
    </row>
    <row r="28" spans="1:37" ht="18">
      <c r="A28" s="12" t="s">
        <v>0</v>
      </c>
      <c r="B28" s="12" t="s">
        <v>27</v>
      </c>
      <c r="C28" s="12">
        <v>1.7069999999999998E-2</v>
      </c>
      <c r="D28" s="12">
        <v>6.7799999999999999E-2</v>
      </c>
      <c r="E28" s="12">
        <v>122.31</v>
      </c>
      <c r="F28" s="12">
        <v>3.0141321050688963</v>
      </c>
      <c r="G28" s="12">
        <v>0</v>
      </c>
      <c r="H28" s="19"/>
      <c r="L28">
        <v>0</v>
      </c>
      <c r="M28" s="29" t="s">
        <v>53</v>
      </c>
      <c r="N28" s="2">
        <v>0</v>
      </c>
      <c r="O28" s="9">
        <f>IFERROR(INDEX(Table1[LOEE],MATCH(CONCATENATE("M",$L28,O$1),Table1[Case],0)),"")</f>
        <v>273.024</v>
      </c>
      <c r="P28" s="10">
        <f>IFERROR(INDEX(Table1[LOEE],MATCH(CONCATENATE("M",$L28,P$1),Table1[Case],0)),"")</f>
        <v>255.22200000000001</v>
      </c>
      <c r="Q28" s="10">
        <f>IFERROR(INDEX(Table1[LOEE],MATCH(CONCATENATE("M",$L28,Q$1),Table1[Case],0)),"")</f>
        <v>239.78299999999999</v>
      </c>
      <c r="R28" s="10">
        <f>IFERROR(INDEX(Table1[LOEE],MATCH(CONCATENATE("M",$L28,R$1),Table1[Case],0)),"")</f>
        <v>226.857</v>
      </c>
      <c r="S28" s="10">
        <f>IFERROR(INDEX(Table1[LOEE],MATCH(CONCATENATE("M",$L28,S$1),Table1[Case],0)),"")</f>
        <v>214.94300000000001</v>
      </c>
      <c r="T28" s="10">
        <f>IFERROR(INDEX(Table1[LOEE],MATCH(CONCATENATE("M",$L28,T$1),Table1[Case],0)),"")</f>
        <v>204.21600000000001</v>
      </c>
      <c r="U28" s="10">
        <f>IFERROR(INDEX(Table1[LOEE],MATCH(CONCATENATE("M",$L28,U$1),Table1[Case],0)),"")</f>
        <v>195.08699999999999</v>
      </c>
      <c r="V28" s="10">
        <f>IFERROR(INDEX(Table1[LOEE],MATCH(CONCATENATE("M",$L28,V$1),Table1[Case],0)),"")</f>
        <v>187.12100000000001</v>
      </c>
      <c r="W28" s="10">
        <f>IFERROR(INDEX(Table1[LOEE],MATCH(CONCATENATE("M",$L28,W$1),Table1[Case],0)),"")</f>
        <v>179.25800000000001</v>
      </c>
      <c r="X28" s="10" t="str">
        <f>IFERROR(INDEX(Table1[LOEE],MATCH(CONCATENATE("M",$L28,X$1),Table1[Case],0)),"")</f>
        <v/>
      </c>
      <c r="Y28" s="10">
        <f>IFERROR(INDEX(Table1[LOEE],MATCH(CONCATENATE("M",$L28,Y$1),Table1[Case],0)),"")</f>
        <v>166.99100000000001</v>
      </c>
      <c r="Z28" s="10" t="str">
        <f>IFERROR(INDEX(Table1[LOEE],MATCH(CONCATENATE("M",$L28,Z$1),Table1[Case],0)),"")</f>
        <v/>
      </c>
      <c r="AA28" s="11">
        <f>IFERROR(INDEX(Table1[LOEE],MATCH(CONCATENATE("M",$L28,AA$1),Table1[Case],0)),"")</f>
        <v>155.108</v>
      </c>
      <c r="AC28" s="7"/>
    </row>
    <row r="29" spans="1:37" ht="18">
      <c r="A29" s="12" t="s">
        <v>0</v>
      </c>
      <c r="B29" s="12" t="s">
        <v>28</v>
      </c>
      <c r="C29" s="12">
        <v>1.6119999999999999E-2</v>
      </c>
      <c r="D29" s="12">
        <v>6.3049999999999995E-2</v>
      </c>
      <c r="E29" s="12">
        <v>115.79</v>
      </c>
      <c r="F29" s="12">
        <v>3.0141321050688963</v>
      </c>
      <c r="G29" s="12">
        <v>1.6678831280836994</v>
      </c>
      <c r="H29" s="19"/>
      <c r="L29">
        <v>1</v>
      </c>
      <c r="M29" s="29"/>
      <c r="N29" s="2">
        <v>500</v>
      </c>
      <c r="O29" s="1">
        <f>IFERROR(INDEX(Table1[LOEE],MATCH(CONCATENATE("M",$L29,O$1),Table1[Case],0)),"")</f>
        <v>223.261</v>
      </c>
      <c r="P29" s="2">
        <f>IFERROR(INDEX(Table1[LOEE],MATCH(CONCATENATE("M",$L29,P$1),Table1[Case],0)),"")</f>
        <v>209.815</v>
      </c>
      <c r="Q29" s="2">
        <f>IFERROR(INDEX(Table1[LOEE],MATCH(CONCATENATE("M",$L29,Q$1),Table1[Case],0)),"")</f>
        <v>198.16399999999999</v>
      </c>
      <c r="R29" s="2">
        <f>IFERROR(INDEX(Table1[LOEE],MATCH(CONCATENATE("M",$L29,R$1),Table1[Case],0)),"")</f>
        <v>188.29400000000001</v>
      </c>
      <c r="S29" s="2">
        <f>IFERROR(INDEX(Table1[LOEE],MATCH(CONCATENATE("M",$L29,S$1),Table1[Case],0)),"")</f>
        <v>179.03399999999999</v>
      </c>
      <c r="T29" s="2" t="str">
        <f>IFERROR(INDEX(Table1[LOEE],MATCH(CONCATENATE("M",$L29,T$1),Table1[Case],0)),"")</f>
        <v/>
      </c>
      <c r="U29" s="2" t="str">
        <f>IFERROR(INDEX(Table1[LOEE],MATCH(CONCATENATE("M",$L29,U$1),Table1[Case],0)),"")</f>
        <v/>
      </c>
      <c r="V29" s="2" t="str">
        <f>IFERROR(INDEX(Table1[LOEE],MATCH(CONCATENATE("M",$L29,V$1),Table1[Case],0)),"")</f>
        <v/>
      </c>
      <c r="W29" s="2" t="str">
        <f>IFERROR(INDEX(Table1[LOEE],MATCH(CONCATENATE("M",$L29,W$1),Table1[Case],0)),"")</f>
        <v/>
      </c>
      <c r="X29" s="2" t="str">
        <f>IFERROR(INDEX(Table1[LOEE],MATCH(CONCATENATE("M",$L29,X$1),Table1[Case],0)),"")</f>
        <v/>
      </c>
      <c r="Y29" s="2" t="str">
        <f>IFERROR(INDEX(Table1[LOEE],MATCH(CONCATENATE("M",$L29,Y$1),Table1[Case],0)),"")</f>
        <v/>
      </c>
      <c r="Z29" s="2" t="str">
        <f>IFERROR(INDEX(Table1[LOEE],MATCH(CONCATENATE("M",$L29,Z$1),Table1[Case],0)),"")</f>
        <v/>
      </c>
      <c r="AA29" s="3" t="str">
        <f>IFERROR(INDEX(Table1[LOEE],MATCH(CONCATENATE("M",$L29,AA$1),Table1[Case],0)),"")</f>
        <v/>
      </c>
      <c r="AC29" s="7"/>
    </row>
    <row r="30" spans="1:37" ht="18">
      <c r="A30" s="12" t="s">
        <v>0</v>
      </c>
      <c r="B30" s="12" t="s">
        <v>29</v>
      </c>
      <c r="C30" s="12">
        <v>1.554E-2</v>
      </c>
      <c r="D30" s="12">
        <v>5.9200000000000003E-2</v>
      </c>
      <c r="E30" s="12">
        <v>109.907</v>
      </c>
      <c r="F30" s="12">
        <v>3.0141321050688963</v>
      </c>
      <c r="G30" s="12">
        <v>3.3521718865288936</v>
      </c>
      <c r="H30" s="19"/>
      <c r="L30">
        <v>2</v>
      </c>
      <c r="M30" s="29"/>
      <c r="N30" s="2">
        <v>1000</v>
      </c>
      <c r="O30" s="1">
        <f>IFERROR(INDEX(Table1[LOEE],MATCH(CONCATENATE("M",$L30,O$1),Table1[Case],0)),"")</f>
        <v>183.31299999999999</v>
      </c>
      <c r="P30" s="2">
        <f>IFERROR(INDEX(Table1[LOEE],MATCH(CONCATENATE("M",$L30,P$1),Table1[Case],0)),"")</f>
        <v>172.999</v>
      </c>
      <c r="Q30" s="2">
        <f>IFERROR(INDEX(Table1[LOEE],MATCH(CONCATENATE("M",$L30,Q$1),Table1[Case],0)),"")</f>
        <v>164.023</v>
      </c>
      <c r="R30" s="2">
        <f>IFERROR(INDEX(Table1[LOEE],MATCH(CONCATENATE("M",$L30,R$1),Table1[Case],0)),"")</f>
        <v>156.24</v>
      </c>
      <c r="S30" s="2">
        <f>IFERROR(INDEX(Table1[LOEE],MATCH(CONCATENATE("M",$L30,S$1),Table1[Case],0)),"")</f>
        <v>148.79</v>
      </c>
      <c r="T30" s="2" t="str">
        <f>IFERROR(INDEX(Table1[LOEE],MATCH(CONCATENATE("M",$L30,T$1),Table1[Case],0)),"")</f>
        <v/>
      </c>
      <c r="U30" s="2">
        <f>IFERROR(INDEX(Table1[LOEE],MATCH(CONCATENATE("M",$L30,U$1),Table1[Case],0)),"")</f>
        <v>136.09899999999999</v>
      </c>
      <c r="V30" s="2" t="str">
        <f>IFERROR(INDEX(Table1[LOEE],MATCH(CONCATENATE("M",$L30,V$1),Table1[Case],0)),"")</f>
        <v/>
      </c>
      <c r="W30" s="2">
        <f>IFERROR(INDEX(Table1[LOEE],MATCH(CONCATENATE("M",$L30,W$1),Table1[Case],0)),"")</f>
        <v>125.10299999999999</v>
      </c>
      <c r="X30" s="2" t="str">
        <f>IFERROR(INDEX(Table1[LOEE],MATCH(CONCATENATE("M",$L30,X$1),Table1[Case],0)),"")</f>
        <v/>
      </c>
      <c r="Y30" s="2">
        <f>IFERROR(INDEX(Table1[LOEE],MATCH(CONCATENATE("M",$L30,Y$1),Table1[Case],0)),"")</f>
        <v>115.98399999999999</v>
      </c>
      <c r="Z30" s="2" t="str">
        <f>IFERROR(INDEX(Table1[LOEE],MATCH(CONCATENATE("M",$L30,Z$1),Table1[Case],0)),"")</f>
        <v/>
      </c>
      <c r="AA30" s="3">
        <f>IFERROR(INDEX(Table1[LOEE],MATCH(CONCATENATE("M",$L30,AA$1),Table1[Case],0)),"")</f>
        <v>107.184</v>
      </c>
      <c r="AC30" s="7"/>
    </row>
    <row r="31" spans="1:37" ht="18">
      <c r="A31" s="12" t="s">
        <v>0</v>
      </c>
      <c r="B31" s="12" t="s">
        <v>30</v>
      </c>
      <c r="C31" s="12">
        <v>1.5169999999999999E-2</v>
      </c>
      <c r="D31" s="12">
        <v>5.6210000000000003E-2</v>
      </c>
      <c r="E31" s="12">
        <v>104.605</v>
      </c>
      <c r="F31" s="12">
        <v>3.0141321050688963</v>
      </c>
      <c r="G31" s="12">
        <v>5.0249100001199549</v>
      </c>
      <c r="H31" s="19"/>
      <c r="L31">
        <v>3</v>
      </c>
      <c r="M31" s="29"/>
      <c r="N31" s="2">
        <v>1500</v>
      </c>
      <c r="O31" s="1">
        <f>IFERROR(INDEX(Table1[LOEE],MATCH(CONCATENATE("M",$L31,O$1),Table1[Case],0)),"")</f>
        <v>150.351</v>
      </c>
      <c r="P31" s="2">
        <f>IFERROR(INDEX(Table1[LOEE],MATCH(CONCATENATE("M",$L31,P$1),Table1[Case],0)),"")</f>
        <v>142.29900000000001</v>
      </c>
      <c r="Q31" s="2">
        <f>IFERROR(INDEX(Table1[LOEE],MATCH(CONCATENATE("M",$L31,Q$1),Table1[Case],0)),"")</f>
        <v>135.465</v>
      </c>
      <c r="R31" s="2">
        <f>IFERROR(INDEX(Table1[LOEE],MATCH(CONCATENATE("M",$L31,R$1),Table1[Case],0)),"")</f>
        <v>128.82300000000001</v>
      </c>
      <c r="S31" s="2">
        <f>IFERROR(INDEX(Table1[LOEE],MATCH(CONCATENATE("M",$L31,S$1),Table1[Case],0)),"")</f>
        <v>122.66800000000001</v>
      </c>
      <c r="T31" s="2" t="str">
        <f>IFERROR(INDEX(Table1[LOEE],MATCH(CONCATENATE("M",$L31,T$1),Table1[Case],0)),"")</f>
        <v/>
      </c>
      <c r="U31" s="2" t="str">
        <f>IFERROR(INDEX(Table1[LOEE],MATCH(CONCATENATE("M",$L31,U$1),Table1[Case],0)),"")</f>
        <v/>
      </c>
      <c r="V31" s="2" t="str">
        <f>IFERROR(INDEX(Table1[LOEE],MATCH(CONCATENATE("M",$L31,V$1),Table1[Case],0)),"")</f>
        <v/>
      </c>
      <c r="W31" s="2" t="str">
        <f>IFERROR(INDEX(Table1[LOEE],MATCH(CONCATENATE("M",$L31,W$1),Table1[Case],0)),"")</f>
        <v/>
      </c>
      <c r="X31" s="2" t="str">
        <f>IFERROR(INDEX(Table1[LOEE],MATCH(CONCATENATE("M",$L31,X$1),Table1[Case],0)),"")</f>
        <v/>
      </c>
      <c r="Y31" s="2" t="str">
        <f>IFERROR(INDEX(Table1[LOEE],MATCH(CONCATENATE("M",$L31,Y$1),Table1[Case],0)),"")</f>
        <v/>
      </c>
      <c r="Z31" s="2" t="str">
        <f>IFERROR(INDEX(Table1[LOEE],MATCH(CONCATENATE("M",$L31,Z$1),Table1[Case],0)),"")</f>
        <v/>
      </c>
      <c r="AA31" s="3" t="str">
        <f>IFERROR(INDEX(Table1[LOEE],MATCH(CONCATENATE("M",$L31,AA$1),Table1[Case],0)),"")</f>
        <v/>
      </c>
    </row>
    <row r="32" spans="1:37" ht="18">
      <c r="A32" s="12" t="s">
        <v>0</v>
      </c>
      <c r="B32" s="12" t="s">
        <v>31</v>
      </c>
      <c r="C32" s="12">
        <v>1.498E-2</v>
      </c>
      <c r="D32" s="12">
        <v>5.3719999999999997E-2</v>
      </c>
      <c r="E32" s="12">
        <v>99.408000000000001</v>
      </c>
      <c r="F32" s="12">
        <v>3.0141321050688963</v>
      </c>
      <c r="G32" s="12">
        <v>6.6871119066014328</v>
      </c>
      <c r="H32" s="19"/>
      <c r="L32">
        <v>4</v>
      </c>
      <c r="M32" s="29"/>
      <c r="N32" s="2">
        <v>2000</v>
      </c>
      <c r="O32" s="1">
        <f>IFERROR(INDEX(Table1[LOEE],MATCH(CONCATENATE("M",$L32,O$1),Table1[Case],0)),"")</f>
        <v>122.31</v>
      </c>
      <c r="P32" s="2">
        <f>IFERROR(INDEX(Table1[LOEE],MATCH(CONCATENATE("M",$L32,P$1),Table1[Case],0)),"")</f>
        <v>115.79</v>
      </c>
      <c r="Q32" s="2">
        <f>IFERROR(INDEX(Table1[LOEE],MATCH(CONCATENATE("M",$L32,Q$1),Table1[Case],0)),"")</f>
        <v>109.907</v>
      </c>
      <c r="R32" s="2">
        <f>IFERROR(INDEX(Table1[LOEE],MATCH(CONCATENATE("M",$L32,R$1),Table1[Case],0)),"")</f>
        <v>104.605</v>
      </c>
      <c r="S32" s="2">
        <f>IFERROR(INDEX(Table1[LOEE],MATCH(CONCATENATE("M",$L32,S$1),Table1[Case],0)),"")</f>
        <v>99.408000000000001</v>
      </c>
      <c r="T32" s="2">
        <f>IFERROR(INDEX(Table1[LOEE],MATCH(CONCATENATE("M",$L32,T$1),Table1[Case],0)),"")</f>
        <v>95.123000000000005</v>
      </c>
      <c r="U32" s="2">
        <f>IFERROR(INDEX(Table1[LOEE],MATCH(CONCATENATE("M",$L32,U$1),Table1[Case],0)),"")</f>
        <v>90.69</v>
      </c>
      <c r="V32" s="2">
        <f>IFERROR(INDEX(Table1[LOEE],MATCH(CONCATENATE("M",$L32,V$1),Table1[Case],0)),"")</f>
        <v>86.542000000000002</v>
      </c>
      <c r="W32" s="2">
        <f>IFERROR(INDEX(Table1[LOEE],MATCH(CONCATENATE("M",$L32,W$1),Table1[Case],0)),"")</f>
        <v>82.409000000000006</v>
      </c>
      <c r="X32" s="2" t="str">
        <f>IFERROR(INDEX(Table1[LOEE],MATCH(CONCATENATE("M",$L32,X$1),Table1[Case],0)),"")</f>
        <v/>
      </c>
      <c r="Y32" s="2">
        <f>IFERROR(INDEX(Table1[LOEE],MATCH(CONCATENATE("M",$L32,Y$1),Table1[Case],0)),"")</f>
        <v>74.986000000000004</v>
      </c>
      <c r="Z32" s="2" t="str">
        <f>IFERROR(INDEX(Table1[LOEE],MATCH(CONCATENATE("M",$L32,Z$1),Table1[Case],0)),"")</f>
        <v/>
      </c>
      <c r="AA32" s="3">
        <f>IFERROR(INDEX(Table1[LOEE],MATCH(CONCATENATE("M",$L32,AA$1),Table1[Case],0)),"")</f>
        <v>68.372</v>
      </c>
    </row>
    <row r="33" spans="1:27" ht="18">
      <c r="A33" s="12" t="s">
        <v>0</v>
      </c>
      <c r="B33" s="12" t="s">
        <v>32</v>
      </c>
      <c r="C33" s="12">
        <v>1.456E-2</v>
      </c>
      <c r="D33" s="12">
        <v>5.1299999999999998E-2</v>
      </c>
      <c r="E33" s="12">
        <v>95.123000000000005</v>
      </c>
      <c r="F33" s="12">
        <v>3.0141321050688963</v>
      </c>
      <c r="G33" s="12">
        <v>8.3549950346851318</v>
      </c>
      <c r="H33" s="19"/>
      <c r="L33">
        <v>5</v>
      </c>
      <c r="M33" s="29"/>
      <c r="N33" s="2">
        <v>2500</v>
      </c>
      <c r="O33" s="1">
        <f>IFERROR(INDEX(Table1[LOEE],MATCH(CONCATENATE("M",$L33,O$1),Table1[Case],0)),"")</f>
        <v>100.176</v>
      </c>
      <c r="P33" s="2" t="str">
        <f>IFERROR(INDEX(Table1[LOEE],MATCH(CONCATENATE("M",$L33,P$1),Table1[Case],0)),"")</f>
        <v/>
      </c>
      <c r="Q33" s="2" t="str">
        <f>IFERROR(INDEX(Table1[LOEE],MATCH(CONCATENATE("M",$L33,Q$1),Table1[Case],0)),"")</f>
        <v/>
      </c>
      <c r="R33" s="2" t="str">
        <f>IFERROR(INDEX(Table1[LOEE],MATCH(CONCATENATE("M",$L33,R$1),Table1[Case],0)),"")</f>
        <v/>
      </c>
      <c r="S33" s="2">
        <f>IFERROR(INDEX(Table1[LOEE],MATCH(CONCATENATE("M",$L33,S$1),Table1[Case],0)),"")</f>
        <v>80.346999999999994</v>
      </c>
      <c r="T33" s="2" t="str">
        <f>IFERROR(INDEX(Table1[LOEE],MATCH(CONCATENATE("M",$L33,T$1),Table1[Case],0)),"")</f>
        <v/>
      </c>
      <c r="U33" s="2" t="str">
        <f>IFERROR(INDEX(Table1[LOEE],MATCH(CONCATENATE("M",$L33,U$1),Table1[Case],0)),"")</f>
        <v/>
      </c>
      <c r="V33" s="2" t="str">
        <f>IFERROR(INDEX(Table1[LOEE],MATCH(CONCATENATE("M",$L33,V$1),Table1[Case],0)),"")</f>
        <v/>
      </c>
      <c r="W33" s="2" t="str">
        <f>IFERROR(INDEX(Table1[LOEE],MATCH(CONCATENATE("M",$L33,W$1),Table1[Case],0)),"")</f>
        <v/>
      </c>
      <c r="X33" s="2" t="str">
        <f>IFERROR(INDEX(Table1[LOEE],MATCH(CONCATENATE("M",$L33,X$1),Table1[Case],0)),"")</f>
        <v/>
      </c>
      <c r="Y33" s="2" t="str">
        <f>IFERROR(INDEX(Table1[LOEE],MATCH(CONCATENATE("M",$L33,Y$1),Table1[Case],0)),"")</f>
        <v/>
      </c>
      <c r="Z33" s="2" t="str">
        <f>IFERROR(INDEX(Table1[LOEE],MATCH(CONCATENATE("M",$L33,Z$1),Table1[Case],0)),"")</f>
        <v/>
      </c>
      <c r="AA33" s="3" t="str">
        <f>IFERROR(INDEX(Table1[LOEE],MATCH(CONCATENATE("M",$L33,AA$1),Table1[Case],0)),"")</f>
        <v/>
      </c>
    </row>
    <row r="34" spans="1:27" ht="18">
      <c r="A34" s="12" t="s">
        <v>0</v>
      </c>
      <c r="B34" s="12" t="s">
        <v>33</v>
      </c>
      <c r="C34" s="12">
        <v>1.443E-2</v>
      </c>
      <c r="D34" s="12">
        <v>4.9680000000000002E-2</v>
      </c>
      <c r="E34" s="12">
        <v>90.69</v>
      </c>
      <c r="F34" s="12">
        <v>3.0141321050688963</v>
      </c>
      <c r="G34" s="12">
        <v>10.039289963676218</v>
      </c>
      <c r="H34" s="19"/>
      <c r="L34">
        <v>6</v>
      </c>
      <c r="M34" s="29"/>
      <c r="N34" s="2">
        <v>3000</v>
      </c>
      <c r="O34" s="1">
        <f>IFERROR(INDEX(Table1[LOEE],MATCH(CONCATENATE("M",$L34,O$1),Table1[Case],0)),"")</f>
        <v>80.367000000000004</v>
      </c>
      <c r="P34" s="2" t="str">
        <f>IFERROR(INDEX(Table1[LOEE],MATCH(CONCATENATE("M",$L34,P$1),Table1[Case],0)),"")</f>
        <v/>
      </c>
      <c r="Q34" s="2">
        <f>IFERROR(INDEX(Table1[LOEE],MATCH(CONCATENATE("M",$L34,Q$1),Table1[Case],0)),"")</f>
        <v>71.322000000000003</v>
      </c>
      <c r="R34" s="2" t="str">
        <f>IFERROR(INDEX(Table1[LOEE],MATCH(CONCATENATE("M",$L34,R$1),Table1[Case],0)),"")</f>
        <v/>
      </c>
      <c r="S34" s="2">
        <f>IFERROR(INDEX(Table1[LOEE],MATCH(CONCATENATE("M",$L34,S$1),Table1[Case],0)),"")</f>
        <v>63.412999999999997</v>
      </c>
      <c r="T34" s="2" t="str">
        <f>IFERROR(INDEX(Table1[LOEE],MATCH(CONCATENATE("M",$L34,T$1),Table1[Case],0)),"")</f>
        <v/>
      </c>
      <c r="U34" s="2">
        <f>IFERROR(INDEX(Table1[LOEE],MATCH(CONCATENATE("M",$L34,U$1),Table1[Case],0)),"")</f>
        <v>56.470999999999997</v>
      </c>
      <c r="V34" s="2" t="str">
        <f>IFERROR(INDEX(Table1[LOEE],MATCH(CONCATENATE("M",$L34,V$1),Table1[Case],0)),"")</f>
        <v/>
      </c>
      <c r="W34" s="2">
        <f>IFERROR(INDEX(Table1[LOEE],MATCH(CONCATENATE("M",$L34,W$1),Table1[Case],0)),"")</f>
        <v>50.231000000000002</v>
      </c>
      <c r="X34" s="2" t="str">
        <f>IFERROR(INDEX(Table1[LOEE],MATCH(CONCATENATE("M",$L34,X$1),Table1[Case],0)),"")</f>
        <v/>
      </c>
      <c r="Y34" s="2">
        <f>IFERROR(INDEX(Table1[LOEE],MATCH(CONCATENATE("M",$L34,Y$1),Table1[Case],0)),"")</f>
        <v>44.57</v>
      </c>
      <c r="Z34" s="2" t="str">
        <f>IFERROR(INDEX(Table1[LOEE],MATCH(CONCATENATE("M",$L34,Z$1),Table1[Case],0)),"")</f>
        <v/>
      </c>
      <c r="AA34" s="3">
        <f>IFERROR(INDEX(Table1[LOEE],MATCH(CONCATENATE("M",$L34,AA$1),Table1[Case],0)),"")</f>
        <v>39.886000000000003</v>
      </c>
    </row>
    <row r="35" spans="1:27" ht="18">
      <c r="A35" s="12" t="s">
        <v>0</v>
      </c>
      <c r="B35" s="12" t="s">
        <v>34</v>
      </c>
      <c r="C35" s="12">
        <v>1.435E-2</v>
      </c>
      <c r="D35" s="12">
        <v>4.8439999999999997E-2</v>
      </c>
      <c r="E35" s="12">
        <v>86.542000000000002</v>
      </c>
      <c r="F35" s="12">
        <v>3.0141321050688963</v>
      </c>
      <c r="G35" s="12">
        <v>11.712032396649404</v>
      </c>
      <c r="H35" s="19"/>
      <c r="L35">
        <v>7</v>
      </c>
      <c r="M35" s="29"/>
      <c r="N35" s="2">
        <v>3500</v>
      </c>
      <c r="O35" s="1">
        <f>IFERROR(INDEX(Table1[LOEE],MATCH(CONCATENATE("M",$L35,O$1),Table1[Case],0)),"")</f>
        <v>63.451999999999998</v>
      </c>
      <c r="P35" s="2" t="str">
        <f>IFERROR(INDEX(Table1[LOEE],MATCH(CONCATENATE("M",$L35,P$1),Table1[Case],0)),"")</f>
        <v/>
      </c>
      <c r="Q35" s="2" t="str">
        <f>IFERROR(INDEX(Table1[LOEE],MATCH(CONCATENATE("M",$L35,Q$1),Table1[Case],0)),"")</f>
        <v/>
      </c>
      <c r="R35" s="2" t="str">
        <f>IFERROR(INDEX(Table1[LOEE],MATCH(CONCATENATE("M",$L35,R$1),Table1[Case],0)),"")</f>
        <v/>
      </c>
      <c r="S35" s="2">
        <f>IFERROR(INDEX(Table1[LOEE],MATCH(CONCATENATE("M",$L35,S$1),Table1[Case],0)),"")</f>
        <v>48.914000000000001</v>
      </c>
      <c r="T35" s="2" t="str">
        <f>IFERROR(INDEX(Table1[LOEE],MATCH(CONCATENATE("M",$L35,T$1),Table1[Case],0)),"")</f>
        <v/>
      </c>
      <c r="U35" s="2" t="str">
        <f>IFERROR(INDEX(Table1[LOEE],MATCH(CONCATENATE("M",$L35,U$1),Table1[Case],0)),"")</f>
        <v/>
      </c>
      <c r="V35" s="2" t="str">
        <f>IFERROR(INDEX(Table1[LOEE],MATCH(CONCATENATE("M",$L35,V$1),Table1[Case],0)),"")</f>
        <v/>
      </c>
      <c r="W35" s="2" t="str">
        <f>IFERROR(INDEX(Table1[LOEE],MATCH(CONCATENATE("M",$L35,W$1),Table1[Case],0)),"")</f>
        <v/>
      </c>
      <c r="X35" s="2" t="str">
        <f>IFERROR(INDEX(Table1[LOEE],MATCH(CONCATENATE("M",$L35,X$1),Table1[Case],0)),"")</f>
        <v/>
      </c>
      <c r="Y35" s="2" t="str">
        <f>IFERROR(INDEX(Table1[LOEE],MATCH(CONCATENATE("M",$L35,Y$1),Table1[Case],0)),"")</f>
        <v/>
      </c>
      <c r="Z35" s="2" t="str">
        <f>IFERROR(INDEX(Table1[LOEE],MATCH(CONCATENATE("M",$L35,Z$1),Table1[Case],0)),"")</f>
        <v/>
      </c>
      <c r="AA35" s="3" t="str">
        <f>IFERROR(INDEX(Table1[LOEE],MATCH(CONCATENATE("M",$L35,AA$1),Table1[Case],0)),"")</f>
        <v/>
      </c>
    </row>
    <row r="36" spans="1:27" ht="19" thickBot="1">
      <c r="A36" s="12" t="s">
        <v>0</v>
      </c>
      <c r="B36" s="12" t="s">
        <v>35</v>
      </c>
      <c r="C36" s="12">
        <v>1.4189999999999999E-2</v>
      </c>
      <c r="D36" s="12">
        <v>4.6879999999999998E-2</v>
      </c>
      <c r="E36" s="12">
        <v>82.409000000000006</v>
      </c>
      <c r="F36" s="12">
        <v>3.0141321050688963</v>
      </c>
      <c r="G36" s="12">
        <v>13.374250963604787</v>
      </c>
      <c r="H36" s="19"/>
      <c r="L36">
        <v>8</v>
      </c>
      <c r="M36" s="30"/>
      <c r="N36" s="5">
        <v>4000</v>
      </c>
      <c r="O36" s="4">
        <f>IFERROR(INDEX(Table1[LOEE],MATCH(CONCATENATE("M",$L36,O$1),Table1[Case],0)),"")</f>
        <v>48.930999999999997</v>
      </c>
      <c r="P36" s="5" t="str">
        <f>IFERROR(INDEX(Table1[LOEE],MATCH(CONCATENATE("M",$L36,P$1),Table1[Case],0)),"")</f>
        <v/>
      </c>
      <c r="Q36" s="5">
        <f>IFERROR(INDEX(Table1[LOEE],MATCH(CONCATENATE("M",$L36,Q$1),Table1[Case],0)),"")</f>
        <v>42.357999999999997</v>
      </c>
      <c r="R36" s="5" t="str">
        <f>IFERROR(INDEX(Table1[LOEE],MATCH(CONCATENATE("M",$L36,R$1),Table1[Case],0)),"")</f>
        <v/>
      </c>
      <c r="S36" s="5">
        <f>IFERROR(INDEX(Table1[LOEE],MATCH(CONCATENATE("M",$L36,S$1),Table1[Case],0)),"")</f>
        <v>35.921999999999997</v>
      </c>
      <c r="T36" s="5" t="str">
        <f>IFERROR(INDEX(Table1[LOEE],MATCH(CONCATENATE("M",$L36,T$1),Table1[Case],0)),"")</f>
        <v/>
      </c>
      <c r="U36" s="5">
        <f>IFERROR(INDEX(Table1[LOEE],MATCH(CONCATENATE("M",$L36,U$1),Table1[Case],0)),"")</f>
        <v>31.102</v>
      </c>
      <c r="V36" s="5" t="str">
        <f>IFERROR(INDEX(Table1[LOEE],MATCH(CONCATENATE("M",$L36,V$1),Table1[Case],0)),"")</f>
        <v/>
      </c>
      <c r="W36" s="5">
        <f>IFERROR(INDEX(Table1[LOEE],MATCH(CONCATENATE("M",$L36,W$1),Table1[Case],0)),"")</f>
        <v>26.971</v>
      </c>
      <c r="X36" s="5" t="str">
        <f>IFERROR(INDEX(Table1[LOEE],MATCH(CONCATENATE("M",$L36,X$1),Table1[Case],0)),"")</f>
        <v/>
      </c>
      <c r="Y36" s="5">
        <f>IFERROR(INDEX(Table1[LOEE],MATCH(CONCATENATE("M",$L36,Y$1),Table1[Case],0)),"")</f>
        <v>23.600999999999999</v>
      </c>
      <c r="Z36" s="5" t="str">
        <f>IFERROR(INDEX(Table1[LOEE],MATCH(CONCATENATE("M",$L36,Z$1),Table1[Case],0)),"")</f>
        <v/>
      </c>
      <c r="AA36" s="6">
        <f>IFERROR(INDEX(Table1[LOEE],MATCH(CONCATENATE("M",$L36,AA$1),Table1[Case],0)),"")</f>
        <v>20.805</v>
      </c>
    </row>
    <row r="37" spans="1:27" ht="18">
      <c r="A37" s="12" t="s">
        <v>0</v>
      </c>
      <c r="B37" s="12" t="s">
        <v>36</v>
      </c>
      <c r="C37" s="12">
        <v>1.508E-2</v>
      </c>
      <c r="D37" s="12">
        <v>5.7860000000000002E-2</v>
      </c>
      <c r="E37" s="12">
        <v>100.176</v>
      </c>
      <c r="F37" s="12">
        <v>3.7661198723812634</v>
      </c>
      <c r="G37" s="12">
        <v>0</v>
      </c>
      <c r="H37" s="19"/>
    </row>
    <row r="38" spans="1:27" ht="18">
      <c r="A38" s="12" t="s">
        <v>0</v>
      </c>
      <c r="B38" s="12" t="s">
        <v>37</v>
      </c>
      <c r="C38" s="12">
        <v>1.423E-2</v>
      </c>
      <c r="D38" s="12">
        <v>4.7660000000000001E-2</v>
      </c>
      <c r="E38" s="12">
        <v>80.346999999999994</v>
      </c>
      <c r="F38" s="12">
        <v>3.7661198723812634</v>
      </c>
      <c r="G38" s="12">
        <v>6.6871119066014328</v>
      </c>
      <c r="H38" s="19"/>
    </row>
    <row r="39" spans="1:27" ht="18">
      <c r="A39" s="12" t="s">
        <v>0</v>
      </c>
      <c r="B39" s="12" t="s">
        <v>38</v>
      </c>
      <c r="C39" s="12">
        <v>1.436E-2</v>
      </c>
      <c r="D39" s="12">
        <v>5.1029999999999999E-2</v>
      </c>
      <c r="E39" s="12">
        <v>80.367000000000004</v>
      </c>
      <c r="F39" s="12">
        <v>4.5183279281819537</v>
      </c>
      <c r="G39" s="12">
        <v>0</v>
      </c>
      <c r="H39" s="19"/>
    </row>
    <row r="40" spans="1:27" ht="18">
      <c r="A40" s="12" t="s">
        <v>0</v>
      </c>
      <c r="B40" s="12" t="s">
        <v>39</v>
      </c>
      <c r="C40" s="12">
        <v>1.3939999999999999E-2</v>
      </c>
      <c r="D40" s="12">
        <v>4.6109999999999998E-2</v>
      </c>
      <c r="E40" s="12">
        <v>71.322000000000003</v>
      </c>
      <c r="F40" s="12">
        <v>4.5183279281819537</v>
      </c>
      <c r="G40" s="12">
        <v>3.3521718865288936</v>
      </c>
      <c r="H40" s="19"/>
    </row>
    <row r="41" spans="1:27" ht="18">
      <c r="A41" s="12" t="s">
        <v>0</v>
      </c>
      <c r="B41" s="12" t="s">
        <v>40</v>
      </c>
      <c r="C41" s="12">
        <v>1.383E-2</v>
      </c>
      <c r="D41" s="12">
        <v>4.3180000000000003E-2</v>
      </c>
      <c r="E41" s="12">
        <v>63.412999999999997</v>
      </c>
      <c r="F41" s="12">
        <v>4.5183279281819537</v>
      </c>
      <c r="G41" s="12">
        <v>6.6871119066014328</v>
      </c>
      <c r="H41" s="19"/>
    </row>
    <row r="42" spans="1:27" ht="18">
      <c r="A42" s="12" t="s">
        <v>0</v>
      </c>
      <c r="B42" s="12" t="s">
        <v>41</v>
      </c>
      <c r="C42" s="12">
        <v>1.37E-2</v>
      </c>
      <c r="D42" s="12">
        <v>4.0869999999999997E-2</v>
      </c>
      <c r="E42" s="12">
        <v>56.470999999999997</v>
      </c>
      <c r="F42" s="12">
        <v>4.5183279281819537</v>
      </c>
      <c r="G42" s="12">
        <v>10.039289963676218</v>
      </c>
      <c r="H42" s="19"/>
    </row>
    <row r="43" spans="1:27" ht="18">
      <c r="A43" s="12" t="s">
        <v>0</v>
      </c>
      <c r="B43" s="12" t="s">
        <v>42</v>
      </c>
      <c r="C43" s="12">
        <v>1.3339999999999999E-2</v>
      </c>
      <c r="D43" s="12">
        <v>3.8350000000000002E-2</v>
      </c>
      <c r="E43" s="12">
        <v>50.231000000000002</v>
      </c>
      <c r="F43" s="12">
        <v>4.5183279281819537</v>
      </c>
      <c r="G43" s="12">
        <v>13.374250963604787</v>
      </c>
      <c r="H43" s="19"/>
    </row>
    <row r="44" spans="1:27" ht="18">
      <c r="A44" s="12" t="s">
        <v>0</v>
      </c>
      <c r="B44" s="12" t="s">
        <v>43</v>
      </c>
      <c r="C44" s="12">
        <v>1.389E-2</v>
      </c>
      <c r="D44" s="12">
        <v>4.505E-2</v>
      </c>
      <c r="E44" s="12">
        <v>63.451999999999998</v>
      </c>
      <c r="F44" s="12">
        <v>5.2706785235927365</v>
      </c>
      <c r="G44" s="12">
        <v>0</v>
      </c>
      <c r="H44" s="19"/>
    </row>
    <row r="45" spans="1:27" ht="18">
      <c r="A45" s="12" t="s">
        <v>0</v>
      </c>
      <c r="B45" s="12" t="s">
        <v>44</v>
      </c>
      <c r="C45" s="12">
        <v>1.354E-2</v>
      </c>
      <c r="D45" s="12">
        <v>3.875E-2</v>
      </c>
      <c r="E45" s="12">
        <v>48.914000000000001</v>
      </c>
      <c r="F45" s="12">
        <v>5.2706785235927365</v>
      </c>
      <c r="G45" s="12">
        <v>6.6871119066014328</v>
      </c>
      <c r="H45" s="19"/>
    </row>
    <row r="46" spans="1:27" ht="18">
      <c r="A46" s="12" t="s">
        <v>0</v>
      </c>
      <c r="B46" s="12" t="s">
        <v>45</v>
      </c>
      <c r="C46" s="12">
        <v>1.359E-2</v>
      </c>
      <c r="D46" s="12">
        <v>3.9809999999999998E-2</v>
      </c>
      <c r="E46" s="12">
        <v>48.930999999999997</v>
      </c>
      <c r="F46" s="12">
        <v>6.0282685295199157</v>
      </c>
      <c r="G46" s="12">
        <v>0</v>
      </c>
      <c r="H46" s="19"/>
    </row>
    <row r="47" spans="1:27" ht="18">
      <c r="A47" s="12" t="s">
        <v>0</v>
      </c>
      <c r="B47" s="12" t="s">
        <v>46</v>
      </c>
      <c r="C47" s="12">
        <v>1.349E-2</v>
      </c>
      <c r="D47" s="12">
        <v>3.6830000000000002E-2</v>
      </c>
      <c r="E47" s="12">
        <v>42.357999999999997</v>
      </c>
      <c r="F47" s="12">
        <v>6.0282685295199157</v>
      </c>
      <c r="G47" s="12">
        <v>3.3521718865288936</v>
      </c>
      <c r="H47" s="19"/>
    </row>
    <row r="48" spans="1:27" ht="18">
      <c r="A48" s="12" t="s">
        <v>0</v>
      </c>
      <c r="B48" s="12" t="s">
        <v>47</v>
      </c>
      <c r="C48" s="12">
        <v>1.338E-2</v>
      </c>
      <c r="D48" s="12">
        <v>3.4290000000000001E-2</v>
      </c>
      <c r="E48" s="12">
        <v>35.921999999999997</v>
      </c>
      <c r="F48" s="12">
        <v>6.0282685295199157</v>
      </c>
      <c r="G48" s="12">
        <v>6.6871119066014328</v>
      </c>
      <c r="H48" s="19"/>
    </row>
    <row r="49" spans="1:10" ht="18">
      <c r="A49" s="12" t="s">
        <v>0</v>
      </c>
      <c r="B49" s="12" t="s">
        <v>48</v>
      </c>
      <c r="C49" s="12">
        <v>1.2930000000000001E-2</v>
      </c>
      <c r="D49" s="12">
        <v>3.1949999999999999E-2</v>
      </c>
      <c r="E49" s="12">
        <v>31.102</v>
      </c>
      <c r="F49" s="12">
        <v>6.0282685295199157</v>
      </c>
      <c r="G49" s="12">
        <v>10.039289963676218</v>
      </c>
      <c r="H49" s="19"/>
    </row>
    <row r="50" spans="1:10" ht="18">
      <c r="A50" s="12" t="s">
        <v>0</v>
      </c>
      <c r="B50" s="12" t="s">
        <v>49</v>
      </c>
      <c r="C50" s="12">
        <v>1.2149999999999999E-2</v>
      </c>
      <c r="D50" s="12">
        <v>2.9340000000000001E-2</v>
      </c>
      <c r="E50" s="12">
        <v>26.971</v>
      </c>
      <c r="F50" s="12">
        <v>6.0282685295199157</v>
      </c>
      <c r="G50" s="12">
        <v>13.374250963604787</v>
      </c>
      <c r="H50" s="19"/>
    </row>
    <row r="51" spans="1:10" ht="18">
      <c r="A51" s="13" t="s">
        <v>0</v>
      </c>
      <c r="B51" s="13" t="s">
        <v>60</v>
      </c>
      <c r="C51" s="12">
        <v>2.3310000000000001E-2</v>
      </c>
      <c r="D51" s="12">
        <v>8.3290000000000003E-2</v>
      </c>
      <c r="E51" s="12">
        <v>166.99100000000001</v>
      </c>
      <c r="F51" s="13">
        <v>0</v>
      </c>
      <c r="G51" s="13">
        <v>16.73</v>
      </c>
      <c r="H51" s="18"/>
      <c r="I51" s="2"/>
      <c r="J51" s="2"/>
    </row>
    <row r="52" spans="1:10" ht="18">
      <c r="A52" s="13" t="s">
        <v>0</v>
      </c>
      <c r="B52" s="13" t="s">
        <v>61</v>
      </c>
      <c r="C52" s="12">
        <v>2.145E-2</v>
      </c>
      <c r="D52" s="12">
        <v>7.6700000000000004E-2</v>
      </c>
      <c r="E52" s="12">
        <v>155.108</v>
      </c>
      <c r="F52" s="13">
        <v>0</v>
      </c>
      <c r="G52" s="13">
        <v>20.059999999999999</v>
      </c>
      <c r="H52" s="18"/>
      <c r="I52" s="2"/>
      <c r="J52" s="2"/>
    </row>
    <row r="53" spans="1:10" ht="18">
      <c r="A53" s="13" t="s">
        <v>0</v>
      </c>
      <c r="B53" s="13" t="s">
        <v>62</v>
      </c>
      <c r="C53" s="12">
        <v>1.566E-2</v>
      </c>
      <c r="D53" s="12">
        <v>5.6910000000000002E-2</v>
      </c>
      <c r="E53" s="12">
        <v>115.98399999999999</v>
      </c>
      <c r="F53" s="12">
        <v>1.5041915037309344</v>
      </c>
      <c r="G53" s="13">
        <v>16.73</v>
      </c>
      <c r="H53" s="18"/>
      <c r="I53" s="2"/>
      <c r="J53" s="2"/>
    </row>
    <row r="54" spans="1:10" ht="18">
      <c r="A54" s="13" t="s">
        <v>0</v>
      </c>
      <c r="B54" s="13" t="s">
        <v>63</v>
      </c>
      <c r="C54" s="12">
        <v>1.5140000000000001E-2</v>
      </c>
      <c r="D54" s="12">
        <v>5.3519999999999998E-2</v>
      </c>
      <c r="E54" s="12">
        <v>107.184</v>
      </c>
      <c r="F54" s="12">
        <v>1.5041915037309344</v>
      </c>
      <c r="G54" s="13">
        <v>20.059999999999999</v>
      </c>
      <c r="H54" s="18"/>
      <c r="I54" s="2"/>
      <c r="J54" s="2"/>
    </row>
    <row r="55" spans="1:10" ht="18">
      <c r="A55" s="13" t="s">
        <v>0</v>
      </c>
      <c r="B55" s="13" t="s">
        <v>64</v>
      </c>
      <c r="C55" s="12">
        <v>1.389E-2</v>
      </c>
      <c r="D55" s="12">
        <v>4.4400000000000002E-2</v>
      </c>
      <c r="E55" s="12">
        <v>74.986000000000004</v>
      </c>
      <c r="F55" s="12">
        <v>3.0141321050688963</v>
      </c>
      <c r="G55" s="13">
        <v>16.73</v>
      </c>
      <c r="H55" s="18"/>
      <c r="I55" s="2"/>
      <c r="J55" s="2"/>
    </row>
    <row r="56" spans="1:10" ht="18">
      <c r="A56" s="13" t="s">
        <v>0</v>
      </c>
      <c r="B56" s="13" t="s">
        <v>65</v>
      </c>
      <c r="C56" s="12">
        <v>1.354E-2</v>
      </c>
      <c r="D56" s="12">
        <v>4.2209999999999998E-2</v>
      </c>
      <c r="E56" s="12">
        <v>68.372</v>
      </c>
      <c r="F56" s="12">
        <v>3.0141321050688963</v>
      </c>
      <c r="G56" s="13">
        <v>20.059999999999999</v>
      </c>
      <c r="H56" s="18"/>
      <c r="I56" s="2"/>
      <c r="J56" s="2"/>
    </row>
    <row r="57" spans="1:10" ht="18">
      <c r="A57" s="13" t="s">
        <v>0</v>
      </c>
      <c r="B57" s="13" t="s">
        <v>66</v>
      </c>
      <c r="C57" s="12">
        <v>1.2760000000000001E-2</v>
      </c>
      <c r="D57" s="12">
        <v>3.628E-2</v>
      </c>
      <c r="E57" s="12">
        <v>44.57</v>
      </c>
      <c r="F57" s="12">
        <v>4.5183279281819537</v>
      </c>
      <c r="G57" s="13">
        <v>16.73</v>
      </c>
      <c r="H57" s="18"/>
      <c r="I57" s="2"/>
      <c r="J57" s="2"/>
    </row>
    <row r="58" spans="1:10" ht="18">
      <c r="A58" s="13" t="s">
        <v>0</v>
      </c>
      <c r="B58" s="13" t="s">
        <v>67</v>
      </c>
      <c r="C58" s="12">
        <v>1.2160000000000001E-2</v>
      </c>
      <c r="D58" s="12">
        <v>3.4169999999999999E-2</v>
      </c>
      <c r="E58" s="12">
        <v>39.886000000000003</v>
      </c>
      <c r="F58" s="12">
        <v>4.5183279281819537</v>
      </c>
      <c r="G58" s="13">
        <v>20.059999999999999</v>
      </c>
      <c r="H58" s="18"/>
      <c r="I58" s="2"/>
      <c r="J58" s="2"/>
    </row>
    <row r="59" spans="1:10" ht="18">
      <c r="A59" s="13" t="s">
        <v>0</v>
      </c>
      <c r="B59" s="13" t="s">
        <v>68</v>
      </c>
      <c r="C59" s="12">
        <v>1.1350000000000001E-2</v>
      </c>
      <c r="D59" s="12">
        <v>2.69E-2</v>
      </c>
      <c r="E59" s="12">
        <v>23.600999999999999</v>
      </c>
      <c r="F59" s="12">
        <v>6.0282685295199157</v>
      </c>
      <c r="G59" s="13">
        <v>16.73</v>
      </c>
      <c r="H59" s="18"/>
      <c r="I59" s="2"/>
      <c r="J59" s="2"/>
    </row>
    <row r="60" spans="1:10" ht="18">
      <c r="A60" s="13" t="s">
        <v>0</v>
      </c>
      <c r="B60" s="13" t="s">
        <v>69</v>
      </c>
      <c r="C60" s="12">
        <v>1.055E-2</v>
      </c>
      <c r="D60" s="12">
        <v>2.461E-2</v>
      </c>
      <c r="E60" s="12">
        <v>20.805</v>
      </c>
      <c r="F60" s="12">
        <v>6.0282685295199157</v>
      </c>
      <c r="G60" s="13">
        <v>20.059999999999999</v>
      </c>
      <c r="H60" s="18"/>
      <c r="I60" s="2"/>
      <c r="J60" s="2"/>
    </row>
    <row r="66" spans="1:4" ht="18">
      <c r="A66" s="18" t="s">
        <v>59</v>
      </c>
      <c r="B66" s="18" t="s">
        <v>57</v>
      </c>
      <c r="C66" s="12" t="s">
        <v>59</v>
      </c>
      <c r="D66" s="12" t="s">
        <v>58</v>
      </c>
    </row>
    <row r="67" spans="1:4" ht="18">
      <c r="A67" s="18" t="s">
        <v>1</v>
      </c>
      <c r="B67" s="18">
        <v>0</v>
      </c>
      <c r="C67" s="12" t="s">
        <v>1</v>
      </c>
      <c r="D67" s="12">
        <v>0</v>
      </c>
    </row>
    <row r="68" spans="1:4" ht="18">
      <c r="A68" s="18" t="s">
        <v>10</v>
      </c>
      <c r="B68" s="18">
        <v>0.75</v>
      </c>
      <c r="C68" s="12" t="s">
        <v>2</v>
      </c>
      <c r="D68" s="12">
        <v>1.67</v>
      </c>
    </row>
    <row r="69" spans="1:4" ht="18">
      <c r="A69" s="18" t="s">
        <v>15</v>
      </c>
      <c r="B69" s="18">
        <v>1.5</v>
      </c>
      <c r="C69" s="12" t="s">
        <v>3</v>
      </c>
      <c r="D69" s="12">
        <v>3.35</v>
      </c>
    </row>
    <row r="70" spans="1:4" ht="18">
      <c r="A70" s="18" t="s">
        <v>22</v>
      </c>
      <c r="B70" s="18">
        <v>2.2599999999999998</v>
      </c>
      <c r="C70" s="12" t="s">
        <v>4</v>
      </c>
      <c r="D70" s="12">
        <v>5.0199999999999996</v>
      </c>
    </row>
    <row r="71" spans="1:4" ht="18">
      <c r="A71" s="18" t="s">
        <v>27</v>
      </c>
      <c r="B71" s="18">
        <v>3.01</v>
      </c>
      <c r="C71" s="12" t="s">
        <v>5</v>
      </c>
      <c r="D71" s="12">
        <v>6.69</v>
      </c>
    </row>
    <row r="72" spans="1:4" ht="18">
      <c r="A72" s="18" t="s">
        <v>36</v>
      </c>
      <c r="B72" s="18">
        <v>3.77</v>
      </c>
      <c r="C72" s="12" t="s">
        <v>6</v>
      </c>
      <c r="D72" s="12">
        <v>8.35</v>
      </c>
    </row>
    <row r="73" spans="1:4" ht="18">
      <c r="A73" s="18" t="s">
        <v>38</v>
      </c>
      <c r="B73" s="18">
        <v>4.5199999999999996</v>
      </c>
      <c r="C73" s="12" t="s">
        <v>7</v>
      </c>
      <c r="D73" s="12">
        <v>10.039999999999999</v>
      </c>
    </row>
    <row r="74" spans="1:4" ht="18">
      <c r="A74" s="18" t="s">
        <v>43</v>
      </c>
      <c r="B74" s="18">
        <v>5.27</v>
      </c>
      <c r="C74" s="12" t="s">
        <v>8</v>
      </c>
      <c r="D74" s="12">
        <v>11.71</v>
      </c>
    </row>
    <row r="75" spans="1:4" ht="18">
      <c r="A75" s="18" t="s">
        <v>45</v>
      </c>
      <c r="B75" s="18">
        <v>6.03</v>
      </c>
      <c r="C75" s="12" t="s">
        <v>9</v>
      </c>
      <c r="D75" s="12">
        <v>13.37</v>
      </c>
    </row>
    <row r="76" spans="1:4" ht="18">
      <c r="A76" s="12"/>
      <c r="B76" s="12"/>
      <c r="C76" s="12" t="s">
        <v>60</v>
      </c>
      <c r="D76" s="12">
        <v>16.73</v>
      </c>
    </row>
    <row r="77" spans="1:4" ht="18">
      <c r="A77" s="12"/>
      <c r="B77" s="12"/>
      <c r="C77" s="12" t="s">
        <v>61</v>
      </c>
      <c r="D77" s="12">
        <v>20.059999999999999</v>
      </c>
    </row>
  </sheetData>
  <mergeCells count="9">
    <mergeCell ref="M26:N27"/>
    <mergeCell ref="O26:W26"/>
    <mergeCell ref="M28:M36"/>
    <mergeCell ref="M4:M12"/>
    <mergeCell ref="O2:W2"/>
    <mergeCell ref="M2:N3"/>
    <mergeCell ref="M14:N15"/>
    <mergeCell ref="O14:W14"/>
    <mergeCell ref="M16:M24"/>
  </mergeCells>
  <conditionalFormatting sqref="O4:AA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Z24 AB16:AK24 AC25:AC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Z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Z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Z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6:B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AA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AA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9.1640625" bestFit="1" customWidth="1"/>
    <col min="2" max="2" width="11.1640625" bestFit="1" customWidth="1"/>
    <col min="3" max="3" width="14" bestFit="1" customWidth="1"/>
    <col min="4" max="4" width="17.5" bestFit="1" customWidth="1"/>
    <col min="5" max="5" width="17.5" customWidth="1"/>
    <col min="6" max="6" width="18.5" bestFit="1" customWidth="1"/>
    <col min="7" max="7" width="21.33203125" bestFit="1" customWidth="1"/>
    <col min="8" max="8" width="27.83203125" bestFit="1" customWidth="1"/>
    <col min="9" max="9" width="10.6640625" bestFit="1" customWidth="1"/>
    <col min="10" max="10" width="10.5" bestFit="1" customWidth="1"/>
  </cols>
  <sheetData>
    <row r="1" spans="1:10" s="12" customFormat="1" ht="18">
      <c r="A1" s="12" t="s">
        <v>74</v>
      </c>
      <c r="B1" s="12" t="s">
        <v>52</v>
      </c>
      <c r="C1" s="12" t="s">
        <v>75</v>
      </c>
      <c r="D1" s="12" t="s">
        <v>76</v>
      </c>
      <c r="E1" s="17" t="s">
        <v>77</v>
      </c>
      <c r="F1" s="17" t="s">
        <v>78</v>
      </c>
      <c r="G1" s="17" t="s">
        <v>79</v>
      </c>
      <c r="H1" s="17" t="s">
        <v>80</v>
      </c>
      <c r="I1" s="17" t="s">
        <v>87</v>
      </c>
      <c r="J1" s="12" t="s">
        <v>75</v>
      </c>
    </row>
    <row r="2" spans="1:10" ht="18">
      <c r="A2" s="14" t="s">
        <v>1</v>
      </c>
      <c r="B2" s="14">
        <v>6.0339999999999998E-2</v>
      </c>
      <c r="C2" s="14">
        <v>0</v>
      </c>
      <c r="D2" s="14">
        <v>0</v>
      </c>
      <c r="E2" s="18">
        <f t="shared" ref="E2:E11" si="0">B3-B2</f>
        <v>-7.6199999999999948E-3</v>
      </c>
      <c r="F2" s="12">
        <f t="shared" ref="F2:F11" si="1">D3-D2</f>
        <v>1.6678831280836994</v>
      </c>
      <c r="G2" s="12">
        <f t="shared" ref="G2:G11" si="2">E2/F2</f>
        <v>-4.5686654368612334E-3</v>
      </c>
      <c r="H2" s="12">
        <f>ABS(G2)</f>
        <v>4.5686654368612334E-3</v>
      </c>
      <c r="I2" s="12">
        <f>H2*10^4</f>
        <v>45.686654368612331</v>
      </c>
      <c r="J2" s="31">
        <v>0</v>
      </c>
    </row>
    <row r="3" spans="1:10" ht="18">
      <c r="A3" s="15" t="s">
        <v>2</v>
      </c>
      <c r="B3" s="15">
        <v>5.2720000000000003E-2</v>
      </c>
      <c r="C3" s="15">
        <v>0</v>
      </c>
      <c r="D3" s="15">
        <v>1.6678831280836994</v>
      </c>
      <c r="E3" s="18">
        <f t="shared" si="0"/>
        <v>-6.0300000000000006E-3</v>
      </c>
      <c r="F3" s="12">
        <f t="shared" si="1"/>
        <v>1.6842887584451942</v>
      </c>
      <c r="G3" s="19">
        <f t="shared" si="2"/>
        <v>-3.5801462010388485E-3</v>
      </c>
      <c r="H3" s="12">
        <f t="shared" ref="H3:H11" si="3">ABS(G3)</f>
        <v>3.5801462010388485E-3</v>
      </c>
      <c r="I3" s="12">
        <f t="shared" ref="I3:I11" si="4">H3*10^4</f>
        <v>35.801462010388484</v>
      </c>
      <c r="J3" s="32"/>
    </row>
    <row r="4" spans="1:10" ht="18">
      <c r="A4" s="14" t="s">
        <v>3</v>
      </c>
      <c r="B4" s="14">
        <v>4.6690000000000002E-2</v>
      </c>
      <c r="C4" s="14">
        <v>0</v>
      </c>
      <c r="D4" s="14">
        <v>3.3521718865288936</v>
      </c>
      <c r="E4" s="18">
        <f t="shared" si="0"/>
        <v>-5.3800000000000028E-3</v>
      </c>
      <c r="F4" s="12">
        <f t="shared" si="1"/>
        <v>1.672738113591056</v>
      </c>
      <c r="G4" s="19">
        <f t="shared" si="2"/>
        <v>-3.21628350324974E-3</v>
      </c>
      <c r="H4" s="12">
        <f t="shared" si="3"/>
        <v>3.21628350324974E-3</v>
      </c>
      <c r="I4" s="12">
        <f t="shared" si="4"/>
        <v>32.162835032497398</v>
      </c>
      <c r="J4" s="32"/>
    </row>
    <row r="5" spans="1:10" ht="18">
      <c r="A5" s="15" t="s">
        <v>4</v>
      </c>
      <c r="B5" s="15">
        <v>4.1309999999999999E-2</v>
      </c>
      <c r="C5" s="15">
        <v>0</v>
      </c>
      <c r="D5" s="15">
        <v>5.0249100001199496</v>
      </c>
      <c r="E5" s="18">
        <f t="shared" si="0"/>
        <v>-4.5499999999999985E-3</v>
      </c>
      <c r="F5" s="12">
        <f t="shared" si="1"/>
        <v>1.6622019064814832</v>
      </c>
      <c r="G5" s="19">
        <f t="shared" si="2"/>
        <v>-2.7373329210236262E-3</v>
      </c>
      <c r="H5" s="12">
        <f t="shared" si="3"/>
        <v>2.7373329210236262E-3</v>
      </c>
      <c r="I5" s="12">
        <f t="shared" si="4"/>
        <v>27.37332921023626</v>
      </c>
      <c r="J5" s="32"/>
    </row>
    <row r="6" spans="1:10" ht="18">
      <c r="A6" s="14" t="s">
        <v>5</v>
      </c>
      <c r="B6" s="14">
        <v>3.6760000000000001E-2</v>
      </c>
      <c r="C6" s="14">
        <v>0</v>
      </c>
      <c r="D6" s="14">
        <v>6.6871119066014328</v>
      </c>
      <c r="E6" s="18">
        <f t="shared" si="0"/>
        <v>-3.5700000000000037E-3</v>
      </c>
      <c r="F6" s="12">
        <f t="shared" si="1"/>
        <v>1.667883128083699</v>
      </c>
      <c r="G6" s="19">
        <f t="shared" si="2"/>
        <v>-2.1404377440412906E-3</v>
      </c>
      <c r="H6" s="12">
        <f t="shared" si="3"/>
        <v>2.1404377440412906E-3</v>
      </c>
      <c r="I6" s="12">
        <f t="shared" si="4"/>
        <v>21.404377440412905</v>
      </c>
      <c r="J6" s="32"/>
    </row>
    <row r="7" spans="1:10" ht="18">
      <c r="A7" s="15" t="s">
        <v>6</v>
      </c>
      <c r="B7" s="15">
        <v>3.3189999999999997E-2</v>
      </c>
      <c r="C7" s="15">
        <v>0</v>
      </c>
      <c r="D7" s="15">
        <v>8.3549950346851318</v>
      </c>
      <c r="E7" s="18">
        <f t="shared" si="0"/>
        <v>-3.0099999999999988E-3</v>
      </c>
      <c r="F7" s="12">
        <f t="shared" si="1"/>
        <v>1.6842949289910862</v>
      </c>
      <c r="G7" s="19">
        <f t="shared" si="2"/>
        <v>-1.787097941215691E-3</v>
      </c>
      <c r="H7" s="12">
        <f t="shared" si="3"/>
        <v>1.787097941215691E-3</v>
      </c>
      <c r="I7" s="12">
        <f t="shared" si="4"/>
        <v>17.87097941215691</v>
      </c>
      <c r="J7" s="32"/>
    </row>
    <row r="8" spans="1:10" ht="18">
      <c r="A8" s="14" t="s">
        <v>7</v>
      </c>
      <c r="B8" s="14">
        <v>3.0179999999999998E-2</v>
      </c>
      <c r="C8" s="14">
        <v>0</v>
      </c>
      <c r="D8" s="14">
        <v>10.039289963676218</v>
      </c>
      <c r="E8" s="18">
        <f t="shared" si="0"/>
        <v>-2.1899999999999975E-3</v>
      </c>
      <c r="F8" s="12">
        <f t="shared" si="1"/>
        <v>1.6727424329731857</v>
      </c>
      <c r="G8" s="19">
        <f t="shared" si="2"/>
        <v>-1.309227264658685E-3</v>
      </c>
      <c r="H8" s="12">
        <f t="shared" si="3"/>
        <v>1.309227264658685E-3</v>
      </c>
      <c r="I8" s="12">
        <f t="shared" si="4"/>
        <v>13.092272646586849</v>
      </c>
      <c r="J8" s="32"/>
    </row>
    <row r="9" spans="1:10" ht="18">
      <c r="A9" s="15" t="s">
        <v>8</v>
      </c>
      <c r="B9" s="15">
        <v>2.7990000000000001E-2</v>
      </c>
      <c r="C9" s="15">
        <v>0</v>
      </c>
      <c r="D9" s="15">
        <v>11.712032396649404</v>
      </c>
      <c r="E9" s="18">
        <f t="shared" si="0"/>
        <v>-1.9800000000000026E-3</v>
      </c>
      <c r="F9" s="12">
        <f t="shared" si="1"/>
        <v>1.6622185669553833</v>
      </c>
      <c r="G9" s="19">
        <f t="shared" si="2"/>
        <v>-1.1911790900198439E-3</v>
      </c>
      <c r="H9" s="12">
        <f t="shared" si="3"/>
        <v>1.1911790900198439E-3</v>
      </c>
      <c r="I9" s="12">
        <f t="shared" si="4"/>
        <v>11.911790900198438</v>
      </c>
      <c r="J9" s="32"/>
    </row>
    <row r="10" spans="1:10" ht="18">
      <c r="A10" s="14" t="s">
        <v>9</v>
      </c>
      <c r="B10" s="14">
        <v>2.6009999999999998E-2</v>
      </c>
      <c r="C10" s="14">
        <v>0</v>
      </c>
      <c r="D10" s="14">
        <v>13.374250963604787</v>
      </c>
      <c r="E10" s="18">
        <f t="shared" si="0"/>
        <v>-2.6999999999999975E-3</v>
      </c>
      <c r="F10" s="12">
        <f t="shared" si="1"/>
        <v>3.3557490363952134</v>
      </c>
      <c r="G10" s="19">
        <f t="shared" si="2"/>
        <v>-8.0458936908475449E-4</v>
      </c>
      <c r="H10" s="12">
        <f t="shared" si="3"/>
        <v>8.0458936908475449E-4</v>
      </c>
      <c r="I10" s="12">
        <f t="shared" si="4"/>
        <v>8.045893690847544</v>
      </c>
      <c r="J10" s="32"/>
    </row>
    <row r="11" spans="1:10" ht="18">
      <c r="A11" s="15" t="s">
        <v>60</v>
      </c>
      <c r="B11" s="15">
        <v>2.3310000000000001E-2</v>
      </c>
      <c r="C11" s="15">
        <v>0</v>
      </c>
      <c r="D11" s="15">
        <v>16.73</v>
      </c>
      <c r="E11" s="18">
        <f t="shared" si="0"/>
        <v>-1.8600000000000005E-3</v>
      </c>
      <c r="F11" s="12">
        <f t="shared" si="1"/>
        <v>3.3299999999999983</v>
      </c>
      <c r="G11" s="19">
        <f t="shared" si="2"/>
        <v>-5.5855855855855901E-4</v>
      </c>
      <c r="H11" s="12">
        <f t="shared" si="3"/>
        <v>5.5855855855855901E-4</v>
      </c>
      <c r="I11" s="12">
        <f t="shared" si="4"/>
        <v>5.5855855855855898</v>
      </c>
      <c r="J11" s="32"/>
    </row>
    <row r="12" spans="1:10" ht="18">
      <c r="A12" s="14" t="s">
        <v>61</v>
      </c>
      <c r="B12" s="14">
        <v>2.145E-2</v>
      </c>
      <c r="C12" s="14">
        <v>0</v>
      </c>
      <c r="D12" s="14">
        <v>20.059999999999999</v>
      </c>
      <c r="E12" s="18"/>
      <c r="F12" s="12"/>
      <c r="G12" s="19"/>
      <c r="H12" s="12"/>
    </row>
    <row r="13" spans="1:10" ht="18">
      <c r="A13" s="15" t="s">
        <v>10</v>
      </c>
      <c r="B13" s="15">
        <v>4.2930000000000003E-2</v>
      </c>
      <c r="C13" s="15">
        <v>0.75198715025777818</v>
      </c>
      <c r="D13" s="15">
        <v>0</v>
      </c>
      <c r="E13" s="18"/>
      <c r="F13" s="12"/>
      <c r="G13" s="12"/>
    </row>
    <row r="14" spans="1:10" ht="18">
      <c r="A14" s="14" t="s">
        <v>11</v>
      </c>
      <c r="B14" s="14">
        <v>3.6659999999999998E-2</v>
      </c>
      <c r="C14" s="14">
        <v>0.75198715025777818</v>
      </c>
      <c r="D14" s="14">
        <v>1.6678831280836994</v>
      </c>
      <c r="E14" s="18"/>
      <c r="F14" s="12"/>
      <c r="G14" s="12"/>
    </row>
    <row r="15" spans="1:10" ht="18">
      <c r="A15" s="15" t="s">
        <v>12</v>
      </c>
      <c r="B15" s="15">
        <v>3.1640000000000001E-2</v>
      </c>
      <c r="C15" s="15">
        <v>0.75198715025777818</v>
      </c>
      <c r="D15" s="15">
        <v>3.3521718865288936</v>
      </c>
      <c r="E15" s="18"/>
      <c r="F15" s="12"/>
      <c r="G15" s="12"/>
    </row>
    <row r="16" spans="1:10" ht="18">
      <c r="A16" s="14" t="s">
        <v>13</v>
      </c>
      <c r="B16" s="14">
        <v>2.7779999999999999E-2</v>
      </c>
      <c r="C16" s="14">
        <v>0.75198715025777818</v>
      </c>
      <c r="D16" s="14">
        <v>5.0249100001199549</v>
      </c>
      <c r="E16" s="18"/>
      <c r="F16" s="12"/>
      <c r="G16" s="12"/>
    </row>
    <row r="17" spans="1:10" ht="18">
      <c r="A17" s="15" t="s">
        <v>14</v>
      </c>
      <c r="B17" s="15">
        <v>2.5250000000000002E-2</v>
      </c>
      <c r="C17" s="15">
        <v>0.75198715025777818</v>
      </c>
      <c r="D17" s="15">
        <v>6.6871119066014328</v>
      </c>
      <c r="E17" s="18"/>
      <c r="F17" s="12"/>
      <c r="G17" s="12"/>
      <c r="H17" s="17" t="s">
        <v>82</v>
      </c>
      <c r="I17" s="17" t="s">
        <v>87</v>
      </c>
    </row>
    <row r="18" spans="1:10" ht="18">
      <c r="A18" s="14" t="s">
        <v>15</v>
      </c>
      <c r="B18" s="14">
        <v>2.9409999999999999E-2</v>
      </c>
      <c r="C18" s="14">
        <v>1.5041915037309344</v>
      </c>
      <c r="D18" s="14">
        <v>0</v>
      </c>
      <c r="E18" s="18">
        <f t="shared" ref="E18:E25" si="5">B19-B18</f>
        <v>-3.8599999999999988E-3</v>
      </c>
      <c r="F18" s="12">
        <f t="shared" ref="F18:F25" si="6">D19-D18</f>
        <v>1.6678831280836994</v>
      </c>
      <c r="G18" s="12">
        <f t="shared" ref="G18:G25" si="7">E18/F18</f>
        <v>-2.3143108380950612E-3</v>
      </c>
      <c r="H18" s="12">
        <f>ABS(G18)</f>
        <v>2.3143108380950612E-3</v>
      </c>
      <c r="I18" s="12">
        <f>H18*10^4</f>
        <v>23.143108380950611</v>
      </c>
      <c r="J18" s="33">
        <v>1.4999999999999999E-2</v>
      </c>
    </row>
    <row r="19" spans="1:10" ht="18">
      <c r="A19" s="15" t="s">
        <v>16</v>
      </c>
      <c r="B19" s="15">
        <v>2.555E-2</v>
      </c>
      <c r="C19" s="15">
        <v>1.5041915037309344</v>
      </c>
      <c r="D19" s="15">
        <v>1.6678831280836994</v>
      </c>
      <c r="E19" s="18">
        <f t="shared" si="5"/>
        <v>-3.1099999999999982E-3</v>
      </c>
      <c r="F19" s="12">
        <f t="shared" si="6"/>
        <v>1.6842887584451942</v>
      </c>
      <c r="G19" s="19">
        <f t="shared" si="7"/>
        <v>-1.8464767305523733E-3</v>
      </c>
      <c r="H19" s="12">
        <f t="shared" ref="H19:H25" si="8">ABS(G19)</f>
        <v>1.8464767305523733E-3</v>
      </c>
      <c r="I19" s="12">
        <f t="shared" ref="I19:I25" si="9">H19*10^4</f>
        <v>18.464767305523733</v>
      </c>
      <c r="J19" s="32"/>
    </row>
    <row r="20" spans="1:10" ht="18">
      <c r="A20" s="14" t="s">
        <v>17</v>
      </c>
      <c r="B20" s="14">
        <v>2.2440000000000002E-2</v>
      </c>
      <c r="C20" s="14">
        <v>1.5041915037309344</v>
      </c>
      <c r="D20" s="14">
        <v>3.3521718865288936</v>
      </c>
      <c r="E20" s="18">
        <f t="shared" si="5"/>
        <v>-2.1200000000000004E-3</v>
      </c>
      <c r="F20" s="12">
        <f t="shared" si="6"/>
        <v>1.6727381135910613</v>
      </c>
      <c r="G20" s="19">
        <f t="shared" si="7"/>
        <v>-1.2673830904998929E-3</v>
      </c>
      <c r="H20" s="12">
        <f t="shared" si="8"/>
        <v>1.2673830904998929E-3</v>
      </c>
      <c r="I20" s="12">
        <f t="shared" si="9"/>
        <v>12.67383090499893</v>
      </c>
      <c r="J20" s="32"/>
    </row>
    <row r="21" spans="1:10" ht="18">
      <c r="A21" s="15" t="s">
        <v>18</v>
      </c>
      <c r="B21" s="15">
        <v>2.0320000000000001E-2</v>
      </c>
      <c r="C21" s="15">
        <v>1.5041915037309344</v>
      </c>
      <c r="D21" s="15">
        <v>5.0249100001199549</v>
      </c>
      <c r="E21" s="18">
        <f t="shared" si="5"/>
        <v>-1.3800000000000028E-3</v>
      </c>
      <c r="F21" s="12">
        <f t="shared" si="6"/>
        <v>1.6622019064814779</v>
      </c>
      <c r="G21" s="19">
        <f t="shared" si="7"/>
        <v>-8.3022405077200548E-4</v>
      </c>
      <c r="H21" s="12">
        <f t="shared" si="8"/>
        <v>8.3022405077200548E-4</v>
      </c>
      <c r="I21" s="12">
        <f t="shared" si="9"/>
        <v>8.3022405077200556</v>
      </c>
      <c r="J21" s="32"/>
    </row>
    <row r="22" spans="1:10" ht="18">
      <c r="A22" s="14" t="s">
        <v>19</v>
      </c>
      <c r="B22" s="14">
        <v>1.8939999999999999E-2</v>
      </c>
      <c r="C22" s="14">
        <v>1.5041915037309344</v>
      </c>
      <c r="D22" s="14">
        <v>6.6871119066014328</v>
      </c>
      <c r="E22" s="18">
        <f t="shared" si="5"/>
        <v>-1.6099999999999969E-3</v>
      </c>
      <c r="F22" s="12">
        <f>D23-D22</f>
        <v>3.3521780570747852</v>
      </c>
      <c r="G22" s="19">
        <f t="shared" si="7"/>
        <v>-4.8028474997086908E-4</v>
      </c>
      <c r="H22" s="12">
        <f t="shared" si="8"/>
        <v>4.8028474997086908E-4</v>
      </c>
      <c r="I22" s="12">
        <f t="shared" si="9"/>
        <v>4.8028474997086912</v>
      </c>
      <c r="J22" s="32"/>
    </row>
    <row r="23" spans="1:10" ht="18">
      <c r="A23" s="15" t="s">
        <v>20</v>
      </c>
      <c r="B23" s="15">
        <v>1.7330000000000002E-2</v>
      </c>
      <c r="C23" s="15">
        <v>1.5041915037309344</v>
      </c>
      <c r="D23" s="15">
        <v>10.039289963676218</v>
      </c>
      <c r="E23" s="18">
        <f t="shared" si="5"/>
        <v>-1.1500000000000017E-3</v>
      </c>
      <c r="F23" s="12">
        <f t="shared" si="6"/>
        <v>3.334960999928569</v>
      </c>
      <c r="G23" s="19">
        <f t="shared" si="7"/>
        <v>-3.4483161872796516E-4</v>
      </c>
      <c r="H23" s="12">
        <f t="shared" si="8"/>
        <v>3.4483161872796516E-4</v>
      </c>
      <c r="I23" s="12">
        <f t="shared" si="9"/>
        <v>3.4483161872796515</v>
      </c>
      <c r="J23" s="32"/>
    </row>
    <row r="24" spans="1:10" ht="18">
      <c r="A24" s="14" t="s">
        <v>21</v>
      </c>
      <c r="B24" s="14">
        <v>1.618E-2</v>
      </c>
      <c r="C24" s="14">
        <v>1.5041915037309344</v>
      </c>
      <c r="D24" s="14">
        <v>13.374250963604787</v>
      </c>
      <c r="E24" s="18">
        <f t="shared" si="5"/>
        <v>-5.1999999999999963E-4</v>
      </c>
      <c r="F24" s="12">
        <f t="shared" si="6"/>
        <v>3.3557490363952134</v>
      </c>
      <c r="G24" s="19">
        <f t="shared" si="7"/>
        <v>-1.5495795256447126E-4</v>
      </c>
      <c r="H24" s="12">
        <f t="shared" si="8"/>
        <v>1.5495795256447126E-4</v>
      </c>
      <c r="I24" s="12">
        <f t="shared" si="9"/>
        <v>1.5495795256447127</v>
      </c>
      <c r="J24" s="32"/>
    </row>
    <row r="25" spans="1:10" ht="18">
      <c r="A25" s="15" t="s">
        <v>62</v>
      </c>
      <c r="B25" s="15">
        <v>1.566E-2</v>
      </c>
      <c r="C25" s="15">
        <v>1.5041915037309344</v>
      </c>
      <c r="D25" s="15">
        <v>16.73</v>
      </c>
      <c r="E25" s="18">
        <f t="shared" si="5"/>
        <v>-5.1999999999999963E-4</v>
      </c>
      <c r="F25" s="12">
        <f t="shared" si="6"/>
        <v>3.3299999999999983</v>
      </c>
      <c r="G25" s="19">
        <f t="shared" si="7"/>
        <v>-1.5615615615615614E-4</v>
      </c>
      <c r="H25" s="12">
        <f t="shared" si="8"/>
        <v>1.5615615615615614E-4</v>
      </c>
      <c r="I25" s="12">
        <f t="shared" si="9"/>
        <v>1.5615615615615615</v>
      </c>
      <c r="J25" s="32"/>
    </row>
    <row r="26" spans="1:10" ht="18">
      <c r="A26" s="14" t="s">
        <v>63</v>
      </c>
      <c r="B26" s="14">
        <v>1.5140000000000001E-2</v>
      </c>
      <c r="C26" s="14">
        <v>1.5041915037309344</v>
      </c>
      <c r="D26" s="14">
        <v>20.059999999999999</v>
      </c>
      <c r="E26" s="18"/>
      <c r="F26" s="12"/>
      <c r="G26" s="19"/>
    </row>
    <row r="27" spans="1:10" ht="18">
      <c r="A27" s="15" t="s">
        <v>22</v>
      </c>
      <c r="B27" s="15">
        <v>2.121E-2</v>
      </c>
      <c r="C27" s="15">
        <v>2.2565451844146622</v>
      </c>
      <c r="D27" s="15">
        <v>0</v>
      </c>
      <c r="E27" s="18"/>
      <c r="G27" s="12"/>
    </row>
    <row r="28" spans="1:10" ht="18">
      <c r="A28" s="14" t="s">
        <v>23</v>
      </c>
      <c r="B28" s="14">
        <v>1.9089999999999999E-2</v>
      </c>
      <c r="C28" s="14">
        <v>2.2565451844146622</v>
      </c>
      <c r="D28" s="14">
        <v>1.6678831280836994</v>
      </c>
      <c r="E28" s="18"/>
      <c r="G28" s="12"/>
    </row>
    <row r="29" spans="1:10" ht="18">
      <c r="A29" s="15" t="s">
        <v>24</v>
      </c>
      <c r="B29" s="15">
        <v>1.754E-2</v>
      </c>
      <c r="C29" s="15">
        <v>2.2565451844146622</v>
      </c>
      <c r="D29" s="15">
        <v>3.3521718865288936</v>
      </c>
      <c r="E29" s="18"/>
    </row>
    <row r="30" spans="1:10" ht="18">
      <c r="A30" s="14" t="s">
        <v>25</v>
      </c>
      <c r="B30" s="14">
        <v>1.6820000000000002E-2</v>
      </c>
      <c r="C30" s="14">
        <v>2.2565451844146622</v>
      </c>
      <c r="D30" s="14">
        <v>5.0249100001199549</v>
      </c>
      <c r="E30" s="18"/>
    </row>
    <row r="31" spans="1:10" ht="18">
      <c r="A31" s="15" t="s">
        <v>26</v>
      </c>
      <c r="B31" s="15">
        <v>1.6119999999999999E-2</v>
      </c>
      <c r="C31" s="15">
        <v>2.2565451844146622</v>
      </c>
      <c r="D31" s="15">
        <v>6.6871119066014328</v>
      </c>
      <c r="E31" s="20"/>
      <c r="F31" s="21"/>
      <c r="G31" s="21"/>
      <c r="H31" s="17" t="s">
        <v>82</v>
      </c>
      <c r="I31" s="17" t="s">
        <v>83</v>
      </c>
    </row>
    <row r="32" spans="1:10" ht="18">
      <c r="A32" s="14" t="s">
        <v>27</v>
      </c>
      <c r="B32" s="14">
        <v>1.7069999999999998E-2</v>
      </c>
      <c r="C32" s="14">
        <v>3.0141321050688963</v>
      </c>
      <c r="D32" s="14">
        <v>0</v>
      </c>
      <c r="E32" s="18">
        <f t="shared" ref="E32:E41" si="10">B33-B32</f>
        <v>-9.4999999999999946E-4</v>
      </c>
      <c r="F32" s="12">
        <f t="shared" ref="F32:F41" si="11">D33-D32</f>
        <v>1.6678831280836994</v>
      </c>
      <c r="G32" s="12">
        <f t="shared" ref="G32:G41" si="12">E32/F32</f>
        <v>-5.6958427362443207E-4</v>
      </c>
      <c r="H32" s="12">
        <f>ABS(G32)</f>
        <v>5.6958427362443207E-4</v>
      </c>
      <c r="I32" s="12">
        <f>H32*10^4</f>
        <v>5.6958427362443205</v>
      </c>
      <c r="J32" s="33">
        <v>3.0099999999999998E-2</v>
      </c>
    </row>
    <row r="33" spans="1:10" ht="18">
      <c r="A33" s="15" t="s">
        <v>28</v>
      </c>
      <c r="B33" s="15">
        <v>1.6119999999999999E-2</v>
      </c>
      <c r="C33" s="15">
        <v>3.0141321050688963</v>
      </c>
      <c r="D33" s="15">
        <v>1.6678831280836994</v>
      </c>
      <c r="E33" s="18">
        <f t="shared" si="10"/>
        <v>-5.7999999999999892E-4</v>
      </c>
      <c r="F33" s="12">
        <f t="shared" si="11"/>
        <v>1.6842887584451942</v>
      </c>
      <c r="G33" s="19">
        <f t="shared" si="12"/>
        <v>-3.4435900441169619E-4</v>
      </c>
      <c r="H33" s="12">
        <f t="shared" ref="H33:H41" si="13">ABS(G33)</f>
        <v>3.4435900441169619E-4</v>
      </c>
      <c r="I33" s="12">
        <f t="shared" ref="I33:I41" si="14">H33*10^4</f>
        <v>3.443590044116962</v>
      </c>
      <c r="J33" s="32"/>
    </row>
    <row r="34" spans="1:10" ht="18">
      <c r="A34" s="14" t="s">
        <v>29</v>
      </c>
      <c r="B34" s="14">
        <v>1.554E-2</v>
      </c>
      <c r="C34" s="14">
        <v>3.0141321050688963</v>
      </c>
      <c r="D34" s="14">
        <v>3.3521718865288936</v>
      </c>
      <c r="E34" s="18">
        <f t="shared" si="10"/>
        <v>-3.7000000000000054E-4</v>
      </c>
      <c r="F34" s="12">
        <f t="shared" si="11"/>
        <v>1.6727381135910613</v>
      </c>
      <c r="G34" s="19">
        <f t="shared" si="12"/>
        <v>-2.2119421862498161E-4</v>
      </c>
      <c r="H34" s="12">
        <f t="shared" si="13"/>
        <v>2.2119421862498161E-4</v>
      </c>
      <c r="I34" s="12">
        <f t="shared" si="14"/>
        <v>2.2119421862498161</v>
      </c>
      <c r="J34" s="32"/>
    </row>
    <row r="35" spans="1:10" ht="18">
      <c r="A35" s="15" t="s">
        <v>30</v>
      </c>
      <c r="B35" s="15">
        <v>1.5169999999999999E-2</v>
      </c>
      <c r="C35" s="15">
        <v>3.0141321050688963</v>
      </c>
      <c r="D35" s="15">
        <v>5.0249100001199549</v>
      </c>
      <c r="E35" s="18">
        <f t="shared" si="10"/>
        <v>-1.899999999999992E-4</v>
      </c>
      <c r="F35" s="12">
        <f t="shared" si="11"/>
        <v>1.6622019064814779</v>
      </c>
      <c r="G35" s="19">
        <f t="shared" si="12"/>
        <v>-1.1430620988889859E-4</v>
      </c>
      <c r="H35" s="12">
        <f t="shared" si="13"/>
        <v>1.1430620988889859E-4</v>
      </c>
      <c r="I35" s="12">
        <f t="shared" si="14"/>
        <v>1.1430620988889859</v>
      </c>
      <c r="J35" s="32"/>
    </row>
    <row r="36" spans="1:10" ht="18">
      <c r="A36" s="14" t="s">
        <v>31</v>
      </c>
      <c r="B36" s="14">
        <v>1.498E-2</v>
      </c>
      <c r="C36" s="14">
        <v>3.0141321050688963</v>
      </c>
      <c r="D36" s="14">
        <v>6.6871119066014328</v>
      </c>
      <c r="E36" s="18">
        <f t="shared" si="10"/>
        <v>-4.2000000000000023E-4</v>
      </c>
      <c r="F36" s="12">
        <f t="shared" si="11"/>
        <v>1.667883128083699</v>
      </c>
      <c r="G36" s="19">
        <f t="shared" si="12"/>
        <v>-2.5181620518132818E-4</v>
      </c>
      <c r="H36" s="12">
        <f t="shared" si="13"/>
        <v>2.5181620518132818E-4</v>
      </c>
      <c r="I36" s="12">
        <f t="shared" si="14"/>
        <v>2.5181620518132819</v>
      </c>
      <c r="J36" s="32"/>
    </row>
    <row r="37" spans="1:10" ht="18">
      <c r="A37" s="15" t="s">
        <v>32</v>
      </c>
      <c r="B37" s="15">
        <v>1.456E-2</v>
      </c>
      <c r="C37" s="15">
        <v>3.0141321050688963</v>
      </c>
      <c r="D37" s="15">
        <v>8.3549950346851318</v>
      </c>
      <c r="E37" s="18">
        <f t="shared" si="10"/>
        <v>-1.2999999999999991E-4</v>
      </c>
      <c r="F37" s="12">
        <f t="shared" si="11"/>
        <v>1.6842949289910862</v>
      </c>
      <c r="G37" s="19">
        <f t="shared" si="12"/>
        <v>-7.7183632012637791E-5</v>
      </c>
      <c r="H37" s="12">
        <f t="shared" si="13"/>
        <v>7.7183632012637791E-5</v>
      </c>
      <c r="I37" s="12">
        <f t="shared" si="14"/>
        <v>0.77183632012637793</v>
      </c>
      <c r="J37" s="32"/>
    </row>
    <row r="38" spans="1:10" ht="18">
      <c r="A38" s="14" t="s">
        <v>33</v>
      </c>
      <c r="B38" s="14">
        <v>1.443E-2</v>
      </c>
      <c r="C38" s="14">
        <v>3.0141321050688963</v>
      </c>
      <c r="D38" s="14">
        <v>10.039289963676218</v>
      </c>
      <c r="E38" s="18">
        <f t="shared" si="10"/>
        <v>-8.000000000000021E-5</v>
      </c>
      <c r="F38" s="12">
        <f t="shared" si="11"/>
        <v>1.6727424329731857</v>
      </c>
      <c r="G38" s="19">
        <f t="shared" si="12"/>
        <v>-4.7825653503513785E-5</v>
      </c>
      <c r="H38" s="12">
        <f t="shared" si="13"/>
        <v>4.7825653503513785E-5</v>
      </c>
      <c r="I38" s="12">
        <f t="shared" si="14"/>
        <v>0.47825653503513788</v>
      </c>
      <c r="J38" s="32"/>
    </row>
    <row r="39" spans="1:10" ht="18">
      <c r="A39" s="15" t="s">
        <v>34</v>
      </c>
      <c r="B39" s="15">
        <v>1.435E-2</v>
      </c>
      <c r="C39" s="15">
        <v>3.0141321050688963</v>
      </c>
      <c r="D39" s="15">
        <v>11.712032396649404</v>
      </c>
      <c r="E39" s="18">
        <f t="shared" si="10"/>
        <v>-1.6000000000000042E-4</v>
      </c>
      <c r="F39" s="12">
        <f t="shared" si="11"/>
        <v>1.6622185669553833</v>
      </c>
      <c r="G39" s="19">
        <f t="shared" si="12"/>
        <v>-9.6256896163219839E-5</v>
      </c>
      <c r="H39" s="12">
        <f t="shared" si="13"/>
        <v>9.6256896163219839E-5</v>
      </c>
      <c r="I39" s="12">
        <f t="shared" si="14"/>
        <v>0.96256896163219841</v>
      </c>
      <c r="J39" s="32"/>
    </row>
    <row r="40" spans="1:10" ht="18">
      <c r="A40" s="14" t="s">
        <v>35</v>
      </c>
      <c r="B40" s="14">
        <v>1.4189999999999999E-2</v>
      </c>
      <c r="C40" s="14">
        <v>3.0141321050688963</v>
      </c>
      <c r="D40" s="14">
        <v>13.374250963604787</v>
      </c>
      <c r="E40" s="18">
        <f t="shared" si="10"/>
        <v>-2.9999999999999992E-4</v>
      </c>
      <c r="F40" s="12">
        <f t="shared" si="11"/>
        <v>3.3557490363952134</v>
      </c>
      <c r="G40" s="19">
        <f t="shared" si="12"/>
        <v>-8.9398818787195E-5</v>
      </c>
      <c r="H40" s="12">
        <f t="shared" si="13"/>
        <v>8.9398818787195E-5</v>
      </c>
      <c r="I40" s="12">
        <f t="shared" si="14"/>
        <v>0.89398818787195</v>
      </c>
      <c r="J40" s="32"/>
    </row>
    <row r="41" spans="1:10" ht="18">
      <c r="A41" s="15" t="s">
        <v>64</v>
      </c>
      <c r="B41" s="15">
        <v>1.389E-2</v>
      </c>
      <c r="C41" s="15">
        <v>3.0141321050688963</v>
      </c>
      <c r="D41" s="15">
        <v>16.73</v>
      </c>
      <c r="E41" s="18">
        <f t="shared" si="10"/>
        <v>-3.4999999999999962E-4</v>
      </c>
      <c r="F41" s="12">
        <f t="shared" si="11"/>
        <v>3.3299999999999983</v>
      </c>
      <c r="G41" s="19">
        <f t="shared" si="12"/>
        <v>-1.0510510510510504E-4</v>
      </c>
      <c r="H41" s="12">
        <f t="shared" si="13"/>
        <v>1.0510510510510504E-4</v>
      </c>
      <c r="I41" s="12">
        <f t="shared" si="14"/>
        <v>1.0510510510510505</v>
      </c>
      <c r="J41" s="32"/>
    </row>
    <row r="42" spans="1:10" ht="18">
      <c r="A42" s="14" t="s">
        <v>65</v>
      </c>
      <c r="B42" s="14">
        <v>1.354E-2</v>
      </c>
      <c r="C42" s="14">
        <v>3.0141321050688963</v>
      </c>
      <c r="D42" s="14">
        <v>20.059999999999999</v>
      </c>
      <c r="E42" s="18"/>
      <c r="F42" s="12"/>
      <c r="G42" s="19"/>
    </row>
    <row r="43" spans="1:10" ht="18">
      <c r="A43" s="15" t="s">
        <v>36</v>
      </c>
      <c r="B43" s="15">
        <v>1.508E-2</v>
      </c>
      <c r="C43" s="15">
        <v>3.7661198723812634</v>
      </c>
      <c r="D43" s="15">
        <v>0</v>
      </c>
      <c r="E43" s="18"/>
      <c r="F43" s="12"/>
      <c r="G43" s="12"/>
    </row>
    <row r="44" spans="1:10" ht="18">
      <c r="A44" s="14" t="s">
        <v>37</v>
      </c>
      <c r="B44" s="14">
        <v>1.423E-2</v>
      </c>
      <c r="C44" s="14">
        <v>3.7661198723812634</v>
      </c>
      <c r="D44" s="14">
        <v>6.6871119066014328</v>
      </c>
      <c r="E44" s="18"/>
      <c r="F44" s="12"/>
      <c r="G44" s="12"/>
      <c r="H44" s="17" t="s">
        <v>82</v>
      </c>
      <c r="I44" s="17" t="s">
        <v>83</v>
      </c>
    </row>
    <row r="45" spans="1:10" ht="18">
      <c r="A45" s="15" t="s">
        <v>38</v>
      </c>
      <c r="B45" s="15">
        <v>1.436E-2</v>
      </c>
      <c r="C45" s="15">
        <v>4.5183279281819537</v>
      </c>
      <c r="D45" s="15">
        <v>0</v>
      </c>
      <c r="E45" s="18">
        <f t="shared" ref="E45:E50" si="15">B46-B45</f>
        <v>-4.2000000000000023E-4</v>
      </c>
      <c r="F45" s="12">
        <f t="shared" ref="F45:F50" si="16">D46-D45</f>
        <v>3.3521718865288936</v>
      </c>
      <c r="G45" s="12">
        <f t="shared" ref="G45:G50" si="17">E45/F45</f>
        <v>-1.2529190453741969E-4</v>
      </c>
      <c r="H45" s="12">
        <f>ABS(G45)</f>
        <v>1.2529190453741969E-4</v>
      </c>
      <c r="I45" s="12">
        <f>H45*10^4</f>
        <v>1.252919045374197</v>
      </c>
      <c r="J45" s="33">
        <v>4.5199999999999997E-2</v>
      </c>
    </row>
    <row r="46" spans="1:10" ht="18">
      <c r="A46" s="14" t="s">
        <v>39</v>
      </c>
      <c r="B46" s="14">
        <v>1.3939999999999999E-2</v>
      </c>
      <c r="C46" s="14">
        <v>4.5183279281819537</v>
      </c>
      <c r="D46" s="14">
        <v>3.3521718865288936</v>
      </c>
      <c r="E46" s="18">
        <f t="shared" si="15"/>
        <v>-1.0999999999999899E-4</v>
      </c>
      <c r="F46" s="12">
        <f t="shared" si="16"/>
        <v>3.3349400200725392</v>
      </c>
      <c r="G46" s="19">
        <f t="shared" si="17"/>
        <v>-3.2984101464471422E-5</v>
      </c>
      <c r="H46" s="12">
        <f t="shared" ref="H46:H50" si="18">ABS(G46)</f>
        <v>3.2984101464471422E-5</v>
      </c>
      <c r="I46" s="12">
        <f t="shared" ref="I46:I50" si="19">H46*10^4</f>
        <v>0.32984101464471421</v>
      </c>
      <c r="J46" s="32"/>
    </row>
    <row r="47" spans="1:10" ht="18">
      <c r="A47" s="15" t="s">
        <v>40</v>
      </c>
      <c r="B47" s="15">
        <v>1.383E-2</v>
      </c>
      <c r="C47" s="15">
        <v>4.5183279281819537</v>
      </c>
      <c r="D47" s="15">
        <v>6.6871119066014328</v>
      </c>
      <c r="E47" s="18">
        <f t="shared" si="15"/>
        <v>-1.2999999999999991E-4</v>
      </c>
      <c r="F47" s="12">
        <f t="shared" si="16"/>
        <v>3.3521780570747852</v>
      </c>
      <c r="G47" s="19">
        <f t="shared" si="17"/>
        <v>-3.8780756208827983E-5</v>
      </c>
      <c r="H47" s="12">
        <f t="shared" si="18"/>
        <v>3.8780756208827983E-5</v>
      </c>
      <c r="I47" s="12">
        <f t="shared" si="19"/>
        <v>0.38780756208827982</v>
      </c>
      <c r="J47" s="32"/>
    </row>
    <row r="48" spans="1:10" ht="18">
      <c r="A48" s="14" t="s">
        <v>41</v>
      </c>
      <c r="B48" s="14">
        <v>1.37E-2</v>
      </c>
      <c r="C48" s="14">
        <v>4.5183279281819537</v>
      </c>
      <c r="D48" s="14">
        <v>10.039289963676218</v>
      </c>
      <c r="E48" s="18">
        <f t="shared" si="15"/>
        <v>-3.6000000000000094E-4</v>
      </c>
      <c r="F48" s="12">
        <f t="shared" si="16"/>
        <v>3.334960999928569</v>
      </c>
      <c r="G48" s="19">
        <f t="shared" si="17"/>
        <v>-1.0794728934092835E-4</v>
      </c>
      <c r="H48" s="12">
        <f t="shared" si="18"/>
        <v>1.0794728934092835E-4</v>
      </c>
      <c r="I48" s="12">
        <f t="shared" si="19"/>
        <v>1.0794728934092834</v>
      </c>
      <c r="J48" s="32"/>
    </row>
    <row r="49" spans="1:10" ht="18">
      <c r="A49" s="15" t="s">
        <v>42</v>
      </c>
      <c r="B49" s="15">
        <v>1.3339999999999999E-2</v>
      </c>
      <c r="C49" s="15">
        <v>4.5183279281819537</v>
      </c>
      <c r="D49" s="15">
        <v>13.374250963604787</v>
      </c>
      <c r="E49" s="18">
        <f t="shared" si="15"/>
        <v>-5.7999999999999892E-4</v>
      </c>
      <c r="F49" s="12">
        <f t="shared" si="16"/>
        <v>3.3557490363952134</v>
      </c>
      <c r="G49" s="19">
        <f t="shared" si="17"/>
        <v>-1.7283771632191006E-4</v>
      </c>
      <c r="H49" s="12">
        <f t="shared" si="18"/>
        <v>1.7283771632191006E-4</v>
      </c>
      <c r="I49" s="12">
        <f t="shared" si="19"/>
        <v>1.7283771632191005</v>
      </c>
      <c r="J49" s="32"/>
    </row>
    <row r="50" spans="1:10" ht="18">
      <c r="A50" s="15" t="s">
        <v>66</v>
      </c>
      <c r="B50" s="15">
        <v>1.2760000000000001E-2</v>
      </c>
      <c r="C50" s="15">
        <v>4.5183279281819537</v>
      </c>
      <c r="D50" s="15">
        <v>16.73</v>
      </c>
      <c r="E50" s="18">
        <f t="shared" si="15"/>
        <v>-5.9999999999999984E-4</v>
      </c>
      <c r="F50" s="12">
        <f t="shared" si="16"/>
        <v>3.3299999999999983</v>
      </c>
      <c r="G50" s="19">
        <f t="shared" si="17"/>
        <v>-1.8018018018018024E-4</v>
      </c>
      <c r="H50" s="12">
        <f t="shared" si="18"/>
        <v>1.8018018018018024E-4</v>
      </c>
      <c r="I50" s="12">
        <f t="shared" si="19"/>
        <v>1.8018018018018023</v>
      </c>
      <c r="J50" s="32"/>
    </row>
    <row r="51" spans="1:10" ht="18">
      <c r="A51" s="14" t="s">
        <v>67</v>
      </c>
      <c r="B51" s="14">
        <v>1.2160000000000001E-2</v>
      </c>
      <c r="C51" s="14">
        <v>4.5183279281819537</v>
      </c>
      <c r="D51" s="14">
        <v>20.059999999999999</v>
      </c>
      <c r="E51" s="18"/>
      <c r="F51" s="12"/>
      <c r="G51" s="19"/>
    </row>
    <row r="52" spans="1:10" ht="18">
      <c r="A52" s="14" t="s">
        <v>43</v>
      </c>
      <c r="B52" s="14">
        <v>1.389E-2</v>
      </c>
      <c r="C52" s="14">
        <v>5.2706785235927365</v>
      </c>
      <c r="D52" s="14">
        <v>0</v>
      </c>
      <c r="E52" s="18"/>
    </row>
    <row r="53" spans="1:10" ht="18">
      <c r="A53" s="15" t="s">
        <v>44</v>
      </c>
      <c r="B53" s="15">
        <v>1.354E-2</v>
      </c>
      <c r="C53" s="15">
        <v>5.2706785235927365</v>
      </c>
      <c r="D53" s="15">
        <v>6.6871119066014328</v>
      </c>
      <c r="E53" s="20"/>
      <c r="F53" s="21"/>
      <c r="G53" s="21"/>
      <c r="H53" s="17" t="s">
        <v>82</v>
      </c>
      <c r="I53" s="17" t="s">
        <v>83</v>
      </c>
    </row>
    <row r="54" spans="1:10" ht="18">
      <c r="A54" s="14" t="s">
        <v>45</v>
      </c>
      <c r="B54" s="14">
        <v>1.359E-2</v>
      </c>
      <c r="C54" s="14">
        <v>6.0282685295199157</v>
      </c>
      <c r="D54" s="14">
        <v>0</v>
      </c>
      <c r="E54" s="18">
        <f t="shared" ref="E54:E59" si="20">B55-B54</f>
        <v>-9.9999999999999395E-5</v>
      </c>
      <c r="F54" s="12">
        <f t="shared" ref="F54:F59" si="21">D55-D54</f>
        <v>3.3521718865288936</v>
      </c>
      <c r="G54" s="12">
        <f t="shared" ref="G54:G59" si="22">E54/F54</f>
        <v>-2.9831405842242587E-5</v>
      </c>
      <c r="H54" s="12">
        <f>ABS(G54)</f>
        <v>2.9831405842242587E-5</v>
      </c>
      <c r="I54" s="12">
        <f>H54*10^4</f>
        <v>0.29831405842242587</v>
      </c>
      <c r="J54" s="33">
        <v>6.0299999999999999E-2</v>
      </c>
    </row>
    <row r="55" spans="1:10" ht="18">
      <c r="A55" s="15" t="s">
        <v>46</v>
      </c>
      <c r="B55" s="15">
        <v>1.349E-2</v>
      </c>
      <c r="C55" s="15">
        <v>6.0282685295199157</v>
      </c>
      <c r="D55" s="15">
        <v>3.3521718865288936</v>
      </c>
      <c r="E55" s="18">
        <f t="shared" si="20"/>
        <v>-1.1000000000000072E-4</v>
      </c>
      <c r="F55" s="12">
        <f t="shared" si="21"/>
        <v>3.3349400200725392</v>
      </c>
      <c r="G55" s="19">
        <f t="shared" si="22"/>
        <v>-3.2984101464471937E-5</v>
      </c>
      <c r="H55" s="12">
        <f t="shared" ref="H55:H59" si="23">ABS(G55)</f>
        <v>3.2984101464471937E-5</v>
      </c>
      <c r="I55" s="12">
        <f t="shared" ref="I55:I59" si="24">H55*10^4</f>
        <v>0.32984101464471938</v>
      </c>
      <c r="J55" s="32"/>
    </row>
    <row r="56" spans="1:10" ht="18">
      <c r="A56" s="14" t="s">
        <v>47</v>
      </c>
      <c r="B56" s="14">
        <v>1.338E-2</v>
      </c>
      <c r="C56" s="14">
        <v>6.0282685295199157</v>
      </c>
      <c r="D56" s="14">
        <v>6.6871119066014328</v>
      </c>
      <c r="E56" s="18">
        <f t="shared" si="20"/>
        <v>-4.4999999999999901E-4</v>
      </c>
      <c r="F56" s="12">
        <f t="shared" si="21"/>
        <v>3.3521780570747852</v>
      </c>
      <c r="G56" s="19">
        <f t="shared" si="22"/>
        <v>-1.3424107918440437E-4</v>
      </c>
      <c r="H56" s="12">
        <f t="shared" si="23"/>
        <v>1.3424107918440437E-4</v>
      </c>
      <c r="I56" s="12">
        <f t="shared" si="24"/>
        <v>1.3424107918440438</v>
      </c>
      <c r="J56" s="32"/>
    </row>
    <row r="57" spans="1:10" ht="18">
      <c r="A57" s="15" t="s">
        <v>48</v>
      </c>
      <c r="B57" s="15">
        <v>1.2930000000000001E-2</v>
      </c>
      <c r="C57" s="15">
        <v>6.0282685295199157</v>
      </c>
      <c r="D57" s="15">
        <v>10.039289963676218</v>
      </c>
      <c r="E57" s="18">
        <f t="shared" si="20"/>
        <v>-7.8000000000000118E-4</v>
      </c>
      <c r="F57" s="12">
        <f t="shared" si="21"/>
        <v>3.334960999928569</v>
      </c>
      <c r="G57" s="19">
        <f t="shared" si="22"/>
        <v>-2.3388579357201114E-4</v>
      </c>
      <c r="H57" s="12">
        <f t="shared" si="23"/>
        <v>2.3388579357201114E-4</v>
      </c>
      <c r="I57" s="12">
        <f t="shared" si="24"/>
        <v>2.3388579357201116</v>
      </c>
      <c r="J57" s="32"/>
    </row>
    <row r="58" spans="1:10" ht="18">
      <c r="A58" s="14" t="s">
        <v>49</v>
      </c>
      <c r="B58" s="14">
        <v>1.2149999999999999E-2</v>
      </c>
      <c r="C58" s="14">
        <v>6.0282685295199157</v>
      </c>
      <c r="D58" s="14">
        <v>13.374250963604787</v>
      </c>
      <c r="E58" s="18">
        <f t="shared" si="20"/>
        <v>-7.9999999999999863E-4</v>
      </c>
      <c r="F58" s="12">
        <f t="shared" si="21"/>
        <v>3.3557490363952134</v>
      </c>
      <c r="G58" s="19">
        <f t="shared" si="22"/>
        <v>-2.3839685009918632E-4</v>
      </c>
      <c r="H58" s="12">
        <f t="shared" si="23"/>
        <v>2.3839685009918632E-4</v>
      </c>
      <c r="I58" s="12">
        <f t="shared" si="24"/>
        <v>2.383968500991863</v>
      </c>
      <c r="J58" s="32"/>
    </row>
    <row r="59" spans="1:10" ht="18">
      <c r="A59" s="15" t="s">
        <v>68</v>
      </c>
      <c r="B59" s="15">
        <v>1.1350000000000001E-2</v>
      </c>
      <c r="C59" s="15">
        <v>6.0282685295199157</v>
      </c>
      <c r="D59" s="15">
        <v>16.73</v>
      </c>
      <c r="E59" s="18">
        <f t="shared" si="20"/>
        <v>-8.0000000000000036E-4</v>
      </c>
      <c r="F59" s="12">
        <f t="shared" si="21"/>
        <v>3.3299999999999983</v>
      </c>
      <c r="G59" s="19">
        <f t="shared" si="22"/>
        <v>-2.4024024024024048E-4</v>
      </c>
      <c r="H59" s="12">
        <f t="shared" si="23"/>
        <v>2.4024024024024048E-4</v>
      </c>
      <c r="I59" s="12">
        <f t="shared" si="24"/>
        <v>2.4024024024024047</v>
      </c>
      <c r="J59" s="32"/>
    </row>
    <row r="60" spans="1:10" ht="18">
      <c r="A60" s="16" t="s">
        <v>69</v>
      </c>
      <c r="B60" s="16">
        <v>1.055E-2</v>
      </c>
      <c r="C60" s="16">
        <v>6.0282685295199157</v>
      </c>
      <c r="D60" s="16">
        <v>20.059999999999999</v>
      </c>
      <c r="E60" s="18"/>
      <c r="F60" s="12"/>
      <c r="G60" s="19"/>
    </row>
  </sheetData>
  <sortState ref="A3:D60">
    <sortCondition ref="A3:A60"/>
  </sortState>
  <mergeCells count="5">
    <mergeCell ref="J2:J11"/>
    <mergeCell ref="J18:J25"/>
    <mergeCell ref="J32:J41"/>
    <mergeCell ref="J45:J50"/>
    <mergeCell ref="J54:J5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G59" sqref="G59"/>
    </sheetView>
  </sheetViews>
  <sheetFormatPr baseColWidth="10" defaultRowHeight="14" x14ac:dyDescent="0"/>
  <cols>
    <col min="5" max="5" width="12" bestFit="1" customWidth="1"/>
    <col min="6" max="6" width="16.6640625" bestFit="1" customWidth="1"/>
    <col min="7" max="7" width="21.33203125" bestFit="1" customWidth="1"/>
    <col min="8" max="8" width="27.83203125" bestFit="1" customWidth="1"/>
    <col min="9" max="9" width="10.6640625" bestFit="1" customWidth="1"/>
  </cols>
  <sheetData>
    <row r="1" spans="1:10" ht="18">
      <c r="A1" s="12" t="s">
        <v>74</v>
      </c>
      <c r="B1" s="12" t="s">
        <v>52</v>
      </c>
      <c r="C1" s="12" t="s">
        <v>75</v>
      </c>
      <c r="D1" s="12" t="s">
        <v>76</v>
      </c>
      <c r="E1" s="17" t="s">
        <v>77</v>
      </c>
      <c r="F1" s="17" t="s">
        <v>84</v>
      </c>
      <c r="G1" s="17" t="s">
        <v>85</v>
      </c>
      <c r="H1" s="17" t="s">
        <v>86</v>
      </c>
      <c r="I1" s="17" t="s">
        <v>81</v>
      </c>
    </row>
    <row r="2" spans="1:10" ht="18">
      <c r="A2" s="14" t="s">
        <v>1</v>
      </c>
      <c r="B2" s="14">
        <v>6.0339999999999998E-2</v>
      </c>
      <c r="C2" s="14">
        <v>0</v>
      </c>
      <c r="D2" s="14">
        <v>0</v>
      </c>
      <c r="E2" s="12">
        <f t="shared" ref="E2:F9" si="0">B3-B2</f>
        <v>-1.7409999999999995E-2</v>
      </c>
      <c r="F2" s="12">
        <f t="shared" si="0"/>
        <v>0.75198715025777818</v>
      </c>
      <c r="G2" s="12">
        <f t="shared" ref="G2:G9" si="1">E2/F2</f>
        <v>-2.315199135255425E-2</v>
      </c>
      <c r="H2" s="12">
        <f>ABS(G2)</f>
        <v>2.315199135255425E-2</v>
      </c>
      <c r="I2" s="12">
        <f>H2*10^3</f>
        <v>23.151991352554251</v>
      </c>
      <c r="J2" s="31">
        <v>0</v>
      </c>
    </row>
    <row r="3" spans="1:10" ht="18">
      <c r="A3" s="15" t="s">
        <v>10</v>
      </c>
      <c r="B3" s="15">
        <v>4.2930000000000003E-2</v>
      </c>
      <c r="C3" s="15">
        <v>0.75198715025777818</v>
      </c>
      <c r="D3" s="15">
        <v>0</v>
      </c>
      <c r="E3" s="12">
        <f t="shared" si="0"/>
        <v>-1.3520000000000004E-2</v>
      </c>
      <c r="F3" s="12">
        <f t="shared" si="0"/>
        <v>0.75220435347315617</v>
      </c>
      <c r="G3" s="12">
        <f t="shared" si="1"/>
        <v>-1.7973839073882055E-2</v>
      </c>
      <c r="H3" s="12">
        <f t="shared" ref="H3:H9" si="2">ABS(G3)</f>
        <v>1.7973839073882055E-2</v>
      </c>
      <c r="I3" s="12">
        <f t="shared" ref="I3:I9" si="3">H3*10^3</f>
        <v>17.973839073882054</v>
      </c>
      <c r="J3" s="32"/>
    </row>
    <row r="4" spans="1:10" ht="18">
      <c r="A4" s="14" t="s">
        <v>15</v>
      </c>
      <c r="B4" s="14">
        <v>2.9409999999999999E-2</v>
      </c>
      <c r="C4" s="14">
        <v>1.5041915037309344</v>
      </c>
      <c r="D4" s="14">
        <v>0</v>
      </c>
      <c r="E4" s="12">
        <f t="shared" si="0"/>
        <v>-8.199999999999999E-3</v>
      </c>
      <c r="F4" s="12">
        <f t="shared" si="0"/>
        <v>0.75235368068372788</v>
      </c>
      <c r="G4" s="12">
        <f t="shared" si="1"/>
        <v>-1.0899129240050983E-2</v>
      </c>
      <c r="H4" s="12">
        <f t="shared" si="2"/>
        <v>1.0899129240050983E-2</v>
      </c>
      <c r="I4" s="12">
        <f t="shared" si="3"/>
        <v>10.899129240050984</v>
      </c>
      <c r="J4" s="32"/>
    </row>
    <row r="5" spans="1:10" ht="18">
      <c r="A5" s="15" t="s">
        <v>22</v>
      </c>
      <c r="B5" s="15">
        <v>2.121E-2</v>
      </c>
      <c r="C5" s="15">
        <v>2.2565451844146622</v>
      </c>
      <c r="D5" s="15">
        <v>0</v>
      </c>
      <c r="E5" s="12">
        <f t="shared" si="0"/>
        <v>-4.1400000000000013E-3</v>
      </c>
      <c r="F5" s="12">
        <f t="shared" si="0"/>
        <v>0.75758692065423405</v>
      </c>
      <c r="G5" s="12">
        <f t="shared" si="1"/>
        <v>-5.4647194759180843E-3</v>
      </c>
      <c r="H5" s="12">
        <f t="shared" si="2"/>
        <v>5.4647194759180843E-3</v>
      </c>
      <c r="I5" s="12">
        <f t="shared" si="3"/>
        <v>5.4647194759180842</v>
      </c>
      <c r="J5" s="32"/>
    </row>
    <row r="6" spans="1:10" ht="18">
      <c r="A6" s="14" t="s">
        <v>27</v>
      </c>
      <c r="B6" s="14">
        <v>1.7069999999999998E-2</v>
      </c>
      <c r="C6" s="14">
        <v>3.0141321050688963</v>
      </c>
      <c r="D6" s="14">
        <v>0</v>
      </c>
      <c r="E6" s="12">
        <f t="shared" si="0"/>
        <v>-1.9899999999999987E-3</v>
      </c>
      <c r="F6" s="12">
        <f t="shared" si="0"/>
        <v>0.75198776731236716</v>
      </c>
      <c r="G6" s="12">
        <f t="shared" si="1"/>
        <v>-2.6463196430871931E-3</v>
      </c>
      <c r="H6" s="12">
        <f t="shared" si="2"/>
        <v>2.6463196430871931E-3</v>
      </c>
      <c r="I6" s="12">
        <f t="shared" si="3"/>
        <v>2.6463196430871934</v>
      </c>
      <c r="J6" s="32"/>
    </row>
    <row r="7" spans="1:10" ht="18">
      <c r="A7" s="15" t="s">
        <v>36</v>
      </c>
      <c r="B7" s="15">
        <v>1.508E-2</v>
      </c>
      <c r="C7" s="15">
        <v>3.7661198723812634</v>
      </c>
      <c r="D7" s="15">
        <v>0</v>
      </c>
      <c r="E7" s="12">
        <f t="shared" si="0"/>
        <v>-7.2000000000000015E-4</v>
      </c>
      <c r="F7" s="12">
        <f t="shared" si="0"/>
        <v>0.75220805580069028</v>
      </c>
      <c r="G7" s="12">
        <f t="shared" si="1"/>
        <v>-9.5718198502087811E-4</v>
      </c>
      <c r="H7" s="12">
        <f t="shared" si="2"/>
        <v>9.5718198502087811E-4</v>
      </c>
      <c r="I7" s="12">
        <f t="shared" si="3"/>
        <v>0.95718198502087815</v>
      </c>
      <c r="J7" s="32"/>
    </row>
    <row r="8" spans="1:10" ht="18">
      <c r="A8" s="15" t="s">
        <v>38</v>
      </c>
      <c r="B8" s="15">
        <v>1.436E-2</v>
      </c>
      <c r="C8" s="15">
        <v>4.5183279281819537</v>
      </c>
      <c r="D8" s="15">
        <v>0</v>
      </c>
      <c r="E8" s="12">
        <f t="shared" si="0"/>
        <v>-4.6999999999999993E-4</v>
      </c>
      <c r="F8" s="12">
        <f t="shared" si="0"/>
        <v>0.75235059541078275</v>
      </c>
      <c r="G8" s="12">
        <f t="shared" si="1"/>
        <v>-6.2470874997231892E-4</v>
      </c>
      <c r="H8" s="12">
        <f t="shared" si="2"/>
        <v>6.2470874997231892E-4</v>
      </c>
      <c r="I8" s="12">
        <f t="shared" si="3"/>
        <v>0.62470874997231896</v>
      </c>
      <c r="J8" s="32"/>
    </row>
    <row r="9" spans="1:10" ht="18">
      <c r="A9" s="14" t="s">
        <v>43</v>
      </c>
      <c r="B9" s="14">
        <v>1.389E-2</v>
      </c>
      <c r="C9" s="14">
        <v>5.2706785235927365</v>
      </c>
      <c r="D9" s="14">
        <v>0</v>
      </c>
      <c r="E9" s="12">
        <f t="shared" si="0"/>
        <v>-2.9999999999999992E-4</v>
      </c>
      <c r="F9" s="12">
        <f t="shared" si="0"/>
        <v>0.75759000592717918</v>
      </c>
      <c r="G9" s="12">
        <f t="shared" si="1"/>
        <v>-3.9599255224182092E-4</v>
      </c>
      <c r="H9" s="12">
        <f t="shared" si="2"/>
        <v>3.9599255224182092E-4</v>
      </c>
      <c r="I9" s="12">
        <f t="shared" si="3"/>
        <v>0.39599255224182089</v>
      </c>
      <c r="J9" s="32"/>
    </row>
    <row r="10" spans="1:10" ht="18">
      <c r="A10" s="14" t="s">
        <v>45</v>
      </c>
      <c r="B10" s="14">
        <v>1.359E-2</v>
      </c>
      <c r="C10" s="14">
        <v>6.0282685295199157</v>
      </c>
      <c r="D10" s="14">
        <v>0</v>
      </c>
      <c r="E10" s="12"/>
      <c r="F10" s="12"/>
      <c r="G10" s="12"/>
      <c r="H10" s="12"/>
      <c r="I10" s="12"/>
    </row>
    <row r="11" spans="1:10" ht="18">
      <c r="A11" s="15" t="s">
        <v>2</v>
      </c>
      <c r="B11" s="15">
        <v>5.2720000000000003E-2</v>
      </c>
      <c r="C11" s="15">
        <v>0</v>
      </c>
      <c r="D11" s="15">
        <v>1.6678831280836994</v>
      </c>
      <c r="E11" s="12"/>
      <c r="F11" s="12"/>
      <c r="G11" s="12"/>
      <c r="H11" s="12"/>
      <c r="I11" s="12"/>
    </row>
    <row r="12" spans="1:10" ht="18">
      <c r="A12" s="14" t="s">
        <v>11</v>
      </c>
      <c r="B12" s="14">
        <v>3.6659999999999998E-2</v>
      </c>
      <c r="C12" s="14">
        <v>0.75198715025777818</v>
      </c>
      <c r="D12" s="14">
        <v>1.6678831280836994</v>
      </c>
      <c r="E12" s="12"/>
      <c r="F12" s="12"/>
      <c r="G12" s="12"/>
      <c r="H12" s="12"/>
      <c r="I12" s="12"/>
    </row>
    <row r="13" spans="1:10" ht="18">
      <c r="A13" s="15" t="s">
        <v>16</v>
      </c>
      <c r="B13" s="15">
        <v>2.555E-2</v>
      </c>
      <c r="C13" s="15">
        <v>1.5041915037309344</v>
      </c>
      <c r="D13" s="15">
        <v>1.6678831280836994</v>
      </c>
      <c r="E13" s="12"/>
      <c r="F13" s="12"/>
      <c r="G13" s="12"/>
      <c r="H13" s="12"/>
      <c r="I13" s="12"/>
    </row>
    <row r="14" spans="1:10" ht="18">
      <c r="A14" s="14" t="s">
        <v>23</v>
      </c>
      <c r="B14" s="14">
        <v>1.9089999999999999E-2</v>
      </c>
      <c r="C14" s="14">
        <v>2.2565451844146622</v>
      </c>
      <c r="D14" s="14">
        <v>1.6678831280836994</v>
      </c>
      <c r="E14" s="12"/>
      <c r="F14" s="12"/>
      <c r="G14" s="12"/>
      <c r="H14" s="12"/>
      <c r="I14" s="12"/>
    </row>
    <row r="15" spans="1:10" ht="18">
      <c r="A15" s="15" t="s">
        <v>28</v>
      </c>
      <c r="B15" s="15">
        <v>1.6119999999999999E-2</v>
      </c>
      <c r="C15" s="15">
        <v>3.0141321050688963</v>
      </c>
      <c r="D15" s="15">
        <v>1.6678831280836994</v>
      </c>
      <c r="E15" s="17"/>
      <c r="F15" s="17"/>
      <c r="G15" s="17"/>
      <c r="H15" s="17" t="s">
        <v>86</v>
      </c>
      <c r="I15" s="17" t="s">
        <v>81</v>
      </c>
    </row>
    <row r="16" spans="1:10" ht="18">
      <c r="A16" s="14" t="s">
        <v>3</v>
      </c>
      <c r="B16" s="14">
        <v>4.6690000000000002E-2</v>
      </c>
      <c r="C16" s="14">
        <v>0</v>
      </c>
      <c r="D16" s="14">
        <v>3.3521718865288936</v>
      </c>
      <c r="E16" s="12">
        <f t="shared" ref="E16:F21" si="4">B17-B16</f>
        <v>-1.5050000000000001E-2</v>
      </c>
      <c r="F16" s="12">
        <f t="shared" si="4"/>
        <v>0.75198715025777818</v>
      </c>
      <c r="G16" s="12">
        <f t="shared" ref="G16:G21" si="5">E16/F16</f>
        <v>-2.0013639853873728E-2</v>
      </c>
      <c r="H16" s="12">
        <f>ABS(G16)</f>
        <v>2.0013639853873728E-2</v>
      </c>
      <c r="I16" s="12">
        <f>H16*10^3</f>
        <v>20.013639853873727</v>
      </c>
      <c r="J16" s="33">
        <v>3.3500000000000002E-2</v>
      </c>
    </row>
    <row r="17" spans="1:10" ht="18">
      <c r="A17" s="15" t="s">
        <v>12</v>
      </c>
      <c r="B17" s="15">
        <v>3.1640000000000001E-2</v>
      </c>
      <c r="C17" s="15">
        <v>0.75198715025777818</v>
      </c>
      <c r="D17" s="15">
        <v>3.3521718865288936</v>
      </c>
      <c r="E17" s="12">
        <f t="shared" si="4"/>
        <v>-9.1999999999999998E-3</v>
      </c>
      <c r="F17" s="12">
        <f t="shared" si="4"/>
        <v>0.75220435347315617</v>
      </c>
      <c r="G17" s="12">
        <f t="shared" si="5"/>
        <v>-1.2230718896428613E-2</v>
      </c>
      <c r="H17" s="12">
        <f t="shared" ref="H17:H21" si="6">ABS(G17)</f>
        <v>1.2230718896428613E-2</v>
      </c>
      <c r="I17" s="12">
        <f t="shared" ref="I17:I21" si="7">H17*10^3</f>
        <v>12.230718896428613</v>
      </c>
      <c r="J17" s="32"/>
    </row>
    <row r="18" spans="1:10" ht="18">
      <c r="A18" s="14" t="s">
        <v>17</v>
      </c>
      <c r="B18" s="14">
        <v>2.2440000000000002E-2</v>
      </c>
      <c r="C18" s="14">
        <v>1.5041915037309344</v>
      </c>
      <c r="D18" s="14">
        <v>3.3521718865288936</v>
      </c>
      <c r="E18" s="12">
        <f t="shared" si="4"/>
        <v>-4.9000000000000016E-3</v>
      </c>
      <c r="F18" s="12">
        <f t="shared" si="4"/>
        <v>0.75235368068372788</v>
      </c>
      <c r="G18" s="12">
        <f t="shared" si="5"/>
        <v>-6.5128943019816879E-3</v>
      </c>
      <c r="H18" s="12">
        <f t="shared" si="6"/>
        <v>6.5128943019816879E-3</v>
      </c>
      <c r="I18" s="12">
        <f t="shared" si="7"/>
        <v>6.5128943019816878</v>
      </c>
      <c r="J18" s="32"/>
    </row>
    <row r="19" spans="1:10" ht="18">
      <c r="A19" s="15" t="s">
        <v>24</v>
      </c>
      <c r="B19" s="15">
        <v>1.754E-2</v>
      </c>
      <c r="C19" s="15">
        <v>2.2565451844146622</v>
      </c>
      <c r="D19" s="15">
        <v>3.3521718865288936</v>
      </c>
      <c r="E19" s="12">
        <f t="shared" si="4"/>
        <v>-2E-3</v>
      </c>
      <c r="F19" s="12">
        <f t="shared" si="4"/>
        <v>0.75758692065423405</v>
      </c>
      <c r="G19" s="12">
        <f t="shared" si="5"/>
        <v>-2.6399610994773345E-3</v>
      </c>
      <c r="H19" s="12">
        <f t="shared" si="6"/>
        <v>2.6399610994773345E-3</v>
      </c>
      <c r="I19" s="12">
        <f t="shared" si="7"/>
        <v>2.6399610994773344</v>
      </c>
      <c r="J19" s="32"/>
    </row>
    <row r="20" spans="1:10" ht="18">
      <c r="A20" s="14" t="s">
        <v>29</v>
      </c>
      <c r="B20" s="14">
        <v>1.554E-2</v>
      </c>
      <c r="C20" s="14">
        <v>3.0141321050688963</v>
      </c>
      <c r="D20" s="14">
        <v>3.3521718865288936</v>
      </c>
      <c r="E20" s="12">
        <f t="shared" si="4"/>
        <v>-1.6000000000000007E-3</v>
      </c>
      <c r="F20" s="12">
        <f t="shared" si="4"/>
        <v>1.5041958231130574</v>
      </c>
      <c r="G20" s="12">
        <f t="shared" si="5"/>
        <v>-1.0636912929918052E-3</v>
      </c>
      <c r="H20" s="12">
        <f t="shared" si="6"/>
        <v>1.0636912929918052E-3</v>
      </c>
      <c r="I20" s="12">
        <f t="shared" si="7"/>
        <v>1.0636912929918052</v>
      </c>
      <c r="J20" s="32"/>
    </row>
    <row r="21" spans="1:10" ht="18">
      <c r="A21" s="14" t="s">
        <v>39</v>
      </c>
      <c r="B21" s="14">
        <v>1.3939999999999999E-2</v>
      </c>
      <c r="C21" s="14">
        <v>4.5183279281819537</v>
      </c>
      <c r="D21" s="14">
        <v>3.3521718865288936</v>
      </c>
      <c r="E21" s="12">
        <f t="shared" si="4"/>
        <v>-4.4999999999999901E-4</v>
      </c>
      <c r="F21" s="12">
        <f t="shared" si="4"/>
        <v>1.5099406013379619</v>
      </c>
      <c r="G21" s="12">
        <f t="shared" si="5"/>
        <v>-2.9802496840024897E-4</v>
      </c>
      <c r="H21" s="12">
        <f t="shared" si="6"/>
        <v>2.9802496840024897E-4</v>
      </c>
      <c r="I21" s="12">
        <f t="shared" si="7"/>
        <v>0.29802496840024895</v>
      </c>
      <c r="J21" s="32"/>
    </row>
    <row r="22" spans="1:10" ht="18">
      <c r="A22" s="15" t="s">
        <v>46</v>
      </c>
      <c r="B22" s="15">
        <v>1.349E-2</v>
      </c>
      <c r="C22" s="15">
        <v>6.0282685295199157</v>
      </c>
      <c r="D22" s="15">
        <v>3.3521718865288936</v>
      </c>
      <c r="E22" s="19"/>
      <c r="F22" s="19"/>
      <c r="G22" s="19"/>
      <c r="H22" s="19"/>
      <c r="I22" s="19"/>
    </row>
    <row r="23" spans="1:10" ht="18">
      <c r="A23" s="15" t="s">
        <v>4</v>
      </c>
      <c r="B23" s="15">
        <v>4.1309999999999999E-2</v>
      </c>
      <c r="C23" s="15">
        <v>0</v>
      </c>
      <c r="D23" s="15">
        <v>5.0249100001199496</v>
      </c>
      <c r="E23" s="12"/>
      <c r="F23" s="12"/>
      <c r="G23" s="12"/>
      <c r="H23" s="12"/>
      <c r="I23" s="12"/>
    </row>
    <row r="24" spans="1:10" ht="18">
      <c r="A24" s="14" t="s">
        <v>13</v>
      </c>
      <c r="B24" s="14">
        <v>2.7779999999999999E-2</v>
      </c>
      <c r="C24" s="14">
        <v>0.75198715025777818</v>
      </c>
      <c r="D24" s="14">
        <v>5.0249100001199549</v>
      </c>
      <c r="E24" s="12"/>
      <c r="F24" s="12"/>
      <c r="G24" s="12"/>
      <c r="H24" s="12"/>
      <c r="I24" s="12"/>
    </row>
    <row r="25" spans="1:10" ht="18">
      <c r="A25" s="15" t="s">
        <v>18</v>
      </c>
      <c r="B25" s="15">
        <v>2.0320000000000001E-2</v>
      </c>
      <c r="C25" s="15">
        <v>1.5041915037309344</v>
      </c>
      <c r="D25" s="15">
        <v>5.0249100001199549</v>
      </c>
      <c r="E25" s="12"/>
      <c r="F25" s="12"/>
      <c r="G25" s="12"/>
      <c r="H25" s="12"/>
      <c r="I25" s="12"/>
    </row>
    <row r="26" spans="1:10" ht="18">
      <c r="A26" s="14" t="s">
        <v>25</v>
      </c>
      <c r="B26" s="14">
        <v>1.6820000000000002E-2</v>
      </c>
      <c r="C26" s="14">
        <v>2.2565451844146622</v>
      </c>
      <c r="D26" s="14">
        <v>5.0249100001199549</v>
      </c>
      <c r="E26" s="12"/>
      <c r="F26" s="12"/>
      <c r="G26" s="12"/>
      <c r="H26" s="12"/>
      <c r="I26" s="12"/>
    </row>
    <row r="27" spans="1:10" ht="18">
      <c r="A27" s="15" t="s">
        <v>30</v>
      </c>
      <c r="B27" s="15">
        <v>1.5169999999999999E-2</v>
      </c>
      <c r="C27" s="15">
        <v>3.0141321050688963</v>
      </c>
      <c r="D27" s="15">
        <v>5.0249100001199549</v>
      </c>
      <c r="E27" s="17"/>
      <c r="F27" s="17"/>
      <c r="G27" s="17"/>
      <c r="H27" s="17" t="s">
        <v>86</v>
      </c>
      <c r="I27" s="17" t="s">
        <v>81</v>
      </c>
    </row>
    <row r="28" spans="1:10" ht="18">
      <c r="A28" s="14" t="s">
        <v>5</v>
      </c>
      <c r="B28" s="14">
        <v>3.6760000000000001E-2</v>
      </c>
      <c r="C28" s="14">
        <v>0</v>
      </c>
      <c r="D28" s="14">
        <v>6.6871119066014328</v>
      </c>
      <c r="E28" s="12">
        <f t="shared" ref="E28:F35" si="8">B29-B28</f>
        <v>-1.1509999999999999E-2</v>
      </c>
      <c r="F28" s="12">
        <f t="shared" si="8"/>
        <v>0.75198715025777818</v>
      </c>
      <c r="G28" s="12">
        <f t="shared" ref="G28:G35" si="9">E28/F28</f>
        <v>-1.5306112605852929E-2</v>
      </c>
      <c r="H28" s="12">
        <f>ABS(G28)</f>
        <v>1.5306112605852929E-2</v>
      </c>
      <c r="I28" s="12">
        <f>H28*10^3</f>
        <v>15.306112605852929</v>
      </c>
      <c r="J28" s="33">
        <v>6.6900000000000001E-2</v>
      </c>
    </row>
    <row r="29" spans="1:10" ht="18">
      <c r="A29" s="15" t="s">
        <v>14</v>
      </c>
      <c r="B29" s="15">
        <v>2.5250000000000002E-2</v>
      </c>
      <c r="C29" s="15">
        <v>0.75198715025777818</v>
      </c>
      <c r="D29" s="15">
        <v>6.6871119066014328</v>
      </c>
      <c r="E29" s="12">
        <f t="shared" si="8"/>
        <v>-6.3100000000000031E-3</v>
      </c>
      <c r="F29" s="12">
        <f t="shared" si="8"/>
        <v>0.75220435347315617</v>
      </c>
      <c r="G29" s="12">
        <f t="shared" si="9"/>
        <v>-8.388677851789629E-3</v>
      </c>
      <c r="H29" s="12">
        <f t="shared" ref="H29:H35" si="10">ABS(G29)</f>
        <v>8.388677851789629E-3</v>
      </c>
      <c r="I29" s="12">
        <f t="shared" ref="I29:I35" si="11">H29*10^3</f>
        <v>8.3886778517896285</v>
      </c>
      <c r="J29" s="32"/>
    </row>
    <row r="30" spans="1:10" ht="18">
      <c r="A30" s="14" t="s">
        <v>19</v>
      </c>
      <c r="B30" s="14">
        <v>1.8939999999999999E-2</v>
      </c>
      <c r="C30" s="14">
        <v>1.5041915037309344</v>
      </c>
      <c r="D30" s="14">
        <v>6.6871119066014328</v>
      </c>
      <c r="E30" s="12">
        <f t="shared" si="8"/>
        <v>-2.8199999999999996E-3</v>
      </c>
      <c r="F30" s="12">
        <f t="shared" si="8"/>
        <v>0.75235368068372788</v>
      </c>
      <c r="G30" s="12">
        <f t="shared" si="9"/>
        <v>-3.7482371288955819E-3</v>
      </c>
      <c r="H30" s="12">
        <f t="shared" si="10"/>
        <v>3.7482371288955819E-3</v>
      </c>
      <c r="I30" s="12">
        <f t="shared" si="11"/>
        <v>3.7482371288955818</v>
      </c>
      <c r="J30" s="32"/>
    </row>
    <row r="31" spans="1:10" ht="18">
      <c r="A31" s="15" t="s">
        <v>26</v>
      </c>
      <c r="B31" s="15">
        <v>1.6119999999999999E-2</v>
      </c>
      <c r="C31" s="15">
        <v>2.2565451844146622</v>
      </c>
      <c r="D31" s="15">
        <v>6.6871119066014328</v>
      </c>
      <c r="E31" s="12">
        <f t="shared" si="8"/>
        <v>-1.1399999999999987E-3</v>
      </c>
      <c r="F31" s="12">
        <f t="shared" si="8"/>
        <v>0.75758692065423405</v>
      </c>
      <c r="G31" s="12">
        <f t="shared" si="9"/>
        <v>-1.5047778267020789E-3</v>
      </c>
      <c r="H31" s="12">
        <f t="shared" si="10"/>
        <v>1.5047778267020789E-3</v>
      </c>
      <c r="I31" s="12">
        <f t="shared" si="11"/>
        <v>1.5047778267020788</v>
      </c>
      <c r="J31" s="32"/>
    </row>
    <row r="32" spans="1:10" ht="18">
      <c r="A32" s="14" t="s">
        <v>31</v>
      </c>
      <c r="B32" s="14">
        <v>1.498E-2</v>
      </c>
      <c r="C32" s="14">
        <v>3.0141321050688963</v>
      </c>
      <c r="D32" s="14">
        <v>6.6871119066014328</v>
      </c>
      <c r="E32" s="12">
        <f t="shared" si="8"/>
        <v>-7.5000000000000067E-4</v>
      </c>
      <c r="F32" s="12">
        <f t="shared" si="8"/>
        <v>0.75198776731236716</v>
      </c>
      <c r="G32" s="12">
        <f t="shared" si="9"/>
        <v>-9.9735664940472251E-4</v>
      </c>
      <c r="H32" s="12">
        <f t="shared" si="10"/>
        <v>9.9735664940472251E-4</v>
      </c>
      <c r="I32" s="12">
        <f t="shared" si="11"/>
        <v>0.99735664940472246</v>
      </c>
      <c r="J32" s="32"/>
    </row>
    <row r="33" spans="1:10" ht="18">
      <c r="A33" s="14" t="s">
        <v>37</v>
      </c>
      <c r="B33" s="14">
        <v>1.423E-2</v>
      </c>
      <c r="C33" s="14">
        <v>3.7661198723812634</v>
      </c>
      <c r="D33" s="14">
        <v>6.6871119066014328</v>
      </c>
      <c r="E33" s="12">
        <f t="shared" si="8"/>
        <v>-3.9999999999999931E-4</v>
      </c>
      <c r="F33" s="12">
        <f t="shared" si="8"/>
        <v>0.75220805580069028</v>
      </c>
      <c r="G33" s="12">
        <f t="shared" si="9"/>
        <v>-5.3176776945604233E-4</v>
      </c>
      <c r="H33" s="12">
        <f t="shared" si="10"/>
        <v>5.3176776945604233E-4</v>
      </c>
      <c r="I33" s="12">
        <f t="shared" si="11"/>
        <v>0.53176776945604232</v>
      </c>
      <c r="J33" s="32"/>
    </row>
    <row r="34" spans="1:10" ht="18">
      <c r="A34" s="15" t="s">
        <v>40</v>
      </c>
      <c r="B34" s="15">
        <v>1.383E-2</v>
      </c>
      <c r="C34" s="15">
        <v>4.5183279281819537</v>
      </c>
      <c r="D34" s="15">
        <v>6.6871119066014328</v>
      </c>
      <c r="E34" s="12">
        <f t="shared" si="8"/>
        <v>-2.9000000000000033E-4</v>
      </c>
      <c r="F34" s="12">
        <f t="shared" si="8"/>
        <v>0.75235059541078275</v>
      </c>
      <c r="G34" s="12">
        <f t="shared" si="9"/>
        <v>-3.8545859040845258E-4</v>
      </c>
      <c r="H34" s="12">
        <f t="shared" si="10"/>
        <v>3.8545859040845258E-4</v>
      </c>
      <c r="I34" s="12">
        <f t="shared" si="11"/>
        <v>0.38545859040845259</v>
      </c>
      <c r="J34" s="32"/>
    </row>
    <row r="35" spans="1:10" ht="18">
      <c r="A35" s="15" t="s">
        <v>44</v>
      </c>
      <c r="B35" s="15">
        <v>1.354E-2</v>
      </c>
      <c r="C35" s="15">
        <v>5.2706785235927365</v>
      </c>
      <c r="D35" s="15">
        <v>6.6871119066014328</v>
      </c>
      <c r="E35" s="12">
        <f t="shared" si="8"/>
        <v>-1.6000000000000042E-4</v>
      </c>
      <c r="F35" s="12">
        <f t="shared" si="8"/>
        <v>0.75759000592717918</v>
      </c>
      <c r="G35" s="12">
        <f t="shared" si="9"/>
        <v>-2.111960278623051E-4</v>
      </c>
      <c r="H35" s="12">
        <f t="shared" si="10"/>
        <v>2.111960278623051E-4</v>
      </c>
      <c r="I35" s="12">
        <f t="shared" si="11"/>
        <v>0.2111960278623051</v>
      </c>
      <c r="J35" s="32"/>
    </row>
    <row r="36" spans="1:10" ht="18">
      <c r="A36" s="14" t="s">
        <v>47</v>
      </c>
      <c r="B36" s="14">
        <v>1.338E-2</v>
      </c>
      <c r="C36" s="14">
        <v>6.0282685295199157</v>
      </c>
      <c r="D36" s="14">
        <v>6.6871119066014328</v>
      </c>
      <c r="E36" s="12"/>
      <c r="F36" s="12"/>
      <c r="G36" s="12"/>
      <c r="H36" s="12"/>
      <c r="I36" s="12"/>
    </row>
    <row r="37" spans="1:10" ht="18">
      <c r="A37" s="15" t="s">
        <v>6</v>
      </c>
      <c r="B37" s="15">
        <v>3.3189999999999997E-2</v>
      </c>
      <c r="C37" s="15">
        <v>0</v>
      </c>
      <c r="D37" s="15">
        <v>8.3549950346851318</v>
      </c>
      <c r="E37" s="12"/>
      <c r="F37" s="12"/>
      <c r="G37" s="12"/>
      <c r="H37" s="12"/>
      <c r="I37" s="12"/>
    </row>
    <row r="38" spans="1:10" ht="18">
      <c r="A38" s="15" t="s">
        <v>32</v>
      </c>
      <c r="B38" s="15">
        <v>1.456E-2</v>
      </c>
      <c r="C38" s="15">
        <v>3.0141321050688963</v>
      </c>
      <c r="D38" s="15">
        <v>8.3549950346851318</v>
      </c>
      <c r="E38" s="12"/>
      <c r="F38" s="12"/>
      <c r="G38" s="12"/>
      <c r="H38" s="12"/>
      <c r="I38" s="12"/>
    </row>
    <row r="39" spans="1:10" ht="18">
      <c r="A39" s="14" t="s">
        <v>7</v>
      </c>
      <c r="B39" s="14">
        <v>3.0179999999999998E-2</v>
      </c>
      <c r="C39" s="14">
        <v>0</v>
      </c>
      <c r="D39" s="14">
        <v>10.039289963676218</v>
      </c>
      <c r="E39" s="12"/>
      <c r="F39" s="12"/>
      <c r="G39" s="12"/>
      <c r="H39" s="12"/>
      <c r="I39" s="12"/>
    </row>
    <row r="40" spans="1:10" ht="18">
      <c r="A40" s="15" t="s">
        <v>20</v>
      </c>
      <c r="B40" s="15">
        <v>1.7330000000000002E-2</v>
      </c>
      <c r="C40" s="15">
        <v>1.5041915037309344</v>
      </c>
      <c r="D40" s="15">
        <v>10.039289963676218</v>
      </c>
      <c r="E40" s="12"/>
      <c r="F40" s="12"/>
      <c r="G40" s="12"/>
      <c r="H40" s="12"/>
      <c r="I40" s="12"/>
    </row>
    <row r="41" spans="1:10" ht="18">
      <c r="A41" s="14" t="s">
        <v>33</v>
      </c>
      <c r="B41" s="14">
        <v>1.443E-2</v>
      </c>
      <c r="C41" s="14">
        <v>3.0141321050688963</v>
      </c>
      <c r="D41" s="14">
        <v>10.039289963676218</v>
      </c>
      <c r="E41" s="12"/>
      <c r="F41" s="12"/>
      <c r="G41" s="12"/>
      <c r="H41" s="12"/>
      <c r="I41" s="12"/>
    </row>
    <row r="42" spans="1:10" ht="18">
      <c r="A42" s="14" t="s">
        <v>41</v>
      </c>
      <c r="B42" s="14">
        <v>1.37E-2</v>
      </c>
      <c r="C42" s="14">
        <v>4.5183279281819537</v>
      </c>
      <c r="D42" s="14">
        <v>10.039289963676218</v>
      </c>
      <c r="E42" s="12"/>
      <c r="F42" s="12"/>
      <c r="G42" s="12"/>
      <c r="H42" s="12"/>
      <c r="I42" s="12"/>
    </row>
    <row r="43" spans="1:10" ht="18">
      <c r="A43" s="15" t="s">
        <v>48</v>
      </c>
      <c r="B43" s="15">
        <v>1.2930000000000001E-2</v>
      </c>
      <c r="C43" s="15">
        <v>6.0282685295199157</v>
      </c>
      <c r="D43" s="15">
        <v>10.039289963676218</v>
      </c>
      <c r="E43" s="12"/>
      <c r="F43" s="12"/>
      <c r="G43" s="12"/>
      <c r="H43" s="12"/>
      <c r="I43" s="12"/>
    </row>
    <row r="44" spans="1:10" ht="18">
      <c r="A44" s="15" t="s">
        <v>8</v>
      </c>
      <c r="B44" s="15">
        <v>2.7990000000000001E-2</v>
      </c>
      <c r="C44" s="15">
        <v>0</v>
      </c>
      <c r="D44" s="15">
        <v>11.712032396649404</v>
      </c>
      <c r="E44" s="12"/>
      <c r="F44" s="12"/>
      <c r="G44" s="12"/>
      <c r="H44" s="12"/>
      <c r="I44" s="12"/>
    </row>
    <row r="45" spans="1:10" ht="18">
      <c r="A45" s="15" t="s">
        <v>34</v>
      </c>
      <c r="B45" s="15">
        <v>1.435E-2</v>
      </c>
      <c r="C45" s="15">
        <v>3.0141321050688963</v>
      </c>
      <c r="D45" s="15">
        <v>11.712032396649404</v>
      </c>
      <c r="E45" s="12"/>
      <c r="F45" s="12"/>
      <c r="G45" s="12"/>
      <c r="H45" s="12"/>
      <c r="I45" s="12"/>
    </row>
    <row r="46" spans="1:10" ht="18">
      <c r="A46" s="14" t="s">
        <v>9</v>
      </c>
      <c r="B46" s="14">
        <v>2.6009999999999998E-2</v>
      </c>
      <c r="C46" s="14">
        <v>0</v>
      </c>
      <c r="D46" s="14">
        <v>13.374250963604787</v>
      </c>
      <c r="E46" s="12"/>
      <c r="F46" s="12"/>
      <c r="G46" s="12"/>
      <c r="H46" s="12"/>
      <c r="I46" s="12"/>
    </row>
    <row r="47" spans="1:10" ht="18">
      <c r="A47" s="14" t="s">
        <v>21</v>
      </c>
      <c r="B47" s="14">
        <v>1.618E-2</v>
      </c>
      <c r="C47" s="14">
        <v>1.5041915037309344</v>
      </c>
      <c r="D47" s="14">
        <v>13.374250963604787</v>
      </c>
      <c r="E47" s="12"/>
      <c r="F47" s="12"/>
      <c r="G47" s="12"/>
      <c r="H47" s="12"/>
      <c r="I47" s="12"/>
    </row>
    <row r="48" spans="1:10" ht="18">
      <c r="A48" s="14" t="s">
        <v>35</v>
      </c>
      <c r="B48" s="14">
        <v>1.4189999999999999E-2</v>
      </c>
      <c r="C48" s="14">
        <v>3.0141321050688963</v>
      </c>
      <c r="D48" s="14">
        <v>13.374250963604787</v>
      </c>
      <c r="E48" s="12"/>
      <c r="F48" s="12"/>
      <c r="G48" s="12"/>
      <c r="H48" s="12"/>
      <c r="I48" s="12"/>
    </row>
    <row r="49" spans="1:10" ht="18">
      <c r="A49" s="15" t="s">
        <v>42</v>
      </c>
      <c r="B49" s="15">
        <v>1.3339999999999999E-2</v>
      </c>
      <c r="C49" s="15">
        <v>4.5183279281819537</v>
      </c>
      <c r="D49" s="15">
        <v>13.374250963604787</v>
      </c>
      <c r="E49" s="12"/>
      <c r="F49" s="12"/>
      <c r="G49" s="12"/>
      <c r="H49" s="12"/>
      <c r="I49" s="12"/>
    </row>
    <row r="50" spans="1:10" ht="18">
      <c r="A50" s="14" t="s">
        <v>49</v>
      </c>
      <c r="B50" s="14">
        <v>1.2149999999999999E-2</v>
      </c>
      <c r="C50" s="14">
        <v>6.0282685295199157</v>
      </c>
      <c r="D50" s="14">
        <v>13.374250963604787</v>
      </c>
      <c r="E50" s="12"/>
      <c r="F50" s="12"/>
      <c r="G50" s="12"/>
      <c r="H50" s="12"/>
      <c r="I50" s="12"/>
    </row>
    <row r="51" spans="1:10" ht="18">
      <c r="A51" s="15" t="s">
        <v>60</v>
      </c>
      <c r="B51" s="15">
        <v>2.3310000000000001E-2</v>
      </c>
      <c r="C51" s="15">
        <v>0</v>
      </c>
      <c r="D51" s="15">
        <v>16.73</v>
      </c>
      <c r="E51" s="12">
        <f t="shared" ref="E51:F54" si="12">B52-B51</f>
        <v>-7.6500000000000005E-3</v>
      </c>
      <c r="F51" s="12">
        <f t="shared" si="12"/>
        <v>1.5041915037309344</v>
      </c>
      <c r="G51" s="12">
        <f>E51/F51</f>
        <v>-5.0857885987424193E-3</v>
      </c>
      <c r="H51" s="12">
        <f>ABS(G51)</f>
        <v>5.0857885987424193E-3</v>
      </c>
      <c r="I51" s="12">
        <f>H51*10^3</f>
        <v>5.0857885987424192</v>
      </c>
      <c r="J51" s="33">
        <v>0.1673</v>
      </c>
    </row>
    <row r="52" spans="1:10" ht="18">
      <c r="A52" s="15" t="s">
        <v>62</v>
      </c>
      <c r="B52" s="15">
        <v>1.566E-2</v>
      </c>
      <c r="C52" s="15">
        <v>1.5041915037309344</v>
      </c>
      <c r="D52" s="15">
        <v>16.73</v>
      </c>
      <c r="E52" s="12">
        <f t="shared" si="12"/>
        <v>-1.7700000000000007E-3</v>
      </c>
      <c r="F52" s="12">
        <f t="shared" si="12"/>
        <v>1.5099406013379619</v>
      </c>
      <c r="G52" s="12">
        <f>E52/F52</f>
        <v>-1.1722315423743155E-3</v>
      </c>
      <c r="H52" s="12">
        <f t="shared" ref="H52:H54" si="13">ABS(G52)</f>
        <v>1.1722315423743155E-3</v>
      </c>
      <c r="I52" s="12">
        <f t="shared" ref="I52:I54" si="14">H52*10^3</f>
        <v>1.1722315423743155</v>
      </c>
      <c r="J52" s="32"/>
    </row>
    <row r="53" spans="1:10" ht="18">
      <c r="A53" s="15" t="s">
        <v>64</v>
      </c>
      <c r="B53" s="15">
        <v>1.389E-2</v>
      </c>
      <c r="C53" s="15">
        <v>3.0141321050688963</v>
      </c>
      <c r="D53" s="15">
        <v>16.73</v>
      </c>
      <c r="E53" s="12">
        <f t="shared" si="12"/>
        <v>-1.1299999999999991E-3</v>
      </c>
      <c r="F53" s="12">
        <f t="shared" si="12"/>
        <v>1.5041958231130574</v>
      </c>
      <c r="G53" s="12">
        <f>E53/F53</f>
        <v>-7.5123197567546142E-4</v>
      </c>
      <c r="H53" s="12">
        <f t="shared" si="13"/>
        <v>7.5123197567546142E-4</v>
      </c>
      <c r="I53" s="12">
        <f t="shared" si="14"/>
        <v>0.75123197567546141</v>
      </c>
      <c r="J53" s="32"/>
    </row>
    <row r="54" spans="1:10" ht="18">
      <c r="A54" s="15" t="s">
        <v>66</v>
      </c>
      <c r="B54" s="15">
        <v>1.2760000000000001E-2</v>
      </c>
      <c r="C54" s="15">
        <v>4.5183279281819537</v>
      </c>
      <c r="D54" s="15">
        <v>16.73</v>
      </c>
      <c r="E54" s="12">
        <f t="shared" si="12"/>
        <v>-1.4099999999999998E-3</v>
      </c>
      <c r="F54" s="12">
        <f t="shared" si="12"/>
        <v>1.5099406013379619</v>
      </c>
      <c r="G54" s="12">
        <f>E54/F54</f>
        <v>-9.3381156765411533E-4</v>
      </c>
      <c r="H54" s="12">
        <f t="shared" si="13"/>
        <v>9.3381156765411533E-4</v>
      </c>
      <c r="I54" s="12">
        <f t="shared" si="14"/>
        <v>0.93381156765411533</v>
      </c>
      <c r="J54" s="32"/>
    </row>
    <row r="55" spans="1:10" ht="18">
      <c r="A55" s="15" t="s">
        <v>68</v>
      </c>
      <c r="B55" s="15">
        <v>1.1350000000000001E-2</v>
      </c>
      <c r="C55" s="15">
        <v>6.0282685295199157</v>
      </c>
      <c r="D55" s="15">
        <v>16.73</v>
      </c>
      <c r="E55" s="12"/>
      <c r="F55" s="12"/>
      <c r="G55" s="12"/>
      <c r="H55" s="12"/>
      <c r="I55" s="12"/>
    </row>
    <row r="56" spans="1:10" ht="18">
      <c r="A56" s="14" t="s">
        <v>61</v>
      </c>
      <c r="B56" s="14">
        <v>2.145E-2</v>
      </c>
      <c r="C56" s="14">
        <v>0</v>
      </c>
      <c r="D56" s="14">
        <v>20.059999999999999</v>
      </c>
      <c r="E56" s="12">
        <f t="shared" ref="E56:F59" si="15">B57-B56</f>
        <v>-6.3099999999999996E-3</v>
      </c>
      <c r="F56" s="12">
        <f t="shared" si="15"/>
        <v>1.5041915037309344</v>
      </c>
      <c r="G56" s="12">
        <f>E56/F56</f>
        <v>-4.1949445827535502E-3</v>
      </c>
      <c r="H56" s="12">
        <f>ABS(G56)</f>
        <v>4.1949445827535502E-3</v>
      </c>
      <c r="I56" s="12">
        <f>H56*10^3</f>
        <v>4.1949445827535499</v>
      </c>
      <c r="J56" s="33">
        <v>0.2006</v>
      </c>
    </row>
    <row r="57" spans="1:10" ht="18">
      <c r="A57" s="14" t="s">
        <v>63</v>
      </c>
      <c r="B57" s="14">
        <v>1.5140000000000001E-2</v>
      </c>
      <c r="C57" s="14">
        <v>1.5041915037309344</v>
      </c>
      <c r="D57" s="14">
        <v>20.059999999999999</v>
      </c>
      <c r="E57" s="12">
        <f t="shared" si="15"/>
        <v>-1.6000000000000007E-3</v>
      </c>
      <c r="F57" s="12">
        <f t="shared" si="15"/>
        <v>1.5099406013379619</v>
      </c>
      <c r="G57" s="12">
        <f>E57/F57</f>
        <v>-1.0596443320897769E-3</v>
      </c>
      <c r="H57" s="12">
        <f t="shared" ref="H57:H59" si="16">ABS(G57)</f>
        <v>1.0596443320897769E-3</v>
      </c>
      <c r="I57" s="12">
        <f t="shared" ref="I57:I59" si="17">H57*10^3</f>
        <v>1.0596443320897768</v>
      </c>
      <c r="J57" s="32"/>
    </row>
    <row r="58" spans="1:10" ht="18">
      <c r="A58" s="14" t="s">
        <v>65</v>
      </c>
      <c r="B58" s="14">
        <v>1.354E-2</v>
      </c>
      <c r="C58" s="14">
        <v>3.0141321050688963</v>
      </c>
      <c r="D58" s="14">
        <v>20.059999999999999</v>
      </c>
      <c r="E58" s="12">
        <f t="shared" si="15"/>
        <v>-1.3799999999999993E-3</v>
      </c>
      <c r="F58" s="12">
        <f t="shared" si="15"/>
        <v>1.5041958231130574</v>
      </c>
      <c r="G58" s="12">
        <f>E58/F58</f>
        <v>-9.1743374020543107E-4</v>
      </c>
      <c r="H58" s="12">
        <f t="shared" si="16"/>
        <v>9.1743374020543107E-4</v>
      </c>
      <c r="I58" s="12">
        <f t="shared" si="17"/>
        <v>0.91743374020543111</v>
      </c>
      <c r="J58" s="32"/>
    </row>
    <row r="59" spans="1:10" ht="18">
      <c r="A59" s="14" t="s">
        <v>67</v>
      </c>
      <c r="B59" s="14">
        <v>1.2160000000000001E-2</v>
      </c>
      <c r="C59" s="14">
        <v>4.5183279281819537</v>
      </c>
      <c r="D59" s="14">
        <v>20.059999999999999</v>
      </c>
      <c r="E59" s="12">
        <f t="shared" si="15"/>
        <v>-1.6100000000000003E-3</v>
      </c>
      <c r="F59" s="12">
        <f t="shared" si="15"/>
        <v>1.5099406013379619</v>
      </c>
      <c r="G59" s="12">
        <f>E59/F59</f>
        <v>-1.0662671091653377E-3</v>
      </c>
      <c r="H59" s="12">
        <f t="shared" si="16"/>
        <v>1.0662671091653377E-3</v>
      </c>
      <c r="I59" s="12">
        <f t="shared" si="17"/>
        <v>1.0662671091653377</v>
      </c>
      <c r="J59" s="32"/>
    </row>
    <row r="60" spans="1:10" ht="18">
      <c r="A60" s="16" t="s">
        <v>69</v>
      </c>
      <c r="B60" s="16">
        <v>1.055E-2</v>
      </c>
      <c r="C60" s="16">
        <v>6.0282685295199157</v>
      </c>
      <c r="D60" s="16">
        <v>20.059999999999999</v>
      </c>
      <c r="E60" s="12"/>
      <c r="F60" s="12"/>
      <c r="G60" s="12"/>
      <c r="H60" s="12"/>
      <c r="I60" s="12"/>
    </row>
  </sheetData>
  <sortState ref="A2:D60">
    <sortCondition ref="D2:D60"/>
  </sortState>
  <mergeCells count="5">
    <mergeCell ref="J2:J9"/>
    <mergeCell ref="J16:J21"/>
    <mergeCell ref="J28:J35"/>
    <mergeCell ref="J51:J54"/>
    <mergeCell ref="J56:J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2" workbookViewId="0">
      <selection activeCell="G59" sqref="G59"/>
    </sheetView>
  </sheetViews>
  <sheetFormatPr baseColWidth="10" defaultRowHeight="14" x14ac:dyDescent="0"/>
  <cols>
    <col min="5" max="5" width="12.33203125" bestFit="1" customWidth="1"/>
    <col min="6" max="6" width="16.6640625" bestFit="1" customWidth="1"/>
    <col min="7" max="7" width="21.33203125" bestFit="1" customWidth="1"/>
    <col min="8" max="8" width="27.83203125" bestFit="1" customWidth="1"/>
    <col min="9" max="9" width="10.6640625" bestFit="1" customWidth="1"/>
  </cols>
  <sheetData>
    <row r="1" spans="1:12" ht="18">
      <c r="A1" s="12" t="s">
        <v>74</v>
      </c>
      <c r="B1" s="12" t="s">
        <v>56</v>
      </c>
      <c r="C1" s="12" t="s">
        <v>75</v>
      </c>
      <c r="D1" s="12" t="s">
        <v>76</v>
      </c>
      <c r="E1" s="17" t="s">
        <v>90</v>
      </c>
      <c r="F1" s="17" t="s">
        <v>78</v>
      </c>
      <c r="G1" s="17" t="s">
        <v>79</v>
      </c>
      <c r="H1" s="17" t="s">
        <v>80</v>
      </c>
      <c r="I1" s="17" t="s">
        <v>81</v>
      </c>
      <c r="J1" s="12" t="s">
        <v>75</v>
      </c>
    </row>
    <row r="2" spans="1:12" ht="18">
      <c r="A2" s="14" t="s">
        <v>1</v>
      </c>
      <c r="B2" s="14">
        <v>0.18178</v>
      </c>
      <c r="C2" s="14">
        <v>0</v>
      </c>
      <c r="D2" s="14">
        <v>0</v>
      </c>
      <c r="E2" s="12">
        <f t="shared" ref="E2:E11" si="0">B3-B2</f>
        <v>-1.951E-2</v>
      </c>
      <c r="F2" s="12">
        <f t="shared" ref="F2:F11" si="1">D3-D2</f>
        <v>1.6678831280836994</v>
      </c>
      <c r="G2" s="12">
        <f t="shared" ref="G2:G11" si="2">E2/F2</f>
        <v>-1.1697462293065973E-2</v>
      </c>
      <c r="H2" s="12">
        <f>ABS(G2)</f>
        <v>1.1697462293065973E-2</v>
      </c>
      <c r="I2" s="12">
        <f>H2*10^3</f>
        <v>11.697462293065973</v>
      </c>
      <c r="J2" s="31">
        <v>0</v>
      </c>
      <c r="K2" s="12"/>
      <c r="L2" s="12"/>
    </row>
    <row r="3" spans="1:12" ht="18">
      <c r="A3" s="15" t="s">
        <v>2</v>
      </c>
      <c r="B3" s="15">
        <v>0.16227</v>
      </c>
      <c r="C3" s="15">
        <v>0</v>
      </c>
      <c r="D3" s="15">
        <v>1.6678831280836994</v>
      </c>
      <c r="E3" s="12">
        <f t="shared" si="0"/>
        <v>-1.6089999999999993E-2</v>
      </c>
      <c r="F3" s="12">
        <f t="shared" si="1"/>
        <v>1.6842887584451942</v>
      </c>
      <c r="G3" s="12">
        <f t="shared" si="2"/>
        <v>-9.5529937603175859E-3</v>
      </c>
      <c r="H3" s="12">
        <f t="shared" ref="H3:H11" si="3">ABS(G3)</f>
        <v>9.5529937603175859E-3</v>
      </c>
      <c r="I3" s="12">
        <f t="shared" ref="I3:I11" si="4">H3*10^3</f>
        <v>9.5529937603175856</v>
      </c>
      <c r="J3" s="32"/>
      <c r="K3" s="12"/>
      <c r="L3" s="12"/>
    </row>
    <row r="4" spans="1:12" ht="18">
      <c r="A4" s="14" t="s">
        <v>3</v>
      </c>
      <c r="B4" s="14">
        <v>0.14618</v>
      </c>
      <c r="C4" s="14">
        <v>0</v>
      </c>
      <c r="D4" s="14">
        <v>3.3521718865288936</v>
      </c>
      <c r="E4" s="12">
        <f t="shared" si="0"/>
        <v>-1.3399999999999995E-2</v>
      </c>
      <c r="F4" s="12">
        <f t="shared" si="1"/>
        <v>1.6727381135910613</v>
      </c>
      <c r="G4" s="12">
        <f t="shared" si="2"/>
        <v>-8.0108176474993197E-3</v>
      </c>
      <c r="H4" s="12">
        <f t="shared" si="3"/>
        <v>8.0108176474993197E-3</v>
      </c>
      <c r="I4" s="12">
        <f t="shared" si="4"/>
        <v>8.0108176474993193</v>
      </c>
      <c r="J4" s="32"/>
      <c r="K4" s="12"/>
      <c r="L4" s="12"/>
    </row>
    <row r="5" spans="1:12" ht="18">
      <c r="A5" s="15" t="s">
        <v>4</v>
      </c>
      <c r="B5" s="15">
        <v>0.13278000000000001</v>
      </c>
      <c r="C5" s="15">
        <v>0</v>
      </c>
      <c r="D5" s="15">
        <v>5.0249100001199549</v>
      </c>
      <c r="E5" s="12">
        <f t="shared" si="0"/>
        <v>-1.1890000000000012E-2</v>
      </c>
      <c r="F5" s="12">
        <f t="shared" si="1"/>
        <v>1.6622019064814779</v>
      </c>
      <c r="G5" s="12">
        <f t="shared" si="2"/>
        <v>-7.1531622925211117E-3</v>
      </c>
      <c r="H5" s="12">
        <f t="shared" si="3"/>
        <v>7.1531622925211117E-3</v>
      </c>
      <c r="I5" s="12">
        <f t="shared" si="4"/>
        <v>7.1531622925211114</v>
      </c>
      <c r="J5" s="32"/>
      <c r="K5" s="12"/>
      <c r="L5" s="12"/>
    </row>
    <row r="6" spans="1:12" ht="18">
      <c r="A6" s="14" t="s">
        <v>5</v>
      </c>
      <c r="B6" s="14">
        <v>0.12089</v>
      </c>
      <c r="C6" s="14">
        <v>0</v>
      </c>
      <c r="D6" s="14">
        <v>6.6871119066014328</v>
      </c>
      <c r="E6" s="12">
        <f t="shared" si="0"/>
        <v>-9.4400000000000039E-3</v>
      </c>
      <c r="F6" s="12">
        <f t="shared" si="1"/>
        <v>1.667883128083699</v>
      </c>
      <c r="G6" s="12">
        <f t="shared" si="2"/>
        <v>-5.6598689926469952E-3</v>
      </c>
      <c r="H6" s="12">
        <f t="shared" si="3"/>
        <v>5.6598689926469952E-3</v>
      </c>
      <c r="I6" s="12">
        <f t="shared" si="4"/>
        <v>5.6598689926469952</v>
      </c>
      <c r="J6" s="32"/>
      <c r="K6" s="12"/>
      <c r="L6" s="12"/>
    </row>
    <row r="7" spans="1:12" ht="18">
      <c r="A7" s="15" t="s">
        <v>6</v>
      </c>
      <c r="B7" s="15">
        <v>0.11144999999999999</v>
      </c>
      <c r="C7" s="15">
        <v>0</v>
      </c>
      <c r="D7" s="15">
        <v>8.3549950346851318</v>
      </c>
      <c r="E7" s="12">
        <f t="shared" si="0"/>
        <v>-7.7299999999999869E-3</v>
      </c>
      <c r="F7" s="12">
        <f t="shared" si="1"/>
        <v>1.6842949289910862</v>
      </c>
      <c r="G7" s="12">
        <f t="shared" si="2"/>
        <v>-4.5894575035206895E-3</v>
      </c>
      <c r="H7" s="12">
        <f t="shared" si="3"/>
        <v>4.5894575035206895E-3</v>
      </c>
      <c r="I7" s="12">
        <f t="shared" si="4"/>
        <v>4.5894575035206895</v>
      </c>
      <c r="J7" s="32"/>
      <c r="K7" s="12"/>
      <c r="L7" s="12"/>
    </row>
    <row r="8" spans="1:12" ht="18">
      <c r="A8" s="14" t="s">
        <v>7</v>
      </c>
      <c r="B8" s="14">
        <v>0.10372000000000001</v>
      </c>
      <c r="C8" s="14">
        <v>0</v>
      </c>
      <c r="D8" s="14">
        <v>10.039289963676218</v>
      </c>
      <c r="E8" s="12">
        <f t="shared" si="0"/>
        <v>-6.4600000000000074E-3</v>
      </c>
      <c r="F8" s="12">
        <f t="shared" si="1"/>
        <v>1.6727424329731857</v>
      </c>
      <c r="G8" s="12">
        <f t="shared" si="2"/>
        <v>-3.8619215204087325E-3</v>
      </c>
      <c r="H8" s="12">
        <f t="shared" si="3"/>
        <v>3.8619215204087325E-3</v>
      </c>
      <c r="I8" s="12">
        <f t="shared" si="4"/>
        <v>3.8619215204087327</v>
      </c>
      <c r="J8" s="32"/>
      <c r="K8" s="12"/>
      <c r="L8" s="12"/>
    </row>
    <row r="9" spans="1:12" ht="18">
      <c r="A9" s="15" t="s">
        <v>8</v>
      </c>
      <c r="B9" s="15">
        <v>9.7259999999999999E-2</v>
      </c>
      <c r="C9" s="15">
        <v>0</v>
      </c>
      <c r="D9" s="15">
        <v>11.712032396649404</v>
      </c>
      <c r="E9" s="12">
        <f t="shared" si="0"/>
        <v>-5.7699999999999974E-3</v>
      </c>
      <c r="F9" s="12">
        <f t="shared" si="1"/>
        <v>1.6622185669553833</v>
      </c>
      <c r="G9" s="12">
        <f t="shared" si="2"/>
        <v>-3.471264317886105E-3</v>
      </c>
      <c r="H9" s="12">
        <f t="shared" si="3"/>
        <v>3.471264317886105E-3</v>
      </c>
      <c r="I9" s="12">
        <f t="shared" si="4"/>
        <v>3.4712643178861051</v>
      </c>
      <c r="J9" s="32"/>
      <c r="K9" s="12"/>
      <c r="L9" s="12"/>
    </row>
    <row r="10" spans="1:12" ht="18">
      <c r="A10" s="14" t="s">
        <v>9</v>
      </c>
      <c r="B10" s="14">
        <v>9.1490000000000002E-2</v>
      </c>
      <c r="C10" s="14">
        <v>0</v>
      </c>
      <c r="D10" s="14">
        <v>13.374250963604787</v>
      </c>
      <c r="E10" s="12">
        <f t="shared" si="0"/>
        <v>-8.199999999999999E-3</v>
      </c>
      <c r="F10" s="12">
        <f t="shared" si="1"/>
        <v>3.3557490363952134</v>
      </c>
      <c r="G10" s="12">
        <f t="shared" si="2"/>
        <v>-2.4435677135166635E-3</v>
      </c>
      <c r="H10" s="12">
        <f t="shared" si="3"/>
        <v>2.4435677135166635E-3</v>
      </c>
      <c r="I10" s="12">
        <f t="shared" si="4"/>
        <v>2.4435677135166634</v>
      </c>
      <c r="J10" s="32"/>
      <c r="K10" s="12"/>
      <c r="L10" s="12"/>
    </row>
    <row r="11" spans="1:12" ht="18">
      <c r="A11" s="15" t="s">
        <v>60</v>
      </c>
      <c r="B11" s="15">
        <v>8.3290000000000003E-2</v>
      </c>
      <c r="C11" s="15">
        <v>0</v>
      </c>
      <c r="D11" s="15">
        <v>16.73</v>
      </c>
      <c r="E11" s="12">
        <f t="shared" si="0"/>
        <v>-6.5899999999999986E-3</v>
      </c>
      <c r="F11" s="12">
        <f t="shared" si="1"/>
        <v>3.3299999999999983</v>
      </c>
      <c r="G11" s="12">
        <f t="shared" si="2"/>
        <v>-1.9789789789789796E-3</v>
      </c>
      <c r="H11" s="12">
        <f t="shared" si="3"/>
        <v>1.9789789789789796E-3</v>
      </c>
      <c r="I11" s="12">
        <f t="shared" si="4"/>
        <v>1.9789789789789796</v>
      </c>
      <c r="J11" s="32"/>
      <c r="K11" s="12"/>
      <c r="L11" s="12"/>
    </row>
    <row r="12" spans="1:12" ht="18">
      <c r="A12" s="14" t="s">
        <v>61</v>
      </c>
      <c r="B12" s="14">
        <v>7.6700000000000004E-2</v>
      </c>
      <c r="C12" s="14">
        <v>0</v>
      </c>
      <c r="D12" s="14">
        <v>20.059999999999999</v>
      </c>
      <c r="E12" s="12"/>
      <c r="F12" s="12"/>
      <c r="G12" s="12"/>
      <c r="H12" s="12"/>
      <c r="I12" s="12"/>
      <c r="J12" s="12"/>
      <c r="K12" s="12"/>
      <c r="L12" s="12"/>
    </row>
    <row r="13" spans="1:12" ht="18">
      <c r="A13" s="15" t="s">
        <v>10</v>
      </c>
      <c r="B13" s="15">
        <v>0.13818</v>
      </c>
      <c r="C13" s="15">
        <v>0.75198715025777818</v>
      </c>
      <c r="D13" s="15">
        <v>0</v>
      </c>
      <c r="E13" s="12"/>
      <c r="F13" s="12"/>
      <c r="G13" s="12"/>
      <c r="H13" s="12"/>
      <c r="I13" s="12"/>
      <c r="J13" s="12"/>
      <c r="K13" s="12"/>
      <c r="L13" s="12"/>
    </row>
    <row r="14" spans="1:12" ht="18">
      <c r="A14" s="14" t="s">
        <v>11</v>
      </c>
      <c r="B14" s="14">
        <v>0.12303</v>
      </c>
      <c r="C14" s="14">
        <v>0.75198715025777818</v>
      </c>
      <c r="D14" s="14">
        <v>1.6678831280836994</v>
      </c>
      <c r="E14" s="12"/>
      <c r="F14" s="12"/>
      <c r="G14" s="12"/>
      <c r="H14" s="12"/>
      <c r="I14" s="12"/>
      <c r="J14" s="12"/>
      <c r="K14" s="12"/>
      <c r="L14" s="12"/>
    </row>
    <row r="15" spans="1:12" ht="18">
      <c r="A15" s="15" t="s">
        <v>12</v>
      </c>
      <c r="B15" s="15">
        <v>0.11031000000000001</v>
      </c>
      <c r="C15" s="15">
        <v>0.75198715025777818</v>
      </c>
      <c r="D15" s="15">
        <v>3.3521718865288936</v>
      </c>
      <c r="E15" s="12"/>
      <c r="F15" s="12"/>
      <c r="G15" s="12"/>
      <c r="H15" s="12"/>
      <c r="I15" s="12"/>
      <c r="J15" s="12"/>
      <c r="K15" s="12"/>
      <c r="L15" s="12"/>
    </row>
    <row r="16" spans="1:12" ht="18">
      <c r="A16" s="14" t="s">
        <v>13</v>
      </c>
      <c r="B16" s="14">
        <v>0.10034</v>
      </c>
      <c r="C16" s="14">
        <v>0.75198715025777818</v>
      </c>
      <c r="D16" s="14">
        <v>5.0249100001199549</v>
      </c>
      <c r="E16" s="12"/>
      <c r="F16" s="12"/>
      <c r="G16" s="12"/>
      <c r="H16" s="12"/>
      <c r="I16" s="12"/>
      <c r="J16" s="12"/>
      <c r="K16" s="12"/>
      <c r="L16" s="12"/>
    </row>
    <row r="17" spans="1:12" ht="18">
      <c r="A17" s="15" t="s">
        <v>14</v>
      </c>
      <c r="B17" s="15">
        <v>9.2420000000000002E-2</v>
      </c>
      <c r="C17" s="15">
        <v>0.75198715025777818</v>
      </c>
      <c r="D17" s="15">
        <v>6.6871119066014328</v>
      </c>
      <c r="E17" s="17"/>
      <c r="F17" s="17"/>
      <c r="G17" s="17"/>
      <c r="H17" s="17" t="s">
        <v>80</v>
      </c>
      <c r="I17" s="17" t="s">
        <v>81</v>
      </c>
      <c r="J17" s="12"/>
      <c r="K17" s="12"/>
      <c r="L17" s="12"/>
    </row>
    <row r="18" spans="1:12" ht="18">
      <c r="A18" s="14" t="s">
        <v>15</v>
      </c>
      <c r="B18" s="14">
        <v>0.10582999999999999</v>
      </c>
      <c r="C18" s="14">
        <v>1.5041915037309344</v>
      </c>
      <c r="D18" s="14">
        <v>0</v>
      </c>
      <c r="E18" s="12">
        <f t="shared" ref="E18:E25" si="5">B19-B18</f>
        <v>-1.0689999999999991E-2</v>
      </c>
      <c r="F18" s="12">
        <f t="shared" ref="F18:F25" si="6">D19-D18</f>
        <v>1.6678831280836994</v>
      </c>
      <c r="G18" s="12">
        <f t="shared" ref="G18:G25" si="7">E18/F18</f>
        <v>-6.4093219842580812E-3</v>
      </c>
      <c r="H18" s="12">
        <f>ABS(G18)</f>
        <v>6.4093219842580812E-3</v>
      </c>
      <c r="I18" s="12">
        <f>H18*10^3</f>
        <v>6.4093219842580815</v>
      </c>
      <c r="J18" s="33">
        <v>1.4999999999999999E-2</v>
      </c>
      <c r="K18" s="12"/>
      <c r="L18" s="12"/>
    </row>
    <row r="19" spans="1:12" ht="18">
      <c r="A19" s="15" t="s">
        <v>16</v>
      </c>
      <c r="B19" s="15">
        <v>9.5140000000000002E-2</v>
      </c>
      <c r="C19" s="15">
        <v>1.5041915037309344</v>
      </c>
      <c r="D19" s="15">
        <v>1.6678831280836994</v>
      </c>
      <c r="E19" s="12">
        <f t="shared" si="5"/>
        <v>-8.8300000000000045E-3</v>
      </c>
      <c r="F19" s="12">
        <f t="shared" si="6"/>
        <v>1.6842887584451942</v>
      </c>
      <c r="G19" s="12">
        <f t="shared" si="7"/>
        <v>-5.2425689809573869E-3</v>
      </c>
      <c r="H19" s="12">
        <f t="shared" ref="H19:H25" si="8">ABS(G19)</f>
        <v>5.2425689809573869E-3</v>
      </c>
      <c r="I19" s="12">
        <f t="shared" ref="I19:I25" si="9">H19*10^3</f>
        <v>5.2425689809573868</v>
      </c>
      <c r="J19" s="32"/>
      <c r="K19" s="12"/>
      <c r="L19" s="12"/>
    </row>
    <row r="20" spans="1:12" ht="18">
      <c r="A20" s="14" t="s">
        <v>17</v>
      </c>
      <c r="B20" s="14">
        <v>8.6309999999999998E-2</v>
      </c>
      <c r="C20" s="14">
        <v>1.5041915037309344</v>
      </c>
      <c r="D20" s="14">
        <v>3.3521718865288936</v>
      </c>
      <c r="E20" s="12">
        <f t="shared" si="5"/>
        <v>-6.7499999999999921E-3</v>
      </c>
      <c r="F20" s="12">
        <f t="shared" si="6"/>
        <v>1.6727381135910613</v>
      </c>
      <c r="G20" s="12">
        <f t="shared" si="7"/>
        <v>-4.035299934374654E-3</v>
      </c>
      <c r="H20" s="12">
        <f t="shared" si="8"/>
        <v>4.035299934374654E-3</v>
      </c>
      <c r="I20" s="12">
        <f t="shared" si="9"/>
        <v>4.0352999343746543</v>
      </c>
      <c r="J20" s="32"/>
      <c r="K20" s="12"/>
      <c r="L20" s="12"/>
    </row>
    <row r="21" spans="1:12" ht="18">
      <c r="A21" s="15" t="s">
        <v>18</v>
      </c>
      <c r="B21" s="15">
        <v>7.9560000000000006E-2</v>
      </c>
      <c r="C21" s="15">
        <v>1.5041915037309344</v>
      </c>
      <c r="D21" s="15">
        <v>5.0249100001199549</v>
      </c>
      <c r="E21" s="12">
        <f t="shared" si="5"/>
        <v>-5.410000000000012E-3</v>
      </c>
      <c r="F21" s="12">
        <f t="shared" si="6"/>
        <v>1.6622019064814779</v>
      </c>
      <c r="G21" s="12">
        <f t="shared" si="7"/>
        <v>-3.2547189236786598E-3</v>
      </c>
      <c r="H21" s="12">
        <f t="shared" si="8"/>
        <v>3.2547189236786598E-3</v>
      </c>
      <c r="I21" s="12">
        <f t="shared" si="9"/>
        <v>3.2547189236786598</v>
      </c>
      <c r="J21" s="32"/>
      <c r="K21" s="12"/>
      <c r="L21" s="12"/>
    </row>
    <row r="22" spans="1:12" ht="18">
      <c r="A22" s="14" t="s">
        <v>19</v>
      </c>
      <c r="B22" s="14">
        <v>7.4149999999999994E-2</v>
      </c>
      <c r="C22" s="14">
        <v>1.5041915037309344</v>
      </c>
      <c r="D22" s="14">
        <v>6.6871119066014328</v>
      </c>
      <c r="E22" s="12">
        <f t="shared" si="5"/>
        <v>-7.7999999999999875E-3</v>
      </c>
      <c r="F22" s="12">
        <f t="shared" si="6"/>
        <v>3.3521780570747852</v>
      </c>
      <c r="G22" s="12">
        <f t="shared" si="7"/>
        <v>-2.3268453725296769E-3</v>
      </c>
      <c r="H22" s="12">
        <f t="shared" si="8"/>
        <v>2.3268453725296769E-3</v>
      </c>
      <c r="I22" s="12">
        <f t="shared" si="9"/>
        <v>2.3268453725296769</v>
      </c>
      <c r="J22" s="32"/>
      <c r="K22" s="12"/>
      <c r="L22" s="12"/>
    </row>
    <row r="23" spans="1:12" ht="18">
      <c r="A23" s="15" t="s">
        <v>20</v>
      </c>
      <c r="B23" s="15">
        <v>6.6350000000000006E-2</v>
      </c>
      <c r="C23" s="15">
        <v>1.5041915037309344</v>
      </c>
      <c r="D23" s="15">
        <v>10.039289963676218</v>
      </c>
      <c r="E23" s="12">
        <f t="shared" si="5"/>
        <v>-5.6700000000000084E-3</v>
      </c>
      <c r="F23" s="12">
        <f t="shared" si="6"/>
        <v>3.334960999928569</v>
      </c>
      <c r="G23" s="12">
        <f t="shared" si="7"/>
        <v>-1.7001698071196195E-3</v>
      </c>
      <c r="H23" s="12">
        <f t="shared" si="8"/>
        <v>1.7001698071196195E-3</v>
      </c>
      <c r="I23" s="12">
        <f t="shared" si="9"/>
        <v>1.7001698071196194</v>
      </c>
      <c r="J23" s="32"/>
      <c r="K23" s="12"/>
      <c r="L23" s="12"/>
    </row>
    <row r="24" spans="1:12" ht="18">
      <c r="A24" s="14" t="s">
        <v>21</v>
      </c>
      <c r="B24" s="14">
        <v>6.0679999999999998E-2</v>
      </c>
      <c r="C24" s="14">
        <v>1.5041915037309344</v>
      </c>
      <c r="D24" s="14">
        <v>13.374250963604787</v>
      </c>
      <c r="E24" s="12">
        <f t="shared" si="5"/>
        <v>-3.7699999999999956E-3</v>
      </c>
      <c r="F24" s="12">
        <f t="shared" si="6"/>
        <v>3.3557490363952134</v>
      </c>
      <c r="G24" s="12">
        <f t="shared" si="7"/>
        <v>-1.1234451560924162E-3</v>
      </c>
      <c r="H24" s="12">
        <f t="shared" si="8"/>
        <v>1.1234451560924162E-3</v>
      </c>
      <c r="I24" s="12">
        <f t="shared" si="9"/>
        <v>1.1234451560924161</v>
      </c>
      <c r="J24" s="32"/>
      <c r="K24" s="12"/>
      <c r="L24" s="12"/>
    </row>
    <row r="25" spans="1:12" ht="18">
      <c r="A25" s="15" t="s">
        <v>62</v>
      </c>
      <c r="B25" s="15">
        <v>5.6910000000000002E-2</v>
      </c>
      <c r="C25" s="15">
        <v>1.5041915037309344</v>
      </c>
      <c r="D25" s="15">
        <v>16.73</v>
      </c>
      <c r="E25" s="12">
        <f t="shared" si="5"/>
        <v>-3.3900000000000041E-3</v>
      </c>
      <c r="F25" s="12">
        <f t="shared" si="6"/>
        <v>3.3299999999999983</v>
      </c>
      <c r="G25" s="12">
        <f t="shared" si="7"/>
        <v>-1.0180180180180197E-3</v>
      </c>
      <c r="H25" s="12">
        <f t="shared" si="8"/>
        <v>1.0180180180180197E-3</v>
      </c>
      <c r="I25" s="12">
        <f t="shared" si="9"/>
        <v>1.0180180180180196</v>
      </c>
      <c r="J25" s="32"/>
      <c r="K25" s="12"/>
      <c r="L25" s="12"/>
    </row>
    <row r="26" spans="1:12" ht="18">
      <c r="A26" s="14" t="s">
        <v>63</v>
      </c>
      <c r="B26" s="14">
        <v>5.3519999999999998E-2</v>
      </c>
      <c r="C26" s="14">
        <v>1.5041915037309344</v>
      </c>
      <c r="D26" s="14">
        <v>20.059999999999999</v>
      </c>
      <c r="E26" s="12"/>
      <c r="F26" s="12"/>
      <c r="G26" s="12"/>
      <c r="H26" s="12"/>
      <c r="I26" s="12"/>
      <c r="J26" s="12"/>
      <c r="K26" s="12"/>
      <c r="L26" s="12"/>
    </row>
    <row r="27" spans="1:12" ht="18">
      <c r="A27" s="15" t="s">
        <v>22</v>
      </c>
      <c r="B27" s="15">
        <v>8.3269999999999997E-2</v>
      </c>
      <c r="C27" s="15">
        <v>2.2565451844146622</v>
      </c>
      <c r="D27" s="15">
        <v>0</v>
      </c>
      <c r="E27" s="12"/>
      <c r="F27" s="12"/>
      <c r="G27" s="12"/>
      <c r="H27" s="12"/>
      <c r="I27" s="12"/>
      <c r="J27" s="12"/>
      <c r="K27" s="12"/>
      <c r="L27" s="12"/>
    </row>
    <row r="28" spans="1:12" ht="18">
      <c r="A28" s="14" t="s">
        <v>23</v>
      </c>
      <c r="B28" s="14">
        <v>7.5819999999999999E-2</v>
      </c>
      <c r="C28" s="14">
        <v>2.2565451844146622</v>
      </c>
      <c r="D28" s="14">
        <v>1.6678831280836994</v>
      </c>
      <c r="E28" s="12"/>
      <c r="F28" s="12"/>
      <c r="G28" s="12"/>
      <c r="H28" s="12"/>
      <c r="I28" s="12"/>
      <c r="J28" s="12"/>
      <c r="K28" s="12"/>
      <c r="L28" s="12"/>
    </row>
    <row r="29" spans="1:12" ht="18">
      <c r="A29" s="15" t="s">
        <v>24</v>
      </c>
      <c r="B29" s="15">
        <v>6.9900000000000004E-2</v>
      </c>
      <c r="C29" s="15">
        <v>2.2565451844146622</v>
      </c>
      <c r="D29" s="15">
        <v>3.3521718865288936</v>
      </c>
      <c r="E29" s="12"/>
      <c r="F29" s="12"/>
      <c r="G29" s="12"/>
      <c r="H29" s="12"/>
      <c r="I29" s="12"/>
      <c r="J29" s="12"/>
      <c r="K29" s="12"/>
      <c r="L29" s="12"/>
    </row>
    <row r="30" spans="1:12" ht="18">
      <c r="A30" s="14" t="s">
        <v>25</v>
      </c>
      <c r="B30" s="14">
        <v>6.5820000000000004E-2</v>
      </c>
      <c r="C30" s="14">
        <v>2.2565451844146622</v>
      </c>
      <c r="D30" s="14">
        <v>5.0249100001199549</v>
      </c>
      <c r="E30" s="12"/>
      <c r="F30" s="12"/>
      <c r="G30" s="12"/>
      <c r="H30" s="12"/>
      <c r="I30" s="12"/>
      <c r="J30" s="12"/>
      <c r="K30" s="12"/>
      <c r="L30" s="12"/>
    </row>
    <row r="31" spans="1:12" ht="18">
      <c r="A31" s="15" t="s">
        <v>26</v>
      </c>
      <c r="B31" s="15">
        <v>6.173E-2</v>
      </c>
      <c r="C31" s="15">
        <v>2.2565451844146622</v>
      </c>
      <c r="D31" s="15">
        <v>6.6871119066014328</v>
      </c>
      <c r="E31" s="17"/>
      <c r="F31" s="17"/>
      <c r="G31" s="17"/>
      <c r="H31" s="17" t="s">
        <v>80</v>
      </c>
      <c r="I31" s="17" t="s">
        <v>81</v>
      </c>
      <c r="J31" s="12"/>
      <c r="K31" s="12"/>
      <c r="L31" s="12"/>
    </row>
    <row r="32" spans="1:12" ht="18">
      <c r="A32" s="14" t="s">
        <v>27</v>
      </c>
      <c r="B32" s="14">
        <v>6.7799999999999999E-2</v>
      </c>
      <c r="C32" s="14">
        <v>3.0141321050688963</v>
      </c>
      <c r="D32" s="14">
        <v>0</v>
      </c>
      <c r="E32" s="12">
        <f t="shared" ref="E32:E41" si="10">B33-B32</f>
        <v>-4.7500000000000042E-3</v>
      </c>
      <c r="F32" s="12">
        <f t="shared" ref="F32:F41" si="11">D33-D32</f>
        <v>1.6678831280836994</v>
      </c>
      <c r="G32" s="12">
        <f t="shared" ref="G32:G41" si="12">E32/F32</f>
        <v>-2.8479213681221645E-3</v>
      </c>
      <c r="H32" s="12">
        <f>ABS(G32)</f>
        <v>2.8479213681221645E-3</v>
      </c>
      <c r="I32" s="12">
        <f>H32*10^3</f>
        <v>2.8479213681221647</v>
      </c>
      <c r="J32" s="33">
        <v>3.0099999999999998E-2</v>
      </c>
      <c r="K32" s="12"/>
      <c r="L32" s="12"/>
    </row>
    <row r="33" spans="1:12" ht="18">
      <c r="A33" s="15" t="s">
        <v>28</v>
      </c>
      <c r="B33" s="15">
        <v>6.3049999999999995E-2</v>
      </c>
      <c r="C33" s="15">
        <v>3.0141321050688963</v>
      </c>
      <c r="D33" s="15">
        <v>1.6678831280836994</v>
      </c>
      <c r="E33" s="12">
        <f t="shared" si="10"/>
        <v>-3.8499999999999923E-3</v>
      </c>
      <c r="F33" s="12">
        <f t="shared" si="11"/>
        <v>1.6842887584451942</v>
      </c>
      <c r="G33" s="12">
        <f t="shared" si="12"/>
        <v>-2.285831322387983E-3</v>
      </c>
      <c r="H33" s="12">
        <f t="shared" ref="H33:H41" si="13">ABS(G33)</f>
        <v>2.285831322387983E-3</v>
      </c>
      <c r="I33" s="12">
        <f t="shared" ref="I33:I41" si="14">H33*10^3</f>
        <v>2.2858313223879829</v>
      </c>
      <c r="J33" s="32"/>
      <c r="K33" s="12"/>
      <c r="L33" s="12"/>
    </row>
    <row r="34" spans="1:12" ht="18">
      <c r="A34" s="14" t="s">
        <v>29</v>
      </c>
      <c r="B34" s="14">
        <v>5.9200000000000003E-2</v>
      </c>
      <c r="C34" s="14">
        <v>3.0141321050688963</v>
      </c>
      <c r="D34" s="14">
        <v>3.3521718865288936</v>
      </c>
      <c r="E34" s="12">
        <f t="shared" si="10"/>
        <v>-2.9899999999999996E-3</v>
      </c>
      <c r="F34" s="12">
        <f t="shared" si="11"/>
        <v>1.6727381135910613</v>
      </c>
      <c r="G34" s="12">
        <f t="shared" si="12"/>
        <v>-1.7874884153748485E-3</v>
      </c>
      <c r="H34" s="12">
        <f t="shared" si="13"/>
        <v>1.7874884153748485E-3</v>
      </c>
      <c r="I34" s="12">
        <f t="shared" si="14"/>
        <v>1.7874884153748485</v>
      </c>
      <c r="J34" s="32"/>
      <c r="K34" s="12"/>
      <c r="L34" s="12"/>
    </row>
    <row r="35" spans="1:12" ht="18">
      <c r="A35" s="15" t="s">
        <v>30</v>
      </c>
      <c r="B35" s="15">
        <v>5.6210000000000003E-2</v>
      </c>
      <c r="C35" s="15">
        <v>3.0141321050688963</v>
      </c>
      <c r="D35" s="15">
        <v>5.0249100001199549</v>
      </c>
      <c r="E35" s="12">
        <f t="shared" si="10"/>
        <v>-2.4900000000000061E-3</v>
      </c>
      <c r="F35" s="12">
        <f t="shared" si="11"/>
        <v>1.6622019064814779</v>
      </c>
      <c r="G35" s="12">
        <f t="shared" si="12"/>
        <v>-1.4980129611755757E-3</v>
      </c>
      <c r="H35" s="12">
        <f t="shared" si="13"/>
        <v>1.4980129611755757E-3</v>
      </c>
      <c r="I35" s="12">
        <f t="shared" si="14"/>
        <v>1.4980129611755757</v>
      </c>
      <c r="J35" s="32"/>
      <c r="K35" s="12"/>
      <c r="L35" s="12"/>
    </row>
    <row r="36" spans="1:12" ht="18">
      <c r="A36" s="14" t="s">
        <v>31</v>
      </c>
      <c r="B36" s="14">
        <v>5.3719999999999997E-2</v>
      </c>
      <c r="C36" s="14">
        <v>3.0141321050688963</v>
      </c>
      <c r="D36" s="14">
        <v>6.6871119066014328</v>
      </c>
      <c r="E36" s="12">
        <f t="shared" si="10"/>
        <v>-2.4199999999999985E-3</v>
      </c>
      <c r="F36" s="12">
        <f t="shared" si="11"/>
        <v>1.667883128083699</v>
      </c>
      <c r="G36" s="12">
        <f t="shared" si="12"/>
        <v>-1.4509409917590798E-3</v>
      </c>
      <c r="H36" s="12">
        <f t="shared" si="13"/>
        <v>1.4509409917590798E-3</v>
      </c>
      <c r="I36" s="12">
        <f t="shared" si="14"/>
        <v>1.4509409917590799</v>
      </c>
      <c r="J36" s="32"/>
      <c r="K36" s="12"/>
      <c r="L36" s="12"/>
    </row>
    <row r="37" spans="1:12" ht="18">
      <c r="A37" s="15" t="s">
        <v>32</v>
      </c>
      <c r="B37" s="15">
        <v>5.1299999999999998E-2</v>
      </c>
      <c r="C37" s="15">
        <v>3.0141321050688963</v>
      </c>
      <c r="D37" s="15">
        <v>8.3549950346851318</v>
      </c>
      <c r="E37" s="12">
        <f t="shared" si="10"/>
        <v>-1.6199999999999964E-3</v>
      </c>
      <c r="F37" s="12">
        <f t="shared" si="11"/>
        <v>1.6842949289910862</v>
      </c>
      <c r="G37" s="12">
        <f t="shared" si="12"/>
        <v>-9.6182679892671573E-4</v>
      </c>
      <c r="H37" s="12">
        <f t="shared" si="13"/>
        <v>9.6182679892671573E-4</v>
      </c>
      <c r="I37" s="12">
        <f t="shared" si="14"/>
        <v>0.96182679892671574</v>
      </c>
      <c r="J37" s="32"/>
      <c r="K37" s="12"/>
      <c r="L37" s="12"/>
    </row>
    <row r="38" spans="1:12" ht="18">
      <c r="A38" s="14" t="s">
        <v>33</v>
      </c>
      <c r="B38" s="14">
        <v>4.9680000000000002E-2</v>
      </c>
      <c r="C38" s="14">
        <v>3.0141321050688963</v>
      </c>
      <c r="D38" s="14">
        <v>10.039289963676218</v>
      </c>
      <c r="E38" s="12">
        <f t="shared" si="10"/>
        <v>-1.240000000000005E-3</v>
      </c>
      <c r="F38" s="12">
        <f t="shared" si="11"/>
        <v>1.6727424329731857</v>
      </c>
      <c r="G38" s="12">
        <f t="shared" si="12"/>
        <v>-7.4129762930446469E-4</v>
      </c>
      <c r="H38" s="12">
        <f t="shared" si="13"/>
        <v>7.4129762930446469E-4</v>
      </c>
      <c r="I38" s="12">
        <f t="shared" si="14"/>
        <v>0.74129762930446463</v>
      </c>
      <c r="J38" s="32"/>
      <c r="K38" s="12"/>
      <c r="L38" s="12"/>
    </row>
    <row r="39" spans="1:12" ht="18">
      <c r="A39" s="15" t="s">
        <v>34</v>
      </c>
      <c r="B39" s="15">
        <v>4.8439999999999997E-2</v>
      </c>
      <c r="C39" s="15">
        <v>3.0141321050688963</v>
      </c>
      <c r="D39" s="15">
        <v>11.712032396649404</v>
      </c>
      <c r="E39" s="12">
        <f t="shared" si="10"/>
        <v>-1.5599999999999989E-3</v>
      </c>
      <c r="F39" s="12">
        <f t="shared" si="11"/>
        <v>1.6622185669553833</v>
      </c>
      <c r="G39" s="12">
        <f t="shared" si="12"/>
        <v>-9.3850473759139036E-4</v>
      </c>
      <c r="H39" s="12">
        <f t="shared" si="13"/>
        <v>9.3850473759139036E-4</v>
      </c>
      <c r="I39" s="12">
        <f t="shared" si="14"/>
        <v>0.93850473759139041</v>
      </c>
      <c r="J39" s="32"/>
      <c r="K39" s="12"/>
      <c r="L39" s="12"/>
    </row>
    <row r="40" spans="1:12" ht="18">
      <c r="A40" s="14" t="s">
        <v>35</v>
      </c>
      <c r="B40" s="14">
        <v>4.6879999999999998E-2</v>
      </c>
      <c r="C40" s="14">
        <v>3.0141321050688963</v>
      </c>
      <c r="D40" s="14">
        <v>13.374250963604787</v>
      </c>
      <c r="E40" s="12">
        <f t="shared" si="10"/>
        <v>-2.4799999999999961E-3</v>
      </c>
      <c r="F40" s="12">
        <f t="shared" si="11"/>
        <v>3.3557490363952134</v>
      </c>
      <c r="G40" s="12">
        <f t="shared" si="12"/>
        <v>-7.3903023530747772E-4</v>
      </c>
      <c r="H40" s="12">
        <f t="shared" si="13"/>
        <v>7.3903023530747772E-4</v>
      </c>
      <c r="I40" s="12">
        <f t="shared" si="14"/>
        <v>0.73903023530747769</v>
      </c>
      <c r="J40" s="32"/>
    </row>
    <row r="41" spans="1:12" ht="18">
      <c r="A41" s="15" t="s">
        <v>64</v>
      </c>
      <c r="B41" s="15">
        <v>4.4400000000000002E-2</v>
      </c>
      <c r="C41" s="15">
        <v>3.0141321050688963</v>
      </c>
      <c r="D41" s="15">
        <v>16.73</v>
      </c>
      <c r="E41" s="12">
        <f t="shared" si="10"/>
        <v>-2.1900000000000044E-3</v>
      </c>
      <c r="F41" s="12">
        <f t="shared" si="11"/>
        <v>3.3299999999999983</v>
      </c>
      <c r="G41" s="12">
        <f t="shared" si="12"/>
        <v>-6.5765765765765931E-4</v>
      </c>
      <c r="H41" s="12">
        <f t="shared" si="13"/>
        <v>6.5765765765765931E-4</v>
      </c>
      <c r="I41" s="12">
        <f t="shared" si="14"/>
        <v>0.65765765765765927</v>
      </c>
      <c r="J41" s="32"/>
    </row>
    <row r="42" spans="1:12" ht="18">
      <c r="A42" s="14" t="s">
        <v>65</v>
      </c>
      <c r="B42" s="14">
        <v>4.2209999999999998E-2</v>
      </c>
      <c r="C42" s="14">
        <v>3.0141321050688963</v>
      </c>
      <c r="D42" s="14">
        <v>20.059999999999999</v>
      </c>
    </row>
    <row r="43" spans="1:12" ht="18">
      <c r="A43" s="15" t="s">
        <v>36</v>
      </c>
      <c r="B43" s="15">
        <v>5.7860000000000002E-2</v>
      </c>
      <c r="C43" s="15">
        <v>3.7661198723812634</v>
      </c>
      <c r="D43" s="15">
        <v>0</v>
      </c>
    </row>
    <row r="44" spans="1:12" ht="18">
      <c r="A44" s="14" t="s">
        <v>37</v>
      </c>
      <c r="B44" s="14">
        <v>4.7660000000000001E-2</v>
      </c>
      <c r="C44" s="14">
        <v>3.7661198723812634</v>
      </c>
      <c r="D44" s="14">
        <v>6.6871119066014328</v>
      </c>
    </row>
    <row r="45" spans="1:12" ht="18">
      <c r="A45" s="15" t="s">
        <v>38</v>
      </c>
      <c r="B45" s="15">
        <v>5.1029999999999999E-2</v>
      </c>
      <c r="C45" s="15">
        <v>4.5183279281819537</v>
      </c>
      <c r="D45" s="15">
        <v>0</v>
      </c>
      <c r="E45" s="12">
        <f t="shared" ref="E45:E50" si="15">B46-B45</f>
        <v>-4.9200000000000008E-3</v>
      </c>
      <c r="F45" s="12">
        <f t="shared" ref="F45:F50" si="16">D46-D45</f>
        <v>3.3521718865288936</v>
      </c>
      <c r="G45" s="12">
        <f t="shared" ref="G45:G50" si="17">E45/F45</f>
        <v>-1.4677051674383444E-3</v>
      </c>
      <c r="H45" s="12">
        <f>ABS(G45)</f>
        <v>1.4677051674383444E-3</v>
      </c>
      <c r="I45" s="12">
        <f>H45*10^3</f>
        <v>1.4677051674383443</v>
      </c>
      <c r="J45" s="33">
        <v>4.5199999999999997E-2</v>
      </c>
    </row>
    <row r="46" spans="1:12" ht="18">
      <c r="A46" s="14" t="s">
        <v>39</v>
      </c>
      <c r="B46" s="14">
        <v>4.6109999999999998E-2</v>
      </c>
      <c r="C46" s="14">
        <v>4.5183279281819537</v>
      </c>
      <c r="D46" s="14">
        <v>3.3521718865288936</v>
      </c>
      <c r="E46" s="12">
        <f t="shared" si="15"/>
        <v>-2.9299999999999951E-3</v>
      </c>
      <c r="F46" s="12">
        <f t="shared" si="16"/>
        <v>3.3349400200725392</v>
      </c>
      <c r="G46" s="12">
        <f t="shared" si="17"/>
        <v>-8.7857652082638175E-4</v>
      </c>
      <c r="H46" s="12">
        <f t="shared" ref="H46:H50" si="18">ABS(G46)</f>
        <v>8.7857652082638175E-4</v>
      </c>
      <c r="I46" s="12">
        <f t="shared" ref="I46:I50" si="19">H46*10^3</f>
        <v>0.87857652082638171</v>
      </c>
      <c r="J46" s="32"/>
    </row>
    <row r="47" spans="1:12" ht="18">
      <c r="A47" s="15" t="s">
        <v>40</v>
      </c>
      <c r="B47" s="15">
        <v>4.3180000000000003E-2</v>
      </c>
      <c r="C47" s="15">
        <v>4.5183279281819537</v>
      </c>
      <c r="D47" s="15">
        <v>6.6871119066014328</v>
      </c>
      <c r="E47" s="12">
        <f t="shared" si="15"/>
        <v>-2.3100000000000065E-3</v>
      </c>
      <c r="F47" s="12">
        <f t="shared" si="16"/>
        <v>3.3521780570747852</v>
      </c>
      <c r="G47" s="12">
        <f t="shared" si="17"/>
        <v>-6.8910420647994583E-4</v>
      </c>
      <c r="H47" s="12">
        <f t="shared" si="18"/>
        <v>6.8910420647994583E-4</v>
      </c>
      <c r="I47" s="12">
        <f t="shared" si="19"/>
        <v>0.68910420647994586</v>
      </c>
      <c r="J47" s="32"/>
    </row>
    <row r="48" spans="1:12" ht="18">
      <c r="A48" s="14" t="s">
        <v>41</v>
      </c>
      <c r="B48" s="14">
        <v>4.0869999999999997E-2</v>
      </c>
      <c r="C48" s="14">
        <v>4.5183279281819537</v>
      </c>
      <c r="D48" s="14">
        <v>10.039289963676218</v>
      </c>
      <c r="E48" s="12">
        <f t="shared" si="15"/>
        <v>-2.5199999999999945E-3</v>
      </c>
      <c r="F48" s="12">
        <f t="shared" si="16"/>
        <v>3.334960999928569</v>
      </c>
      <c r="G48" s="12">
        <f t="shared" si="17"/>
        <v>-7.5563102538649476E-4</v>
      </c>
      <c r="H48" s="12">
        <f t="shared" si="18"/>
        <v>7.5563102538649476E-4</v>
      </c>
      <c r="I48" s="12">
        <f t="shared" si="19"/>
        <v>0.75563102538649474</v>
      </c>
      <c r="J48" s="32"/>
    </row>
    <row r="49" spans="1:10" ht="18">
      <c r="A49" s="15" t="s">
        <v>42</v>
      </c>
      <c r="B49" s="15">
        <v>3.8350000000000002E-2</v>
      </c>
      <c r="C49" s="15">
        <v>4.5183279281819537</v>
      </c>
      <c r="D49" s="15">
        <v>13.374250963604787</v>
      </c>
      <c r="E49" s="12">
        <f t="shared" si="15"/>
        <v>-2.0700000000000024E-3</v>
      </c>
      <c r="F49" s="12">
        <f t="shared" si="16"/>
        <v>3.3557490363952134</v>
      </c>
      <c r="G49" s="12">
        <f t="shared" si="17"/>
        <v>-6.1685184963164636E-4</v>
      </c>
      <c r="H49" s="12">
        <f t="shared" si="18"/>
        <v>6.1685184963164636E-4</v>
      </c>
      <c r="I49" s="12">
        <f t="shared" si="19"/>
        <v>0.61685184963164641</v>
      </c>
      <c r="J49" s="32"/>
    </row>
    <row r="50" spans="1:10" ht="18">
      <c r="A50" s="15" t="s">
        <v>66</v>
      </c>
      <c r="B50" s="15">
        <v>3.628E-2</v>
      </c>
      <c r="C50" s="15">
        <v>4.5183279281819537</v>
      </c>
      <c r="D50" s="15">
        <v>16.73</v>
      </c>
      <c r="E50" s="12">
        <f t="shared" si="15"/>
        <v>-2.1100000000000008E-3</v>
      </c>
      <c r="F50" s="12">
        <f t="shared" si="16"/>
        <v>3.3299999999999983</v>
      </c>
      <c r="G50" s="12">
        <f t="shared" si="17"/>
        <v>-6.3363363363363415E-4</v>
      </c>
      <c r="H50" s="12">
        <f t="shared" si="18"/>
        <v>6.3363363363363415E-4</v>
      </c>
      <c r="I50" s="12">
        <f t="shared" si="19"/>
        <v>0.63363363363363412</v>
      </c>
      <c r="J50" s="32"/>
    </row>
    <row r="51" spans="1:10" ht="18">
      <c r="A51" s="14" t="s">
        <v>67</v>
      </c>
      <c r="B51" s="14">
        <v>3.4169999999999999E-2</v>
      </c>
      <c r="C51" s="14">
        <v>4.5183279281819537</v>
      </c>
      <c r="D51" s="14">
        <v>20.059999999999999</v>
      </c>
      <c r="E51" s="12"/>
      <c r="F51" s="12"/>
      <c r="G51" s="12"/>
      <c r="H51" s="12"/>
      <c r="I51" s="12"/>
      <c r="J51" s="12"/>
    </row>
    <row r="52" spans="1:10" ht="18">
      <c r="A52" s="14" t="s">
        <v>43</v>
      </c>
      <c r="B52" s="14">
        <v>4.505E-2</v>
      </c>
      <c r="C52" s="14">
        <v>5.2706785235927365</v>
      </c>
      <c r="D52" s="14">
        <v>0</v>
      </c>
      <c r="E52" s="12"/>
      <c r="F52" s="12"/>
      <c r="G52" s="12"/>
      <c r="H52" s="12"/>
      <c r="I52" s="12"/>
      <c r="J52" s="12"/>
    </row>
    <row r="53" spans="1:10" ht="18">
      <c r="A53" s="15" t="s">
        <v>44</v>
      </c>
      <c r="B53" s="15">
        <v>3.875E-2</v>
      </c>
      <c r="C53" s="15">
        <v>5.2706785235927365</v>
      </c>
      <c r="D53" s="15">
        <v>6.6871119066014328</v>
      </c>
      <c r="E53" s="12"/>
      <c r="F53" s="12"/>
      <c r="G53" s="12"/>
      <c r="H53" s="12"/>
      <c r="I53" s="12"/>
      <c r="J53" s="12"/>
    </row>
    <row r="54" spans="1:10" ht="18">
      <c r="A54" s="14" t="s">
        <v>45</v>
      </c>
      <c r="B54" s="14">
        <v>3.9809999999999998E-2</v>
      </c>
      <c r="C54" s="14">
        <v>6.0282685295199157</v>
      </c>
      <c r="D54" s="14">
        <v>0</v>
      </c>
      <c r="E54" s="12">
        <f t="shared" ref="E54:E59" si="20">B55-B54</f>
        <v>-2.9799999999999965E-3</v>
      </c>
      <c r="F54" s="12">
        <f t="shared" ref="F54:F59" si="21">D55-D54</f>
        <v>3.3521718865288936</v>
      </c>
      <c r="G54" s="12">
        <f t="shared" ref="G54:G59" si="22">E54/F54</f>
        <v>-8.8897589409883346E-4</v>
      </c>
      <c r="H54" s="12">
        <f>ABS(G54)</f>
        <v>8.8897589409883346E-4</v>
      </c>
      <c r="I54" s="12">
        <f>H54*10^3</f>
        <v>0.88897589409883349</v>
      </c>
      <c r="J54" s="33">
        <v>6.0299999999999999E-2</v>
      </c>
    </row>
    <row r="55" spans="1:10" ht="18">
      <c r="A55" s="15" t="s">
        <v>46</v>
      </c>
      <c r="B55" s="15">
        <v>3.6830000000000002E-2</v>
      </c>
      <c r="C55" s="15">
        <v>6.0282685295199157</v>
      </c>
      <c r="D55" s="15">
        <v>3.3521718865288936</v>
      </c>
      <c r="E55" s="12">
        <f t="shared" si="20"/>
        <v>-2.5400000000000006E-3</v>
      </c>
      <c r="F55" s="12">
        <f t="shared" si="21"/>
        <v>3.3349400200725392</v>
      </c>
      <c r="G55" s="12">
        <f t="shared" si="22"/>
        <v>-7.6163288836143817E-4</v>
      </c>
      <c r="H55" s="12">
        <f t="shared" ref="H55:H59" si="23">ABS(G55)</f>
        <v>7.6163288836143817E-4</v>
      </c>
      <c r="I55" s="12">
        <f t="shared" ref="I55:I59" si="24">H55*10^3</f>
        <v>0.76163288836143817</v>
      </c>
      <c r="J55" s="32"/>
    </row>
    <row r="56" spans="1:10" ht="18">
      <c r="A56" s="14" t="s">
        <v>47</v>
      </c>
      <c r="B56" s="14">
        <v>3.4290000000000001E-2</v>
      </c>
      <c r="C56" s="14">
        <v>6.0282685295199157</v>
      </c>
      <c r="D56" s="14">
        <v>6.6871119066014328</v>
      </c>
      <c r="E56" s="12">
        <f t="shared" si="20"/>
        <v>-2.3400000000000018E-3</v>
      </c>
      <c r="F56" s="12">
        <f t="shared" si="21"/>
        <v>3.3521780570747852</v>
      </c>
      <c r="G56" s="12">
        <f t="shared" si="22"/>
        <v>-6.9805361175890473E-4</v>
      </c>
      <c r="H56" s="12">
        <f t="shared" si="23"/>
        <v>6.9805361175890473E-4</v>
      </c>
      <c r="I56" s="12">
        <f t="shared" si="24"/>
        <v>0.69805361175890468</v>
      </c>
      <c r="J56" s="32"/>
    </row>
    <row r="57" spans="1:10" ht="18">
      <c r="A57" s="15" t="s">
        <v>48</v>
      </c>
      <c r="B57" s="15">
        <v>3.1949999999999999E-2</v>
      </c>
      <c r="C57" s="15">
        <v>6.0282685295199157</v>
      </c>
      <c r="D57" s="15">
        <v>10.039289963676218</v>
      </c>
      <c r="E57" s="12">
        <f t="shared" si="20"/>
        <v>-2.6099999999999977E-3</v>
      </c>
      <c r="F57" s="12">
        <f t="shared" si="21"/>
        <v>3.334960999928569</v>
      </c>
      <c r="G57" s="12">
        <f t="shared" si="22"/>
        <v>-7.8261784772172777E-4</v>
      </c>
      <c r="H57" s="12">
        <f t="shared" si="23"/>
        <v>7.8261784772172777E-4</v>
      </c>
      <c r="I57" s="12">
        <f t="shared" si="24"/>
        <v>0.78261784772172782</v>
      </c>
      <c r="J57" s="32"/>
    </row>
    <row r="58" spans="1:10" ht="18">
      <c r="A58" s="14" t="s">
        <v>49</v>
      </c>
      <c r="B58" s="14">
        <v>2.9340000000000001E-2</v>
      </c>
      <c r="C58" s="14">
        <v>6.0282685295199157</v>
      </c>
      <c r="D58" s="14">
        <v>13.374250963604787</v>
      </c>
      <c r="E58" s="12">
        <f t="shared" si="20"/>
        <v>-2.4400000000000012E-3</v>
      </c>
      <c r="F58" s="12">
        <f t="shared" si="21"/>
        <v>3.3557490363952134</v>
      </c>
      <c r="G58" s="12">
        <f t="shared" si="22"/>
        <v>-7.2711039280251989E-4</v>
      </c>
      <c r="H58" s="12">
        <f t="shared" si="23"/>
        <v>7.2711039280251989E-4</v>
      </c>
      <c r="I58" s="12">
        <f t="shared" si="24"/>
        <v>0.72711039280251988</v>
      </c>
      <c r="J58" s="32"/>
    </row>
    <row r="59" spans="1:10" ht="18">
      <c r="A59" s="15" t="s">
        <v>68</v>
      </c>
      <c r="B59" s="15">
        <v>2.69E-2</v>
      </c>
      <c r="C59" s="15">
        <v>6.0282685295199157</v>
      </c>
      <c r="D59" s="15">
        <v>16.73</v>
      </c>
      <c r="E59" s="12">
        <f t="shared" si="20"/>
        <v>-2.2900000000000004E-3</v>
      </c>
      <c r="F59" s="12">
        <f t="shared" si="21"/>
        <v>3.3299999999999983</v>
      </c>
      <c r="G59" s="12">
        <f t="shared" si="22"/>
        <v>-6.8768768768768813E-4</v>
      </c>
      <c r="H59" s="12">
        <f t="shared" si="23"/>
        <v>6.8768768768768813E-4</v>
      </c>
      <c r="I59" s="12">
        <f t="shared" si="24"/>
        <v>0.68768768768768818</v>
      </c>
      <c r="J59" s="32"/>
    </row>
    <row r="60" spans="1:10" ht="18">
      <c r="A60" s="16" t="s">
        <v>69</v>
      </c>
      <c r="B60" s="16">
        <v>2.461E-2</v>
      </c>
      <c r="C60" s="16">
        <v>6.0282685295199157</v>
      </c>
      <c r="D60" s="16">
        <v>20.059999999999999</v>
      </c>
      <c r="E60" s="12"/>
      <c r="F60" s="12"/>
      <c r="G60" s="12"/>
      <c r="H60" s="12"/>
      <c r="I60" s="12"/>
      <c r="J60" s="12"/>
    </row>
  </sheetData>
  <sortState ref="A2:D60">
    <sortCondition ref="C2:C60"/>
  </sortState>
  <mergeCells count="5">
    <mergeCell ref="J2:J11"/>
    <mergeCell ref="J18:J25"/>
    <mergeCell ref="J32:J41"/>
    <mergeCell ref="J45:J50"/>
    <mergeCell ref="J54:J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36" workbookViewId="0">
      <selection activeCell="G59" sqref="G59"/>
    </sheetView>
  </sheetViews>
  <sheetFormatPr baseColWidth="10" defaultRowHeight="14" x14ac:dyDescent="0"/>
  <cols>
    <col min="5" max="5" width="12.33203125" bestFit="1" customWidth="1"/>
    <col min="6" max="6" width="16.6640625" bestFit="1" customWidth="1"/>
    <col min="7" max="7" width="21.33203125" bestFit="1" customWidth="1"/>
    <col min="8" max="8" width="27.83203125" bestFit="1" customWidth="1"/>
    <col min="9" max="9" width="10.6640625" bestFit="1" customWidth="1"/>
  </cols>
  <sheetData>
    <row r="1" spans="1:10" ht="18">
      <c r="A1" s="12" t="s">
        <v>74</v>
      </c>
      <c r="B1" s="12" t="s">
        <v>56</v>
      </c>
      <c r="C1" s="12" t="s">
        <v>75</v>
      </c>
      <c r="D1" s="12" t="s">
        <v>76</v>
      </c>
      <c r="E1" s="17" t="s">
        <v>90</v>
      </c>
      <c r="F1" s="17" t="s">
        <v>84</v>
      </c>
      <c r="G1" s="17" t="s">
        <v>85</v>
      </c>
      <c r="H1" s="17" t="s">
        <v>86</v>
      </c>
      <c r="I1" s="17" t="s">
        <v>81</v>
      </c>
      <c r="J1" s="12" t="s">
        <v>76</v>
      </c>
    </row>
    <row r="2" spans="1:10" ht="18">
      <c r="A2" s="14" t="s">
        <v>1</v>
      </c>
      <c r="B2" s="14">
        <v>0.18178</v>
      </c>
      <c r="C2" s="14">
        <v>0</v>
      </c>
      <c r="D2" s="14">
        <v>0</v>
      </c>
      <c r="E2" s="12">
        <f t="shared" ref="E2:F4" si="0">B3-B2</f>
        <v>-4.36E-2</v>
      </c>
      <c r="F2" s="12">
        <f t="shared" si="0"/>
        <v>0.75198715025777818</v>
      </c>
      <c r="G2" s="12">
        <f t="shared" ref="G2:G9" si="1">E2/F2</f>
        <v>-5.7979714128165744E-2</v>
      </c>
      <c r="H2" s="12">
        <f>ABS(G2)</f>
        <v>5.7979714128165744E-2</v>
      </c>
      <c r="I2" s="12">
        <f>H2*10^3</f>
        <v>57.979714128165746</v>
      </c>
      <c r="J2" s="31">
        <v>0</v>
      </c>
    </row>
    <row r="3" spans="1:10" ht="18">
      <c r="A3" s="15" t="s">
        <v>10</v>
      </c>
      <c r="B3" s="15">
        <v>0.13818</v>
      </c>
      <c r="C3" s="15">
        <v>0.75198715025777818</v>
      </c>
      <c r="D3" s="15">
        <v>0</v>
      </c>
      <c r="E3" s="12">
        <f t="shared" si="0"/>
        <v>-3.2350000000000004E-2</v>
      </c>
      <c r="F3" s="12">
        <f t="shared" si="0"/>
        <v>0.75220435347315617</v>
      </c>
      <c r="G3" s="12">
        <f t="shared" si="1"/>
        <v>-4.3006930032550621E-2</v>
      </c>
      <c r="H3" s="12">
        <f t="shared" ref="H3:H9" si="2">ABS(G3)</f>
        <v>4.3006930032550621E-2</v>
      </c>
      <c r="I3" s="12">
        <f t="shared" ref="I3:I9" si="3">H3*10^3</f>
        <v>43.006930032550621</v>
      </c>
      <c r="J3" s="32"/>
    </row>
    <row r="4" spans="1:10" ht="18">
      <c r="A4" s="14" t="s">
        <v>15</v>
      </c>
      <c r="B4" s="14">
        <v>0.10582999999999999</v>
      </c>
      <c r="C4" s="14">
        <v>1.5041915037309344</v>
      </c>
      <c r="D4" s="14">
        <v>0</v>
      </c>
      <c r="E4" s="12">
        <f t="shared" si="0"/>
        <v>-2.2559999999999997E-2</v>
      </c>
      <c r="F4" s="12">
        <f t="shared" si="0"/>
        <v>0.75235368068372788</v>
      </c>
      <c r="G4" s="12">
        <f t="shared" si="1"/>
        <v>-2.9985897031164655E-2</v>
      </c>
      <c r="H4" s="12">
        <f t="shared" si="2"/>
        <v>2.9985897031164655E-2</v>
      </c>
      <c r="I4" s="12">
        <f t="shared" si="3"/>
        <v>29.985897031164654</v>
      </c>
      <c r="J4" s="32"/>
    </row>
    <row r="5" spans="1:10" ht="18">
      <c r="A5" s="15" t="s">
        <v>22</v>
      </c>
      <c r="B5" s="15">
        <v>8.3269999999999997E-2</v>
      </c>
      <c r="C5" s="15">
        <v>2.2565451844146622</v>
      </c>
      <c r="D5" s="15">
        <v>0</v>
      </c>
      <c r="E5" s="12">
        <f>B6-B5</f>
        <v>-1.5469999999999998E-2</v>
      </c>
      <c r="F5" s="12">
        <f>C7-C6</f>
        <v>0.75198776731236716</v>
      </c>
      <c r="G5" s="12">
        <f t="shared" si="1"/>
        <v>-2.0572143155054724E-2</v>
      </c>
      <c r="H5" s="12">
        <f t="shared" si="2"/>
        <v>2.0572143155054724E-2</v>
      </c>
      <c r="I5" s="12">
        <f t="shared" si="3"/>
        <v>20.572143155054725</v>
      </c>
      <c r="J5" s="32"/>
    </row>
    <row r="6" spans="1:10" ht="18">
      <c r="A6" s="14" t="s">
        <v>27</v>
      </c>
      <c r="B6" s="14">
        <v>6.7799999999999999E-2</v>
      </c>
      <c r="C6" s="14">
        <v>3.0141321050688963</v>
      </c>
      <c r="D6" s="14">
        <v>0</v>
      </c>
      <c r="E6" s="12">
        <f>B7-B6</f>
        <v>-9.9399999999999974E-3</v>
      </c>
      <c r="F6" s="12">
        <f>C7-C6</f>
        <v>0.75198776731236716</v>
      </c>
      <c r="G6" s="12">
        <f t="shared" si="1"/>
        <v>-1.3218300126777242E-2</v>
      </c>
      <c r="H6" s="12">
        <f t="shared" si="2"/>
        <v>1.3218300126777242E-2</v>
      </c>
      <c r="I6" s="12">
        <f t="shared" si="3"/>
        <v>13.218300126777242</v>
      </c>
      <c r="J6" s="32"/>
    </row>
    <row r="7" spans="1:10" ht="18">
      <c r="A7" s="15" t="s">
        <v>36</v>
      </c>
      <c r="B7" s="15">
        <v>5.7860000000000002E-2</v>
      </c>
      <c r="C7" s="15">
        <v>3.7661198723812634</v>
      </c>
      <c r="D7" s="15">
        <v>0</v>
      </c>
      <c r="E7" s="12">
        <f>B8-B7</f>
        <v>-6.8300000000000027E-3</v>
      </c>
      <c r="F7" s="12">
        <f>C8-C7</f>
        <v>0.75220805580069028</v>
      </c>
      <c r="G7" s="12">
        <f t="shared" si="1"/>
        <v>-9.0799346634619429E-3</v>
      </c>
      <c r="H7" s="12">
        <f t="shared" si="2"/>
        <v>9.0799346634619429E-3</v>
      </c>
      <c r="I7" s="12">
        <f t="shared" si="3"/>
        <v>9.0799346634619429</v>
      </c>
      <c r="J7" s="32"/>
    </row>
    <row r="8" spans="1:10" ht="18">
      <c r="A8" s="15" t="s">
        <v>38</v>
      </c>
      <c r="B8" s="15">
        <v>5.1029999999999999E-2</v>
      </c>
      <c r="C8" s="15">
        <v>4.5183279281819537</v>
      </c>
      <c r="D8" s="15">
        <v>0</v>
      </c>
      <c r="E8" s="12">
        <f>B9-B8</f>
        <v>-5.9799999999999992E-3</v>
      </c>
      <c r="F8" s="12">
        <f>C9-C8</f>
        <v>0.75235059541078275</v>
      </c>
      <c r="G8" s="12">
        <f t="shared" si="1"/>
        <v>-7.9484219677329083E-3</v>
      </c>
      <c r="H8" s="12">
        <f t="shared" si="2"/>
        <v>7.9484219677329083E-3</v>
      </c>
      <c r="I8" s="12">
        <f t="shared" si="3"/>
        <v>7.9484219677329087</v>
      </c>
      <c r="J8" s="32"/>
    </row>
    <row r="9" spans="1:10" ht="18">
      <c r="A9" s="14" t="s">
        <v>43</v>
      </c>
      <c r="B9" s="14">
        <v>4.505E-2</v>
      </c>
      <c r="C9" s="14">
        <v>5.2706785235927365</v>
      </c>
      <c r="D9" s="14">
        <v>0</v>
      </c>
      <c r="E9" s="12">
        <f>B10-B9</f>
        <v>-5.2400000000000016E-3</v>
      </c>
      <c r="F9" s="12">
        <f>C10-C9</f>
        <v>0.75759000592717918</v>
      </c>
      <c r="G9" s="12">
        <f t="shared" si="1"/>
        <v>-6.9166699124904758E-3</v>
      </c>
      <c r="H9" s="12">
        <f t="shared" si="2"/>
        <v>6.9166699124904758E-3</v>
      </c>
      <c r="I9" s="12">
        <f t="shared" si="3"/>
        <v>6.9166699124904758</v>
      </c>
      <c r="J9" s="32"/>
    </row>
    <row r="10" spans="1:10" ht="18">
      <c r="A10" s="14" t="s">
        <v>45</v>
      </c>
      <c r="B10" s="14">
        <v>3.9809999999999998E-2</v>
      </c>
      <c r="C10" s="14">
        <v>6.0282685295199157</v>
      </c>
      <c r="D10" s="14">
        <v>0</v>
      </c>
      <c r="E10" s="12"/>
      <c r="F10" s="12"/>
      <c r="G10" s="12"/>
      <c r="H10" s="12"/>
      <c r="I10" s="12"/>
      <c r="J10" s="12"/>
    </row>
    <row r="11" spans="1:10" ht="18">
      <c r="A11" s="15" t="s">
        <v>2</v>
      </c>
      <c r="B11" s="15">
        <v>0.16227</v>
      </c>
      <c r="C11" s="15">
        <v>0</v>
      </c>
      <c r="D11" s="15">
        <v>1.6678831280836994</v>
      </c>
      <c r="E11" s="12"/>
      <c r="F11" s="12"/>
      <c r="G11" s="12"/>
      <c r="H11" s="12"/>
      <c r="I11" s="12"/>
      <c r="J11" s="12"/>
    </row>
    <row r="12" spans="1:10" ht="18">
      <c r="A12" s="14" t="s">
        <v>11</v>
      </c>
      <c r="B12" s="14">
        <v>0.12303</v>
      </c>
      <c r="C12" s="14">
        <v>0.75198715025777818</v>
      </c>
      <c r="D12" s="14">
        <v>1.6678831280836994</v>
      </c>
      <c r="E12" s="12"/>
      <c r="F12" s="12"/>
      <c r="G12" s="12"/>
      <c r="H12" s="12"/>
      <c r="I12" s="12"/>
      <c r="J12" s="12"/>
    </row>
    <row r="13" spans="1:10" ht="18">
      <c r="A13" s="15" t="s">
        <v>16</v>
      </c>
      <c r="B13" s="15">
        <v>9.5140000000000002E-2</v>
      </c>
      <c r="C13" s="15">
        <v>1.5041915037309344</v>
      </c>
      <c r="D13" s="15">
        <v>1.6678831280836994</v>
      </c>
      <c r="E13" s="12"/>
      <c r="F13" s="12"/>
      <c r="G13" s="12"/>
      <c r="H13" s="12"/>
      <c r="I13" s="12"/>
      <c r="J13" s="12"/>
    </row>
    <row r="14" spans="1:10" ht="18">
      <c r="A14" s="14" t="s">
        <v>23</v>
      </c>
      <c r="B14" s="14">
        <v>7.5819999999999999E-2</v>
      </c>
      <c r="C14" s="14">
        <v>2.2565451844146622</v>
      </c>
      <c r="D14" s="14">
        <v>1.6678831280836994</v>
      </c>
      <c r="E14" s="12"/>
      <c r="F14" s="12"/>
      <c r="G14" s="12"/>
      <c r="H14" s="12"/>
      <c r="I14" s="12"/>
      <c r="J14" s="12"/>
    </row>
    <row r="15" spans="1:10" ht="18">
      <c r="A15" s="15" t="s">
        <v>28</v>
      </c>
      <c r="B15" s="15">
        <v>6.3049999999999995E-2</v>
      </c>
      <c r="C15" s="15">
        <v>3.0141321050688963</v>
      </c>
      <c r="D15" s="15">
        <v>1.6678831280836994</v>
      </c>
      <c r="E15" s="12"/>
      <c r="F15" s="12"/>
      <c r="G15" s="12"/>
      <c r="H15" s="12"/>
      <c r="I15" s="12"/>
      <c r="J15" s="12"/>
    </row>
    <row r="16" spans="1:10" ht="18">
      <c r="A16" s="14" t="s">
        <v>3</v>
      </c>
      <c r="B16" s="14">
        <v>0.14618</v>
      </c>
      <c r="C16" s="14">
        <v>0</v>
      </c>
      <c r="D16" s="14">
        <v>3.3521718865288936</v>
      </c>
      <c r="E16" s="12">
        <f t="shared" ref="E16:F21" si="4">B17-B16</f>
        <v>-3.5869999999999999E-2</v>
      </c>
      <c r="F16" s="12">
        <f t="shared" si="4"/>
        <v>0.75198715025777818</v>
      </c>
      <c r="G16" s="12">
        <f t="shared" ref="G16:G21" si="5">E16/F16</f>
        <v>-4.7700283160029937E-2</v>
      </c>
      <c r="H16" s="12">
        <f>ABS(G16)</f>
        <v>4.7700283160029937E-2</v>
      </c>
      <c r="I16" s="12">
        <f>H16*10^3</f>
        <v>47.70028316002994</v>
      </c>
      <c r="J16" s="33">
        <v>3.3500000000000002E-2</v>
      </c>
    </row>
    <row r="17" spans="1:10" ht="18">
      <c r="A17" s="15" t="s">
        <v>12</v>
      </c>
      <c r="B17" s="15">
        <v>0.11031000000000001</v>
      </c>
      <c r="C17" s="15">
        <v>0.75198715025777818</v>
      </c>
      <c r="D17" s="15">
        <v>3.3521718865288936</v>
      </c>
      <c r="E17" s="12">
        <f t="shared" si="4"/>
        <v>-2.4000000000000007E-2</v>
      </c>
      <c r="F17" s="12">
        <f t="shared" si="4"/>
        <v>0.75220435347315617</v>
      </c>
      <c r="G17" s="12">
        <f t="shared" si="5"/>
        <v>-3.1906223208074659E-2</v>
      </c>
      <c r="H17" s="12">
        <f t="shared" ref="H17:H21" si="6">ABS(G17)</f>
        <v>3.1906223208074659E-2</v>
      </c>
      <c r="I17" s="12">
        <f t="shared" ref="I17:I21" si="7">H17*10^3</f>
        <v>31.90622320807466</v>
      </c>
      <c r="J17" s="32"/>
    </row>
    <row r="18" spans="1:10" ht="18">
      <c r="A18" s="14" t="s">
        <v>17</v>
      </c>
      <c r="B18" s="14">
        <v>8.6309999999999998E-2</v>
      </c>
      <c r="C18" s="14">
        <v>1.5041915037309344</v>
      </c>
      <c r="D18" s="14">
        <v>3.3521718865288936</v>
      </c>
      <c r="E18" s="12">
        <f t="shared" si="4"/>
        <v>-1.6409999999999994E-2</v>
      </c>
      <c r="F18" s="12">
        <f t="shared" si="4"/>
        <v>0.75235368068372788</v>
      </c>
      <c r="G18" s="12">
        <f t="shared" si="5"/>
        <v>-2.1811550101126412E-2</v>
      </c>
      <c r="H18" s="12">
        <f t="shared" si="6"/>
        <v>2.1811550101126412E-2</v>
      </c>
      <c r="I18" s="12">
        <f t="shared" si="7"/>
        <v>21.811550101126411</v>
      </c>
      <c r="J18" s="32"/>
    </row>
    <row r="19" spans="1:10" ht="18">
      <c r="A19" s="15" t="s">
        <v>24</v>
      </c>
      <c r="B19" s="15">
        <v>6.9900000000000004E-2</v>
      </c>
      <c r="C19" s="15">
        <v>2.2565451844146622</v>
      </c>
      <c r="D19" s="15">
        <v>3.3521718865288936</v>
      </c>
      <c r="E19" s="12">
        <f t="shared" si="4"/>
        <v>-1.0700000000000001E-2</v>
      </c>
      <c r="F19" s="12">
        <f t="shared" si="4"/>
        <v>0.75758692065423405</v>
      </c>
      <c r="G19" s="12">
        <f t="shared" si="5"/>
        <v>-1.4123791882203742E-2</v>
      </c>
      <c r="H19" s="12">
        <f t="shared" si="6"/>
        <v>1.4123791882203742E-2</v>
      </c>
      <c r="I19" s="12">
        <f t="shared" si="7"/>
        <v>14.123791882203742</v>
      </c>
      <c r="J19" s="32"/>
    </row>
    <row r="20" spans="1:10" ht="18">
      <c r="A20" s="14" t="s">
        <v>29</v>
      </c>
      <c r="B20" s="14">
        <v>5.9200000000000003E-2</v>
      </c>
      <c r="C20" s="14">
        <v>3.0141321050688963</v>
      </c>
      <c r="D20" s="14">
        <v>3.3521718865288936</v>
      </c>
      <c r="E20" s="12">
        <f t="shared" si="4"/>
        <v>-1.3090000000000004E-2</v>
      </c>
      <c r="F20" s="12">
        <f t="shared" si="4"/>
        <v>1.5041958231130574</v>
      </c>
      <c r="G20" s="12">
        <f t="shared" si="5"/>
        <v>-8.7023243907892057E-3</v>
      </c>
      <c r="H20" s="12">
        <f t="shared" si="6"/>
        <v>8.7023243907892057E-3</v>
      </c>
      <c r="I20" s="12">
        <f t="shared" si="7"/>
        <v>8.7023243907892063</v>
      </c>
      <c r="J20" s="32"/>
    </row>
    <row r="21" spans="1:10" ht="18">
      <c r="A21" s="14" t="s">
        <v>39</v>
      </c>
      <c r="B21" s="14">
        <v>4.6109999999999998E-2</v>
      </c>
      <c r="C21" s="14">
        <v>4.5183279281819537</v>
      </c>
      <c r="D21" s="14">
        <v>3.3521718865288936</v>
      </c>
      <c r="E21" s="12">
        <f t="shared" si="4"/>
        <v>-9.2799999999999966E-3</v>
      </c>
      <c r="F21" s="12">
        <f t="shared" si="4"/>
        <v>1.5099406013379619</v>
      </c>
      <c r="G21" s="12">
        <f t="shared" si="5"/>
        <v>-6.1459371261207004E-3</v>
      </c>
      <c r="H21" s="12">
        <f t="shared" si="6"/>
        <v>6.1459371261207004E-3</v>
      </c>
      <c r="I21" s="12">
        <f t="shared" si="7"/>
        <v>6.1459371261207005</v>
      </c>
      <c r="J21" s="32"/>
    </row>
    <row r="22" spans="1:10" ht="18">
      <c r="A22" s="15" t="s">
        <v>46</v>
      </c>
      <c r="B22" s="15">
        <v>3.6830000000000002E-2</v>
      </c>
      <c r="C22" s="15">
        <v>6.0282685295199157</v>
      </c>
      <c r="D22" s="15">
        <v>3.3521718865288936</v>
      </c>
      <c r="E22" s="12"/>
      <c r="F22" s="12"/>
      <c r="G22" s="12"/>
      <c r="H22" s="12"/>
      <c r="I22" s="12"/>
      <c r="J22" s="12"/>
    </row>
    <row r="23" spans="1:10" ht="18">
      <c r="A23" s="15" t="s">
        <v>4</v>
      </c>
      <c r="B23" s="15">
        <v>0.13278000000000001</v>
      </c>
      <c r="C23" s="15">
        <v>0</v>
      </c>
      <c r="D23" s="15">
        <v>5.0249100001199549</v>
      </c>
      <c r="E23" s="12"/>
      <c r="F23" s="12"/>
      <c r="G23" s="12"/>
      <c r="H23" s="12"/>
      <c r="I23" s="12"/>
      <c r="J23" s="12"/>
    </row>
    <row r="24" spans="1:10" ht="18">
      <c r="A24" s="14" t="s">
        <v>13</v>
      </c>
      <c r="B24" s="14">
        <v>0.10034</v>
      </c>
      <c r="C24" s="14">
        <v>0.75198715025777818</v>
      </c>
      <c r="D24" s="14">
        <v>5.0249100001199549</v>
      </c>
      <c r="E24" s="12"/>
      <c r="F24" s="12"/>
      <c r="G24" s="12"/>
      <c r="H24" s="12"/>
      <c r="I24" s="12"/>
      <c r="J24" s="12"/>
    </row>
    <row r="25" spans="1:10" ht="18">
      <c r="A25" s="15" t="s">
        <v>18</v>
      </c>
      <c r="B25" s="15">
        <v>7.9560000000000006E-2</v>
      </c>
      <c r="C25" s="15">
        <v>1.5041915037309344</v>
      </c>
      <c r="D25" s="15">
        <v>5.0249100001199549</v>
      </c>
      <c r="E25" s="12"/>
      <c r="F25" s="12"/>
      <c r="G25" s="12"/>
      <c r="H25" s="12"/>
      <c r="I25" s="12"/>
      <c r="J25" s="12"/>
    </row>
    <row r="26" spans="1:10" ht="18">
      <c r="A26" s="14" t="s">
        <v>25</v>
      </c>
      <c r="B26" s="14">
        <v>6.5820000000000004E-2</v>
      </c>
      <c r="C26" s="14">
        <v>2.2565451844146622</v>
      </c>
      <c r="D26" s="14">
        <v>5.0249100001199549</v>
      </c>
      <c r="E26" s="12"/>
      <c r="F26" s="12"/>
      <c r="G26" s="12"/>
      <c r="H26" s="12"/>
      <c r="I26" s="12"/>
      <c r="J26" s="12"/>
    </row>
    <row r="27" spans="1:10" ht="18">
      <c r="A27" s="15" t="s">
        <v>30</v>
      </c>
      <c r="B27" s="15">
        <v>5.6210000000000003E-2</v>
      </c>
      <c r="C27" s="15">
        <v>3.0141321050688963</v>
      </c>
      <c r="D27" s="15">
        <v>5.0249100001199549</v>
      </c>
      <c r="E27" s="12"/>
      <c r="F27" s="12"/>
      <c r="G27" s="12"/>
      <c r="H27" s="12"/>
      <c r="I27" s="12"/>
      <c r="J27" s="12"/>
    </row>
    <row r="28" spans="1:10" ht="18">
      <c r="A28" s="14" t="s">
        <v>5</v>
      </c>
      <c r="B28" s="14">
        <v>0.12089</v>
      </c>
      <c r="C28" s="14">
        <v>0</v>
      </c>
      <c r="D28" s="14">
        <v>6.6871119066014328</v>
      </c>
      <c r="E28" s="12">
        <f t="shared" ref="E28:F35" si="8">B29-B28</f>
        <v>-2.8469999999999995E-2</v>
      </c>
      <c r="F28" s="12">
        <f t="shared" si="8"/>
        <v>0.75198715025777818</v>
      </c>
      <c r="G28" s="12">
        <f t="shared" ref="G28:G35" si="9">E28/F28</f>
        <v>-3.7859689477726576E-2</v>
      </c>
      <c r="H28" s="12">
        <f>ABS(G28)</f>
        <v>3.7859689477726576E-2</v>
      </c>
      <c r="I28" s="12">
        <f>H28*10^3</f>
        <v>37.859689477726576</v>
      </c>
      <c r="J28" s="33">
        <v>6.6900000000000001E-2</v>
      </c>
    </row>
    <row r="29" spans="1:10" ht="18">
      <c r="A29" s="15" t="s">
        <v>14</v>
      </c>
      <c r="B29" s="15">
        <v>9.2420000000000002E-2</v>
      </c>
      <c r="C29" s="15">
        <v>0.75198715025777818</v>
      </c>
      <c r="D29" s="15">
        <v>6.6871119066014328</v>
      </c>
      <c r="E29" s="12">
        <f t="shared" si="8"/>
        <v>-1.8270000000000008E-2</v>
      </c>
      <c r="F29" s="12">
        <f t="shared" si="8"/>
        <v>0.75220435347315617</v>
      </c>
      <c r="G29" s="12">
        <f t="shared" si="9"/>
        <v>-2.4288612417146836E-2</v>
      </c>
      <c r="H29" s="12">
        <f t="shared" ref="H29:H35" si="10">ABS(G29)</f>
        <v>2.4288612417146836E-2</v>
      </c>
      <c r="I29" s="12">
        <f t="shared" ref="I29:I35" si="11">H29*10^3</f>
        <v>24.288612417146837</v>
      </c>
      <c r="J29" s="32"/>
    </row>
    <row r="30" spans="1:10" ht="18">
      <c r="A30" s="14" t="s">
        <v>19</v>
      </c>
      <c r="B30" s="14">
        <v>7.4149999999999994E-2</v>
      </c>
      <c r="C30" s="14">
        <v>1.5041915037309344</v>
      </c>
      <c r="D30" s="14">
        <v>6.6871119066014328</v>
      </c>
      <c r="E30" s="12">
        <f t="shared" si="8"/>
        <v>-1.2419999999999994E-2</v>
      </c>
      <c r="F30" s="12">
        <f t="shared" si="8"/>
        <v>0.75235368068372788</v>
      </c>
      <c r="G30" s="12">
        <f t="shared" si="9"/>
        <v>-1.6508193312369898E-2</v>
      </c>
      <c r="H30" s="12">
        <f t="shared" si="10"/>
        <v>1.6508193312369898E-2</v>
      </c>
      <c r="I30" s="12">
        <f t="shared" si="11"/>
        <v>16.508193312369897</v>
      </c>
      <c r="J30" s="32"/>
    </row>
    <row r="31" spans="1:10" ht="18">
      <c r="A31" s="15" t="s">
        <v>26</v>
      </c>
      <c r="B31" s="15">
        <v>6.173E-2</v>
      </c>
      <c r="C31" s="15">
        <v>2.2565451844146622</v>
      </c>
      <c r="D31" s="15">
        <v>6.6871119066014328</v>
      </c>
      <c r="E31" s="12">
        <f t="shared" si="8"/>
        <v>-8.0100000000000032E-3</v>
      </c>
      <c r="F31" s="12">
        <f t="shared" si="8"/>
        <v>0.75758692065423405</v>
      </c>
      <c r="G31" s="12">
        <f t="shared" si="9"/>
        <v>-1.0573044203406729E-2</v>
      </c>
      <c r="H31" s="12">
        <f t="shared" si="10"/>
        <v>1.0573044203406729E-2</v>
      </c>
      <c r="I31" s="12">
        <f t="shared" si="11"/>
        <v>10.573044203406729</v>
      </c>
      <c r="J31" s="32"/>
    </row>
    <row r="32" spans="1:10" ht="18">
      <c r="A32" s="14" t="s">
        <v>31</v>
      </c>
      <c r="B32" s="14">
        <v>5.3719999999999997E-2</v>
      </c>
      <c r="C32" s="14">
        <v>3.0141321050688963</v>
      </c>
      <c r="D32" s="14">
        <v>6.6871119066014328</v>
      </c>
      <c r="E32" s="12">
        <f t="shared" si="8"/>
        <v>-6.0599999999999959E-3</v>
      </c>
      <c r="F32" s="12">
        <f t="shared" si="8"/>
        <v>0.75198776731236716</v>
      </c>
      <c r="G32" s="12">
        <f t="shared" si="9"/>
        <v>-8.058641727190145E-3</v>
      </c>
      <c r="H32" s="12">
        <f t="shared" si="10"/>
        <v>8.058641727190145E-3</v>
      </c>
      <c r="I32" s="12">
        <f t="shared" si="11"/>
        <v>8.0586417271901443</v>
      </c>
      <c r="J32" s="32"/>
    </row>
    <row r="33" spans="1:10" ht="18">
      <c r="A33" s="14" t="s">
        <v>37</v>
      </c>
      <c r="B33" s="14">
        <v>4.7660000000000001E-2</v>
      </c>
      <c r="C33" s="14">
        <v>3.7661198723812634</v>
      </c>
      <c r="D33" s="14">
        <v>6.6871119066014328</v>
      </c>
      <c r="E33" s="12">
        <f t="shared" si="8"/>
        <v>-4.4799999999999979E-3</v>
      </c>
      <c r="F33" s="12">
        <f t="shared" si="8"/>
        <v>0.75220805580069028</v>
      </c>
      <c r="G33" s="12">
        <f t="shared" si="9"/>
        <v>-5.9557990179076817E-3</v>
      </c>
      <c r="H33" s="12">
        <f t="shared" si="10"/>
        <v>5.9557990179076817E-3</v>
      </c>
      <c r="I33" s="12">
        <f t="shared" si="11"/>
        <v>5.9557990179076814</v>
      </c>
      <c r="J33" s="32"/>
    </row>
    <row r="34" spans="1:10" ht="18">
      <c r="A34" s="15" t="s">
        <v>40</v>
      </c>
      <c r="B34" s="15">
        <v>4.3180000000000003E-2</v>
      </c>
      <c r="C34" s="15">
        <v>4.5183279281819537</v>
      </c>
      <c r="D34" s="15">
        <v>6.6871119066014328</v>
      </c>
      <c r="E34" s="12">
        <f t="shared" si="8"/>
        <v>-4.4300000000000034E-3</v>
      </c>
      <c r="F34" s="12">
        <f t="shared" si="8"/>
        <v>0.75235059541078275</v>
      </c>
      <c r="G34" s="12">
        <f t="shared" si="9"/>
        <v>-5.8882122603773944E-3</v>
      </c>
      <c r="H34" s="12">
        <f t="shared" si="10"/>
        <v>5.8882122603773944E-3</v>
      </c>
      <c r="I34" s="12">
        <f t="shared" si="11"/>
        <v>5.8882122603773945</v>
      </c>
      <c r="J34" s="32"/>
    </row>
    <row r="35" spans="1:10" ht="18">
      <c r="A35" s="15" t="s">
        <v>44</v>
      </c>
      <c r="B35" s="15">
        <v>3.875E-2</v>
      </c>
      <c r="C35" s="15">
        <v>5.2706785235927365</v>
      </c>
      <c r="D35" s="15">
        <v>6.6871119066014328</v>
      </c>
      <c r="E35" s="12">
        <f t="shared" si="8"/>
        <v>-4.4599999999999987E-3</v>
      </c>
      <c r="F35" s="12">
        <f t="shared" si="8"/>
        <v>0.75759000592717918</v>
      </c>
      <c r="G35" s="12">
        <f t="shared" si="9"/>
        <v>-5.8870892766617377E-3</v>
      </c>
      <c r="H35" s="12">
        <f t="shared" si="10"/>
        <v>5.8870892766617377E-3</v>
      </c>
      <c r="I35" s="12">
        <f t="shared" si="11"/>
        <v>5.8870892766617375</v>
      </c>
      <c r="J35" s="32"/>
    </row>
    <row r="36" spans="1:10" ht="18">
      <c r="A36" s="14" t="s">
        <v>47</v>
      </c>
      <c r="B36" s="14">
        <v>3.4290000000000001E-2</v>
      </c>
      <c r="C36" s="14">
        <v>6.0282685295199157</v>
      </c>
      <c r="D36" s="14">
        <v>6.6871119066014328</v>
      </c>
      <c r="E36" s="12"/>
      <c r="F36" s="12"/>
      <c r="G36" s="12"/>
      <c r="H36" s="12"/>
      <c r="I36" s="12"/>
      <c r="J36" s="12"/>
    </row>
    <row r="37" spans="1:10" ht="18">
      <c r="A37" s="15" t="s">
        <v>6</v>
      </c>
      <c r="B37" s="15">
        <v>0.11144999999999999</v>
      </c>
      <c r="C37" s="15">
        <v>0</v>
      </c>
      <c r="D37" s="15">
        <v>8.3549950346851318</v>
      </c>
      <c r="E37" s="12"/>
      <c r="F37" s="12"/>
      <c r="G37" s="12"/>
      <c r="H37" s="12"/>
      <c r="I37" s="12"/>
      <c r="J37" s="12"/>
    </row>
    <row r="38" spans="1:10" ht="18">
      <c r="A38" s="15" t="s">
        <v>32</v>
      </c>
      <c r="B38" s="15">
        <v>5.1299999999999998E-2</v>
      </c>
      <c r="C38" s="15">
        <v>3.0141321050688963</v>
      </c>
      <c r="D38" s="15">
        <v>8.3549950346851318</v>
      </c>
      <c r="E38" s="12"/>
      <c r="F38" s="12"/>
      <c r="G38" s="12"/>
      <c r="H38" s="12"/>
      <c r="I38" s="12"/>
      <c r="J38" s="12"/>
    </row>
    <row r="39" spans="1:10" ht="18">
      <c r="A39" s="14" t="s">
        <v>7</v>
      </c>
      <c r="B39" s="14">
        <v>0.10372000000000001</v>
      </c>
      <c r="C39" s="14">
        <v>0</v>
      </c>
      <c r="D39" s="14">
        <v>10.039289963676218</v>
      </c>
      <c r="E39" s="12"/>
      <c r="F39" s="12"/>
      <c r="G39" s="12"/>
      <c r="H39" s="12"/>
      <c r="I39" s="12"/>
      <c r="J39" s="12"/>
    </row>
    <row r="40" spans="1:10" ht="18">
      <c r="A40" s="15" t="s">
        <v>20</v>
      </c>
      <c r="B40" s="15">
        <v>6.6350000000000006E-2</v>
      </c>
      <c r="C40" s="15">
        <v>1.5041915037309344</v>
      </c>
      <c r="D40" s="15">
        <v>10.039289963676218</v>
      </c>
      <c r="E40" s="12"/>
      <c r="F40" s="12"/>
      <c r="G40" s="12"/>
      <c r="H40" s="12"/>
      <c r="I40" s="12"/>
      <c r="J40" s="12"/>
    </row>
    <row r="41" spans="1:10" ht="18">
      <c r="A41" s="14" t="s">
        <v>33</v>
      </c>
      <c r="B41" s="14">
        <v>4.9680000000000002E-2</v>
      </c>
      <c r="C41" s="14">
        <v>3.0141321050688963</v>
      </c>
      <c r="D41" s="14">
        <v>10.039289963676218</v>
      </c>
      <c r="E41" s="12"/>
      <c r="F41" s="12"/>
      <c r="G41" s="12"/>
      <c r="H41" s="12"/>
      <c r="I41" s="12"/>
      <c r="J41" s="12"/>
    </row>
    <row r="42" spans="1:10" ht="18">
      <c r="A42" s="14" t="s">
        <v>41</v>
      </c>
      <c r="B42" s="14">
        <v>4.0869999999999997E-2</v>
      </c>
      <c r="C42" s="14">
        <v>4.5183279281819537</v>
      </c>
      <c r="D42" s="14">
        <v>10.039289963676218</v>
      </c>
      <c r="E42" s="12"/>
      <c r="F42" s="12"/>
      <c r="G42" s="12"/>
      <c r="H42" s="12"/>
      <c r="I42" s="12"/>
      <c r="J42" s="12"/>
    </row>
    <row r="43" spans="1:10" ht="18">
      <c r="A43" s="15" t="s">
        <v>48</v>
      </c>
      <c r="B43" s="15">
        <v>3.1949999999999999E-2</v>
      </c>
      <c r="C43" s="15">
        <v>6.0282685295199157</v>
      </c>
      <c r="D43" s="15">
        <v>10.039289963676218</v>
      </c>
      <c r="E43" s="12"/>
      <c r="F43" s="12"/>
      <c r="G43" s="12"/>
      <c r="H43" s="12"/>
      <c r="I43" s="12"/>
      <c r="J43" s="12"/>
    </row>
    <row r="44" spans="1:10" ht="18">
      <c r="A44" s="15" t="s">
        <v>8</v>
      </c>
      <c r="B44" s="15">
        <v>9.7259999999999999E-2</v>
      </c>
      <c r="C44" s="15">
        <v>0</v>
      </c>
      <c r="D44" s="15">
        <v>11.712032396649404</v>
      </c>
      <c r="E44" s="12"/>
      <c r="F44" s="12"/>
      <c r="G44" s="12"/>
      <c r="H44" s="12"/>
      <c r="I44" s="12"/>
      <c r="J44" s="12"/>
    </row>
    <row r="45" spans="1:10" ht="18">
      <c r="A45" s="15" t="s">
        <v>34</v>
      </c>
      <c r="B45" s="15">
        <v>4.8439999999999997E-2</v>
      </c>
      <c r="C45" s="15">
        <v>3.0141321050688963</v>
      </c>
      <c r="D45" s="15">
        <v>11.712032396649404</v>
      </c>
      <c r="E45" s="12"/>
      <c r="F45" s="12"/>
      <c r="G45" s="12"/>
      <c r="H45" s="12"/>
      <c r="I45" s="12"/>
      <c r="J45" s="12"/>
    </row>
    <row r="46" spans="1:10" ht="18">
      <c r="A46" s="14" t="s">
        <v>9</v>
      </c>
      <c r="B46" s="14">
        <v>9.1490000000000002E-2</v>
      </c>
      <c r="C46" s="14">
        <v>0</v>
      </c>
      <c r="D46" s="14">
        <v>13.374250963604787</v>
      </c>
      <c r="E46" s="12"/>
      <c r="F46" s="12"/>
      <c r="G46" s="12"/>
      <c r="H46" s="12"/>
      <c r="I46" s="12"/>
      <c r="J46" s="12"/>
    </row>
    <row r="47" spans="1:10" ht="18">
      <c r="A47" s="14" t="s">
        <v>21</v>
      </c>
      <c r="B47" s="14">
        <v>6.0679999999999998E-2</v>
      </c>
      <c r="C47" s="14">
        <v>1.5041915037309344</v>
      </c>
      <c r="D47" s="14">
        <v>13.374250963604787</v>
      </c>
      <c r="E47" s="12"/>
      <c r="F47" s="12"/>
      <c r="G47" s="12"/>
      <c r="H47" s="12"/>
      <c r="I47" s="12"/>
      <c r="J47" s="12"/>
    </row>
    <row r="48" spans="1:10" ht="18">
      <c r="A48" s="14" t="s">
        <v>35</v>
      </c>
      <c r="B48" s="14">
        <v>4.6879999999999998E-2</v>
      </c>
      <c r="C48" s="14">
        <v>3.0141321050688963</v>
      </c>
      <c r="D48" s="14">
        <v>13.374250963604787</v>
      </c>
      <c r="E48" s="12"/>
      <c r="F48" s="12"/>
      <c r="G48" s="12"/>
      <c r="H48" s="12"/>
      <c r="I48" s="12"/>
      <c r="J48" s="12"/>
    </row>
    <row r="49" spans="1:10" ht="18">
      <c r="A49" s="15" t="s">
        <v>42</v>
      </c>
      <c r="B49" s="15">
        <v>3.8350000000000002E-2</v>
      </c>
      <c r="C49" s="15">
        <v>4.5183279281819537</v>
      </c>
      <c r="D49" s="15">
        <v>13.374250963604787</v>
      </c>
      <c r="E49" s="12"/>
      <c r="F49" s="12"/>
      <c r="G49" s="12"/>
      <c r="H49" s="12"/>
      <c r="I49" s="12"/>
      <c r="J49" s="12"/>
    </row>
    <row r="50" spans="1:10" ht="18">
      <c r="A50" s="14" t="s">
        <v>49</v>
      </c>
      <c r="B50" s="14">
        <v>2.9340000000000001E-2</v>
      </c>
      <c r="C50" s="14">
        <v>6.0282685295199157</v>
      </c>
      <c r="D50" s="14">
        <v>13.374250963604787</v>
      </c>
      <c r="E50" s="12"/>
      <c r="F50" s="12"/>
      <c r="G50" s="12"/>
      <c r="H50" s="12"/>
      <c r="I50" s="12"/>
      <c r="J50" s="12"/>
    </row>
    <row r="51" spans="1:10" ht="18">
      <c r="A51" s="15" t="s">
        <v>60</v>
      </c>
      <c r="B51" s="15">
        <v>8.3290000000000003E-2</v>
      </c>
      <c r="C51" s="15">
        <v>0</v>
      </c>
      <c r="D51" s="15">
        <v>16.73</v>
      </c>
      <c r="E51" s="12">
        <f t="shared" ref="E51:F54" si="12">B52-B51</f>
        <v>-2.6380000000000001E-2</v>
      </c>
      <c r="F51" s="12">
        <f t="shared" si="12"/>
        <v>1.5041915037309344</v>
      </c>
      <c r="G51" s="12">
        <f>E51/F51</f>
        <v>-1.7537660553571897E-2</v>
      </c>
      <c r="H51" s="12">
        <f>ABS(G51)</f>
        <v>1.7537660553571897E-2</v>
      </c>
      <c r="I51" s="12">
        <f>H51*10^3</f>
        <v>17.537660553571897</v>
      </c>
      <c r="J51" s="33">
        <v>0.1673</v>
      </c>
    </row>
    <row r="52" spans="1:10" ht="18">
      <c r="A52" s="15" t="s">
        <v>62</v>
      </c>
      <c r="B52" s="15">
        <v>5.6910000000000002E-2</v>
      </c>
      <c r="C52" s="15">
        <v>1.5041915037309344</v>
      </c>
      <c r="D52" s="15">
        <v>16.73</v>
      </c>
      <c r="E52" s="12">
        <f t="shared" si="12"/>
        <v>-1.251E-2</v>
      </c>
      <c r="F52" s="12">
        <f t="shared" si="12"/>
        <v>1.5099406013379619</v>
      </c>
      <c r="G52" s="12">
        <f>E52/F52</f>
        <v>-8.2850941215269393E-3</v>
      </c>
      <c r="H52" s="12">
        <f t="shared" ref="H52:H54" si="13">ABS(G52)</f>
        <v>8.2850941215269393E-3</v>
      </c>
      <c r="I52" s="12">
        <f t="shared" ref="I52:I54" si="14">H52*10^3</f>
        <v>8.2850941215269387</v>
      </c>
      <c r="J52" s="32"/>
    </row>
    <row r="53" spans="1:10" ht="18">
      <c r="A53" s="15" t="s">
        <v>64</v>
      </c>
      <c r="B53" s="15">
        <v>4.4400000000000002E-2</v>
      </c>
      <c r="C53" s="15">
        <v>3.0141321050688963</v>
      </c>
      <c r="D53" s="15">
        <v>16.73</v>
      </c>
      <c r="E53" s="12">
        <f t="shared" si="12"/>
        <v>-8.1200000000000022E-3</v>
      </c>
      <c r="F53" s="12">
        <f t="shared" si="12"/>
        <v>1.5041958231130574</v>
      </c>
      <c r="G53" s="12">
        <f>E53/F53</f>
        <v>-5.3982333119334102E-3</v>
      </c>
      <c r="H53" s="12">
        <f t="shared" si="13"/>
        <v>5.3982333119334102E-3</v>
      </c>
      <c r="I53" s="12">
        <f t="shared" si="14"/>
        <v>5.3982333119334101</v>
      </c>
      <c r="J53" s="32"/>
    </row>
    <row r="54" spans="1:10" ht="18">
      <c r="A54" s="15" t="s">
        <v>66</v>
      </c>
      <c r="B54" s="15">
        <v>3.628E-2</v>
      </c>
      <c r="C54" s="15">
        <v>4.5183279281819537</v>
      </c>
      <c r="D54" s="15">
        <v>16.73</v>
      </c>
      <c r="E54" s="12">
        <f t="shared" si="12"/>
        <v>-9.3799999999999994E-3</v>
      </c>
      <c r="F54" s="12">
        <f t="shared" si="12"/>
        <v>1.5099406013379619</v>
      </c>
      <c r="G54" s="12">
        <f>E54/F54</f>
        <v>-6.2121648968763137E-3</v>
      </c>
      <c r="H54" s="12">
        <f t="shared" si="13"/>
        <v>6.2121648968763137E-3</v>
      </c>
      <c r="I54" s="12">
        <f t="shared" si="14"/>
        <v>6.2121648968763141</v>
      </c>
      <c r="J54" s="32"/>
    </row>
    <row r="55" spans="1:10" ht="18">
      <c r="A55" s="15" t="s">
        <v>68</v>
      </c>
      <c r="B55" s="15">
        <v>2.69E-2</v>
      </c>
      <c r="C55" s="15">
        <v>6.0282685295199157</v>
      </c>
      <c r="D55" s="15">
        <v>16.73</v>
      </c>
      <c r="E55" s="12"/>
      <c r="F55" s="12"/>
      <c r="G55" s="12"/>
      <c r="H55" s="12"/>
      <c r="I55" s="12"/>
      <c r="J55" s="12"/>
    </row>
    <row r="56" spans="1:10" ht="18">
      <c r="A56" s="14" t="s">
        <v>61</v>
      </c>
      <c r="B56" s="14">
        <v>7.6700000000000004E-2</v>
      </c>
      <c r="C56" s="14">
        <v>0</v>
      </c>
      <c r="D56" s="14">
        <v>20.059999999999999</v>
      </c>
      <c r="E56" s="12">
        <f t="shared" ref="E56:F59" si="15">B57-B56</f>
        <v>-2.3180000000000006E-2</v>
      </c>
      <c r="F56" s="12">
        <f t="shared" si="15"/>
        <v>1.5041915037309344</v>
      </c>
      <c r="G56" s="12">
        <f>E56/F56</f>
        <v>-1.541027185867311E-2</v>
      </c>
      <c r="H56" s="12">
        <f>ABS(G56)</f>
        <v>1.541027185867311E-2</v>
      </c>
      <c r="I56" s="12">
        <f>H56*10^3</f>
        <v>15.410271858673109</v>
      </c>
      <c r="J56" s="33">
        <v>0.2006</v>
      </c>
    </row>
    <row r="57" spans="1:10" ht="18">
      <c r="A57" s="14" t="s">
        <v>63</v>
      </c>
      <c r="B57" s="14">
        <v>5.3519999999999998E-2</v>
      </c>
      <c r="C57" s="14">
        <v>1.5041915037309344</v>
      </c>
      <c r="D57" s="14">
        <v>20.059999999999999</v>
      </c>
      <c r="E57" s="12">
        <f t="shared" si="15"/>
        <v>-1.1310000000000001E-2</v>
      </c>
      <c r="F57" s="12">
        <f t="shared" si="15"/>
        <v>1.5099406013379619</v>
      </c>
      <c r="G57" s="12">
        <f>E57/F57</f>
        <v>-7.4903608724596069E-3</v>
      </c>
      <c r="H57" s="12">
        <f t="shared" ref="H57:H59" si="16">ABS(G57)</f>
        <v>7.4903608724596069E-3</v>
      </c>
      <c r="I57" s="12">
        <f t="shared" ref="I57:I59" si="17">H57*10^3</f>
        <v>7.4903608724596067</v>
      </c>
      <c r="J57" s="32"/>
    </row>
    <row r="58" spans="1:10" ht="18">
      <c r="A58" s="14" t="s">
        <v>65</v>
      </c>
      <c r="B58" s="14">
        <v>4.2209999999999998E-2</v>
      </c>
      <c r="C58" s="14">
        <v>3.0141321050688963</v>
      </c>
      <c r="D58" s="14">
        <v>20.059999999999999</v>
      </c>
      <c r="E58" s="12">
        <f t="shared" si="15"/>
        <v>-8.0399999999999985E-3</v>
      </c>
      <c r="F58" s="12">
        <f t="shared" si="15"/>
        <v>1.5041958231130574</v>
      </c>
      <c r="G58" s="12">
        <f>E58/F58</f>
        <v>-5.345048747283818E-3</v>
      </c>
      <c r="H58" s="12">
        <f t="shared" si="16"/>
        <v>5.345048747283818E-3</v>
      </c>
      <c r="I58" s="12">
        <f t="shared" si="17"/>
        <v>5.3450487472838182</v>
      </c>
      <c r="J58" s="32"/>
    </row>
    <row r="59" spans="1:10" ht="18">
      <c r="A59" s="14" t="s">
        <v>67</v>
      </c>
      <c r="B59" s="14">
        <v>3.4169999999999999E-2</v>
      </c>
      <c r="C59" s="14">
        <v>4.5183279281819537</v>
      </c>
      <c r="D59" s="14">
        <v>20.059999999999999</v>
      </c>
      <c r="E59" s="12">
        <f t="shared" si="15"/>
        <v>-9.5599999999999991E-3</v>
      </c>
      <c r="F59" s="12">
        <f t="shared" si="15"/>
        <v>1.5099406013379619</v>
      </c>
      <c r="G59" s="12">
        <f>E59/F59</f>
        <v>-6.3313748842364131E-3</v>
      </c>
      <c r="H59" s="12">
        <f t="shared" si="16"/>
        <v>6.3313748842364131E-3</v>
      </c>
      <c r="I59" s="12">
        <f t="shared" si="17"/>
        <v>6.3313748842364133</v>
      </c>
      <c r="J59" s="32"/>
    </row>
    <row r="60" spans="1:10" ht="18">
      <c r="A60" s="16" t="s">
        <v>69</v>
      </c>
      <c r="B60" s="16">
        <v>2.461E-2</v>
      </c>
      <c r="C60" s="16">
        <v>6.0282685295199157</v>
      </c>
      <c r="D60" s="16">
        <v>20.059999999999999</v>
      </c>
      <c r="E60" s="12"/>
      <c r="F60" s="12"/>
      <c r="G60" s="12"/>
      <c r="H60" s="12"/>
      <c r="I60" s="12"/>
      <c r="J60" s="12"/>
    </row>
    <row r="61" spans="1:10" ht="18">
      <c r="E61" s="12"/>
      <c r="F61" s="12"/>
      <c r="G61" s="12"/>
      <c r="H61" s="12"/>
      <c r="I61" s="12"/>
      <c r="J61" s="12"/>
    </row>
    <row r="62" spans="1:10" ht="18">
      <c r="E62" s="12"/>
      <c r="F62" s="12"/>
      <c r="G62" s="12"/>
      <c r="H62" s="12"/>
      <c r="I62" s="12"/>
      <c r="J62" s="12"/>
    </row>
    <row r="63" spans="1:10" ht="18">
      <c r="E63" s="12"/>
      <c r="F63" s="12"/>
      <c r="G63" s="12"/>
      <c r="H63" s="12"/>
      <c r="I63" s="12"/>
      <c r="J63" s="12"/>
    </row>
    <row r="64" spans="1:10" ht="18">
      <c r="E64" s="12"/>
      <c r="F64" s="12"/>
      <c r="G64" s="12"/>
      <c r="H64" s="12"/>
      <c r="I64" s="12"/>
      <c r="J64" s="12"/>
    </row>
    <row r="65" spans="5:10" ht="18">
      <c r="E65" s="12"/>
      <c r="F65" s="12"/>
      <c r="G65" s="12"/>
      <c r="H65" s="12"/>
      <c r="I65" s="12"/>
      <c r="J65" s="12"/>
    </row>
    <row r="66" spans="5:10" ht="18">
      <c r="E66" s="12"/>
      <c r="F66" s="12"/>
      <c r="G66" s="12"/>
      <c r="H66" s="12"/>
      <c r="I66" s="12"/>
      <c r="J66" s="12"/>
    </row>
    <row r="67" spans="5:10" ht="18">
      <c r="E67" s="12"/>
      <c r="F67" s="12"/>
      <c r="G67" s="12"/>
      <c r="H67" s="12"/>
      <c r="I67" s="12"/>
      <c r="J67" s="12"/>
    </row>
    <row r="68" spans="5:10" ht="18">
      <c r="E68" s="12"/>
      <c r="F68" s="12"/>
      <c r="G68" s="12"/>
      <c r="H68" s="12"/>
      <c r="I68" s="12"/>
      <c r="J68" s="12"/>
    </row>
    <row r="69" spans="5:10" ht="18">
      <c r="E69" s="12"/>
      <c r="F69" s="12"/>
      <c r="G69" s="12"/>
      <c r="H69" s="12"/>
      <c r="I69" s="12"/>
      <c r="J69" s="12"/>
    </row>
    <row r="70" spans="5:10" ht="18">
      <c r="E70" s="12"/>
      <c r="F70" s="12"/>
      <c r="G70" s="12"/>
      <c r="H70" s="12"/>
      <c r="I70" s="12"/>
      <c r="J70" s="12"/>
    </row>
    <row r="71" spans="5:10" ht="18">
      <c r="E71" s="12"/>
      <c r="F71" s="12"/>
      <c r="G71" s="12"/>
      <c r="H71" s="12"/>
      <c r="I71" s="12"/>
      <c r="J71" s="12"/>
    </row>
    <row r="72" spans="5:10" ht="18">
      <c r="E72" s="12"/>
      <c r="F72" s="12"/>
      <c r="G72" s="12"/>
      <c r="H72" s="12"/>
      <c r="I72" s="12"/>
      <c r="J72" s="12"/>
    </row>
  </sheetData>
  <sortState ref="A2:D60">
    <sortCondition ref="D2:D60"/>
  </sortState>
  <mergeCells count="5">
    <mergeCell ref="J2:J9"/>
    <mergeCell ref="J16:J21"/>
    <mergeCell ref="J28:J35"/>
    <mergeCell ref="J51:J54"/>
    <mergeCell ref="J56:J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3" workbookViewId="0">
      <selection activeCell="G59" sqref="G59"/>
    </sheetView>
  </sheetViews>
  <sheetFormatPr baseColWidth="10" defaultRowHeight="14" x14ac:dyDescent="0"/>
  <cols>
    <col min="5" max="5" width="12" bestFit="1" customWidth="1"/>
    <col min="6" max="6" width="16.6640625" bestFit="1" customWidth="1"/>
    <col min="7" max="7" width="21.33203125" bestFit="1" customWidth="1"/>
    <col min="8" max="8" width="27.83203125" bestFit="1" customWidth="1"/>
  </cols>
  <sheetData>
    <row r="1" spans="1:10" ht="18">
      <c r="A1" s="12" t="s">
        <v>74</v>
      </c>
      <c r="B1" s="12" t="s">
        <v>55</v>
      </c>
      <c r="C1" s="12" t="s">
        <v>75</v>
      </c>
      <c r="D1" s="12" t="s">
        <v>76</v>
      </c>
      <c r="E1" s="17" t="s">
        <v>91</v>
      </c>
      <c r="F1" s="17" t="s">
        <v>78</v>
      </c>
      <c r="G1" s="17" t="s">
        <v>79</v>
      </c>
      <c r="H1" s="17" t="s">
        <v>80</v>
      </c>
      <c r="I1" s="17" t="s">
        <v>87</v>
      </c>
      <c r="J1" s="12" t="s">
        <v>75</v>
      </c>
    </row>
    <row r="2" spans="1:10" ht="18">
      <c r="A2" s="14" t="s">
        <v>1</v>
      </c>
      <c r="B2" s="14">
        <v>273.024</v>
      </c>
      <c r="C2" s="14">
        <v>0</v>
      </c>
      <c r="D2" s="14">
        <v>0</v>
      </c>
      <c r="E2" s="12">
        <f t="shared" ref="E2:E11" si="0">B3-B2</f>
        <v>-17.801999999999992</v>
      </c>
      <c r="F2" s="12">
        <f t="shared" ref="F2:F11" si="1">D3-D2</f>
        <v>1.6678831280836994</v>
      </c>
      <c r="G2" s="12">
        <f t="shared" ref="G2:G11" si="2">E2/F2</f>
        <v>-10.673409725328568</v>
      </c>
      <c r="H2" s="12">
        <f>ABS(G2)</f>
        <v>10.673409725328568</v>
      </c>
      <c r="I2" s="12"/>
      <c r="J2" s="31">
        <v>0</v>
      </c>
    </row>
    <row r="3" spans="1:10" ht="18">
      <c r="A3" s="15" t="s">
        <v>2</v>
      </c>
      <c r="B3" s="15">
        <v>255.22200000000001</v>
      </c>
      <c r="C3" s="15">
        <v>0</v>
      </c>
      <c r="D3" s="15">
        <v>1.6678831280836994</v>
      </c>
      <c r="E3" s="12">
        <f t="shared" si="0"/>
        <v>-15.439000000000021</v>
      </c>
      <c r="F3" s="12">
        <f t="shared" si="1"/>
        <v>1.6842887584451942</v>
      </c>
      <c r="G3" s="12">
        <f t="shared" si="2"/>
        <v>-9.1664804639865416</v>
      </c>
      <c r="H3" s="12">
        <f t="shared" ref="H3:H11" si="3">ABS(G3)</f>
        <v>9.1664804639865416</v>
      </c>
      <c r="I3" s="12"/>
      <c r="J3" s="32"/>
    </row>
    <row r="4" spans="1:10" ht="18">
      <c r="A4" s="14" t="s">
        <v>3</v>
      </c>
      <c r="B4" s="14">
        <v>239.78299999999999</v>
      </c>
      <c r="C4" s="14">
        <v>0</v>
      </c>
      <c r="D4" s="14">
        <v>3.3521718865288936</v>
      </c>
      <c r="E4" s="12">
        <f t="shared" si="0"/>
        <v>-12.925999999999988</v>
      </c>
      <c r="F4" s="12">
        <f t="shared" si="1"/>
        <v>1.6727381135910613</v>
      </c>
      <c r="G4" s="12">
        <f t="shared" si="2"/>
        <v>-7.7274499187743393</v>
      </c>
      <c r="H4" s="12">
        <f t="shared" si="3"/>
        <v>7.7274499187743393</v>
      </c>
      <c r="I4" s="12"/>
      <c r="J4" s="32"/>
    </row>
    <row r="5" spans="1:10" ht="18">
      <c r="A5" s="15" t="s">
        <v>4</v>
      </c>
      <c r="B5" s="15">
        <v>226.857</v>
      </c>
      <c r="C5" s="15">
        <v>0</v>
      </c>
      <c r="D5" s="15">
        <v>5.0249100001199549</v>
      </c>
      <c r="E5" s="12">
        <f t="shared" si="0"/>
        <v>-11.913999999999987</v>
      </c>
      <c r="F5" s="12">
        <f t="shared" si="1"/>
        <v>1.6622019064814779</v>
      </c>
      <c r="G5" s="12">
        <f t="shared" si="2"/>
        <v>-7.1676009716649585</v>
      </c>
      <c r="H5" s="12">
        <f t="shared" si="3"/>
        <v>7.1676009716649585</v>
      </c>
      <c r="I5" s="12"/>
      <c r="J5" s="32"/>
    </row>
    <row r="6" spans="1:10" ht="18">
      <c r="A6" s="14" t="s">
        <v>5</v>
      </c>
      <c r="B6" s="14">
        <v>214.94300000000001</v>
      </c>
      <c r="C6" s="14">
        <v>0</v>
      </c>
      <c r="D6" s="14">
        <v>6.6871119066014328</v>
      </c>
      <c r="E6" s="12">
        <f t="shared" si="0"/>
        <v>-10.727000000000004</v>
      </c>
      <c r="F6" s="12">
        <f t="shared" si="1"/>
        <v>1.667883128083699</v>
      </c>
      <c r="G6" s="12">
        <f t="shared" si="2"/>
        <v>-6.4315057928097783</v>
      </c>
      <c r="H6" s="12">
        <f t="shared" si="3"/>
        <v>6.4315057928097783</v>
      </c>
      <c r="I6" s="12"/>
      <c r="J6" s="32"/>
    </row>
    <row r="7" spans="1:10" ht="18">
      <c r="A7" s="15" t="s">
        <v>6</v>
      </c>
      <c r="B7" s="15">
        <v>204.21600000000001</v>
      </c>
      <c r="C7" s="15">
        <v>0</v>
      </c>
      <c r="D7" s="15">
        <v>8.3549950346851318</v>
      </c>
      <c r="E7" s="12">
        <f t="shared" si="0"/>
        <v>-9.1290000000000191</v>
      </c>
      <c r="F7" s="12">
        <f t="shared" si="1"/>
        <v>1.6842949289910862</v>
      </c>
      <c r="G7" s="12">
        <f t="shared" si="2"/>
        <v>-5.4200721280259421</v>
      </c>
      <c r="H7" s="12">
        <f t="shared" si="3"/>
        <v>5.4200721280259421</v>
      </c>
      <c r="I7" s="12"/>
      <c r="J7" s="32"/>
    </row>
    <row r="8" spans="1:10" ht="18">
      <c r="A8" s="14" t="s">
        <v>7</v>
      </c>
      <c r="B8" s="14">
        <v>195.08699999999999</v>
      </c>
      <c r="C8" s="14">
        <v>0</v>
      </c>
      <c r="D8" s="14">
        <v>10.039289963676218</v>
      </c>
      <c r="E8" s="12">
        <f t="shared" si="0"/>
        <v>-7.9659999999999798</v>
      </c>
      <c r="F8" s="12">
        <f t="shared" si="1"/>
        <v>1.6727424329731857</v>
      </c>
      <c r="G8" s="12">
        <f t="shared" si="2"/>
        <v>-4.7622394476123606</v>
      </c>
      <c r="H8" s="12">
        <f t="shared" si="3"/>
        <v>4.7622394476123606</v>
      </c>
      <c r="I8" s="12"/>
      <c r="J8" s="32"/>
    </row>
    <row r="9" spans="1:10" ht="18">
      <c r="A9" s="15" t="s">
        <v>8</v>
      </c>
      <c r="B9" s="15">
        <v>187.12100000000001</v>
      </c>
      <c r="C9" s="15">
        <v>0</v>
      </c>
      <c r="D9" s="15">
        <v>11.712032396649404</v>
      </c>
      <c r="E9" s="12">
        <f t="shared" si="0"/>
        <v>-7.8629999999999995</v>
      </c>
      <c r="F9" s="12">
        <f t="shared" si="1"/>
        <v>1.6622185669553833</v>
      </c>
      <c r="G9" s="12">
        <f t="shared" si="2"/>
        <v>-4.7304248408212226</v>
      </c>
      <c r="H9" s="12">
        <f t="shared" si="3"/>
        <v>4.7304248408212226</v>
      </c>
      <c r="I9" s="12"/>
      <c r="J9" s="32"/>
    </row>
    <row r="10" spans="1:10" ht="18">
      <c r="A10" s="14" t="s">
        <v>9</v>
      </c>
      <c r="B10" s="14">
        <v>179.25800000000001</v>
      </c>
      <c r="C10" s="14">
        <v>0</v>
      </c>
      <c r="D10" s="14">
        <v>13.374250963604787</v>
      </c>
      <c r="E10" s="12">
        <f t="shared" si="0"/>
        <v>-12.266999999999996</v>
      </c>
      <c r="F10" s="12">
        <f t="shared" si="1"/>
        <v>3.3557490363952134</v>
      </c>
      <c r="G10" s="12">
        <f t="shared" si="2"/>
        <v>-3.6555177002084034</v>
      </c>
      <c r="H10" s="12">
        <f t="shared" si="3"/>
        <v>3.6555177002084034</v>
      </c>
      <c r="I10" s="12"/>
      <c r="J10" s="32"/>
    </row>
    <row r="11" spans="1:10" ht="18">
      <c r="A11" s="15" t="s">
        <v>60</v>
      </c>
      <c r="B11" s="15">
        <v>166.99100000000001</v>
      </c>
      <c r="C11" s="15">
        <v>0</v>
      </c>
      <c r="D11" s="15">
        <v>16.73</v>
      </c>
      <c r="E11" s="12">
        <f t="shared" si="0"/>
        <v>-11.88300000000001</v>
      </c>
      <c r="F11" s="12">
        <f t="shared" si="1"/>
        <v>3.3299999999999983</v>
      </c>
      <c r="G11" s="12">
        <f t="shared" si="2"/>
        <v>-3.5684684684684731</v>
      </c>
      <c r="H11" s="12">
        <f t="shared" si="3"/>
        <v>3.5684684684684731</v>
      </c>
      <c r="I11" s="12"/>
      <c r="J11" s="32"/>
    </row>
    <row r="12" spans="1:10" ht="18">
      <c r="A12" s="14" t="s">
        <v>61</v>
      </c>
      <c r="B12" s="14">
        <v>155.108</v>
      </c>
      <c r="C12" s="14">
        <v>0</v>
      </c>
      <c r="D12" s="14">
        <v>20.059999999999999</v>
      </c>
      <c r="E12" s="12"/>
      <c r="F12" s="12"/>
      <c r="G12" s="12"/>
      <c r="H12" s="12"/>
      <c r="I12" s="12"/>
      <c r="J12" s="12"/>
    </row>
    <row r="13" spans="1:10" ht="18">
      <c r="A13" s="15" t="s">
        <v>10</v>
      </c>
      <c r="B13" s="15">
        <v>223.261</v>
      </c>
      <c r="C13" s="15">
        <v>0.75198715025777818</v>
      </c>
      <c r="D13" s="15">
        <v>0</v>
      </c>
      <c r="E13" s="12"/>
      <c r="F13" s="12"/>
      <c r="G13" s="12"/>
      <c r="H13" s="12"/>
      <c r="I13" s="12"/>
      <c r="J13" s="12"/>
    </row>
    <row r="14" spans="1:10" ht="18">
      <c r="A14" s="14" t="s">
        <v>11</v>
      </c>
      <c r="B14" s="14">
        <v>209.815</v>
      </c>
      <c r="C14" s="14">
        <v>0.75198715025777818</v>
      </c>
      <c r="D14" s="14">
        <v>1.6678831280836994</v>
      </c>
      <c r="E14" s="12"/>
      <c r="F14" s="12"/>
      <c r="G14" s="12"/>
      <c r="H14" s="12"/>
      <c r="I14" s="12"/>
      <c r="J14" s="12"/>
    </row>
    <row r="15" spans="1:10" ht="18">
      <c r="A15" s="15" t="s">
        <v>12</v>
      </c>
      <c r="B15" s="15">
        <v>198.16399999999999</v>
      </c>
      <c r="C15" s="15">
        <v>0.75198715025777818</v>
      </c>
      <c r="D15" s="15">
        <v>3.3521718865288936</v>
      </c>
      <c r="E15" s="12"/>
      <c r="F15" s="12"/>
      <c r="G15" s="12"/>
      <c r="H15" s="12"/>
      <c r="I15" s="12"/>
      <c r="J15" s="12"/>
    </row>
    <row r="16" spans="1:10" ht="18">
      <c r="A16" s="14" t="s">
        <v>13</v>
      </c>
      <c r="B16" s="14">
        <v>188.29400000000001</v>
      </c>
      <c r="C16" s="14">
        <v>0.75198715025777818</v>
      </c>
      <c r="D16" s="14">
        <v>5.0249100001199549</v>
      </c>
      <c r="E16" s="12"/>
      <c r="F16" s="12"/>
      <c r="G16" s="12"/>
      <c r="H16" s="12"/>
      <c r="I16" s="12"/>
      <c r="J16" s="12"/>
    </row>
    <row r="17" spans="1:10" ht="18">
      <c r="A17" s="15" t="s">
        <v>14</v>
      </c>
      <c r="B17" s="15">
        <v>179.03399999999999</v>
      </c>
      <c r="C17" s="15">
        <v>0.75198715025777818</v>
      </c>
      <c r="D17" s="15">
        <v>6.6871119066014328</v>
      </c>
      <c r="E17" s="12"/>
      <c r="F17" s="12"/>
      <c r="G17" s="12"/>
      <c r="H17" s="12"/>
      <c r="I17" s="12"/>
      <c r="J17" s="12"/>
    </row>
    <row r="18" spans="1:10" ht="18">
      <c r="A18" s="14" t="s">
        <v>15</v>
      </c>
      <c r="B18" s="14">
        <v>183.31299999999999</v>
      </c>
      <c r="C18" s="14">
        <v>1.5041915037309344</v>
      </c>
      <c r="D18" s="14">
        <v>0</v>
      </c>
      <c r="E18" s="12">
        <f t="shared" ref="E18:E25" si="4">B19-B18</f>
        <v>-10.313999999999993</v>
      </c>
      <c r="F18" s="12">
        <f t="shared" ref="F18:F25" si="5">D19-D18</f>
        <v>1.6678831280836994</v>
      </c>
      <c r="G18" s="12">
        <f t="shared" ref="G18:G25" si="6">E18/F18</f>
        <v>-6.1838865243814647</v>
      </c>
      <c r="H18" s="12">
        <f>ABS(G18)</f>
        <v>6.1838865243814647</v>
      </c>
      <c r="I18" s="12"/>
      <c r="J18" s="33">
        <v>1.4999999999999999E-2</v>
      </c>
    </row>
    <row r="19" spans="1:10" ht="18">
      <c r="A19" s="15" t="s">
        <v>16</v>
      </c>
      <c r="B19" s="15">
        <v>172.999</v>
      </c>
      <c r="C19" s="15">
        <v>1.5041915037309344</v>
      </c>
      <c r="D19" s="15">
        <v>1.6678831280836994</v>
      </c>
      <c r="E19" s="12">
        <f t="shared" si="4"/>
        <v>-8.9759999999999991</v>
      </c>
      <c r="F19" s="12">
        <f t="shared" si="5"/>
        <v>1.6842887584451942</v>
      </c>
      <c r="G19" s="12">
        <f t="shared" si="6"/>
        <v>-5.3292524544817077</v>
      </c>
      <c r="H19" s="12">
        <f t="shared" ref="H19:H25" si="7">ABS(G19)</f>
        <v>5.3292524544817077</v>
      </c>
      <c r="I19" s="12"/>
      <c r="J19" s="32"/>
    </row>
    <row r="20" spans="1:10" ht="18">
      <c r="A20" s="14" t="s">
        <v>17</v>
      </c>
      <c r="B20" s="14">
        <v>164.023</v>
      </c>
      <c r="C20" s="14">
        <v>1.5041915037309344</v>
      </c>
      <c r="D20" s="14">
        <v>3.3521718865288936</v>
      </c>
      <c r="E20" s="12">
        <f t="shared" si="4"/>
        <v>-7.782999999999987</v>
      </c>
      <c r="F20" s="12">
        <f t="shared" si="5"/>
        <v>1.6727381135910613</v>
      </c>
      <c r="G20" s="12">
        <f t="shared" si="6"/>
        <v>-4.6528502798870983</v>
      </c>
      <c r="H20" s="12">
        <f t="shared" si="7"/>
        <v>4.6528502798870983</v>
      </c>
      <c r="I20" s="12"/>
      <c r="J20" s="32"/>
    </row>
    <row r="21" spans="1:10" ht="18">
      <c r="A21" s="15" t="s">
        <v>18</v>
      </c>
      <c r="B21" s="15">
        <v>156.24</v>
      </c>
      <c r="C21" s="15">
        <v>1.5041915037309344</v>
      </c>
      <c r="D21" s="15">
        <v>5.0249100001199549</v>
      </c>
      <c r="E21" s="12">
        <f t="shared" si="4"/>
        <v>-7.4500000000000171</v>
      </c>
      <c r="F21" s="12">
        <f t="shared" si="5"/>
        <v>1.6622019064814779</v>
      </c>
      <c r="G21" s="12">
        <f t="shared" si="6"/>
        <v>-4.4820066509068424</v>
      </c>
      <c r="H21" s="12">
        <f t="shared" si="7"/>
        <v>4.4820066509068424</v>
      </c>
      <c r="I21" s="12"/>
      <c r="J21" s="32"/>
    </row>
    <row r="22" spans="1:10" ht="18">
      <c r="A22" s="14" t="s">
        <v>19</v>
      </c>
      <c r="B22" s="14">
        <v>148.79</v>
      </c>
      <c r="C22" s="14">
        <v>1.5041915037309344</v>
      </c>
      <c r="D22" s="14">
        <v>6.6871119066014328</v>
      </c>
      <c r="E22" s="12">
        <f t="shared" si="4"/>
        <v>-12.691000000000003</v>
      </c>
      <c r="F22" s="12">
        <f t="shared" si="5"/>
        <v>3.3521780570747852</v>
      </c>
      <c r="G22" s="12">
        <f t="shared" si="6"/>
        <v>-3.7858967465095108</v>
      </c>
      <c r="H22" s="12">
        <f t="shared" si="7"/>
        <v>3.7858967465095108</v>
      </c>
      <c r="I22" s="12"/>
      <c r="J22" s="32"/>
    </row>
    <row r="23" spans="1:10" ht="18">
      <c r="A23" s="15" t="s">
        <v>20</v>
      </c>
      <c r="B23" s="15">
        <v>136.09899999999999</v>
      </c>
      <c r="C23" s="15">
        <v>1.5041915037309344</v>
      </c>
      <c r="D23" s="15">
        <v>10.039289963676218</v>
      </c>
      <c r="E23" s="12">
        <f t="shared" si="4"/>
        <v>-10.995999999999995</v>
      </c>
      <c r="F23" s="12">
        <f t="shared" si="5"/>
        <v>3.334960999928569</v>
      </c>
      <c r="G23" s="12">
        <f t="shared" si="6"/>
        <v>-3.2971899822023456</v>
      </c>
      <c r="H23" s="12">
        <f t="shared" si="7"/>
        <v>3.2971899822023456</v>
      </c>
      <c r="I23" s="12"/>
      <c r="J23" s="32"/>
    </row>
    <row r="24" spans="1:10" ht="18">
      <c r="A24" s="14" t="s">
        <v>21</v>
      </c>
      <c r="B24" s="14">
        <v>125.10299999999999</v>
      </c>
      <c r="C24" s="14">
        <v>1.5041915037309344</v>
      </c>
      <c r="D24" s="14">
        <v>13.374250963604787</v>
      </c>
      <c r="E24" s="12">
        <f t="shared" si="4"/>
        <v>-9.1189999999999998</v>
      </c>
      <c r="F24" s="12">
        <f t="shared" si="5"/>
        <v>3.3557490363952134</v>
      </c>
      <c r="G24" s="12">
        <f t="shared" si="6"/>
        <v>-2.7174260950681046</v>
      </c>
      <c r="H24" s="12">
        <f t="shared" si="7"/>
        <v>2.7174260950681046</v>
      </c>
      <c r="I24" s="12"/>
      <c r="J24" s="32"/>
    </row>
    <row r="25" spans="1:10" ht="18">
      <c r="A25" s="15" t="s">
        <v>62</v>
      </c>
      <c r="B25" s="15">
        <v>115.98399999999999</v>
      </c>
      <c r="C25" s="15">
        <v>1.5041915037309344</v>
      </c>
      <c r="D25" s="15">
        <v>16.73</v>
      </c>
      <c r="E25" s="12">
        <f t="shared" si="4"/>
        <v>-8.7999999999999972</v>
      </c>
      <c r="F25" s="12">
        <f t="shared" si="5"/>
        <v>3.3299999999999983</v>
      </c>
      <c r="G25" s="12">
        <f t="shared" si="6"/>
        <v>-2.642642642642643</v>
      </c>
      <c r="H25" s="12">
        <f t="shared" si="7"/>
        <v>2.642642642642643</v>
      </c>
      <c r="I25" s="12"/>
      <c r="J25" s="32"/>
    </row>
    <row r="26" spans="1:10" ht="18">
      <c r="A26" s="14" t="s">
        <v>63</v>
      </c>
      <c r="B26" s="14">
        <v>107.184</v>
      </c>
      <c r="C26" s="14">
        <v>1.5041915037309344</v>
      </c>
      <c r="D26" s="14">
        <v>20.059999999999999</v>
      </c>
      <c r="E26" s="12"/>
      <c r="F26" s="12"/>
      <c r="G26" s="12"/>
      <c r="H26" s="12"/>
      <c r="I26" s="12"/>
      <c r="J26" s="12"/>
    </row>
    <row r="27" spans="1:10" ht="18">
      <c r="A27" s="15" t="s">
        <v>22</v>
      </c>
      <c r="B27" s="15">
        <v>150.351</v>
      </c>
      <c r="C27" s="15">
        <v>2.2565451844146622</v>
      </c>
      <c r="D27" s="15">
        <v>0</v>
      </c>
      <c r="E27" s="12"/>
      <c r="F27" s="12"/>
      <c r="G27" s="12"/>
      <c r="H27" s="12"/>
      <c r="I27" s="12"/>
      <c r="J27" s="12"/>
    </row>
    <row r="28" spans="1:10" ht="18">
      <c r="A28" s="14" t="s">
        <v>23</v>
      </c>
      <c r="B28" s="14">
        <v>142.29900000000001</v>
      </c>
      <c r="C28" s="14">
        <v>2.2565451844146622</v>
      </c>
      <c r="D28" s="14">
        <v>1.6678831280836994</v>
      </c>
      <c r="E28" s="12"/>
      <c r="F28" s="12"/>
      <c r="G28" s="12"/>
      <c r="H28" s="12"/>
      <c r="I28" s="12"/>
      <c r="J28" s="12"/>
    </row>
    <row r="29" spans="1:10" ht="18">
      <c r="A29" s="15" t="s">
        <v>24</v>
      </c>
      <c r="B29" s="15">
        <v>135.465</v>
      </c>
      <c r="C29" s="15">
        <v>2.2565451844146622</v>
      </c>
      <c r="D29" s="15">
        <v>3.3521718865288936</v>
      </c>
      <c r="E29" s="12"/>
      <c r="F29" s="12"/>
      <c r="G29" s="12"/>
      <c r="H29" s="12"/>
      <c r="I29" s="12"/>
      <c r="J29" s="12"/>
    </row>
    <row r="30" spans="1:10" ht="18">
      <c r="A30" s="14" t="s">
        <v>25</v>
      </c>
      <c r="B30" s="14">
        <v>128.82300000000001</v>
      </c>
      <c r="C30" s="14">
        <v>2.2565451844146622</v>
      </c>
      <c r="D30" s="14">
        <v>5.0249100001199549</v>
      </c>
      <c r="E30" s="12"/>
      <c r="F30" s="12"/>
      <c r="G30" s="12"/>
      <c r="H30" s="12"/>
      <c r="I30" s="12"/>
      <c r="J30" s="12"/>
    </row>
    <row r="31" spans="1:10" ht="18">
      <c r="A31" s="15" t="s">
        <v>26</v>
      </c>
      <c r="B31" s="15">
        <v>122.66800000000001</v>
      </c>
      <c r="C31" s="15">
        <v>2.2565451844146622</v>
      </c>
      <c r="D31" s="15">
        <v>6.6871119066014328</v>
      </c>
      <c r="E31" s="12"/>
      <c r="F31" s="12"/>
      <c r="G31" s="12"/>
      <c r="H31" s="12"/>
      <c r="I31" s="12"/>
      <c r="J31" s="12"/>
    </row>
    <row r="32" spans="1:10" ht="18">
      <c r="A32" s="14" t="s">
        <v>27</v>
      </c>
      <c r="B32" s="14">
        <v>122.31</v>
      </c>
      <c r="C32" s="14">
        <v>3.0141321050688963</v>
      </c>
      <c r="D32" s="14">
        <v>0</v>
      </c>
      <c r="E32" s="12">
        <f t="shared" ref="E32:E41" si="8">B33-B32</f>
        <v>-6.519999999999996</v>
      </c>
      <c r="F32" s="12">
        <f t="shared" ref="F32:F41" si="9">D33-D32</f>
        <v>1.6678831280836994</v>
      </c>
      <c r="G32" s="12">
        <f t="shared" ref="G32:G41" si="10">E32/F32</f>
        <v>-3.9091468042434703</v>
      </c>
      <c r="H32" s="12">
        <f>ABS(G32)</f>
        <v>3.9091468042434703</v>
      </c>
      <c r="I32" s="12"/>
      <c r="J32" s="33">
        <v>3.0099999999999998E-2</v>
      </c>
    </row>
    <row r="33" spans="1:10" ht="18">
      <c r="A33" s="15" t="s">
        <v>28</v>
      </c>
      <c r="B33" s="15">
        <v>115.79</v>
      </c>
      <c r="C33" s="15">
        <v>3.0141321050688963</v>
      </c>
      <c r="D33" s="15">
        <v>1.6678831280836994</v>
      </c>
      <c r="E33" s="12">
        <f t="shared" si="8"/>
        <v>-5.8830000000000098</v>
      </c>
      <c r="F33" s="12">
        <f t="shared" si="9"/>
        <v>1.6842887584451942</v>
      </c>
      <c r="G33" s="12">
        <f t="shared" si="10"/>
        <v>-3.4928690050931306</v>
      </c>
      <c r="H33" s="12">
        <f t="shared" ref="H33:H41" si="11">ABS(G33)</f>
        <v>3.4928690050931306</v>
      </c>
      <c r="I33" s="12"/>
      <c r="J33" s="32"/>
    </row>
    <row r="34" spans="1:10" ht="18">
      <c r="A34" s="14" t="s">
        <v>29</v>
      </c>
      <c r="B34" s="14">
        <v>109.907</v>
      </c>
      <c r="C34" s="14">
        <v>3.0141321050688963</v>
      </c>
      <c r="D34" s="14">
        <v>3.3521718865288936</v>
      </c>
      <c r="E34" s="12">
        <f t="shared" si="8"/>
        <v>-5.3019999999999925</v>
      </c>
      <c r="F34" s="12">
        <f t="shared" si="9"/>
        <v>1.6727381135910613</v>
      </c>
      <c r="G34" s="12">
        <f t="shared" si="10"/>
        <v>-3.1696533706747276</v>
      </c>
      <c r="H34" s="12">
        <f t="shared" si="11"/>
        <v>3.1696533706747276</v>
      </c>
      <c r="I34" s="12"/>
      <c r="J34" s="32"/>
    </row>
    <row r="35" spans="1:10" ht="18">
      <c r="A35" s="15" t="s">
        <v>30</v>
      </c>
      <c r="B35" s="15">
        <v>104.605</v>
      </c>
      <c r="C35" s="15">
        <v>3.0141321050688963</v>
      </c>
      <c r="D35" s="15">
        <v>5.0249100001199549</v>
      </c>
      <c r="E35" s="12">
        <f t="shared" si="8"/>
        <v>-5.1970000000000027</v>
      </c>
      <c r="F35" s="12">
        <f t="shared" si="9"/>
        <v>1.6622019064814779</v>
      </c>
      <c r="G35" s="12">
        <f t="shared" si="10"/>
        <v>-3.1265756462768883</v>
      </c>
      <c r="H35" s="12">
        <f t="shared" si="11"/>
        <v>3.1265756462768883</v>
      </c>
      <c r="I35" s="12"/>
      <c r="J35" s="32"/>
    </row>
    <row r="36" spans="1:10" ht="18">
      <c r="A36" s="14" t="s">
        <v>31</v>
      </c>
      <c r="B36" s="14">
        <v>99.408000000000001</v>
      </c>
      <c r="C36" s="14">
        <v>3.0141321050688963</v>
      </c>
      <c r="D36" s="14">
        <v>6.6871119066014328</v>
      </c>
      <c r="E36" s="12">
        <f t="shared" si="8"/>
        <v>-4.2849999999999966</v>
      </c>
      <c r="F36" s="12">
        <f t="shared" si="9"/>
        <v>1.667883128083699</v>
      </c>
      <c r="G36" s="12">
        <f t="shared" si="10"/>
        <v>-2.569124855242833</v>
      </c>
      <c r="H36" s="12">
        <f t="shared" si="11"/>
        <v>2.569124855242833</v>
      </c>
      <c r="I36" s="12"/>
      <c r="J36" s="32"/>
    </row>
    <row r="37" spans="1:10" ht="18">
      <c r="A37" s="15" t="s">
        <v>32</v>
      </c>
      <c r="B37" s="15">
        <v>95.123000000000005</v>
      </c>
      <c r="C37" s="15">
        <v>3.0141321050688963</v>
      </c>
      <c r="D37" s="15">
        <v>8.3549950346851318</v>
      </c>
      <c r="E37" s="12">
        <f t="shared" si="8"/>
        <v>-4.4330000000000069</v>
      </c>
      <c r="F37" s="12">
        <f t="shared" si="9"/>
        <v>1.6842949289910862</v>
      </c>
      <c r="G37" s="12">
        <f t="shared" si="10"/>
        <v>-2.6319618516309546</v>
      </c>
      <c r="H37" s="12">
        <f t="shared" si="11"/>
        <v>2.6319618516309546</v>
      </c>
      <c r="I37" s="12"/>
      <c r="J37" s="32"/>
    </row>
    <row r="38" spans="1:10" ht="18">
      <c r="A38" s="14" t="s">
        <v>33</v>
      </c>
      <c r="B38" s="14">
        <v>90.69</v>
      </c>
      <c r="C38" s="14">
        <v>3.0141321050688963</v>
      </c>
      <c r="D38" s="14">
        <v>10.039289963676218</v>
      </c>
      <c r="E38" s="12">
        <f t="shared" si="8"/>
        <v>-4.1479999999999961</v>
      </c>
      <c r="F38" s="12">
        <f t="shared" si="9"/>
        <v>1.6727424329731857</v>
      </c>
      <c r="G38" s="12">
        <f t="shared" si="10"/>
        <v>-2.4797601341571811</v>
      </c>
      <c r="H38" s="12">
        <f t="shared" si="11"/>
        <v>2.4797601341571811</v>
      </c>
      <c r="I38" s="12"/>
      <c r="J38" s="32"/>
    </row>
    <row r="39" spans="1:10" ht="18">
      <c r="A39" s="15" t="s">
        <v>34</v>
      </c>
      <c r="B39" s="15">
        <v>86.542000000000002</v>
      </c>
      <c r="C39" s="15">
        <v>3.0141321050688963</v>
      </c>
      <c r="D39" s="15">
        <v>11.712032396649404</v>
      </c>
      <c r="E39" s="12">
        <f t="shared" si="8"/>
        <v>-4.1329999999999956</v>
      </c>
      <c r="F39" s="12">
        <f t="shared" si="9"/>
        <v>1.6622185669553833</v>
      </c>
      <c r="G39" s="12">
        <f t="shared" si="10"/>
        <v>-2.4864359490161636</v>
      </c>
      <c r="H39" s="12">
        <f t="shared" si="11"/>
        <v>2.4864359490161636</v>
      </c>
      <c r="I39" s="12"/>
      <c r="J39" s="32"/>
    </row>
    <row r="40" spans="1:10" ht="18">
      <c r="A40" s="14" t="s">
        <v>35</v>
      </c>
      <c r="B40" s="14">
        <v>82.409000000000006</v>
      </c>
      <c r="C40" s="14">
        <v>3.0141321050688963</v>
      </c>
      <c r="D40" s="14">
        <v>13.374250963604787</v>
      </c>
      <c r="E40" s="12">
        <f t="shared" si="8"/>
        <v>-7.4230000000000018</v>
      </c>
      <c r="F40" s="12">
        <f t="shared" si="9"/>
        <v>3.3557490363952134</v>
      </c>
      <c r="G40" s="12">
        <f t="shared" si="10"/>
        <v>-2.2120247728578293</v>
      </c>
      <c r="H40" s="12">
        <f t="shared" si="11"/>
        <v>2.2120247728578293</v>
      </c>
      <c r="I40" s="12"/>
      <c r="J40" s="32"/>
    </row>
    <row r="41" spans="1:10" ht="18">
      <c r="A41" s="15" t="s">
        <v>64</v>
      </c>
      <c r="B41" s="15">
        <v>74.986000000000004</v>
      </c>
      <c r="C41" s="15">
        <v>3.0141321050688963</v>
      </c>
      <c r="D41" s="15">
        <v>16.73</v>
      </c>
      <c r="E41" s="12">
        <f t="shared" si="8"/>
        <v>-6.6140000000000043</v>
      </c>
      <c r="F41" s="12">
        <f t="shared" si="9"/>
        <v>3.3299999999999983</v>
      </c>
      <c r="G41" s="12">
        <f t="shared" si="10"/>
        <v>-1.9861861861861885</v>
      </c>
      <c r="H41" s="12">
        <f t="shared" si="11"/>
        <v>1.9861861861861885</v>
      </c>
      <c r="I41" s="12"/>
      <c r="J41" s="32"/>
    </row>
    <row r="42" spans="1:10" ht="18">
      <c r="A42" s="14" t="s">
        <v>65</v>
      </c>
      <c r="B42" s="14">
        <v>68.372</v>
      </c>
      <c r="C42" s="14">
        <v>3.0141321050688963</v>
      </c>
      <c r="D42" s="14">
        <v>20.059999999999999</v>
      </c>
      <c r="E42" s="12"/>
      <c r="F42" s="12"/>
      <c r="G42" s="12"/>
      <c r="H42" s="12"/>
      <c r="I42" s="12"/>
      <c r="J42" s="12"/>
    </row>
    <row r="43" spans="1:10" ht="18">
      <c r="A43" s="15" t="s">
        <v>36</v>
      </c>
      <c r="B43" s="15">
        <v>100.176</v>
      </c>
      <c r="C43" s="15">
        <v>3.7661198723812634</v>
      </c>
      <c r="D43" s="15">
        <v>0</v>
      </c>
      <c r="E43" s="12"/>
      <c r="F43" s="12"/>
      <c r="G43" s="12"/>
      <c r="H43" s="12"/>
      <c r="I43" s="12"/>
      <c r="J43" s="12"/>
    </row>
    <row r="44" spans="1:10" ht="18">
      <c r="A44" s="14" t="s">
        <v>37</v>
      </c>
      <c r="B44" s="14">
        <v>80.346999999999994</v>
      </c>
      <c r="C44" s="14">
        <v>3.7661198723812634</v>
      </c>
      <c r="D44" s="14">
        <v>6.6871119066014328</v>
      </c>
      <c r="E44" s="12"/>
      <c r="F44" s="12"/>
      <c r="G44" s="12"/>
      <c r="H44" s="12"/>
      <c r="I44" s="12"/>
      <c r="J44" s="12"/>
    </row>
    <row r="45" spans="1:10" ht="18">
      <c r="A45" s="15" t="s">
        <v>38</v>
      </c>
      <c r="B45" s="15">
        <v>80.367000000000004</v>
      </c>
      <c r="C45" s="15">
        <v>4.5183279281819537</v>
      </c>
      <c r="D45" s="15">
        <v>0</v>
      </c>
      <c r="E45" s="12">
        <f t="shared" ref="E45:E50" si="12">B46-B45</f>
        <v>-9.0450000000000017</v>
      </c>
      <c r="F45" s="12">
        <f t="shared" ref="F45:F50" si="13">D46-D45</f>
        <v>3.3521718865288936</v>
      </c>
      <c r="G45" s="12">
        <f t="shared" ref="G45:G50" si="14">E45/F45</f>
        <v>-2.698250658430859</v>
      </c>
      <c r="H45" s="12">
        <f>ABS(G45)</f>
        <v>2.698250658430859</v>
      </c>
      <c r="I45" s="12"/>
      <c r="J45" s="33">
        <v>4.5199999999999997E-2</v>
      </c>
    </row>
    <row r="46" spans="1:10" ht="18">
      <c r="A46" s="14" t="s">
        <v>39</v>
      </c>
      <c r="B46" s="14">
        <v>71.322000000000003</v>
      </c>
      <c r="C46" s="14">
        <v>4.5183279281819537</v>
      </c>
      <c r="D46" s="14">
        <v>3.3521718865288936</v>
      </c>
      <c r="E46" s="12">
        <f t="shared" si="12"/>
        <v>-7.909000000000006</v>
      </c>
      <c r="F46" s="12">
        <f t="shared" si="13"/>
        <v>3.3349400200725392</v>
      </c>
      <c r="G46" s="12">
        <f t="shared" si="14"/>
        <v>-2.3715568952955186</v>
      </c>
      <c r="H46" s="12">
        <f t="shared" ref="H46:H50" si="15">ABS(G46)</f>
        <v>2.3715568952955186</v>
      </c>
      <c r="I46" s="12"/>
      <c r="J46" s="32"/>
    </row>
    <row r="47" spans="1:10" ht="18">
      <c r="A47" s="15" t="s">
        <v>40</v>
      </c>
      <c r="B47" s="15">
        <v>63.412999999999997</v>
      </c>
      <c r="C47" s="15">
        <v>4.5183279281819537</v>
      </c>
      <c r="D47" s="15">
        <v>6.6871119066014328</v>
      </c>
      <c r="E47" s="12">
        <f t="shared" si="12"/>
        <v>-6.9420000000000002</v>
      </c>
      <c r="F47" s="12">
        <f t="shared" si="13"/>
        <v>3.3521780570747852</v>
      </c>
      <c r="G47" s="12">
        <f t="shared" si="14"/>
        <v>-2.070892381551416</v>
      </c>
      <c r="H47" s="12">
        <f t="shared" si="15"/>
        <v>2.070892381551416</v>
      </c>
      <c r="I47" s="12"/>
      <c r="J47" s="32"/>
    </row>
    <row r="48" spans="1:10" ht="18">
      <c r="A48" s="14" t="s">
        <v>41</v>
      </c>
      <c r="B48" s="14">
        <v>56.470999999999997</v>
      </c>
      <c r="C48" s="14">
        <v>4.5183279281819537</v>
      </c>
      <c r="D48" s="14">
        <v>10.039289963676218</v>
      </c>
      <c r="E48" s="12">
        <f t="shared" si="12"/>
        <v>-6.2399999999999949</v>
      </c>
      <c r="F48" s="12">
        <f t="shared" si="13"/>
        <v>3.334960999928569</v>
      </c>
      <c r="G48" s="12">
        <f t="shared" si="14"/>
        <v>-1.8710863485760849</v>
      </c>
      <c r="H48" s="12">
        <f t="shared" si="15"/>
        <v>1.8710863485760849</v>
      </c>
      <c r="I48" s="12"/>
      <c r="J48" s="32"/>
    </row>
    <row r="49" spans="1:10" ht="18">
      <c r="A49" s="15" t="s">
        <v>42</v>
      </c>
      <c r="B49" s="15">
        <v>50.231000000000002</v>
      </c>
      <c r="C49" s="15">
        <v>4.5183279281819537</v>
      </c>
      <c r="D49" s="15">
        <v>13.374250963604787</v>
      </c>
      <c r="E49" s="12">
        <f t="shared" si="12"/>
        <v>-5.6610000000000014</v>
      </c>
      <c r="F49" s="12">
        <f t="shared" si="13"/>
        <v>3.3557490363952134</v>
      </c>
      <c r="G49" s="12">
        <f t="shared" si="14"/>
        <v>-1.6869557105143704</v>
      </c>
      <c r="H49" s="12">
        <f t="shared" si="15"/>
        <v>1.6869557105143704</v>
      </c>
      <c r="I49" s="12"/>
      <c r="J49" s="32"/>
    </row>
    <row r="50" spans="1:10" ht="18">
      <c r="A50" s="15" t="s">
        <v>66</v>
      </c>
      <c r="B50" s="15">
        <v>44.57</v>
      </c>
      <c r="C50" s="15">
        <v>4.5183279281819537</v>
      </c>
      <c r="D50" s="15">
        <v>16.73</v>
      </c>
      <c r="E50" s="12">
        <f t="shared" si="12"/>
        <v>-4.6839999999999975</v>
      </c>
      <c r="F50" s="12">
        <f t="shared" si="13"/>
        <v>3.3299999999999983</v>
      </c>
      <c r="G50" s="12">
        <f t="shared" si="14"/>
        <v>-1.4066066066066065</v>
      </c>
      <c r="H50" s="12">
        <f t="shared" si="15"/>
        <v>1.4066066066066065</v>
      </c>
      <c r="I50" s="12"/>
      <c r="J50" s="32"/>
    </row>
    <row r="51" spans="1:10" ht="18">
      <c r="A51" s="14" t="s">
        <v>67</v>
      </c>
      <c r="B51" s="14">
        <v>39.886000000000003</v>
      </c>
      <c r="C51" s="14">
        <v>4.5183279281819537</v>
      </c>
      <c r="D51" s="14">
        <v>20.059999999999999</v>
      </c>
      <c r="E51" s="12"/>
      <c r="F51" s="12"/>
      <c r="G51" s="12"/>
      <c r="H51" s="12"/>
      <c r="I51" s="12"/>
      <c r="J51" s="12"/>
    </row>
    <row r="52" spans="1:10" ht="18">
      <c r="A52" s="14" t="s">
        <v>43</v>
      </c>
      <c r="B52" s="14">
        <v>63.451999999999998</v>
      </c>
      <c r="C52" s="14">
        <v>5.2706785235927365</v>
      </c>
      <c r="D52" s="14">
        <v>0</v>
      </c>
      <c r="E52" s="12"/>
      <c r="F52" s="12"/>
      <c r="G52" s="12"/>
      <c r="H52" s="12"/>
      <c r="I52" s="12"/>
      <c r="J52" s="12"/>
    </row>
    <row r="53" spans="1:10" ht="18">
      <c r="A53" s="15" t="s">
        <v>44</v>
      </c>
      <c r="B53" s="15">
        <v>48.914000000000001</v>
      </c>
      <c r="C53" s="15">
        <v>5.2706785235927365</v>
      </c>
      <c r="D53" s="15">
        <v>6.6871119066014328</v>
      </c>
      <c r="E53" s="12"/>
      <c r="F53" s="12"/>
      <c r="G53" s="12"/>
      <c r="H53" s="12"/>
      <c r="I53" s="12"/>
      <c r="J53" s="12"/>
    </row>
    <row r="54" spans="1:10" ht="18">
      <c r="A54" s="14" t="s">
        <v>45</v>
      </c>
      <c r="B54" s="14">
        <v>48.930999999999997</v>
      </c>
      <c r="C54" s="14">
        <v>6.0282685295199157</v>
      </c>
      <c r="D54" s="14">
        <v>0</v>
      </c>
      <c r="E54" s="12">
        <f t="shared" ref="E54:E59" si="16">B55-B54</f>
        <v>-6.5730000000000004</v>
      </c>
      <c r="F54" s="12">
        <f t="shared" ref="F54:F59" si="17">D55-D54</f>
        <v>3.3521718865288936</v>
      </c>
      <c r="G54" s="12">
        <f t="shared" ref="G54:G59" si="18">E54/F54</f>
        <v>-1.9608183060106172</v>
      </c>
      <c r="H54" s="12">
        <f>ABS(G54)</f>
        <v>1.9608183060106172</v>
      </c>
      <c r="I54" s="12"/>
      <c r="J54" s="33">
        <v>6.0299999999999999E-2</v>
      </c>
    </row>
    <row r="55" spans="1:10" ht="18">
      <c r="A55" s="15" t="s">
        <v>46</v>
      </c>
      <c r="B55" s="15">
        <v>42.357999999999997</v>
      </c>
      <c r="C55" s="15">
        <v>6.0282685295199157</v>
      </c>
      <c r="D55" s="15">
        <v>3.3521718865288936</v>
      </c>
      <c r="E55" s="12">
        <f t="shared" si="16"/>
        <v>-6.4359999999999999</v>
      </c>
      <c r="F55" s="12">
        <f t="shared" si="17"/>
        <v>3.3349400200725392</v>
      </c>
      <c r="G55" s="12">
        <f t="shared" si="18"/>
        <v>-1.9298697911394547</v>
      </c>
      <c r="H55" s="12">
        <f t="shared" ref="H55:H59" si="19">ABS(G55)</f>
        <v>1.9298697911394547</v>
      </c>
      <c r="I55" s="12"/>
      <c r="J55" s="32"/>
    </row>
    <row r="56" spans="1:10" ht="18">
      <c r="A56" s="14" t="s">
        <v>47</v>
      </c>
      <c r="B56" s="14">
        <v>35.921999999999997</v>
      </c>
      <c r="C56" s="14">
        <v>6.0282685295199157</v>
      </c>
      <c r="D56" s="14">
        <v>6.6871119066014328</v>
      </c>
      <c r="E56" s="12">
        <f t="shared" si="16"/>
        <v>-4.8199999999999967</v>
      </c>
      <c r="F56" s="12">
        <f t="shared" si="17"/>
        <v>3.3521780570747852</v>
      </c>
      <c r="G56" s="12">
        <f t="shared" si="18"/>
        <v>-1.4378711148196222</v>
      </c>
      <c r="H56" s="12">
        <f t="shared" si="19"/>
        <v>1.4378711148196222</v>
      </c>
      <c r="I56" s="12"/>
      <c r="J56" s="32"/>
    </row>
    <row r="57" spans="1:10" ht="18">
      <c r="A57" s="15" t="s">
        <v>48</v>
      </c>
      <c r="B57" s="15">
        <v>31.102</v>
      </c>
      <c r="C57" s="15">
        <v>6.0282685295199157</v>
      </c>
      <c r="D57" s="15">
        <v>10.039289963676218</v>
      </c>
      <c r="E57" s="12">
        <f t="shared" si="16"/>
        <v>-4.1310000000000002</v>
      </c>
      <c r="F57" s="12">
        <f t="shared" si="17"/>
        <v>3.334960999928569</v>
      </c>
      <c r="G57" s="12">
        <f t="shared" si="18"/>
        <v>-1.2386951451871495</v>
      </c>
      <c r="H57" s="12">
        <f t="shared" si="19"/>
        <v>1.2386951451871495</v>
      </c>
      <c r="I57" s="12"/>
      <c r="J57" s="32"/>
    </row>
    <row r="58" spans="1:10" ht="18">
      <c r="A58" s="14" t="s">
        <v>49</v>
      </c>
      <c r="B58" s="14">
        <v>26.971</v>
      </c>
      <c r="C58" s="14">
        <v>6.0282685295199157</v>
      </c>
      <c r="D58" s="14">
        <v>13.374250963604787</v>
      </c>
      <c r="E58" s="12">
        <f t="shared" si="16"/>
        <v>-3.370000000000001</v>
      </c>
      <c r="F58" s="12">
        <f t="shared" si="17"/>
        <v>3.3557490363952134</v>
      </c>
      <c r="G58" s="12">
        <f t="shared" si="18"/>
        <v>-1.0042467310428245</v>
      </c>
      <c r="H58" s="12">
        <f t="shared" si="19"/>
        <v>1.0042467310428245</v>
      </c>
      <c r="I58" s="12"/>
      <c r="J58" s="32"/>
    </row>
    <row r="59" spans="1:10" ht="18">
      <c r="A59" s="15" t="s">
        <v>68</v>
      </c>
      <c r="B59" s="15">
        <v>23.600999999999999</v>
      </c>
      <c r="C59" s="15">
        <v>6.0282685295199157</v>
      </c>
      <c r="D59" s="15">
        <v>16.73</v>
      </c>
      <c r="E59" s="12">
        <f t="shared" si="16"/>
        <v>-2.7959999999999994</v>
      </c>
      <c r="F59" s="12">
        <f t="shared" si="17"/>
        <v>3.3299999999999983</v>
      </c>
      <c r="G59" s="12">
        <f t="shared" si="18"/>
        <v>-0.83963963963963983</v>
      </c>
      <c r="H59" s="12">
        <f t="shared" si="19"/>
        <v>0.83963963963963983</v>
      </c>
      <c r="I59" s="12"/>
      <c r="J59" s="32"/>
    </row>
    <row r="60" spans="1:10" ht="18">
      <c r="A60" s="16" t="s">
        <v>69</v>
      </c>
      <c r="B60" s="16">
        <v>20.805</v>
      </c>
      <c r="C60" s="16">
        <v>6.0282685295199157</v>
      </c>
      <c r="D60" s="16">
        <v>20.059999999999999</v>
      </c>
      <c r="E60" s="12"/>
      <c r="F60" s="12"/>
      <c r="G60" s="12"/>
      <c r="H60" s="12"/>
      <c r="I60" s="12"/>
      <c r="J60" s="12"/>
    </row>
  </sheetData>
  <sortState ref="A2:D60">
    <sortCondition ref="C2:C60"/>
  </sortState>
  <mergeCells count="5">
    <mergeCell ref="J2:J11"/>
    <mergeCell ref="J18:J25"/>
    <mergeCell ref="J32:J41"/>
    <mergeCell ref="J45:J50"/>
    <mergeCell ref="J54:J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0" workbookViewId="0">
      <selection activeCell="G59" sqref="G59"/>
    </sheetView>
  </sheetViews>
  <sheetFormatPr baseColWidth="10" defaultRowHeight="14" x14ac:dyDescent="0"/>
  <cols>
    <col min="5" max="5" width="11.1640625" bestFit="1" customWidth="1"/>
    <col min="6" max="6" width="16.6640625" bestFit="1" customWidth="1"/>
    <col min="7" max="7" width="21.33203125" bestFit="1" customWidth="1"/>
    <col min="8" max="8" width="27.83203125" bestFit="1" customWidth="1"/>
  </cols>
  <sheetData>
    <row r="1" spans="1:12" ht="18">
      <c r="A1" s="12" t="s">
        <v>74</v>
      </c>
      <c r="B1" s="12" t="s">
        <v>55</v>
      </c>
      <c r="C1" s="12" t="s">
        <v>75</v>
      </c>
      <c r="D1" s="12" t="s">
        <v>76</v>
      </c>
      <c r="E1" s="17" t="s">
        <v>91</v>
      </c>
      <c r="F1" s="17" t="s">
        <v>84</v>
      </c>
      <c r="G1" s="17" t="s">
        <v>85</v>
      </c>
      <c r="H1" s="17" t="s">
        <v>86</v>
      </c>
      <c r="I1" s="17" t="s">
        <v>87</v>
      </c>
      <c r="J1" s="12" t="s">
        <v>76</v>
      </c>
      <c r="K1" s="12"/>
      <c r="L1" s="12"/>
    </row>
    <row r="2" spans="1:12" ht="18">
      <c r="A2" s="14" t="s">
        <v>1</v>
      </c>
      <c r="B2" s="14">
        <v>273.024</v>
      </c>
      <c r="C2" s="14">
        <v>0</v>
      </c>
      <c r="D2" s="14">
        <v>0</v>
      </c>
      <c r="E2" s="12">
        <f t="shared" ref="E2:F9" si="0">B3-B2</f>
        <v>-49.763000000000005</v>
      </c>
      <c r="F2" s="12">
        <f t="shared" si="0"/>
        <v>0.75198715025777818</v>
      </c>
      <c r="G2" s="12">
        <f t="shared" ref="G2:G9" si="1">E2/F2</f>
        <v>-66.17533289357597</v>
      </c>
      <c r="H2" s="12">
        <f>ABS(G2)</f>
        <v>66.17533289357597</v>
      </c>
      <c r="I2" s="12"/>
      <c r="J2" s="31">
        <v>0</v>
      </c>
      <c r="K2" s="12"/>
      <c r="L2" s="12"/>
    </row>
    <row r="3" spans="1:12" ht="18">
      <c r="A3" s="15" t="s">
        <v>10</v>
      </c>
      <c r="B3" s="15">
        <v>223.261</v>
      </c>
      <c r="C3" s="15">
        <v>0.75198715025777818</v>
      </c>
      <c r="D3" s="15">
        <v>0</v>
      </c>
      <c r="E3" s="12">
        <f t="shared" si="0"/>
        <v>-39.948000000000008</v>
      </c>
      <c r="F3" s="12">
        <f t="shared" si="0"/>
        <v>0.75220435347315617</v>
      </c>
      <c r="G3" s="12">
        <f t="shared" si="1"/>
        <v>-53.107908529840259</v>
      </c>
      <c r="H3" s="12">
        <f t="shared" ref="H3:H9" si="2">ABS(G3)</f>
        <v>53.107908529840259</v>
      </c>
      <c r="I3" s="12"/>
      <c r="J3" s="32"/>
      <c r="K3" s="12"/>
      <c r="L3" s="12"/>
    </row>
    <row r="4" spans="1:12" ht="18">
      <c r="A4" s="14" t="s">
        <v>15</v>
      </c>
      <c r="B4" s="14">
        <v>183.31299999999999</v>
      </c>
      <c r="C4" s="14">
        <v>1.5041915037309344</v>
      </c>
      <c r="D4" s="14">
        <v>0</v>
      </c>
      <c r="E4" s="12">
        <f t="shared" si="0"/>
        <v>-32.961999999999989</v>
      </c>
      <c r="F4" s="12">
        <f t="shared" si="0"/>
        <v>0.75235368068372788</v>
      </c>
      <c r="G4" s="12">
        <f t="shared" si="1"/>
        <v>-43.811841220800055</v>
      </c>
      <c r="H4" s="12">
        <f t="shared" si="2"/>
        <v>43.811841220800055</v>
      </c>
      <c r="I4" s="12"/>
      <c r="J4" s="32"/>
      <c r="K4" s="12"/>
      <c r="L4" s="12"/>
    </row>
    <row r="5" spans="1:12" ht="18">
      <c r="A5" s="15" t="s">
        <v>22</v>
      </c>
      <c r="B5" s="15">
        <v>150.351</v>
      </c>
      <c r="C5" s="15">
        <v>2.2565451844146622</v>
      </c>
      <c r="D5" s="15">
        <v>0</v>
      </c>
      <c r="E5" s="12">
        <f t="shared" si="0"/>
        <v>-28.040999999999997</v>
      </c>
      <c r="F5" s="12">
        <f t="shared" si="0"/>
        <v>0.75758692065423405</v>
      </c>
      <c r="G5" s="12">
        <f t="shared" si="1"/>
        <v>-37.013574595221968</v>
      </c>
      <c r="H5" s="12">
        <f t="shared" si="2"/>
        <v>37.013574595221968</v>
      </c>
      <c r="I5" s="12"/>
      <c r="J5" s="32"/>
      <c r="K5" s="12"/>
      <c r="L5" s="12"/>
    </row>
    <row r="6" spans="1:12" ht="18">
      <c r="A6" s="14" t="s">
        <v>27</v>
      </c>
      <c r="B6" s="14">
        <v>122.31</v>
      </c>
      <c r="C6" s="14">
        <v>3.0141321050688963</v>
      </c>
      <c r="D6" s="14">
        <v>0</v>
      </c>
      <c r="E6" s="12">
        <f t="shared" si="0"/>
        <v>-22.134</v>
      </c>
      <c r="F6" s="12">
        <f t="shared" si="0"/>
        <v>0.75198776731236716</v>
      </c>
      <c r="G6" s="12">
        <f t="shared" si="1"/>
        <v>-29.433989437232146</v>
      </c>
      <c r="H6" s="12">
        <f t="shared" si="2"/>
        <v>29.433989437232146</v>
      </c>
      <c r="I6" s="12"/>
      <c r="J6" s="32"/>
      <c r="K6" s="12"/>
      <c r="L6" s="12"/>
    </row>
    <row r="7" spans="1:12" ht="18">
      <c r="A7" s="15" t="s">
        <v>36</v>
      </c>
      <c r="B7" s="15">
        <v>100.176</v>
      </c>
      <c r="C7" s="15">
        <v>3.7661198723812634</v>
      </c>
      <c r="D7" s="15">
        <v>0</v>
      </c>
      <c r="E7" s="12">
        <f t="shared" si="0"/>
        <v>-19.808999999999997</v>
      </c>
      <c r="F7" s="12">
        <f t="shared" si="0"/>
        <v>0.75220805580069028</v>
      </c>
      <c r="G7" s="12">
        <f t="shared" si="1"/>
        <v>-26.3344693628869</v>
      </c>
      <c r="H7" s="12">
        <f t="shared" si="2"/>
        <v>26.3344693628869</v>
      </c>
      <c r="I7" s="12"/>
      <c r="J7" s="32"/>
      <c r="K7" s="12"/>
      <c r="L7" s="12"/>
    </row>
    <row r="8" spans="1:12" ht="18">
      <c r="A8" s="15" t="s">
        <v>38</v>
      </c>
      <c r="B8" s="15">
        <v>80.367000000000004</v>
      </c>
      <c r="C8" s="15">
        <v>4.5183279281819537</v>
      </c>
      <c r="D8" s="15">
        <v>0</v>
      </c>
      <c r="E8" s="12">
        <f t="shared" si="0"/>
        <v>-16.915000000000006</v>
      </c>
      <c r="F8" s="12">
        <f t="shared" si="0"/>
        <v>0.75235059541078275</v>
      </c>
      <c r="G8" s="12">
        <f t="shared" si="1"/>
        <v>-22.482869161237829</v>
      </c>
      <c r="H8" s="12">
        <f t="shared" si="2"/>
        <v>22.482869161237829</v>
      </c>
      <c r="I8" s="12"/>
      <c r="J8" s="32"/>
      <c r="K8" s="12"/>
      <c r="L8" s="12"/>
    </row>
    <row r="9" spans="1:12" ht="18">
      <c r="A9" s="14" t="s">
        <v>43</v>
      </c>
      <c r="B9" s="14">
        <v>63.451999999999998</v>
      </c>
      <c r="C9" s="14">
        <v>5.2706785235927365</v>
      </c>
      <c r="D9" s="14">
        <v>0</v>
      </c>
      <c r="E9" s="12">
        <f t="shared" si="0"/>
        <v>-14.521000000000001</v>
      </c>
      <c r="F9" s="12">
        <f t="shared" si="0"/>
        <v>0.75759000592717918</v>
      </c>
      <c r="G9" s="12">
        <f t="shared" si="1"/>
        <v>-19.167359503678277</v>
      </c>
      <c r="H9" s="12">
        <f t="shared" si="2"/>
        <v>19.167359503678277</v>
      </c>
      <c r="I9" s="12"/>
      <c r="J9" s="32"/>
      <c r="K9" s="12"/>
      <c r="L9" s="12"/>
    </row>
    <row r="10" spans="1:12" ht="18">
      <c r="A10" s="14" t="s">
        <v>45</v>
      </c>
      <c r="B10" s="14">
        <v>48.930999999999997</v>
      </c>
      <c r="C10" s="14">
        <v>6.0282685295199157</v>
      </c>
      <c r="D10" s="14">
        <v>0</v>
      </c>
      <c r="E10" s="12"/>
      <c r="F10" s="12"/>
      <c r="G10" s="12"/>
      <c r="H10" s="12"/>
      <c r="I10" s="12"/>
      <c r="J10" s="12"/>
      <c r="K10" s="12"/>
      <c r="L10" s="12"/>
    </row>
    <row r="11" spans="1:12" ht="18">
      <c r="A11" s="15" t="s">
        <v>2</v>
      </c>
      <c r="B11" s="15">
        <v>255.22200000000001</v>
      </c>
      <c r="C11" s="15">
        <v>0</v>
      </c>
      <c r="D11" s="15">
        <v>1.6678831280836994</v>
      </c>
      <c r="E11" s="12"/>
      <c r="F11" s="12"/>
      <c r="G11" s="12"/>
      <c r="H11" s="12"/>
      <c r="I11" s="12"/>
      <c r="J11" s="12"/>
      <c r="K11" s="12"/>
      <c r="L11" s="12"/>
    </row>
    <row r="12" spans="1:12" ht="18">
      <c r="A12" s="14" t="s">
        <v>11</v>
      </c>
      <c r="B12" s="14">
        <v>209.815</v>
      </c>
      <c r="C12" s="14">
        <v>0.75198715025777818</v>
      </c>
      <c r="D12" s="14">
        <v>1.6678831280836994</v>
      </c>
      <c r="E12" s="12"/>
      <c r="F12" s="12"/>
      <c r="G12" s="12"/>
      <c r="H12" s="12"/>
      <c r="I12" s="12"/>
      <c r="J12" s="12"/>
      <c r="K12" s="12"/>
      <c r="L12" s="12"/>
    </row>
    <row r="13" spans="1:12" ht="18">
      <c r="A13" s="15" t="s">
        <v>16</v>
      </c>
      <c r="B13" s="15">
        <v>172.999</v>
      </c>
      <c r="C13" s="15">
        <v>1.5041915037309344</v>
      </c>
      <c r="D13" s="15">
        <v>1.6678831280836994</v>
      </c>
      <c r="E13" s="12"/>
      <c r="F13" s="12"/>
      <c r="G13" s="12"/>
      <c r="H13" s="12"/>
      <c r="I13" s="12"/>
      <c r="J13" s="12"/>
      <c r="K13" s="12"/>
      <c r="L13" s="12"/>
    </row>
    <row r="14" spans="1:12" ht="18">
      <c r="A14" s="14" t="s">
        <v>23</v>
      </c>
      <c r="B14" s="14">
        <v>142.29900000000001</v>
      </c>
      <c r="C14" s="14">
        <v>2.2565451844146622</v>
      </c>
      <c r="D14" s="14">
        <v>1.6678831280836994</v>
      </c>
      <c r="E14" s="12"/>
      <c r="F14" s="12"/>
      <c r="G14" s="12"/>
      <c r="H14" s="12"/>
      <c r="I14" s="12"/>
      <c r="J14" s="12"/>
      <c r="K14" s="12"/>
      <c r="L14" s="12"/>
    </row>
    <row r="15" spans="1:12" ht="18">
      <c r="A15" s="15" t="s">
        <v>28</v>
      </c>
      <c r="B15" s="15">
        <v>115.79</v>
      </c>
      <c r="C15" s="15">
        <v>3.0141321050688963</v>
      </c>
      <c r="D15" s="15">
        <v>1.6678831280836994</v>
      </c>
      <c r="E15" s="12"/>
      <c r="F15" s="12"/>
      <c r="G15" s="12"/>
      <c r="H15" s="12"/>
      <c r="I15" s="12"/>
      <c r="J15" s="12"/>
      <c r="K15" s="12"/>
      <c r="L15" s="12"/>
    </row>
    <row r="16" spans="1:12" ht="18">
      <c r="A16" s="14" t="s">
        <v>3</v>
      </c>
      <c r="B16" s="14">
        <v>239.78299999999999</v>
      </c>
      <c r="C16" s="14">
        <v>0</v>
      </c>
      <c r="D16" s="14">
        <v>3.3521718865288936</v>
      </c>
      <c r="E16" s="12">
        <f t="shared" ref="E16:F21" si="3">B17-B16</f>
        <v>-41.619</v>
      </c>
      <c r="F16" s="12">
        <f t="shared" si="3"/>
        <v>0.75198715025777818</v>
      </c>
      <c r="G16" s="12">
        <f t="shared" ref="G16:G21" si="4">E16/F16</f>
        <v>-55.345360603213997</v>
      </c>
      <c r="H16" s="12">
        <f>ABS(G16)</f>
        <v>55.345360603213997</v>
      </c>
      <c r="I16" s="12"/>
      <c r="J16" s="33">
        <v>3.3500000000000002E-2</v>
      </c>
      <c r="K16" s="12"/>
      <c r="L16" s="12"/>
    </row>
    <row r="17" spans="1:12" ht="18">
      <c r="A17" s="15" t="s">
        <v>12</v>
      </c>
      <c r="B17" s="15">
        <v>198.16399999999999</v>
      </c>
      <c r="C17" s="15">
        <v>0.75198715025777818</v>
      </c>
      <c r="D17" s="15">
        <v>3.3521718865288936</v>
      </c>
      <c r="E17" s="12">
        <f t="shared" si="3"/>
        <v>-34.140999999999991</v>
      </c>
      <c r="F17" s="12">
        <f t="shared" si="3"/>
        <v>0.75220435347315617</v>
      </c>
      <c r="G17" s="12">
        <f t="shared" si="4"/>
        <v>-45.387931939453175</v>
      </c>
      <c r="H17" s="12">
        <f t="shared" ref="H17:H21" si="5">ABS(G17)</f>
        <v>45.387931939453175</v>
      </c>
      <c r="I17" s="12"/>
      <c r="J17" s="32"/>
      <c r="K17" s="12"/>
      <c r="L17" s="12"/>
    </row>
    <row r="18" spans="1:12" ht="18">
      <c r="A18" s="14" t="s">
        <v>17</v>
      </c>
      <c r="B18" s="14">
        <v>164.023</v>
      </c>
      <c r="C18" s="14">
        <v>1.5041915037309344</v>
      </c>
      <c r="D18" s="14">
        <v>3.3521718865288936</v>
      </c>
      <c r="E18" s="12">
        <f t="shared" si="3"/>
        <v>-28.557999999999993</v>
      </c>
      <c r="F18" s="12">
        <f t="shared" si="3"/>
        <v>0.75235368068372788</v>
      </c>
      <c r="G18" s="12">
        <f t="shared" si="4"/>
        <v>-37.958211321631211</v>
      </c>
      <c r="H18" s="12">
        <f t="shared" si="5"/>
        <v>37.958211321631211</v>
      </c>
      <c r="I18" s="12"/>
      <c r="J18" s="32"/>
      <c r="K18" s="12"/>
      <c r="L18" s="12"/>
    </row>
    <row r="19" spans="1:12" ht="18">
      <c r="A19" s="15" t="s">
        <v>24</v>
      </c>
      <c r="B19" s="15">
        <v>135.465</v>
      </c>
      <c r="C19" s="15">
        <v>2.2565451844146622</v>
      </c>
      <c r="D19" s="15">
        <v>3.3521718865288936</v>
      </c>
      <c r="E19" s="12">
        <f t="shared" si="3"/>
        <v>-25.558000000000007</v>
      </c>
      <c r="F19" s="12">
        <f t="shared" si="3"/>
        <v>0.75758692065423405</v>
      </c>
      <c r="G19" s="12">
        <f t="shared" si="4"/>
        <v>-33.736062890220872</v>
      </c>
      <c r="H19" s="12">
        <f t="shared" si="5"/>
        <v>33.736062890220872</v>
      </c>
      <c r="I19" s="12"/>
      <c r="J19" s="32"/>
      <c r="K19" s="12"/>
      <c r="L19" s="12"/>
    </row>
    <row r="20" spans="1:12" ht="18">
      <c r="A20" s="14" t="s">
        <v>29</v>
      </c>
      <c r="B20" s="14">
        <v>109.907</v>
      </c>
      <c r="C20" s="14">
        <v>3.0141321050688963</v>
      </c>
      <c r="D20" s="14">
        <v>3.3521718865288936</v>
      </c>
      <c r="E20" s="12">
        <f t="shared" si="3"/>
        <v>-38.584999999999994</v>
      </c>
      <c r="F20" s="12">
        <f t="shared" si="3"/>
        <v>1.5041958231130574</v>
      </c>
      <c r="G20" s="12">
        <f t="shared" si="4"/>
        <v>-25.651580337555487</v>
      </c>
      <c r="H20" s="12">
        <f t="shared" si="5"/>
        <v>25.651580337555487</v>
      </c>
      <c r="I20" s="12"/>
      <c r="J20" s="32"/>
      <c r="K20" s="12"/>
      <c r="L20" s="12"/>
    </row>
    <row r="21" spans="1:12" ht="18">
      <c r="A21" s="14" t="s">
        <v>39</v>
      </c>
      <c r="B21" s="14">
        <v>71.322000000000003</v>
      </c>
      <c r="C21" s="14">
        <v>4.5183279281819537</v>
      </c>
      <c r="D21" s="14">
        <v>3.3521718865288936</v>
      </c>
      <c r="E21" s="12">
        <f t="shared" si="3"/>
        <v>-28.964000000000006</v>
      </c>
      <c r="F21" s="12">
        <f t="shared" si="3"/>
        <v>1.5099406013379619</v>
      </c>
      <c r="G21" s="12">
        <f t="shared" si="4"/>
        <v>-19.18221152165518</v>
      </c>
      <c r="H21" s="12">
        <f t="shared" si="5"/>
        <v>19.18221152165518</v>
      </c>
      <c r="I21" s="12"/>
      <c r="J21" s="32"/>
      <c r="K21" s="12"/>
      <c r="L21" s="12"/>
    </row>
    <row r="22" spans="1:12" ht="18">
      <c r="A22" s="15" t="s">
        <v>46</v>
      </c>
      <c r="B22" s="15">
        <v>42.357999999999997</v>
      </c>
      <c r="C22" s="15">
        <v>6.0282685295199157</v>
      </c>
      <c r="D22" s="15">
        <v>3.3521718865288936</v>
      </c>
      <c r="E22" s="12"/>
      <c r="F22" s="12"/>
      <c r="G22" s="12"/>
      <c r="H22" s="12"/>
      <c r="I22" s="12"/>
      <c r="J22" s="12"/>
      <c r="K22" s="12"/>
      <c r="L22" s="12"/>
    </row>
    <row r="23" spans="1:12" ht="18">
      <c r="A23" s="15" t="s">
        <v>4</v>
      </c>
      <c r="B23" s="15">
        <v>226.857</v>
      </c>
      <c r="C23" s="15">
        <v>0</v>
      </c>
      <c r="D23" s="15">
        <v>5.0249100001199549</v>
      </c>
      <c r="E23" s="12"/>
      <c r="F23" s="12"/>
      <c r="G23" s="12"/>
      <c r="H23" s="12"/>
      <c r="I23" s="12"/>
      <c r="J23" s="12"/>
      <c r="K23" s="12"/>
      <c r="L23" s="12"/>
    </row>
    <row r="24" spans="1:12" ht="18">
      <c r="A24" s="14" t="s">
        <v>13</v>
      </c>
      <c r="B24" s="14">
        <v>188.29400000000001</v>
      </c>
      <c r="C24" s="14">
        <v>0.75198715025777818</v>
      </c>
      <c r="D24" s="14">
        <v>5.0249100001199549</v>
      </c>
      <c r="E24" s="12"/>
      <c r="F24" s="12"/>
      <c r="G24" s="12"/>
      <c r="H24" s="12"/>
      <c r="I24" s="12"/>
      <c r="J24" s="12"/>
      <c r="K24" s="12"/>
      <c r="L24" s="12"/>
    </row>
    <row r="25" spans="1:12" ht="18">
      <c r="A25" s="15" t="s">
        <v>18</v>
      </c>
      <c r="B25" s="15">
        <v>156.24</v>
      </c>
      <c r="C25" s="15">
        <v>1.5041915037309344</v>
      </c>
      <c r="D25" s="15">
        <v>5.0249100001199549</v>
      </c>
      <c r="E25" s="12"/>
      <c r="F25" s="12"/>
      <c r="G25" s="12"/>
      <c r="H25" s="12"/>
      <c r="I25" s="12"/>
      <c r="J25" s="12"/>
      <c r="K25" s="12"/>
      <c r="L25" s="12"/>
    </row>
    <row r="26" spans="1:12" ht="18">
      <c r="A26" s="14" t="s">
        <v>25</v>
      </c>
      <c r="B26" s="14">
        <v>128.82300000000001</v>
      </c>
      <c r="C26" s="14">
        <v>2.2565451844146622</v>
      </c>
      <c r="D26" s="14">
        <v>5.0249100001199549</v>
      </c>
      <c r="E26" s="12"/>
      <c r="F26" s="12"/>
      <c r="G26" s="12"/>
      <c r="H26" s="12"/>
      <c r="I26" s="12"/>
      <c r="J26" s="12"/>
      <c r="K26" s="12"/>
      <c r="L26" s="12"/>
    </row>
    <row r="27" spans="1:12" ht="18">
      <c r="A27" s="15" t="s">
        <v>30</v>
      </c>
      <c r="B27" s="15">
        <v>104.605</v>
      </c>
      <c r="C27" s="15">
        <v>3.0141321050688963</v>
      </c>
      <c r="D27" s="15">
        <v>5.0249100001199549</v>
      </c>
      <c r="E27" s="12"/>
      <c r="F27" s="12"/>
      <c r="G27" s="12"/>
      <c r="H27" s="12"/>
      <c r="I27" s="12"/>
      <c r="J27" s="12"/>
      <c r="K27" s="12"/>
      <c r="L27" s="12"/>
    </row>
    <row r="28" spans="1:12" ht="18">
      <c r="A28" s="14" t="s">
        <v>5</v>
      </c>
      <c r="B28" s="14">
        <v>214.94300000000001</v>
      </c>
      <c r="C28" s="14">
        <v>0</v>
      </c>
      <c r="D28" s="14">
        <v>6.6871119066014328</v>
      </c>
      <c r="E28" s="12">
        <f t="shared" ref="E28:F35" si="6">B29-B28</f>
        <v>-35.90900000000002</v>
      </c>
      <c r="F28" s="12">
        <f t="shared" si="6"/>
        <v>0.75198715025777818</v>
      </c>
      <c r="G28" s="12">
        <f t="shared" ref="G28:G35" si="7">E28/F28</f>
        <v>-47.752145748355616</v>
      </c>
      <c r="H28" s="12">
        <f>ABS(G28)</f>
        <v>47.752145748355616</v>
      </c>
      <c r="I28" s="12"/>
      <c r="J28" s="33">
        <v>6.6900000000000001E-2</v>
      </c>
      <c r="K28" s="12"/>
      <c r="L28" s="12"/>
    </row>
    <row r="29" spans="1:12" ht="18">
      <c r="A29" s="15" t="s">
        <v>14</v>
      </c>
      <c r="B29" s="15">
        <v>179.03399999999999</v>
      </c>
      <c r="C29" s="15">
        <v>0.75198715025777818</v>
      </c>
      <c r="D29" s="15">
        <v>6.6871119066014328</v>
      </c>
      <c r="E29" s="12">
        <f t="shared" si="6"/>
        <v>-30.244</v>
      </c>
      <c r="F29" s="12">
        <f t="shared" si="6"/>
        <v>0.75220435347315617</v>
      </c>
      <c r="G29" s="12">
        <f t="shared" si="7"/>
        <v>-40.207158946042064</v>
      </c>
      <c r="H29" s="12">
        <f t="shared" ref="H29:H35" si="8">ABS(G29)</f>
        <v>40.207158946042064</v>
      </c>
      <c r="I29" s="12"/>
      <c r="J29" s="32"/>
      <c r="K29" s="12"/>
      <c r="L29" s="12"/>
    </row>
    <row r="30" spans="1:12" ht="18">
      <c r="A30" s="14" t="s">
        <v>19</v>
      </c>
      <c r="B30" s="14">
        <v>148.79</v>
      </c>
      <c r="C30" s="14">
        <v>1.5041915037309344</v>
      </c>
      <c r="D30" s="14">
        <v>6.6871119066014328</v>
      </c>
      <c r="E30" s="12">
        <f t="shared" si="6"/>
        <v>-26.121999999999986</v>
      </c>
      <c r="F30" s="12">
        <f t="shared" si="6"/>
        <v>0.75235368068372788</v>
      </c>
      <c r="G30" s="12">
        <f t="shared" si="7"/>
        <v>-34.720372440074591</v>
      </c>
      <c r="H30" s="12">
        <f t="shared" si="8"/>
        <v>34.720372440074591</v>
      </c>
      <c r="I30" s="12"/>
      <c r="J30" s="32"/>
      <c r="K30" s="12"/>
      <c r="L30" s="12"/>
    </row>
    <row r="31" spans="1:12" ht="18">
      <c r="A31" s="15" t="s">
        <v>26</v>
      </c>
      <c r="B31" s="15">
        <v>122.66800000000001</v>
      </c>
      <c r="C31" s="15">
        <v>2.2565451844146622</v>
      </c>
      <c r="D31" s="15">
        <v>6.6871119066014328</v>
      </c>
      <c r="E31" s="12">
        <f t="shared" si="6"/>
        <v>-23.260000000000005</v>
      </c>
      <c r="F31" s="12">
        <f t="shared" si="6"/>
        <v>0.75758692065423405</v>
      </c>
      <c r="G31" s="12">
        <f t="shared" si="7"/>
        <v>-30.702747586921408</v>
      </c>
      <c r="H31" s="12">
        <f t="shared" si="8"/>
        <v>30.702747586921408</v>
      </c>
      <c r="I31" s="12"/>
      <c r="J31" s="32"/>
      <c r="K31" s="12"/>
      <c r="L31" s="12"/>
    </row>
    <row r="32" spans="1:12" ht="18">
      <c r="A32" s="14" t="s">
        <v>31</v>
      </c>
      <c r="B32" s="14">
        <v>99.408000000000001</v>
      </c>
      <c r="C32" s="14">
        <v>3.0141321050688963</v>
      </c>
      <c r="D32" s="14">
        <v>6.6871119066014328</v>
      </c>
      <c r="E32" s="12">
        <f t="shared" si="6"/>
        <v>-19.061000000000007</v>
      </c>
      <c r="F32" s="12">
        <f t="shared" si="6"/>
        <v>0.75198776731236716</v>
      </c>
      <c r="G32" s="12">
        <f t="shared" si="7"/>
        <v>-25.347486792404542</v>
      </c>
      <c r="H32" s="12">
        <f t="shared" si="8"/>
        <v>25.347486792404542</v>
      </c>
      <c r="I32" s="12"/>
      <c r="J32" s="32"/>
      <c r="K32" s="12"/>
      <c r="L32" s="12"/>
    </row>
    <row r="33" spans="1:12" ht="18">
      <c r="A33" s="14" t="s">
        <v>37</v>
      </c>
      <c r="B33" s="14">
        <v>80.346999999999994</v>
      </c>
      <c r="C33" s="14">
        <v>3.7661198723812634</v>
      </c>
      <c r="D33" s="14">
        <v>6.6871119066014328</v>
      </c>
      <c r="E33" s="12">
        <f t="shared" si="6"/>
        <v>-16.933999999999997</v>
      </c>
      <c r="F33" s="12">
        <f t="shared" si="6"/>
        <v>0.75220805580069028</v>
      </c>
      <c r="G33" s="12">
        <f t="shared" si="7"/>
        <v>-22.51238851992159</v>
      </c>
      <c r="H33" s="12">
        <f t="shared" si="8"/>
        <v>22.51238851992159</v>
      </c>
      <c r="I33" s="12"/>
      <c r="J33" s="32"/>
      <c r="K33" s="12"/>
      <c r="L33" s="12"/>
    </row>
    <row r="34" spans="1:12" ht="18">
      <c r="A34" s="15" t="s">
        <v>40</v>
      </c>
      <c r="B34" s="15">
        <v>63.412999999999997</v>
      </c>
      <c r="C34" s="15">
        <v>4.5183279281819537</v>
      </c>
      <c r="D34" s="15">
        <v>6.6871119066014328</v>
      </c>
      <c r="E34" s="12">
        <f t="shared" si="6"/>
        <v>-14.498999999999995</v>
      </c>
      <c r="F34" s="12">
        <f t="shared" si="6"/>
        <v>0.75235059541078275</v>
      </c>
      <c r="G34" s="12">
        <f t="shared" si="7"/>
        <v>-19.271600352869466</v>
      </c>
      <c r="H34" s="12">
        <f t="shared" si="8"/>
        <v>19.271600352869466</v>
      </c>
      <c r="I34" s="12"/>
      <c r="J34" s="32"/>
      <c r="K34" s="12"/>
      <c r="L34" s="12"/>
    </row>
    <row r="35" spans="1:12" ht="18">
      <c r="A35" s="15" t="s">
        <v>44</v>
      </c>
      <c r="B35" s="15">
        <v>48.914000000000001</v>
      </c>
      <c r="C35" s="15">
        <v>5.2706785235927365</v>
      </c>
      <c r="D35" s="15">
        <v>6.6871119066014328</v>
      </c>
      <c r="E35" s="12">
        <f t="shared" si="6"/>
        <v>-12.992000000000004</v>
      </c>
      <c r="F35" s="12">
        <f t="shared" si="6"/>
        <v>0.75759000592717918</v>
      </c>
      <c r="G35" s="12">
        <f t="shared" si="7"/>
        <v>-17.149117462419134</v>
      </c>
      <c r="H35" s="12">
        <f t="shared" si="8"/>
        <v>17.149117462419134</v>
      </c>
      <c r="I35" s="12"/>
      <c r="J35" s="32"/>
      <c r="K35" s="12"/>
      <c r="L35" s="12"/>
    </row>
    <row r="36" spans="1:12" ht="18">
      <c r="A36" s="14" t="s">
        <v>47</v>
      </c>
      <c r="B36" s="14">
        <v>35.921999999999997</v>
      </c>
      <c r="C36" s="14">
        <v>6.0282685295199157</v>
      </c>
      <c r="D36" s="14">
        <v>6.6871119066014328</v>
      </c>
      <c r="E36" s="12"/>
      <c r="F36" s="12"/>
      <c r="G36" s="12"/>
      <c r="H36" s="12"/>
      <c r="I36" s="12"/>
      <c r="J36" s="12"/>
      <c r="K36" s="12"/>
      <c r="L36" s="12"/>
    </row>
    <row r="37" spans="1:12" ht="18">
      <c r="A37" s="15" t="s">
        <v>6</v>
      </c>
      <c r="B37" s="15">
        <v>204.21600000000001</v>
      </c>
      <c r="C37" s="15">
        <v>0</v>
      </c>
      <c r="D37" s="15">
        <v>8.3549950346851318</v>
      </c>
      <c r="E37" s="12"/>
      <c r="F37" s="12"/>
      <c r="G37" s="12"/>
      <c r="H37" s="12"/>
      <c r="I37" s="12"/>
      <c r="J37" s="12"/>
      <c r="K37" s="12"/>
      <c r="L37" s="12"/>
    </row>
    <row r="38" spans="1:12" ht="18">
      <c r="A38" s="15" t="s">
        <v>32</v>
      </c>
      <c r="B38" s="15">
        <v>95.123000000000005</v>
      </c>
      <c r="C38" s="15">
        <v>3.0141321050688963</v>
      </c>
      <c r="D38" s="15">
        <v>8.3549950346851318</v>
      </c>
      <c r="E38" s="12"/>
      <c r="F38" s="12"/>
      <c r="G38" s="12"/>
      <c r="H38" s="12"/>
      <c r="I38" s="12"/>
      <c r="J38" s="12"/>
      <c r="K38" s="12"/>
      <c r="L38" s="12"/>
    </row>
    <row r="39" spans="1:12" ht="18">
      <c r="A39" s="14" t="s">
        <v>7</v>
      </c>
      <c r="B39" s="14">
        <v>195.08699999999999</v>
      </c>
      <c r="C39" s="14">
        <v>0</v>
      </c>
      <c r="D39" s="14">
        <v>10.039289963676218</v>
      </c>
      <c r="E39" s="12"/>
      <c r="F39" s="12"/>
      <c r="G39" s="12"/>
      <c r="H39" s="12"/>
      <c r="I39" s="12"/>
      <c r="J39" s="12"/>
      <c r="K39" s="12"/>
      <c r="L39" s="12"/>
    </row>
    <row r="40" spans="1:12" ht="18">
      <c r="A40" s="15" t="s">
        <v>20</v>
      </c>
      <c r="B40" s="15">
        <v>136.09899999999999</v>
      </c>
      <c r="C40" s="15">
        <v>1.5041915037309344</v>
      </c>
      <c r="D40" s="15">
        <v>10.039289963676218</v>
      </c>
      <c r="E40" s="12"/>
      <c r="F40" s="12"/>
      <c r="G40" s="12"/>
      <c r="H40" s="12"/>
      <c r="I40" s="12"/>
      <c r="J40" s="12"/>
      <c r="K40" s="12"/>
      <c r="L40" s="12"/>
    </row>
    <row r="41" spans="1:12" ht="18">
      <c r="A41" s="14" t="s">
        <v>33</v>
      </c>
      <c r="B41" s="14">
        <v>90.69</v>
      </c>
      <c r="C41" s="14">
        <v>3.0141321050688963</v>
      </c>
      <c r="D41" s="14">
        <v>10.039289963676218</v>
      </c>
      <c r="E41" s="12"/>
      <c r="F41" s="12"/>
      <c r="G41" s="12"/>
      <c r="H41" s="12"/>
      <c r="I41" s="12"/>
      <c r="J41" s="12"/>
      <c r="K41" s="12"/>
      <c r="L41" s="12"/>
    </row>
    <row r="42" spans="1:12" ht="18">
      <c r="A42" s="14" t="s">
        <v>41</v>
      </c>
      <c r="B42" s="14">
        <v>56.470999999999997</v>
      </c>
      <c r="C42" s="14">
        <v>4.5183279281819537</v>
      </c>
      <c r="D42" s="14">
        <v>10.039289963676218</v>
      </c>
      <c r="E42" s="12"/>
      <c r="F42" s="12"/>
      <c r="G42" s="12"/>
      <c r="H42" s="12"/>
      <c r="I42" s="12"/>
      <c r="J42" s="12"/>
      <c r="K42" s="12"/>
      <c r="L42" s="12"/>
    </row>
    <row r="43" spans="1:12" ht="18">
      <c r="A43" s="15" t="s">
        <v>48</v>
      </c>
      <c r="B43" s="15">
        <v>31.102</v>
      </c>
      <c r="C43" s="15">
        <v>6.0282685295199157</v>
      </c>
      <c r="D43" s="15">
        <v>10.039289963676218</v>
      </c>
      <c r="E43" s="12"/>
      <c r="F43" s="12"/>
      <c r="G43" s="12"/>
      <c r="H43" s="12"/>
      <c r="I43" s="12"/>
      <c r="J43" s="12"/>
      <c r="K43" s="12"/>
      <c r="L43" s="12"/>
    </row>
    <row r="44" spans="1:12" ht="18">
      <c r="A44" s="15" t="s">
        <v>8</v>
      </c>
      <c r="B44" s="15">
        <v>187.12100000000001</v>
      </c>
      <c r="C44" s="15">
        <v>0</v>
      </c>
      <c r="D44" s="15">
        <v>11.712032396649404</v>
      </c>
      <c r="E44" s="12"/>
      <c r="F44" s="12"/>
      <c r="G44" s="12"/>
      <c r="H44" s="12"/>
      <c r="I44" s="12"/>
      <c r="J44" s="12"/>
      <c r="K44" s="12"/>
      <c r="L44" s="12"/>
    </row>
    <row r="45" spans="1:12" ht="18">
      <c r="A45" s="15" t="s">
        <v>34</v>
      </c>
      <c r="B45" s="15">
        <v>86.542000000000002</v>
      </c>
      <c r="C45" s="15">
        <v>3.0141321050688963</v>
      </c>
      <c r="D45" s="15">
        <v>11.712032396649404</v>
      </c>
      <c r="E45" s="12"/>
      <c r="F45" s="12"/>
      <c r="G45" s="12"/>
      <c r="H45" s="12"/>
      <c r="I45" s="12"/>
      <c r="J45" s="12"/>
      <c r="K45" s="12"/>
      <c r="L45" s="12"/>
    </row>
    <row r="46" spans="1:12" ht="18">
      <c r="A46" s="14" t="s">
        <v>9</v>
      </c>
      <c r="B46" s="14">
        <v>179.25800000000001</v>
      </c>
      <c r="C46" s="14">
        <v>0</v>
      </c>
      <c r="D46" s="14">
        <v>13.374250963604787</v>
      </c>
      <c r="E46" s="12"/>
      <c r="F46" s="12"/>
      <c r="G46" s="12"/>
      <c r="H46" s="12"/>
      <c r="I46" s="12"/>
      <c r="J46" s="12"/>
      <c r="K46" s="12"/>
      <c r="L46" s="12"/>
    </row>
    <row r="47" spans="1:12" ht="18">
      <c r="A47" s="14" t="s">
        <v>21</v>
      </c>
      <c r="B47" s="14">
        <v>125.10299999999999</v>
      </c>
      <c r="C47" s="14">
        <v>1.5041915037309344</v>
      </c>
      <c r="D47" s="14">
        <v>13.374250963604787</v>
      </c>
      <c r="E47" s="12"/>
      <c r="F47" s="12"/>
      <c r="G47" s="12"/>
      <c r="H47" s="12"/>
      <c r="I47" s="12"/>
      <c r="J47" s="12"/>
      <c r="K47" s="12"/>
      <c r="L47" s="12"/>
    </row>
    <row r="48" spans="1:12" ht="18">
      <c r="A48" s="14" t="s">
        <v>35</v>
      </c>
      <c r="B48" s="14">
        <v>82.409000000000006</v>
      </c>
      <c r="C48" s="14">
        <v>3.0141321050688963</v>
      </c>
      <c r="D48" s="14">
        <v>13.374250963604787</v>
      </c>
      <c r="E48" s="12"/>
      <c r="F48" s="12"/>
      <c r="G48" s="12"/>
      <c r="H48" s="12"/>
      <c r="I48" s="12"/>
      <c r="J48" s="12"/>
      <c r="K48" s="12"/>
      <c r="L48" s="12"/>
    </row>
    <row r="49" spans="1:12" ht="18">
      <c r="A49" s="15" t="s">
        <v>42</v>
      </c>
      <c r="B49" s="15">
        <v>50.231000000000002</v>
      </c>
      <c r="C49" s="15">
        <v>4.5183279281819537</v>
      </c>
      <c r="D49" s="15">
        <v>13.374250963604787</v>
      </c>
      <c r="E49" s="12"/>
      <c r="F49" s="12"/>
      <c r="G49" s="12"/>
      <c r="H49" s="12"/>
      <c r="I49" s="12"/>
      <c r="J49" s="12"/>
      <c r="K49" s="12"/>
      <c r="L49" s="12"/>
    </row>
    <row r="50" spans="1:12" ht="18">
      <c r="A50" s="14" t="s">
        <v>49</v>
      </c>
      <c r="B50" s="14">
        <v>26.971</v>
      </c>
      <c r="C50" s="14">
        <v>6.0282685295199157</v>
      </c>
      <c r="D50" s="14">
        <v>13.374250963604787</v>
      </c>
      <c r="E50" s="12"/>
      <c r="F50" s="12"/>
      <c r="G50" s="12"/>
      <c r="H50" s="12"/>
      <c r="I50" s="12"/>
      <c r="J50" s="12"/>
      <c r="K50" s="12"/>
      <c r="L50" s="12"/>
    </row>
    <row r="51" spans="1:12" ht="18">
      <c r="A51" s="15" t="s">
        <v>60</v>
      </c>
      <c r="B51" s="15">
        <v>166.99100000000001</v>
      </c>
      <c r="C51" s="15">
        <v>0</v>
      </c>
      <c r="D51" s="15">
        <v>16.73</v>
      </c>
      <c r="E51" s="12">
        <f t="shared" ref="E51:F54" si="9">B52-B51</f>
        <v>-51.007000000000019</v>
      </c>
      <c r="F51" s="12">
        <f t="shared" si="9"/>
        <v>1.5041915037309344</v>
      </c>
      <c r="G51" s="12">
        <f>E51/F51</f>
        <v>-33.909910987719563</v>
      </c>
      <c r="H51" s="12">
        <f>ABS(G51)</f>
        <v>33.909910987719563</v>
      </c>
      <c r="I51" s="12"/>
      <c r="J51" s="33">
        <v>0.1673</v>
      </c>
      <c r="K51" s="12"/>
      <c r="L51" s="12"/>
    </row>
    <row r="52" spans="1:12" ht="18">
      <c r="A52" s="15" t="s">
        <v>62</v>
      </c>
      <c r="B52" s="15">
        <v>115.98399999999999</v>
      </c>
      <c r="C52" s="15">
        <v>1.5041915037309344</v>
      </c>
      <c r="D52" s="15">
        <v>16.73</v>
      </c>
      <c r="E52" s="12">
        <f t="shared" si="9"/>
        <v>-40.99799999999999</v>
      </c>
      <c r="F52" s="12">
        <f t="shared" si="9"/>
        <v>1.5099406013379619</v>
      </c>
      <c r="G52" s="12">
        <f>E52/F52</f>
        <v>-27.1520614543854</v>
      </c>
      <c r="H52" s="12">
        <f t="shared" ref="H52:H54" si="10">ABS(G52)</f>
        <v>27.1520614543854</v>
      </c>
      <c r="I52" s="12"/>
      <c r="J52" s="32"/>
      <c r="K52" s="12"/>
      <c r="L52" s="12"/>
    </row>
    <row r="53" spans="1:12" ht="18">
      <c r="A53" s="15" t="s">
        <v>64</v>
      </c>
      <c r="B53" s="15">
        <v>74.986000000000004</v>
      </c>
      <c r="C53" s="15">
        <v>3.0141321050688963</v>
      </c>
      <c r="D53" s="15">
        <v>16.73</v>
      </c>
      <c r="E53" s="12">
        <f t="shared" si="9"/>
        <v>-30.416000000000004</v>
      </c>
      <c r="F53" s="12">
        <f t="shared" si="9"/>
        <v>1.5041958231130574</v>
      </c>
      <c r="G53" s="12">
        <f>E53/F53</f>
        <v>-20.220771479774211</v>
      </c>
      <c r="H53" s="12">
        <f t="shared" si="10"/>
        <v>20.220771479774211</v>
      </c>
      <c r="I53" s="12"/>
      <c r="J53" s="32"/>
      <c r="K53" s="12"/>
      <c r="L53" s="12"/>
    </row>
    <row r="54" spans="1:12" ht="18">
      <c r="A54" s="15" t="s">
        <v>66</v>
      </c>
      <c r="B54" s="15">
        <v>44.57</v>
      </c>
      <c r="C54" s="15">
        <v>4.5183279281819537</v>
      </c>
      <c r="D54" s="15">
        <v>16.73</v>
      </c>
      <c r="E54" s="12">
        <f t="shared" si="9"/>
        <v>-20.969000000000001</v>
      </c>
      <c r="F54" s="12">
        <f t="shared" si="9"/>
        <v>1.5099406013379619</v>
      </c>
      <c r="G54" s="12">
        <f>E54/F54</f>
        <v>-13.887301249744077</v>
      </c>
      <c r="H54" s="12">
        <f t="shared" si="10"/>
        <v>13.887301249744077</v>
      </c>
      <c r="I54" s="12"/>
      <c r="J54" s="32"/>
      <c r="K54" s="12"/>
      <c r="L54" s="12"/>
    </row>
    <row r="55" spans="1:12" ht="18">
      <c r="A55" s="15" t="s">
        <v>68</v>
      </c>
      <c r="B55" s="15">
        <v>23.600999999999999</v>
      </c>
      <c r="C55" s="15">
        <v>6.0282685295199157</v>
      </c>
      <c r="D55" s="15">
        <v>16.73</v>
      </c>
      <c r="E55" s="12"/>
      <c r="F55" s="12"/>
      <c r="G55" s="12"/>
      <c r="H55" s="12"/>
      <c r="I55" s="12"/>
      <c r="J55" s="12"/>
      <c r="K55" s="12"/>
      <c r="L55" s="12"/>
    </row>
    <row r="56" spans="1:12" ht="18">
      <c r="A56" s="14" t="s">
        <v>61</v>
      </c>
      <c r="B56" s="14">
        <v>155.108</v>
      </c>
      <c r="C56" s="14">
        <v>0</v>
      </c>
      <c r="D56" s="14">
        <v>20.059999999999999</v>
      </c>
      <c r="E56" s="12">
        <f t="shared" ref="E56:F59" si="11">B57-B56</f>
        <v>-47.924000000000007</v>
      </c>
      <c r="F56" s="12">
        <f t="shared" si="11"/>
        <v>1.5041915037309344</v>
      </c>
      <c r="G56" s="12">
        <f>E56/F56</f>
        <v>-31.860304941978001</v>
      </c>
      <c r="H56" s="12">
        <f>ABS(G56)</f>
        <v>31.860304941978001</v>
      </c>
      <c r="I56" s="12"/>
      <c r="J56" s="33">
        <v>0.2006</v>
      </c>
      <c r="K56" s="12"/>
      <c r="L56" s="12"/>
    </row>
    <row r="57" spans="1:12" ht="18">
      <c r="A57" s="14" t="s">
        <v>63</v>
      </c>
      <c r="B57" s="14">
        <v>107.184</v>
      </c>
      <c r="C57" s="14">
        <v>1.5041915037309344</v>
      </c>
      <c r="D57" s="14">
        <v>20.059999999999999</v>
      </c>
      <c r="E57" s="12">
        <f t="shared" si="11"/>
        <v>-38.811999999999998</v>
      </c>
      <c r="F57" s="12">
        <f t="shared" si="11"/>
        <v>1.5099406013379619</v>
      </c>
      <c r="G57" s="12">
        <f>E57/F57</f>
        <v>-25.704322385667748</v>
      </c>
      <c r="H57" s="12">
        <f t="shared" ref="H57:H59" si="12">ABS(G57)</f>
        <v>25.704322385667748</v>
      </c>
      <c r="I57" s="12"/>
      <c r="J57" s="32"/>
      <c r="K57" s="12"/>
      <c r="L57" s="12"/>
    </row>
    <row r="58" spans="1:12" ht="18">
      <c r="A58" s="14" t="s">
        <v>65</v>
      </c>
      <c r="B58" s="14">
        <v>68.372</v>
      </c>
      <c r="C58" s="14">
        <v>3.0141321050688963</v>
      </c>
      <c r="D58" s="14">
        <v>20.059999999999999</v>
      </c>
      <c r="E58" s="12">
        <f t="shared" si="11"/>
        <v>-28.485999999999997</v>
      </c>
      <c r="F58" s="12">
        <f t="shared" si="11"/>
        <v>1.5041958231130574</v>
      </c>
      <c r="G58" s="12">
        <f>E58/F58</f>
        <v>-18.937693857602842</v>
      </c>
      <c r="H58" s="12">
        <f t="shared" si="12"/>
        <v>18.937693857602842</v>
      </c>
      <c r="I58" s="12"/>
      <c r="J58" s="32"/>
      <c r="K58" s="12"/>
      <c r="L58" s="12"/>
    </row>
    <row r="59" spans="1:12" ht="18">
      <c r="A59" s="14" t="s">
        <v>67</v>
      </c>
      <c r="B59" s="14">
        <v>39.886000000000003</v>
      </c>
      <c r="C59" s="14">
        <v>4.5183279281819537</v>
      </c>
      <c r="D59" s="14">
        <v>20.059999999999999</v>
      </c>
      <c r="E59" s="12">
        <f t="shared" si="11"/>
        <v>-19.081000000000003</v>
      </c>
      <c r="F59" s="12">
        <f t="shared" si="11"/>
        <v>1.5099406013379619</v>
      </c>
      <c r="G59" s="12">
        <f>E59/F59</f>
        <v>-12.636920937878141</v>
      </c>
      <c r="H59" s="12">
        <f t="shared" si="12"/>
        <v>12.636920937878141</v>
      </c>
      <c r="I59" s="12"/>
      <c r="J59" s="32"/>
      <c r="K59" s="12"/>
      <c r="L59" s="12"/>
    </row>
    <row r="60" spans="1:12" ht="18">
      <c r="A60" s="16" t="s">
        <v>69</v>
      </c>
      <c r="B60" s="16">
        <v>20.805</v>
      </c>
      <c r="C60" s="16">
        <v>6.0282685295199157</v>
      </c>
      <c r="D60" s="16">
        <v>20.059999999999999</v>
      </c>
      <c r="E60" s="12"/>
      <c r="F60" s="12"/>
      <c r="G60" s="12"/>
      <c r="H60" s="12"/>
      <c r="I60" s="12"/>
      <c r="J60" s="12"/>
      <c r="K60" s="12"/>
      <c r="L60" s="12"/>
    </row>
  </sheetData>
  <sortState ref="A2:D60">
    <sortCondition ref="D2:D60"/>
  </sortState>
  <mergeCells count="5">
    <mergeCell ref="J2:J9"/>
    <mergeCell ref="J16:J21"/>
    <mergeCell ref="J28:J35"/>
    <mergeCell ref="J51:J54"/>
    <mergeCell ref="J56:J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total_results</vt:lpstr>
      <vt:lpstr>sens_lole2</vt:lpstr>
      <vt:lpstr>sens_lole1</vt:lpstr>
      <vt:lpstr>sens_lolh2</vt:lpstr>
      <vt:lpstr>sens_lolh1</vt:lpstr>
      <vt:lpstr>sens_eue2</vt:lpstr>
      <vt:lpstr>sens_eue1</vt:lpstr>
    </vt:vector>
  </TitlesOfParts>
  <Company>NYISO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welchmw</dc:creator>
  <cp:lastModifiedBy>Mariola Ndrio</cp:lastModifiedBy>
  <dcterms:created xsi:type="dcterms:W3CDTF">2016-08-03T12:54:36Z</dcterms:created>
  <dcterms:modified xsi:type="dcterms:W3CDTF">2017-04-06T15:05:56Z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-125158680</vt:i4>
  </property>
  <property fmtid="{D5CDD505-2E9C-101B-9397-08002B2CF9AE}" pid="3" name="_NewReviewCycle">
    <vt:lpwstr/>
  </property>
  <property fmtid="{D5CDD505-2E9C-101B-9397-08002B2CF9AE}" pid="4" name="_EmailSubject">
    <vt:lpwstr>your results</vt:lpwstr>
  </property>
  <property fmtid="{D5CDD505-2E9C-101B-9397-08002B2CF9AE}" pid="5" name="_AuthorEmail">
    <vt:lpwstr>MNdrio@nyiso.com</vt:lpwstr>
  </property>
  <property fmtid="{D5CDD505-2E9C-101B-9397-08002B2CF9AE}" pid="6" name="_AuthorEmailDisplayName">
    <vt:lpwstr>Ndrio, Mariola</vt:lpwstr>
  </property>
</Properties>
</file>