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la\Desktop\programowanie\projekty\"/>
    </mc:Choice>
  </mc:AlternateContent>
  <bookViews>
    <workbookView xWindow="0" yWindow="0" windowWidth="20490" windowHeight="7755" activeTab="1"/>
  </bookViews>
  <sheets>
    <sheet name="Klasa III- oceny z matematyki" sheetId="1" r:id="rId1"/>
    <sheet name="Wykr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F31" i="1"/>
  <c r="K7" i="1"/>
  <c r="K5" i="1"/>
  <c r="L6" i="1"/>
  <c r="E6" i="1" s="1"/>
  <c r="K6" i="1"/>
  <c r="H28" i="1"/>
  <c r="I28" i="1" s="1"/>
  <c r="H5" i="1"/>
  <c r="I5" i="1" s="1"/>
  <c r="I31" i="1" s="1"/>
  <c r="L5" i="1"/>
  <c r="E5" i="1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L7" i="1"/>
  <c r="E7" i="1" s="1"/>
  <c r="L8" i="1"/>
  <c r="E8" i="1" s="1"/>
  <c r="L9" i="1"/>
  <c r="E9" i="1" s="1"/>
  <c r="L10" i="1"/>
  <c r="E10" i="1" s="1"/>
  <c r="L11" i="1"/>
  <c r="E11" i="1" s="1"/>
  <c r="L12" i="1"/>
  <c r="E12" i="1" s="1"/>
  <c r="L13" i="1"/>
  <c r="E13" i="1" s="1"/>
  <c r="L14" i="1"/>
  <c r="E14" i="1" s="1"/>
  <c r="L15" i="1"/>
  <c r="E15" i="1" s="1"/>
  <c r="L16" i="1"/>
  <c r="E16" i="1" s="1"/>
  <c r="L17" i="1"/>
  <c r="E17" i="1" s="1"/>
  <c r="L18" i="1"/>
  <c r="E18" i="1" s="1"/>
  <c r="L19" i="1"/>
  <c r="E19" i="1" s="1"/>
  <c r="L20" i="1"/>
  <c r="E20" i="1" s="1"/>
  <c r="L21" i="1"/>
  <c r="E21" i="1" s="1"/>
  <c r="L22" i="1"/>
  <c r="E22" i="1" s="1"/>
  <c r="L23" i="1"/>
  <c r="E23" i="1" s="1"/>
  <c r="L24" i="1"/>
  <c r="E24" i="1" s="1"/>
  <c r="L25" i="1"/>
  <c r="E25" i="1" s="1"/>
  <c r="L26" i="1"/>
  <c r="E26" i="1" s="1"/>
  <c r="L27" i="1"/>
  <c r="E27" i="1" s="1"/>
  <c r="L28" i="1"/>
  <c r="E28" i="1" s="1"/>
  <c r="H6" i="1"/>
  <c r="L3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G31" i="1" l="1"/>
  <c r="D6" i="1"/>
  <c r="D28" i="1"/>
  <c r="D26" i="1"/>
  <c r="D24" i="1"/>
  <c r="D22" i="1"/>
  <c r="D20" i="1"/>
  <c r="D18" i="1"/>
  <c r="D16" i="1"/>
  <c r="D14" i="1"/>
  <c r="D12" i="1"/>
  <c r="D10" i="1"/>
  <c r="D8" i="1"/>
  <c r="D7" i="1"/>
  <c r="D27" i="1"/>
  <c r="D25" i="1"/>
  <c r="D23" i="1"/>
  <c r="D21" i="1"/>
  <c r="D19" i="1"/>
  <c r="D17" i="1"/>
  <c r="D15" i="1"/>
  <c r="D13" i="1"/>
  <c r="D11" i="1"/>
  <c r="D9" i="1"/>
  <c r="I6" i="1"/>
  <c r="D27" i="3" s="1"/>
  <c r="H27" i="3" l="1"/>
  <c r="F27" i="3"/>
  <c r="E27" i="3"/>
  <c r="G27" i="3"/>
  <c r="I27" i="3"/>
</calcChain>
</file>

<file path=xl/sharedStrings.xml><?xml version="1.0" encoding="utf-8"?>
<sst xmlns="http://schemas.openxmlformats.org/spreadsheetml/2006/main" count="42" uniqueCount="42">
  <si>
    <t>Krzempek Karol</t>
  </si>
  <si>
    <t xml:space="preserve">Machowicz Antonina </t>
  </si>
  <si>
    <t>Marzec Joanna</t>
  </si>
  <si>
    <t>Pacler Jan</t>
  </si>
  <si>
    <t>Pisarzewska Amelia</t>
  </si>
  <si>
    <t xml:space="preserve">Serdyński Jakub </t>
  </si>
  <si>
    <t>Stanisławski Samuel</t>
  </si>
  <si>
    <t>Wełpa Wojciech</t>
  </si>
  <si>
    <t>Boruc Amelia</t>
  </si>
  <si>
    <t xml:space="preserve">Grochowska Aleksandra </t>
  </si>
  <si>
    <t>Biedka Anna</t>
  </si>
  <si>
    <t>Czyżo Antoni</t>
  </si>
  <si>
    <t>Djaczenko Kacper</t>
  </si>
  <si>
    <t>Jaczewski Kornel</t>
  </si>
  <si>
    <t>Boguś Mikołaj</t>
  </si>
  <si>
    <t>Mizielińska Mariola</t>
  </si>
  <si>
    <t>Neef Piotr</t>
  </si>
  <si>
    <t>Przybyła Tomasz</t>
  </si>
  <si>
    <t>Sworczuk Agata</t>
  </si>
  <si>
    <t>Pszczółkowska Katarzyna</t>
  </si>
  <si>
    <t>Topyło Jakub</t>
  </si>
  <si>
    <t>Grzelec Barbara</t>
  </si>
  <si>
    <t>Imię</t>
  </si>
  <si>
    <t>Nazwisko</t>
  </si>
  <si>
    <t>Numer w dzienniku</t>
  </si>
  <si>
    <t>I semestr</t>
  </si>
  <si>
    <t>II semestr</t>
  </si>
  <si>
    <t>Białkowska Hanna</t>
  </si>
  <si>
    <t>Makowiak Kamil</t>
  </si>
  <si>
    <t>Dane z dziennika</t>
  </si>
  <si>
    <t>średnia klasy:</t>
  </si>
  <si>
    <t>Wynik klasyfikacji końcowej</t>
  </si>
  <si>
    <t>Średnia ocen</t>
  </si>
  <si>
    <t>6</t>
  </si>
  <si>
    <t>5</t>
  </si>
  <si>
    <t>4</t>
  </si>
  <si>
    <t>3</t>
  </si>
  <si>
    <t>2</t>
  </si>
  <si>
    <t>1</t>
  </si>
  <si>
    <t>licba uczniów</t>
  </si>
  <si>
    <t>KLASA III - OCENY Z MATEMATYKI</t>
  </si>
  <si>
    <t>Klasa III - wyniki klasyfikacji końcowej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</si>
</sst>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vertAlign val="superscript"/>
      <sz val="14"/>
      <name val="Arial"/>
      <family val="2"/>
      <charset val="238"/>
    </font>
    <font>
      <b/>
      <vertAlign val="superscript"/>
      <sz val="14"/>
      <name val="Arial"/>
      <family val="2"/>
      <charset val="238"/>
    </font>
    <font>
      <b/>
      <vertAlign val="superscript"/>
      <sz val="16"/>
      <name val="Arial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lightDown">
        <fgColor theme="0" tint="-4.9989318521683403E-2"/>
        <bgColor theme="6" tint="0.7999511703848384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4" borderId="5">
      <alignment horizontal="centerContinuous" vertical="center" wrapText="1"/>
    </xf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Fill="1"/>
    <xf numFmtId="0" fontId="4" fillId="4" borderId="5" xfId="2" applyAlignment="1">
      <alignment horizontal="center" vertical="center" wrapText="1"/>
    </xf>
    <xf numFmtId="0" fontId="4" fillId="3" borderId="5" xfId="2" applyFill="1" applyAlignment="1">
      <alignment horizontal="center" vertical="center" wrapText="1"/>
    </xf>
    <xf numFmtId="0" fontId="5" fillId="4" borderId="5" xfId="2" applyFont="1" applyAlignment="1">
      <alignment horizontal="center" vertical="center" wrapText="1"/>
    </xf>
    <xf numFmtId="0" fontId="6" fillId="3" borderId="5" xfId="2" applyFont="1" applyFill="1" applyAlignment="1">
      <alignment horizontal="center" vertical="center" wrapText="1"/>
    </xf>
    <xf numFmtId="0" fontId="4" fillId="3" borderId="5" xfId="2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4" fontId="8" fillId="0" borderId="6" xfId="1" applyFont="1" applyBorder="1" applyAlignment="1">
      <alignment horizontal="center" vertical="center"/>
    </xf>
  </cellXfs>
  <cellStyles count="3">
    <cellStyle name="nauczycielski" xfId="2"/>
    <cellStyle name="Normalny" xfId="0" builtinId="0"/>
    <cellStyle name="Walutowy" xfId="1" builtinId="4"/>
  </cellStyles>
  <dxfs count="18"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theme="0" tint="-4.9989318521683403E-2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9B9B"/>
      <color rgb="FFFF7575"/>
      <color rgb="FFFF7979"/>
      <color rgb="FFFF3333"/>
      <color rgb="FFFF8585"/>
      <color rgb="FF5A8B25"/>
      <color rgb="FF00E6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>
                <a:latin typeface="Arial" panose="020B0604020202020204" pitchFamily="34" charset="0"/>
                <a:cs typeface="Arial" panose="020B0604020202020204" pitchFamily="34" charset="0"/>
              </a:rPr>
              <a:t>Klasa III - kl</a:t>
            </a: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asyfikacj</a:t>
            </a:r>
            <a:r>
              <a:rPr lang="pl-PL" sz="1200">
                <a:latin typeface="Arial" panose="020B0604020202020204" pitchFamily="34" charset="0"/>
                <a:cs typeface="Arial" panose="020B0604020202020204" pitchFamily="34" charset="0"/>
              </a:rPr>
              <a:t>a</a:t>
            </a:r>
            <a:r>
              <a:rPr lang="pl-PL" sz="1200" baseline="0">
                <a:latin typeface="Arial" panose="020B0604020202020204" pitchFamily="34" charset="0"/>
                <a:cs typeface="Arial" panose="020B0604020202020204" pitchFamily="34" charset="0"/>
              </a:rPr>
              <a:t> końcowa   </a:t>
            </a:r>
            <a:endParaRPr lang="en-US" sz="12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31629621414694059"/>
          <c:y val="4.2553191489361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2585568822676508E-2"/>
          <c:y val="0.18725191265985369"/>
          <c:w val="0.93446190118254013"/>
          <c:h val="0.445306025576590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'Klasa III- oceny z matematyki'!$I$4</c:f>
              <c:strCache>
                <c:ptCount val="1"/>
                <c:pt idx="0">
                  <c:v>Wynik klasyfikacji końcowej</c:v>
                </c:pt>
              </c:strCache>
            </c:strRef>
          </c:tx>
          <c:spPr>
            <a:solidFill>
              <a:srgbClr val="92D050"/>
            </a:solidFill>
            <a:ln w="0"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 w="0">
                <a:solidFill>
                  <a:schemeClr val="accent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 w="0">
                <a:solidFill>
                  <a:schemeClr val="accent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 w="0">
                <a:solidFill>
                  <a:schemeClr val="accent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 w="0">
                <a:solidFill>
                  <a:schemeClr val="accent1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 w="0">
                <a:solidFill>
                  <a:schemeClr val="accent1"/>
                </a:solidFill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 w="0">
                <a:solidFill>
                  <a:schemeClr val="accent1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 w="0">
                <a:solidFill>
                  <a:schemeClr val="accent1"/>
                </a:solidFill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rgbClr val="00B050"/>
              </a:solidFill>
              <a:ln w="0">
                <a:solidFill>
                  <a:schemeClr val="accent1"/>
                </a:solidFill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 w="0">
                <a:solidFill>
                  <a:schemeClr val="accent1"/>
                </a:solidFill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 w="0">
                <a:solidFill>
                  <a:schemeClr val="accent1"/>
                </a:solidFill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rgbClr val="00B050"/>
              </a:solidFill>
              <a:ln w="0">
                <a:solidFill>
                  <a:schemeClr val="accent1"/>
                </a:solidFill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rgbClr val="FF9B9B"/>
              </a:solidFill>
              <a:ln w="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'Klasa III- oceny z matematyki'!$C$5:$C$28</c:f>
              <c:strCache>
                <c:ptCount val="24"/>
                <c:pt idx="0">
                  <c:v>Białkowska Hanna</c:v>
                </c:pt>
                <c:pt idx="1">
                  <c:v>Biedka Anna</c:v>
                </c:pt>
                <c:pt idx="2">
                  <c:v>Boguś Mikołaj</c:v>
                </c:pt>
                <c:pt idx="3">
                  <c:v>Boruc Amelia</c:v>
                </c:pt>
                <c:pt idx="4">
                  <c:v>Czyżo Antoni</c:v>
                </c:pt>
                <c:pt idx="5">
                  <c:v>Djaczenko Kacper</c:v>
                </c:pt>
                <c:pt idx="6">
                  <c:v>Grochowska Aleksandra </c:v>
                </c:pt>
                <c:pt idx="7">
                  <c:v>Grzelec Barbara</c:v>
                </c:pt>
                <c:pt idx="8">
                  <c:v>Jaczewski Kornel</c:v>
                </c:pt>
                <c:pt idx="9">
                  <c:v>Krzempek Karol</c:v>
                </c:pt>
                <c:pt idx="10">
                  <c:v>Machowicz Antonina </c:v>
                </c:pt>
                <c:pt idx="11">
                  <c:v>Makowiak Kamil</c:v>
                </c:pt>
                <c:pt idx="12">
                  <c:v>Marzec Joanna</c:v>
                </c:pt>
                <c:pt idx="13">
                  <c:v>Mizielińska Mariola</c:v>
                </c:pt>
                <c:pt idx="14">
                  <c:v>Neef Piotr</c:v>
                </c:pt>
                <c:pt idx="15">
                  <c:v>Pacler Jan</c:v>
                </c:pt>
                <c:pt idx="16">
                  <c:v>Pisarzewska Amelia</c:v>
                </c:pt>
                <c:pt idx="17">
                  <c:v>Przybyła Tomasz</c:v>
                </c:pt>
                <c:pt idx="18">
                  <c:v>Pszczółkowska Katarzyna</c:v>
                </c:pt>
                <c:pt idx="19">
                  <c:v>Serdyński Jakub </c:v>
                </c:pt>
                <c:pt idx="20">
                  <c:v>Stanisławski Samuel</c:v>
                </c:pt>
                <c:pt idx="21">
                  <c:v>Sworczuk Agata</c:v>
                </c:pt>
                <c:pt idx="22">
                  <c:v>Topyło Jakub</c:v>
                </c:pt>
                <c:pt idx="23">
                  <c:v>Wełpa Wojciech</c:v>
                </c:pt>
              </c:strCache>
            </c:strRef>
          </c:cat>
          <c:val>
            <c:numRef>
              <c:f>'Klasa III- oceny z matematyki'!$I$5:$I$28</c:f>
              <c:numCache>
                <c:formatCode>General</c:formatCode>
                <c:ptCount val="24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29"/>
        <c:axId val="-1910075584"/>
        <c:axId val="-1945555360"/>
      </c:barChart>
      <c:catAx>
        <c:axId val="-191007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45555360"/>
        <c:crosses val="autoZero"/>
        <c:auto val="1"/>
        <c:lblAlgn val="ctr"/>
        <c:lblOffset val="100"/>
        <c:noMultiLvlLbl val="0"/>
      </c:catAx>
      <c:valAx>
        <c:axId val="-1945555360"/>
        <c:scaling>
          <c:orientation val="minMax"/>
          <c:max val="6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>
            <a:gradFill flip="none" rotWithShape="1">
              <a:gsLst>
                <a:gs pos="0">
                  <a:schemeClr val="accent3">
                    <a:lumMod val="18000"/>
                    <a:lumOff val="82000"/>
                    <a:alpha val="55000"/>
                  </a:schemeClr>
                </a:gs>
                <a:gs pos="46000">
                  <a:schemeClr val="accent3">
                    <a:lumMod val="95000"/>
                    <a:lumOff val="5000"/>
                  </a:schemeClr>
                </a:gs>
                <a:gs pos="100000">
                  <a:schemeClr val="accent3">
                    <a:lumMod val="60000"/>
                  </a:schemeClr>
                </a:gs>
              </a:gsLst>
              <a:lin ang="2700000" scaled="1"/>
              <a:tileRect/>
            </a:gradFill>
            <a:headEnd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1007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</xdr:row>
      <xdr:rowOff>9526</xdr:rowOff>
    </xdr:from>
    <xdr:to>
      <xdr:col>10</xdr:col>
      <xdr:colOff>609599</xdr:colOff>
      <xdr:row>20</xdr:row>
      <xdr:rowOff>161926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B4:I28" totalsRowShown="0" headerRowDxfId="17" dataDxfId="16" headerRowCellStyle="nauczycielski" dataCellStyle="nauczycielski">
  <tableColumns count="8">
    <tableColumn id="7" name="Numer w dzienniku" dataDxfId="15" dataCellStyle="nauczycielski"/>
    <tableColumn id="1" name="Dane z dziennika" dataDxfId="14" dataCellStyle="nauczycielski"/>
    <tableColumn id="11" name="Imię" dataDxfId="13" dataCellStyle="nauczycielski">
      <calculatedColumnFormula>RIGHT(Tabela1[[#This Row],[Dane z dziennika]],K5-L5)</calculatedColumnFormula>
    </tableColumn>
    <tableColumn id="2" name="Nazwisko" dataDxfId="12" dataCellStyle="nauczycielski">
      <calculatedColumnFormula>LEFT(Tabela1[[#This Row],[Dane z dziennika]],$L5)</calculatedColumnFormula>
    </tableColumn>
    <tableColumn id="4" name="I semestr" dataDxfId="11" dataCellStyle="nauczycielski"/>
    <tableColumn id="6" name="II semestr" dataDxfId="10" dataCellStyle="nauczycielski"/>
    <tableColumn id="5" name="Średnia ocen" dataDxfId="9" dataCellStyle="nauczycielski">
      <calculatedColumnFormula xml:space="preserve"> AVERAGE(Tabela1[[#This Row],[I semestr]:[II semestr]])</calculatedColumnFormula>
    </tableColumn>
    <tableColumn id="8" name="Wynik klasyfikacji końcowej" dataDxfId="8" dataCellStyle="nauczycielski">
      <calculatedColumnFormula>ROUNDUP(Tabela1[[#This Row],[Średnia ocen]],0.5)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D26:I27" totalsRowShown="0" headerRowDxfId="1" dataDxfId="0" headerRowCellStyle="Normalny" dataCellStyle="Normalny">
  <tableColumns count="6">
    <tableColumn id="1" name="6" dataDxfId="7" dataCellStyle="Normalny">
      <calculatedColumnFormula xml:space="preserve"> COUNTIF(Tabela1[Wynik klasyfikacji końcowej],6)</calculatedColumnFormula>
    </tableColumn>
    <tableColumn id="2" name="5" dataDxfId="6" dataCellStyle="Normalny">
      <calculatedColumnFormula>COUNTIF(Tabela1[Wynik klasyfikacji końcowej],5)</calculatedColumnFormula>
    </tableColumn>
    <tableColumn id="3" name="4" dataDxfId="5" dataCellStyle="Normalny">
      <calculatedColumnFormula>COUNTIF(Tabela1[Wynik klasyfikacji końcowej],4)</calculatedColumnFormula>
    </tableColumn>
    <tableColumn id="4" name="3" dataDxfId="4" dataCellStyle="Normalny">
      <calculatedColumnFormula>COUNTIF(Tabela1[Wynik klasyfikacji końcowej],3)</calculatedColumnFormula>
    </tableColumn>
    <tableColumn id="5" name="2" dataDxfId="3" dataCellStyle="Normalny">
      <calculatedColumnFormula>COUNTIF(Tabela1[Wynik klasyfikacji końcowej],2)</calculatedColumnFormula>
    </tableColumn>
    <tableColumn id="6" name="1" dataDxfId="2" dataCellStyle="Normalny">
      <calculatedColumnFormula>COUNTIF(Tabela1[Wynik klasyfikacji końcowej],1)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opLeftCell="A13" workbookViewId="0">
      <selection activeCell="L28" sqref="L28"/>
    </sheetView>
  </sheetViews>
  <sheetFormatPr defaultRowHeight="15" x14ac:dyDescent="0.25"/>
  <cols>
    <col min="1" max="1" width="14.5703125" customWidth="1"/>
    <col min="2" max="2" width="9.85546875" bestFit="1" customWidth="1"/>
    <col min="3" max="3" width="23.42578125" bestFit="1" customWidth="1"/>
    <col min="4" max="4" width="10.28515625" bestFit="1" customWidth="1"/>
    <col min="5" max="5" width="14.140625" bestFit="1" customWidth="1"/>
    <col min="6" max="6" width="13.140625" bestFit="1" customWidth="1"/>
    <col min="7" max="7" width="9.7109375" bestFit="1" customWidth="1"/>
    <col min="8" max="8" width="8.140625" bestFit="1" customWidth="1"/>
    <col min="9" max="9" width="11" bestFit="1" customWidth="1"/>
    <col min="10" max="10" width="15.28515625" customWidth="1"/>
    <col min="11" max="11" width="12" customWidth="1"/>
    <col min="15" max="15" width="9.85546875" bestFit="1" customWidth="1"/>
  </cols>
  <sheetData>
    <row r="2" spans="2:12" x14ac:dyDescent="0.25">
      <c r="B2" s="7" t="s">
        <v>40</v>
      </c>
      <c r="C2" s="8"/>
      <c r="D2" s="8"/>
      <c r="E2" s="8"/>
      <c r="F2" s="8"/>
      <c r="G2" s="8"/>
      <c r="H2" s="8"/>
      <c r="I2" s="8"/>
    </row>
    <row r="3" spans="2:12" x14ac:dyDescent="0.25">
      <c r="B3" s="8"/>
      <c r="C3" s="8"/>
      <c r="D3" s="8"/>
      <c r="E3" s="8"/>
      <c r="F3" s="8"/>
      <c r="G3" s="8"/>
      <c r="H3" s="8"/>
      <c r="I3" s="8"/>
      <c r="L3" s="3">
        <f>ROUNDUP(H6,0.5)</f>
        <v>5</v>
      </c>
    </row>
    <row r="4" spans="2:12" ht="63" x14ac:dyDescent="0.25">
      <c r="B4" s="5" t="s">
        <v>24</v>
      </c>
      <c r="C4" s="5" t="s">
        <v>29</v>
      </c>
      <c r="D4" s="5" t="s">
        <v>22</v>
      </c>
      <c r="E4" s="5" t="s">
        <v>23</v>
      </c>
      <c r="F4" s="5" t="s">
        <v>25</v>
      </c>
      <c r="G4" s="5" t="s">
        <v>26</v>
      </c>
      <c r="H4" s="5" t="s">
        <v>32</v>
      </c>
      <c r="I4" s="5" t="s">
        <v>31</v>
      </c>
      <c r="K4" s="2"/>
      <c r="L4" s="2"/>
    </row>
    <row r="5" spans="2:12" ht="21" x14ac:dyDescent="0.25">
      <c r="B5" s="6">
        <v>1</v>
      </c>
      <c r="C5" s="4" t="s">
        <v>27</v>
      </c>
      <c r="D5" s="4" t="str">
        <f>RIGHT(Tabela1[[#This Row],[Dane z dziennika]],K5-L5)</f>
        <v>Hanna</v>
      </c>
      <c r="E5" s="4" t="str">
        <f>LEFT(Tabela1[[#This Row],[Dane z dziennika]],$L5)</f>
        <v xml:space="preserve">Białkowska </v>
      </c>
      <c r="F5" s="4">
        <v>5</v>
      </c>
      <c r="G5" s="4">
        <v>5</v>
      </c>
      <c r="H5" s="4">
        <f xml:space="preserve"> AVERAGE(Tabela1[[#This Row],[I semestr]:[II semestr]])</f>
        <v>5</v>
      </c>
      <c r="I5" s="4">
        <f>ROUNDUP(Tabela1[[#This Row],[Średnia ocen]],0.5)</f>
        <v>5</v>
      </c>
      <c r="K5" s="2">
        <f>LEN(Tabela1[[#This Row],[Dane z dziennika]])</f>
        <v>16</v>
      </c>
      <c r="L5" s="2">
        <f>SEARCH(" ",Tabela1[[#This Row],[Dane z dziennika]])</f>
        <v>11</v>
      </c>
    </row>
    <row r="6" spans="2:12" ht="21" x14ac:dyDescent="0.25">
      <c r="B6" s="6">
        <v>2</v>
      </c>
      <c r="C6" s="4" t="s">
        <v>10</v>
      </c>
      <c r="D6" s="4" t="str">
        <f>RIGHT(Tabela1[[#This Row],[Dane z dziennika]],K6-L6)</f>
        <v>Anna</v>
      </c>
      <c r="E6" s="4" t="str">
        <f>LEFT(Tabela1[[#This Row],[Dane z dziennika]],$L6)</f>
        <v xml:space="preserve">Biedka </v>
      </c>
      <c r="F6" s="4">
        <v>4</v>
      </c>
      <c r="G6" s="4">
        <v>5</v>
      </c>
      <c r="H6" s="4">
        <f xml:space="preserve"> AVERAGE(Tabela1[[#This Row],[I semestr]:[II semestr]])</f>
        <v>4.5</v>
      </c>
      <c r="I6" s="4">
        <f>ROUNDUP(Tabela1[[#This Row],[Średnia ocen]],0.5)</f>
        <v>5</v>
      </c>
      <c r="K6" s="2">
        <f>LEN(Tabela1[[#This Row],[Dane z dziennika]])</f>
        <v>11</v>
      </c>
      <c r="L6" s="2">
        <f>SEARCH(" ",Tabela1[[#This Row],[Dane z dziennika]])</f>
        <v>7</v>
      </c>
    </row>
    <row r="7" spans="2:12" ht="21" x14ac:dyDescent="0.25">
      <c r="B7" s="6">
        <v>3</v>
      </c>
      <c r="C7" s="4" t="s">
        <v>14</v>
      </c>
      <c r="D7" s="4" t="str">
        <f>RIGHT(Tabela1[[#This Row],[Dane z dziennika]],K7-L7)</f>
        <v>Mikołaj</v>
      </c>
      <c r="E7" s="4" t="str">
        <f>LEFT(Tabela1[[#This Row],[Dane z dziennika]],$L7)</f>
        <v xml:space="preserve">Boguś </v>
      </c>
      <c r="F7" s="4">
        <v>2</v>
      </c>
      <c r="G7" s="4">
        <v>3</v>
      </c>
      <c r="H7" s="4">
        <f xml:space="preserve"> AVERAGE(Tabela1[[#This Row],[I semestr]:[II semestr]])</f>
        <v>2.5</v>
      </c>
      <c r="I7" s="4">
        <f>ROUNDUP(Tabela1[[#This Row],[Średnia ocen]],0.5)</f>
        <v>3</v>
      </c>
      <c r="K7" s="2">
        <f>LEN(Tabela1[[#This Row],[Dane z dziennika]])</f>
        <v>13</v>
      </c>
      <c r="L7" s="2">
        <f>SEARCH(" ",Tabela1[[#This Row],[Dane z dziennika]])</f>
        <v>6</v>
      </c>
    </row>
    <row r="8" spans="2:12" ht="21" x14ac:dyDescent="0.25">
      <c r="B8" s="6">
        <v>4</v>
      </c>
      <c r="C8" s="4" t="s">
        <v>8</v>
      </c>
      <c r="D8" s="4" t="str">
        <f>RIGHT(Tabela1[[#This Row],[Dane z dziennika]],K8-L8)</f>
        <v>Amelia</v>
      </c>
      <c r="E8" s="4" t="str">
        <f>LEFT(Tabela1[[#This Row],[Dane z dziennika]],$L8)</f>
        <v xml:space="preserve">Boruc </v>
      </c>
      <c r="F8" s="4">
        <v>4</v>
      </c>
      <c r="G8" s="4">
        <v>3</v>
      </c>
      <c r="H8" s="4">
        <f xml:space="preserve"> AVERAGE(Tabela1[[#This Row],[I semestr]:[II semestr]])</f>
        <v>3.5</v>
      </c>
      <c r="I8" s="4">
        <f>ROUNDUP(Tabela1[[#This Row],[Średnia ocen]],0.5)</f>
        <v>4</v>
      </c>
      <c r="K8" s="2">
        <f>LEN(Tabela1[[#This Row],[Dane z dziennika]])</f>
        <v>12</v>
      </c>
      <c r="L8" s="2">
        <f>SEARCH(" ",Tabela1[[#This Row],[Dane z dziennika]])</f>
        <v>6</v>
      </c>
    </row>
    <row r="9" spans="2:12" ht="21" x14ac:dyDescent="0.25">
      <c r="B9" s="6">
        <v>5</v>
      </c>
      <c r="C9" s="4" t="s">
        <v>11</v>
      </c>
      <c r="D9" s="4" t="str">
        <f>RIGHT(Tabela1[[#This Row],[Dane z dziennika]],K9-L9)</f>
        <v>Antoni</v>
      </c>
      <c r="E9" s="4" t="str">
        <f>LEFT(Tabela1[[#This Row],[Dane z dziennika]],$L9)</f>
        <v xml:space="preserve">Czyżo </v>
      </c>
      <c r="F9" s="4">
        <v>5</v>
      </c>
      <c r="G9" s="4">
        <v>6</v>
      </c>
      <c r="H9" s="4">
        <f xml:space="preserve"> AVERAGE(Tabela1[[#This Row],[I semestr]:[II semestr]])</f>
        <v>5.5</v>
      </c>
      <c r="I9" s="4">
        <f>ROUNDUP(Tabela1[[#This Row],[Średnia ocen]],0.5)</f>
        <v>6</v>
      </c>
      <c r="K9" s="2">
        <f>LEN(Tabela1[[#This Row],[Dane z dziennika]])</f>
        <v>12</v>
      </c>
      <c r="L9" s="2">
        <f>SEARCH(" ",Tabela1[[#This Row],[Dane z dziennika]])</f>
        <v>6</v>
      </c>
    </row>
    <row r="10" spans="2:12" ht="21" x14ac:dyDescent="0.25">
      <c r="B10" s="6">
        <v>6</v>
      </c>
      <c r="C10" s="4" t="s">
        <v>12</v>
      </c>
      <c r="D10" s="4" t="str">
        <f>RIGHT(Tabela1[[#This Row],[Dane z dziennika]],K10-L10)</f>
        <v>Kacper</v>
      </c>
      <c r="E10" s="4" t="str">
        <f>LEFT(Tabela1[[#This Row],[Dane z dziennika]],$L10)</f>
        <v xml:space="preserve">Djaczenko </v>
      </c>
      <c r="F10" s="4">
        <v>4</v>
      </c>
      <c r="G10" s="4">
        <v>5</v>
      </c>
      <c r="H10" s="4">
        <f xml:space="preserve"> AVERAGE(Tabela1[[#This Row],[I semestr]:[II semestr]])</f>
        <v>4.5</v>
      </c>
      <c r="I10" s="4">
        <f>ROUNDUP(Tabela1[[#This Row],[Średnia ocen]],0.5)</f>
        <v>5</v>
      </c>
      <c r="K10" s="2">
        <f>LEN(Tabela1[[#This Row],[Dane z dziennika]])</f>
        <v>16</v>
      </c>
      <c r="L10" s="2">
        <f>SEARCH(" ",Tabela1[[#This Row],[Dane z dziennika]])</f>
        <v>10</v>
      </c>
    </row>
    <row r="11" spans="2:12" ht="21" x14ac:dyDescent="0.25">
      <c r="B11" s="6">
        <v>7</v>
      </c>
      <c r="C11" s="4" t="s">
        <v>9</v>
      </c>
      <c r="D11" s="4" t="str">
        <f>RIGHT(Tabela1[[#This Row],[Dane z dziennika]],K11-L11)</f>
        <v xml:space="preserve">Aleksandra </v>
      </c>
      <c r="E11" s="4" t="str">
        <f>LEFT(Tabela1[[#This Row],[Dane z dziennika]],$L11)</f>
        <v xml:space="preserve">Grochowska </v>
      </c>
      <c r="F11" s="4">
        <v>4</v>
      </c>
      <c r="G11" s="4">
        <v>4</v>
      </c>
      <c r="H11" s="4">
        <f xml:space="preserve"> AVERAGE(Tabela1[[#This Row],[I semestr]:[II semestr]])</f>
        <v>4</v>
      </c>
      <c r="I11" s="4">
        <f>ROUNDUP(Tabela1[[#This Row],[Średnia ocen]],0.5)</f>
        <v>4</v>
      </c>
      <c r="K11" s="2">
        <f>LEN(Tabela1[[#This Row],[Dane z dziennika]])</f>
        <v>22</v>
      </c>
      <c r="L11" s="2">
        <f>SEARCH(" ",Tabela1[[#This Row],[Dane z dziennika]])</f>
        <v>11</v>
      </c>
    </row>
    <row r="12" spans="2:12" ht="21" x14ac:dyDescent="0.25">
      <c r="B12" s="6">
        <v>8</v>
      </c>
      <c r="C12" s="4" t="s">
        <v>21</v>
      </c>
      <c r="D12" s="4" t="str">
        <f>RIGHT(Tabela1[[#This Row],[Dane z dziennika]],K12-L12)</f>
        <v>Barbara</v>
      </c>
      <c r="E12" s="4" t="str">
        <f>LEFT(Tabela1[[#This Row],[Dane z dziennika]],$L12)</f>
        <v xml:space="preserve">Grzelec </v>
      </c>
      <c r="F12" s="4">
        <v>3</v>
      </c>
      <c r="G12" s="4">
        <v>3</v>
      </c>
      <c r="H12" s="4">
        <f xml:space="preserve"> AVERAGE(Tabela1[[#This Row],[I semestr]:[II semestr]])</f>
        <v>3</v>
      </c>
      <c r="I12" s="4">
        <f>ROUNDUP(Tabela1[[#This Row],[Średnia ocen]],0.5)</f>
        <v>3</v>
      </c>
      <c r="K12" s="2">
        <f>LEN(Tabela1[[#This Row],[Dane z dziennika]])</f>
        <v>15</v>
      </c>
      <c r="L12" s="2">
        <f>SEARCH(" ",Tabela1[[#This Row],[Dane z dziennika]])</f>
        <v>8</v>
      </c>
    </row>
    <row r="13" spans="2:12" ht="21" x14ac:dyDescent="0.25">
      <c r="B13" s="6">
        <v>9</v>
      </c>
      <c r="C13" s="4" t="s">
        <v>13</v>
      </c>
      <c r="D13" s="4" t="str">
        <f>RIGHT(Tabela1[[#This Row],[Dane z dziennika]],K13-L13)</f>
        <v>Kornel</v>
      </c>
      <c r="E13" s="4" t="str">
        <f>LEFT(Tabela1[[#This Row],[Dane z dziennika]],$L13)</f>
        <v xml:space="preserve">Jaczewski </v>
      </c>
      <c r="F13" s="4">
        <v>5</v>
      </c>
      <c r="G13" s="4">
        <v>5</v>
      </c>
      <c r="H13" s="4">
        <f xml:space="preserve"> AVERAGE(Tabela1[[#This Row],[I semestr]:[II semestr]])</f>
        <v>5</v>
      </c>
      <c r="I13" s="4">
        <f>ROUNDUP(Tabela1[[#This Row],[Średnia ocen]],0.5)</f>
        <v>5</v>
      </c>
      <c r="K13" s="2">
        <f>LEN(Tabela1[[#This Row],[Dane z dziennika]])</f>
        <v>16</v>
      </c>
      <c r="L13" s="2">
        <f>SEARCH(" ",Tabela1[[#This Row],[Dane z dziennika]])</f>
        <v>10</v>
      </c>
    </row>
    <row r="14" spans="2:12" ht="21" x14ac:dyDescent="0.25">
      <c r="B14" s="6">
        <v>10</v>
      </c>
      <c r="C14" s="4" t="s">
        <v>0</v>
      </c>
      <c r="D14" s="4" t="str">
        <f>RIGHT(Tabela1[[#This Row],[Dane z dziennika]],K14-L14)</f>
        <v>Karol</v>
      </c>
      <c r="E14" s="4" t="str">
        <f>LEFT(Tabela1[[#This Row],[Dane z dziennika]],$L14)</f>
        <v xml:space="preserve">Krzempek </v>
      </c>
      <c r="F14" s="4">
        <v>3</v>
      </c>
      <c r="G14" s="4">
        <v>3</v>
      </c>
      <c r="H14" s="4">
        <f xml:space="preserve"> AVERAGE(Tabela1[[#This Row],[I semestr]:[II semestr]])</f>
        <v>3</v>
      </c>
      <c r="I14" s="4">
        <f>ROUNDUP(Tabela1[[#This Row],[Średnia ocen]],0.5)</f>
        <v>3</v>
      </c>
      <c r="K14" s="2">
        <f>LEN(Tabela1[[#This Row],[Dane z dziennika]])</f>
        <v>14</v>
      </c>
      <c r="L14" s="2">
        <f>SEARCH(" ",Tabela1[[#This Row],[Dane z dziennika]])</f>
        <v>9</v>
      </c>
    </row>
    <row r="15" spans="2:12" ht="21" x14ac:dyDescent="0.25">
      <c r="B15" s="6">
        <v>11</v>
      </c>
      <c r="C15" s="4" t="s">
        <v>1</v>
      </c>
      <c r="D15" s="4" t="str">
        <f>RIGHT(Tabela1[[#This Row],[Dane z dziennika]],K15-L15)</f>
        <v xml:space="preserve">Antonina </v>
      </c>
      <c r="E15" s="4" t="str">
        <f>LEFT(Tabela1[[#This Row],[Dane z dziennika]],$L15)</f>
        <v xml:space="preserve">Machowicz </v>
      </c>
      <c r="F15" s="4">
        <v>2</v>
      </c>
      <c r="G15" s="4">
        <v>3</v>
      </c>
      <c r="H15" s="4">
        <f xml:space="preserve"> AVERAGE(Tabela1[[#This Row],[I semestr]:[II semestr]])</f>
        <v>2.5</v>
      </c>
      <c r="I15" s="4">
        <f>ROUNDUP(Tabela1[[#This Row],[Średnia ocen]],0.5)</f>
        <v>3</v>
      </c>
      <c r="K15" s="2">
        <f>LEN(Tabela1[[#This Row],[Dane z dziennika]])</f>
        <v>19</v>
      </c>
      <c r="L15" s="2">
        <f>SEARCH(" ",Tabela1[[#This Row],[Dane z dziennika]])</f>
        <v>10</v>
      </c>
    </row>
    <row r="16" spans="2:12" ht="21" x14ac:dyDescent="0.25">
      <c r="B16" s="6">
        <v>12</v>
      </c>
      <c r="C16" s="4" t="s">
        <v>28</v>
      </c>
      <c r="D16" s="4" t="str">
        <f>RIGHT(Tabela1[[#This Row],[Dane z dziennika]],K16-L16)</f>
        <v>Kamil</v>
      </c>
      <c r="E16" s="4" t="str">
        <f>LEFT(Tabela1[[#This Row],[Dane z dziennika]],$L16)</f>
        <v xml:space="preserve">Makowiak </v>
      </c>
      <c r="F16" s="4">
        <v>5</v>
      </c>
      <c r="G16" s="4">
        <v>6</v>
      </c>
      <c r="H16" s="4">
        <f xml:space="preserve"> AVERAGE(Tabela1[[#This Row],[I semestr]:[II semestr]])</f>
        <v>5.5</v>
      </c>
      <c r="I16" s="4">
        <f>ROUNDUP(Tabela1[[#This Row],[Średnia ocen]],0.5)</f>
        <v>6</v>
      </c>
      <c r="K16" s="2">
        <f>LEN(Tabela1[[#This Row],[Dane z dziennika]])</f>
        <v>14</v>
      </c>
      <c r="L16" s="2">
        <f>SEARCH(" ",Tabela1[[#This Row],[Dane z dziennika]])</f>
        <v>9</v>
      </c>
    </row>
    <row r="17" spans="2:13" ht="21" x14ac:dyDescent="0.25">
      <c r="B17" s="6">
        <v>13</v>
      </c>
      <c r="C17" s="4" t="s">
        <v>2</v>
      </c>
      <c r="D17" s="4" t="str">
        <f>RIGHT(Tabela1[[#This Row],[Dane z dziennika]],K17-L17)</f>
        <v>Joanna</v>
      </c>
      <c r="E17" s="4" t="str">
        <f>LEFT(Tabela1[[#This Row],[Dane z dziennika]],$L17)</f>
        <v xml:space="preserve">Marzec </v>
      </c>
      <c r="F17" s="4">
        <v>3</v>
      </c>
      <c r="G17" s="4">
        <v>4</v>
      </c>
      <c r="H17" s="4">
        <f xml:space="preserve"> AVERAGE(Tabela1[[#This Row],[I semestr]:[II semestr]])</f>
        <v>3.5</v>
      </c>
      <c r="I17" s="4">
        <f>ROUNDUP(Tabela1[[#This Row],[Średnia ocen]],0.5)</f>
        <v>4</v>
      </c>
      <c r="K17" s="2">
        <f>LEN(Tabela1[[#This Row],[Dane z dziennika]])</f>
        <v>13</v>
      </c>
      <c r="L17" s="2">
        <f>SEARCH(" ",Tabela1[[#This Row],[Dane z dziennika]])</f>
        <v>7</v>
      </c>
    </row>
    <row r="18" spans="2:13" ht="21" x14ac:dyDescent="0.25">
      <c r="B18" s="6">
        <v>14</v>
      </c>
      <c r="C18" s="4" t="s">
        <v>15</v>
      </c>
      <c r="D18" s="4" t="str">
        <f>RIGHT(Tabela1[[#This Row],[Dane z dziennika]],K18-L18)</f>
        <v>Mariola</v>
      </c>
      <c r="E18" s="4" t="str">
        <f>LEFT(Tabela1[[#This Row],[Dane z dziennika]],$L18)</f>
        <v xml:space="preserve">Mizielińska </v>
      </c>
      <c r="F18" s="4">
        <v>5</v>
      </c>
      <c r="G18" s="4">
        <v>4</v>
      </c>
      <c r="H18" s="4">
        <f xml:space="preserve"> AVERAGE(Tabela1[[#This Row],[I semestr]:[II semestr]])</f>
        <v>4.5</v>
      </c>
      <c r="I18" s="4">
        <f>ROUNDUP(Tabela1[[#This Row],[Średnia ocen]],0.5)</f>
        <v>5</v>
      </c>
      <c r="K18" s="2">
        <f>LEN(Tabela1[[#This Row],[Dane z dziennika]])</f>
        <v>19</v>
      </c>
      <c r="L18" s="2">
        <f>SEARCH(" ",Tabela1[[#This Row],[Dane z dziennika]])</f>
        <v>12</v>
      </c>
    </row>
    <row r="19" spans="2:13" ht="21" x14ac:dyDescent="0.25">
      <c r="B19" s="6">
        <v>15</v>
      </c>
      <c r="C19" s="4" t="s">
        <v>16</v>
      </c>
      <c r="D19" s="4" t="str">
        <f>RIGHT(Tabela1[[#This Row],[Dane z dziennika]],K19-L19)</f>
        <v>Piotr</v>
      </c>
      <c r="E19" s="4" t="str">
        <f>LEFT(Tabela1[[#This Row],[Dane z dziennika]],$L19)</f>
        <v xml:space="preserve">Neef </v>
      </c>
      <c r="F19" s="4">
        <v>5</v>
      </c>
      <c r="G19" s="4">
        <v>5</v>
      </c>
      <c r="H19" s="4">
        <f xml:space="preserve"> AVERAGE(Tabela1[[#This Row],[I semestr]:[II semestr]])</f>
        <v>5</v>
      </c>
      <c r="I19" s="4">
        <f>ROUNDUP(Tabela1[[#This Row],[Średnia ocen]],0.5)</f>
        <v>5</v>
      </c>
      <c r="K19" s="2">
        <f>LEN(Tabela1[[#This Row],[Dane z dziennika]])</f>
        <v>10</v>
      </c>
      <c r="L19" s="2">
        <f>SEARCH(" ",Tabela1[[#This Row],[Dane z dziennika]])</f>
        <v>5</v>
      </c>
    </row>
    <row r="20" spans="2:13" ht="21" x14ac:dyDescent="0.25">
      <c r="B20" s="6">
        <v>16</v>
      </c>
      <c r="C20" s="4" t="s">
        <v>3</v>
      </c>
      <c r="D20" s="4" t="str">
        <f>RIGHT(Tabela1[[#This Row],[Dane z dziennika]],K20-L20)</f>
        <v>Jan</v>
      </c>
      <c r="E20" s="4" t="str">
        <f>LEFT(Tabela1[[#This Row],[Dane z dziennika]],$L20)</f>
        <v xml:space="preserve">Pacler </v>
      </c>
      <c r="F20" s="4">
        <v>5</v>
      </c>
      <c r="G20" s="4">
        <v>5</v>
      </c>
      <c r="H20" s="4">
        <f xml:space="preserve"> AVERAGE(Tabela1[[#This Row],[I semestr]:[II semestr]])</f>
        <v>5</v>
      </c>
      <c r="I20" s="4">
        <f>ROUNDUP(Tabela1[[#This Row],[Średnia ocen]],0.5)</f>
        <v>5</v>
      </c>
      <c r="K20" s="2">
        <f>LEN(Tabela1[[#This Row],[Dane z dziennika]])</f>
        <v>10</v>
      </c>
      <c r="L20" s="2">
        <f>SEARCH(" ",Tabela1[[#This Row],[Dane z dziennika]])</f>
        <v>7</v>
      </c>
    </row>
    <row r="21" spans="2:13" ht="21" x14ac:dyDescent="0.25">
      <c r="B21" s="6">
        <v>17</v>
      </c>
      <c r="C21" s="4" t="s">
        <v>4</v>
      </c>
      <c r="D21" s="4" t="str">
        <f>RIGHT(Tabela1[[#This Row],[Dane z dziennika]],K21-L21)</f>
        <v>Amelia</v>
      </c>
      <c r="E21" s="4" t="str">
        <f>LEFT(Tabela1[[#This Row],[Dane z dziennika]],$L21)</f>
        <v xml:space="preserve">Pisarzewska </v>
      </c>
      <c r="F21" s="4">
        <v>4</v>
      </c>
      <c r="G21" s="4">
        <v>3</v>
      </c>
      <c r="H21" s="4">
        <f xml:space="preserve"> AVERAGE(Tabela1[[#This Row],[I semestr]:[II semestr]])</f>
        <v>3.5</v>
      </c>
      <c r="I21" s="4">
        <f>ROUNDUP(Tabela1[[#This Row],[Średnia ocen]],0.5)</f>
        <v>4</v>
      </c>
      <c r="K21" s="2">
        <f>LEN(Tabela1[[#This Row],[Dane z dziennika]])</f>
        <v>18</v>
      </c>
      <c r="L21" s="2">
        <f>SEARCH(" ",Tabela1[[#This Row],[Dane z dziennika]])</f>
        <v>12</v>
      </c>
    </row>
    <row r="22" spans="2:13" ht="21" x14ac:dyDescent="0.25">
      <c r="B22" s="6">
        <v>18</v>
      </c>
      <c r="C22" s="4" t="s">
        <v>17</v>
      </c>
      <c r="D22" s="4" t="str">
        <f>RIGHT(Tabela1[[#This Row],[Dane z dziennika]],K22-L22)</f>
        <v>Tomasz</v>
      </c>
      <c r="E22" s="4" t="str">
        <f>LEFT(Tabela1[[#This Row],[Dane z dziennika]],$L22)</f>
        <v xml:space="preserve">Przybyła </v>
      </c>
      <c r="F22" s="4">
        <v>5</v>
      </c>
      <c r="G22" s="4">
        <v>4</v>
      </c>
      <c r="H22" s="4">
        <f xml:space="preserve"> AVERAGE(Tabela1[[#This Row],[I semestr]:[II semestr]])</f>
        <v>4.5</v>
      </c>
      <c r="I22" s="4">
        <f>ROUNDUP(Tabela1[[#This Row],[Średnia ocen]],0.5)</f>
        <v>5</v>
      </c>
      <c r="K22" s="2">
        <f>LEN(Tabela1[[#This Row],[Dane z dziennika]])</f>
        <v>15</v>
      </c>
      <c r="L22" s="2">
        <f>SEARCH(" ",Tabela1[[#This Row],[Dane z dziennika]])</f>
        <v>9</v>
      </c>
    </row>
    <row r="23" spans="2:13" ht="21" x14ac:dyDescent="0.25">
      <c r="B23" s="6">
        <v>19</v>
      </c>
      <c r="C23" s="4" t="s">
        <v>19</v>
      </c>
      <c r="D23" s="4" t="str">
        <f>RIGHT(Tabela1[[#This Row],[Dane z dziennika]],K23-L23)</f>
        <v>Katarzyna</v>
      </c>
      <c r="E23" s="4" t="str">
        <f>LEFT(Tabela1[[#This Row],[Dane z dziennika]],$L23)</f>
        <v xml:space="preserve">Pszczółkowska </v>
      </c>
      <c r="F23" s="4">
        <v>2</v>
      </c>
      <c r="G23" s="4">
        <v>2</v>
      </c>
      <c r="H23" s="4">
        <f xml:space="preserve"> AVERAGE(Tabela1[[#This Row],[I semestr]:[II semestr]])</f>
        <v>2</v>
      </c>
      <c r="I23" s="4">
        <f>ROUNDUP(Tabela1[[#This Row],[Średnia ocen]],0.5)</f>
        <v>2</v>
      </c>
      <c r="K23" s="2">
        <f>LEN(Tabela1[[#This Row],[Dane z dziennika]])</f>
        <v>23</v>
      </c>
      <c r="L23" s="2">
        <f>SEARCH(" ",Tabela1[[#This Row],[Dane z dziennika]])</f>
        <v>14</v>
      </c>
    </row>
    <row r="24" spans="2:13" ht="21" x14ac:dyDescent="0.25">
      <c r="B24" s="6">
        <v>20</v>
      </c>
      <c r="C24" s="4" t="s">
        <v>5</v>
      </c>
      <c r="D24" s="4" t="str">
        <f>RIGHT(Tabela1[[#This Row],[Dane z dziennika]],K24-L24)</f>
        <v xml:space="preserve">Jakub </v>
      </c>
      <c r="E24" s="4" t="str">
        <f>LEFT(Tabela1[[#This Row],[Dane z dziennika]],$L24)</f>
        <v xml:space="preserve">Serdyński </v>
      </c>
      <c r="F24" s="4">
        <v>3</v>
      </c>
      <c r="G24" s="4">
        <v>3</v>
      </c>
      <c r="H24" s="4">
        <f xml:space="preserve"> AVERAGE(Tabela1[[#This Row],[I semestr]:[II semestr]])</f>
        <v>3</v>
      </c>
      <c r="I24" s="4">
        <f>ROUNDUP(Tabela1[[#This Row],[Średnia ocen]],0.5)</f>
        <v>3</v>
      </c>
      <c r="K24" s="2">
        <f>LEN(Tabela1[[#This Row],[Dane z dziennika]])</f>
        <v>16</v>
      </c>
      <c r="L24" s="2">
        <f>SEARCH(" ",Tabela1[[#This Row],[Dane z dziennika]])</f>
        <v>10</v>
      </c>
    </row>
    <row r="25" spans="2:13" ht="21" x14ac:dyDescent="0.25">
      <c r="B25" s="6">
        <v>21</v>
      </c>
      <c r="C25" s="4" t="s">
        <v>6</v>
      </c>
      <c r="D25" s="4" t="str">
        <f>RIGHT(Tabela1[[#This Row],[Dane z dziennika]],K25-L25)</f>
        <v>Samuel</v>
      </c>
      <c r="E25" s="4" t="str">
        <f>LEFT(Tabela1[[#This Row],[Dane z dziennika]],$L25)</f>
        <v xml:space="preserve">Stanisławski </v>
      </c>
      <c r="F25" s="4">
        <v>4</v>
      </c>
      <c r="G25" s="4">
        <v>3</v>
      </c>
      <c r="H25" s="4">
        <f xml:space="preserve"> AVERAGE(Tabela1[[#This Row],[I semestr]:[II semestr]])</f>
        <v>3.5</v>
      </c>
      <c r="I25" s="4">
        <f>ROUNDUP(Tabela1[[#This Row],[Średnia ocen]],0.5)</f>
        <v>4</v>
      </c>
      <c r="K25" s="2">
        <f>LEN(Tabela1[[#This Row],[Dane z dziennika]])</f>
        <v>19</v>
      </c>
      <c r="L25" s="2">
        <f>SEARCH(" ",Tabela1[[#This Row],[Dane z dziennika]])</f>
        <v>13</v>
      </c>
    </row>
    <row r="26" spans="2:13" ht="21" x14ac:dyDescent="0.25">
      <c r="B26" s="6">
        <v>22</v>
      </c>
      <c r="C26" s="4" t="s">
        <v>18</v>
      </c>
      <c r="D26" s="4" t="str">
        <f>RIGHT(Tabela1[[#This Row],[Dane z dziennika]],K26-L26)</f>
        <v>Agata</v>
      </c>
      <c r="E26" s="4" t="str">
        <f>LEFT(Tabela1[[#This Row],[Dane z dziennika]],$L26)</f>
        <v xml:space="preserve">Sworczuk </v>
      </c>
      <c r="F26" s="4">
        <v>2</v>
      </c>
      <c r="G26" s="4">
        <v>3</v>
      </c>
      <c r="H26" s="4">
        <f xml:space="preserve"> AVERAGE(Tabela1[[#This Row],[I semestr]:[II semestr]])</f>
        <v>2.5</v>
      </c>
      <c r="I26" s="4">
        <f>ROUNDUP(Tabela1[[#This Row],[Średnia ocen]],0.5)</f>
        <v>3</v>
      </c>
      <c r="K26" s="2">
        <f>LEN(Tabela1[[#This Row],[Dane z dziennika]])</f>
        <v>14</v>
      </c>
      <c r="L26" s="2">
        <f>SEARCH(" ",Tabela1[[#This Row],[Dane z dziennika]])</f>
        <v>9</v>
      </c>
    </row>
    <row r="27" spans="2:13" ht="21" x14ac:dyDescent="0.25">
      <c r="B27" s="6">
        <v>23</v>
      </c>
      <c r="C27" s="4" t="s">
        <v>20</v>
      </c>
      <c r="D27" s="4" t="str">
        <f>RIGHT(Tabela1[[#This Row],[Dane z dziennika]],K27-L27)</f>
        <v>Jakub</v>
      </c>
      <c r="E27" s="4" t="str">
        <f>LEFT(Tabela1[[#This Row],[Dane z dziennika]],$L27)</f>
        <v xml:space="preserve">Topyło </v>
      </c>
      <c r="F27" s="4">
        <v>3</v>
      </c>
      <c r="G27" s="4">
        <v>3</v>
      </c>
      <c r="H27" s="4">
        <f xml:space="preserve"> AVERAGE(Tabela1[[#This Row],[I semestr]:[II semestr]])</f>
        <v>3</v>
      </c>
      <c r="I27" s="4">
        <f>ROUNDUP(Tabela1[[#This Row],[Średnia ocen]],0.5)</f>
        <v>3</v>
      </c>
      <c r="K27" s="2">
        <f>LEN(Tabela1[[#This Row],[Dane z dziennika]])</f>
        <v>12</v>
      </c>
      <c r="L27" s="2">
        <f>SEARCH(" ",Tabela1[[#This Row],[Dane z dziennika]])</f>
        <v>7</v>
      </c>
    </row>
    <row r="28" spans="2:13" ht="21" x14ac:dyDescent="0.25">
      <c r="B28" s="6">
        <v>24</v>
      </c>
      <c r="C28" s="4" t="s">
        <v>7</v>
      </c>
      <c r="D28" s="4" t="str">
        <f>RIGHT(Tabela1[[#This Row],[Dane z dziennika]],K28-L28)</f>
        <v>Wojciech</v>
      </c>
      <c r="E28" s="4" t="str">
        <f>LEFT(Tabela1[[#This Row],[Dane z dziennika]],$L28)</f>
        <v xml:space="preserve">Wełpa </v>
      </c>
      <c r="F28" s="4">
        <v>3</v>
      </c>
      <c r="G28" s="4">
        <v>2</v>
      </c>
      <c r="H28" s="4">
        <f xml:space="preserve"> AVERAGE(Tabela1[[#This Row],[I semestr]:[II semestr]])</f>
        <v>2.5</v>
      </c>
      <c r="I28" s="4">
        <f>ROUNDUP(Tabela1[[#This Row],[Średnia ocen]],0.5)</f>
        <v>3</v>
      </c>
      <c r="K28" s="2">
        <f>LEN(Tabela1[[#This Row],[Dane z dziennika]])</f>
        <v>14</v>
      </c>
      <c r="L28" s="2">
        <f>SEARCH(" ",Tabela1[[#This Row],[Dane z dziennika]])</f>
        <v>6</v>
      </c>
    </row>
    <row r="29" spans="2:13" x14ac:dyDescent="0.25">
      <c r="L29" s="2"/>
      <c r="M29" s="2"/>
    </row>
    <row r="31" spans="2:13" x14ac:dyDescent="0.25">
      <c r="E31" s="9" t="s">
        <v>30</v>
      </c>
      <c r="F31" s="10">
        <f>AVERAGE(Tabela1[I semestr])</f>
        <v>3.75</v>
      </c>
      <c r="G31" s="11">
        <f>AVERAGE(Tabela1[Średnia ocen])</f>
        <v>3.7916666666666665</v>
      </c>
      <c r="H31" s="11"/>
      <c r="I31" s="11">
        <f>AVERAGE(Tabela1[Wynik klasyfikacji końcowej])</f>
        <v>4.083333333333333</v>
      </c>
    </row>
    <row r="33" spans="5:5" x14ac:dyDescent="0.25">
      <c r="E33" s="1"/>
    </row>
  </sheetData>
  <mergeCells count="1">
    <mergeCell ref="B2:I3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BE41F5F-8626-456C-8D81-416996869090}">
            <x14:iconSet iconSet="3Arrows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Arrows" iconId="0"/>
              <x14:cfIcon iconSet="NoIcons" iconId="0"/>
              <x14:cfIcon iconSet="3Arrows" iconId="2"/>
            </x14:iconSet>
          </x14:cfRule>
          <x14:cfRule type="iconSet" priority="3" id="{C7FC4D63-493F-457D-85ED-7C504DBEFFD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I4:I28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:I27"/>
  <sheetViews>
    <sheetView tabSelected="1" topLeftCell="A6" workbookViewId="0">
      <selection activeCell="M13" sqref="M13"/>
    </sheetView>
  </sheetViews>
  <sheetFormatPr defaultRowHeight="15" x14ac:dyDescent="0.25"/>
  <cols>
    <col min="12" max="17" width="12" customWidth="1"/>
  </cols>
  <sheetData>
    <row r="25" spans="3:9" x14ac:dyDescent="0.25">
      <c r="C25" s="18"/>
      <c r="D25" s="12" t="s">
        <v>41</v>
      </c>
      <c r="E25" s="13"/>
      <c r="F25" s="13"/>
      <c r="G25" s="13"/>
      <c r="H25" s="13"/>
      <c r="I25" s="14"/>
    </row>
    <row r="26" spans="3:9" x14ac:dyDescent="0.25">
      <c r="C26" s="18"/>
      <c r="D26" s="16" t="s">
        <v>33</v>
      </c>
      <c r="E26" s="16" t="s">
        <v>34</v>
      </c>
      <c r="F26" s="16" t="s">
        <v>35</v>
      </c>
      <c r="G26" s="16" t="s">
        <v>36</v>
      </c>
      <c r="H26" s="16" t="s">
        <v>37</v>
      </c>
      <c r="I26" s="16" t="s">
        <v>38</v>
      </c>
    </row>
    <row r="27" spans="3:9" ht="25.5" x14ac:dyDescent="0.25">
      <c r="C27" s="17" t="s">
        <v>39</v>
      </c>
      <c r="D27" s="15">
        <f xml:space="preserve"> COUNTIF(Tabela1[Wynik klasyfikacji końcowej],6)</f>
        <v>2</v>
      </c>
      <c r="E27" s="15">
        <f>COUNTIF(Tabela1[Wynik klasyfikacji końcowej],5)</f>
        <v>8</v>
      </c>
      <c r="F27" s="15">
        <f>COUNTIF(Tabela1[Wynik klasyfikacji końcowej],4)</f>
        <v>5</v>
      </c>
      <c r="G27" s="15">
        <f>COUNTIF(Tabela1[Wynik klasyfikacji końcowej],3)</f>
        <v>8</v>
      </c>
      <c r="H27" s="15">
        <f>COUNTIF(Tabela1[Wynik klasyfikacji końcowej],2)</f>
        <v>1</v>
      </c>
      <c r="I27" s="15">
        <f>COUNTIF(Tabela1[Wynik klasyfikacji końcowej],1)</f>
        <v>0</v>
      </c>
    </row>
  </sheetData>
  <mergeCells count="2">
    <mergeCell ref="C25:C26"/>
    <mergeCell ref="D25:I2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Klasa III- oceny z matematyki</vt:lpstr>
      <vt:lpstr>Wykres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 Zarzycka</dc:creator>
  <cp:lastModifiedBy>Mariola Zarzycka</cp:lastModifiedBy>
  <dcterms:created xsi:type="dcterms:W3CDTF">2019-03-29T13:52:56Z</dcterms:created>
  <dcterms:modified xsi:type="dcterms:W3CDTF">2019-03-31T00:28:00Z</dcterms:modified>
</cp:coreProperties>
</file>