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ayimc\Documents\GitHub\Marios-temp\NIDA_Expts\Experiments\"/>
    </mc:Choice>
  </mc:AlternateContent>
  <xr:revisionPtr revIDLastSave="0" documentId="13_ncr:1_{9A6BD597-D7F5-473A-89A0-620EE150FC81}" xr6:coauthVersionLast="45" xr6:coauthVersionMax="45" xr10:uidLastSave="{00000000-0000-0000-0000-000000000000}"/>
  <bookViews>
    <workbookView xWindow="-108" yWindow="-108" windowWidth="23256" windowHeight="12576" activeTab="1" xr2:uid="{541D3559-B055-4FE0-B959-0E0FD0A7F009}"/>
  </bookViews>
  <sheets>
    <sheet name="AnimalWeights" sheetId="10" r:id="rId1"/>
    <sheet name="RunningSheetCounterbalancing" sheetId="11" r:id="rId2"/>
    <sheet name="AnimalWeights_print" sheetId="9" r:id="rId3"/>
    <sheet name="Animal_ListOrganised" sheetId="7" r:id="rId4"/>
    <sheet name="ExperimentalTimeline" sheetId="3" r:id="rId5"/>
    <sheet name="SpecificCI" sheetId="4" r:id="rId6"/>
    <sheet name="SensoryReinforcement" sheetId="5" r:id="rId7"/>
    <sheet name="ConditionedReinforcement" sheetId="6" r:id="rId8"/>
  </sheets>
  <definedNames>
    <definedName name="_xlnm.Print_Area" localSheetId="3">Animal_ListOrganised!$A$1:$U$47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F62" i="11" l="1"/>
  <c r="CF61" i="11"/>
  <c r="CF60" i="11"/>
  <c r="CF59" i="11"/>
  <c r="CF58" i="11"/>
  <c r="CF57" i="11"/>
  <c r="CF56" i="11"/>
  <c r="CF55" i="11"/>
  <c r="CF54" i="11"/>
  <c r="CF53" i="11"/>
  <c r="CF52" i="11"/>
  <c r="CF51" i="11"/>
  <c r="CF50" i="11"/>
  <c r="CF49" i="11"/>
  <c r="CF48" i="11"/>
  <c r="CF47" i="11"/>
  <c r="CD62" i="11"/>
  <c r="CD61" i="11"/>
  <c r="CD60" i="11"/>
  <c r="CD59" i="11"/>
  <c r="CD58" i="11"/>
  <c r="CD57" i="11"/>
  <c r="CD56" i="11"/>
  <c r="CD55" i="11"/>
  <c r="CD54" i="11"/>
  <c r="CD53" i="11"/>
  <c r="CD52" i="11"/>
  <c r="CD51" i="11"/>
  <c r="CD50" i="11"/>
  <c r="CD49" i="11"/>
  <c r="CD48" i="11"/>
  <c r="CD47" i="11"/>
  <c r="CB62" i="11"/>
  <c r="CB61" i="11"/>
  <c r="CB60" i="11"/>
  <c r="CB59" i="11"/>
  <c r="CB58" i="11"/>
  <c r="CB57" i="11"/>
  <c r="CB56" i="11"/>
  <c r="CB55" i="11"/>
  <c r="CB54" i="11"/>
  <c r="CB53" i="11"/>
  <c r="CB52" i="11"/>
  <c r="CB51" i="11"/>
  <c r="CB50" i="11"/>
  <c r="CB49" i="11"/>
  <c r="CB48" i="11"/>
  <c r="CB47" i="11"/>
  <c r="BZ48" i="11"/>
  <c r="BZ49" i="11"/>
  <c r="BZ50" i="11"/>
  <c r="BZ51" i="11"/>
  <c r="BZ52" i="11"/>
  <c r="BZ53" i="11"/>
  <c r="BZ54" i="11"/>
  <c r="BZ55" i="11"/>
  <c r="BZ56" i="11"/>
  <c r="BZ57" i="11"/>
  <c r="BZ58" i="11"/>
  <c r="BZ59" i="11"/>
  <c r="BZ60" i="11"/>
  <c r="BZ61" i="11"/>
  <c r="BZ62" i="11"/>
  <c r="BZ47" i="11"/>
  <c r="AL27" i="11" l="1"/>
  <c r="AM27" i="11"/>
  <c r="AN27" i="11"/>
  <c r="AO27" i="11"/>
  <c r="AP27" i="11"/>
  <c r="AQ27" i="11"/>
  <c r="AR27" i="11"/>
  <c r="AS27" i="11"/>
  <c r="AL28" i="11"/>
  <c r="AM28" i="11"/>
  <c r="AN28" i="11"/>
  <c r="AO28" i="11"/>
  <c r="AP28" i="11"/>
  <c r="AQ28" i="11"/>
  <c r="AR28" i="11"/>
  <c r="AS28" i="11"/>
  <c r="AL29" i="11"/>
  <c r="AM29" i="11"/>
  <c r="AN29" i="11"/>
  <c r="AO29" i="11"/>
  <c r="AP29" i="11"/>
  <c r="AQ29" i="11"/>
  <c r="AR29" i="11"/>
  <c r="AS29" i="11"/>
  <c r="AL30" i="11"/>
  <c r="AM30" i="11"/>
  <c r="AN30" i="11"/>
  <c r="AO30" i="11"/>
  <c r="AP30" i="11"/>
  <c r="AQ30" i="11"/>
  <c r="AR30" i="11"/>
  <c r="AS30" i="11"/>
  <c r="AL31" i="11"/>
  <c r="AM31" i="11"/>
  <c r="AN31" i="11"/>
  <c r="AO31" i="11"/>
  <c r="AP31" i="11"/>
  <c r="AQ31" i="11"/>
  <c r="AR31" i="11"/>
  <c r="AS31" i="11"/>
  <c r="AL32" i="11"/>
  <c r="AM32" i="11"/>
  <c r="AN32" i="11"/>
  <c r="AO32" i="11"/>
  <c r="AP32" i="11"/>
  <c r="AQ32" i="11"/>
  <c r="AR32" i="11"/>
  <c r="AS32" i="11"/>
  <c r="AL33" i="11"/>
  <c r="AM33" i="11"/>
  <c r="AN33" i="11"/>
  <c r="AO33" i="11"/>
  <c r="AP33" i="11"/>
  <c r="AQ33" i="11"/>
  <c r="AR33" i="11"/>
  <c r="AS33" i="11"/>
  <c r="AL34" i="11"/>
  <c r="AM34" i="11"/>
  <c r="AN34" i="11"/>
  <c r="AO34" i="11"/>
  <c r="AP34" i="11"/>
  <c r="AQ34" i="11"/>
  <c r="AR34" i="11"/>
  <c r="AS34" i="11"/>
  <c r="AL35" i="11"/>
  <c r="AM35" i="11"/>
  <c r="AN35" i="11"/>
  <c r="AO35" i="11"/>
  <c r="AP35" i="11"/>
  <c r="AQ35" i="11"/>
  <c r="AR35" i="11"/>
  <c r="AS35" i="11"/>
  <c r="AL36" i="11"/>
  <c r="AM36" i="11"/>
  <c r="AN36" i="11"/>
  <c r="AO36" i="11"/>
  <c r="AP36" i="11"/>
  <c r="AQ36" i="11"/>
  <c r="AR36" i="11"/>
  <c r="AS36" i="11"/>
  <c r="AL37" i="11"/>
  <c r="AM37" i="11"/>
  <c r="AN37" i="11"/>
  <c r="AO37" i="11"/>
  <c r="AP37" i="11"/>
  <c r="AQ37" i="11"/>
  <c r="AR37" i="11"/>
  <c r="AS37" i="11"/>
  <c r="AL38" i="11"/>
  <c r="AM38" i="11"/>
  <c r="AN38" i="11"/>
  <c r="AO38" i="11"/>
  <c r="AP38" i="11"/>
  <c r="AQ38" i="11"/>
  <c r="AR38" i="11"/>
  <c r="AS38" i="11"/>
  <c r="AL39" i="11"/>
  <c r="AM39" i="11"/>
  <c r="AN39" i="11"/>
  <c r="AO39" i="11"/>
  <c r="AP39" i="11"/>
  <c r="AQ39" i="11"/>
  <c r="AR39" i="11"/>
  <c r="AS39" i="11"/>
  <c r="AL40" i="11"/>
  <c r="AM40" i="11"/>
  <c r="AN40" i="11"/>
  <c r="AO40" i="11"/>
  <c r="AP40" i="11"/>
  <c r="AQ40" i="11"/>
  <c r="AR40" i="11"/>
  <c r="AS40" i="11"/>
  <c r="AL41" i="11"/>
  <c r="AM41" i="11"/>
  <c r="AN41" i="11"/>
  <c r="AO41" i="11"/>
  <c r="AP41" i="11"/>
  <c r="AQ41" i="11"/>
  <c r="AR41" i="11"/>
  <c r="AS41" i="11"/>
  <c r="AS26" i="11"/>
  <c r="AR26" i="11"/>
  <c r="AQ26" i="11"/>
  <c r="AP26" i="11"/>
  <c r="AO26" i="11"/>
  <c r="AN26" i="11"/>
  <c r="AM26" i="11"/>
  <c r="AL26" i="11"/>
  <c r="BF26" i="11"/>
  <c r="BP26" i="11" s="1"/>
  <c r="BT26" i="11" s="1"/>
  <c r="BZ26" i="11" s="1"/>
  <c r="AX27" i="11"/>
  <c r="AX28" i="11"/>
  <c r="AX29" i="11"/>
  <c r="AX30" i="11"/>
  <c r="AX31" i="11"/>
  <c r="AX32" i="11"/>
  <c r="AX33" i="11"/>
  <c r="AX34" i="11"/>
  <c r="AX35" i="11"/>
  <c r="AX36" i="11"/>
  <c r="AX37" i="11"/>
  <c r="AX26" i="11"/>
  <c r="BG27" i="11" l="1"/>
  <c r="BQ27" i="11" s="1"/>
  <c r="BU27" i="11" s="1"/>
  <c r="CF27" i="11" s="1"/>
  <c r="BH27" i="11"/>
  <c r="BM27" i="11"/>
  <c r="BR27" i="11" s="1"/>
  <c r="BV27" i="11" s="1"/>
  <c r="BZ27" i="11" s="1"/>
  <c r="BN27" i="11"/>
  <c r="BK28" i="11"/>
  <c r="BL28" i="11"/>
  <c r="BQ28" i="11" s="1"/>
  <c r="BU28" i="11" s="1"/>
  <c r="CB28" i="11" s="1"/>
  <c r="BF29" i="11"/>
  <c r="BG29" i="11"/>
  <c r="BM29" i="11"/>
  <c r="BR29" i="11" s="1"/>
  <c r="BV29" i="11" s="1"/>
  <c r="BZ29" i="11" s="1"/>
  <c r="BN29" i="11"/>
  <c r="BK30" i="11"/>
  <c r="BP30" i="11" s="1"/>
  <c r="BT30" i="11" s="1"/>
  <c r="CF30" i="11" s="1"/>
  <c r="BL30" i="11"/>
  <c r="BI30" i="11"/>
  <c r="BS30" i="11" s="1"/>
  <c r="BW30" i="11" s="1"/>
  <c r="BZ30" i="11" s="1"/>
  <c r="BF31" i="11"/>
  <c r="BP31" i="11" s="1"/>
  <c r="BT31" i="11" s="1"/>
  <c r="CB31" i="11" s="1"/>
  <c r="BG31" i="11"/>
  <c r="BM31" i="11"/>
  <c r="BN31" i="11"/>
  <c r="BS31" i="11" s="1"/>
  <c r="BW31" i="11" s="1"/>
  <c r="CD31" i="11" s="1"/>
  <c r="BK32" i="11"/>
  <c r="BL32" i="11"/>
  <c r="BQ32" i="11" s="1"/>
  <c r="BU32" i="11" s="1"/>
  <c r="BZ32" i="11" s="1"/>
  <c r="BI32" i="11"/>
  <c r="BF33" i="11"/>
  <c r="BG33" i="11"/>
  <c r="BM33" i="11"/>
  <c r="BR33" i="11" s="1"/>
  <c r="BV33" i="11" s="1"/>
  <c r="CB33" i="11" s="1"/>
  <c r="BN33" i="11"/>
  <c r="BK34" i="11"/>
  <c r="BL34" i="11"/>
  <c r="BQ34" i="11" s="1"/>
  <c r="BU34" i="11" s="1"/>
  <c r="BZ34" i="11" s="1"/>
  <c r="BI34" i="11"/>
  <c r="BF35" i="11"/>
  <c r="BG35" i="11"/>
  <c r="BM35" i="11"/>
  <c r="BR35" i="11" s="1"/>
  <c r="BV35" i="11" s="1"/>
  <c r="CB35" i="11" s="1"/>
  <c r="BN35" i="11"/>
  <c r="BK36" i="11"/>
  <c r="BP36" i="11" s="1"/>
  <c r="BT36" i="11" s="1"/>
  <c r="BZ36" i="11" s="1"/>
  <c r="BL36" i="11"/>
  <c r="BI36" i="11"/>
  <c r="BS36" i="11" s="1"/>
  <c r="BW36" i="11" s="1"/>
  <c r="CF36" i="11" s="1"/>
  <c r="BF37" i="11"/>
  <c r="BP37" i="11" s="1"/>
  <c r="BT37" i="11" s="1"/>
  <c r="CD37" i="11" s="1"/>
  <c r="BG37" i="11"/>
  <c r="BM37" i="11"/>
  <c r="BN37" i="11"/>
  <c r="BS37" i="11" s="1"/>
  <c r="BW37" i="11" s="1"/>
  <c r="CB37" i="11" s="1"/>
  <c r="BK38" i="11"/>
  <c r="BP38" i="11" s="1"/>
  <c r="BT38" i="11" s="1"/>
  <c r="CF38" i="11" s="1"/>
  <c r="BL38" i="11"/>
  <c r="BI38" i="11"/>
  <c r="BS38" i="11" s="1"/>
  <c r="BW38" i="11" s="1"/>
  <c r="BZ38" i="11" s="1"/>
  <c r="BF39" i="11"/>
  <c r="BP39" i="11" s="1"/>
  <c r="BT39" i="11" s="1"/>
  <c r="CB39" i="11" s="1"/>
  <c r="BG39" i="11"/>
  <c r="BM39" i="11"/>
  <c r="BN39" i="11"/>
  <c r="BS39" i="11" s="1"/>
  <c r="BW39" i="11" s="1"/>
  <c r="CD39" i="11" s="1"/>
  <c r="BK40" i="11"/>
  <c r="BP40" i="11" s="1"/>
  <c r="BT40" i="11" s="1"/>
  <c r="BZ40" i="11" s="1"/>
  <c r="BL40" i="11"/>
  <c r="BI40" i="11"/>
  <c r="BS40" i="11" s="1"/>
  <c r="BW40" i="11" s="1"/>
  <c r="CF40" i="11" s="1"/>
  <c r="BF41" i="11"/>
  <c r="BP41" i="11" s="1"/>
  <c r="BT41" i="11" s="1"/>
  <c r="CD41" i="11" s="1"/>
  <c r="BM41" i="11"/>
  <c r="BN41" i="11"/>
  <c r="BS41" i="11" s="1"/>
  <c r="BW41" i="11" s="1"/>
  <c r="CB41" i="11" s="1"/>
  <c r="BI26" i="11"/>
  <c r="BM26" i="11"/>
  <c r="BK26" i="11"/>
  <c r="BI28" i="11" l="1"/>
  <c r="BG26" i="11"/>
  <c r="BM40" i="11"/>
  <c r="BR40" i="11" s="1"/>
  <c r="BV40" i="11" s="1"/>
  <c r="CD40" i="11" s="1"/>
  <c r="BM38" i="11"/>
  <c r="BR38" i="11" s="1"/>
  <c r="BV38" i="11" s="1"/>
  <c r="CB38" i="11" s="1"/>
  <c r="BM36" i="11"/>
  <c r="BR36" i="11" s="1"/>
  <c r="BV36" i="11" s="1"/>
  <c r="CD36" i="11" s="1"/>
  <c r="BM34" i="11"/>
  <c r="BM32" i="11"/>
  <c r="BM30" i="11"/>
  <c r="BR30" i="11" s="1"/>
  <c r="BV30" i="11" s="1"/>
  <c r="CB30" i="11" s="1"/>
  <c r="BM28" i="11"/>
  <c r="BL41" i="11"/>
  <c r="BQ41" i="11" s="1"/>
  <c r="BU41" i="11" s="1"/>
  <c r="CF41" i="11" s="1"/>
  <c r="BL39" i="11"/>
  <c r="BQ39" i="11" s="1"/>
  <c r="BU39" i="11" s="1"/>
  <c r="BZ39" i="11" s="1"/>
  <c r="BL27" i="11"/>
  <c r="BF27" i="11"/>
  <c r="BN40" i="11"/>
  <c r="BN38" i="11"/>
  <c r="BN36" i="11"/>
  <c r="BN34" i="11"/>
  <c r="BS34" i="11" s="1"/>
  <c r="BW34" i="11" s="1"/>
  <c r="CD34" i="11" s="1"/>
  <c r="BN32" i="11"/>
  <c r="BS32" i="11" s="1"/>
  <c r="BW32" i="11" s="1"/>
  <c r="CD32" i="11" s="1"/>
  <c r="BN30" i="11"/>
  <c r="BN28" i="11"/>
  <c r="BS28" i="11" s="1"/>
  <c r="BW28" i="11" s="1"/>
  <c r="CF28" i="11" s="1"/>
  <c r="BL26" i="11"/>
  <c r="BH40" i="11"/>
  <c r="BH38" i="11"/>
  <c r="BH36" i="11"/>
  <c r="BH34" i="11"/>
  <c r="BH32" i="11"/>
  <c r="BH30" i="11"/>
  <c r="BH28" i="11"/>
  <c r="BH26" i="11"/>
  <c r="BG40" i="11"/>
  <c r="BQ40" i="11" s="1"/>
  <c r="BU40" i="11" s="1"/>
  <c r="CB40" i="11" s="1"/>
  <c r="BG38" i="11"/>
  <c r="BQ38" i="11" s="1"/>
  <c r="BU38" i="11" s="1"/>
  <c r="CD38" i="11" s="1"/>
  <c r="BG36" i="11"/>
  <c r="BQ36" i="11" s="1"/>
  <c r="BU36" i="11" s="1"/>
  <c r="CB36" i="11" s="1"/>
  <c r="BG34" i="11"/>
  <c r="BG32" i="11"/>
  <c r="BG30" i="11"/>
  <c r="BQ30" i="11" s="1"/>
  <c r="BU30" i="11" s="1"/>
  <c r="CD30" i="11" s="1"/>
  <c r="BG28" i="11"/>
  <c r="BN26" i="11"/>
  <c r="BS26" i="11" s="1"/>
  <c r="BW26" i="11" s="1"/>
  <c r="CF26" i="11" s="1"/>
  <c r="BF40" i="11"/>
  <c r="BF38" i="11"/>
  <c r="BF36" i="11"/>
  <c r="BF34" i="11"/>
  <c r="BF32" i="11"/>
  <c r="BF30" i="11"/>
  <c r="BF28" i="11"/>
  <c r="BI41" i="11"/>
  <c r="BI39" i="11"/>
  <c r="BI37" i="11"/>
  <c r="BI35" i="11"/>
  <c r="BI33" i="11"/>
  <c r="BI31" i="11"/>
  <c r="BI29" i="11"/>
  <c r="BI27" i="11"/>
  <c r="BH41" i="11"/>
  <c r="BR41" i="11" s="1"/>
  <c r="BV41" i="11" s="1"/>
  <c r="BZ41" i="11" s="1"/>
  <c r="BH35" i="11"/>
  <c r="BH29" i="11"/>
  <c r="BL37" i="11"/>
  <c r="BQ37" i="11" s="1"/>
  <c r="BU37" i="11" s="1"/>
  <c r="CF37" i="11" s="1"/>
  <c r="BL35" i="11"/>
  <c r="BL33" i="11"/>
  <c r="BL31" i="11"/>
  <c r="BQ31" i="11" s="1"/>
  <c r="BU31" i="11" s="1"/>
  <c r="BZ31" i="11" s="1"/>
  <c r="BL29" i="11"/>
  <c r="BH37" i="11"/>
  <c r="BR37" i="11" s="1"/>
  <c r="BV37" i="11" s="1"/>
  <c r="BZ37" i="11" s="1"/>
  <c r="BH31" i="11"/>
  <c r="BR31" i="11" s="1"/>
  <c r="BV31" i="11" s="1"/>
  <c r="CF31" i="11" s="1"/>
  <c r="BG41" i="11"/>
  <c r="BQ35" i="11"/>
  <c r="BU35" i="11" s="1"/>
  <c r="CD35" i="11" s="1"/>
  <c r="BQ33" i="11"/>
  <c r="BU33" i="11" s="1"/>
  <c r="CD33" i="11" s="1"/>
  <c r="BQ29" i="11"/>
  <c r="BU29" i="11" s="1"/>
  <c r="CF29" i="11" s="1"/>
  <c r="BH39" i="11"/>
  <c r="BR39" i="11" s="1"/>
  <c r="BV39" i="11" s="1"/>
  <c r="CF39" i="11" s="1"/>
  <c r="BH33" i="11"/>
  <c r="BK41" i="11"/>
  <c r="BK39" i="11"/>
  <c r="BK37" i="11"/>
  <c r="BK35" i="11"/>
  <c r="BP35" i="11" s="1"/>
  <c r="BT35" i="11" s="1"/>
  <c r="CF35" i="11" s="1"/>
  <c r="BK33" i="11"/>
  <c r="BP33" i="11" s="1"/>
  <c r="BT33" i="11" s="1"/>
  <c r="CF33" i="11" s="1"/>
  <c r="BK31" i="11"/>
  <c r="BK29" i="11"/>
  <c r="BP29" i="11" s="1"/>
  <c r="BT29" i="11" s="1"/>
  <c r="CD29" i="11" s="1"/>
  <c r="BK27" i="11"/>
  <c r="BP27" i="11" s="1"/>
  <c r="BT27" i="11" s="1"/>
  <c r="CD27" i="11" s="1"/>
  <c r="Y61" i="11"/>
  <c r="Y62" i="11"/>
  <c r="Y63" i="11"/>
  <c r="Y64" i="11"/>
  <c r="Y65" i="11"/>
  <c r="Y66" i="11"/>
  <c r="Y67" i="11"/>
  <c r="Y68" i="11"/>
  <c r="Y69" i="11"/>
  <c r="Y70" i="11"/>
  <c r="Y71" i="11"/>
  <c r="Y60" i="11"/>
  <c r="BQ26" i="11" l="1"/>
  <c r="BU26" i="11" s="1"/>
  <c r="CB26" i="11" s="1"/>
  <c r="BP32" i="11"/>
  <c r="BT32" i="11" s="1"/>
  <c r="CB32" i="11" s="1"/>
  <c r="BP34" i="11"/>
  <c r="BT34" i="11" s="1"/>
  <c r="CB34" i="11" s="1"/>
  <c r="BR34" i="11"/>
  <c r="BV34" i="11" s="1"/>
  <c r="CF34" i="11" s="1"/>
  <c r="BP28" i="11"/>
  <c r="BT28" i="11" s="1"/>
  <c r="BZ28" i="11" s="1"/>
  <c r="BS27" i="11"/>
  <c r="BW27" i="11" s="1"/>
  <c r="CB27" i="11" s="1"/>
  <c r="BR26" i="11"/>
  <c r="BV26" i="11" s="1"/>
  <c r="CD26" i="11" s="1"/>
  <c r="BS29" i="11"/>
  <c r="BW29" i="11" s="1"/>
  <c r="CB29" i="11" s="1"/>
  <c r="BS33" i="11"/>
  <c r="BW33" i="11" s="1"/>
  <c r="BZ33" i="11" s="1"/>
  <c r="BR28" i="11"/>
  <c r="BV28" i="11" s="1"/>
  <c r="CD28" i="11" s="1"/>
  <c r="BR32" i="11"/>
  <c r="BV32" i="11" s="1"/>
  <c r="CF32" i="11" s="1"/>
  <c r="BS35" i="11"/>
  <c r="BW35" i="11" s="1"/>
  <c r="BZ35" i="11" s="1"/>
  <c r="N46" i="10"/>
  <c r="Q46" i="10" s="1"/>
  <c r="R45" i="10"/>
  <c r="Q45" i="10"/>
  <c r="N45" i="10"/>
  <c r="P45" i="10" s="1"/>
  <c r="R44" i="10"/>
  <c r="Q44" i="10"/>
  <c r="N44" i="10"/>
  <c r="P44" i="10" s="1"/>
  <c r="N43" i="10"/>
  <c r="P43" i="10" s="1"/>
  <c r="R42" i="10"/>
  <c r="Q42" i="10"/>
  <c r="P42" i="10"/>
  <c r="N42" i="10"/>
  <c r="O42" i="10" s="1"/>
  <c r="R41" i="10"/>
  <c r="Q41" i="10"/>
  <c r="P41" i="10"/>
  <c r="N41" i="10"/>
  <c r="O41" i="10" s="1"/>
  <c r="N40" i="10"/>
  <c r="R40" i="10" s="1"/>
  <c r="R39" i="10"/>
  <c r="Q39" i="10"/>
  <c r="P39" i="10"/>
  <c r="O39" i="10"/>
  <c r="N39" i="10"/>
  <c r="R38" i="10"/>
  <c r="Q38" i="10"/>
  <c r="P38" i="10"/>
  <c r="O38" i="10"/>
  <c r="N38" i="10"/>
  <c r="N37" i="10"/>
  <c r="Q37" i="10" s="1"/>
  <c r="N36" i="10"/>
  <c r="O36" i="10" s="1"/>
  <c r="N35" i="10"/>
  <c r="R35" i="10" s="1"/>
  <c r="N34" i="10"/>
  <c r="R34" i="10" s="1"/>
  <c r="N33" i="10"/>
  <c r="R33" i="10" s="1"/>
  <c r="R32" i="10"/>
  <c r="N32" i="10"/>
  <c r="Q32" i="10" s="1"/>
  <c r="R31" i="10"/>
  <c r="Q31" i="10"/>
  <c r="P31" i="10"/>
  <c r="O31" i="10"/>
  <c r="N31" i="10"/>
  <c r="N30" i="10"/>
  <c r="Q30" i="10" s="1"/>
  <c r="R29" i="10"/>
  <c r="Q29" i="10"/>
  <c r="N29" i="10"/>
  <c r="P29" i="10" s="1"/>
  <c r="R28" i="10"/>
  <c r="Q28" i="10"/>
  <c r="N28" i="10"/>
  <c r="P28" i="10" s="1"/>
  <c r="N27" i="10"/>
  <c r="O27" i="10" s="1"/>
  <c r="R26" i="10"/>
  <c r="Q26" i="10"/>
  <c r="P26" i="10"/>
  <c r="N26" i="10"/>
  <c r="O26" i="10" s="1"/>
  <c r="R25" i="10"/>
  <c r="Q25" i="10"/>
  <c r="P25" i="10"/>
  <c r="N25" i="10"/>
  <c r="O25" i="10" s="1"/>
  <c r="N24" i="10"/>
  <c r="R24" i="10" s="1"/>
  <c r="R23" i="10"/>
  <c r="Q23" i="10"/>
  <c r="P23" i="10"/>
  <c r="O23" i="10"/>
  <c r="N23" i="10"/>
  <c r="R22" i="10"/>
  <c r="Q22" i="10"/>
  <c r="P22" i="10"/>
  <c r="O22" i="10"/>
  <c r="N22" i="10"/>
  <c r="N21" i="10"/>
  <c r="Q21" i="10" s="1"/>
  <c r="N20" i="10"/>
  <c r="R20" i="10" s="1"/>
  <c r="N19" i="10"/>
  <c r="R19" i="10" s="1"/>
  <c r="N18" i="10"/>
  <c r="R18" i="10" s="1"/>
  <c r="N17" i="10"/>
  <c r="O17" i="10" s="1"/>
  <c r="R16" i="10"/>
  <c r="N16" i="10"/>
  <c r="Q16" i="10" s="1"/>
  <c r="R15" i="10"/>
  <c r="Q15" i="10"/>
  <c r="P15" i="10"/>
  <c r="O15" i="10"/>
  <c r="N15" i="10"/>
  <c r="N14" i="10"/>
  <c r="R14" i="10" s="1"/>
  <c r="R13" i="10"/>
  <c r="Q13" i="10"/>
  <c r="N13" i="10"/>
  <c r="P13" i="10" s="1"/>
  <c r="R12" i="10"/>
  <c r="Q12" i="10"/>
  <c r="N12" i="10"/>
  <c r="P12" i="10" s="1"/>
  <c r="N11" i="10"/>
  <c r="Q11" i="10" s="1"/>
  <c r="R10" i="10"/>
  <c r="Q10" i="10"/>
  <c r="P10" i="10"/>
  <c r="N10" i="10"/>
  <c r="O10" i="10" s="1"/>
  <c r="R9" i="10"/>
  <c r="Q9" i="10"/>
  <c r="P9" i="10"/>
  <c r="N9" i="10"/>
  <c r="O9" i="10" s="1"/>
  <c r="N8" i="10"/>
  <c r="R8" i="10" s="1"/>
  <c r="R7" i="10"/>
  <c r="Q7" i="10"/>
  <c r="P7" i="10"/>
  <c r="O7" i="10"/>
  <c r="N7" i="10"/>
  <c r="R6" i="10"/>
  <c r="Q6" i="10"/>
  <c r="P6" i="10"/>
  <c r="O6" i="10"/>
  <c r="N6" i="10"/>
  <c r="N5" i="10"/>
  <c r="R5" i="10" s="1"/>
  <c r="N4" i="10"/>
  <c r="R4" i="10" s="1"/>
  <c r="N3" i="10"/>
  <c r="R3" i="10" s="1"/>
  <c r="O4" i="10" l="1"/>
  <c r="O20" i="10"/>
  <c r="P4" i="10"/>
  <c r="Q20" i="10"/>
  <c r="P33" i="10"/>
  <c r="Q33" i="10"/>
  <c r="O43" i="10"/>
  <c r="Q14" i="10"/>
  <c r="P27" i="10"/>
  <c r="O40" i="10"/>
  <c r="P8" i="10"/>
  <c r="O21" i="10"/>
  <c r="P24" i="10"/>
  <c r="Q27" i="10"/>
  <c r="R30" i="10"/>
  <c r="O37" i="10"/>
  <c r="P40" i="10"/>
  <c r="Q43" i="10"/>
  <c r="R46" i="10"/>
  <c r="P5" i="10"/>
  <c r="Q8" i="10"/>
  <c r="R11" i="10"/>
  <c r="O18" i="10"/>
  <c r="P21" i="10"/>
  <c r="Q24" i="10"/>
  <c r="R27" i="10"/>
  <c r="O34" i="10"/>
  <c r="P37" i="10"/>
  <c r="Q40" i="10"/>
  <c r="R43" i="10"/>
  <c r="P20" i="10"/>
  <c r="O33" i="10"/>
  <c r="Q4" i="10"/>
  <c r="O14" i="10"/>
  <c r="O30" i="10"/>
  <c r="O46" i="10"/>
  <c r="O11" i="10"/>
  <c r="Q17" i="10"/>
  <c r="P11" i="10"/>
  <c r="R17" i="10"/>
  <c r="O24" i="10"/>
  <c r="O5" i="10"/>
  <c r="Q5" i="10"/>
  <c r="P18" i="10"/>
  <c r="O12" i="10"/>
  <c r="Q18" i="10"/>
  <c r="R21" i="10"/>
  <c r="O28" i="10"/>
  <c r="Q34" i="10"/>
  <c r="R37" i="10"/>
  <c r="O44" i="10"/>
  <c r="P36" i="10"/>
  <c r="P17" i="10"/>
  <c r="Q36" i="10"/>
  <c r="P14" i="10"/>
  <c r="P30" i="10"/>
  <c r="R36" i="10"/>
  <c r="P46" i="10"/>
  <c r="O8" i="10"/>
  <c r="P34" i="10"/>
  <c r="O19" i="10"/>
  <c r="P3" i="10"/>
  <c r="O16" i="10"/>
  <c r="O32" i="10"/>
  <c r="P35" i="10"/>
  <c r="Q3" i="10"/>
  <c r="O13" i="10"/>
  <c r="P16" i="10"/>
  <c r="Q19" i="10"/>
  <c r="O29" i="10"/>
  <c r="P32" i="10"/>
  <c r="Q35" i="10"/>
  <c r="O45" i="10"/>
  <c r="O3" i="10"/>
  <c r="O35" i="10"/>
  <c r="P19" i="10"/>
  <c r="N5" i="7"/>
  <c r="Q5" i="7" s="1"/>
  <c r="O5" i="7"/>
  <c r="P5" i="7"/>
  <c r="N6" i="7"/>
  <c r="O6" i="7" s="1"/>
  <c r="Q6" i="7"/>
  <c r="R6" i="7"/>
  <c r="N7" i="7"/>
  <c r="O7" i="7" s="1"/>
  <c r="N8" i="7"/>
  <c r="R8" i="7" s="1"/>
  <c r="O8" i="7"/>
  <c r="P8" i="7"/>
  <c r="Q8" i="7"/>
  <c r="N9" i="7"/>
  <c r="P9" i="7" s="1"/>
  <c r="O9" i="7"/>
  <c r="Q9" i="7"/>
  <c r="R9" i="7"/>
  <c r="N10" i="7"/>
  <c r="P10" i="7" s="1"/>
  <c r="O10" i="7"/>
  <c r="N11" i="7"/>
  <c r="O11" i="7"/>
  <c r="P11" i="7"/>
  <c r="Q11" i="7"/>
  <c r="R11" i="7"/>
  <c r="N12" i="7"/>
  <c r="Q12" i="7" s="1"/>
  <c r="O12" i="7"/>
  <c r="P12" i="7"/>
  <c r="R12" i="7"/>
  <c r="N13" i="7"/>
  <c r="Q13" i="7" s="1"/>
  <c r="O13" i="7"/>
  <c r="P13" i="7"/>
  <c r="N14" i="7"/>
  <c r="O14" i="7"/>
  <c r="P14" i="7"/>
  <c r="Q14" i="7"/>
  <c r="R14" i="7"/>
  <c r="N15" i="7"/>
  <c r="O15" i="7" s="1"/>
  <c r="N16" i="7"/>
  <c r="R16" i="7" s="1"/>
  <c r="O16" i="7"/>
  <c r="P16" i="7"/>
  <c r="Q16" i="7"/>
  <c r="N17" i="7"/>
  <c r="O17" i="7"/>
  <c r="P17" i="7"/>
  <c r="Q17" i="7"/>
  <c r="R17" i="7"/>
  <c r="N18" i="7"/>
  <c r="P18" i="7" s="1"/>
  <c r="N19" i="7"/>
  <c r="O19" i="7"/>
  <c r="P19" i="7"/>
  <c r="Q19" i="7"/>
  <c r="R19" i="7"/>
  <c r="N20" i="7"/>
  <c r="O20" i="7"/>
  <c r="P20" i="7"/>
  <c r="Q20" i="7"/>
  <c r="R20" i="7"/>
  <c r="N21" i="7"/>
  <c r="Q21" i="7" s="1"/>
  <c r="O21" i="7"/>
  <c r="P21" i="7"/>
  <c r="N22" i="7"/>
  <c r="O22" i="7" s="1"/>
  <c r="Q22" i="7"/>
  <c r="R22" i="7"/>
  <c r="N23" i="7"/>
  <c r="O23" i="7" s="1"/>
  <c r="N24" i="7"/>
  <c r="R24" i="7" s="1"/>
  <c r="O24" i="7"/>
  <c r="P24" i="7"/>
  <c r="Q24" i="7"/>
  <c r="N25" i="7"/>
  <c r="P25" i="7" s="1"/>
  <c r="O25" i="7"/>
  <c r="Q25" i="7"/>
  <c r="R25" i="7"/>
  <c r="N26" i="7"/>
  <c r="P26" i="7" s="1"/>
  <c r="O26" i="7"/>
  <c r="N27" i="7"/>
  <c r="O27" i="7"/>
  <c r="P27" i="7"/>
  <c r="Q27" i="7"/>
  <c r="R27" i="7"/>
  <c r="N28" i="7"/>
  <c r="O28" i="7"/>
  <c r="P28" i="7"/>
  <c r="Q28" i="7"/>
  <c r="R28" i="7"/>
  <c r="N29" i="7"/>
  <c r="Q29" i="7" s="1"/>
  <c r="O29" i="7"/>
  <c r="P29" i="7"/>
  <c r="N30" i="7"/>
  <c r="O30" i="7"/>
  <c r="P30" i="7"/>
  <c r="Q30" i="7"/>
  <c r="R30" i="7"/>
  <c r="N31" i="7"/>
  <c r="O31" i="7" s="1"/>
  <c r="N32" i="7"/>
  <c r="R32" i="7" s="1"/>
  <c r="O32" i="7"/>
  <c r="P32" i="7"/>
  <c r="Q32" i="7"/>
  <c r="N33" i="7"/>
  <c r="O33" i="7"/>
  <c r="P33" i="7"/>
  <c r="Q33" i="7"/>
  <c r="R33" i="7"/>
  <c r="N34" i="7"/>
  <c r="P34" i="7" s="1"/>
  <c r="N35" i="7"/>
  <c r="O35" i="7"/>
  <c r="P35" i="7"/>
  <c r="Q35" i="7"/>
  <c r="R35" i="7"/>
  <c r="N36" i="7"/>
  <c r="O36" i="7"/>
  <c r="P36" i="7"/>
  <c r="Q36" i="7"/>
  <c r="R36" i="7"/>
  <c r="N37" i="7"/>
  <c r="Q37" i="7" s="1"/>
  <c r="O37" i="7"/>
  <c r="P37" i="7"/>
  <c r="N38" i="7"/>
  <c r="O38" i="7" s="1"/>
  <c r="Q38" i="7"/>
  <c r="R38" i="7"/>
  <c r="N39" i="7"/>
  <c r="O39" i="7" s="1"/>
  <c r="N40" i="7"/>
  <c r="R40" i="7" s="1"/>
  <c r="O40" i="7"/>
  <c r="P40" i="7"/>
  <c r="Q40" i="7"/>
  <c r="N41" i="7"/>
  <c r="P41" i="7" s="1"/>
  <c r="O41" i="7"/>
  <c r="Q41" i="7"/>
  <c r="R41" i="7"/>
  <c r="N42" i="7"/>
  <c r="P42" i="7" s="1"/>
  <c r="O42" i="7"/>
  <c r="N43" i="7"/>
  <c r="O43" i="7"/>
  <c r="P43" i="7"/>
  <c r="Q43" i="7"/>
  <c r="R43" i="7"/>
  <c r="N44" i="7"/>
  <c r="O44" i="7"/>
  <c r="P44" i="7"/>
  <c r="Q44" i="7"/>
  <c r="R44" i="7"/>
  <c r="N45" i="7"/>
  <c r="Q45" i="7" s="1"/>
  <c r="O45" i="7"/>
  <c r="P45" i="7"/>
  <c r="N46" i="7"/>
  <c r="O46" i="7"/>
  <c r="P46" i="7"/>
  <c r="Q46" i="7"/>
  <c r="R46" i="7"/>
  <c r="N47" i="7"/>
  <c r="O47" i="7" s="1"/>
  <c r="P4" i="7"/>
  <c r="R4" i="7"/>
  <c r="Q4" i="7"/>
  <c r="O4" i="7"/>
  <c r="N4" i="7"/>
  <c r="O34" i="7" l="1"/>
  <c r="R23" i="7"/>
  <c r="R10" i="7"/>
  <c r="Q7" i="7"/>
  <c r="R39" i="7"/>
  <c r="R45" i="7"/>
  <c r="P7" i="7"/>
  <c r="R7" i="7"/>
  <c r="R42" i="7"/>
  <c r="Q39" i="7"/>
  <c r="R26" i="7"/>
  <c r="Q23" i="7"/>
  <c r="Q42" i="7"/>
  <c r="P39" i="7"/>
  <c r="R29" i="7"/>
  <c r="Q26" i="7"/>
  <c r="P23" i="7"/>
  <c r="R13" i="7"/>
  <c r="Q10" i="7"/>
  <c r="P38" i="7"/>
  <c r="P22" i="7"/>
  <c r="P6" i="7"/>
  <c r="R47" i="7"/>
  <c r="R31" i="7"/>
  <c r="R15" i="7"/>
  <c r="O18" i="7"/>
  <c r="Q47" i="7"/>
  <c r="R34" i="7"/>
  <c r="Q31" i="7"/>
  <c r="R18" i="7"/>
  <c r="Q15" i="7"/>
  <c r="P47" i="7"/>
  <c r="R37" i="7"/>
  <c r="Q34" i="7"/>
  <c r="P31" i="7"/>
  <c r="R21" i="7"/>
  <c r="Q18" i="7"/>
  <c r="P15" i="7"/>
  <c r="R5" i="7"/>
</calcChain>
</file>

<file path=xl/sharedStrings.xml><?xml version="1.0" encoding="utf-8"?>
<sst xmlns="http://schemas.openxmlformats.org/spreadsheetml/2006/main" count="1994" uniqueCount="192">
  <si>
    <t>Rat</t>
  </si>
  <si>
    <t>Clip</t>
  </si>
  <si>
    <t>Sex</t>
  </si>
  <si>
    <t>DOB</t>
  </si>
  <si>
    <t>R</t>
  </si>
  <si>
    <t>F</t>
  </si>
  <si>
    <t>L</t>
  </si>
  <si>
    <t>R/S</t>
  </si>
  <si>
    <t>M</t>
  </si>
  <si>
    <t>Age_Weeks</t>
  </si>
  <si>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</si>
  <si>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</si>
  <si>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</si>
  <si>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</si>
  <si>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</si>
  <si>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</si>
  <si>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</si>
  <si>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</si>
  <si>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Date</t>
  </si>
  <si>
    <t>Handling/Food Dep</t>
  </si>
  <si>
    <t>Acquisition - 2 sessions/day</t>
  </si>
  <si>
    <t>Feature Negative</t>
  </si>
  <si>
    <t>Summation</t>
  </si>
  <si>
    <t>Retardation</t>
  </si>
  <si>
    <t>MagTraining</t>
  </si>
  <si>
    <t>Conditioned inhibition</t>
  </si>
  <si>
    <t>Conditioned Reinforcement</t>
  </si>
  <si>
    <t>Conditioned Reinforcement Test</t>
  </si>
  <si>
    <t>n = 8 Male/n = 8 female</t>
  </si>
  <si>
    <t>Sensory reinforcement</t>
  </si>
  <si>
    <t>PreExposure</t>
  </si>
  <si>
    <t>Instrumental Acquisition</t>
  </si>
  <si>
    <t>Pavlovian Acquisition</t>
  </si>
  <si>
    <t>Preference test</t>
  </si>
  <si>
    <t>Specific Satiety Test</t>
  </si>
  <si>
    <t>Place in Box for 30 mins</t>
  </si>
  <si>
    <t>R1-L1/R2-L2, VI60s, 30 mins</t>
  </si>
  <si>
    <t>L1-O1/L2-Nothing, 30 mins</t>
  </si>
  <si>
    <t>R1 vs R2 [Non-reinforced] - 10 mins</t>
  </si>
  <si>
    <t>1 hour consumption O1 vs Lab Chow - 10 mins</t>
  </si>
  <si>
    <t>1 hour consumption O1 vs Lab Chow - 10 mins [counterbalanced]</t>
  </si>
  <si>
    <t>Procedure</t>
  </si>
  <si>
    <t>O1 30 mins VI120s [1 pellet/US]</t>
  </si>
  <si>
    <t>Acquisition - 1 session/day</t>
  </si>
  <si>
    <t>A++; B+; C++/--; D+/-; E-; 10s CS, 4 min ITI; 4 presentations each - 1hr20 mins</t>
  </si>
  <si>
    <t>A++; B+; C++/--; D+/-; 10s CS, 4 min ITI; 4 presentations each - 1hr4 mins</t>
  </si>
  <si>
    <t>R1 vs R2, FR2; B vs D/A vs C - FR2 30 mins, 1s Cue presentation</t>
  </si>
  <si>
    <t>R1 vs R2, FR2; A vs B/C vs D - FR2 30 mins, 1s Cue presentation</t>
  </si>
  <si>
    <t>R1 vs R2, FR2; C vs D/A vs B - FR2 30 mins, 1s Cue presentation</t>
  </si>
  <si>
    <t>Probability comparison</t>
  </si>
  <si>
    <t>"Value" Comparison</t>
  </si>
  <si>
    <t>A-O1;B-O2;C-O1;D-O2; 10s CS, 2 min ITI, 6 Presentations of each ~48 min sessions</t>
  </si>
  <si>
    <t>A-O1;B-O2;AX-;BY-; 10s CS, 2 min ITI,4 Presentations of A and AB, 8 presentations of AX and BY each ~48 min sessions</t>
  </si>
  <si>
    <t>2 reinforced C/D -&gt; CX,CY, DX, DY compound Block repeat 4 times [counterbalanced cue order, ~48 mins]</t>
  </si>
  <si>
    <t>X-O1, Y-O1, 12 presentations of each ~48 mins</t>
  </si>
  <si>
    <t>[Should probably counterbalance the order of these comparisons</t>
  </si>
  <si>
    <t>R1 vs R2, FR2; A vs C/B vs D - FR2 30 mins, 1s Cue presentation [Block magazine/remove]</t>
  </si>
  <si>
    <t>Stimuli</t>
  </si>
  <si>
    <t>Tone</t>
  </si>
  <si>
    <t>Siren</t>
  </si>
  <si>
    <t>White Noise</t>
  </si>
  <si>
    <t>2Hz Clicker</t>
  </si>
  <si>
    <t>House Light</t>
  </si>
  <si>
    <t>Flashing Panel</t>
  </si>
  <si>
    <t>Auditory</t>
  </si>
  <si>
    <t>Visual</t>
  </si>
  <si>
    <t>Alternative Visual - HL On during ITI</t>
  </si>
  <si>
    <t>Darkness</t>
  </si>
  <si>
    <t>All lights on</t>
  </si>
  <si>
    <t>Alternating Panel</t>
  </si>
  <si>
    <t>Flashing darkness</t>
  </si>
  <si>
    <t>(blank)</t>
  </si>
  <si>
    <t>30-Aug</t>
  </si>
  <si>
    <t>17-Aug</t>
  </si>
  <si>
    <t>14-Aug</t>
  </si>
  <si>
    <t>16-Aug</t>
  </si>
  <si>
    <t>11-Aug</t>
  </si>
  <si>
    <t>30-Jul</t>
  </si>
  <si>
    <t>5-Sep</t>
  </si>
  <si>
    <t>13-Sep</t>
  </si>
  <si>
    <t>11-Sep</t>
  </si>
  <si>
    <t>Expt</t>
  </si>
  <si>
    <t>A</t>
  </si>
  <si>
    <t>B</t>
  </si>
  <si>
    <t>6-Sep</t>
  </si>
  <si>
    <t>C</t>
  </si>
  <si>
    <t>BoxName</t>
  </si>
  <si>
    <t>Card Number</t>
  </si>
  <si>
    <t>RackNumber</t>
  </si>
  <si>
    <t>5B</t>
  </si>
  <si>
    <t>1B</t>
  </si>
  <si>
    <t>SubjNum</t>
  </si>
  <si>
    <t>Food Dep @16:00</t>
  </si>
  <si>
    <t>Rack</t>
  </si>
  <si>
    <t>Marios C Panayi</t>
  </si>
  <si>
    <t>FoodDep</t>
  </si>
  <si>
    <t>PreExposure 5g Banana pels -&gt; 5g Chocolate Pels in the evening</t>
  </si>
  <si>
    <t>Test Chamber</t>
  </si>
  <si>
    <t>RunNumber</t>
  </si>
  <si>
    <t>1A</t>
  </si>
  <si>
    <t>2A</t>
  </si>
  <si>
    <t>2B</t>
  </si>
  <si>
    <t>4A</t>
  </si>
  <si>
    <t>4B</t>
  </si>
  <si>
    <t>5A</t>
  </si>
  <si>
    <t>6A</t>
  </si>
  <si>
    <t>6B</t>
  </si>
  <si>
    <t>7A</t>
  </si>
  <si>
    <t>7B</t>
  </si>
  <si>
    <t>n = 9  female, n = 3 Male</t>
  </si>
  <si>
    <t>D</t>
  </si>
  <si>
    <t>AuditoryCues</t>
  </si>
  <si>
    <t>VisualCues</t>
  </si>
  <si>
    <t>X</t>
  </si>
  <si>
    <t>Y</t>
  </si>
  <si>
    <t>Outcome</t>
  </si>
  <si>
    <t>LeftLever</t>
  </si>
  <si>
    <t>Steady</t>
  </si>
  <si>
    <t>Flash</t>
  </si>
  <si>
    <t>Rewarded</t>
  </si>
  <si>
    <t>Experiment</t>
  </si>
  <si>
    <t>CI</t>
  </si>
  <si>
    <t>CRf</t>
  </si>
  <si>
    <t>LPL</t>
  </si>
  <si>
    <t>MagTrain1</t>
  </si>
  <si>
    <t>MagTrain2</t>
  </si>
  <si>
    <t>Banana</t>
  </si>
  <si>
    <t>Chocolate</t>
  </si>
  <si>
    <t>MagTraining x 1</t>
  </si>
  <si>
    <t>O1 or O2 - 30 mins VI120s [1 pellet/US]</t>
  </si>
  <si>
    <t>MagTrainomg-Combined</t>
  </si>
  <si>
    <t>O1/O2 -&gt; random order block of 20 mins per pellet</t>
  </si>
  <si>
    <t>O1 or O2 - 30 mins VI120s [1 pellet/US] - counterbalanced + catch up sessions for non-consumption</t>
  </si>
  <si>
    <t>MagTrain?</t>
  </si>
  <si>
    <t>MagTrain3</t>
  </si>
  <si>
    <t>MagTrain2.5</t>
  </si>
  <si>
    <t>Banana_Chocolate</t>
  </si>
  <si>
    <t>Acquisition</t>
  </si>
  <si>
    <t>Program</t>
  </si>
  <si>
    <t>Stage1COunterbalancing</t>
  </si>
  <si>
    <t>A++--</t>
  </si>
  <si>
    <t>B+-</t>
  </si>
  <si>
    <t>C++</t>
  </si>
  <si>
    <t>D+</t>
  </si>
  <si>
    <t>Click</t>
  </si>
  <si>
    <t>Noise</t>
  </si>
  <si>
    <t>subject</t>
  </si>
  <si>
    <t>protocol</t>
  </si>
  <si>
    <t>counterbalancing</t>
  </si>
  <si>
    <t>9_____</t>
  </si>
  <si>
    <t>10____</t>
  </si>
  <si>
    <t>11____</t>
  </si>
  <si>
    <t>12____</t>
  </si>
  <si>
    <t>13____</t>
  </si>
  <si>
    <t>14____</t>
  </si>
  <si>
    <t>34____</t>
  </si>
  <si>
    <t>35____</t>
  </si>
  <si>
    <t>36____</t>
  </si>
  <si>
    <t>37____</t>
  </si>
  <si>
    <t>38____</t>
  </si>
  <si>
    <t>39____</t>
  </si>
  <si>
    <t>15____</t>
  </si>
  <si>
    <t>16____</t>
  </si>
  <si>
    <t>40____</t>
  </si>
  <si>
    <t>41____</t>
  </si>
  <si>
    <t>Value_100</t>
  </si>
  <si>
    <t>Value_50</t>
  </si>
  <si>
    <t>Prob_LowV</t>
  </si>
  <si>
    <t>Prob_HighV</t>
  </si>
  <si>
    <t>CRF TESTS</t>
  </si>
  <si>
    <t>Test1</t>
  </si>
  <si>
    <t>Test2</t>
  </si>
  <si>
    <t>Test3</t>
  </si>
  <si>
    <t>Test4</t>
  </si>
  <si>
    <t>Left Low/RightHigh</t>
  </si>
  <si>
    <t>LeftHigh/RightLow</t>
  </si>
  <si>
    <t>Test Programs</t>
  </si>
  <si>
    <t>Programs for each subject counterbalanced by Leverside/Cue ID</t>
  </si>
  <si>
    <t>Note that each cue is presented with each lever to control for side bias and equate novelty</t>
  </si>
  <si>
    <t>Identify relevant cue pairs for each of these conditions, different coutnerbalancing for each</t>
  </si>
  <si>
    <t>TestOrder</t>
  </si>
  <si>
    <t>P50_HighVsLow</t>
  </si>
  <si>
    <t>P100_HighVsLow</t>
  </si>
  <si>
    <t>High_100Vs50</t>
  </si>
  <si>
    <t>Low_100Vs50</t>
  </si>
  <si>
    <t>Condition</t>
  </si>
  <si>
    <t xml:space="preserve">CS_LeftLeverName </t>
  </si>
  <si>
    <t>CS_RightLeverName</t>
  </si>
  <si>
    <t>Test Programs First Round Just 30 mins levers out</t>
  </si>
  <si>
    <t>Test Programs Second Round Discrete trial until 1 LP/CS on each lever then 30 mins levers out</t>
  </si>
  <si>
    <t>Old</t>
  </si>
  <si>
    <t>Corresponding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</si>
</sst>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0" borderId="0" xfId="0" applyBorder="1"/>
    <xf numFmtId="14" fontId="0" fillId="0" borderId="0" xfId="0" applyNumberFormat="1" applyBorder="1"/>
    <xf numFmtId="0" fontId="0" fillId="0" borderId="2" xfId="0" applyBorder="1"/>
    <xf numFmtId="14" fontId="0" fillId="0" borderId="2" xfId="0" applyNumberFormat="1" applyBorder="1"/>
    <xf numFmtId="0" fontId="1" fillId="0" borderId="0" xfId="0" applyFont="1"/>
    <xf numFmtId="0" fontId="3" fillId="0" borderId="0" xfId="0" applyFont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6" borderId="0" xfId="0" applyNumberFormat="1" applyFill="1"/>
    <xf numFmtId="14" fontId="3" fillId="0" borderId="0" xfId="0" applyNumberFormat="1" applyFont="1"/>
    <xf numFmtId="1" fontId="0" fillId="2" borderId="0" xfId="0" applyNumberFormat="1" applyFill="1" applyBorder="1"/>
    <xf numFmtId="1" fontId="0" fillId="3" borderId="0" xfId="0" applyNumberFormat="1" applyFill="1" applyBorder="1"/>
    <xf numFmtId="1" fontId="0" fillId="4" borderId="0" xfId="0" applyNumberFormat="1" applyFill="1" applyBorder="1"/>
    <xf numFmtId="1" fontId="0" fillId="5" borderId="0" xfId="0" applyNumberFormat="1" applyFill="1" applyBorder="1"/>
    <xf numFmtId="1" fontId="0" fillId="6" borderId="0" xfId="0" applyNumberFormat="1" applyFill="1" applyBorder="1"/>
    <xf numFmtId="0" fontId="0" fillId="0" borderId="3" xfId="0" applyBorder="1"/>
    <xf numFmtId="1" fontId="0" fillId="2" borderId="3" xfId="0" applyNumberFormat="1" applyFill="1" applyBorder="1"/>
    <xf numFmtId="1" fontId="0" fillId="3" borderId="3" xfId="0" applyNumberFormat="1" applyFill="1" applyBorder="1"/>
    <xf numFmtId="1" fontId="0" fillId="4" borderId="3" xfId="0" applyNumberFormat="1" applyFill="1" applyBorder="1"/>
    <xf numFmtId="1" fontId="0" fillId="5" borderId="3" xfId="0" applyNumberFormat="1" applyFill="1" applyBorder="1"/>
    <xf numFmtId="1" fontId="0" fillId="6" borderId="3" xfId="0" applyNumberFormat="1" applyFill="1" applyBorder="1"/>
    <xf numFmtId="9" fontId="3" fillId="2" borderId="0" xfId="0" applyNumberFormat="1" applyFont="1" applyFill="1" applyBorder="1"/>
    <xf numFmtId="9" fontId="3" fillId="3" borderId="0" xfId="0" applyNumberFormat="1" applyFont="1" applyFill="1" applyBorder="1"/>
    <xf numFmtId="9" fontId="3" fillId="4" borderId="0" xfId="0" applyNumberFormat="1" applyFont="1" applyFill="1" applyBorder="1"/>
    <xf numFmtId="9" fontId="3" fillId="5" borderId="0" xfId="0" applyNumberFormat="1" applyFont="1" applyFill="1" applyBorder="1"/>
    <xf numFmtId="9" fontId="3" fillId="6" borderId="0" xfId="0" applyNumberFormat="1" applyFont="1" applyFill="1" applyBorder="1"/>
    <xf numFmtId="1" fontId="0" fillId="2" borderId="1" xfId="0" applyNumberFormat="1" applyFill="1" applyBorder="1"/>
    <xf numFmtId="1" fontId="0" fillId="3" borderId="1" xfId="0" applyNumberFormat="1" applyFill="1" applyBorder="1"/>
    <xf numFmtId="1" fontId="0" fillId="4" borderId="1" xfId="0" applyNumberFormat="1" applyFill="1" applyBorder="1"/>
    <xf numFmtId="1" fontId="0" fillId="5" borderId="1" xfId="0" applyNumberFormat="1" applyFill="1" applyBorder="1"/>
    <xf numFmtId="1" fontId="0" fillId="6" borderId="1" xfId="0" applyNumberFormat="1" applyFill="1" applyBorder="1"/>
    <xf numFmtId="0" fontId="0" fillId="0" borderId="4" xfId="0" applyBorder="1"/>
    <xf numFmtId="1" fontId="0" fillId="2" borderId="4" xfId="0" applyNumberFormat="1" applyFill="1" applyBorder="1"/>
    <xf numFmtId="1" fontId="0" fillId="3" borderId="4" xfId="0" applyNumberFormat="1" applyFill="1" applyBorder="1"/>
    <xf numFmtId="1" fontId="0" fillId="4" borderId="4" xfId="0" applyNumberFormat="1" applyFill="1" applyBorder="1"/>
    <xf numFmtId="1" fontId="0" fillId="5" borderId="4" xfId="0" applyNumberFormat="1" applyFill="1" applyBorder="1"/>
    <xf numFmtId="1" fontId="0" fillId="6" borderId="4" xfId="0" applyNumberFormat="1" applyFill="1" applyBorder="1"/>
    <xf numFmtId="0" fontId="0" fillId="0" borderId="0" xfId="0" applyFill="1" applyBorder="1"/>
    <xf numFmtId="0" fontId="0" fillId="6" borderId="0" xfId="0" applyFill="1" applyBorder="1"/>
    <xf numFmtId="14" fontId="0" fillId="6" borderId="0" xfId="0" applyNumberFormat="1" applyFill="1" applyBorder="1"/>
    <xf numFmtId="0" fontId="0" fillId="6" borderId="0" xfId="0" applyFill="1"/>
    <xf numFmtId="0" fontId="0" fillId="7" borderId="1" xfId="0" applyFill="1" applyBorder="1"/>
    <xf numFmtId="0" fontId="0" fillId="7" borderId="3" xfId="0" applyFill="1" applyBorder="1"/>
    <xf numFmtId="0" fontId="0" fillId="7" borderId="4" xfId="0" applyFill="1" applyBorder="1"/>
    <xf numFmtId="0" fontId="4" fillId="0" borderId="0" xfId="0" applyFont="1"/>
    <xf numFmtId="0" fontId="5" fillId="0" borderId="1" xfId="0" applyFont="1" applyBorder="1"/>
    <xf numFmtId="0" fontId="5" fillId="0" borderId="0" xfId="0" applyFont="1" applyBorder="1"/>
    <xf numFmtId="0" fontId="5" fillId="0" borderId="3" xfId="0" applyFont="1" applyBorder="1"/>
    <xf numFmtId="0" fontId="5" fillId="7" borderId="1" xfId="0" applyFont="1" applyFill="1" applyBorder="1"/>
    <xf numFmtId="0" fontId="5" fillId="7" borderId="3" xfId="0" applyFont="1" applyFill="1" applyBorder="1"/>
    <xf numFmtId="0" fontId="5" fillId="7" borderId="4" xfId="0" applyFont="1" applyFill="1" applyBorder="1"/>
    <xf numFmtId="0" fontId="5" fillId="0" borderId="0" xfId="0" applyFont="1"/>
    <xf numFmtId="0" fontId="5" fillId="0" borderId="4" xfId="0" applyFont="1" applyBorder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8" borderId="5" xfId="0" applyFont="1" applyFill="1" applyBorder="1"/>
    <xf numFmtId="0" fontId="1" fillId="0" borderId="5" xfId="0" applyFont="1" applyBorder="1"/>
    <xf numFmtId="0" fontId="1" fillId="8" borderId="0" xfId="0" applyFont="1" applyFill="1" applyBorder="1"/>
    <xf numFmtId="0" fontId="0" fillId="0" borderId="0" xfId="0" applyAlignment="1">
      <alignment horizontal="center"/>
    </xf>
    <xf numFmtId="0" fontId="1" fillId="0" borderId="0" xfId="0" applyFont="1" applyFill="1" applyBorder="1"/>
    <xf numFmtId="0" fontId="1" fillId="8" borderId="6" xfId="0" applyFont="1" applyFill="1" applyBorder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0" fillId="0" borderId="6" xfId="0" applyBorder="1" applyAlignment="1">
      <alignment horizontal="center"/>
    </xf>
    <xf numFmtId="0" fontId="1" fillId="9" borderId="6" xfId="0" applyFont="1" applyFill="1" applyBorder="1"/>
    <xf numFmtId="0" fontId="0" fillId="9" borderId="6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8" borderId="10" xfId="0" applyFont="1" applyFill="1" applyBorder="1"/>
    <xf numFmtId="0" fontId="1" fillId="8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10" borderId="6" xfId="0" applyFont="1" applyFill="1" applyBorder="1"/>
    <xf numFmtId="0" fontId="0" fillId="10" borderId="6" xfId="0" applyFill="1" applyBorder="1" applyAlignment="1">
      <alignment horizontal="center"/>
    </xf>
    <xf numFmtId="0" fontId="0" fillId="1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1</xdr:row>
      <xdr:rowOff>0</xdr:rowOff>
    </xdr:from>
    <xdr:to>
      <xdr:col>11</xdr:col>
      <xdr:colOff>406400</xdr:colOff>
      <xdr:row>10</xdr:row>
      <xdr:rowOff>139700</xdr:rowOff>
    </xdr:to>
    <xdr:pic>
      <xdr:nvPicPr>
        <xdr:cNvPr id="2" name="table">
          <a:extLst>
            <a:ext uri="{FF2B5EF4-FFF2-40B4-BE49-F238E27FC236}">
              <a16:creationId xmlns:a16="http://schemas.microsoft.com/office/drawing/2014/main" id="{3B04854B-1286-4F30-AECF-86414EC64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" y="190500"/>
          <a:ext cx="6375400" cy="18542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11</xdr:row>
      <xdr:rowOff>147482</xdr:rowOff>
    </xdr:from>
    <xdr:to>
      <xdr:col>10</xdr:col>
      <xdr:colOff>25400</xdr:colOff>
      <xdr:row>23</xdr:row>
      <xdr:rowOff>169806</xdr:rowOff>
    </xdr:to>
    <xdr:sp macro="" textlink="">
      <xdr:nvSpPr>
        <xdr:cNvPr id="3" name="TextBox 4">
          <a:extLst>
            <a:ext uri="{FF2B5EF4-FFF2-40B4-BE49-F238E27FC236}">
              <a16:creationId xmlns:a16="http://schemas.microsoft.com/office/drawing/2014/main" id="{22CBC0E3-0415-460E-981E-9009438FD262}"/>
            </a:ext>
          </a:extLst>
        </xdr:cNvPr>
        <xdr:cNvSpPr txBox="1"/>
      </xdr:nvSpPr>
      <xdr:spPr>
        <a:xfrm>
          <a:off x="609600" y="2242982"/>
          <a:ext cx="5511800" cy="2308324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2">
                  <a:lumMod val="50000"/>
                </a:schemeClr>
              </a:solidFill>
            </a:rPr>
            <a:t>Summation Test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(CX = DY) &lt; (CY = DX)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Retardation Test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X &lt; Y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Controls for: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Generalisation Decrement/compound presentation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General magazine approach inhibition</a:t>
          </a:r>
        </a:p>
        <a:p>
          <a:r>
            <a:rPr lang="en-US">
              <a:solidFill>
                <a:schemeClr val="accent2">
                  <a:lumMod val="50000"/>
                </a:schemeClr>
              </a:solidFill>
            </a:rPr>
            <a:t>Cue and Outcome exposure</a:t>
          </a:r>
        </a:p>
      </xdr:txBody>
    </xdr:sp>
    <xdr:clientData/>
  </xdr:twoCellAnchor>
  <xdr:twoCellAnchor>
    <xdr:from>
      <xdr:col>9</xdr:col>
      <xdr:colOff>508000</xdr:colOff>
      <xdr:row>11</xdr:row>
      <xdr:rowOff>147482</xdr:rowOff>
    </xdr:from>
    <xdr:to>
      <xdr:col>18</xdr:col>
      <xdr:colOff>533400</xdr:colOff>
      <xdr:row>13</xdr:row>
      <xdr:rowOff>135814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37BF28CF-446B-4F30-88A4-4FBB3245914A}"/>
            </a:ext>
          </a:extLst>
        </xdr:cNvPr>
        <xdr:cNvSpPr txBox="1"/>
      </xdr:nvSpPr>
      <xdr:spPr>
        <a:xfrm>
          <a:off x="5994400" y="2242982"/>
          <a:ext cx="5511800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2">
                  <a:lumMod val="50000"/>
                </a:schemeClr>
              </a:solidFill>
            </a:rPr>
            <a:t>X inhibits O1, not possible that it also predicts O2</a:t>
          </a:r>
        </a:p>
      </xdr:txBody>
    </xdr:sp>
    <xdr:clientData/>
  </xdr:twoCellAnchor>
  <xdr:twoCellAnchor>
    <xdr:from>
      <xdr:col>9</xdr:col>
      <xdr:colOff>508000</xdr:colOff>
      <xdr:row>13</xdr:row>
      <xdr:rowOff>168364</xdr:rowOff>
    </xdr:from>
    <xdr:to>
      <xdr:col>18</xdr:col>
      <xdr:colOff>533400</xdr:colOff>
      <xdr:row>15</xdr:row>
      <xdr:rowOff>156696</xdr:rowOff>
    </xdr:to>
    <xdr:sp macro="" textlink="">
      <xdr:nvSpPr>
        <xdr:cNvPr id="5" name="TextBox 6">
          <a:extLst>
            <a:ext uri="{FF2B5EF4-FFF2-40B4-BE49-F238E27FC236}">
              <a16:creationId xmlns:a16="http://schemas.microsoft.com/office/drawing/2014/main" id="{B9694BE9-9E92-4BF2-9E19-C391B4AA5CF0}"/>
            </a:ext>
          </a:extLst>
        </xdr:cNvPr>
        <xdr:cNvSpPr txBox="1"/>
      </xdr:nvSpPr>
      <xdr:spPr>
        <a:xfrm>
          <a:off x="5994400" y="2644864"/>
          <a:ext cx="5511800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>
              <a:solidFill>
                <a:schemeClr val="accent2">
                  <a:lumMod val="50000"/>
                </a:schemeClr>
              </a:solidFill>
            </a:rPr>
            <a:t>Can also do R1 -&gt; O1 | R2 -&gt; O2 training for a sPIT test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14</xdr:col>
      <xdr:colOff>427444</xdr:colOff>
      <xdr:row>7</xdr:row>
      <xdr:rowOff>94595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09C308-6F45-474F-BBED-B1E3DC098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8352244" cy="12375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220980</xdr:colOff>
      <xdr:row>1</xdr:row>
      <xdr:rowOff>0</xdr:rowOff>
    </xdr:from>
    <xdr:to>
      <xdr:col>11</xdr:col>
      <xdr:colOff>162560</xdr:colOff>
      <xdr:row>14</xdr:row>
      <xdr:rowOff>119380</xdr:rowOff>
    </xdr:to>
    <xdr:pic>
      <xdr:nvPicPr>
        <xdr:cNvPr id="2" name="table">
          <a:extLst>
            <a:ext uri="{FF2B5EF4-FFF2-40B4-BE49-F238E27FC236}">
              <a16:creationId xmlns:a16="http://schemas.microsoft.com/office/drawing/2014/main" id="{F6934759-F47C-4E0F-96CC-BE08938C6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580" y="190500"/>
          <a:ext cx="6037580" cy="259588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14</xdr:row>
      <xdr:rowOff>119380</xdr:rowOff>
    </xdr:from>
    <xdr:to>
      <xdr:col>19</xdr:col>
      <xdr:colOff>121920</xdr:colOff>
      <xdr:row>28</xdr:row>
      <xdr:rowOff>130036</xdr:rowOff>
    </xdr:to>
    <xdr:sp macro="" textlink="">
      <xdr:nvSpPr>
        <xdr:cNvPr id="3" name="TextBox 7">
          <a:extLst>
            <a:ext uri="{FF2B5EF4-FFF2-40B4-BE49-F238E27FC236}">
              <a16:creationId xmlns:a16="http://schemas.microsoft.com/office/drawing/2014/main" id="{9B0F945A-D2AF-43A8-9BC9-1C396158BF7E}"/>
            </a:ext>
          </a:extLst>
        </xdr:cNvPr>
        <xdr:cNvSpPr txBox="1"/>
      </xdr:nvSpPr>
      <xdr:spPr>
        <a:xfrm>
          <a:off x="609600" y="2786380"/>
          <a:ext cx="11094720" cy="267765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 b="1"/>
            <a:t>Current Perspective: </a:t>
          </a:r>
          <a:r>
            <a:rPr lang="en-US" sz="1400"/>
            <a:t>Conditioned reinforcement reflects cue “value”/ “incentive motivation” [whatever this means…] – especially in the drug literature</a:t>
          </a:r>
        </a:p>
        <a:p>
          <a:r>
            <a:rPr lang="en-US" sz="1400" b="1"/>
            <a:t>Of course: </a:t>
          </a:r>
          <a:r>
            <a:rPr lang="en-US" sz="1400"/>
            <a:t>Conditioned reinforcement is insensitive to outcome devaluation - it might reflect the general affective properties/model-free cached value.</a:t>
          </a:r>
        </a:p>
        <a:p>
          <a:endParaRPr lang="en-US" sz="1400"/>
        </a:p>
        <a:p>
          <a:r>
            <a:rPr lang="en-US" sz="1400"/>
            <a:t>Therefore, in a conditioned reinforcement choice test:</a:t>
          </a:r>
        </a:p>
        <a:p>
          <a:r>
            <a:rPr lang="en-US" sz="1400"/>
            <a:t>A&gt;(B|C)&gt;D&gt;(E|F) i.e. ordered by expected value</a:t>
          </a:r>
        </a:p>
        <a:p>
          <a:endParaRPr lang="en-US" sz="1400"/>
        </a:p>
        <a:p>
          <a:r>
            <a:rPr lang="en-US" sz="1400"/>
            <a:t>However, published tests usually compare a conditioned cue with wither (1) Non-reinforced Cue, or (2) non-reinforced lever</a:t>
          </a:r>
        </a:p>
        <a:p>
          <a:pPr marL="285750" indent="-285750">
            <a:buFontTx/>
            <a:buChar char="-"/>
          </a:pPr>
          <a:r>
            <a:rPr lang="en-US" sz="1400"/>
            <a:t>Tests comparing a conditioned cue to a novel cue often fail – novelty is quite effective at eliciting CRF</a:t>
          </a:r>
        </a:p>
        <a:p>
          <a:pPr marL="285750" indent="-285750">
            <a:buFontTx/>
            <a:buChar char="-"/>
          </a:pPr>
          <a:r>
            <a:rPr lang="en-US" sz="1400"/>
            <a:t>I suspect salience is driving CRF, so a partially reinforced cue should be preferred even if it has a lower expected value</a:t>
          </a:r>
        </a:p>
        <a:p>
          <a:pPr marL="742950" lvl="1" indent="-285750">
            <a:buFontTx/>
            <a:buChar char="-"/>
          </a:pPr>
          <a:r>
            <a:rPr lang="en-US" sz="1400"/>
            <a:t>Additional suspicion that CRF is actually sensitive to specific satiety devaluation…</a:t>
          </a:r>
        </a:p>
        <a:p>
          <a:endParaRPr lang="en-US" sz="1400"/>
        </a:p>
        <a:p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A98DD-EBFD-49F5-9277-494AE44BD25E}">
  <dimension ref="A1:BE46"/>
  <sheetViews>
    <sheetView zoomScale="70" zoomScaleNormal="70" workbookViewId="0">
      <selection activeCell="T14" sqref="T14"/>
    </sheetView>
  </sheetViews>
  <sheetFormatPr defaultRowHeight="14.4" x14ac:dyDescent="0.3"/>
  <cols>
    <col min="11" max="11" width="10.44140625" bestFit="1" customWidth="1"/>
    <col min="12" max="12" width="11.33203125" bestFit="1" customWidth="1"/>
    <col min="13" max="13" width="10.44140625" bestFit="1" customWidth="1"/>
    <col min="19" max="21" width="10.6640625" bestFit="1" customWidth="1"/>
    <col min="22" max="22" width="11.33203125" bestFit="1" customWidth="1"/>
  </cols>
  <sheetData>
    <row r="1" spans="1:57" x14ac:dyDescent="0.3">
      <c r="K1" t="s">
        <v>11</v>
      </c>
      <c r="L1" t="s">
        <v>12</v>
      </c>
      <c r="M1" t="s">
        <v>13</v>
      </c>
      <c r="R1" t="s">
        <v>95</v>
      </c>
      <c r="S1" t="s">
        <v>14</v>
      </c>
      <c r="T1" t="s">
        <v>10</v>
      </c>
      <c r="U1" t="s">
        <v>11</v>
      </c>
      <c r="V1" t="s">
        <v>12</v>
      </c>
    </row>
    <row r="2" spans="1:57" x14ac:dyDescent="0.3">
      <c r="A2" s="9" t="s">
        <v>2</v>
      </c>
      <c r="B2" s="9" t="s">
        <v>0</v>
      </c>
      <c r="C2" s="9" t="s">
        <v>1</v>
      </c>
      <c r="D2" s="9" t="s">
        <v>3</v>
      </c>
      <c r="E2" s="9" t="s">
        <v>9</v>
      </c>
      <c r="F2" s="9" t="s">
        <v>81</v>
      </c>
      <c r="G2" s="9" t="s">
        <v>86</v>
      </c>
      <c r="H2" s="9" t="s">
        <v>87</v>
      </c>
      <c r="I2" s="9" t="s">
        <v>88</v>
      </c>
      <c r="J2" s="9" t="s">
        <v>91</v>
      </c>
      <c r="K2" s="1">
        <v>44166</v>
      </c>
      <c r="L2" s="1">
        <v>44167</v>
      </c>
      <c r="M2" s="1">
        <v>44168</v>
      </c>
      <c r="N2" s="27">
        <v>1</v>
      </c>
      <c r="O2" s="28">
        <v>0.95</v>
      </c>
      <c r="P2" s="29">
        <v>0.9</v>
      </c>
      <c r="Q2" s="30">
        <v>0.85</v>
      </c>
      <c r="R2" s="31">
        <v>0.8</v>
      </c>
      <c r="S2" s="15">
        <v>44169</v>
      </c>
      <c r="T2" s="15">
        <v>44172</v>
      </c>
      <c r="U2" s="15">
        <v>44173</v>
      </c>
      <c r="V2" s="15">
        <v>44174</v>
      </c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spans="1:57" x14ac:dyDescent="0.3">
      <c r="A3" s="2" t="s">
        <v>5</v>
      </c>
      <c r="B3" s="2">
        <v>69341</v>
      </c>
      <c r="C3" s="2" t="s">
        <v>4</v>
      </c>
      <c r="D3" s="2" t="s">
        <v>72</v>
      </c>
      <c r="E3" s="2">
        <v>13</v>
      </c>
      <c r="F3" s="2" t="s">
        <v>82</v>
      </c>
      <c r="G3" s="2">
        <v>1</v>
      </c>
      <c r="H3" s="2">
        <v>218710</v>
      </c>
      <c r="I3" s="2" t="s">
        <v>89</v>
      </c>
      <c r="J3" s="2">
        <v>1</v>
      </c>
      <c r="K3" s="2">
        <v>280</v>
      </c>
      <c r="L3" s="2">
        <v>284</v>
      </c>
      <c r="M3" s="2">
        <v>285</v>
      </c>
      <c r="N3" s="32">
        <f>AVERAGE(L3,M3)</f>
        <v>284.5</v>
      </c>
      <c r="O3" s="33">
        <f>N3*0.95</f>
        <v>270.27499999999998</v>
      </c>
      <c r="P3" s="34">
        <f>N3*0.9</f>
        <v>256.05</v>
      </c>
      <c r="Q3" s="35">
        <f>N3*0.85</f>
        <v>241.82499999999999</v>
      </c>
      <c r="R3" s="36">
        <f>N3*0.8</f>
        <v>227.60000000000002</v>
      </c>
      <c r="S3" s="2">
        <v>271</v>
      </c>
      <c r="T3" s="2">
        <v>273</v>
      </c>
      <c r="U3" s="2">
        <v>268</v>
      </c>
      <c r="V3" s="2">
        <v>268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</row>
    <row r="4" spans="1:57" x14ac:dyDescent="0.3">
      <c r="A4" s="4" t="s">
        <v>5</v>
      </c>
      <c r="B4" s="4">
        <v>69342</v>
      </c>
      <c r="C4" s="4" t="s">
        <v>6</v>
      </c>
      <c r="D4" s="4" t="s">
        <v>72</v>
      </c>
      <c r="E4" s="4">
        <v>13</v>
      </c>
      <c r="F4" s="4" t="s">
        <v>82</v>
      </c>
      <c r="G4" s="4">
        <v>1</v>
      </c>
      <c r="H4" s="4">
        <v>218710</v>
      </c>
      <c r="I4" s="4" t="s">
        <v>89</v>
      </c>
      <c r="J4" s="4">
        <v>2</v>
      </c>
      <c r="K4" s="4">
        <v>281</v>
      </c>
      <c r="L4" s="4">
        <v>283</v>
      </c>
      <c r="M4" s="4">
        <v>290</v>
      </c>
      <c r="N4" s="16">
        <f t="shared" ref="N4:N46" si="0">AVERAGE(L4,M4)</f>
        <v>286.5</v>
      </c>
      <c r="O4" s="17">
        <f t="shared" ref="O4:O46" si="1">N4*0.95</f>
        <v>272.17500000000001</v>
      </c>
      <c r="P4" s="18">
        <f t="shared" ref="P4:P46" si="2">N4*0.9</f>
        <v>257.85000000000002</v>
      </c>
      <c r="Q4" s="19">
        <f t="shared" ref="Q4:Q46" si="3">N4*0.85</f>
        <v>243.52500000000001</v>
      </c>
      <c r="R4" s="20">
        <f t="shared" ref="R4:R46" si="4">N4*0.8</f>
        <v>229.20000000000002</v>
      </c>
      <c r="S4" s="4">
        <v>272</v>
      </c>
      <c r="T4" s="4">
        <v>273</v>
      </c>
      <c r="U4" s="4">
        <v>268</v>
      </c>
      <c r="V4" s="43">
        <v>267</v>
      </c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</row>
    <row r="5" spans="1:57" x14ac:dyDescent="0.3">
      <c r="A5" s="21" t="s">
        <v>5</v>
      </c>
      <c r="B5" s="21">
        <v>69343</v>
      </c>
      <c r="C5" s="21" t="s">
        <v>7</v>
      </c>
      <c r="D5" s="21" t="s">
        <v>72</v>
      </c>
      <c r="E5" s="21">
        <v>13</v>
      </c>
      <c r="F5" s="21" t="s">
        <v>82</v>
      </c>
      <c r="G5" s="21">
        <v>1</v>
      </c>
      <c r="H5" s="21">
        <v>218710</v>
      </c>
      <c r="I5" s="21" t="s">
        <v>89</v>
      </c>
      <c r="J5" s="21">
        <v>3</v>
      </c>
      <c r="K5" s="21">
        <v>287</v>
      </c>
      <c r="L5" s="21">
        <v>288</v>
      </c>
      <c r="M5" s="21">
        <v>289</v>
      </c>
      <c r="N5" s="22">
        <f t="shared" si="0"/>
        <v>288.5</v>
      </c>
      <c r="O5" s="23">
        <f t="shared" si="1"/>
        <v>274.07499999999999</v>
      </c>
      <c r="P5" s="24">
        <f t="shared" si="2"/>
        <v>259.65000000000003</v>
      </c>
      <c r="Q5" s="25">
        <f t="shared" si="3"/>
        <v>245.22499999999999</v>
      </c>
      <c r="R5" s="26">
        <f t="shared" si="4"/>
        <v>230.8</v>
      </c>
      <c r="S5" s="21">
        <v>279</v>
      </c>
      <c r="T5" s="21">
        <v>284</v>
      </c>
      <c r="U5" s="21">
        <v>280</v>
      </c>
      <c r="V5" s="21">
        <v>279</v>
      </c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</row>
    <row r="6" spans="1:57" x14ac:dyDescent="0.3">
      <c r="A6" s="2" t="s">
        <v>5</v>
      </c>
      <c r="B6" s="2">
        <v>69344</v>
      </c>
      <c r="C6" s="2" t="s">
        <v>4</v>
      </c>
      <c r="D6" s="2" t="s">
        <v>72</v>
      </c>
      <c r="E6" s="2">
        <v>13</v>
      </c>
      <c r="F6" s="2" t="s">
        <v>82</v>
      </c>
      <c r="G6" s="2">
        <v>2</v>
      </c>
      <c r="H6" s="2">
        <v>218711</v>
      </c>
      <c r="I6" s="2" t="s">
        <v>89</v>
      </c>
      <c r="J6" s="2">
        <v>4</v>
      </c>
      <c r="K6" s="2">
        <v>325</v>
      </c>
      <c r="L6" s="2">
        <v>332</v>
      </c>
      <c r="M6" s="2">
        <v>334</v>
      </c>
      <c r="N6" s="32">
        <f t="shared" si="0"/>
        <v>333</v>
      </c>
      <c r="O6" s="33">
        <f t="shared" si="1"/>
        <v>316.34999999999997</v>
      </c>
      <c r="P6" s="34">
        <f t="shared" si="2"/>
        <v>299.7</v>
      </c>
      <c r="Q6" s="35">
        <f t="shared" si="3"/>
        <v>283.05</v>
      </c>
      <c r="R6" s="36">
        <f t="shared" si="4"/>
        <v>266.40000000000003</v>
      </c>
      <c r="S6" s="2">
        <v>312</v>
      </c>
      <c r="T6" s="2">
        <v>319</v>
      </c>
      <c r="U6" s="2">
        <v>313</v>
      </c>
      <c r="V6" s="2">
        <v>314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</row>
    <row r="7" spans="1:57" x14ac:dyDescent="0.3">
      <c r="A7" s="4" t="s">
        <v>5</v>
      </c>
      <c r="B7" s="4">
        <v>69345</v>
      </c>
      <c r="C7" s="4" t="s">
        <v>6</v>
      </c>
      <c r="D7" s="4" t="s">
        <v>72</v>
      </c>
      <c r="E7" s="4">
        <v>13</v>
      </c>
      <c r="F7" s="4" t="s">
        <v>82</v>
      </c>
      <c r="G7" s="4">
        <v>2</v>
      </c>
      <c r="H7" s="4">
        <v>218711</v>
      </c>
      <c r="I7" s="4" t="s">
        <v>89</v>
      </c>
      <c r="J7" s="4">
        <v>5</v>
      </c>
      <c r="K7" s="4">
        <v>304</v>
      </c>
      <c r="L7" s="4">
        <v>310</v>
      </c>
      <c r="M7" s="4">
        <v>314</v>
      </c>
      <c r="N7" s="16">
        <f t="shared" si="0"/>
        <v>312</v>
      </c>
      <c r="O7" s="17">
        <f t="shared" si="1"/>
        <v>296.39999999999998</v>
      </c>
      <c r="P7" s="18">
        <f t="shared" si="2"/>
        <v>280.8</v>
      </c>
      <c r="Q7" s="19">
        <f t="shared" si="3"/>
        <v>265.2</v>
      </c>
      <c r="R7" s="20">
        <f t="shared" si="4"/>
        <v>249.60000000000002</v>
      </c>
      <c r="S7" s="43">
        <v>299</v>
      </c>
      <c r="T7" s="43">
        <v>299</v>
      </c>
      <c r="U7" s="43">
        <v>296</v>
      </c>
      <c r="V7" s="43">
        <v>293</v>
      </c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</row>
    <row r="8" spans="1:57" x14ac:dyDescent="0.3">
      <c r="A8" s="21" t="s">
        <v>5</v>
      </c>
      <c r="B8" s="21">
        <v>69369</v>
      </c>
      <c r="C8" s="21" t="s">
        <v>4</v>
      </c>
      <c r="D8" s="21" t="s">
        <v>84</v>
      </c>
      <c r="E8" s="21">
        <v>12</v>
      </c>
      <c r="F8" s="21" t="s">
        <v>82</v>
      </c>
      <c r="G8" s="21">
        <v>2</v>
      </c>
      <c r="H8" s="21">
        <v>218711</v>
      </c>
      <c r="I8" s="21" t="s">
        <v>89</v>
      </c>
      <c r="J8" s="21">
        <v>6</v>
      </c>
      <c r="K8" s="21">
        <v>277</v>
      </c>
      <c r="L8" s="21">
        <v>277</v>
      </c>
      <c r="M8" s="21">
        <v>278</v>
      </c>
      <c r="N8" s="22">
        <f t="shared" si="0"/>
        <v>277.5</v>
      </c>
      <c r="O8" s="23">
        <f t="shared" si="1"/>
        <v>263.625</v>
      </c>
      <c r="P8" s="24">
        <f t="shared" si="2"/>
        <v>249.75</v>
      </c>
      <c r="Q8" s="25">
        <f t="shared" si="3"/>
        <v>235.875</v>
      </c>
      <c r="R8" s="26">
        <f t="shared" si="4"/>
        <v>222</v>
      </c>
      <c r="S8" s="21">
        <v>265</v>
      </c>
      <c r="T8" s="21">
        <v>266</v>
      </c>
      <c r="U8" s="21">
        <v>261</v>
      </c>
      <c r="V8" s="21">
        <v>260</v>
      </c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</row>
    <row r="9" spans="1:57" x14ac:dyDescent="0.3">
      <c r="A9" s="2" t="s">
        <v>5</v>
      </c>
      <c r="B9" s="2">
        <v>69353</v>
      </c>
      <c r="C9" s="2" t="s">
        <v>4</v>
      </c>
      <c r="D9" s="2" t="s">
        <v>78</v>
      </c>
      <c r="E9" s="2">
        <v>12</v>
      </c>
      <c r="F9" s="2" t="s">
        <v>82</v>
      </c>
      <c r="G9" s="2">
        <v>3</v>
      </c>
      <c r="H9" s="2">
        <v>218717</v>
      </c>
      <c r="I9" s="2" t="s">
        <v>89</v>
      </c>
      <c r="J9" s="2">
        <v>7</v>
      </c>
      <c r="K9" s="2">
        <v>376</v>
      </c>
      <c r="L9" s="2">
        <v>283</v>
      </c>
      <c r="M9" s="2">
        <v>283</v>
      </c>
      <c r="N9" s="32">
        <f t="shared" si="0"/>
        <v>283</v>
      </c>
      <c r="O9" s="33">
        <f t="shared" si="1"/>
        <v>268.84999999999997</v>
      </c>
      <c r="P9" s="34">
        <f t="shared" si="2"/>
        <v>254.70000000000002</v>
      </c>
      <c r="Q9" s="35">
        <f t="shared" si="3"/>
        <v>240.54999999999998</v>
      </c>
      <c r="R9" s="36">
        <f t="shared" si="4"/>
        <v>226.4</v>
      </c>
      <c r="S9" s="2">
        <v>268</v>
      </c>
      <c r="T9" s="2">
        <v>273</v>
      </c>
      <c r="U9" s="2">
        <v>268</v>
      </c>
      <c r="V9" s="2">
        <v>261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</row>
    <row r="10" spans="1:57" x14ac:dyDescent="0.3">
      <c r="A10" s="21" t="s">
        <v>5</v>
      </c>
      <c r="B10" s="21">
        <v>69356</v>
      </c>
      <c r="C10" s="21" t="s">
        <v>6</v>
      </c>
      <c r="D10" s="21" t="s">
        <v>78</v>
      </c>
      <c r="E10" s="21">
        <v>12</v>
      </c>
      <c r="F10" s="21" t="s">
        <v>82</v>
      </c>
      <c r="G10" s="21">
        <v>3</v>
      </c>
      <c r="H10" s="21">
        <v>218717</v>
      </c>
      <c r="I10" s="21" t="s">
        <v>89</v>
      </c>
      <c r="J10" s="21">
        <v>8</v>
      </c>
      <c r="K10" s="21">
        <v>289</v>
      </c>
      <c r="L10" s="21">
        <v>294</v>
      </c>
      <c r="M10" s="21">
        <v>299</v>
      </c>
      <c r="N10" s="22">
        <f t="shared" si="0"/>
        <v>296.5</v>
      </c>
      <c r="O10" s="23">
        <f t="shared" si="1"/>
        <v>281.67500000000001</v>
      </c>
      <c r="P10" s="24">
        <f t="shared" si="2"/>
        <v>266.85000000000002</v>
      </c>
      <c r="Q10" s="25">
        <f t="shared" si="3"/>
        <v>252.02500000000001</v>
      </c>
      <c r="R10" s="26">
        <f t="shared" si="4"/>
        <v>237.20000000000002</v>
      </c>
      <c r="S10" s="21">
        <v>284</v>
      </c>
      <c r="T10" s="21">
        <v>289</v>
      </c>
      <c r="U10" s="21">
        <v>287</v>
      </c>
      <c r="V10" s="21">
        <v>289</v>
      </c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</row>
    <row r="11" spans="1:57" x14ac:dyDescent="0.3">
      <c r="A11" s="2" t="s">
        <v>5</v>
      </c>
      <c r="B11" s="2">
        <v>69377</v>
      </c>
      <c r="C11" s="2" t="s">
        <v>6</v>
      </c>
      <c r="D11" s="2" t="s">
        <v>80</v>
      </c>
      <c r="E11" s="2">
        <v>12</v>
      </c>
      <c r="F11" s="2" t="s">
        <v>83</v>
      </c>
      <c r="G11" s="2">
        <v>4</v>
      </c>
      <c r="H11" s="2">
        <v>218734</v>
      </c>
      <c r="I11" s="2" t="s">
        <v>89</v>
      </c>
      <c r="J11" s="2">
        <v>9</v>
      </c>
      <c r="K11" s="2">
        <v>260</v>
      </c>
      <c r="L11" s="2">
        <v>268</v>
      </c>
      <c r="M11" s="2">
        <v>270</v>
      </c>
      <c r="N11" s="32">
        <f t="shared" si="0"/>
        <v>269</v>
      </c>
      <c r="O11" s="33">
        <f t="shared" si="1"/>
        <v>255.54999999999998</v>
      </c>
      <c r="P11" s="34">
        <f t="shared" si="2"/>
        <v>242.1</v>
      </c>
      <c r="Q11" s="35">
        <f t="shared" si="3"/>
        <v>228.65</v>
      </c>
      <c r="R11" s="36">
        <f t="shared" si="4"/>
        <v>215.20000000000002</v>
      </c>
      <c r="S11" s="2">
        <v>256</v>
      </c>
      <c r="T11" s="2">
        <v>263</v>
      </c>
      <c r="U11" s="2">
        <v>254</v>
      </c>
      <c r="V11" s="2">
        <v>254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</row>
    <row r="12" spans="1:57" x14ac:dyDescent="0.3">
      <c r="A12" s="4" t="s">
        <v>5</v>
      </c>
      <c r="B12" s="4">
        <v>69378</v>
      </c>
      <c r="C12" s="4" t="s">
        <v>7</v>
      </c>
      <c r="D12" s="4" t="s">
        <v>80</v>
      </c>
      <c r="E12" s="4">
        <v>12</v>
      </c>
      <c r="F12" s="4" t="s">
        <v>83</v>
      </c>
      <c r="G12" s="4">
        <v>4</v>
      </c>
      <c r="H12" s="4">
        <v>218734</v>
      </c>
      <c r="I12" s="4" t="s">
        <v>89</v>
      </c>
      <c r="J12" s="4">
        <v>10</v>
      </c>
      <c r="K12" s="4">
        <v>256</v>
      </c>
      <c r="L12" s="4">
        <v>261</v>
      </c>
      <c r="M12" s="4">
        <v>258</v>
      </c>
      <c r="N12" s="16">
        <f t="shared" si="0"/>
        <v>259.5</v>
      </c>
      <c r="O12" s="17">
        <f t="shared" si="1"/>
        <v>246.52499999999998</v>
      </c>
      <c r="P12" s="18">
        <f t="shared" si="2"/>
        <v>233.55</v>
      </c>
      <c r="Q12" s="19">
        <f t="shared" si="3"/>
        <v>220.57499999999999</v>
      </c>
      <c r="R12" s="20">
        <f t="shared" si="4"/>
        <v>207.60000000000002</v>
      </c>
      <c r="S12" s="43">
        <v>247</v>
      </c>
      <c r="T12" s="43">
        <v>258</v>
      </c>
      <c r="U12" s="43">
        <v>254</v>
      </c>
      <c r="V12" s="43">
        <v>252</v>
      </c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</row>
    <row r="13" spans="1:57" x14ac:dyDescent="0.3">
      <c r="A13" s="21" t="s">
        <v>5</v>
      </c>
      <c r="B13" s="21">
        <v>69379</v>
      </c>
      <c r="C13" s="21" t="s">
        <v>4</v>
      </c>
      <c r="D13" s="21" t="s">
        <v>80</v>
      </c>
      <c r="E13" s="21">
        <v>12</v>
      </c>
      <c r="F13" s="21" t="s">
        <v>83</v>
      </c>
      <c r="G13" s="21">
        <v>4</v>
      </c>
      <c r="H13" s="21">
        <v>218734</v>
      </c>
      <c r="I13" s="21" t="s">
        <v>89</v>
      </c>
      <c r="J13" s="21">
        <v>11</v>
      </c>
      <c r="K13" s="21">
        <v>285</v>
      </c>
      <c r="L13" s="21">
        <v>289</v>
      </c>
      <c r="M13" s="21">
        <v>296</v>
      </c>
      <c r="N13" s="22">
        <f t="shared" si="0"/>
        <v>292.5</v>
      </c>
      <c r="O13" s="23">
        <f t="shared" si="1"/>
        <v>277.875</v>
      </c>
      <c r="P13" s="24">
        <f t="shared" si="2"/>
        <v>263.25</v>
      </c>
      <c r="Q13" s="25">
        <f t="shared" si="3"/>
        <v>248.625</v>
      </c>
      <c r="R13" s="26">
        <f t="shared" si="4"/>
        <v>234</v>
      </c>
      <c r="S13" s="21">
        <v>275</v>
      </c>
      <c r="T13" s="21">
        <v>278</v>
      </c>
      <c r="U13" s="21">
        <v>277</v>
      </c>
      <c r="V13" s="21">
        <v>274</v>
      </c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</row>
    <row r="14" spans="1:57" x14ac:dyDescent="0.3">
      <c r="A14" s="2" t="s">
        <v>5</v>
      </c>
      <c r="B14" s="2">
        <v>69299</v>
      </c>
      <c r="C14" s="2" t="s">
        <v>4</v>
      </c>
      <c r="D14" s="2" t="s">
        <v>75</v>
      </c>
      <c r="E14" s="2">
        <v>15</v>
      </c>
      <c r="F14" s="2" t="s">
        <v>83</v>
      </c>
      <c r="G14" s="2">
        <v>5</v>
      </c>
      <c r="H14" s="2">
        <v>218752</v>
      </c>
      <c r="I14" s="2" t="s">
        <v>89</v>
      </c>
      <c r="J14" s="2">
        <v>12</v>
      </c>
      <c r="K14" s="2">
        <v>367</v>
      </c>
      <c r="L14" s="2">
        <v>366</v>
      </c>
      <c r="M14" s="2">
        <v>373</v>
      </c>
      <c r="N14" s="32">
        <f t="shared" si="0"/>
        <v>369.5</v>
      </c>
      <c r="O14" s="33">
        <f t="shared" si="1"/>
        <v>351.02499999999998</v>
      </c>
      <c r="P14" s="34">
        <f t="shared" si="2"/>
        <v>332.55</v>
      </c>
      <c r="Q14" s="35">
        <f t="shared" si="3"/>
        <v>314.07499999999999</v>
      </c>
      <c r="R14" s="36">
        <f t="shared" si="4"/>
        <v>295.60000000000002</v>
      </c>
      <c r="S14" s="2">
        <v>355</v>
      </c>
      <c r="T14" s="2">
        <v>361</v>
      </c>
      <c r="U14" s="2">
        <v>352</v>
      </c>
      <c r="V14" s="2">
        <v>350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</row>
    <row r="15" spans="1:57" x14ac:dyDescent="0.3">
      <c r="A15" s="4" t="s">
        <v>5</v>
      </c>
      <c r="B15" s="4">
        <v>69300</v>
      </c>
      <c r="C15" s="4" t="s">
        <v>6</v>
      </c>
      <c r="D15" s="4" t="s">
        <v>75</v>
      </c>
      <c r="E15" s="4">
        <v>15</v>
      </c>
      <c r="F15" s="4" t="s">
        <v>83</v>
      </c>
      <c r="G15" s="4">
        <v>5</v>
      </c>
      <c r="H15" s="4">
        <v>218752</v>
      </c>
      <c r="I15" s="4" t="s">
        <v>89</v>
      </c>
      <c r="J15" s="4">
        <v>13</v>
      </c>
      <c r="K15" s="4">
        <v>319</v>
      </c>
      <c r="L15" s="4">
        <v>319</v>
      </c>
      <c r="M15" s="4">
        <v>321</v>
      </c>
      <c r="N15" s="16">
        <f t="shared" si="0"/>
        <v>320</v>
      </c>
      <c r="O15" s="17">
        <f t="shared" si="1"/>
        <v>304</v>
      </c>
      <c r="P15" s="18">
        <f t="shared" si="2"/>
        <v>288</v>
      </c>
      <c r="Q15" s="19">
        <f t="shared" si="3"/>
        <v>272</v>
      </c>
      <c r="R15" s="20">
        <f t="shared" si="4"/>
        <v>256</v>
      </c>
      <c r="S15" s="43">
        <v>305</v>
      </c>
      <c r="T15" s="43">
        <v>308</v>
      </c>
      <c r="U15" s="43">
        <v>305</v>
      </c>
      <c r="V15" s="43">
        <v>299</v>
      </c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</row>
    <row r="16" spans="1:57" x14ac:dyDescent="0.3">
      <c r="A16" s="21" t="s">
        <v>5</v>
      </c>
      <c r="B16" s="21">
        <v>69366</v>
      </c>
      <c r="C16" s="21" t="s">
        <v>4</v>
      </c>
      <c r="D16" s="21" t="s">
        <v>84</v>
      </c>
      <c r="E16" s="21">
        <v>12</v>
      </c>
      <c r="F16" s="21" t="s">
        <v>83</v>
      </c>
      <c r="G16" s="21">
        <v>5</v>
      </c>
      <c r="H16" s="21">
        <v>218752</v>
      </c>
      <c r="I16" s="21" t="s">
        <v>89</v>
      </c>
      <c r="J16" s="21">
        <v>14</v>
      </c>
      <c r="K16" s="21">
        <v>265</v>
      </c>
      <c r="L16" s="21">
        <v>260</v>
      </c>
      <c r="M16" s="21">
        <v>261</v>
      </c>
      <c r="N16" s="22">
        <f t="shared" si="0"/>
        <v>260.5</v>
      </c>
      <c r="O16" s="23">
        <f t="shared" si="1"/>
        <v>247.47499999999999</v>
      </c>
      <c r="P16" s="24">
        <f t="shared" si="2"/>
        <v>234.45000000000002</v>
      </c>
      <c r="Q16" s="25">
        <f t="shared" si="3"/>
        <v>221.42499999999998</v>
      </c>
      <c r="R16" s="26">
        <f t="shared" si="4"/>
        <v>208.4</v>
      </c>
      <c r="S16" s="21">
        <v>251</v>
      </c>
      <c r="T16" s="21">
        <v>250</v>
      </c>
      <c r="U16" s="21">
        <v>247</v>
      </c>
      <c r="V16" s="21">
        <v>248</v>
      </c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</row>
    <row r="17" spans="1:57" x14ac:dyDescent="0.3">
      <c r="A17" s="2" t="s">
        <v>5</v>
      </c>
      <c r="B17" s="2">
        <v>69278</v>
      </c>
      <c r="C17" s="2" t="s">
        <v>4</v>
      </c>
      <c r="D17" s="2" t="s">
        <v>76</v>
      </c>
      <c r="E17" s="2">
        <v>16</v>
      </c>
      <c r="F17" s="2" t="s">
        <v>83</v>
      </c>
      <c r="G17" s="2">
        <v>6</v>
      </c>
      <c r="H17" s="2">
        <v>218690</v>
      </c>
      <c r="I17" s="2" t="s">
        <v>89</v>
      </c>
      <c r="J17" s="2">
        <v>15</v>
      </c>
      <c r="K17" s="2">
        <v>231</v>
      </c>
      <c r="L17" s="2">
        <v>241</v>
      </c>
      <c r="M17" s="2">
        <v>243</v>
      </c>
      <c r="N17" s="32">
        <f t="shared" si="0"/>
        <v>242</v>
      </c>
      <c r="O17" s="33">
        <f t="shared" si="1"/>
        <v>229.89999999999998</v>
      </c>
      <c r="P17" s="34">
        <f t="shared" si="2"/>
        <v>217.8</v>
      </c>
      <c r="Q17" s="35">
        <f t="shared" si="3"/>
        <v>205.7</v>
      </c>
      <c r="R17" s="36">
        <f t="shared" si="4"/>
        <v>193.60000000000002</v>
      </c>
      <c r="S17" s="2">
        <v>235</v>
      </c>
      <c r="T17" s="2">
        <v>238</v>
      </c>
      <c r="U17" s="2">
        <v>235</v>
      </c>
      <c r="V17" s="2">
        <v>236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</row>
    <row r="18" spans="1:57" x14ac:dyDescent="0.3">
      <c r="A18" s="21" t="s">
        <v>5</v>
      </c>
      <c r="B18" s="21">
        <v>69280</v>
      </c>
      <c r="C18" s="21" t="s">
        <v>7</v>
      </c>
      <c r="D18" s="21" t="s">
        <v>76</v>
      </c>
      <c r="E18" s="21">
        <v>16</v>
      </c>
      <c r="F18" s="21" t="s">
        <v>83</v>
      </c>
      <c r="G18" s="21">
        <v>6</v>
      </c>
      <c r="H18" s="21">
        <v>218690</v>
      </c>
      <c r="I18" s="21" t="s">
        <v>89</v>
      </c>
      <c r="J18" s="21">
        <v>16</v>
      </c>
      <c r="K18" s="21">
        <v>237</v>
      </c>
      <c r="L18" s="21">
        <v>308</v>
      </c>
      <c r="M18" s="21">
        <v>306</v>
      </c>
      <c r="N18" s="22">
        <f t="shared" si="0"/>
        <v>307</v>
      </c>
      <c r="O18" s="23">
        <f t="shared" si="1"/>
        <v>291.64999999999998</v>
      </c>
      <c r="P18" s="24">
        <f t="shared" si="2"/>
        <v>276.3</v>
      </c>
      <c r="Q18" s="25">
        <f t="shared" si="3"/>
        <v>260.95</v>
      </c>
      <c r="R18" s="26">
        <f t="shared" si="4"/>
        <v>245.60000000000002</v>
      </c>
      <c r="S18" s="21">
        <v>295</v>
      </c>
      <c r="T18" s="21">
        <v>304</v>
      </c>
      <c r="U18" s="21">
        <v>296</v>
      </c>
      <c r="V18" s="21">
        <v>296</v>
      </c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</row>
    <row r="19" spans="1:57" x14ac:dyDescent="0.3">
      <c r="A19" s="2" t="s">
        <v>5</v>
      </c>
      <c r="B19" s="2">
        <v>69281</v>
      </c>
      <c r="C19" s="2" t="s">
        <v>4</v>
      </c>
      <c r="D19" s="2" t="s">
        <v>76</v>
      </c>
      <c r="E19" s="2">
        <v>16</v>
      </c>
      <c r="F19" s="2" t="s">
        <v>85</v>
      </c>
      <c r="G19" s="2">
        <v>7</v>
      </c>
      <c r="H19" s="2">
        <v>218698</v>
      </c>
      <c r="I19" s="2" t="s">
        <v>89</v>
      </c>
      <c r="J19" s="2">
        <v>17</v>
      </c>
      <c r="K19" s="2">
        <v>305</v>
      </c>
      <c r="L19" s="2">
        <v>302</v>
      </c>
      <c r="M19" s="2">
        <v>306</v>
      </c>
      <c r="N19" s="32">
        <f t="shared" si="0"/>
        <v>304</v>
      </c>
      <c r="O19" s="33">
        <f t="shared" si="1"/>
        <v>288.8</v>
      </c>
      <c r="P19" s="34">
        <f t="shared" si="2"/>
        <v>273.60000000000002</v>
      </c>
      <c r="Q19" s="35">
        <f t="shared" si="3"/>
        <v>258.39999999999998</v>
      </c>
      <c r="R19" s="36">
        <f t="shared" si="4"/>
        <v>243.20000000000002</v>
      </c>
      <c r="S19" s="2">
        <v>289</v>
      </c>
      <c r="T19" s="2">
        <v>294</v>
      </c>
      <c r="U19" s="2">
        <v>290</v>
      </c>
      <c r="V19" s="2">
        <v>288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</row>
    <row r="20" spans="1:57" x14ac:dyDescent="0.3">
      <c r="A20" s="4" t="s">
        <v>5</v>
      </c>
      <c r="B20" s="4">
        <v>69335</v>
      </c>
      <c r="C20" s="4" t="s">
        <v>4</v>
      </c>
      <c r="D20" s="4" t="s">
        <v>73</v>
      </c>
      <c r="E20" s="4">
        <v>15</v>
      </c>
      <c r="F20" s="4" t="s">
        <v>85</v>
      </c>
      <c r="G20" s="4">
        <v>7</v>
      </c>
      <c r="H20" s="4">
        <v>218698</v>
      </c>
      <c r="I20" s="4" t="s">
        <v>89</v>
      </c>
      <c r="J20" s="4">
        <v>18</v>
      </c>
      <c r="K20" s="4">
        <v>301</v>
      </c>
      <c r="L20" s="4">
        <v>303</v>
      </c>
      <c r="M20" s="4">
        <v>305</v>
      </c>
      <c r="N20" s="16">
        <f t="shared" si="0"/>
        <v>304</v>
      </c>
      <c r="O20" s="17">
        <f t="shared" si="1"/>
        <v>288.8</v>
      </c>
      <c r="P20" s="18">
        <f t="shared" si="2"/>
        <v>273.60000000000002</v>
      </c>
      <c r="Q20" s="19">
        <f t="shared" si="3"/>
        <v>258.39999999999998</v>
      </c>
      <c r="R20" s="20">
        <f t="shared" si="4"/>
        <v>243.20000000000002</v>
      </c>
      <c r="S20" s="43">
        <v>287</v>
      </c>
      <c r="T20" s="43">
        <v>294</v>
      </c>
      <c r="U20" s="43">
        <v>282</v>
      </c>
      <c r="V20" s="43">
        <v>284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</row>
    <row r="21" spans="1:57" x14ac:dyDescent="0.3">
      <c r="A21" s="21" t="s">
        <v>5</v>
      </c>
      <c r="B21" s="21">
        <v>69336</v>
      </c>
      <c r="C21" s="21" t="s">
        <v>6</v>
      </c>
      <c r="D21" s="21" t="s">
        <v>73</v>
      </c>
      <c r="E21" s="21">
        <v>15</v>
      </c>
      <c r="F21" s="21" t="s">
        <v>85</v>
      </c>
      <c r="G21" s="21">
        <v>7</v>
      </c>
      <c r="H21" s="21">
        <v>218698</v>
      </c>
      <c r="I21" s="21" t="s">
        <v>89</v>
      </c>
      <c r="J21" s="21">
        <v>19</v>
      </c>
      <c r="K21" s="21">
        <v>396</v>
      </c>
      <c r="L21" s="21">
        <v>403</v>
      </c>
      <c r="M21" s="21">
        <v>396</v>
      </c>
      <c r="N21" s="22">
        <f t="shared" si="0"/>
        <v>399.5</v>
      </c>
      <c r="O21" s="23">
        <f t="shared" si="1"/>
        <v>379.52499999999998</v>
      </c>
      <c r="P21" s="24">
        <f t="shared" si="2"/>
        <v>359.55</v>
      </c>
      <c r="Q21" s="25">
        <f t="shared" si="3"/>
        <v>339.57499999999999</v>
      </c>
      <c r="R21" s="26">
        <f t="shared" si="4"/>
        <v>319.60000000000002</v>
      </c>
      <c r="S21" s="21">
        <v>381</v>
      </c>
      <c r="T21" s="21">
        <v>383</v>
      </c>
      <c r="U21" s="21">
        <v>378</v>
      </c>
      <c r="V21" s="21">
        <v>380</v>
      </c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</row>
    <row r="22" spans="1:57" x14ac:dyDescent="0.3">
      <c r="A22" s="2" t="s">
        <v>5</v>
      </c>
      <c r="B22" s="2">
        <v>69291</v>
      </c>
      <c r="C22" s="2" t="s">
        <v>4</v>
      </c>
      <c r="D22" s="2" t="s">
        <v>74</v>
      </c>
      <c r="E22" s="2">
        <v>15</v>
      </c>
      <c r="F22" s="2" t="s">
        <v>85</v>
      </c>
      <c r="G22" s="2">
        <v>8</v>
      </c>
      <c r="H22" s="2">
        <v>218705</v>
      </c>
      <c r="I22" s="2" t="s">
        <v>89</v>
      </c>
      <c r="J22" s="2">
        <v>20</v>
      </c>
      <c r="K22" s="2">
        <v>322</v>
      </c>
      <c r="L22" s="2">
        <v>330</v>
      </c>
      <c r="M22" s="2">
        <v>326</v>
      </c>
      <c r="N22" s="32">
        <f t="shared" si="0"/>
        <v>328</v>
      </c>
      <c r="O22" s="33">
        <f t="shared" si="1"/>
        <v>311.59999999999997</v>
      </c>
      <c r="P22" s="34">
        <f t="shared" si="2"/>
        <v>295.2</v>
      </c>
      <c r="Q22" s="35">
        <f t="shared" si="3"/>
        <v>278.8</v>
      </c>
      <c r="R22" s="36">
        <f t="shared" si="4"/>
        <v>262.40000000000003</v>
      </c>
      <c r="S22" s="2">
        <v>314</v>
      </c>
      <c r="T22" s="2">
        <v>320</v>
      </c>
      <c r="U22" s="2">
        <v>315</v>
      </c>
      <c r="V22" s="2">
        <v>312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</row>
    <row r="23" spans="1:57" x14ac:dyDescent="0.3">
      <c r="A23" s="4" t="s">
        <v>5</v>
      </c>
      <c r="B23" s="4">
        <v>69327</v>
      </c>
      <c r="C23" s="4" t="s">
        <v>4</v>
      </c>
      <c r="D23" s="4" t="s">
        <v>75</v>
      </c>
      <c r="E23" s="4">
        <v>15</v>
      </c>
      <c r="F23" s="4" t="s">
        <v>85</v>
      </c>
      <c r="G23" s="4">
        <v>8</v>
      </c>
      <c r="H23" s="4">
        <v>218705</v>
      </c>
      <c r="I23" s="4" t="s">
        <v>89</v>
      </c>
      <c r="J23" s="4">
        <v>21</v>
      </c>
      <c r="K23" s="4">
        <v>275</v>
      </c>
      <c r="L23" s="4">
        <v>274</v>
      </c>
      <c r="M23" s="4">
        <v>278</v>
      </c>
      <c r="N23" s="16">
        <f t="shared" si="0"/>
        <v>276</v>
      </c>
      <c r="O23" s="17">
        <f t="shared" si="1"/>
        <v>262.2</v>
      </c>
      <c r="P23" s="18">
        <f t="shared" si="2"/>
        <v>248.4</v>
      </c>
      <c r="Q23" s="19">
        <f t="shared" si="3"/>
        <v>234.6</v>
      </c>
      <c r="R23" s="20">
        <f t="shared" si="4"/>
        <v>220.8</v>
      </c>
      <c r="S23" s="43">
        <v>264</v>
      </c>
      <c r="T23" s="43">
        <v>267</v>
      </c>
      <c r="U23" s="43">
        <v>260</v>
      </c>
      <c r="V23" s="43">
        <v>259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</row>
    <row r="24" spans="1:57" x14ac:dyDescent="0.3">
      <c r="A24" s="21" t="s">
        <v>5</v>
      </c>
      <c r="B24" s="21">
        <v>69348</v>
      </c>
      <c r="C24" s="21" t="s">
        <v>6</v>
      </c>
      <c r="D24" s="21" t="s">
        <v>72</v>
      </c>
      <c r="E24" s="21">
        <v>13</v>
      </c>
      <c r="F24" s="21" t="s">
        <v>85</v>
      </c>
      <c r="G24" s="21">
        <v>8</v>
      </c>
      <c r="H24" s="21">
        <v>218705</v>
      </c>
      <c r="I24" s="21" t="s">
        <v>89</v>
      </c>
      <c r="J24" s="21">
        <v>22</v>
      </c>
      <c r="K24" s="21">
        <v>329</v>
      </c>
      <c r="L24" s="21">
        <v>327</v>
      </c>
      <c r="M24" s="21">
        <v>329</v>
      </c>
      <c r="N24" s="22">
        <f t="shared" si="0"/>
        <v>328</v>
      </c>
      <c r="O24" s="23">
        <f t="shared" si="1"/>
        <v>311.59999999999997</v>
      </c>
      <c r="P24" s="24">
        <f t="shared" si="2"/>
        <v>295.2</v>
      </c>
      <c r="Q24" s="25">
        <f t="shared" si="3"/>
        <v>278.8</v>
      </c>
      <c r="R24" s="26">
        <f t="shared" si="4"/>
        <v>262.40000000000003</v>
      </c>
      <c r="S24" s="21">
        <v>318</v>
      </c>
      <c r="T24" s="21">
        <v>313</v>
      </c>
      <c r="U24" s="21">
        <v>308</v>
      </c>
      <c r="V24" s="21">
        <v>306</v>
      </c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</row>
    <row r="25" spans="1:57" x14ac:dyDescent="0.3">
      <c r="A25" t="s">
        <v>5</v>
      </c>
      <c r="B25">
        <v>69267</v>
      </c>
      <c r="C25" t="s">
        <v>4</v>
      </c>
      <c r="D25" t="s">
        <v>77</v>
      </c>
      <c r="E25">
        <v>17</v>
      </c>
      <c r="F25" t="s">
        <v>85</v>
      </c>
      <c r="G25">
        <v>9</v>
      </c>
      <c r="H25">
        <v>218720</v>
      </c>
      <c r="I25" t="s">
        <v>89</v>
      </c>
      <c r="J25">
        <v>23</v>
      </c>
      <c r="K25">
        <v>366</v>
      </c>
      <c r="L25">
        <v>364</v>
      </c>
      <c r="M25">
        <v>362</v>
      </c>
      <c r="N25" s="10">
        <f t="shared" si="0"/>
        <v>363</v>
      </c>
      <c r="O25" s="11">
        <f t="shared" si="1"/>
        <v>344.84999999999997</v>
      </c>
      <c r="P25" s="12">
        <f t="shared" si="2"/>
        <v>326.7</v>
      </c>
      <c r="Q25" s="13">
        <f t="shared" si="3"/>
        <v>308.55</v>
      </c>
      <c r="R25" s="14">
        <f t="shared" si="4"/>
        <v>290.40000000000003</v>
      </c>
      <c r="S25" s="43">
        <v>345</v>
      </c>
      <c r="T25" s="43">
        <v>355</v>
      </c>
      <c r="U25" s="43">
        <v>345</v>
      </c>
      <c r="V25" s="43">
        <v>346</v>
      </c>
    </row>
    <row r="26" spans="1:57" x14ac:dyDescent="0.3">
      <c r="A26" t="s">
        <v>5</v>
      </c>
      <c r="B26">
        <v>69269</v>
      </c>
      <c r="C26" t="s">
        <v>7</v>
      </c>
      <c r="D26" t="s">
        <v>77</v>
      </c>
      <c r="E26">
        <v>17</v>
      </c>
      <c r="F26" t="s">
        <v>85</v>
      </c>
      <c r="G26">
        <v>9</v>
      </c>
      <c r="H26">
        <v>218720</v>
      </c>
      <c r="I26" t="s">
        <v>89</v>
      </c>
      <c r="J26">
        <v>24</v>
      </c>
      <c r="K26">
        <v>397</v>
      </c>
      <c r="L26">
        <v>387</v>
      </c>
      <c r="M26">
        <v>392</v>
      </c>
      <c r="N26" s="10">
        <f t="shared" si="0"/>
        <v>389.5</v>
      </c>
      <c r="O26" s="11">
        <f t="shared" si="1"/>
        <v>370.02499999999998</v>
      </c>
      <c r="P26" s="12">
        <f t="shared" si="2"/>
        <v>350.55</v>
      </c>
      <c r="Q26" s="13">
        <f t="shared" si="3"/>
        <v>331.07499999999999</v>
      </c>
      <c r="R26" s="14">
        <f t="shared" si="4"/>
        <v>311.60000000000002</v>
      </c>
      <c r="S26" s="43">
        <v>378</v>
      </c>
      <c r="T26" s="43">
        <v>387</v>
      </c>
      <c r="U26" s="43">
        <v>380</v>
      </c>
      <c r="V26" s="43">
        <v>382</v>
      </c>
    </row>
    <row r="27" spans="1:57" x14ac:dyDescent="0.3">
      <c r="A27" s="37" t="s">
        <v>5</v>
      </c>
      <c r="B27" s="37">
        <v>69389</v>
      </c>
      <c r="C27" s="37" t="s">
        <v>71</v>
      </c>
      <c r="D27" s="37" t="s">
        <v>79</v>
      </c>
      <c r="E27" s="37">
        <v>11</v>
      </c>
      <c r="F27" s="37" t="s">
        <v>85</v>
      </c>
      <c r="G27" s="37">
        <v>10</v>
      </c>
      <c r="H27" s="37">
        <v>218739</v>
      </c>
      <c r="I27" s="37" t="s">
        <v>90</v>
      </c>
      <c r="J27" s="37">
        <v>25</v>
      </c>
      <c r="K27" s="37"/>
      <c r="L27" s="37">
        <v>315</v>
      </c>
      <c r="M27" s="37">
        <v>315</v>
      </c>
      <c r="N27" s="38">
        <f t="shared" si="0"/>
        <v>315</v>
      </c>
      <c r="O27" s="39">
        <f t="shared" si="1"/>
        <v>299.25</v>
      </c>
      <c r="P27" s="40">
        <f t="shared" si="2"/>
        <v>283.5</v>
      </c>
      <c r="Q27" s="41">
        <f t="shared" si="3"/>
        <v>267.75</v>
      </c>
      <c r="R27" s="42">
        <f t="shared" si="4"/>
        <v>252</v>
      </c>
      <c r="S27" s="37">
        <v>301</v>
      </c>
      <c r="T27" s="37">
        <v>304</v>
      </c>
      <c r="U27" s="37">
        <v>300</v>
      </c>
      <c r="V27" s="37">
        <v>296</v>
      </c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</row>
    <row r="28" spans="1:57" x14ac:dyDescent="0.3">
      <c r="A28" s="2" t="s">
        <v>8</v>
      </c>
      <c r="B28" s="2">
        <v>69382</v>
      </c>
      <c r="C28" s="2" t="s">
        <v>6</v>
      </c>
      <c r="D28" s="2" t="s">
        <v>79</v>
      </c>
      <c r="E28" s="2">
        <v>11</v>
      </c>
      <c r="F28" s="2" t="s">
        <v>82</v>
      </c>
      <c r="G28" s="2">
        <v>11</v>
      </c>
      <c r="H28" s="2">
        <v>218744</v>
      </c>
      <c r="I28" s="2" t="s">
        <v>89</v>
      </c>
      <c r="J28" s="2">
        <v>26</v>
      </c>
      <c r="K28" s="2">
        <v>474</v>
      </c>
      <c r="L28" s="2">
        <v>499</v>
      </c>
      <c r="M28" s="2">
        <v>504</v>
      </c>
      <c r="N28" s="32">
        <f t="shared" si="0"/>
        <v>501.5</v>
      </c>
      <c r="O28" s="33">
        <f t="shared" si="1"/>
        <v>476.42499999999995</v>
      </c>
      <c r="P28" s="34">
        <f t="shared" si="2"/>
        <v>451.35</v>
      </c>
      <c r="Q28" s="35">
        <f t="shared" si="3"/>
        <v>426.27499999999998</v>
      </c>
      <c r="R28" s="36">
        <f t="shared" si="4"/>
        <v>401.20000000000005</v>
      </c>
      <c r="S28" s="2">
        <v>476</v>
      </c>
      <c r="T28" s="2">
        <v>464</v>
      </c>
      <c r="U28" s="2">
        <v>450</v>
      </c>
      <c r="V28" s="2">
        <v>454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</row>
    <row r="29" spans="1:57" x14ac:dyDescent="0.3">
      <c r="A29" s="21" t="s">
        <v>8</v>
      </c>
      <c r="B29" s="21">
        <v>69383</v>
      </c>
      <c r="C29" s="21" t="s">
        <v>7</v>
      </c>
      <c r="D29" s="21" t="s">
        <v>79</v>
      </c>
      <c r="E29" s="21">
        <v>11</v>
      </c>
      <c r="F29" s="21" t="s">
        <v>82</v>
      </c>
      <c r="G29" s="21">
        <v>11</v>
      </c>
      <c r="H29" s="21">
        <v>218744</v>
      </c>
      <c r="I29" s="21" t="s">
        <v>89</v>
      </c>
      <c r="J29" s="21">
        <v>27</v>
      </c>
      <c r="K29" s="21">
        <v>496</v>
      </c>
      <c r="L29" s="21">
        <v>526</v>
      </c>
      <c r="M29" s="21">
        <v>534</v>
      </c>
      <c r="N29" s="22">
        <f t="shared" si="0"/>
        <v>530</v>
      </c>
      <c r="O29" s="23">
        <f t="shared" si="1"/>
        <v>503.5</v>
      </c>
      <c r="P29" s="24">
        <f t="shared" si="2"/>
        <v>477</v>
      </c>
      <c r="Q29" s="25">
        <f t="shared" si="3"/>
        <v>450.5</v>
      </c>
      <c r="R29" s="26">
        <f t="shared" si="4"/>
        <v>424</v>
      </c>
      <c r="S29" s="21">
        <v>504</v>
      </c>
      <c r="T29" s="21">
        <v>498</v>
      </c>
      <c r="U29" s="21">
        <v>487</v>
      </c>
      <c r="V29" s="21">
        <v>489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</row>
    <row r="30" spans="1:57" x14ac:dyDescent="0.3">
      <c r="A30" s="2" t="s">
        <v>8</v>
      </c>
      <c r="B30" s="2">
        <v>69374</v>
      </c>
      <c r="C30" s="2" t="s">
        <v>4</v>
      </c>
      <c r="D30" s="2" t="s">
        <v>80</v>
      </c>
      <c r="E30" s="2">
        <v>12</v>
      </c>
      <c r="F30" s="2" t="s">
        <v>82</v>
      </c>
      <c r="G30" s="2">
        <v>12</v>
      </c>
      <c r="H30" s="2">
        <v>218745</v>
      </c>
      <c r="I30" s="2" t="s">
        <v>89</v>
      </c>
      <c r="J30" s="2">
        <v>28</v>
      </c>
      <c r="K30" s="2">
        <v>459</v>
      </c>
      <c r="L30" s="2">
        <v>483</v>
      </c>
      <c r="M30" s="2">
        <v>482</v>
      </c>
      <c r="N30" s="32">
        <f t="shared" si="0"/>
        <v>482.5</v>
      </c>
      <c r="O30" s="33">
        <f t="shared" si="1"/>
        <v>458.375</v>
      </c>
      <c r="P30" s="34">
        <f t="shared" si="2"/>
        <v>434.25</v>
      </c>
      <c r="Q30" s="35">
        <f t="shared" si="3"/>
        <v>410.125</v>
      </c>
      <c r="R30" s="36">
        <f t="shared" si="4"/>
        <v>386</v>
      </c>
      <c r="S30" s="2">
        <v>463</v>
      </c>
      <c r="T30" s="2">
        <v>458</v>
      </c>
      <c r="U30" s="2">
        <v>444</v>
      </c>
      <c r="V30" s="2">
        <v>444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57" x14ac:dyDescent="0.3">
      <c r="A31" s="21" t="s">
        <v>8</v>
      </c>
      <c r="B31" s="21">
        <v>69387</v>
      </c>
      <c r="C31" s="21" t="s">
        <v>4</v>
      </c>
      <c r="D31" s="21" t="s">
        <v>79</v>
      </c>
      <c r="E31" s="21">
        <v>11</v>
      </c>
      <c r="F31" s="21" t="s">
        <v>82</v>
      </c>
      <c r="G31" s="21">
        <v>12</v>
      </c>
      <c r="H31" s="21">
        <v>218745</v>
      </c>
      <c r="I31" s="21" t="s">
        <v>89</v>
      </c>
      <c r="J31" s="21">
        <v>29</v>
      </c>
      <c r="K31" s="21">
        <v>447</v>
      </c>
      <c r="L31" s="21">
        <v>470</v>
      </c>
      <c r="M31" s="21">
        <v>475</v>
      </c>
      <c r="N31" s="22">
        <f t="shared" si="0"/>
        <v>472.5</v>
      </c>
      <c r="O31" s="23">
        <f t="shared" si="1"/>
        <v>448.875</v>
      </c>
      <c r="P31" s="24">
        <f t="shared" si="2"/>
        <v>425.25</v>
      </c>
      <c r="Q31" s="25">
        <f t="shared" si="3"/>
        <v>401.625</v>
      </c>
      <c r="R31" s="26">
        <f t="shared" si="4"/>
        <v>378</v>
      </c>
      <c r="S31" s="21">
        <v>451</v>
      </c>
      <c r="T31" s="21">
        <v>440</v>
      </c>
      <c r="U31" s="21">
        <v>427</v>
      </c>
      <c r="V31" s="21">
        <v>427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</row>
    <row r="32" spans="1:57" x14ac:dyDescent="0.3">
      <c r="A32" s="2" t="s">
        <v>8</v>
      </c>
      <c r="B32" s="2">
        <v>69329</v>
      </c>
      <c r="C32" s="2" t="s">
        <v>4</v>
      </c>
      <c r="D32" s="2" t="s">
        <v>73</v>
      </c>
      <c r="E32" s="2">
        <v>15</v>
      </c>
      <c r="F32" s="2" t="s">
        <v>82</v>
      </c>
      <c r="G32" s="2">
        <v>13</v>
      </c>
      <c r="H32" s="2">
        <v>218750</v>
      </c>
      <c r="I32" s="2" t="s">
        <v>89</v>
      </c>
      <c r="J32" s="2">
        <v>30</v>
      </c>
      <c r="K32" s="2">
        <v>517</v>
      </c>
      <c r="L32" s="2">
        <v>543</v>
      </c>
      <c r="M32" s="2">
        <v>548</v>
      </c>
      <c r="N32" s="32">
        <f t="shared" si="0"/>
        <v>545.5</v>
      </c>
      <c r="O32" s="33">
        <f t="shared" si="1"/>
        <v>518.22500000000002</v>
      </c>
      <c r="P32" s="34">
        <f t="shared" si="2"/>
        <v>490.95</v>
      </c>
      <c r="Q32" s="35">
        <f t="shared" si="3"/>
        <v>463.67500000000001</v>
      </c>
      <c r="R32" s="36">
        <f t="shared" si="4"/>
        <v>436.40000000000003</v>
      </c>
      <c r="S32" s="2">
        <v>525</v>
      </c>
      <c r="T32" s="2">
        <v>509</v>
      </c>
      <c r="U32" s="2">
        <v>501</v>
      </c>
      <c r="V32" s="2">
        <v>495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</row>
    <row r="33" spans="1:57" x14ac:dyDescent="0.3">
      <c r="A33" s="21" t="s">
        <v>8</v>
      </c>
      <c r="B33" s="21">
        <v>69331</v>
      </c>
      <c r="C33" s="21" t="s">
        <v>7</v>
      </c>
      <c r="D33" s="21" t="s">
        <v>73</v>
      </c>
      <c r="E33" s="21">
        <v>15</v>
      </c>
      <c r="F33" s="21" t="s">
        <v>82</v>
      </c>
      <c r="G33" s="21">
        <v>13</v>
      </c>
      <c r="H33" s="21">
        <v>218750</v>
      </c>
      <c r="I33" s="21" t="s">
        <v>89</v>
      </c>
      <c r="J33" s="21">
        <v>31</v>
      </c>
      <c r="K33" s="21">
        <v>561</v>
      </c>
      <c r="L33" s="21">
        <v>581</v>
      </c>
      <c r="M33" s="21">
        <v>584</v>
      </c>
      <c r="N33" s="22">
        <f t="shared" si="0"/>
        <v>582.5</v>
      </c>
      <c r="O33" s="23">
        <f t="shared" si="1"/>
        <v>553.375</v>
      </c>
      <c r="P33" s="24">
        <f t="shared" si="2"/>
        <v>524.25</v>
      </c>
      <c r="Q33" s="25">
        <f t="shared" si="3"/>
        <v>495.125</v>
      </c>
      <c r="R33" s="26">
        <f t="shared" si="4"/>
        <v>466</v>
      </c>
      <c r="S33" s="21">
        <v>559</v>
      </c>
      <c r="T33" s="21">
        <v>552</v>
      </c>
      <c r="U33" s="21">
        <v>537</v>
      </c>
      <c r="V33" s="21">
        <v>531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</row>
    <row r="34" spans="1:57" x14ac:dyDescent="0.3">
      <c r="A34" s="37" t="s">
        <v>8</v>
      </c>
      <c r="B34" s="37">
        <v>69270</v>
      </c>
      <c r="C34" s="37" t="s">
        <v>71</v>
      </c>
      <c r="D34" s="37" t="s">
        <v>76</v>
      </c>
      <c r="E34" s="37">
        <v>16</v>
      </c>
      <c r="F34" s="37" t="s">
        <v>82</v>
      </c>
      <c r="G34" s="37">
        <v>14</v>
      </c>
      <c r="H34" s="37">
        <v>218724</v>
      </c>
      <c r="I34" s="37" t="s">
        <v>90</v>
      </c>
      <c r="J34" s="37">
        <v>32</v>
      </c>
      <c r="K34" s="37"/>
      <c r="L34" s="37">
        <v>528</v>
      </c>
      <c r="M34" s="37">
        <v>526</v>
      </c>
      <c r="N34" s="38">
        <f t="shared" si="0"/>
        <v>527</v>
      </c>
      <c r="O34" s="39">
        <f t="shared" si="1"/>
        <v>500.65</v>
      </c>
      <c r="P34" s="40">
        <f t="shared" si="2"/>
        <v>474.3</v>
      </c>
      <c r="Q34" s="41">
        <f t="shared" si="3"/>
        <v>447.95</v>
      </c>
      <c r="R34" s="42">
        <f t="shared" si="4"/>
        <v>421.6</v>
      </c>
      <c r="S34" s="37">
        <v>505</v>
      </c>
      <c r="T34" s="37">
        <v>497</v>
      </c>
      <c r="U34" s="37">
        <v>489</v>
      </c>
      <c r="V34" s="37">
        <v>488</v>
      </c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</row>
    <row r="35" spans="1:57" x14ac:dyDescent="0.3">
      <c r="A35" s="37" t="s">
        <v>8</v>
      </c>
      <c r="B35" s="37">
        <v>69277</v>
      </c>
      <c r="C35" s="37" t="s">
        <v>71</v>
      </c>
      <c r="D35" s="37" t="s">
        <v>76</v>
      </c>
      <c r="E35" s="37">
        <v>16</v>
      </c>
      <c r="F35" s="37" t="s">
        <v>82</v>
      </c>
      <c r="G35" s="37">
        <v>15</v>
      </c>
      <c r="H35" s="37">
        <v>218730</v>
      </c>
      <c r="I35" s="37" t="s">
        <v>90</v>
      </c>
      <c r="J35" s="37">
        <v>33</v>
      </c>
      <c r="K35" s="37"/>
      <c r="L35" s="37">
        <v>568</v>
      </c>
      <c r="M35" s="37">
        <v>569</v>
      </c>
      <c r="N35" s="38">
        <f t="shared" si="0"/>
        <v>568.5</v>
      </c>
      <c r="O35" s="39">
        <f t="shared" si="1"/>
        <v>540.07499999999993</v>
      </c>
      <c r="P35" s="40">
        <f t="shared" si="2"/>
        <v>511.65000000000003</v>
      </c>
      <c r="Q35" s="41">
        <f t="shared" si="3"/>
        <v>483.22499999999997</v>
      </c>
      <c r="R35" s="42">
        <f t="shared" si="4"/>
        <v>454.8</v>
      </c>
      <c r="S35" s="37">
        <v>542</v>
      </c>
      <c r="T35" s="37">
        <v>535</v>
      </c>
      <c r="U35" s="37">
        <v>530</v>
      </c>
      <c r="V35" s="37">
        <v>525</v>
      </c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</row>
    <row r="36" spans="1:57" x14ac:dyDescent="0.3">
      <c r="A36" s="2" t="s">
        <v>8</v>
      </c>
      <c r="B36" s="2">
        <v>69273</v>
      </c>
      <c r="C36" s="2" t="s">
        <v>4</v>
      </c>
      <c r="D36" s="2" t="s">
        <v>76</v>
      </c>
      <c r="E36" s="2">
        <v>16</v>
      </c>
      <c r="F36" s="2" t="s">
        <v>83</v>
      </c>
      <c r="G36" s="2">
        <v>16</v>
      </c>
      <c r="H36" s="2">
        <v>218693</v>
      </c>
      <c r="I36" s="2" t="s">
        <v>89</v>
      </c>
      <c r="J36" s="2">
        <v>34</v>
      </c>
      <c r="K36" s="2">
        <v>522</v>
      </c>
      <c r="L36" s="2">
        <v>532</v>
      </c>
      <c r="M36" s="2">
        <v>525</v>
      </c>
      <c r="N36" s="32">
        <f t="shared" si="0"/>
        <v>528.5</v>
      </c>
      <c r="O36" s="33">
        <f t="shared" si="1"/>
        <v>502.07499999999999</v>
      </c>
      <c r="P36" s="34">
        <f t="shared" si="2"/>
        <v>475.65000000000003</v>
      </c>
      <c r="Q36" s="35">
        <f t="shared" si="3"/>
        <v>449.22499999999997</v>
      </c>
      <c r="R36" s="36">
        <f t="shared" si="4"/>
        <v>422.8</v>
      </c>
      <c r="S36" s="2">
        <v>505</v>
      </c>
      <c r="T36" s="2">
        <v>507</v>
      </c>
      <c r="U36" s="2">
        <v>499</v>
      </c>
      <c r="V36" s="2">
        <v>496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</row>
    <row r="37" spans="1:57" x14ac:dyDescent="0.3">
      <c r="A37" s="4" t="s">
        <v>8</v>
      </c>
      <c r="B37" s="4">
        <v>69274</v>
      </c>
      <c r="C37" s="4" t="s">
        <v>6</v>
      </c>
      <c r="D37" s="4" t="s">
        <v>76</v>
      </c>
      <c r="E37" s="4">
        <v>16</v>
      </c>
      <c r="F37" s="4" t="s">
        <v>83</v>
      </c>
      <c r="G37" s="4">
        <v>16</v>
      </c>
      <c r="H37" s="4">
        <v>218693</v>
      </c>
      <c r="I37" s="4" t="s">
        <v>89</v>
      </c>
      <c r="J37" s="4">
        <v>35</v>
      </c>
      <c r="K37" s="4">
        <v>543</v>
      </c>
      <c r="L37" s="4">
        <v>555</v>
      </c>
      <c r="M37" s="4">
        <v>551</v>
      </c>
      <c r="N37" s="16">
        <f t="shared" si="0"/>
        <v>553</v>
      </c>
      <c r="O37" s="17">
        <f t="shared" si="1"/>
        <v>525.35</v>
      </c>
      <c r="P37" s="18">
        <f t="shared" si="2"/>
        <v>497.7</v>
      </c>
      <c r="Q37" s="19">
        <f t="shared" si="3"/>
        <v>470.05</v>
      </c>
      <c r="R37" s="20">
        <f t="shared" si="4"/>
        <v>442.40000000000003</v>
      </c>
      <c r="S37" s="43">
        <v>521</v>
      </c>
      <c r="T37" s="43">
        <v>526</v>
      </c>
      <c r="U37" s="43">
        <v>518</v>
      </c>
      <c r="V37" s="43">
        <v>519</v>
      </c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</row>
    <row r="38" spans="1:57" x14ac:dyDescent="0.3">
      <c r="A38" s="21" t="s">
        <v>8</v>
      </c>
      <c r="B38" s="21">
        <v>69275</v>
      </c>
      <c r="C38" s="21" t="s">
        <v>7</v>
      </c>
      <c r="D38" s="21" t="s">
        <v>76</v>
      </c>
      <c r="E38" s="21">
        <v>16</v>
      </c>
      <c r="F38" s="21" t="s">
        <v>83</v>
      </c>
      <c r="G38" s="21">
        <v>16</v>
      </c>
      <c r="H38" s="21">
        <v>218693</v>
      </c>
      <c r="I38" s="21" t="s">
        <v>89</v>
      </c>
      <c r="J38" s="21">
        <v>36</v>
      </c>
      <c r="K38" s="21">
        <v>483</v>
      </c>
      <c r="L38" s="21">
        <v>496</v>
      </c>
      <c r="M38" s="21">
        <v>495</v>
      </c>
      <c r="N38" s="22">
        <f t="shared" si="0"/>
        <v>495.5</v>
      </c>
      <c r="O38" s="23">
        <f t="shared" si="1"/>
        <v>470.72499999999997</v>
      </c>
      <c r="P38" s="24">
        <f t="shared" si="2"/>
        <v>445.95</v>
      </c>
      <c r="Q38" s="25">
        <f t="shared" si="3"/>
        <v>421.17500000000001</v>
      </c>
      <c r="R38" s="26">
        <f t="shared" si="4"/>
        <v>396.40000000000003</v>
      </c>
      <c r="S38" s="21">
        <v>475</v>
      </c>
      <c r="T38" s="21">
        <v>474</v>
      </c>
      <c r="U38" s="21">
        <v>465</v>
      </c>
      <c r="V38" s="21">
        <v>463</v>
      </c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</row>
    <row r="39" spans="1:57" x14ac:dyDescent="0.3">
      <c r="A39" s="37" t="s">
        <v>8</v>
      </c>
      <c r="B39" s="37">
        <v>69259</v>
      </c>
      <c r="C39" s="37" t="s">
        <v>4</v>
      </c>
      <c r="D39" s="37" t="s">
        <v>77</v>
      </c>
      <c r="E39" s="37">
        <v>17</v>
      </c>
      <c r="F39" s="37" t="s">
        <v>83</v>
      </c>
      <c r="G39" s="37">
        <v>17</v>
      </c>
      <c r="H39" s="37">
        <v>218699</v>
      </c>
      <c r="I39" s="37" t="s">
        <v>90</v>
      </c>
      <c r="J39" s="37">
        <v>37</v>
      </c>
      <c r="K39" s="37">
        <v>724</v>
      </c>
      <c r="L39" s="37">
        <v>743</v>
      </c>
      <c r="M39" s="37">
        <v>749</v>
      </c>
      <c r="N39" s="38">
        <f t="shared" si="0"/>
        <v>746</v>
      </c>
      <c r="O39" s="39">
        <f t="shared" si="1"/>
        <v>708.69999999999993</v>
      </c>
      <c r="P39" s="40">
        <f t="shared" si="2"/>
        <v>671.4</v>
      </c>
      <c r="Q39" s="41">
        <f t="shared" si="3"/>
        <v>634.1</v>
      </c>
      <c r="R39" s="42">
        <f t="shared" si="4"/>
        <v>596.80000000000007</v>
      </c>
      <c r="S39" s="37">
        <v>720</v>
      </c>
      <c r="T39" s="37">
        <v>703</v>
      </c>
      <c r="U39" s="37">
        <v>689</v>
      </c>
      <c r="V39" s="37">
        <v>687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</row>
    <row r="40" spans="1:57" x14ac:dyDescent="0.3">
      <c r="A40" s="37" t="s">
        <v>8</v>
      </c>
      <c r="B40" s="37">
        <v>69260</v>
      </c>
      <c r="C40" s="37" t="s">
        <v>6</v>
      </c>
      <c r="D40" s="37" t="s">
        <v>77</v>
      </c>
      <c r="E40" s="37">
        <v>17</v>
      </c>
      <c r="F40" s="37" t="s">
        <v>83</v>
      </c>
      <c r="G40" s="37">
        <v>18</v>
      </c>
      <c r="H40" s="37">
        <v>218700</v>
      </c>
      <c r="I40" s="37" t="s">
        <v>90</v>
      </c>
      <c r="J40" s="37">
        <v>38</v>
      </c>
      <c r="K40" s="37">
        <v>580</v>
      </c>
      <c r="L40" s="37">
        <v>597</v>
      </c>
      <c r="M40" s="37">
        <v>603</v>
      </c>
      <c r="N40" s="38">
        <f t="shared" si="0"/>
        <v>600</v>
      </c>
      <c r="O40" s="39">
        <f t="shared" si="1"/>
        <v>570</v>
      </c>
      <c r="P40" s="40">
        <f t="shared" si="2"/>
        <v>540</v>
      </c>
      <c r="Q40" s="41">
        <f t="shared" si="3"/>
        <v>510</v>
      </c>
      <c r="R40" s="42">
        <f t="shared" si="4"/>
        <v>480</v>
      </c>
      <c r="S40" s="37">
        <v>575</v>
      </c>
      <c r="T40" s="37">
        <v>562</v>
      </c>
      <c r="U40" s="37">
        <v>553</v>
      </c>
      <c r="V40" s="37">
        <v>545</v>
      </c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</row>
    <row r="41" spans="1:57" x14ac:dyDescent="0.3">
      <c r="A41" s="37" t="s">
        <v>8</v>
      </c>
      <c r="B41" s="37">
        <v>69261</v>
      </c>
      <c r="C41" s="37" t="s">
        <v>7</v>
      </c>
      <c r="D41" s="37" t="s">
        <v>77</v>
      </c>
      <c r="E41" s="37">
        <v>17</v>
      </c>
      <c r="F41" s="37" t="s">
        <v>83</v>
      </c>
      <c r="G41" s="37">
        <v>19</v>
      </c>
      <c r="H41" s="37">
        <v>218701</v>
      </c>
      <c r="I41" s="37" t="s">
        <v>90</v>
      </c>
      <c r="J41" s="37">
        <v>39</v>
      </c>
      <c r="K41" s="37">
        <v>640</v>
      </c>
      <c r="L41" s="37">
        <v>660</v>
      </c>
      <c r="M41" s="37">
        <v>672</v>
      </c>
      <c r="N41" s="38">
        <f t="shared" si="0"/>
        <v>666</v>
      </c>
      <c r="O41" s="39">
        <f t="shared" si="1"/>
        <v>632.69999999999993</v>
      </c>
      <c r="P41" s="40">
        <f t="shared" si="2"/>
        <v>599.4</v>
      </c>
      <c r="Q41" s="41">
        <f t="shared" si="3"/>
        <v>566.1</v>
      </c>
      <c r="R41" s="42">
        <f t="shared" si="4"/>
        <v>532.80000000000007</v>
      </c>
      <c r="S41" s="37">
        <v>642</v>
      </c>
      <c r="T41" s="37">
        <v>634</v>
      </c>
      <c r="U41" s="37">
        <v>622</v>
      </c>
      <c r="V41" s="37">
        <v>619</v>
      </c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</row>
    <row r="42" spans="1:57" x14ac:dyDescent="0.3">
      <c r="A42" s="37" t="s">
        <v>8</v>
      </c>
      <c r="B42" s="37">
        <v>69264</v>
      </c>
      <c r="C42" s="37" t="s">
        <v>71</v>
      </c>
      <c r="D42" s="37" t="s">
        <v>77</v>
      </c>
      <c r="E42" s="37">
        <v>17</v>
      </c>
      <c r="F42" s="37" t="s">
        <v>83</v>
      </c>
      <c r="G42" s="37">
        <v>20</v>
      </c>
      <c r="H42" s="37">
        <v>218727</v>
      </c>
      <c r="I42" s="37" t="s">
        <v>90</v>
      </c>
      <c r="J42" s="37">
        <v>40</v>
      </c>
      <c r="K42" s="37"/>
      <c r="L42" s="37">
        <v>707</v>
      </c>
      <c r="M42" s="37">
        <v>708</v>
      </c>
      <c r="N42" s="38">
        <f t="shared" si="0"/>
        <v>707.5</v>
      </c>
      <c r="O42" s="39">
        <f t="shared" si="1"/>
        <v>672.125</v>
      </c>
      <c r="P42" s="40">
        <f t="shared" si="2"/>
        <v>636.75</v>
      </c>
      <c r="Q42" s="41">
        <f t="shared" si="3"/>
        <v>601.375</v>
      </c>
      <c r="R42" s="42">
        <f t="shared" si="4"/>
        <v>566</v>
      </c>
      <c r="S42" s="37">
        <v>675</v>
      </c>
      <c r="T42" s="37">
        <v>660</v>
      </c>
      <c r="U42" s="37">
        <v>649</v>
      </c>
      <c r="V42" s="37">
        <v>642</v>
      </c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</row>
    <row r="43" spans="1:57" x14ac:dyDescent="0.3">
      <c r="A43" s="37" t="s">
        <v>8</v>
      </c>
      <c r="B43" s="37">
        <v>69266</v>
      </c>
      <c r="C43" s="37" t="s">
        <v>71</v>
      </c>
      <c r="D43" s="37" t="s">
        <v>77</v>
      </c>
      <c r="E43" s="37">
        <v>17</v>
      </c>
      <c r="F43" s="37" t="s">
        <v>83</v>
      </c>
      <c r="G43" s="37">
        <v>21</v>
      </c>
      <c r="H43" s="37">
        <v>218725</v>
      </c>
      <c r="I43" s="37" t="s">
        <v>90</v>
      </c>
      <c r="J43" s="37">
        <v>41</v>
      </c>
      <c r="K43" s="37"/>
      <c r="L43" s="37">
        <v>601</v>
      </c>
      <c r="M43" s="37">
        <v>607</v>
      </c>
      <c r="N43" s="38">
        <f t="shared" si="0"/>
        <v>604</v>
      </c>
      <c r="O43" s="39">
        <f t="shared" si="1"/>
        <v>573.79999999999995</v>
      </c>
      <c r="P43" s="40">
        <f t="shared" si="2"/>
        <v>543.6</v>
      </c>
      <c r="Q43" s="41">
        <f t="shared" si="3"/>
        <v>513.4</v>
      </c>
      <c r="R43" s="42">
        <f t="shared" si="4"/>
        <v>483.20000000000005</v>
      </c>
      <c r="S43" s="37">
        <v>580</v>
      </c>
      <c r="T43" s="37">
        <v>566</v>
      </c>
      <c r="U43" s="37">
        <v>555</v>
      </c>
      <c r="V43" s="37">
        <v>551</v>
      </c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</row>
    <row r="44" spans="1:57" x14ac:dyDescent="0.3">
      <c r="A44" s="37" t="s">
        <v>8</v>
      </c>
      <c r="B44" s="37">
        <v>69285</v>
      </c>
      <c r="C44" s="37" t="s">
        <v>71</v>
      </c>
      <c r="D44" s="37" t="s">
        <v>74</v>
      </c>
      <c r="E44" s="37">
        <v>15</v>
      </c>
      <c r="F44" s="37" t="s">
        <v>85</v>
      </c>
      <c r="G44" s="37">
        <v>22</v>
      </c>
      <c r="H44" s="37">
        <v>218731</v>
      </c>
      <c r="I44" s="37" t="s">
        <v>90</v>
      </c>
      <c r="J44" s="37">
        <v>42</v>
      </c>
      <c r="K44" s="37"/>
      <c r="L44" s="37">
        <v>635</v>
      </c>
      <c r="M44" s="37">
        <v>640</v>
      </c>
      <c r="N44" s="38">
        <f t="shared" si="0"/>
        <v>637.5</v>
      </c>
      <c r="O44" s="39">
        <f t="shared" si="1"/>
        <v>605.625</v>
      </c>
      <c r="P44" s="40">
        <f t="shared" si="2"/>
        <v>573.75</v>
      </c>
      <c r="Q44" s="41">
        <f t="shared" si="3"/>
        <v>541.875</v>
      </c>
      <c r="R44" s="42">
        <f t="shared" si="4"/>
        <v>510</v>
      </c>
      <c r="S44" s="37">
        <v>613</v>
      </c>
      <c r="T44" s="37">
        <v>598</v>
      </c>
      <c r="U44" s="37">
        <v>584</v>
      </c>
      <c r="V44" s="37">
        <v>587</v>
      </c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</row>
    <row r="45" spans="1:57" x14ac:dyDescent="0.3">
      <c r="A45" s="37" t="s">
        <v>8</v>
      </c>
      <c r="B45" s="37">
        <v>69287</v>
      </c>
      <c r="C45" s="37" t="s">
        <v>71</v>
      </c>
      <c r="D45" s="37" t="s">
        <v>74</v>
      </c>
      <c r="E45" s="37">
        <v>15</v>
      </c>
      <c r="F45" s="37" t="s">
        <v>85</v>
      </c>
      <c r="G45" s="37">
        <v>23</v>
      </c>
      <c r="H45" s="37">
        <v>218729</v>
      </c>
      <c r="I45" s="37" t="s">
        <v>90</v>
      </c>
      <c r="J45" s="37">
        <v>43</v>
      </c>
      <c r="K45" s="37"/>
      <c r="L45" s="37">
        <v>580</v>
      </c>
      <c r="M45" s="37">
        <v>582</v>
      </c>
      <c r="N45" s="38">
        <f t="shared" si="0"/>
        <v>581</v>
      </c>
      <c r="O45" s="39">
        <f t="shared" si="1"/>
        <v>551.94999999999993</v>
      </c>
      <c r="P45" s="40">
        <f t="shared" si="2"/>
        <v>522.9</v>
      </c>
      <c r="Q45" s="41">
        <f t="shared" si="3"/>
        <v>493.84999999999997</v>
      </c>
      <c r="R45" s="42">
        <f t="shared" si="4"/>
        <v>464.8</v>
      </c>
      <c r="S45" s="37">
        <v>555</v>
      </c>
      <c r="T45" s="37">
        <v>550</v>
      </c>
      <c r="U45" s="37">
        <v>543</v>
      </c>
      <c r="V45" s="37">
        <v>538</v>
      </c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</row>
    <row r="46" spans="1:57" x14ac:dyDescent="0.3">
      <c r="A46" s="37" t="s">
        <v>8</v>
      </c>
      <c r="B46" s="37">
        <v>69298</v>
      </c>
      <c r="C46" s="37" t="s">
        <v>71</v>
      </c>
      <c r="D46" s="37" t="s">
        <v>75</v>
      </c>
      <c r="E46" s="37">
        <v>15</v>
      </c>
      <c r="F46" s="37" t="s">
        <v>85</v>
      </c>
      <c r="G46" s="37">
        <v>24</v>
      </c>
      <c r="H46" s="37">
        <v>218726</v>
      </c>
      <c r="I46" s="37" t="s">
        <v>90</v>
      </c>
      <c r="J46" s="37">
        <v>44</v>
      </c>
      <c r="K46" s="37"/>
      <c r="L46" s="37">
        <v>538</v>
      </c>
      <c r="M46" s="37">
        <v>541</v>
      </c>
      <c r="N46" s="38">
        <f t="shared" si="0"/>
        <v>539.5</v>
      </c>
      <c r="O46" s="39">
        <f t="shared" si="1"/>
        <v>512.52499999999998</v>
      </c>
      <c r="P46" s="40">
        <f t="shared" si="2"/>
        <v>485.55</v>
      </c>
      <c r="Q46" s="41">
        <f t="shared" si="3"/>
        <v>458.57499999999999</v>
      </c>
      <c r="R46" s="42">
        <f t="shared" si="4"/>
        <v>431.6</v>
      </c>
      <c r="S46" s="37">
        <v>515</v>
      </c>
      <c r="T46" s="37">
        <v>509</v>
      </c>
      <c r="U46" s="37">
        <v>500</v>
      </c>
      <c r="V46" s="37">
        <v>491</v>
      </c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11AF1-E6B3-46D5-9CCF-1C566142F037}">
  <sheetPr>
    <pageSetUpPr fitToPage="1"/>
  </sheetPr>
  <dimension ref="A2:CK71"/>
  <sheetViews>
    <sheetView tabSelected="1" topLeftCell="BK27" zoomScale="70" zoomScaleNormal="70" workbookViewId="0">
      <selection activeCell="BX43" sqref="BX43:CH64"/>
    </sheetView>
  </sheetViews>
  <sheetFormatPr defaultRowHeight="14.4" x14ac:dyDescent="0.3"/>
  <cols>
    <col min="18" max="18" width="8.88671875" style="57"/>
    <col min="21" max="21" width="8.88671875" style="66"/>
    <col min="22" max="22" width="13.33203125" style="66" bestFit="1" customWidth="1"/>
    <col min="23" max="23" width="13.109375" bestFit="1" customWidth="1"/>
    <col min="24" max="24" width="10.6640625" bestFit="1" customWidth="1"/>
    <col min="30" max="30" width="10.33203125" customWidth="1"/>
    <col min="38" max="38" width="10.109375" bestFit="1" customWidth="1"/>
    <col min="50" max="50" width="10.44140625" bestFit="1" customWidth="1"/>
    <col min="53" max="56" width="11.21875" bestFit="1" customWidth="1"/>
    <col min="57" max="57" width="9.21875" customWidth="1"/>
    <col min="58" max="58" width="11.21875" customWidth="1"/>
    <col min="59" max="59" width="10.21875" bestFit="1" customWidth="1"/>
    <col min="60" max="60" width="11.21875" bestFit="1" customWidth="1"/>
    <col min="61" max="61" width="11.109375" bestFit="1" customWidth="1"/>
    <col min="63" max="66" width="10.44140625" customWidth="1"/>
    <col min="67" max="67" width="16.77734375" bestFit="1" customWidth="1"/>
    <col min="68" max="68" width="10.21875" bestFit="1" customWidth="1"/>
    <col min="69" max="69" width="11.21875" bestFit="1" customWidth="1"/>
    <col min="70" max="71" width="11.109375" bestFit="1" customWidth="1"/>
    <col min="75" max="75" width="11.109375" bestFit="1" customWidth="1"/>
    <col min="76" max="77" width="10.21875" bestFit="1" customWidth="1"/>
    <col min="78" max="78" width="11.21875" bestFit="1" customWidth="1"/>
    <col min="79" max="79" width="11.21875" customWidth="1"/>
    <col min="80" max="80" width="11.109375" bestFit="1" customWidth="1"/>
    <col min="81" max="81" width="11.109375" customWidth="1"/>
    <col min="83" max="83" width="10.6640625" customWidth="1"/>
    <col min="85" max="85" width="11.21875" customWidth="1"/>
    <col min="86" max="86" width="15.44140625" bestFit="1" customWidth="1"/>
    <col min="87" max="87" width="9.109375" customWidth="1"/>
    <col min="88" max="88" width="11" bestFit="1" customWidth="1"/>
    <col min="89" max="89" width="10.6640625" bestFit="1" customWidth="1"/>
  </cols>
  <sheetData>
    <row r="2" spans="1:31" x14ac:dyDescent="0.3">
      <c r="AE2" t="s">
        <v>138</v>
      </c>
    </row>
    <row r="3" spans="1:31" x14ac:dyDescent="0.3">
      <c r="A3" s="9" t="s">
        <v>2</v>
      </c>
      <c r="B3" s="9" t="s">
        <v>0</v>
      </c>
      <c r="C3" s="9" t="s">
        <v>1</v>
      </c>
      <c r="D3" s="9" t="s">
        <v>3</v>
      </c>
      <c r="E3" s="9" t="s">
        <v>9</v>
      </c>
      <c r="F3" s="9" t="s">
        <v>81</v>
      </c>
      <c r="G3" s="9" t="s">
        <v>86</v>
      </c>
      <c r="H3" s="9" t="s">
        <v>87</v>
      </c>
      <c r="I3" s="9" t="s">
        <v>88</v>
      </c>
      <c r="J3" s="9" t="s">
        <v>91</v>
      </c>
      <c r="M3" s="9" t="s">
        <v>120</v>
      </c>
      <c r="N3" s="9" t="s">
        <v>98</v>
      </c>
      <c r="O3" s="9" t="s">
        <v>2</v>
      </c>
      <c r="P3" s="9" t="s">
        <v>0</v>
      </c>
      <c r="Q3" s="9" t="s">
        <v>1</v>
      </c>
      <c r="R3" s="50" t="s">
        <v>86</v>
      </c>
      <c r="S3" s="9" t="s">
        <v>87</v>
      </c>
      <c r="T3" s="9" t="s">
        <v>88</v>
      </c>
      <c r="U3" s="59" t="s">
        <v>91</v>
      </c>
      <c r="V3" s="59" t="s">
        <v>97</v>
      </c>
      <c r="W3" s="9" t="s">
        <v>111</v>
      </c>
      <c r="X3" s="9" t="s">
        <v>112</v>
      </c>
      <c r="Y3" s="9" t="s">
        <v>115</v>
      </c>
      <c r="AA3" s="9" t="s">
        <v>124</v>
      </c>
      <c r="AB3" s="9" t="s">
        <v>125</v>
      </c>
      <c r="AC3" s="9" t="s">
        <v>135</v>
      </c>
      <c r="AD3" s="9" t="s">
        <v>134</v>
      </c>
      <c r="AE3" s="9" t="s">
        <v>137</v>
      </c>
    </row>
    <row r="4" spans="1:31" x14ac:dyDescent="0.3">
      <c r="A4" s="2" t="s">
        <v>5</v>
      </c>
      <c r="B4" s="2">
        <v>69341</v>
      </c>
      <c r="C4" s="2" t="s">
        <v>4</v>
      </c>
      <c r="D4" s="2" t="s">
        <v>72</v>
      </c>
      <c r="E4" s="2">
        <v>13</v>
      </c>
      <c r="F4" s="2" t="s">
        <v>82</v>
      </c>
      <c r="G4" s="2">
        <v>1</v>
      </c>
      <c r="H4" s="2">
        <v>218710</v>
      </c>
      <c r="I4" s="2" t="s">
        <v>89</v>
      </c>
      <c r="J4" s="2">
        <v>1</v>
      </c>
      <c r="M4" s="2" t="s">
        <v>121</v>
      </c>
      <c r="N4" s="2">
        <v>1</v>
      </c>
      <c r="O4" s="2" t="s">
        <v>5</v>
      </c>
      <c r="P4" s="2">
        <v>69341</v>
      </c>
      <c r="Q4" s="2" t="s">
        <v>4</v>
      </c>
      <c r="R4" s="51">
        <v>1</v>
      </c>
      <c r="S4" s="2">
        <v>218710</v>
      </c>
      <c r="T4" s="2" t="s">
        <v>89</v>
      </c>
      <c r="U4" s="60">
        <v>1</v>
      </c>
      <c r="V4" s="60" t="s">
        <v>99</v>
      </c>
      <c r="W4" s="2" t="s">
        <v>82</v>
      </c>
      <c r="X4" s="2" t="s">
        <v>113</v>
      </c>
      <c r="Y4" s="2">
        <v>1</v>
      </c>
      <c r="Z4" s="4"/>
      <c r="AA4" s="43" t="s">
        <v>126</v>
      </c>
      <c r="AB4" s="43" t="s">
        <v>127</v>
      </c>
      <c r="AD4" t="s">
        <v>136</v>
      </c>
      <c r="AE4" s="66">
        <v>7</v>
      </c>
    </row>
    <row r="5" spans="1:31" x14ac:dyDescent="0.3">
      <c r="A5" s="4" t="s">
        <v>5</v>
      </c>
      <c r="B5" s="4">
        <v>69342</v>
      </c>
      <c r="C5" s="4" t="s">
        <v>6</v>
      </c>
      <c r="D5" s="4" t="s">
        <v>72</v>
      </c>
      <c r="E5" s="4">
        <v>13</v>
      </c>
      <c r="F5" s="4" t="s">
        <v>82</v>
      </c>
      <c r="G5" s="4">
        <v>1</v>
      </c>
      <c r="H5" s="4">
        <v>218710</v>
      </c>
      <c r="I5" s="4" t="s">
        <v>89</v>
      </c>
      <c r="J5" s="4">
        <v>2</v>
      </c>
      <c r="M5" s="4" t="s">
        <v>121</v>
      </c>
      <c r="N5" s="4">
        <v>1</v>
      </c>
      <c r="O5" s="4" t="s">
        <v>5</v>
      </c>
      <c r="P5" s="4">
        <v>69342</v>
      </c>
      <c r="Q5" s="4" t="s">
        <v>6</v>
      </c>
      <c r="R5" s="52">
        <v>1</v>
      </c>
      <c r="S5" s="4">
        <v>218710</v>
      </c>
      <c r="T5" s="4" t="s">
        <v>89</v>
      </c>
      <c r="U5" s="61">
        <v>2</v>
      </c>
      <c r="V5" s="61" t="s">
        <v>90</v>
      </c>
      <c r="W5" s="4" t="s">
        <v>83</v>
      </c>
      <c r="X5" s="4" t="s">
        <v>113</v>
      </c>
      <c r="Y5" s="4">
        <v>1</v>
      </c>
      <c r="Z5" s="4"/>
      <c r="AA5" s="43" t="s">
        <v>127</v>
      </c>
      <c r="AB5" s="43" t="s">
        <v>126</v>
      </c>
      <c r="AD5" t="s">
        <v>136</v>
      </c>
      <c r="AE5" s="66">
        <v>8</v>
      </c>
    </row>
    <row r="6" spans="1:31" x14ac:dyDescent="0.3">
      <c r="A6" s="21" t="s">
        <v>5</v>
      </c>
      <c r="B6" s="21">
        <v>69343</v>
      </c>
      <c r="C6" s="21" t="s">
        <v>7</v>
      </c>
      <c r="D6" s="21" t="s">
        <v>72</v>
      </c>
      <c r="E6" s="21">
        <v>13</v>
      </c>
      <c r="F6" s="21" t="s">
        <v>82</v>
      </c>
      <c r="G6" s="21">
        <v>1</v>
      </c>
      <c r="H6" s="21">
        <v>218710</v>
      </c>
      <c r="I6" s="21" t="s">
        <v>89</v>
      </c>
      <c r="J6" s="21">
        <v>3</v>
      </c>
      <c r="M6" s="4" t="s">
        <v>121</v>
      </c>
      <c r="N6" s="4">
        <v>1</v>
      </c>
      <c r="O6" s="4" t="s">
        <v>5</v>
      </c>
      <c r="P6" s="4">
        <v>69343</v>
      </c>
      <c r="Q6" s="4" t="s">
        <v>7</v>
      </c>
      <c r="R6" s="52">
        <v>1</v>
      </c>
      <c r="S6" s="4">
        <v>218710</v>
      </c>
      <c r="T6" s="4" t="s">
        <v>89</v>
      </c>
      <c r="U6" s="61">
        <v>3</v>
      </c>
      <c r="V6" s="61" t="s">
        <v>100</v>
      </c>
      <c r="W6" s="4" t="s">
        <v>85</v>
      </c>
      <c r="X6" s="4" t="s">
        <v>113</v>
      </c>
      <c r="Y6" s="4">
        <v>1</v>
      </c>
      <c r="Z6" s="4"/>
      <c r="AA6" s="43" t="s">
        <v>126</v>
      </c>
      <c r="AB6" s="43" t="s">
        <v>127</v>
      </c>
      <c r="AD6" t="s">
        <v>136</v>
      </c>
      <c r="AE6" s="66">
        <v>9</v>
      </c>
    </row>
    <row r="7" spans="1:31" x14ac:dyDescent="0.3">
      <c r="A7" s="2" t="s">
        <v>5</v>
      </c>
      <c r="B7" s="2">
        <v>69344</v>
      </c>
      <c r="C7" s="2" t="s">
        <v>4</v>
      </c>
      <c r="D7" s="2" t="s">
        <v>72</v>
      </c>
      <c r="E7" s="2">
        <v>13</v>
      </c>
      <c r="F7" s="2" t="s">
        <v>82</v>
      </c>
      <c r="G7" s="2">
        <v>2</v>
      </c>
      <c r="H7" s="2">
        <v>218711</v>
      </c>
      <c r="I7" s="2" t="s">
        <v>89</v>
      </c>
      <c r="J7" s="2">
        <v>4</v>
      </c>
      <c r="M7" s="2" t="s">
        <v>121</v>
      </c>
      <c r="N7" s="2">
        <v>1</v>
      </c>
      <c r="O7" s="2" t="s">
        <v>5</v>
      </c>
      <c r="P7" s="2">
        <v>69344</v>
      </c>
      <c r="Q7" s="2" t="s">
        <v>4</v>
      </c>
      <c r="R7" s="51">
        <v>2</v>
      </c>
      <c r="S7" s="2">
        <v>218711</v>
      </c>
      <c r="T7" s="2" t="s">
        <v>89</v>
      </c>
      <c r="U7" s="60">
        <v>4</v>
      </c>
      <c r="V7" s="60" t="s">
        <v>101</v>
      </c>
      <c r="W7" s="2" t="s">
        <v>110</v>
      </c>
      <c r="X7" s="2" t="s">
        <v>113</v>
      </c>
      <c r="Y7" s="2">
        <v>1</v>
      </c>
      <c r="Z7" s="4"/>
      <c r="AA7" s="43" t="s">
        <v>127</v>
      </c>
      <c r="AB7" s="43" t="s">
        <v>126</v>
      </c>
      <c r="AD7" t="s">
        <v>136</v>
      </c>
      <c r="AE7" s="66">
        <v>10</v>
      </c>
    </row>
    <row r="8" spans="1:31" x14ac:dyDescent="0.3">
      <c r="A8" s="4" t="s">
        <v>5</v>
      </c>
      <c r="B8" s="4">
        <v>69345</v>
      </c>
      <c r="C8" s="4" t="s">
        <v>6</v>
      </c>
      <c r="D8" s="4" t="s">
        <v>72</v>
      </c>
      <c r="E8" s="4">
        <v>13</v>
      </c>
      <c r="F8" s="4" t="s">
        <v>82</v>
      </c>
      <c r="G8" s="4">
        <v>2</v>
      </c>
      <c r="H8" s="4">
        <v>218711</v>
      </c>
      <c r="I8" s="4" t="s">
        <v>89</v>
      </c>
      <c r="J8" s="4">
        <v>5</v>
      </c>
      <c r="M8" s="4" t="s">
        <v>121</v>
      </c>
      <c r="N8" s="4">
        <v>1</v>
      </c>
      <c r="O8" s="4" t="s">
        <v>5</v>
      </c>
      <c r="P8" s="4">
        <v>69345</v>
      </c>
      <c r="Q8" s="4" t="s">
        <v>6</v>
      </c>
      <c r="R8" s="52">
        <v>2</v>
      </c>
      <c r="S8" s="4">
        <v>218711</v>
      </c>
      <c r="T8" s="4" t="s">
        <v>89</v>
      </c>
      <c r="U8" s="61">
        <v>5</v>
      </c>
      <c r="V8" s="61" t="s">
        <v>102</v>
      </c>
      <c r="W8" s="4" t="s">
        <v>82</v>
      </c>
      <c r="X8" s="4" t="s">
        <v>114</v>
      </c>
      <c r="Y8" s="4">
        <v>2</v>
      </c>
      <c r="Z8" s="4"/>
      <c r="AA8" s="43" t="s">
        <v>126</v>
      </c>
      <c r="AB8" s="43" t="s">
        <v>127</v>
      </c>
      <c r="AD8" t="s">
        <v>136</v>
      </c>
      <c r="AE8" s="66">
        <v>7</v>
      </c>
    </row>
    <row r="9" spans="1:31" x14ac:dyDescent="0.3">
      <c r="A9" s="21" t="s">
        <v>5</v>
      </c>
      <c r="B9" s="21">
        <v>69369</v>
      </c>
      <c r="C9" s="21" t="s">
        <v>4</v>
      </c>
      <c r="D9" s="21" t="s">
        <v>84</v>
      </c>
      <c r="E9" s="21">
        <v>12</v>
      </c>
      <c r="F9" s="21" t="s">
        <v>82</v>
      </c>
      <c r="G9" s="21">
        <v>2</v>
      </c>
      <c r="H9" s="21">
        <v>218711</v>
      </c>
      <c r="I9" s="21" t="s">
        <v>89</v>
      </c>
      <c r="J9" s="21">
        <v>6</v>
      </c>
      <c r="M9" s="21" t="s">
        <v>121</v>
      </c>
      <c r="N9" s="21">
        <v>1</v>
      </c>
      <c r="O9" s="21" t="s">
        <v>5</v>
      </c>
      <c r="P9" s="21">
        <v>69369</v>
      </c>
      <c r="Q9" s="21" t="s">
        <v>4</v>
      </c>
      <c r="R9" s="53">
        <v>2</v>
      </c>
      <c r="S9" s="21">
        <v>218711</v>
      </c>
      <c r="T9" s="21" t="s">
        <v>89</v>
      </c>
      <c r="U9" s="62">
        <v>6</v>
      </c>
      <c r="V9" s="62" t="s">
        <v>103</v>
      </c>
      <c r="W9" s="21" t="s">
        <v>83</v>
      </c>
      <c r="X9" s="21" t="s">
        <v>114</v>
      </c>
      <c r="Y9" s="21">
        <v>2</v>
      </c>
      <c r="Z9" s="4"/>
      <c r="AA9" s="43" t="s">
        <v>127</v>
      </c>
      <c r="AB9" s="43" t="s">
        <v>126</v>
      </c>
      <c r="AC9" s="43" t="s">
        <v>126</v>
      </c>
      <c r="AD9" t="s">
        <v>136</v>
      </c>
      <c r="AE9" s="66">
        <v>8</v>
      </c>
    </row>
    <row r="10" spans="1:31" x14ac:dyDescent="0.3">
      <c r="A10" s="2" t="s">
        <v>5</v>
      </c>
      <c r="B10" s="2">
        <v>69353</v>
      </c>
      <c r="C10" s="2" t="s">
        <v>4</v>
      </c>
      <c r="D10" s="2" t="s">
        <v>78</v>
      </c>
      <c r="E10" s="2">
        <v>12</v>
      </c>
      <c r="F10" s="2" t="s">
        <v>82</v>
      </c>
      <c r="G10" s="2">
        <v>3</v>
      </c>
      <c r="H10" s="2">
        <v>218717</v>
      </c>
      <c r="I10" s="2" t="s">
        <v>89</v>
      </c>
      <c r="J10" s="2">
        <v>7</v>
      </c>
      <c r="M10" s="2" t="s">
        <v>121</v>
      </c>
      <c r="N10" s="2">
        <v>1</v>
      </c>
      <c r="O10" s="2" t="s">
        <v>8</v>
      </c>
      <c r="P10" s="2">
        <v>69382</v>
      </c>
      <c r="Q10" s="2" t="s">
        <v>6</v>
      </c>
      <c r="R10" s="51">
        <v>11</v>
      </c>
      <c r="S10" s="2">
        <v>218744</v>
      </c>
      <c r="T10" s="2" t="s">
        <v>89</v>
      </c>
      <c r="U10" s="60">
        <v>26</v>
      </c>
      <c r="V10" s="60" t="s">
        <v>104</v>
      </c>
      <c r="W10" s="2" t="s">
        <v>82</v>
      </c>
      <c r="X10" s="2" t="s">
        <v>113</v>
      </c>
      <c r="Y10" s="2">
        <v>2</v>
      </c>
      <c r="Z10" s="4"/>
      <c r="AA10" s="43" t="s">
        <v>126</v>
      </c>
      <c r="AB10" s="43" t="s">
        <v>127</v>
      </c>
      <c r="AD10" t="s">
        <v>136</v>
      </c>
      <c r="AE10" s="66">
        <v>7</v>
      </c>
    </row>
    <row r="11" spans="1:31" x14ac:dyDescent="0.3">
      <c r="A11" s="21" t="s">
        <v>5</v>
      </c>
      <c r="B11" s="21">
        <v>69356</v>
      </c>
      <c r="C11" s="21" t="s">
        <v>6</v>
      </c>
      <c r="D11" s="21" t="s">
        <v>78</v>
      </c>
      <c r="E11" s="21">
        <v>12</v>
      </c>
      <c r="F11" s="21" t="s">
        <v>82</v>
      </c>
      <c r="G11" s="21">
        <v>3</v>
      </c>
      <c r="H11" s="21">
        <v>218717</v>
      </c>
      <c r="I11" s="21" t="s">
        <v>89</v>
      </c>
      <c r="J11" s="21">
        <v>8</v>
      </c>
      <c r="M11" s="4" t="s">
        <v>121</v>
      </c>
      <c r="N11" s="4">
        <v>1</v>
      </c>
      <c r="O11" s="4" t="s">
        <v>8</v>
      </c>
      <c r="P11" s="4">
        <v>69383</v>
      </c>
      <c r="Q11" s="4" t="s">
        <v>7</v>
      </c>
      <c r="R11" s="52">
        <v>11</v>
      </c>
      <c r="S11" s="4">
        <v>218744</v>
      </c>
      <c r="T11" s="4" t="s">
        <v>89</v>
      </c>
      <c r="U11" s="61">
        <v>27</v>
      </c>
      <c r="V11" s="61" t="s">
        <v>89</v>
      </c>
      <c r="W11" s="4" t="s">
        <v>83</v>
      </c>
      <c r="X11" s="4" t="s">
        <v>113</v>
      </c>
      <c r="Y11" s="4">
        <v>2</v>
      </c>
      <c r="Z11" s="4"/>
      <c r="AA11" s="43" t="s">
        <v>127</v>
      </c>
      <c r="AB11" s="43" t="s">
        <v>126</v>
      </c>
      <c r="AD11" t="s">
        <v>136</v>
      </c>
      <c r="AE11" s="66">
        <v>8</v>
      </c>
    </row>
    <row r="12" spans="1:31" x14ac:dyDescent="0.3">
      <c r="A12" s="2" t="s">
        <v>5</v>
      </c>
      <c r="B12" s="2">
        <v>69377</v>
      </c>
      <c r="C12" s="2" t="s">
        <v>6</v>
      </c>
      <c r="D12" s="2" t="s">
        <v>80</v>
      </c>
      <c r="E12" s="2">
        <v>12</v>
      </c>
      <c r="F12" s="2" t="s">
        <v>83</v>
      </c>
      <c r="G12" s="2">
        <v>4</v>
      </c>
      <c r="H12" s="2">
        <v>218734</v>
      </c>
      <c r="I12" s="2" t="s">
        <v>89</v>
      </c>
      <c r="J12" s="2">
        <v>9</v>
      </c>
      <c r="M12" s="2" t="s">
        <v>121</v>
      </c>
      <c r="N12" s="2">
        <v>1</v>
      </c>
      <c r="O12" s="2" t="s">
        <v>8</v>
      </c>
      <c r="P12" s="2">
        <v>69374</v>
      </c>
      <c r="Q12" s="2" t="s">
        <v>4</v>
      </c>
      <c r="R12" s="51">
        <v>12</v>
      </c>
      <c r="S12" s="2">
        <v>218745</v>
      </c>
      <c r="T12" s="2" t="s">
        <v>89</v>
      </c>
      <c r="U12" s="60">
        <v>28</v>
      </c>
      <c r="V12" s="60" t="s">
        <v>105</v>
      </c>
      <c r="W12" s="2" t="s">
        <v>85</v>
      </c>
      <c r="X12" s="2" t="s">
        <v>113</v>
      </c>
      <c r="Y12" s="2">
        <v>2</v>
      </c>
      <c r="Z12" s="4"/>
      <c r="AA12" s="43" t="s">
        <v>126</v>
      </c>
      <c r="AB12" s="43" t="s">
        <v>127</v>
      </c>
      <c r="AD12" t="s">
        <v>136</v>
      </c>
      <c r="AE12" s="66">
        <v>9</v>
      </c>
    </row>
    <row r="13" spans="1:31" x14ac:dyDescent="0.3">
      <c r="A13" s="4" t="s">
        <v>5</v>
      </c>
      <c r="B13" s="4">
        <v>69378</v>
      </c>
      <c r="C13" s="4" t="s">
        <v>7</v>
      </c>
      <c r="D13" s="4" t="s">
        <v>80</v>
      </c>
      <c r="E13" s="4">
        <v>12</v>
      </c>
      <c r="F13" s="4" t="s">
        <v>83</v>
      </c>
      <c r="G13" s="4">
        <v>4</v>
      </c>
      <c r="H13" s="4">
        <v>218734</v>
      </c>
      <c r="I13" s="4" t="s">
        <v>89</v>
      </c>
      <c r="J13" s="4">
        <v>10</v>
      </c>
      <c r="M13" s="21" t="s">
        <v>121</v>
      </c>
      <c r="N13" s="21">
        <v>1</v>
      </c>
      <c r="O13" s="21" t="s">
        <v>8</v>
      </c>
      <c r="P13" s="21">
        <v>69387</v>
      </c>
      <c r="Q13" s="21" t="s">
        <v>4</v>
      </c>
      <c r="R13" s="53">
        <v>12</v>
      </c>
      <c r="S13" s="21">
        <v>218745</v>
      </c>
      <c r="T13" s="21" t="s">
        <v>89</v>
      </c>
      <c r="U13" s="62">
        <v>29</v>
      </c>
      <c r="V13" s="62" t="s">
        <v>106</v>
      </c>
      <c r="W13" s="21" t="s">
        <v>110</v>
      </c>
      <c r="X13" s="21" t="s">
        <v>113</v>
      </c>
      <c r="Y13" s="21">
        <v>2</v>
      </c>
      <c r="Z13" s="4"/>
      <c r="AA13" s="43" t="s">
        <v>127</v>
      </c>
      <c r="AB13" s="43" t="s">
        <v>126</v>
      </c>
      <c r="AD13" t="s">
        <v>136</v>
      </c>
      <c r="AE13" s="66">
        <v>10</v>
      </c>
    </row>
    <row r="14" spans="1:31" x14ac:dyDescent="0.3">
      <c r="A14" s="21" t="s">
        <v>5</v>
      </c>
      <c r="B14" s="21">
        <v>69379</v>
      </c>
      <c r="C14" s="21" t="s">
        <v>4</v>
      </c>
      <c r="D14" s="21" t="s">
        <v>80</v>
      </c>
      <c r="E14" s="21">
        <v>12</v>
      </c>
      <c r="F14" s="21" t="s">
        <v>83</v>
      </c>
      <c r="G14" s="21">
        <v>4</v>
      </c>
      <c r="H14" s="21">
        <v>218734</v>
      </c>
      <c r="I14" s="21" t="s">
        <v>89</v>
      </c>
      <c r="J14" s="21">
        <v>11</v>
      </c>
      <c r="M14" s="4" t="s">
        <v>121</v>
      </c>
      <c r="N14" s="4">
        <v>1</v>
      </c>
      <c r="O14" s="4" t="s">
        <v>8</v>
      </c>
      <c r="P14" s="4">
        <v>69329</v>
      </c>
      <c r="Q14" s="4" t="s">
        <v>4</v>
      </c>
      <c r="R14" s="52">
        <v>13</v>
      </c>
      <c r="S14" s="4">
        <v>218750</v>
      </c>
      <c r="T14" s="4" t="s">
        <v>89</v>
      </c>
      <c r="U14" s="61">
        <v>30</v>
      </c>
      <c r="V14" s="61" t="s">
        <v>107</v>
      </c>
      <c r="W14" s="4" t="s">
        <v>82</v>
      </c>
      <c r="X14" s="4" t="s">
        <v>114</v>
      </c>
      <c r="Y14" s="4">
        <v>1</v>
      </c>
      <c r="Z14" s="4"/>
      <c r="AA14" s="43" t="s">
        <v>126</v>
      </c>
      <c r="AB14" s="43" t="s">
        <v>127</v>
      </c>
      <c r="AD14" t="s">
        <v>136</v>
      </c>
      <c r="AE14" s="66">
        <v>7</v>
      </c>
    </row>
    <row r="15" spans="1:31" x14ac:dyDescent="0.3">
      <c r="A15" s="2" t="s">
        <v>5</v>
      </c>
      <c r="B15" s="2">
        <v>69299</v>
      </c>
      <c r="C15" s="2" t="s">
        <v>4</v>
      </c>
      <c r="D15" s="2" t="s">
        <v>75</v>
      </c>
      <c r="E15" s="2">
        <v>15</v>
      </c>
      <c r="F15" s="2" t="s">
        <v>83</v>
      </c>
      <c r="G15" s="2">
        <v>5</v>
      </c>
      <c r="H15" s="2">
        <v>218752</v>
      </c>
      <c r="I15" s="2" t="s">
        <v>89</v>
      </c>
      <c r="J15" s="2">
        <v>12</v>
      </c>
      <c r="M15" s="21" t="s">
        <v>121</v>
      </c>
      <c r="N15" s="21">
        <v>1</v>
      </c>
      <c r="O15" s="21" t="s">
        <v>8</v>
      </c>
      <c r="P15" s="21">
        <v>69331</v>
      </c>
      <c r="Q15" s="21" t="s">
        <v>7</v>
      </c>
      <c r="R15" s="53">
        <v>13</v>
      </c>
      <c r="S15" s="21">
        <v>218750</v>
      </c>
      <c r="T15" s="21" t="s">
        <v>89</v>
      </c>
      <c r="U15" s="62">
        <v>31</v>
      </c>
      <c r="V15" s="62" t="s">
        <v>108</v>
      </c>
      <c r="W15" s="21" t="s">
        <v>83</v>
      </c>
      <c r="X15" s="21" t="s">
        <v>114</v>
      </c>
      <c r="Y15" s="21">
        <v>1</v>
      </c>
      <c r="Z15" s="4"/>
      <c r="AA15" s="43" t="s">
        <v>127</v>
      </c>
      <c r="AB15" s="43" t="s">
        <v>126</v>
      </c>
      <c r="AD15" t="s">
        <v>136</v>
      </c>
      <c r="AE15" s="66">
        <v>8</v>
      </c>
    </row>
    <row r="16" spans="1:31" x14ac:dyDescent="0.3">
      <c r="A16" s="4" t="s">
        <v>5</v>
      </c>
      <c r="B16" s="4">
        <v>69300</v>
      </c>
      <c r="C16" s="4" t="s">
        <v>6</v>
      </c>
      <c r="D16" s="4" t="s">
        <v>75</v>
      </c>
      <c r="E16" s="4">
        <v>15</v>
      </c>
      <c r="F16" s="4" t="s">
        <v>83</v>
      </c>
      <c r="G16" s="4">
        <v>5</v>
      </c>
      <c r="H16" s="4">
        <v>218752</v>
      </c>
      <c r="I16" s="4" t="s">
        <v>89</v>
      </c>
      <c r="J16" s="4">
        <v>13</v>
      </c>
      <c r="M16" s="47" t="s">
        <v>121</v>
      </c>
      <c r="N16" s="47">
        <v>2</v>
      </c>
      <c r="O16" s="47" t="s">
        <v>5</v>
      </c>
      <c r="P16" s="47">
        <v>69353</v>
      </c>
      <c r="Q16" s="47" t="s">
        <v>4</v>
      </c>
      <c r="R16" s="54">
        <v>3</v>
      </c>
      <c r="S16" s="47">
        <v>218717</v>
      </c>
      <c r="T16" s="47" t="s">
        <v>89</v>
      </c>
      <c r="U16" s="63">
        <v>7</v>
      </c>
      <c r="V16" s="63" t="s">
        <v>99</v>
      </c>
      <c r="W16" s="47" t="s">
        <v>85</v>
      </c>
      <c r="X16" s="47" t="s">
        <v>114</v>
      </c>
      <c r="Y16" s="47">
        <v>2</v>
      </c>
      <c r="Z16" s="4"/>
      <c r="AA16" s="43" t="s">
        <v>126</v>
      </c>
      <c r="AB16" s="43" t="s">
        <v>127</v>
      </c>
      <c r="AD16" t="s">
        <v>136</v>
      </c>
      <c r="AE16" s="66">
        <v>9</v>
      </c>
    </row>
    <row r="17" spans="1:89" x14ac:dyDescent="0.3">
      <c r="A17" s="21" t="s">
        <v>5</v>
      </c>
      <c r="B17" s="21">
        <v>69366</v>
      </c>
      <c r="C17" s="21" t="s">
        <v>4</v>
      </c>
      <c r="D17" s="21" t="s">
        <v>84</v>
      </c>
      <c r="E17" s="21">
        <v>12</v>
      </c>
      <c r="F17" s="21" t="s">
        <v>83</v>
      </c>
      <c r="G17" s="21">
        <v>5</v>
      </c>
      <c r="H17" s="21">
        <v>218752</v>
      </c>
      <c r="I17" s="21" t="s">
        <v>89</v>
      </c>
      <c r="J17" s="21">
        <v>14</v>
      </c>
      <c r="M17" s="48" t="s">
        <v>121</v>
      </c>
      <c r="N17" s="48">
        <v>2</v>
      </c>
      <c r="O17" s="48" t="s">
        <v>5</v>
      </c>
      <c r="P17" s="48">
        <v>69356</v>
      </c>
      <c r="Q17" s="48" t="s">
        <v>6</v>
      </c>
      <c r="R17" s="55">
        <v>3</v>
      </c>
      <c r="S17" s="48">
        <v>218717</v>
      </c>
      <c r="T17" s="48" t="s">
        <v>89</v>
      </c>
      <c r="U17" s="64">
        <v>8</v>
      </c>
      <c r="V17" s="64" t="s">
        <v>90</v>
      </c>
      <c r="W17" s="48" t="s">
        <v>110</v>
      </c>
      <c r="X17" s="48" t="s">
        <v>114</v>
      </c>
      <c r="Y17" s="48">
        <v>2</v>
      </c>
      <c r="Z17" s="4"/>
      <c r="AA17" s="43" t="s">
        <v>127</v>
      </c>
      <c r="AB17" s="43" t="s">
        <v>126</v>
      </c>
      <c r="AD17" t="s">
        <v>136</v>
      </c>
      <c r="AE17" s="66">
        <v>10</v>
      </c>
    </row>
    <row r="18" spans="1:89" x14ac:dyDescent="0.3">
      <c r="A18" s="2" t="s">
        <v>5</v>
      </c>
      <c r="B18" s="2">
        <v>69278</v>
      </c>
      <c r="C18" s="2" t="s">
        <v>4</v>
      </c>
      <c r="D18" s="2" t="s">
        <v>76</v>
      </c>
      <c r="E18" s="2">
        <v>16</v>
      </c>
      <c r="F18" s="2" t="s">
        <v>83</v>
      </c>
      <c r="G18" s="2">
        <v>6</v>
      </c>
      <c r="H18" s="2">
        <v>218690</v>
      </c>
      <c r="I18" s="2" t="s">
        <v>89</v>
      </c>
      <c r="J18" s="2">
        <v>15</v>
      </c>
      <c r="M18" s="49" t="s">
        <v>121</v>
      </c>
      <c r="N18" s="49">
        <v>2</v>
      </c>
      <c r="O18" s="49" t="s">
        <v>8</v>
      </c>
      <c r="P18" s="49">
        <v>69270</v>
      </c>
      <c r="Q18" s="49" t="s">
        <v>71</v>
      </c>
      <c r="R18" s="56">
        <v>14</v>
      </c>
      <c r="S18" s="49">
        <v>218724</v>
      </c>
      <c r="T18" s="49" t="s">
        <v>90</v>
      </c>
      <c r="U18" s="65">
        <v>32</v>
      </c>
      <c r="V18" s="65" t="s">
        <v>104</v>
      </c>
      <c r="W18" s="49" t="s">
        <v>85</v>
      </c>
      <c r="X18" s="49" t="s">
        <v>114</v>
      </c>
      <c r="Y18" s="49">
        <v>1</v>
      </c>
      <c r="Z18" s="4"/>
      <c r="AA18" s="43" t="s">
        <v>126</v>
      </c>
      <c r="AB18" s="43" t="s">
        <v>127</v>
      </c>
      <c r="AD18" t="s">
        <v>136</v>
      </c>
      <c r="AE18" s="66">
        <v>9</v>
      </c>
    </row>
    <row r="19" spans="1:89" x14ac:dyDescent="0.3">
      <c r="A19" s="21" t="s">
        <v>5</v>
      </c>
      <c r="B19" s="21">
        <v>69280</v>
      </c>
      <c r="C19" s="21" t="s">
        <v>7</v>
      </c>
      <c r="D19" s="21" t="s">
        <v>76</v>
      </c>
      <c r="E19" s="21">
        <v>16</v>
      </c>
      <c r="F19" s="21" t="s">
        <v>83</v>
      </c>
      <c r="G19" s="21">
        <v>6</v>
      </c>
      <c r="H19" s="21">
        <v>218690</v>
      </c>
      <c r="I19" s="21" t="s">
        <v>89</v>
      </c>
      <c r="J19" s="21">
        <v>16</v>
      </c>
      <c r="M19" s="49" t="s">
        <v>121</v>
      </c>
      <c r="N19" s="49">
        <v>2</v>
      </c>
      <c r="O19" s="49" t="s">
        <v>8</v>
      </c>
      <c r="P19" s="49">
        <v>69277</v>
      </c>
      <c r="Q19" s="49" t="s">
        <v>71</v>
      </c>
      <c r="R19" s="56">
        <v>15</v>
      </c>
      <c r="S19" s="49">
        <v>218730</v>
      </c>
      <c r="T19" s="49" t="s">
        <v>90</v>
      </c>
      <c r="U19" s="65">
        <v>33</v>
      </c>
      <c r="V19" s="65" t="s">
        <v>89</v>
      </c>
      <c r="W19" s="49" t="s">
        <v>110</v>
      </c>
      <c r="X19" s="49" t="s">
        <v>114</v>
      </c>
      <c r="Y19" s="49">
        <v>1</v>
      </c>
      <c r="Z19" s="4"/>
      <c r="AA19" s="43" t="s">
        <v>127</v>
      </c>
      <c r="AB19" s="43" t="s">
        <v>126</v>
      </c>
      <c r="AD19" t="s">
        <v>136</v>
      </c>
      <c r="AE19" s="66">
        <v>10</v>
      </c>
    </row>
    <row r="20" spans="1:89" x14ac:dyDescent="0.3">
      <c r="A20" s="2" t="s">
        <v>5</v>
      </c>
      <c r="B20" s="2">
        <v>69281</v>
      </c>
      <c r="C20" s="2" t="s">
        <v>4</v>
      </c>
      <c r="D20" s="2" t="s">
        <v>76</v>
      </c>
      <c r="E20" s="2">
        <v>16</v>
      </c>
      <c r="F20" s="2" t="s">
        <v>85</v>
      </c>
      <c r="G20" s="2">
        <v>7</v>
      </c>
      <c r="H20" s="2">
        <v>218698</v>
      </c>
      <c r="I20" s="2" t="s">
        <v>89</v>
      </c>
      <c r="J20" s="2">
        <v>17</v>
      </c>
      <c r="M20" s="4"/>
      <c r="N20" s="4"/>
      <c r="O20" s="4"/>
      <c r="P20" s="4"/>
      <c r="Q20" s="4"/>
      <c r="R20" s="52"/>
      <c r="S20" s="4"/>
      <c r="T20" s="4"/>
      <c r="U20" s="61"/>
      <c r="V20" s="61"/>
      <c r="W20" s="4"/>
      <c r="X20" s="4"/>
      <c r="Y20" s="4"/>
      <c r="Z20" s="4"/>
    </row>
    <row r="21" spans="1:89" ht="15" thickBot="1" x14ac:dyDescent="0.35">
      <c r="A21" s="4" t="s">
        <v>5</v>
      </c>
      <c r="B21" s="4">
        <v>69335</v>
      </c>
      <c r="C21" s="4" t="s">
        <v>4</v>
      </c>
      <c r="D21" s="4" t="s">
        <v>73</v>
      </c>
      <c r="E21" s="4">
        <v>15</v>
      </c>
      <c r="F21" s="4" t="s">
        <v>85</v>
      </c>
      <c r="G21" s="4">
        <v>7</v>
      </c>
      <c r="H21" s="4">
        <v>218698</v>
      </c>
      <c r="I21" s="4" t="s">
        <v>89</v>
      </c>
      <c r="J21" s="4">
        <v>18</v>
      </c>
    </row>
    <row r="22" spans="1:89" x14ac:dyDescent="0.3">
      <c r="A22" s="21" t="s">
        <v>5</v>
      </c>
      <c r="B22" s="21">
        <v>69336</v>
      </c>
      <c r="C22" s="21" t="s">
        <v>6</v>
      </c>
      <c r="D22" s="21" t="s">
        <v>73</v>
      </c>
      <c r="E22" s="21">
        <v>15</v>
      </c>
      <c r="F22" s="21" t="s">
        <v>85</v>
      </c>
      <c r="G22" s="21">
        <v>7</v>
      </c>
      <c r="H22" s="21">
        <v>218698</v>
      </c>
      <c r="I22" s="21" t="s">
        <v>89</v>
      </c>
      <c r="J22" s="21">
        <v>19</v>
      </c>
      <c r="BF22" s="80" t="s">
        <v>179</v>
      </c>
      <c r="BG22" s="81"/>
      <c r="BH22" s="81"/>
      <c r="BI22" s="81"/>
      <c r="BJ22" s="81"/>
      <c r="BK22" s="81"/>
      <c r="BL22" s="81"/>
      <c r="BM22" s="81"/>
      <c r="BN22" s="82"/>
      <c r="BP22" s="80"/>
      <c r="BQ22" s="81"/>
      <c r="BR22" s="81"/>
      <c r="BS22" s="81"/>
      <c r="BT22" s="81"/>
      <c r="BU22" s="81"/>
      <c r="BV22" s="81"/>
      <c r="BW22" s="82"/>
      <c r="BY22" t="s">
        <v>188</v>
      </c>
      <c r="CH22" s="85"/>
      <c r="CI22" s="70"/>
      <c r="CJ22" s="70"/>
      <c r="CK22" s="70"/>
    </row>
    <row r="23" spans="1:89" x14ac:dyDescent="0.3">
      <c r="A23" s="2" t="s">
        <v>5</v>
      </c>
      <c r="B23" s="2">
        <v>69291</v>
      </c>
      <c r="C23" s="2" t="s">
        <v>4</v>
      </c>
      <c r="D23" s="2" t="s">
        <v>74</v>
      </c>
      <c r="E23" s="2">
        <v>15</v>
      </c>
      <c r="F23" s="2" t="s">
        <v>85</v>
      </c>
      <c r="G23" s="2">
        <v>8</v>
      </c>
      <c r="H23" s="2">
        <v>218705</v>
      </c>
      <c r="I23" s="2" t="s">
        <v>89</v>
      </c>
      <c r="J23" s="2">
        <v>20</v>
      </c>
      <c r="BA23" t="s">
        <v>180</v>
      </c>
      <c r="BF23" s="83" t="s">
        <v>174</v>
      </c>
      <c r="BG23" s="4"/>
      <c r="BH23" s="4"/>
      <c r="BI23" s="4"/>
      <c r="BJ23" s="4"/>
      <c r="BK23" s="4" t="s">
        <v>175</v>
      </c>
      <c r="BL23" s="4"/>
      <c r="BM23" s="4"/>
      <c r="BN23" s="84"/>
      <c r="BP23" s="83" t="s">
        <v>177</v>
      </c>
      <c r="BQ23" s="4"/>
      <c r="BR23" s="4"/>
      <c r="BS23" s="4"/>
      <c r="BT23" s="4"/>
      <c r="BU23" s="4"/>
      <c r="BV23" s="4"/>
      <c r="BW23" s="84"/>
      <c r="BY23" s="8" t="s">
        <v>26</v>
      </c>
    </row>
    <row r="24" spans="1:89" x14ac:dyDescent="0.3">
      <c r="A24" s="4" t="s">
        <v>5</v>
      </c>
      <c r="B24" s="4">
        <v>69327</v>
      </c>
      <c r="C24" s="4" t="s">
        <v>4</v>
      </c>
      <c r="D24" s="4" t="s">
        <v>75</v>
      </c>
      <c r="E24" s="4">
        <v>15</v>
      </c>
      <c r="F24" s="4" t="s">
        <v>85</v>
      </c>
      <c r="G24" s="4">
        <v>8</v>
      </c>
      <c r="H24" s="4">
        <v>218705</v>
      </c>
      <c r="I24" s="4" t="s">
        <v>89</v>
      </c>
      <c r="J24" s="4">
        <v>21</v>
      </c>
      <c r="AB24" t="s">
        <v>138</v>
      </c>
      <c r="AL24" s="70" t="s">
        <v>165</v>
      </c>
      <c r="AN24" s="70" t="s">
        <v>166</v>
      </c>
      <c r="AP24" s="70" t="s">
        <v>168</v>
      </c>
      <c r="AR24" s="70" t="s">
        <v>167</v>
      </c>
      <c r="AU24" t="s">
        <v>169</v>
      </c>
      <c r="BF24" s="83"/>
      <c r="BG24" s="4"/>
      <c r="BH24" s="4"/>
      <c r="BI24" s="4"/>
      <c r="BJ24" s="4"/>
      <c r="BK24" s="4"/>
      <c r="BL24" s="4"/>
      <c r="BM24" s="4"/>
      <c r="BN24" s="84"/>
      <c r="BP24" s="83" t="s">
        <v>178</v>
      </c>
      <c r="BQ24" s="4"/>
      <c r="BR24" s="4"/>
      <c r="BS24" s="4"/>
      <c r="BT24" s="4"/>
      <c r="BU24" s="4"/>
      <c r="BV24" s="4"/>
      <c r="BW24" s="84"/>
      <c r="BY24" s="72" t="s">
        <v>176</v>
      </c>
      <c r="CH24" t="s">
        <v>185</v>
      </c>
      <c r="CI24" t="s">
        <v>186</v>
      </c>
      <c r="CJ24" t="s">
        <v>187</v>
      </c>
    </row>
    <row r="25" spans="1:89" x14ac:dyDescent="0.3">
      <c r="A25" s="21" t="s">
        <v>5</v>
      </c>
      <c r="B25" s="21">
        <v>69348</v>
      </c>
      <c r="C25" s="21" t="s">
        <v>6</v>
      </c>
      <c r="D25" s="21" t="s">
        <v>72</v>
      </c>
      <c r="E25" s="21">
        <v>13</v>
      </c>
      <c r="F25" s="21" t="s">
        <v>85</v>
      </c>
      <c r="G25" s="21">
        <v>8</v>
      </c>
      <c r="H25" s="21">
        <v>218705</v>
      </c>
      <c r="I25" s="21" t="s">
        <v>89</v>
      </c>
      <c r="J25" s="21">
        <v>22</v>
      </c>
      <c r="M25" s="9" t="s">
        <v>120</v>
      </c>
      <c r="N25" s="9" t="s">
        <v>98</v>
      </c>
      <c r="O25" s="9" t="s">
        <v>2</v>
      </c>
      <c r="P25" s="9" t="s">
        <v>0</v>
      </c>
      <c r="Q25" s="9" t="s">
        <v>1</v>
      </c>
      <c r="R25" s="50" t="s">
        <v>86</v>
      </c>
      <c r="S25" s="9" t="s">
        <v>87</v>
      </c>
      <c r="T25" s="9" t="s">
        <v>88</v>
      </c>
      <c r="U25" s="59" t="s">
        <v>91</v>
      </c>
      <c r="V25" s="59" t="s">
        <v>97</v>
      </c>
      <c r="W25" s="9" t="s">
        <v>111</v>
      </c>
      <c r="Y25" s="9" t="s">
        <v>124</v>
      </c>
      <c r="Z25" s="9" t="s">
        <v>125</v>
      </c>
      <c r="AA25" s="9" t="s">
        <v>135</v>
      </c>
      <c r="AB25" s="9" t="s">
        <v>137</v>
      </c>
      <c r="AD25" s="68" t="s">
        <v>146</v>
      </c>
      <c r="AE25" s="68" t="s">
        <v>147</v>
      </c>
      <c r="AF25" s="68" t="s">
        <v>148</v>
      </c>
      <c r="AG25" s="68" t="s">
        <v>140</v>
      </c>
      <c r="AH25" s="68" t="s">
        <v>141</v>
      </c>
      <c r="AI25" s="68" t="s">
        <v>142</v>
      </c>
      <c r="AJ25" s="68" t="s">
        <v>143</v>
      </c>
      <c r="AK25" s="68" t="s">
        <v>146</v>
      </c>
      <c r="AL25" s="70" t="s">
        <v>6</v>
      </c>
      <c r="AM25" s="70" t="s">
        <v>4</v>
      </c>
      <c r="AN25" s="70" t="s">
        <v>6</v>
      </c>
      <c r="AO25" s="70" t="s">
        <v>4</v>
      </c>
      <c r="AP25" s="70" t="s">
        <v>6</v>
      </c>
      <c r="AQ25" s="70" t="s">
        <v>4</v>
      </c>
      <c r="AR25" s="70" t="s">
        <v>6</v>
      </c>
      <c r="AS25" s="70" t="s">
        <v>4</v>
      </c>
      <c r="AU25" s="8" t="s">
        <v>138</v>
      </c>
      <c r="AV25" s="70" t="s">
        <v>6</v>
      </c>
      <c r="AW25" s="70" t="s">
        <v>4</v>
      </c>
      <c r="AX25" s="70"/>
      <c r="AZ25" s="68" t="s">
        <v>146</v>
      </c>
      <c r="BA25" s="70" t="s">
        <v>170</v>
      </c>
      <c r="BB25" s="70" t="s">
        <v>171</v>
      </c>
      <c r="BC25" s="70" t="s">
        <v>172</v>
      </c>
      <c r="BD25" s="70" t="s">
        <v>173</v>
      </c>
      <c r="BF25" s="85" t="s">
        <v>165</v>
      </c>
      <c r="BG25" s="70" t="s">
        <v>166</v>
      </c>
      <c r="BH25" s="70" t="s">
        <v>168</v>
      </c>
      <c r="BI25" s="70" t="s">
        <v>167</v>
      </c>
      <c r="BJ25" s="4"/>
      <c r="BK25" s="70" t="s">
        <v>165</v>
      </c>
      <c r="BL25" s="70" t="s">
        <v>166</v>
      </c>
      <c r="BM25" s="70" t="s">
        <v>168</v>
      </c>
      <c r="BN25" s="86" t="s">
        <v>167</v>
      </c>
      <c r="BP25" s="85" t="s">
        <v>165</v>
      </c>
      <c r="BQ25" s="70" t="s">
        <v>166</v>
      </c>
      <c r="BR25" s="70" t="s">
        <v>168</v>
      </c>
      <c r="BS25" s="70" t="s">
        <v>167</v>
      </c>
      <c r="BT25" s="70" t="s">
        <v>165</v>
      </c>
      <c r="BU25" s="70" t="s">
        <v>166</v>
      </c>
      <c r="BV25" s="70" t="s">
        <v>168</v>
      </c>
      <c r="BW25" s="86" t="s">
        <v>167</v>
      </c>
      <c r="BY25" s="73" t="s">
        <v>146</v>
      </c>
      <c r="BZ25" s="74" t="s">
        <v>170</v>
      </c>
      <c r="CA25" s="74"/>
      <c r="CB25" s="74" t="s">
        <v>171</v>
      </c>
      <c r="CC25" s="74"/>
      <c r="CD25" s="74" t="s">
        <v>172</v>
      </c>
      <c r="CE25" s="74"/>
      <c r="CF25" s="74" t="s">
        <v>173</v>
      </c>
      <c r="CG25" s="79"/>
      <c r="CH25" s="85" t="s">
        <v>181</v>
      </c>
      <c r="CI25" t="s">
        <v>140</v>
      </c>
      <c r="CJ25" t="s">
        <v>141</v>
      </c>
    </row>
    <row r="26" spans="1:89" x14ac:dyDescent="0.3">
      <c r="A26" t="s">
        <v>5</v>
      </c>
      <c r="B26">
        <v>69267</v>
      </c>
      <c r="C26" t="s">
        <v>4</v>
      </c>
      <c r="D26" t="s">
        <v>77</v>
      </c>
      <c r="E26">
        <v>17</v>
      </c>
      <c r="F26" t="s">
        <v>85</v>
      </c>
      <c r="G26">
        <v>9</v>
      </c>
      <c r="H26">
        <v>218720</v>
      </c>
      <c r="I26" t="s">
        <v>89</v>
      </c>
      <c r="J26">
        <v>23</v>
      </c>
      <c r="M26" s="2" t="s">
        <v>122</v>
      </c>
      <c r="N26" s="2">
        <v>3</v>
      </c>
      <c r="O26" s="2" t="s">
        <v>5</v>
      </c>
      <c r="P26" s="2">
        <v>69377</v>
      </c>
      <c r="Q26" s="2" t="s">
        <v>6</v>
      </c>
      <c r="R26" s="51">
        <v>4</v>
      </c>
      <c r="S26" s="2">
        <v>218734</v>
      </c>
      <c r="T26" s="2" t="s">
        <v>89</v>
      </c>
      <c r="U26" s="60">
        <v>9</v>
      </c>
      <c r="V26" s="60" t="s">
        <v>99</v>
      </c>
      <c r="W26" s="2" t="s">
        <v>82</v>
      </c>
      <c r="Y26" t="s">
        <v>126</v>
      </c>
      <c r="Z26" t="s">
        <v>126</v>
      </c>
      <c r="AB26" s="66">
        <v>11</v>
      </c>
      <c r="AD26" s="69" t="s">
        <v>149</v>
      </c>
      <c r="AE26" s="8">
        <v>11</v>
      </c>
      <c r="AF26" t="s">
        <v>82</v>
      </c>
      <c r="AG26" s="57" t="s">
        <v>144</v>
      </c>
      <c r="AH26" s="57" t="s">
        <v>145</v>
      </c>
      <c r="AI26" s="57" t="s">
        <v>58</v>
      </c>
      <c r="AJ26" s="57" t="s">
        <v>59</v>
      </c>
      <c r="AK26" s="69" t="s">
        <v>149</v>
      </c>
      <c r="AL26" t="str">
        <f>AI26</f>
        <v>Tone</v>
      </c>
      <c r="AM26" t="str">
        <f>AJ26</f>
        <v>Siren</v>
      </c>
      <c r="AN26" t="str">
        <f>AG26</f>
        <v>Click</v>
      </c>
      <c r="AO26" t="str">
        <f>AH26</f>
        <v>Noise</v>
      </c>
      <c r="AP26" t="str">
        <f>AG26</f>
        <v>Click</v>
      </c>
      <c r="AQ26" t="str">
        <f>AI26</f>
        <v>Tone</v>
      </c>
      <c r="AR26" t="str">
        <f>AH26</f>
        <v>Noise</v>
      </c>
      <c r="AS26" t="str">
        <f>AJ26</f>
        <v>Siren</v>
      </c>
      <c r="AU26" s="71">
        <v>36</v>
      </c>
      <c r="AV26" s="57" t="s">
        <v>144</v>
      </c>
      <c r="AW26" s="57" t="s">
        <v>145</v>
      </c>
      <c r="AX26" t="str">
        <f>_xlfn.CONCAT(AV26,AW26)</f>
        <v>ClickNoise</v>
      </c>
      <c r="AZ26" s="69" t="s">
        <v>149</v>
      </c>
      <c r="BA26" t="s">
        <v>165</v>
      </c>
      <c r="BB26" t="s">
        <v>166</v>
      </c>
      <c r="BC26" t="s">
        <v>168</v>
      </c>
      <c r="BD26" t="s">
        <v>167</v>
      </c>
      <c r="BF26" s="83" t="str">
        <f>_xlfn.CONCAT(AL26,AM26)</f>
        <v>ToneSiren</v>
      </c>
      <c r="BG26" s="4" t="str">
        <f>_xlfn.CONCAT(AN26,AO26)</f>
        <v>ClickNoise</v>
      </c>
      <c r="BH26" s="4" t="str">
        <f>_xlfn.CONCAT(AP26,AQ26)</f>
        <v>ClickTone</v>
      </c>
      <c r="BI26" s="4" t="str">
        <f>_xlfn.CONCAT(AR26,AS26)</f>
        <v>NoiseSiren</v>
      </c>
      <c r="BJ26" s="4"/>
      <c r="BK26" s="4" t="str">
        <f t="shared" ref="BK26:BK41" si="0">_xlfn.CONCAT(AM26,AL26)</f>
        <v>SirenTone</v>
      </c>
      <c r="BL26" s="4" t="str">
        <f t="shared" ref="BL26:BL41" si="1">_xlfn.CONCAT(AO26,AN26)</f>
        <v>NoiseClick</v>
      </c>
      <c r="BM26" s="4" t="str">
        <f t="shared" ref="BM26:BM41" si="2">_xlfn.CONCAT(AQ26,AP26)</f>
        <v>ToneClick</v>
      </c>
      <c r="BN26" s="84" t="str">
        <f t="shared" ref="BN26:BN41" si="3">_xlfn.CONCAT(AS26,AR26)</f>
        <v>SirenNoise</v>
      </c>
      <c r="BP26" s="83" t="str">
        <f>BF26</f>
        <v>ToneSiren</v>
      </c>
      <c r="BQ26" s="4" t="str">
        <f>BL26</f>
        <v>NoiseClick</v>
      </c>
      <c r="BR26" s="4" t="str">
        <f>BH26</f>
        <v>ClickTone</v>
      </c>
      <c r="BS26" s="4" t="str">
        <f>BN26</f>
        <v>SirenNoise</v>
      </c>
      <c r="BT26" s="4">
        <f>INDEX($AU$26:$AU$37,MATCH(BP26,$AX$26:$AX$37,0))</f>
        <v>46</v>
      </c>
      <c r="BU26" s="4">
        <f t="shared" ref="BU26:BW26" si="4">INDEX($AU$26:$AU$37,MATCH(BQ26,$AX$26:$AX$37,0))</f>
        <v>37</v>
      </c>
      <c r="BV26" s="4">
        <f t="shared" si="4"/>
        <v>38</v>
      </c>
      <c r="BW26" s="84">
        <f t="shared" si="4"/>
        <v>45</v>
      </c>
      <c r="BY26" s="75" t="s">
        <v>149</v>
      </c>
      <c r="BZ26" s="76">
        <f>IF(BA26="Value_100",BT26,IF(BA26="Value_50",BU26,IF(BA26="Prob_HighV",BV26,IF(BA26="Prob_LowV",BW26,"Error"))))</f>
        <v>46</v>
      </c>
      <c r="CA26" s="76"/>
      <c r="CB26" s="76">
        <f>IF(BB26="Value_100",BT26,IF(BB26="Value_50",BU26,IF(BB26="Prob_HighV",BV26,IF(BB26="Prob_LowV",BW26,"Error"))))</f>
        <v>37</v>
      </c>
      <c r="CC26" s="76"/>
      <c r="CD26" s="76">
        <f>IF(BC26="Value_100",BT26,IF(BC26="Value_50",BU26,IF(BC26="Prob_HighV",BV26,IF(BC26="Prob_LowV",BW26,"Error"))))</f>
        <v>38</v>
      </c>
      <c r="CE26" s="76"/>
      <c r="CF26" s="76">
        <f>IF(BD26="Value_100",BT26,IF(BD26="Value_50",BU26,IF(BD26="Prob_HighV",BV26,IF(BD26="Prob_LowV",BW26,"Error"))))</f>
        <v>45</v>
      </c>
      <c r="CG26" s="79"/>
      <c r="CH26" s="85" t="s">
        <v>183</v>
      </c>
      <c r="CI26" t="s">
        <v>140</v>
      </c>
      <c r="CJ26" t="s">
        <v>142</v>
      </c>
    </row>
    <row r="27" spans="1:89" x14ac:dyDescent="0.3">
      <c r="A27" t="s">
        <v>5</v>
      </c>
      <c r="B27">
        <v>69269</v>
      </c>
      <c r="C27" t="s">
        <v>7</v>
      </c>
      <c r="D27" t="s">
        <v>77</v>
      </c>
      <c r="E27">
        <v>17</v>
      </c>
      <c r="F27" t="s">
        <v>85</v>
      </c>
      <c r="G27">
        <v>9</v>
      </c>
      <c r="H27">
        <v>218720</v>
      </c>
      <c r="I27" t="s">
        <v>89</v>
      </c>
      <c r="J27">
        <v>24</v>
      </c>
      <c r="M27" s="4" t="s">
        <v>122</v>
      </c>
      <c r="N27" s="4">
        <v>3</v>
      </c>
      <c r="O27" s="4" t="s">
        <v>5</v>
      </c>
      <c r="P27" s="4">
        <v>69378</v>
      </c>
      <c r="Q27" s="4" t="s">
        <v>7</v>
      </c>
      <c r="R27" s="52">
        <v>4</v>
      </c>
      <c r="S27" s="4">
        <v>218734</v>
      </c>
      <c r="T27" s="4" t="s">
        <v>89</v>
      </c>
      <c r="U27" s="61">
        <v>10</v>
      </c>
      <c r="V27" s="61" t="s">
        <v>90</v>
      </c>
      <c r="W27" s="4" t="s">
        <v>83</v>
      </c>
      <c r="Y27" t="s">
        <v>126</v>
      </c>
      <c r="Z27" t="s">
        <v>126</v>
      </c>
      <c r="AB27" s="66">
        <v>12</v>
      </c>
      <c r="AD27" s="69" t="s">
        <v>150</v>
      </c>
      <c r="AE27" s="8">
        <v>12</v>
      </c>
      <c r="AF27" t="s">
        <v>83</v>
      </c>
      <c r="AG27" s="57" t="s">
        <v>59</v>
      </c>
      <c r="AH27" s="57" t="s">
        <v>144</v>
      </c>
      <c r="AI27" s="57" t="s">
        <v>145</v>
      </c>
      <c r="AJ27" s="57" t="s">
        <v>58</v>
      </c>
      <c r="AK27" s="69" t="s">
        <v>150</v>
      </c>
      <c r="AL27" t="str">
        <f t="shared" ref="AL27:AL41" si="5">AI27</f>
        <v>Noise</v>
      </c>
      <c r="AM27" t="str">
        <f t="shared" ref="AM27:AM41" si="6">AJ27</f>
        <v>Tone</v>
      </c>
      <c r="AN27" t="str">
        <f t="shared" ref="AN27:AN41" si="7">AG27</f>
        <v>Siren</v>
      </c>
      <c r="AO27" t="str">
        <f t="shared" ref="AO27:AO41" si="8">AH27</f>
        <v>Click</v>
      </c>
      <c r="AP27" t="str">
        <f t="shared" ref="AP27:AP41" si="9">AG27</f>
        <v>Siren</v>
      </c>
      <c r="AQ27" t="str">
        <f t="shared" ref="AQ27:AQ41" si="10">AI27</f>
        <v>Noise</v>
      </c>
      <c r="AR27" t="str">
        <f t="shared" ref="AR27:AR41" si="11">AH27</f>
        <v>Click</v>
      </c>
      <c r="AS27" t="str">
        <f t="shared" ref="AS27:AS41" si="12">AJ27</f>
        <v>Tone</v>
      </c>
      <c r="AU27" s="71">
        <v>37</v>
      </c>
      <c r="AV27" s="57" t="s">
        <v>145</v>
      </c>
      <c r="AW27" s="57" t="s">
        <v>144</v>
      </c>
      <c r="AX27" t="str">
        <f t="shared" ref="AX27:AX37" si="13">_xlfn.CONCAT(AV27,AW27)</f>
        <v>NoiseClick</v>
      </c>
      <c r="AZ27" s="69" t="s">
        <v>150</v>
      </c>
      <c r="BA27" t="s">
        <v>168</v>
      </c>
      <c r="BB27" t="s">
        <v>167</v>
      </c>
      <c r="BC27" t="s">
        <v>165</v>
      </c>
      <c r="BD27" t="s">
        <v>166</v>
      </c>
      <c r="BF27" s="83" t="str">
        <f t="shared" ref="BF27:BF40" si="14">_xlfn.CONCAT(AL27,AM27)</f>
        <v>NoiseTone</v>
      </c>
      <c r="BG27" s="4" t="str">
        <f t="shared" ref="BG27:BG41" si="15">_xlfn.CONCAT(AN27,AO27)</f>
        <v>SirenClick</v>
      </c>
      <c r="BH27" s="4" t="str">
        <f t="shared" ref="BH27:BH41" si="16">_xlfn.CONCAT(AP27,AQ27)</f>
        <v>SirenNoise</v>
      </c>
      <c r="BI27" s="4" t="str">
        <f t="shared" ref="BI27:BI41" si="17">_xlfn.CONCAT(AR27,AS27)</f>
        <v>ClickTone</v>
      </c>
      <c r="BJ27" s="4"/>
      <c r="BK27" s="4" t="str">
        <f t="shared" si="0"/>
        <v>ToneNoise</v>
      </c>
      <c r="BL27" s="4" t="str">
        <f t="shared" si="1"/>
        <v>ClickSiren</v>
      </c>
      <c r="BM27" s="4" t="str">
        <f t="shared" si="2"/>
        <v>NoiseSiren</v>
      </c>
      <c r="BN27" s="84" t="str">
        <f t="shared" si="3"/>
        <v>ToneClick</v>
      </c>
      <c r="BP27" s="83" t="str">
        <f>BK27</f>
        <v>ToneNoise</v>
      </c>
      <c r="BQ27" s="4" t="str">
        <f>BG27</f>
        <v>SirenClick</v>
      </c>
      <c r="BR27" s="4" t="str">
        <f>BM27</f>
        <v>NoiseSiren</v>
      </c>
      <c r="BS27" s="4" t="str">
        <f>BI27</f>
        <v>ClickTone</v>
      </c>
      <c r="BT27" s="4">
        <f t="shared" ref="BT27:BT41" si="18">INDEX($AU$26:$AU$37,MATCH(BP27,$AX$26:$AX$37,0))</f>
        <v>43</v>
      </c>
      <c r="BU27" s="4">
        <f t="shared" ref="BU27:BU41" si="19">INDEX($AU$26:$AU$37,MATCH(BQ27,$AX$26:$AX$37,0))</f>
        <v>41</v>
      </c>
      <c r="BV27" s="4">
        <f t="shared" ref="BV27:BV41" si="20">INDEX($AU$26:$AU$37,MATCH(BR27,$AX$26:$AX$37,0))</f>
        <v>44</v>
      </c>
      <c r="BW27" s="84">
        <f t="shared" ref="BW27:BW41" si="21">INDEX($AU$26:$AU$37,MATCH(BS27,$AX$26:$AX$37,0))</f>
        <v>38</v>
      </c>
      <c r="BY27" s="75" t="s">
        <v>150</v>
      </c>
      <c r="BZ27" s="76">
        <f>IF(BA27="Value_100",BT27,IF(BA27="Value_50",BU27,IF(BA27="Prob_HighV",BV27,IF(BA27="Prob_LowV",BW27,"Error"))))</f>
        <v>44</v>
      </c>
      <c r="CA27" s="76"/>
      <c r="CB27" s="76">
        <f t="shared" ref="CB27:CB41" si="22">IF(BB27="Value_100",BT27,IF(BB27="Value_50",BU27,IF(BB27="Prob_HighV",BV27,IF(BB27="Prob_LowV",BW27,"Error"))))</f>
        <v>38</v>
      </c>
      <c r="CC27" s="76"/>
      <c r="CD27" s="76">
        <f t="shared" ref="CD27:CD41" si="23">IF(BC27="Value_100",BT27,IF(BC27="Value_50",BU27,IF(BC27="Prob_HighV",BV27,IF(BC27="Prob_LowV",BW27,"Error"))))</f>
        <v>43</v>
      </c>
      <c r="CE27" s="76"/>
      <c r="CF27" s="76">
        <f t="shared" ref="CF27:CF41" si="24">IF(BD27="Value_100",BT27,IF(BD27="Value_50",BU27,IF(BD27="Prob_HighV",BV27,IF(BD27="Prob_LowV",BW27,"Error"))))</f>
        <v>41</v>
      </c>
      <c r="CG27" s="79"/>
      <c r="CH27" s="85" t="s">
        <v>182</v>
      </c>
      <c r="CI27" t="s">
        <v>142</v>
      </c>
      <c r="CJ27" t="s">
        <v>143</v>
      </c>
    </row>
    <row r="28" spans="1:89" x14ac:dyDescent="0.3">
      <c r="A28" s="37" t="s">
        <v>5</v>
      </c>
      <c r="B28" s="37">
        <v>69389</v>
      </c>
      <c r="C28" s="37" t="s">
        <v>71</v>
      </c>
      <c r="D28" s="37" t="s">
        <v>79</v>
      </c>
      <c r="E28" s="37">
        <v>11</v>
      </c>
      <c r="F28" s="37" t="s">
        <v>85</v>
      </c>
      <c r="G28" s="37">
        <v>10</v>
      </c>
      <c r="H28" s="37">
        <v>218739</v>
      </c>
      <c r="I28" s="37" t="s">
        <v>90</v>
      </c>
      <c r="J28" s="37">
        <v>25</v>
      </c>
      <c r="M28" s="21" t="s">
        <v>122</v>
      </c>
      <c r="N28" s="21">
        <v>3</v>
      </c>
      <c r="O28" s="21" t="s">
        <v>5</v>
      </c>
      <c r="P28" s="21">
        <v>69379</v>
      </c>
      <c r="Q28" s="21" t="s">
        <v>4</v>
      </c>
      <c r="R28" s="53">
        <v>4</v>
      </c>
      <c r="S28" s="21">
        <v>218734</v>
      </c>
      <c r="T28" s="21" t="s">
        <v>89</v>
      </c>
      <c r="U28" s="62">
        <v>11</v>
      </c>
      <c r="V28" s="62" t="s">
        <v>100</v>
      </c>
      <c r="W28" s="21" t="s">
        <v>85</v>
      </c>
      <c r="Y28" t="s">
        <v>126</v>
      </c>
      <c r="Z28" t="s">
        <v>126</v>
      </c>
      <c r="AB28" s="66">
        <v>13</v>
      </c>
      <c r="AD28" s="69" t="s">
        <v>151</v>
      </c>
      <c r="AE28" s="8">
        <v>13</v>
      </c>
      <c r="AF28" t="s">
        <v>85</v>
      </c>
      <c r="AG28" s="57" t="s">
        <v>58</v>
      </c>
      <c r="AH28" s="57" t="s">
        <v>59</v>
      </c>
      <c r="AI28" s="57" t="s">
        <v>144</v>
      </c>
      <c r="AJ28" s="57" t="s">
        <v>145</v>
      </c>
      <c r="AK28" s="69" t="s">
        <v>151</v>
      </c>
      <c r="AL28" t="str">
        <f t="shared" si="5"/>
        <v>Click</v>
      </c>
      <c r="AM28" t="str">
        <f t="shared" si="6"/>
        <v>Noise</v>
      </c>
      <c r="AN28" t="str">
        <f t="shared" si="7"/>
        <v>Tone</v>
      </c>
      <c r="AO28" t="str">
        <f t="shared" si="8"/>
        <v>Siren</v>
      </c>
      <c r="AP28" t="str">
        <f t="shared" si="9"/>
        <v>Tone</v>
      </c>
      <c r="AQ28" t="str">
        <f t="shared" si="10"/>
        <v>Click</v>
      </c>
      <c r="AR28" t="str">
        <f t="shared" si="11"/>
        <v>Siren</v>
      </c>
      <c r="AS28" t="str">
        <f t="shared" si="12"/>
        <v>Noise</v>
      </c>
      <c r="AU28" s="71">
        <v>38</v>
      </c>
      <c r="AV28" s="57" t="s">
        <v>144</v>
      </c>
      <c r="AW28" s="57" t="s">
        <v>58</v>
      </c>
      <c r="AX28" t="str">
        <f t="shared" si="13"/>
        <v>ClickTone</v>
      </c>
      <c r="AZ28" s="69" t="s">
        <v>151</v>
      </c>
      <c r="BA28" t="s">
        <v>165</v>
      </c>
      <c r="BB28" t="s">
        <v>166</v>
      </c>
      <c r="BC28" t="s">
        <v>168</v>
      </c>
      <c r="BD28" t="s">
        <v>167</v>
      </c>
      <c r="BF28" s="83" t="str">
        <f t="shared" si="14"/>
        <v>ClickNoise</v>
      </c>
      <c r="BG28" s="4" t="str">
        <f t="shared" si="15"/>
        <v>ToneSiren</v>
      </c>
      <c r="BH28" s="4" t="str">
        <f t="shared" si="16"/>
        <v>ToneClick</v>
      </c>
      <c r="BI28" s="4" t="str">
        <f t="shared" si="17"/>
        <v>SirenNoise</v>
      </c>
      <c r="BJ28" s="4"/>
      <c r="BK28" s="4" t="str">
        <f t="shared" si="0"/>
        <v>NoiseClick</v>
      </c>
      <c r="BL28" s="4" t="str">
        <f t="shared" si="1"/>
        <v>SirenTone</v>
      </c>
      <c r="BM28" s="4" t="str">
        <f t="shared" si="2"/>
        <v>ClickTone</v>
      </c>
      <c r="BN28" s="84" t="str">
        <f t="shared" si="3"/>
        <v>NoiseSiren</v>
      </c>
      <c r="BP28" s="83" t="str">
        <f>BF28</f>
        <v>ClickNoise</v>
      </c>
      <c r="BQ28" s="4" t="str">
        <f t="shared" ref="BQ28" si="25">BL28</f>
        <v>SirenTone</v>
      </c>
      <c r="BR28" s="4" t="str">
        <f>BH28</f>
        <v>ToneClick</v>
      </c>
      <c r="BS28" s="4" t="str">
        <f t="shared" ref="BS28" si="26">BN28</f>
        <v>NoiseSiren</v>
      </c>
      <c r="BT28" s="4">
        <f t="shared" si="18"/>
        <v>36</v>
      </c>
      <c r="BU28" s="4">
        <f t="shared" si="19"/>
        <v>47</v>
      </c>
      <c r="BV28" s="4">
        <f t="shared" si="20"/>
        <v>39</v>
      </c>
      <c r="BW28" s="84">
        <f t="shared" si="21"/>
        <v>44</v>
      </c>
      <c r="BY28" s="75" t="s">
        <v>151</v>
      </c>
      <c r="BZ28" s="76">
        <f t="shared" ref="BZ28:BZ41" si="27">IF(BA28="Value_100",BT28,IF(BA28="Value_50",BU28,IF(BA28="Prob_HighV",BV28,IF(BA28="Prob_LowV",BW28,"Error"))))</f>
        <v>36</v>
      </c>
      <c r="CA28" s="76"/>
      <c r="CB28" s="76">
        <f t="shared" si="22"/>
        <v>47</v>
      </c>
      <c r="CC28" s="76"/>
      <c r="CD28" s="76">
        <f t="shared" si="23"/>
        <v>39</v>
      </c>
      <c r="CE28" s="76"/>
      <c r="CF28" s="76">
        <f t="shared" si="24"/>
        <v>44</v>
      </c>
      <c r="CG28" s="79"/>
      <c r="CH28" s="85" t="s">
        <v>184</v>
      </c>
      <c r="CI28" t="s">
        <v>141</v>
      </c>
      <c r="CJ28" t="s">
        <v>143</v>
      </c>
    </row>
    <row r="29" spans="1:89" x14ac:dyDescent="0.3">
      <c r="A29" s="2" t="s">
        <v>8</v>
      </c>
      <c r="B29" s="2">
        <v>69382</v>
      </c>
      <c r="C29" s="2" t="s">
        <v>6</v>
      </c>
      <c r="D29" s="2" t="s">
        <v>79</v>
      </c>
      <c r="E29" s="2">
        <v>11</v>
      </c>
      <c r="F29" s="2" t="s">
        <v>82</v>
      </c>
      <c r="G29" s="2">
        <v>11</v>
      </c>
      <c r="H29" s="2">
        <v>218744</v>
      </c>
      <c r="I29" s="2" t="s">
        <v>89</v>
      </c>
      <c r="J29" s="2">
        <v>26</v>
      </c>
      <c r="M29" s="2" t="s">
        <v>122</v>
      </c>
      <c r="N29" s="2">
        <v>3</v>
      </c>
      <c r="O29" s="2" t="s">
        <v>5</v>
      </c>
      <c r="P29" s="2">
        <v>69299</v>
      </c>
      <c r="Q29" s="2" t="s">
        <v>4</v>
      </c>
      <c r="R29" s="51">
        <v>5</v>
      </c>
      <c r="S29" s="2">
        <v>218752</v>
      </c>
      <c r="T29" s="2" t="s">
        <v>89</v>
      </c>
      <c r="U29" s="60">
        <v>12</v>
      </c>
      <c r="V29" s="60" t="s">
        <v>101</v>
      </c>
      <c r="W29" s="2" t="s">
        <v>110</v>
      </c>
      <c r="Y29" t="s">
        <v>126</v>
      </c>
      <c r="Z29" t="s">
        <v>126</v>
      </c>
      <c r="AB29" s="66">
        <v>14</v>
      </c>
      <c r="AD29" s="69" t="s">
        <v>152</v>
      </c>
      <c r="AE29" s="8">
        <v>14</v>
      </c>
      <c r="AF29" t="s">
        <v>110</v>
      </c>
      <c r="AG29" s="57" t="s">
        <v>145</v>
      </c>
      <c r="AH29" s="57" t="s">
        <v>58</v>
      </c>
      <c r="AI29" s="57" t="s">
        <v>59</v>
      </c>
      <c r="AJ29" s="57" t="s">
        <v>144</v>
      </c>
      <c r="AK29" s="69" t="s">
        <v>152</v>
      </c>
      <c r="AL29" t="str">
        <f t="shared" si="5"/>
        <v>Siren</v>
      </c>
      <c r="AM29" t="str">
        <f t="shared" si="6"/>
        <v>Click</v>
      </c>
      <c r="AN29" t="str">
        <f t="shared" si="7"/>
        <v>Noise</v>
      </c>
      <c r="AO29" t="str">
        <f t="shared" si="8"/>
        <v>Tone</v>
      </c>
      <c r="AP29" t="str">
        <f t="shared" si="9"/>
        <v>Noise</v>
      </c>
      <c r="AQ29" t="str">
        <f t="shared" si="10"/>
        <v>Siren</v>
      </c>
      <c r="AR29" t="str">
        <f t="shared" si="11"/>
        <v>Tone</v>
      </c>
      <c r="AS29" t="str">
        <f t="shared" si="12"/>
        <v>Click</v>
      </c>
      <c r="AU29" s="71">
        <v>39</v>
      </c>
      <c r="AV29" s="57" t="s">
        <v>58</v>
      </c>
      <c r="AW29" s="57" t="s">
        <v>144</v>
      </c>
      <c r="AX29" t="str">
        <f t="shared" si="13"/>
        <v>ToneClick</v>
      </c>
      <c r="AZ29" s="69" t="s">
        <v>152</v>
      </c>
      <c r="BA29" t="s">
        <v>168</v>
      </c>
      <c r="BB29" t="s">
        <v>167</v>
      </c>
      <c r="BC29" t="s">
        <v>165</v>
      </c>
      <c r="BD29" t="s">
        <v>166</v>
      </c>
      <c r="BF29" s="83" t="str">
        <f t="shared" si="14"/>
        <v>SirenClick</v>
      </c>
      <c r="BG29" s="4" t="str">
        <f t="shared" si="15"/>
        <v>NoiseTone</v>
      </c>
      <c r="BH29" s="4" t="str">
        <f t="shared" si="16"/>
        <v>NoiseSiren</v>
      </c>
      <c r="BI29" s="4" t="str">
        <f t="shared" si="17"/>
        <v>ToneClick</v>
      </c>
      <c r="BJ29" s="4"/>
      <c r="BK29" s="4" t="str">
        <f t="shared" si="0"/>
        <v>ClickSiren</v>
      </c>
      <c r="BL29" s="4" t="str">
        <f t="shared" si="1"/>
        <v>ToneNoise</v>
      </c>
      <c r="BM29" s="4" t="str">
        <f t="shared" si="2"/>
        <v>SirenNoise</v>
      </c>
      <c r="BN29" s="84" t="str">
        <f t="shared" si="3"/>
        <v>ClickTone</v>
      </c>
      <c r="BP29" s="83" t="str">
        <f t="shared" ref="BP29" si="28">BK29</f>
        <v>ClickSiren</v>
      </c>
      <c r="BQ29" s="4" t="str">
        <f>BG29</f>
        <v>NoiseTone</v>
      </c>
      <c r="BR29" s="4" t="str">
        <f t="shared" ref="BR29" si="29">BM29</f>
        <v>SirenNoise</v>
      </c>
      <c r="BS29" s="4" t="str">
        <f>BI29</f>
        <v>ToneClick</v>
      </c>
      <c r="BT29" s="4">
        <f t="shared" si="18"/>
        <v>40</v>
      </c>
      <c r="BU29" s="4">
        <f t="shared" si="19"/>
        <v>42</v>
      </c>
      <c r="BV29" s="4">
        <f t="shared" si="20"/>
        <v>45</v>
      </c>
      <c r="BW29" s="84">
        <f t="shared" si="21"/>
        <v>39</v>
      </c>
      <c r="BY29" s="75" t="s">
        <v>152</v>
      </c>
      <c r="BZ29" s="76">
        <f t="shared" si="27"/>
        <v>45</v>
      </c>
      <c r="CA29" s="76"/>
      <c r="CB29" s="76">
        <f t="shared" si="22"/>
        <v>39</v>
      </c>
      <c r="CC29" s="76"/>
      <c r="CD29" s="76">
        <f t="shared" si="23"/>
        <v>40</v>
      </c>
      <c r="CE29" s="76"/>
      <c r="CF29" s="76">
        <f t="shared" si="24"/>
        <v>42</v>
      </c>
      <c r="CG29" s="79"/>
      <c r="CH29" s="85" t="s">
        <v>181</v>
      </c>
      <c r="CI29" t="s">
        <v>141</v>
      </c>
      <c r="CJ29" t="s">
        <v>140</v>
      </c>
    </row>
    <row r="30" spans="1:89" x14ac:dyDescent="0.3">
      <c r="A30" s="21" t="s">
        <v>8</v>
      </c>
      <c r="B30" s="21">
        <v>69383</v>
      </c>
      <c r="C30" s="21" t="s">
        <v>7</v>
      </c>
      <c r="D30" s="21" t="s">
        <v>79</v>
      </c>
      <c r="E30" s="21">
        <v>11</v>
      </c>
      <c r="F30" s="21" t="s">
        <v>82</v>
      </c>
      <c r="G30" s="21">
        <v>11</v>
      </c>
      <c r="H30" s="21">
        <v>218744</v>
      </c>
      <c r="I30" s="21" t="s">
        <v>89</v>
      </c>
      <c r="J30" s="21">
        <v>27</v>
      </c>
      <c r="M30" s="4" t="s">
        <v>122</v>
      </c>
      <c r="N30" s="4">
        <v>3</v>
      </c>
      <c r="O30" s="4" t="s">
        <v>5</v>
      </c>
      <c r="P30" s="4">
        <v>69300</v>
      </c>
      <c r="Q30" s="4" t="s">
        <v>6</v>
      </c>
      <c r="R30" s="52">
        <v>5</v>
      </c>
      <c r="S30" s="4">
        <v>218752</v>
      </c>
      <c r="T30" s="4" t="s">
        <v>89</v>
      </c>
      <c r="U30" s="61">
        <v>13</v>
      </c>
      <c r="V30" s="61" t="s">
        <v>102</v>
      </c>
      <c r="W30" s="4" t="s">
        <v>82</v>
      </c>
      <c r="Y30" t="s">
        <v>126</v>
      </c>
      <c r="Z30" t="s">
        <v>126</v>
      </c>
      <c r="AA30" t="s">
        <v>126</v>
      </c>
      <c r="AB30" s="66">
        <v>11</v>
      </c>
      <c r="AD30" s="69" t="s">
        <v>153</v>
      </c>
      <c r="AE30" s="8">
        <v>11</v>
      </c>
      <c r="AF30" t="s">
        <v>82</v>
      </c>
      <c r="AG30" s="57" t="s">
        <v>144</v>
      </c>
      <c r="AH30" s="57" t="s">
        <v>145</v>
      </c>
      <c r="AI30" s="57" t="s">
        <v>58</v>
      </c>
      <c r="AJ30" s="57" t="s">
        <v>59</v>
      </c>
      <c r="AK30" s="69" t="s">
        <v>153</v>
      </c>
      <c r="AL30" t="str">
        <f t="shared" si="5"/>
        <v>Tone</v>
      </c>
      <c r="AM30" t="str">
        <f t="shared" si="6"/>
        <v>Siren</v>
      </c>
      <c r="AN30" t="str">
        <f t="shared" si="7"/>
        <v>Click</v>
      </c>
      <c r="AO30" t="str">
        <f t="shared" si="8"/>
        <v>Noise</v>
      </c>
      <c r="AP30" t="str">
        <f t="shared" si="9"/>
        <v>Click</v>
      </c>
      <c r="AQ30" t="str">
        <f t="shared" si="10"/>
        <v>Tone</v>
      </c>
      <c r="AR30" t="str">
        <f t="shared" si="11"/>
        <v>Noise</v>
      </c>
      <c r="AS30" t="str">
        <f t="shared" si="12"/>
        <v>Siren</v>
      </c>
      <c r="AU30" s="71">
        <v>40</v>
      </c>
      <c r="AV30" s="57" t="s">
        <v>144</v>
      </c>
      <c r="AW30" s="57" t="s">
        <v>59</v>
      </c>
      <c r="AX30" t="str">
        <f t="shared" si="13"/>
        <v>ClickSiren</v>
      </c>
      <c r="AZ30" s="69" t="s">
        <v>153</v>
      </c>
      <c r="BA30" t="s">
        <v>167</v>
      </c>
      <c r="BB30" t="s">
        <v>168</v>
      </c>
      <c r="BC30" t="s">
        <v>166</v>
      </c>
      <c r="BD30" t="s">
        <v>165</v>
      </c>
      <c r="BF30" s="83" t="str">
        <f t="shared" si="14"/>
        <v>ToneSiren</v>
      </c>
      <c r="BG30" s="4" t="str">
        <f t="shared" si="15"/>
        <v>ClickNoise</v>
      </c>
      <c r="BH30" s="4" t="str">
        <f t="shared" si="16"/>
        <v>ClickTone</v>
      </c>
      <c r="BI30" s="4" t="str">
        <f t="shared" si="17"/>
        <v>NoiseSiren</v>
      </c>
      <c r="BJ30" s="4"/>
      <c r="BK30" s="4" t="str">
        <f t="shared" si="0"/>
        <v>SirenTone</v>
      </c>
      <c r="BL30" s="4" t="str">
        <f t="shared" si="1"/>
        <v>NoiseClick</v>
      </c>
      <c r="BM30" s="4" t="str">
        <f t="shared" si="2"/>
        <v>ToneClick</v>
      </c>
      <c r="BN30" s="84" t="str">
        <f t="shared" si="3"/>
        <v>SirenNoise</v>
      </c>
      <c r="BP30" s="83" t="str">
        <f>BK30</f>
        <v>SirenTone</v>
      </c>
      <c r="BQ30" s="4" t="str">
        <f>BG30</f>
        <v>ClickNoise</v>
      </c>
      <c r="BR30" s="4" t="str">
        <f>BM30</f>
        <v>ToneClick</v>
      </c>
      <c r="BS30" s="4" t="str">
        <f>BI30</f>
        <v>NoiseSiren</v>
      </c>
      <c r="BT30" s="4">
        <f t="shared" si="18"/>
        <v>47</v>
      </c>
      <c r="BU30" s="4">
        <f t="shared" si="19"/>
        <v>36</v>
      </c>
      <c r="BV30" s="4">
        <f t="shared" si="20"/>
        <v>39</v>
      </c>
      <c r="BW30" s="84">
        <f t="shared" si="21"/>
        <v>44</v>
      </c>
      <c r="BY30" s="75" t="s">
        <v>153</v>
      </c>
      <c r="BZ30" s="76">
        <f t="shared" si="27"/>
        <v>44</v>
      </c>
      <c r="CA30" s="76"/>
      <c r="CB30" s="76">
        <f t="shared" si="22"/>
        <v>39</v>
      </c>
      <c r="CC30" s="76"/>
      <c r="CD30" s="76">
        <f t="shared" si="23"/>
        <v>36</v>
      </c>
      <c r="CE30" s="76"/>
      <c r="CF30" s="76">
        <f t="shared" si="24"/>
        <v>47</v>
      </c>
      <c r="CG30" s="79"/>
      <c r="CH30" s="85" t="s">
        <v>183</v>
      </c>
      <c r="CI30" t="s">
        <v>142</v>
      </c>
      <c r="CJ30" t="s">
        <v>140</v>
      </c>
    </row>
    <row r="31" spans="1:89" x14ac:dyDescent="0.3">
      <c r="A31" s="2" t="s">
        <v>8</v>
      </c>
      <c r="B31" s="2">
        <v>69374</v>
      </c>
      <c r="C31" s="2" t="s">
        <v>4</v>
      </c>
      <c r="D31" s="2" t="s">
        <v>80</v>
      </c>
      <c r="E31" s="2">
        <v>12</v>
      </c>
      <c r="F31" s="2" t="s">
        <v>82</v>
      </c>
      <c r="G31" s="2">
        <v>12</v>
      </c>
      <c r="H31" s="2">
        <v>218745</v>
      </c>
      <c r="I31" s="2" t="s">
        <v>89</v>
      </c>
      <c r="J31" s="2">
        <v>28</v>
      </c>
      <c r="M31" s="21" t="s">
        <v>122</v>
      </c>
      <c r="N31" s="21">
        <v>3</v>
      </c>
      <c r="O31" s="21" t="s">
        <v>5</v>
      </c>
      <c r="P31" s="21">
        <v>69366</v>
      </c>
      <c r="Q31" s="21" t="s">
        <v>4</v>
      </c>
      <c r="R31" s="53">
        <v>5</v>
      </c>
      <c r="S31" s="21">
        <v>218752</v>
      </c>
      <c r="T31" s="21" t="s">
        <v>89</v>
      </c>
      <c r="U31" s="62">
        <v>14</v>
      </c>
      <c r="V31" s="62" t="s">
        <v>103</v>
      </c>
      <c r="W31" s="21" t="s">
        <v>83</v>
      </c>
      <c r="Y31" t="s">
        <v>126</v>
      </c>
      <c r="Z31" t="s">
        <v>126</v>
      </c>
      <c r="AB31" s="66">
        <v>12</v>
      </c>
      <c r="AD31" s="69" t="s">
        <v>154</v>
      </c>
      <c r="AE31" s="8">
        <v>12</v>
      </c>
      <c r="AF31" t="s">
        <v>83</v>
      </c>
      <c r="AG31" s="57" t="s">
        <v>59</v>
      </c>
      <c r="AH31" s="57" t="s">
        <v>144</v>
      </c>
      <c r="AI31" s="57" t="s">
        <v>145</v>
      </c>
      <c r="AJ31" s="57" t="s">
        <v>58</v>
      </c>
      <c r="AK31" s="69" t="s">
        <v>154</v>
      </c>
      <c r="AL31" t="str">
        <f t="shared" si="5"/>
        <v>Noise</v>
      </c>
      <c r="AM31" t="str">
        <f t="shared" si="6"/>
        <v>Tone</v>
      </c>
      <c r="AN31" t="str">
        <f t="shared" si="7"/>
        <v>Siren</v>
      </c>
      <c r="AO31" t="str">
        <f t="shared" si="8"/>
        <v>Click</v>
      </c>
      <c r="AP31" t="str">
        <f t="shared" si="9"/>
        <v>Siren</v>
      </c>
      <c r="AQ31" t="str">
        <f t="shared" si="10"/>
        <v>Noise</v>
      </c>
      <c r="AR31" t="str">
        <f t="shared" si="11"/>
        <v>Click</v>
      </c>
      <c r="AS31" t="str">
        <f t="shared" si="12"/>
        <v>Tone</v>
      </c>
      <c r="AU31" s="71">
        <v>41</v>
      </c>
      <c r="AV31" s="57" t="s">
        <v>59</v>
      </c>
      <c r="AW31" s="57" t="s">
        <v>144</v>
      </c>
      <c r="AX31" t="str">
        <f t="shared" si="13"/>
        <v>SirenClick</v>
      </c>
      <c r="AZ31" s="69" t="s">
        <v>154</v>
      </c>
      <c r="BA31" t="s">
        <v>166</v>
      </c>
      <c r="BB31" t="s">
        <v>165</v>
      </c>
      <c r="BC31" t="s">
        <v>167</v>
      </c>
      <c r="BD31" t="s">
        <v>168</v>
      </c>
      <c r="BF31" s="83" t="str">
        <f t="shared" si="14"/>
        <v>NoiseTone</v>
      </c>
      <c r="BG31" s="4" t="str">
        <f t="shared" si="15"/>
        <v>SirenClick</v>
      </c>
      <c r="BH31" s="4" t="str">
        <f t="shared" si="16"/>
        <v>SirenNoise</v>
      </c>
      <c r="BI31" s="4" t="str">
        <f t="shared" si="17"/>
        <v>ClickTone</v>
      </c>
      <c r="BJ31" s="4"/>
      <c r="BK31" s="4" t="str">
        <f t="shared" si="0"/>
        <v>ToneNoise</v>
      </c>
      <c r="BL31" s="4" t="str">
        <f t="shared" si="1"/>
        <v>ClickSiren</v>
      </c>
      <c r="BM31" s="4" t="str">
        <f t="shared" si="2"/>
        <v>NoiseSiren</v>
      </c>
      <c r="BN31" s="84" t="str">
        <f t="shared" si="3"/>
        <v>ToneClick</v>
      </c>
      <c r="BP31" s="83" t="str">
        <f>BF31</f>
        <v>NoiseTone</v>
      </c>
      <c r="BQ31" s="4" t="str">
        <f t="shared" ref="BQ31" si="30">BL31</f>
        <v>ClickSiren</v>
      </c>
      <c r="BR31" s="4" t="str">
        <f>BH31</f>
        <v>SirenNoise</v>
      </c>
      <c r="BS31" s="4" t="str">
        <f t="shared" ref="BS31" si="31">BN31</f>
        <v>ToneClick</v>
      </c>
      <c r="BT31" s="4">
        <f t="shared" si="18"/>
        <v>42</v>
      </c>
      <c r="BU31" s="4">
        <f t="shared" si="19"/>
        <v>40</v>
      </c>
      <c r="BV31" s="4">
        <f t="shared" si="20"/>
        <v>45</v>
      </c>
      <c r="BW31" s="84">
        <f t="shared" si="21"/>
        <v>39</v>
      </c>
      <c r="BY31" s="75" t="s">
        <v>154</v>
      </c>
      <c r="BZ31" s="76">
        <f t="shared" si="27"/>
        <v>40</v>
      </c>
      <c r="CA31" s="76"/>
      <c r="CB31" s="76">
        <f t="shared" si="22"/>
        <v>42</v>
      </c>
      <c r="CC31" s="76"/>
      <c r="CD31" s="76">
        <f t="shared" si="23"/>
        <v>39</v>
      </c>
      <c r="CE31" s="76"/>
      <c r="CF31" s="76">
        <f t="shared" si="24"/>
        <v>45</v>
      </c>
      <c r="CG31" s="79"/>
      <c r="CH31" s="85" t="s">
        <v>182</v>
      </c>
      <c r="CI31" t="s">
        <v>143</v>
      </c>
      <c r="CJ31" t="s">
        <v>142</v>
      </c>
    </row>
    <row r="32" spans="1:89" x14ac:dyDescent="0.3">
      <c r="A32" s="21" t="s">
        <v>8</v>
      </c>
      <c r="B32" s="21">
        <v>69387</v>
      </c>
      <c r="C32" s="21" t="s">
        <v>4</v>
      </c>
      <c r="D32" s="21" t="s">
        <v>79</v>
      </c>
      <c r="E32" s="21">
        <v>11</v>
      </c>
      <c r="F32" s="21" t="s">
        <v>82</v>
      </c>
      <c r="G32" s="21">
        <v>12</v>
      </c>
      <c r="H32" s="21">
        <v>218745</v>
      </c>
      <c r="I32" s="21" t="s">
        <v>89</v>
      </c>
      <c r="J32" s="21">
        <v>29</v>
      </c>
      <c r="M32" s="2" t="s">
        <v>122</v>
      </c>
      <c r="N32" s="2">
        <v>3</v>
      </c>
      <c r="O32" s="2" t="s">
        <v>8</v>
      </c>
      <c r="P32" s="2">
        <v>69273</v>
      </c>
      <c r="Q32" s="2" t="s">
        <v>4</v>
      </c>
      <c r="R32" s="51">
        <v>16</v>
      </c>
      <c r="S32" s="2">
        <v>218693</v>
      </c>
      <c r="T32" s="2" t="s">
        <v>89</v>
      </c>
      <c r="U32" s="60">
        <v>34</v>
      </c>
      <c r="V32" s="60" t="s">
        <v>104</v>
      </c>
      <c r="W32" s="2" t="s">
        <v>82</v>
      </c>
      <c r="Y32" t="s">
        <v>126</v>
      </c>
      <c r="Z32" t="s">
        <v>126</v>
      </c>
      <c r="AB32" s="66">
        <v>11</v>
      </c>
      <c r="AD32" s="69" t="s">
        <v>155</v>
      </c>
      <c r="AE32" s="8">
        <v>11</v>
      </c>
      <c r="AF32" t="s">
        <v>82</v>
      </c>
      <c r="AG32" s="57" t="s">
        <v>144</v>
      </c>
      <c r="AH32" s="57" t="s">
        <v>145</v>
      </c>
      <c r="AI32" s="57" t="s">
        <v>58</v>
      </c>
      <c r="AJ32" s="57" t="s">
        <v>59</v>
      </c>
      <c r="AK32" s="69" t="s">
        <v>155</v>
      </c>
      <c r="AL32" t="str">
        <f t="shared" si="5"/>
        <v>Tone</v>
      </c>
      <c r="AM32" t="str">
        <f t="shared" si="6"/>
        <v>Siren</v>
      </c>
      <c r="AN32" t="str">
        <f t="shared" si="7"/>
        <v>Click</v>
      </c>
      <c r="AO32" t="str">
        <f t="shared" si="8"/>
        <v>Noise</v>
      </c>
      <c r="AP32" t="str">
        <f t="shared" si="9"/>
        <v>Click</v>
      </c>
      <c r="AQ32" t="str">
        <f t="shared" si="10"/>
        <v>Tone</v>
      </c>
      <c r="AR32" t="str">
        <f t="shared" si="11"/>
        <v>Noise</v>
      </c>
      <c r="AS32" t="str">
        <f t="shared" si="12"/>
        <v>Siren</v>
      </c>
      <c r="AU32" s="71">
        <v>42</v>
      </c>
      <c r="AV32" s="57" t="s">
        <v>145</v>
      </c>
      <c r="AW32" s="57" t="s">
        <v>58</v>
      </c>
      <c r="AX32" t="str">
        <f t="shared" si="13"/>
        <v>NoiseTone</v>
      </c>
      <c r="AZ32" s="69" t="s">
        <v>155</v>
      </c>
      <c r="BA32" t="s">
        <v>166</v>
      </c>
      <c r="BB32" t="s">
        <v>165</v>
      </c>
      <c r="BC32" t="s">
        <v>167</v>
      </c>
      <c r="BD32" t="s">
        <v>168</v>
      </c>
      <c r="BF32" s="83" t="str">
        <f t="shared" si="14"/>
        <v>ToneSiren</v>
      </c>
      <c r="BG32" s="4" t="str">
        <f t="shared" si="15"/>
        <v>ClickNoise</v>
      </c>
      <c r="BH32" s="4" t="str">
        <f t="shared" si="16"/>
        <v>ClickTone</v>
      </c>
      <c r="BI32" s="4" t="str">
        <f t="shared" si="17"/>
        <v>NoiseSiren</v>
      </c>
      <c r="BJ32" s="4"/>
      <c r="BK32" s="4" t="str">
        <f t="shared" si="0"/>
        <v>SirenTone</v>
      </c>
      <c r="BL32" s="4" t="str">
        <f t="shared" si="1"/>
        <v>NoiseClick</v>
      </c>
      <c r="BM32" s="4" t="str">
        <f t="shared" si="2"/>
        <v>ToneClick</v>
      </c>
      <c r="BN32" s="84" t="str">
        <f t="shared" si="3"/>
        <v>SirenNoise</v>
      </c>
      <c r="BP32" s="83" t="str">
        <f>BF32</f>
        <v>ToneSiren</v>
      </c>
      <c r="BQ32" s="4" t="str">
        <f t="shared" ref="BQ32" si="32">BL32</f>
        <v>NoiseClick</v>
      </c>
      <c r="BR32" s="4" t="str">
        <f>BH32</f>
        <v>ClickTone</v>
      </c>
      <c r="BS32" s="4" t="str">
        <f t="shared" ref="BS32" si="33">BN32</f>
        <v>SirenNoise</v>
      </c>
      <c r="BT32" s="4">
        <f t="shared" si="18"/>
        <v>46</v>
      </c>
      <c r="BU32" s="4">
        <f t="shared" si="19"/>
        <v>37</v>
      </c>
      <c r="BV32" s="4">
        <f t="shared" si="20"/>
        <v>38</v>
      </c>
      <c r="BW32" s="84">
        <f t="shared" si="21"/>
        <v>45</v>
      </c>
      <c r="BY32" s="75" t="s">
        <v>155</v>
      </c>
      <c r="BZ32" s="76">
        <f t="shared" si="27"/>
        <v>37</v>
      </c>
      <c r="CA32" s="76"/>
      <c r="CB32" s="76">
        <f t="shared" si="22"/>
        <v>46</v>
      </c>
      <c r="CC32" s="76"/>
      <c r="CD32" s="76">
        <f t="shared" si="23"/>
        <v>45</v>
      </c>
      <c r="CE32" s="76"/>
      <c r="CF32" s="76">
        <f t="shared" si="24"/>
        <v>38</v>
      </c>
      <c r="CG32" s="79"/>
      <c r="CH32" s="85" t="s">
        <v>184</v>
      </c>
      <c r="CI32" t="s">
        <v>143</v>
      </c>
      <c r="CJ32" t="s">
        <v>141</v>
      </c>
    </row>
    <row r="33" spans="1:88" x14ac:dyDescent="0.3">
      <c r="A33" s="2" t="s">
        <v>8</v>
      </c>
      <c r="B33" s="2">
        <v>69329</v>
      </c>
      <c r="C33" s="2" t="s">
        <v>4</v>
      </c>
      <c r="D33" s="2" t="s">
        <v>73</v>
      </c>
      <c r="E33" s="2">
        <v>15</v>
      </c>
      <c r="F33" s="2" t="s">
        <v>82</v>
      </c>
      <c r="G33" s="2">
        <v>13</v>
      </c>
      <c r="H33" s="2">
        <v>218750</v>
      </c>
      <c r="I33" s="2" t="s">
        <v>89</v>
      </c>
      <c r="J33" s="2">
        <v>30</v>
      </c>
      <c r="M33" s="4" t="s">
        <v>122</v>
      </c>
      <c r="N33" s="4">
        <v>3</v>
      </c>
      <c r="O33" s="4" t="s">
        <v>8</v>
      </c>
      <c r="P33" s="4">
        <v>69274</v>
      </c>
      <c r="Q33" s="4" t="s">
        <v>6</v>
      </c>
      <c r="R33" s="52">
        <v>16</v>
      </c>
      <c r="S33" s="4">
        <v>218693</v>
      </c>
      <c r="T33" s="4" t="s">
        <v>89</v>
      </c>
      <c r="U33" s="61">
        <v>35</v>
      </c>
      <c r="V33" s="61" t="s">
        <v>89</v>
      </c>
      <c r="W33" s="4" t="s">
        <v>83</v>
      </c>
      <c r="Y33" t="s">
        <v>126</v>
      </c>
      <c r="Z33" t="s">
        <v>126</v>
      </c>
      <c r="AB33" s="66">
        <v>12</v>
      </c>
      <c r="AD33" s="69" t="s">
        <v>156</v>
      </c>
      <c r="AE33" s="8">
        <v>12</v>
      </c>
      <c r="AF33" t="s">
        <v>83</v>
      </c>
      <c r="AG33" s="57" t="s">
        <v>59</v>
      </c>
      <c r="AH33" s="57" t="s">
        <v>144</v>
      </c>
      <c r="AI33" s="57" t="s">
        <v>145</v>
      </c>
      <c r="AJ33" s="57" t="s">
        <v>58</v>
      </c>
      <c r="AK33" s="69" t="s">
        <v>156</v>
      </c>
      <c r="AL33" t="str">
        <f t="shared" si="5"/>
        <v>Noise</v>
      </c>
      <c r="AM33" t="str">
        <f t="shared" si="6"/>
        <v>Tone</v>
      </c>
      <c r="AN33" t="str">
        <f t="shared" si="7"/>
        <v>Siren</v>
      </c>
      <c r="AO33" t="str">
        <f t="shared" si="8"/>
        <v>Click</v>
      </c>
      <c r="AP33" t="str">
        <f t="shared" si="9"/>
        <v>Siren</v>
      </c>
      <c r="AQ33" t="str">
        <f t="shared" si="10"/>
        <v>Noise</v>
      </c>
      <c r="AR33" t="str">
        <f t="shared" si="11"/>
        <v>Click</v>
      </c>
      <c r="AS33" t="str">
        <f t="shared" si="12"/>
        <v>Tone</v>
      </c>
      <c r="AU33" s="71">
        <v>43</v>
      </c>
      <c r="AV33" s="57" t="s">
        <v>58</v>
      </c>
      <c r="AW33" s="57" t="s">
        <v>145</v>
      </c>
      <c r="AX33" t="str">
        <f t="shared" si="13"/>
        <v>ToneNoise</v>
      </c>
      <c r="AZ33" s="69" t="s">
        <v>156</v>
      </c>
      <c r="BA33" t="s">
        <v>167</v>
      </c>
      <c r="BB33" t="s">
        <v>168</v>
      </c>
      <c r="BC33" t="s">
        <v>166</v>
      </c>
      <c r="BD33" t="s">
        <v>165</v>
      </c>
      <c r="BF33" s="83" t="str">
        <f t="shared" si="14"/>
        <v>NoiseTone</v>
      </c>
      <c r="BG33" s="4" t="str">
        <f t="shared" si="15"/>
        <v>SirenClick</v>
      </c>
      <c r="BH33" s="4" t="str">
        <f t="shared" si="16"/>
        <v>SirenNoise</v>
      </c>
      <c r="BI33" s="4" t="str">
        <f t="shared" si="17"/>
        <v>ClickTone</v>
      </c>
      <c r="BJ33" s="4"/>
      <c r="BK33" s="4" t="str">
        <f t="shared" si="0"/>
        <v>ToneNoise</v>
      </c>
      <c r="BL33" s="4" t="str">
        <f t="shared" si="1"/>
        <v>ClickSiren</v>
      </c>
      <c r="BM33" s="4" t="str">
        <f t="shared" si="2"/>
        <v>NoiseSiren</v>
      </c>
      <c r="BN33" s="84" t="str">
        <f t="shared" si="3"/>
        <v>ToneClick</v>
      </c>
      <c r="BP33" s="83" t="str">
        <f t="shared" ref="BP33" si="34">BK33</f>
        <v>ToneNoise</v>
      </c>
      <c r="BQ33" s="4" t="str">
        <f>BG33</f>
        <v>SirenClick</v>
      </c>
      <c r="BR33" s="4" t="str">
        <f t="shared" ref="BR33" si="35">BM33</f>
        <v>NoiseSiren</v>
      </c>
      <c r="BS33" s="4" t="str">
        <f>BI33</f>
        <v>ClickTone</v>
      </c>
      <c r="BT33" s="4">
        <f t="shared" si="18"/>
        <v>43</v>
      </c>
      <c r="BU33" s="4">
        <f t="shared" si="19"/>
        <v>41</v>
      </c>
      <c r="BV33" s="4">
        <f t="shared" si="20"/>
        <v>44</v>
      </c>
      <c r="BW33" s="84">
        <f t="shared" si="21"/>
        <v>38</v>
      </c>
      <c r="BY33" s="75" t="s">
        <v>156</v>
      </c>
      <c r="BZ33" s="76">
        <f t="shared" si="27"/>
        <v>38</v>
      </c>
      <c r="CA33" s="76"/>
      <c r="CB33" s="76">
        <f t="shared" si="22"/>
        <v>44</v>
      </c>
      <c r="CC33" s="76"/>
      <c r="CD33" s="76">
        <f t="shared" si="23"/>
        <v>41</v>
      </c>
      <c r="CE33" s="76"/>
      <c r="CF33" s="76">
        <f t="shared" si="24"/>
        <v>43</v>
      </c>
      <c r="CG33" s="79"/>
    </row>
    <row r="34" spans="1:88" x14ac:dyDescent="0.3">
      <c r="A34" s="21" t="s">
        <v>8</v>
      </c>
      <c r="B34" s="21">
        <v>69331</v>
      </c>
      <c r="C34" s="21" t="s">
        <v>7</v>
      </c>
      <c r="D34" s="21" t="s">
        <v>73</v>
      </c>
      <c r="E34" s="21">
        <v>15</v>
      </c>
      <c r="F34" s="21" t="s">
        <v>82</v>
      </c>
      <c r="G34" s="21">
        <v>13</v>
      </c>
      <c r="H34" s="21">
        <v>218750</v>
      </c>
      <c r="I34" s="21" t="s">
        <v>89</v>
      </c>
      <c r="J34" s="21">
        <v>31</v>
      </c>
      <c r="M34" s="4" t="s">
        <v>122</v>
      </c>
      <c r="N34" s="4">
        <v>3</v>
      </c>
      <c r="O34" s="4" t="s">
        <v>8</v>
      </c>
      <c r="P34" s="4">
        <v>69275</v>
      </c>
      <c r="Q34" s="4" t="s">
        <v>7</v>
      </c>
      <c r="R34" s="52">
        <v>16</v>
      </c>
      <c r="S34" s="4">
        <v>218693</v>
      </c>
      <c r="T34" s="4" t="s">
        <v>89</v>
      </c>
      <c r="U34" s="61">
        <v>36</v>
      </c>
      <c r="V34" s="61" t="s">
        <v>105</v>
      </c>
      <c r="W34" s="4" t="s">
        <v>85</v>
      </c>
      <c r="Y34" t="s">
        <v>126</v>
      </c>
      <c r="Z34" t="s">
        <v>126</v>
      </c>
      <c r="AB34" s="66">
        <v>13</v>
      </c>
      <c r="AD34" s="69" t="s">
        <v>157</v>
      </c>
      <c r="AE34" s="8">
        <v>13</v>
      </c>
      <c r="AF34" t="s">
        <v>85</v>
      </c>
      <c r="AG34" s="57" t="s">
        <v>58</v>
      </c>
      <c r="AH34" s="57" t="s">
        <v>59</v>
      </c>
      <c r="AI34" s="57" t="s">
        <v>144</v>
      </c>
      <c r="AJ34" s="57" t="s">
        <v>145</v>
      </c>
      <c r="AK34" s="69" t="s">
        <v>157</v>
      </c>
      <c r="AL34" t="str">
        <f t="shared" si="5"/>
        <v>Click</v>
      </c>
      <c r="AM34" t="str">
        <f t="shared" si="6"/>
        <v>Noise</v>
      </c>
      <c r="AN34" t="str">
        <f t="shared" si="7"/>
        <v>Tone</v>
      </c>
      <c r="AO34" t="str">
        <f t="shared" si="8"/>
        <v>Siren</v>
      </c>
      <c r="AP34" t="str">
        <f t="shared" si="9"/>
        <v>Tone</v>
      </c>
      <c r="AQ34" t="str">
        <f t="shared" si="10"/>
        <v>Click</v>
      </c>
      <c r="AR34" t="str">
        <f t="shared" si="11"/>
        <v>Siren</v>
      </c>
      <c r="AS34" t="str">
        <f t="shared" si="12"/>
        <v>Noise</v>
      </c>
      <c r="AU34" s="71">
        <v>44</v>
      </c>
      <c r="AV34" s="57" t="s">
        <v>145</v>
      </c>
      <c r="AW34" s="57" t="s">
        <v>59</v>
      </c>
      <c r="AX34" t="str">
        <f t="shared" si="13"/>
        <v>NoiseSiren</v>
      </c>
      <c r="AZ34" s="69" t="s">
        <v>157</v>
      </c>
      <c r="BA34" t="s">
        <v>166</v>
      </c>
      <c r="BB34" t="s">
        <v>165</v>
      </c>
      <c r="BC34" t="s">
        <v>167</v>
      </c>
      <c r="BD34" t="s">
        <v>168</v>
      </c>
      <c r="BF34" s="83" t="str">
        <f t="shared" si="14"/>
        <v>ClickNoise</v>
      </c>
      <c r="BG34" s="4" t="str">
        <f t="shared" si="15"/>
        <v>ToneSiren</v>
      </c>
      <c r="BH34" s="4" t="str">
        <f t="shared" si="16"/>
        <v>ToneClick</v>
      </c>
      <c r="BI34" s="4" t="str">
        <f t="shared" si="17"/>
        <v>SirenNoise</v>
      </c>
      <c r="BJ34" s="4"/>
      <c r="BK34" s="4" t="str">
        <f t="shared" si="0"/>
        <v>NoiseClick</v>
      </c>
      <c r="BL34" s="4" t="str">
        <f t="shared" si="1"/>
        <v>SirenTone</v>
      </c>
      <c r="BM34" s="4" t="str">
        <f t="shared" si="2"/>
        <v>ClickTone</v>
      </c>
      <c r="BN34" s="84" t="str">
        <f t="shared" si="3"/>
        <v>NoiseSiren</v>
      </c>
      <c r="BP34" s="83" t="str">
        <f>BF34</f>
        <v>ClickNoise</v>
      </c>
      <c r="BQ34" s="4" t="str">
        <f t="shared" ref="BQ34" si="36">BL34</f>
        <v>SirenTone</v>
      </c>
      <c r="BR34" s="4" t="str">
        <f>BH34</f>
        <v>ToneClick</v>
      </c>
      <c r="BS34" s="4" t="str">
        <f t="shared" ref="BS34" si="37">BN34</f>
        <v>NoiseSiren</v>
      </c>
      <c r="BT34" s="4">
        <f t="shared" si="18"/>
        <v>36</v>
      </c>
      <c r="BU34" s="4">
        <f t="shared" si="19"/>
        <v>47</v>
      </c>
      <c r="BV34" s="4">
        <f t="shared" si="20"/>
        <v>39</v>
      </c>
      <c r="BW34" s="84">
        <f t="shared" si="21"/>
        <v>44</v>
      </c>
      <c r="BY34" s="75" t="s">
        <v>157</v>
      </c>
      <c r="BZ34" s="76">
        <f t="shared" si="27"/>
        <v>47</v>
      </c>
      <c r="CA34" s="76"/>
      <c r="CB34" s="76">
        <f t="shared" si="22"/>
        <v>36</v>
      </c>
      <c r="CC34" s="76"/>
      <c r="CD34" s="76">
        <f t="shared" si="23"/>
        <v>44</v>
      </c>
      <c r="CE34" s="76"/>
      <c r="CF34" s="76">
        <f t="shared" si="24"/>
        <v>39</v>
      </c>
      <c r="CG34" s="79"/>
    </row>
    <row r="35" spans="1:88" x14ac:dyDescent="0.3">
      <c r="A35" s="37" t="s">
        <v>8</v>
      </c>
      <c r="B35" s="37">
        <v>69270</v>
      </c>
      <c r="C35" s="37" t="s">
        <v>71</v>
      </c>
      <c r="D35" s="37" t="s">
        <v>76</v>
      </c>
      <c r="E35" s="37">
        <v>16</v>
      </c>
      <c r="F35" s="37" t="s">
        <v>82</v>
      </c>
      <c r="G35" s="37">
        <v>14</v>
      </c>
      <c r="H35" s="37">
        <v>218724</v>
      </c>
      <c r="I35" s="37" t="s">
        <v>90</v>
      </c>
      <c r="J35" s="37">
        <v>32</v>
      </c>
      <c r="M35" s="37" t="s">
        <v>122</v>
      </c>
      <c r="N35" s="37">
        <v>3</v>
      </c>
      <c r="O35" s="37" t="s">
        <v>8</v>
      </c>
      <c r="P35" s="37">
        <v>69259</v>
      </c>
      <c r="Q35" s="37" t="s">
        <v>4</v>
      </c>
      <c r="R35" s="58">
        <v>17</v>
      </c>
      <c r="S35" s="37">
        <v>218699</v>
      </c>
      <c r="T35" s="37" t="s">
        <v>90</v>
      </c>
      <c r="U35" s="67">
        <v>37</v>
      </c>
      <c r="V35" s="67" t="s">
        <v>106</v>
      </c>
      <c r="W35" s="37" t="s">
        <v>110</v>
      </c>
      <c r="Y35" t="s">
        <v>126</v>
      </c>
      <c r="Z35" t="s">
        <v>126</v>
      </c>
      <c r="AB35" s="66">
        <v>14</v>
      </c>
      <c r="AD35" s="69" t="s">
        <v>158</v>
      </c>
      <c r="AE35" s="8">
        <v>14</v>
      </c>
      <c r="AF35" t="s">
        <v>110</v>
      </c>
      <c r="AG35" s="57" t="s">
        <v>145</v>
      </c>
      <c r="AH35" s="57" t="s">
        <v>58</v>
      </c>
      <c r="AI35" s="57" t="s">
        <v>59</v>
      </c>
      <c r="AJ35" s="57" t="s">
        <v>144</v>
      </c>
      <c r="AK35" s="69" t="s">
        <v>158</v>
      </c>
      <c r="AL35" t="str">
        <f t="shared" si="5"/>
        <v>Siren</v>
      </c>
      <c r="AM35" t="str">
        <f t="shared" si="6"/>
        <v>Click</v>
      </c>
      <c r="AN35" t="str">
        <f t="shared" si="7"/>
        <v>Noise</v>
      </c>
      <c r="AO35" t="str">
        <f t="shared" si="8"/>
        <v>Tone</v>
      </c>
      <c r="AP35" t="str">
        <f t="shared" si="9"/>
        <v>Noise</v>
      </c>
      <c r="AQ35" t="str">
        <f t="shared" si="10"/>
        <v>Siren</v>
      </c>
      <c r="AR35" t="str">
        <f t="shared" si="11"/>
        <v>Tone</v>
      </c>
      <c r="AS35" t="str">
        <f t="shared" si="12"/>
        <v>Click</v>
      </c>
      <c r="AU35" s="71">
        <v>45</v>
      </c>
      <c r="AV35" s="57" t="s">
        <v>59</v>
      </c>
      <c r="AW35" s="57" t="s">
        <v>145</v>
      </c>
      <c r="AX35" t="str">
        <f t="shared" si="13"/>
        <v>SirenNoise</v>
      </c>
      <c r="AZ35" s="69" t="s">
        <v>158</v>
      </c>
      <c r="BA35" t="s">
        <v>167</v>
      </c>
      <c r="BB35" t="s">
        <v>168</v>
      </c>
      <c r="BC35" t="s">
        <v>166</v>
      </c>
      <c r="BD35" t="s">
        <v>165</v>
      </c>
      <c r="BF35" s="83" t="str">
        <f t="shared" si="14"/>
        <v>SirenClick</v>
      </c>
      <c r="BG35" s="4" t="str">
        <f t="shared" si="15"/>
        <v>NoiseTone</v>
      </c>
      <c r="BH35" s="4" t="str">
        <f t="shared" si="16"/>
        <v>NoiseSiren</v>
      </c>
      <c r="BI35" s="4" t="str">
        <f t="shared" si="17"/>
        <v>ToneClick</v>
      </c>
      <c r="BJ35" s="4"/>
      <c r="BK35" s="4" t="str">
        <f t="shared" si="0"/>
        <v>ClickSiren</v>
      </c>
      <c r="BL35" s="4" t="str">
        <f t="shared" si="1"/>
        <v>ToneNoise</v>
      </c>
      <c r="BM35" s="4" t="str">
        <f t="shared" si="2"/>
        <v>SirenNoise</v>
      </c>
      <c r="BN35" s="84" t="str">
        <f t="shared" si="3"/>
        <v>ClickTone</v>
      </c>
      <c r="BP35" s="83" t="str">
        <f t="shared" ref="BP35" si="38">BK35</f>
        <v>ClickSiren</v>
      </c>
      <c r="BQ35" s="4" t="str">
        <f>BG35</f>
        <v>NoiseTone</v>
      </c>
      <c r="BR35" s="4" t="str">
        <f t="shared" ref="BR35" si="39">BM35</f>
        <v>SirenNoise</v>
      </c>
      <c r="BS35" s="4" t="str">
        <f>BI35</f>
        <v>ToneClick</v>
      </c>
      <c r="BT35" s="4">
        <f t="shared" si="18"/>
        <v>40</v>
      </c>
      <c r="BU35" s="4">
        <f t="shared" si="19"/>
        <v>42</v>
      </c>
      <c r="BV35" s="4">
        <f t="shared" si="20"/>
        <v>45</v>
      </c>
      <c r="BW35" s="84">
        <f t="shared" si="21"/>
        <v>39</v>
      </c>
      <c r="BY35" s="75" t="s">
        <v>158</v>
      </c>
      <c r="BZ35" s="76">
        <f t="shared" si="27"/>
        <v>39</v>
      </c>
      <c r="CA35" s="76"/>
      <c r="CB35" s="76">
        <f t="shared" si="22"/>
        <v>45</v>
      </c>
      <c r="CC35" s="76"/>
      <c r="CD35" s="76">
        <f t="shared" si="23"/>
        <v>42</v>
      </c>
      <c r="CE35" s="76"/>
      <c r="CF35" s="76">
        <f t="shared" si="24"/>
        <v>40</v>
      </c>
      <c r="CG35" s="79"/>
    </row>
    <row r="36" spans="1:88" x14ac:dyDescent="0.3">
      <c r="A36" s="37" t="s">
        <v>8</v>
      </c>
      <c r="B36" s="37">
        <v>69277</v>
      </c>
      <c r="C36" s="37" t="s">
        <v>71</v>
      </c>
      <c r="D36" s="37" t="s">
        <v>76</v>
      </c>
      <c r="E36" s="37">
        <v>16</v>
      </c>
      <c r="F36" s="37" t="s">
        <v>82</v>
      </c>
      <c r="G36" s="37">
        <v>15</v>
      </c>
      <c r="H36" s="37">
        <v>218730</v>
      </c>
      <c r="I36" s="37" t="s">
        <v>90</v>
      </c>
      <c r="J36" s="37">
        <v>33</v>
      </c>
      <c r="M36" s="37" t="s">
        <v>122</v>
      </c>
      <c r="N36" s="37">
        <v>3</v>
      </c>
      <c r="O36" s="37" t="s">
        <v>8</v>
      </c>
      <c r="P36" s="37">
        <v>69260</v>
      </c>
      <c r="Q36" s="37" t="s">
        <v>6</v>
      </c>
      <c r="R36" s="58">
        <v>18</v>
      </c>
      <c r="S36" s="37">
        <v>218700</v>
      </c>
      <c r="T36" s="37" t="s">
        <v>90</v>
      </c>
      <c r="U36" s="67">
        <v>38</v>
      </c>
      <c r="V36" s="67" t="s">
        <v>107</v>
      </c>
      <c r="W36" s="37" t="s">
        <v>82</v>
      </c>
      <c r="Y36" t="s">
        <v>126</v>
      </c>
      <c r="Z36" t="s">
        <v>126</v>
      </c>
      <c r="AB36" s="66">
        <v>11</v>
      </c>
      <c r="AD36" s="69" t="s">
        <v>159</v>
      </c>
      <c r="AE36" s="8">
        <v>11</v>
      </c>
      <c r="AF36" t="s">
        <v>82</v>
      </c>
      <c r="AG36" s="57" t="s">
        <v>144</v>
      </c>
      <c r="AH36" s="57" t="s">
        <v>145</v>
      </c>
      <c r="AI36" s="57" t="s">
        <v>58</v>
      </c>
      <c r="AJ36" s="57" t="s">
        <v>59</v>
      </c>
      <c r="AK36" s="69" t="s">
        <v>159</v>
      </c>
      <c r="AL36" t="str">
        <f t="shared" si="5"/>
        <v>Tone</v>
      </c>
      <c r="AM36" t="str">
        <f t="shared" si="6"/>
        <v>Siren</v>
      </c>
      <c r="AN36" t="str">
        <f t="shared" si="7"/>
        <v>Click</v>
      </c>
      <c r="AO36" t="str">
        <f t="shared" si="8"/>
        <v>Noise</v>
      </c>
      <c r="AP36" t="str">
        <f t="shared" si="9"/>
        <v>Click</v>
      </c>
      <c r="AQ36" t="str">
        <f t="shared" si="10"/>
        <v>Tone</v>
      </c>
      <c r="AR36" t="str">
        <f t="shared" si="11"/>
        <v>Noise</v>
      </c>
      <c r="AS36" t="str">
        <f t="shared" si="12"/>
        <v>Siren</v>
      </c>
      <c r="AU36" s="71">
        <v>46</v>
      </c>
      <c r="AV36" s="57" t="s">
        <v>58</v>
      </c>
      <c r="AW36" s="57" t="s">
        <v>59</v>
      </c>
      <c r="AX36" t="str">
        <f t="shared" si="13"/>
        <v>ToneSiren</v>
      </c>
      <c r="AZ36" s="69" t="s">
        <v>159</v>
      </c>
      <c r="BA36" t="s">
        <v>165</v>
      </c>
      <c r="BB36" t="s">
        <v>166</v>
      </c>
      <c r="BC36" t="s">
        <v>168</v>
      </c>
      <c r="BD36" t="s">
        <v>167</v>
      </c>
      <c r="BF36" s="83" t="str">
        <f t="shared" si="14"/>
        <v>ToneSiren</v>
      </c>
      <c r="BG36" s="4" t="str">
        <f t="shared" si="15"/>
        <v>ClickNoise</v>
      </c>
      <c r="BH36" s="4" t="str">
        <f t="shared" si="16"/>
        <v>ClickTone</v>
      </c>
      <c r="BI36" s="4" t="str">
        <f t="shared" si="17"/>
        <v>NoiseSiren</v>
      </c>
      <c r="BJ36" s="4"/>
      <c r="BK36" s="4" t="str">
        <f t="shared" si="0"/>
        <v>SirenTone</v>
      </c>
      <c r="BL36" s="4" t="str">
        <f t="shared" si="1"/>
        <v>NoiseClick</v>
      </c>
      <c r="BM36" s="4" t="str">
        <f t="shared" si="2"/>
        <v>ToneClick</v>
      </c>
      <c r="BN36" s="84" t="str">
        <f t="shared" si="3"/>
        <v>SirenNoise</v>
      </c>
      <c r="BP36" s="83" t="str">
        <f>BK36</f>
        <v>SirenTone</v>
      </c>
      <c r="BQ36" s="4" t="str">
        <f>BG36</f>
        <v>ClickNoise</v>
      </c>
      <c r="BR36" s="4" t="str">
        <f>BM36</f>
        <v>ToneClick</v>
      </c>
      <c r="BS36" s="4" t="str">
        <f>BI36</f>
        <v>NoiseSiren</v>
      </c>
      <c r="BT36" s="4">
        <f t="shared" si="18"/>
        <v>47</v>
      </c>
      <c r="BU36" s="4">
        <f t="shared" si="19"/>
        <v>36</v>
      </c>
      <c r="BV36" s="4">
        <f t="shared" si="20"/>
        <v>39</v>
      </c>
      <c r="BW36" s="84">
        <f t="shared" si="21"/>
        <v>44</v>
      </c>
      <c r="BY36" s="75" t="s">
        <v>159</v>
      </c>
      <c r="BZ36" s="76">
        <f t="shared" si="27"/>
        <v>47</v>
      </c>
      <c r="CA36" s="76"/>
      <c r="CB36" s="76">
        <f t="shared" si="22"/>
        <v>36</v>
      </c>
      <c r="CC36" s="76"/>
      <c r="CD36" s="76">
        <f t="shared" si="23"/>
        <v>39</v>
      </c>
      <c r="CE36" s="76"/>
      <c r="CF36" s="76">
        <f t="shared" si="24"/>
        <v>44</v>
      </c>
      <c r="CG36" s="79"/>
    </row>
    <row r="37" spans="1:88" x14ac:dyDescent="0.3">
      <c r="A37" s="2" t="s">
        <v>8</v>
      </c>
      <c r="B37" s="2">
        <v>69273</v>
      </c>
      <c r="C37" s="2" t="s">
        <v>4</v>
      </c>
      <c r="D37" s="2" t="s">
        <v>76</v>
      </c>
      <c r="E37" s="2">
        <v>16</v>
      </c>
      <c r="F37" s="2" t="s">
        <v>83</v>
      </c>
      <c r="G37" s="2">
        <v>16</v>
      </c>
      <c r="H37" s="2">
        <v>218693</v>
      </c>
      <c r="I37" s="2" t="s">
        <v>89</v>
      </c>
      <c r="J37" s="2">
        <v>34</v>
      </c>
      <c r="M37" s="37" t="s">
        <v>122</v>
      </c>
      <c r="N37" s="37">
        <v>3</v>
      </c>
      <c r="O37" s="37" t="s">
        <v>8</v>
      </c>
      <c r="P37" s="37">
        <v>69261</v>
      </c>
      <c r="Q37" s="37" t="s">
        <v>7</v>
      </c>
      <c r="R37" s="58">
        <v>19</v>
      </c>
      <c r="S37" s="37">
        <v>218701</v>
      </c>
      <c r="T37" s="37" t="s">
        <v>90</v>
      </c>
      <c r="U37" s="67">
        <v>39</v>
      </c>
      <c r="V37" s="67" t="s">
        <v>108</v>
      </c>
      <c r="W37" s="37" t="s">
        <v>83</v>
      </c>
      <c r="Y37" t="s">
        <v>126</v>
      </c>
      <c r="Z37" t="s">
        <v>126</v>
      </c>
      <c r="AB37" s="66">
        <v>12</v>
      </c>
      <c r="AD37" s="69" t="s">
        <v>160</v>
      </c>
      <c r="AE37" s="8">
        <v>12</v>
      </c>
      <c r="AF37" t="s">
        <v>83</v>
      </c>
      <c r="AG37" s="57" t="s">
        <v>59</v>
      </c>
      <c r="AH37" s="57" t="s">
        <v>144</v>
      </c>
      <c r="AI37" s="57" t="s">
        <v>145</v>
      </c>
      <c r="AJ37" s="57" t="s">
        <v>58</v>
      </c>
      <c r="AK37" s="69" t="s">
        <v>160</v>
      </c>
      <c r="AL37" t="str">
        <f t="shared" si="5"/>
        <v>Noise</v>
      </c>
      <c r="AM37" t="str">
        <f t="shared" si="6"/>
        <v>Tone</v>
      </c>
      <c r="AN37" t="str">
        <f t="shared" si="7"/>
        <v>Siren</v>
      </c>
      <c r="AO37" t="str">
        <f t="shared" si="8"/>
        <v>Click</v>
      </c>
      <c r="AP37" t="str">
        <f t="shared" si="9"/>
        <v>Siren</v>
      </c>
      <c r="AQ37" t="str">
        <f t="shared" si="10"/>
        <v>Noise</v>
      </c>
      <c r="AR37" t="str">
        <f t="shared" si="11"/>
        <v>Click</v>
      </c>
      <c r="AS37" t="str">
        <f t="shared" si="12"/>
        <v>Tone</v>
      </c>
      <c r="AU37" s="71">
        <v>47</v>
      </c>
      <c r="AV37" s="57" t="s">
        <v>59</v>
      </c>
      <c r="AW37" s="57" t="s">
        <v>58</v>
      </c>
      <c r="AX37" t="str">
        <f t="shared" si="13"/>
        <v>SirenTone</v>
      </c>
      <c r="AZ37" s="69" t="s">
        <v>160</v>
      </c>
      <c r="BA37" t="s">
        <v>168</v>
      </c>
      <c r="BB37" t="s">
        <v>167</v>
      </c>
      <c r="BC37" t="s">
        <v>165</v>
      </c>
      <c r="BD37" t="s">
        <v>166</v>
      </c>
      <c r="BF37" s="83" t="str">
        <f t="shared" si="14"/>
        <v>NoiseTone</v>
      </c>
      <c r="BG37" s="4" t="str">
        <f t="shared" si="15"/>
        <v>SirenClick</v>
      </c>
      <c r="BH37" s="4" t="str">
        <f t="shared" si="16"/>
        <v>SirenNoise</v>
      </c>
      <c r="BI37" s="4" t="str">
        <f t="shared" si="17"/>
        <v>ClickTone</v>
      </c>
      <c r="BJ37" s="4"/>
      <c r="BK37" s="4" t="str">
        <f t="shared" si="0"/>
        <v>ToneNoise</v>
      </c>
      <c r="BL37" s="4" t="str">
        <f t="shared" si="1"/>
        <v>ClickSiren</v>
      </c>
      <c r="BM37" s="4" t="str">
        <f t="shared" si="2"/>
        <v>NoiseSiren</v>
      </c>
      <c r="BN37" s="84" t="str">
        <f t="shared" si="3"/>
        <v>ToneClick</v>
      </c>
      <c r="BP37" s="83" t="str">
        <f>BF37</f>
        <v>NoiseTone</v>
      </c>
      <c r="BQ37" s="4" t="str">
        <f t="shared" ref="BQ37" si="40">BL37</f>
        <v>ClickSiren</v>
      </c>
      <c r="BR37" s="4" t="str">
        <f>BH37</f>
        <v>SirenNoise</v>
      </c>
      <c r="BS37" s="4" t="str">
        <f t="shared" ref="BS37" si="41">BN37</f>
        <v>ToneClick</v>
      </c>
      <c r="BT37" s="4">
        <f t="shared" si="18"/>
        <v>42</v>
      </c>
      <c r="BU37" s="4">
        <f t="shared" si="19"/>
        <v>40</v>
      </c>
      <c r="BV37" s="4">
        <f t="shared" si="20"/>
        <v>45</v>
      </c>
      <c r="BW37" s="84">
        <f t="shared" si="21"/>
        <v>39</v>
      </c>
      <c r="BY37" s="75" t="s">
        <v>160</v>
      </c>
      <c r="BZ37" s="76">
        <f t="shared" si="27"/>
        <v>45</v>
      </c>
      <c r="CA37" s="76"/>
      <c r="CB37" s="76">
        <f t="shared" si="22"/>
        <v>39</v>
      </c>
      <c r="CC37" s="76"/>
      <c r="CD37" s="76">
        <f t="shared" si="23"/>
        <v>42</v>
      </c>
      <c r="CE37" s="76"/>
      <c r="CF37" s="76">
        <f t="shared" si="24"/>
        <v>40</v>
      </c>
      <c r="CG37" s="79"/>
    </row>
    <row r="38" spans="1:88" x14ac:dyDescent="0.3">
      <c r="A38" s="4" t="s">
        <v>8</v>
      </c>
      <c r="B38" s="4">
        <v>69274</v>
      </c>
      <c r="C38" s="4" t="s">
        <v>6</v>
      </c>
      <c r="D38" s="4" t="s">
        <v>76</v>
      </c>
      <c r="E38" s="4">
        <v>16</v>
      </c>
      <c r="F38" s="4" t="s">
        <v>83</v>
      </c>
      <c r="G38" s="4">
        <v>16</v>
      </c>
      <c r="H38" s="4">
        <v>218693</v>
      </c>
      <c r="I38" s="4" t="s">
        <v>89</v>
      </c>
      <c r="J38" s="4">
        <v>35</v>
      </c>
      <c r="M38" s="47" t="s">
        <v>122</v>
      </c>
      <c r="N38" s="47">
        <v>4</v>
      </c>
      <c r="O38" s="47" t="s">
        <v>5</v>
      </c>
      <c r="P38" s="47">
        <v>69278</v>
      </c>
      <c r="Q38" s="47" t="s">
        <v>4</v>
      </c>
      <c r="R38" s="54">
        <v>6</v>
      </c>
      <c r="S38" s="47">
        <v>218690</v>
      </c>
      <c r="T38" s="47" t="s">
        <v>89</v>
      </c>
      <c r="U38" s="63">
        <v>15</v>
      </c>
      <c r="V38" s="63" t="s">
        <v>99</v>
      </c>
      <c r="W38" s="47" t="s">
        <v>85</v>
      </c>
      <c r="Y38" t="s">
        <v>126</v>
      </c>
      <c r="Z38" t="s">
        <v>126</v>
      </c>
      <c r="AB38" s="66">
        <v>13</v>
      </c>
      <c r="AD38" s="69" t="s">
        <v>161</v>
      </c>
      <c r="AE38" s="8">
        <v>13</v>
      </c>
      <c r="AF38" t="s">
        <v>85</v>
      </c>
      <c r="AG38" s="57" t="s">
        <v>58</v>
      </c>
      <c r="AH38" s="57" t="s">
        <v>59</v>
      </c>
      <c r="AI38" s="57" t="s">
        <v>144</v>
      </c>
      <c r="AJ38" s="57" t="s">
        <v>145</v>
      </c>
      <c r="AK38" s="69" t="s">
        <v>161</v>
      </c>
      <c r="AL38" t="str">
        <f t="shared" si="5"/>
        <v>Click</v>
      </c>
      <c r="AM38" t="str">
        <f t="shared" si="6"/>
        <v>Noise</v>
      </c>
      <c r="AN38" t="str">
        <f t="shared" si="7"/>
        <v>Tone</v>
      </c>
      <c r="AO38" t="str">
        <f t="shared" si="8"/>
        <v>Siren</v>
      </c>
      <c r="AP38" t="str">
        <f t="shared" si="9"/>
        <v>Tone</v>
      </c>
      <c r="AQ38" t="str">
        <f t="shared" si="10"/>
        <v>Click</v>
      </c>
      <c r="AR38" t="str">
        <f t="shared" si="11"/>
        <v>Siren</v>
      </c>
      <c r="AS38" t="str">
        <f t="shared" si="12"/>
        <v>Noise</v>
      </c>
      <c r="AZ38" s="69" t="s">
        <v>161</v>
      </c>
      <c r="BA38" t="s">
        <v>167</v>
      </c>
      <c r="BB38" t="s">
        <v>168</v>
      </c>
      <c r="BC38" t="s">
        <v>166</v>
      </c>
      <c r="BD38" t="s">
        <v>165</v>
      </c>
      <c r="BF38" s="83" t="str">
        <f t="shared" si="14"/>
        <v>ClickNoise</v>
      </c>
      <c r="BG38" s="4" t="str">
        <f t="shared" si="15"/>
        <v>ToneSiren</v>
      </c>
      <c r="BH38" s="4" t="str">
        <f t="shared" si="16"/>
        <v>ToneClick</v>
      </c>
      <c r="BI38" s="4" t="str">
        <f t="shared" si="17"/>
        <v>SirenNoise</v>
      </c>
      <c r="BJ38" s="4"/>
      <c r="BK38" s="4" t="str">
        <f t="shared" si="0"/>
        <v>NoiseClick</v>
      </c>
      <c r="BL38" s="4" t="str">
        <f t="shared" si="1"/>
        <v>SirenTone</v>
      </c>
      <c r="BM38" s="4" t="str">
        <f t="shared" si="2"/>
        <v>ClickTone</v>
      </c>
      <c r="BN38" s="84" t="str">
        <f t="shared" si="3"/>
        <v>NoiseSiren</v>
      </c>
      <c r="BP38" s="83" t="str">
        <f>BK38</f>
        <v>NoiseClick</v>
      </c>
      <c r="BQ38" s="4" t="str">
        <f>BG38</f>
        <v>ToneSiren</v>
      </c>
      <c r="BR38" s="4" t="str">
        <f>BM38</f>
        <v>ClickTone</v>
      </c>
      <c r="BS38" s="4" t="str">
        <f>BI38</f>
        <v>SirenNoise</v>
      </c>
      <c r="BT38" s="4">
        <f t="shared" si="18"/>
        <v>37</v>
      </c>
      <c r="BU38" s="4">
        <f t="shared" si="19"/>
        <v>46</v>
      </c>
      <c r="BV38" s="4">
        <f t="shared" si="20"/>
        <v>38</v>
      </c>
      <c r="BW38" s="84">
        <f t="shared" si="21"/>
        <v>45</v>
      </c>
      <c r="BY38" s="77" t="s">
        <v>161</v>
      </c>
      <c r="BZ38" s="78">
        <f t="shared" si="27"/>
        <v>45</v>
      </c>
      <c r="CA38" s="78"/>
      <c r="CB38" s="78">
        <f t="shared" si="22"/>
        <v>38</v>
      </c>
      <c r="CC38" s="78"/>
      <c r="CD38" s="78">
        <f t="shared" si="23"/>
        <v>46</v>
      </c>
      <c r="CE38" s="78"/>
      <c r="CF38" s="78">
        <f t="shared" si="24"/>
        <v>37</v>
      </c>
      <c r="CG38" s="79"/>
    </row>
    <row r="39" spans="1:88" x14ac:dyDescent="0.3">
      <c r="A39" s="21" t="s">
        <v>8</v>
      </c>
      <c r="B39" s="21">
        <v>69275</v>
      </c>
      <c r="C39" s="21" t="s">
        <v>7</v>
      </c>
      <c r="D39" s="21" t="s">
        <v>76</v>
      </c>
      <c r="E39" s="21">
        <v>16</v>
      </c>
      <c r="F39" s="21" t="s">
        <v>83</v>
      </c>
      <c r="G39" s="21">
        <v>16</v>
      </c>
      <c r="H39" s="21">
        <v>218693</v>
      </c>
      <c r="I39" s="21" t="s">
        <v>89</v>
      </c>
      <c r="J39" s="21">
        <v>36</v>
      </c>
      <c r="M39" s="48" t="s">
        <v>122</v>
      </c>
      <c r="N39" s="48">
        <v>4</v>
      </c>
      <c r="O39" s="48" t="s">
        <v>5</v>
      </c>
      <c r="P39" s="48">
        <v>69280</v>
      </c>
      <c r="Q39" s="48" t="s">
        <v>7</v>
      </c>
      <c r="R39" s="55">
        <v>6</v>
      </c>
      <c r="S39" s="48">
        <v>218690</v>
      </c>
      <c r="T39" s="48" t="s">
        <v>89</v>
      </c>
      <c r="U39" s="64">
        <v>16</v>
      </c>
      <c r="V39" s="64" t="s">
        <v>90</v>
      </c>
      <c r="W39" s="48" t="s">
        <v>110</v>
      </c>
      <c r="Y39" t="s">
        <v>126</v>
      </c>
      <c r="Z39" t="s">
        <v>126</v>
      </c>
      <c r="AB39" s="66">
        <v>14</v>
      </c>
      <c r="AD39" s="69" t="s">
        <v>162</v>
      </c>
      <c r="AE39" s="8">
        <v>14</v>
      </c>
      <c r="AF39" t="s">
        <v>110</v>
      </c>
      <c r="AG39" s="57" t="s">
        <v>145</v>
      </c>
      <c r="AH39" s="57" t="s">
        <v>58</v>
      </c>
      <c r="AI39" s="57" t="s">
        <v>59</v>
      </c>
      <c r="AJ39" s="57" t="s">
        <v>144</v>
      </c>
      <c r="AK39" s="69" t="s">
        <v>162</v>
      </c>
      <c r="AL39" t="str">
        <f t="shared" si="5"/>
        <v>Siren</v>
      </c>
      <c r="AM39" t="str">
        <f t="shared" si="6"/>
        <v>Click</v>
      </c>
      <c r="AN39" t="str">
        <f t="shared" si="7"/>
        <v>Noise</v>
      </c>
      <c r="AO39" t="str">
        <f t="shared" si="8"/>
        <v>Tone</v>
      </c>
      <c r="AP39" t="str">
        <f t="shared" si="9"/>
        <v>Noise</v>
      </c>
      <c r="AQ39" t="str">
        <f t="shared" si="10"/>
        <v>Siren</v>
      </c>
      <c r="AR39" t="str">
        <f t="shared" si="11"/>
        <v>Tone</v>
      </c>
      <c r="AS39" t="str">
        <f t="shared" si="12"/>
        <v>Click</v>
      </c>
      <c r="AZ39" s="69" t="s">
        <v>162</v>
      </c>
      <c r="BA39" t="s">
        <v>166</v>
      </c>
      <c r="BB39" t="s">
        <v>165</v>
      </c>
      <c r="BC39" t="s">
        <v>167</v>
      </c>
      <c r="BD39" t="s">
        <v>168</v>
      </c>
      <c r="BF39" s="83" t="str">
        <f t="shared" si="14"/>
        <v>SirenClick</v>
      </c>
      <c r="BG39" s="4" t="str">
        <f t="shared" si="15"/>
        <v>NoiseTone</v>
      </c>
      <c r="BH39" s="4" t="str">
        <f t="shared" si="16"/>
        <v>NoiseSiren</v>
      </c>
      <c r="BI39" s="4" t="str">
        <f t="shared" si="17"/>
        <v>ToneClick</v>
      </c>
      <c r="BJ39" s="4"/>
      <c r="BK39" s="4" t="str">
        <f t="shared" si="0"/>
        <v>ClickSiren</v>
      </c>
      <c r="BL39" s="4" t="str">
        <f t="shared" si="1"/>
        <v>ToneNoise</v>
      </c>
      <c r="BM39" s="4" t="str">
        <f t="shared" si="2"/>
        <v>SirenNoise</v>
      </c>
      <c r="BN39" s="84" t="str">
        <f t="shared" si="3"/>
        <v>ClickTone</v>
      </c>
      <c r="BP39" s="83" t="str">
        <f>BF39</f>
        <v>SirenClick</v>
      </c>
      <c r="BQ39" s="4" t="str">
        <f t="shared" ref="BQ39" si="42">BL39</f>
        <v>ToneNoise</v>
      </c>
      <c r="BR39" s="4" t="str">
        <f>BH39</f>
        <v>NoiseSiren</v>
      </c>
      <c r="BS39" s="4" t="str">
        <f t="shared" ref="BS39" si="43">BN39</f>
        <v>ClickTone</v>
      </c>
      <c r="BT39" s="4">
        <f t="shared" si="18"/>
        <v>41</v>
      </c>
      <c r="BU39" s="4">
        <f t="shared" si="19"/>
        <v>43</v>
      </c>
      <c r="BV39" s="4">
        <f t="shared" si="20"/>
        <v>44</v>
      </c>
      <c r="BW39" s="84">
        <f t="shared" si="21"/>
        <v>38</v>
      </c>
      <c r="BY39" s="77" t="s">
        <v>162</v>
      </c>
      <c r="BZ39" s="78">
        <f t="shared" si="27"/>
        <v>43</v>
      </c>
      <c r="CA39" s="78"/>
      <c r="CB39" s="78">
        <f t="shared" si="22"/>
        <v>41</v>
      </c>
      <c r="CC39" s="78"/>
      <c r="CD39" s="78">
        <f t="shared" si="23"/>
        <v>38</v>
      </c>
      <c r="CE39" s="78"/>
      <c r="CF39" s="78">
        <f t="shared" si="24"/>
        <v>44</v>
      </c>
      <c r="CG39" s="79"/>
    </row>
    <row r="40" spans="1:88" x14ac:dyDescent="0.3">
      <c r="A40" s="37" t="s">
        <v>8</v>
      </c>
      <c r="B40" s="37">
        <v>69259</v>
      </c>
      <c r="C40" s="37" t="s">
        <v>4</v>
      </c>
      <c r="D40" s="37" t="s">
        <v>77</v>
      </c>
      <c r="E40" s="37">
        <v>17</v>
      </c>
      <c r="F40" s="37" t="s">
        <v>83</v>
      </c>
      <c r="G40" s="37">
        <v>17</v>
      </c>
      <c r="H40" s="37">
        <v>218699</v>
      </c>
      <c r="I40" s="37" t="s">
        <v>90</v>
      </c>
      <c r="J40" s="37">
        <v>37</v>
      </c>
      <c r="M40" s="49" t="s">
        <v>122</v>
      </c>
      <c r="N40" s="49">
        <v>4</v>
      </c>
      <c r="O40" s="49" t="s">
        <v>8</v>
      </c>
      <c r="P40" s="49">
        <v>69264</v>
      </c>
      <c r="Q40" s="49" t="s">
        <v>71</v>
      </c>
      <c r="R40" s="56">
        <v>20</v>
      </c>
      <c r="S40" s="49">
        <v>218727</v>
      </c>
      <c r="T40" s="49" t="s">
        <v>90</v>
      </c>
      <c r="U40" s="65">
        <v>40</v>
      </c>
      <c r="V40" s="65" t="s">
        <v>104</v>
      </c>
      <c r="W40" s="49" t="s">
        <v>85</v>
      </c>
      <c r="Y40" t="s">
        <v>126</v>
      </c>
      <c r="Z40" t="s">
        <v>126</v>
      </c>
      <c r="AB40" s="66">
        <v>13</v>
      </c>
      <c r="AD40" s="69" t="s">
        <v>163</v>
      </c>
      <c r="AE40" s="8">
        <v>13</v>
      </c>
      <c r="AF40" t="s">
        <v>85</v>
      </c>
      <c r="AG40" s="57" t="s">
        <v>58</v>
      </c>
      <c r="AH40" s="57" t="s">
        <v>59</v>
      </c>
      <c r="AI40" s="57" t="s">
        <v>144</v>
      </c>
      <c r="AJ40" s="57" t="s">
        <v>145</v>
      </c>
      <c r="AK40" s="69" t="s">
        <v>163</v>
      </c>
      <c r="AL40" t="str">
        <f t="shared" si="5"/>
        <v>Click</v>
      </c>
      <c r="AM40" t="str">
        <f t="shared" si="6"/>
        <v>Noise</v>
      </c>
      <c r="AN40" t="str">
        <f t="shared" si="7"/>
        <v>Tone</v>
      </c>
      <c r="AO40" t="str">
        <f t="shared" si="8"/>
        <v>Siren</v>
      </c>
      <c r="AP40" t="str">
        <f t="shared" si="9"/>
        <v>Tone</v>
      </c>
      <c r="AQ40" t="str">
        <f t="shared" si="10"/>
        <v>Click</v>
      </c>
      <c r="AR40" t="str">
        <f t="shared" si="11"/>
        <v>Siren</v>
      </c>
      <c r="AS40" t="str">
        <f t="shared" si="12"/>
        <v>Noise</v>
      </c>
      <c r="AZ40" s="69" t="s">
        <v>163</v>
      </c>
      <c r="BA40" t="s">
        <v>165</v>
      </c>
      <c r="BB40" t="s">
        <v>166</v>
      </c>
      <c r="BC40" t="s">
        <v>168</v>
      </c>
      <c r="BD40" t="s">
        <v>167</v>
      </c>
      <c r="BF40" s="83" t="str">
        <f t="shared" si="14"/>
        <v>ClickNoise</v>
      </c>
      <c r="BG40" s="4" t="str">
        <f t="shared" si="15"/>
        <v>ToneSiren</v>
      </c>
      <c r="BH40" s="4" t="str">
        <f t="shared" si="16"/>
        <v>ToneClick</v>
      </c>
      <c r="BI40" s="4" t="str">
        <f t="shared" si="17"/>
        <v>SirenNoise</v>
      </c>
      <c r="BJ40" s="4"/>
      <c r="BK40" s="4" t="str">
        <f t="shared" si="0"/>
        <v>NoiseClick</v>
      </c>
      <c r="BL40" s="4" t="str">
        <f t="shared" si="1"/>
        <v>SirenTone</v>
      </c>
      <c r="BM40" s="4" t="str">
        <f t="shared" si="2"/>
        <v>ClickTone</v>
      </c>
      <c r="BN40" s="84" t="str">
        <f t="shared" si="3"/>
        <v>NoiseSiren</v>
      </c>
      <c r="BP40" s="83" t="str">
        <f>BK40</f>
        <v>NoiseClick</v>
      </c>
      <c r="BQ40" s="4" t="str">
        <f>BG40</f>
        <v>ToneSiren</v>
      </c>
      <c r="BR40" s="4" t="str">
        <f>BM40</f>
        <v>ClickTone</v>
      </c>
      <c r="BS40" s="4" t="str">
        <f>BI40</f>
        <v>SirenNoise</v>
      </c>
      <c r="BT40" s="4">
        <f t="shared" si="18"/>
        <v>37</v>
      </c>
      <c r="BU40" s="4">
        <f t="shared" si="19"/>
        <v>46</v>
      </c>
      <c r="BV40" s="4">
        <f t="shared" si="20"/>
        <v>38</v>
      </c>
      <c r="BW40" s="84">
        <f t="shared" si="21"/>
        <v>45</v>
      </c>
      <c r="BY40" s="77" t="s">
        <v>163</v>
      </c>
      <c r="BZ40" s="78">
        <f t="shared" si="27"/>
        <v>37</v>
      </c>
      <c r="CA40" s="78"/>
      <c r="CB40" s="78">
        <f t="shared" si="22"/>
        <v>46</v>
      </c>
      <c r="CC40" s="78"/>
      <c r="CD40" s="78">
        <f t="shared" si="23"/>
        <v>38</v>
      </c>
      <c r="CE40" s="78"/>
      <c r="CF40" s="78">
        <f t="shared" si="24"/>
        <v>45</v>
      </c>
      <c r="CG40" s="79"/>
    </row>
    <row r="41" spans="1:88" ht="15" thickBot="1" x14ac:dyDescent="0.35">
      <c r="A41" s="37" t="s">
        <v>8</v>
      </c>
      <c r="B41" s="37">
        <v>69260</v>
      </c>
      <c r="C41" s="37" t="s">
        <v>6</v>
      </c>
      <c r="D41" s="37" t="s">
        <v>77</v>
      </c>
      <c r="E41" s="37">
        <v>17</v>
      </c>
      <c r="F41" s="37" t="s">
        <v>83</v>
      </c>
      <c r="G41" s="37">
        <v>18</v>
      </c>
      <c r="H41" s="37">
        <v>218700</v>
      </c>
      <c r="I41" s="37" t="s">
        <v>90</v>
      </c>
      <c r="J41" s="37">
        <v>38</v>
      </c>
      <c r="M41" s="49" t="s">
        <v>122</v>
      </c>
      <c r="N41" s="49">
        <v>4</v>
      </c>
      <c r="O41" s="49" t="s">
        <v>8</v>
      </c>
      <c r="P41" s="49">
        <v>69266</v>
      </c>
      <c r="Q41" s="49" t="s">
        <v>71</v>
      </c>
      <c r="R41" s="56">
        <v>21</v>
      </c>
      <c r="S41" s="49">
        <v>218725</v>
      </c>
      <c r="T41" s="49" t="s">
        <v>90</v>
      </c>
      <c r="U41" s="65">
        <v>41</v>
      </c>
      <c r="V41" s="65" t="s">
        <v>89</v>
      </c>
      <c r="W41" s="49" t="s">
        <v>110</v>
      </c>
      <c r="Y41" t="s">
        <v>126</v>
      </c>
      <c r="Z41" t="s">
        <v>126</v>
      </c>
      <c r="AB41" s="66">
        <v>14</v>
      </c>
      <c r="AD41" s="69" t="s">
        <v>164</v>
      </c>
      <c r="AE41" s="8">
        <v>14</v>
      </c>
      <c r="AF41" t="s">
        <v>110</v>
      </c>
      <c r="AG41" s="57" t="s">
        <v>145</v>
      </c>
      <c r="AH41" s="57" t="s">
        <v>58</v>
      </c>
      <c r="AI41" s="57" t="s">
        <v>59</v>
      </c>
      <c r="AJ41" s="57" t="s">
        <v>144</v>
      </c>
      <c r="AK41" s="69" t="s">
        <v>164</v>
      </c>
      <c r="AL41" t="str">
        <f t="shared" si="5"/>
        <v>Siren</v>
      </c>
      <c r="AM41" t="str">
        <f t="shared" si="6"/>
        <v>Click</v>
      </c>
      <c r="AN41" t="str">
        <f t="shared" si="7"/>
        <v>Noise</v>
      </c>
      <c r="AO41" t="str">
        <f t="shared" si="8"/>
        <v>Tone</v>
      </c>
      <c r="AP41" t="str">
        <f t="shared" si="9"/>
        <v>Noise</v>
      </c>
      <c r="AQ41" t="str">
        <f t="shared" si="10"/>
        <v>Siren</v>
      </c>
      <c r="AR41" t="str">
        <f t="shared" si="11"/>
        <v>Tone</v>
      </c>
      <c r="AS41" t="str">
        <f t="shared" si="12"/>
        <v>Click</v>
      </c>
      <c r="AZ41" s="69" t="s">
        <v>164</v>
      </c>
      <c r="BA41" t="s">
        <v>168</v>
      </c>
      <c r="BB41" t="s">
        <v>167</v>
      </c>
      <c r="BC41" t="s">
        <v>165</v>
      </c>
      <c r="BD41" t="s">
        <v>166</v>
      </c>
      <c r="BF41" s="87" t="str">
        <f>_xlfn.CONCAT(AL41,AM41)</f>
        <v>SirenClick</v>
      </c>
      <c r="BG41" s="88" t="str">
        <f t="shared" si="15"/>
        <v>NoiseTone</v>
      </c>
      <c r="BH41" s="88" t="str">
        <f t="shared" si="16"/>
        <v>NoiseSiren</v>
      </c>
      <c r="BI41" s="88" t="str">
        <f t="shared" si="17"/>
        <v>ToneClick</v>
      </c>
      <c r="BJ41" s="88"/>
      <c r="BK41" s="88" t="str">
        <f t="shared" si="0"/>
        <v>ClickSiren</v>
      </c>
      <c r="BL41" s="88" t="str">
        <f t="shared" si="1"/>
        <v>ToneNoise</v>
      </c>
      <c r="BM41" s="88" t="str">
        <f t="shared" si="2"/>
        <v>SirenNoise</v>
      </c>
      <c r="BN41" s="89" t="str">
        <f t="shared" si="3"/>
        <v>ClickTone</v>
      </c>
      <c r="BP41" s="87" t="str">
        <f>BF41</f>
        <v>SirenClick</v>
      </c>
      <c r="BQ41" s="88" t="str">
        <f t="shared" ref="BQ41" si="44">BL41</f>
        <v>ToneNoise</v>
      </c>
      <c r="BR41" s="88" t="str">
        <f>BH41</f>
        <v>NoiseSiren</v>
      </c>
      <c r="BS41" s="88" t="str">
        <f t="shared" ref="BS41" si="45">BN41</f>
        <v>ClickTone</v>
      </c>
      <c r="BT41" s="88">
        <f t="shared" si="18"/>
        <v>41</v>
      </c>
      <c r="BU41" s="88">
        <f t="shared" si="19"/>
        <v>43</v>
      </c>
      <c r="BV41" s="88">
        <f t="shared" si="20"/>
        <v>44</v>
      </c>
      <c r="BW41" s="89">
        <f t="shared" si="21"/>
        <v>38</v>
      </c>
      <c r="BY41" s="77" t="s">
        <v>164</v>
      </c>
      <c r="BZ41" s="78">
        <f t="shared" si="27"/>
        <v>44</v>
      </c>
      <c r="CA41" s="78"/>
      <c r="CB41" s="78">
        <f t="shared" si="22"/>
        <v>38</v>
      </c>
      <c r="CC41" s="78"/>
      <c r="CD41" s="78">
        <f t="shared" si="23"/>
        <v>41</v>
      </c>
      <c r="CE41" s="78"/>
      <c r="CF41" s="78">
        <f t="shared" si="24"/>
        <v>43</v>
      </c>
      <c r="CG41" s="79"/>
    </row>
    <row r="42" spans="1:88" x14ac:dyDescent="0.3">
      <c r="A42" s="37" t="s">
        <v>8</v>
      </c>
      <c r="B42" s="37">
        <v>69261</v>
      </c>
      <c r="C42" s="37" t="s">
        <v>7</v>
      </c>
      <c r="D42" s="37" t="s">
        <v>77</v>
      </c>
      <c r="E42" s="37">
        <v>17</v>
      </c>
      <c r="F42" s="37" t="s">
        <v>83</v>
      </c>
      <c r="G42" s="37">
        <v>19</v>
      </c>
      <c r="H42" s="37">
        <v>218701</v>
      </c>
      <c r="I42" s="37" t="s">
        <v>90</v>
      </c>
      <c r="J42" s="37">
        <v>39</v>
      </c>
    </row>
    <row r="43" spans="1:88" x14ac:dyDescent="0.3">
      <c r="A43" s="37" t="s">
        <v>8</v>
      </c>
      <c r="B43" s="37">
        <v>69264</v>
      </c>
      <c r="C43" s="37" t="s">
        <v>71</v>
      </c>
      <c r="D43" s="37" t="s">
        <v>77</v>
      </c>
      <c r="E43" s="37">
        <v>17</v>
      </c>
      <c r="F43" s="37" t="s">
        <v>83</v>
      </c>
      <c r="G43" s="37">
        <v>20</v>
      </c>
      <c r="H43" s="37">
        <v>218727</v>
      </c>
      <c r="I43" s="37" t="s">
        <v>90</v>
      </c>
      <c r="J43" s="37">
        <v>40</v>
      </c>
      <c r="BY43" t="s">
        <v>189</v>
      </c>
    </row>
    <row r="44" spans="1:88" x14ac:dyDescent="0.3">
      <c r="A44" s="37" t="s">
        <v>8</v>
      </c>
      <c r="B44" s="37">
        <v>69266</v>
      </c>
      <c r="C44" s="37" t="s">
        <v>71</v>
      </c>
      <c r="D44" s="37" t="s">
        <v>77</v>
      </c>
      <c r="E44" s="37">
        <v>17</v>
      </c>
      <c r="F44" s="37" t="s">
        <v>83</v>
      </c>
      <c r="G44" s="37">
        <v>21</v>
      </c>
      <c r="H44" s="37">
        <v>218725</v>
      </c>
      <c r="I44" s="37" t="s">
        <v>90</v>
      </c>
      <c r="J44" s="37">
        <v>41</v>
      </c>
      <c r="BY44" s="8" t="s">
        <v>26</v>
      </c>
    </row>
    <row r="45" spans="1:88" x14ac:dyDescent="0.3">
      <c r="A45" s="37" t="s">
        <v>8</v>
      </c>
      <c r="B45" s="37">
        <v>69285</v>
      </c>
      <c r="C45" s="37" t="s">
        <v>71</v>
      </c>
      <c r="D45" s="37" t="s">
        <v>74</v>
      </c>
      <c r="E45" s="37">
        <v>15</v>
      </c>
      <c r="F45" s="37" t="s">
        <v>85</v>
      </c>
      <c r="G45" s="37">
        <v>22</v>
      </c>
      <c r="H45" s="37">
        <v>218731</v>
      </c>
      <c r="I45" s="37" t="s">
        <v>90</v>
      </c>
      <c r="J45" s="37">
        <v>42</v>
      </c>
      <c r="BY45" s="72" t="s">
        <v>176</v>
      </c>
      <c r="CI45" t="s">
        <v>190</v>
      </c>
      <c r="CJ45" t="s">
        <v>191</v>
      </c>
    </row>
    <row r="46" spans="1:88" x14ac:dyDescent="0.3">
      <c r="A46" s="37" t="s">
        <v>8</v>
      </c>
      <c r="B46" s="37">
        <v>69287</v>
      </c>
      <c r="C46" s="37" t="s">
        <v>71</v>
      </c>
      <c r="D46" s="37" t="s">
        <v>74</v>
      </c>
      <c r="E46" s="37">
        <v>15</v>
      </c>
      <c r="F46" s="37" t="s">
        <v>85</v>
      </c>
      <c r="G46" s="37">
        <v>23</v>
      </c>
      <c r="H46" s="37">
        <v>218729</v>
      </c>
      <c r="I46" s="37" t="s">
        <v>90</v>
      </c>
      <c r="J46" s="37">
        <v>43</v>
      </c>
      <c r="BY46" s="73" t="s">
        <v>146</v>
      </c>
      <c r="BZ46" s="74" t="s">
        <v>170</v>
      </c>
      <c r="CA46" s="74"/>
      <c r="CB46" s="74" t="s">
        <v>171</v>
      </c>
      <c r="CC46" s="74"/>
      <c r="CD46" s="74" t="s">
        <v>172</v>
      </c>
      <c r="CE46" s="74"/>
      <c r="CF46" s="74" t="s">
        <v>173</v>
      </c>
      <c r="CG46" s="79"/>
      <c r="CI46" s="8" t="s">
        <v>138</v>
      </c>
      <c r="CJ46" t="s">
        <v>138</v>
      </c>
    </row>
    <row r="47" spans="1:88" x14ac:dyDescent="0.3">
      <c r="A47" s="37" t="s">
        <v>8</v>
      </c>
      <c r="B47" s="37">
        <v>69298</v>
      </c>
      <c r="C47" s="37" t="s">
        <v>71</v>
      </c>
      <c r="D47" s="37" t="s">
        <v>75</v>
      </c>
      <c r="E47" s="37">
        <v>15</v>
      </c>
      <c r="F47" s="37" t="s">
        <v>85</v>
      </c>
      <c r="G47" s="37">
        <v>24</v>
      </c>
      <c r="H47" s="37">
        <v>218726</v>
      </c>
      <c r="I47" s="37" t="s">
        <v>90</v>
      </c>
      <c r="J47" s="37">
        <v>44</v>
      </c>
      <c r="BY47" s="75" t="s">
        <v>149</v>
      </c>
      <c r="BZ47" s="76">
        <f>INDEX($CJ$47:$CJ$58, MATCH(BZ26,$CI$47:$CI$58,0))</f>
        <v>73</v>
      </c>
      <c r="CA47" s="76"/>
      <c r="CB47" s="76">
        <f>INDEX($CJ$47:$CJ$58, MATCH(CB26,$CI$47:$CI$58,0))</f>
        <v>64</v>
      </c>
      <c r="CC47" s="76"/>
      <c r="CD47" s="76">
        <f>INDEX($CJ$47:$CJ$58, MATCH(CD26,$CI$47:$CI$58,0))</f>
        <v>65</v>
      </c>
      <c r="CE47" s="76"/>
      <c r="CF47" s="76">
        <f>INDEX($CJ$47:$CJ$58, MATCH(CF26,$CI$47:$CI$58,0))</f>
        <v>72</v>
      </c>
      <c r="CG47" s="79"/>
      <c r="CI47" s="71">
        <v>36</v>
      </c>
      <c r="CJ47">
        <v>63</v>
      </c>
    </row>
    <row r="48" spans="1:88" x14ac:dyDescent="0.3">
      <c r="BY48" s="75" t="s">
        <v>150</v>
      </c>
      <c r="BZ48" s="76">
        <f t="shared" ref="BZ48:CB62" si="46">INDEX($CJ$47:$CJ$58, MATCH(BZ27,$CI$47:$CI$58,0))</f>
        <v>71</v>
      </c>
      <c r="CA48" s="76"/>
      <c r="CB48" s="76">
        <f t="shared" si="46"/>
        <v>65</v>
      </c>
      <c r="CC48" s="76"/>
      <c r="CD48" s="76">
        <f t="shared" ref="CD48" si="47">INDEX($CJ$47:$CJ$58, MATCH(CD27,$CI$47:$CI$58,0))</f>
        <v>70</v>
      </c>
      <c r="CE48" s="76"/>
      <c r="CF48" s="76">
        <f t="shared" ref="CF48" si="48">INDEX($CJ$47:$CJ$58, MATCH(CF27,$CI$47:$CI$58,0))</f>
        <v>68</v>
      </c>
      <c r="CG48" s="79"/>
      <c r="CI48" s="71">
        <v>37</v>
      </c>
      <c r="CJ48">
        <v>64</v>
      </c>
    </row>
    <row r="49" spans="13:88" x14ac:dyDescent="0.3">
      <c r="BY49" s="75" t="s">
        <v>151</v>
      </c>
      <c r="BZ49" s="76">
        <f t="shared" si="46"/>
        <v>63</v>
      </c>
      <c r="CA49" s="76"/>
      <c r="CB49" s="76">
        <f t="shared" si="46"/>
        <v>74</v>
      </c>
      <c r="CC49" s="76"/>
      <c r="CD49" s="76">
        <f t="shared" ref="CD49" si="49">INDEX($CJ$47:$CJ$58, MATCH(CD28,$CI$47:$CI$58,0))</f>
        <v>66</v>
      </c>
      <c r="CE49" s="76"/>
      <c r="CF49" s="76">
        <f t="shared" ref="CF49" si="50">INDEX($CJ$47:$CJ$58, MATCH(CF28,$CI$47:$CI$58,0))</f>
        <v>71</v>
      </c>
      <c r="CG49" s="79"/>
      <c r="CI49" s="71">
        <v>38</v>
      </c>
      <c r="CJ49">
        <v>65</v>
      </c>
    </row>
    <row r="50" spans="13:88" x14ac:dyDescent="0.3">
      <c r="BY50" s="75" t="s">
        <v>152</v>
      </c>
      <c r="BZ50" s="76">
        <f t="shared" si="46"/>
        <v>72</v>
      </c>
      <c r="CA50" s="76"/>
      <c r="CB50" s="76">
        <f t="shared" si="46"/>
        <v>66</v>
      </c>
      <c r="CC50" s="76"/>
      <c r="CD50" s="76">
        <f t="shared" ref="CD50" si="51">INDEX($CJ$47:$CJ$58, MATCH(CD29,$CI$47:$CI$58,0))</f>
        <v>67</v>
      </c>
      <c r="CE50" s="76"/>
      <c r="CF50" s="76">
        <f t="shared" ref="CF50" si="52">INDEX($CJ$47:$CJ$58, MATCH(CF29,$CI$47:$CI$58,0))</f>
        <v>69</v>
      </c>
      <c r="CG50" s="79"/>
      <c r="CI50" s="71">
        <v>39</v>
      </c>
      <c r="CJ50">
        <v>66</v>
      </c>
    </row>
    <row r="51" spans="13:88" x14ac:dyDescent="0.3">
      <c r="BY51" s="75" t="s">
        <v>153</v>
      </c>
      <c r="BZ51" s="76">
        <f t="shared" si="46"/>
        <v>71</v>
      </c>
      <c r="CA51" s="76"/>
      <c r="CB51" s="76">
        <f t="shared" si="46"/>
        <v>66</v>
      </c>
      <c r="CC51" s="76"/>
      <c r="CD51" s="76">
        <f t="shared" ref="CD51" si="53">INDEX($CJ$47:$CJ$58, MATCH(CD30,$CI$47:$CI$58,0))</f>
        <v>63</v>
      </c>
      <c r="CE51" s="76"/>
      <c r="CF51" s="76">
        <f t="shared" ref="CF51" si="54">INDEX($CJ$47:$CJ$58, MATCH(CF30,$CI$47:$CI$58,0))</f>
        <v>74</v>
      </c>
      <c r="CG51" s="79"/>
      <c r="CI51" s="71">
        <v>40</v>
      </c>
      <c r="CJ51">
        <v>67</v>
      </c>
    </row>
    <row r="52" spans="13:88" x14ac:dyDescent="0.3">
      <c r="BY52" s="75" t="s">
        <v>154</v>
      </c>
      <c r="BZ52" s="76">
        <f t="shared" si="46"/>
        <v>67</v>
      </c>
      <c r="CA52" s="76"/>
      <c r="CB52" s="76">
        <f t="shared" si="46"/>
        <v>69</v>
      </c>
      <c r="CC52" s="76"/>
      <c r="CD52" s="76">
        <f t="shared" ref="CD52" si="55">INDEX($CJ$47:$CJ$58, MATCH(CD31,$CI$47:$CI$58,0))</f>
        <v>66</v>
      </c>
      <c r="CE52" s="76"/>
      <c r="CF52" s="76">
        <f t="shared" ref="CF52" si="56">INDEX($CJ$47:$CJ$58, MATCH(CF31,$CI$47:$CI$58,0))</f>
        <v>72</v>
      </c>
      <c r="CG52" s="79"/>
      <c r="CI52" s="71">
        <v>41</v>
      </c>
      <c r="CJ52">
        <v>68</v>
      </c>
    </row>
    <row r="53" spans="13:88" x14ac:dyDescent="0.3">
      <c r="BY53" s="75" t="s">
        <v>155</v>
      </c>
      <c r="BZ53" s="76">
        <f t="shared" si="46"/>
        <v>64</v>
      </c>
      <c r="CA53" s="76"/>
      <c r="CB53" s="76">
        <f t="shared" si="46"/>
        <v>73</v>
      </c>
      <c r="CC53" s="76"/>
      <c r="CD53" s="76">
        <f t="shared" ref="CD53" si="57">INDEX($CJ$47:$CJ$58, MATCH(CD32,$CI$47:$CI$58,0))</f>
        <v>72</v>
      </c>
      <c r="CE53" s="76"/>
      <c r="CF53" s="76">
        <f t="shared" ref="CF53" si="58">INDEX($CJ$47:$CJ$58, MATCH(CF32,$CI$47:$CI$58,0))</f>
        <v>65</v>
      </c>
      <c r="CG53" s="79"/>
      <c r="CI53" s="71">
        <v>42</v>
      </c>
      <c r="CJ53">
        <v>69</v>
      </c>
    </row>
    <row r="54" spans="13:88" x14ac:dyDescent="0.3">
      <c r="BY54" s="75" t="s">
        <v>156</v>
      </c>
      <c r="BZ54" s="76">
        <f t="shared" si="46"/>
        <v>65</v>
      </c>
      <c r="CA54" s="76"/>
      <c r="CB54" s="76">
        <f t="shared" si="46"/>
        <v>71</v>
      </c>
      <c r="CC54" s="76"/>
      <c r="CD54" s="76">
        <f t="shared" ref="CD54" si="59">INDEX($CJ$47:$CJ$58, MATCH(CD33,$CI$47:$CI$58,0))</f>
        <v>68</v>
      </c>
      <c r="CE54" s="76"/>
      <c r="CF54" s="76">
        <f t="shared" ref="CF54" si="60">INDEX($CJ$47:$CJ$58, MATCH(CF33,$CI$47:$CI$58,0))</f>
        <v>70</v>
      </c>
      <c r="CG54" s="79"/>
      <c r="CI54" s="71">
        <v>43</v>
      </c>
      <c r="CJ54">
        <v>70</v>
      </c>
    </row>
    <row r="55" spans="13:88" x14ac:dyDescent="0.3">
      <c r="BY55" s="75" t="s">
        <v>157</v>
      </c>
      <c r="BZ55" s="76">
        <f t="shared" si="46"/>
        <v>74</v>
      </c>
      <c r="CA55" s="76"/>
      <c r="CB55" s="76">
        <f t="shared" si="46"/>
        <v>63</v>
      </c>
      <c r="CC55" s="76"/>
      <c r="CD55" s="76">
        <f t="shared" ref="CD55" si="61">INDEX($CJ$47:$CJ$58, MATCH(CD34,$CI$47:$CI$58,0))</f>
        <v>71</v>
      </c>
      <c r="CE55" s="76"/>
      <c r="CF55" s="76">
        <f t="shared" ref="CF55" si="62">INDEX($CJ$47:$CJ$58, MATCH(CF34,$CI$47:$CI$58,0))</f>
        <v>66</v>
      </c>
      <c r="CG55" s="79"/>
      <c r="CI55" s="71">
        <v>44</v>
      </c>
      <c r="CJ55">
        <v>71</v>
      </c>
    </row>
    <row r="56" spans="13:88" x14ac:dyDescent="0.3">
      <c r="BY56" s="75" t="s">
        <v>158</v>
      </c>
      <c r="BZ56" s="76">
        <f t="shared" si="46"/>
        <v>66</v>
      </c>
      <c r="CA56" s="76"/>
      <c r="CB56" s="76">
        <f t="shared" si="46"/>
        <v>72</v>
      </c>
      <c r="CC56" s="76"/>
      <c r="CD56" s="76">
        <f t="shared" ref="CD56" si="63">INDEX($CJ$47:$CJ$58, MATCH(CD35,$CI$47:$CI$58,0))</f>
        <v>69</v>
      </c>
      <c r="CE56" s="76"/>
      <c r="CF56" s="76">
        <f t="shared" ref="CF56" si="64">INDEX($CJ$47:$CJ$58, MATCH(CF35,$CI$47:$CI$58,0))</f>
        <v>67</v>
      </c>
      <c r="CG56" s="79"/>
      <c r="CI56" s="71">
        <v>45</v>
      </c>
      <c r="CJ56">
        <v>72</v>
      </c>
    </row>
    <row r="57" spans="13:88" x14ac:dyDescent="0.3">
      <c r="BY57" s="75" t="s">
        <v>159</v>
      </c>
      <c r="BZ57" s="76">
        <f t="shared" si="46"/>
        <v>74</v>
      </c>
      <c r="CA57" s="76"/>
      <c r="CB57" s="76">
        <f t="shared" si="46"/>
        <v>63</v>
      </c>
      <c r="CC57" s="76"/>
      <c r="CD57" s="76">
        <f t="shared" ref="CD57" si="65">INDEX($CJ$47:$CJ$58, MATCH(CD36,$CI$47:$CI$58,0))</f>
        <v>66</v>
      </c>
      <c r="CE57" s="76"/>
      <c r="CF57" s="76">
        <f t="shared" ref="CF57" si="66">INDEX($CJ$47:$CJ$58, MATCH(CF36,$CI$47:$CI$58,0))</f>
        <v>71</v>
      </c>
      <c r="CG57" s="79"/>
      <c r="CI57" s="71">
        <v>46</v>
      </c>
      <c r="CJ57">
        <v>73</v>
      </c>
    </row>
    <row r="58" spans="13:88" x14ac:dyDescent="0.3">
      <c r="BY58" s="75" t="s">
        <v>160</v>
      </c>
      <c r="BZ58" s="76">
        <f t="shared" si="46"/>
        <v>72</v>
      </c>
      <c r="CA58" s="76"/>
      <c r="CB58" s="76">
        <f t="shared" si="46"/>
        <v>66</v>
      </c>
      <c r="CC58" s="76"/>
      <c r="CD58" s="76">
        <f t="shared" ref="CD58" si="67">INDEX($CJ$47:$CJ$58, MATCH(CD37,$CI$47:$CI$58,0))</f>
        <v>69</v>
      </c>
      <c r="CE58" s="76"/>
      <c r="CF58" s="76">
        <f t="shared" ref="CF58" si="68">INDEX($CJ$47:$CJ$58, MATCH(CF37,$CI$47:$CI$58,0))</f>
        <v>67</v>
      </c>
      <c r="CG58" s="79"/>
      <c r="CI58" s="71">
        <v>47</v>
      </c>
      <c r="CJ58">
        <v>74</v>
      </c>
    </row>
    <row r="59" spans="13:88" x14ac:dyDescent="0.3">
      <c r="M59" s="9" t="s">
        <v>120</v>
      </c>
      <c r="N59" s="9" t="s">
        <v>98</v>
      </c>
      <c r="O59" s="9" t="s">
        <v>2</v>
      </c>
      <c r="P59" s="9" t="s">
        <v>0</v>
      </c>
      <c r="Q59" s="9" t="s">
        <v>1</v>
      </c>
      <c r="R59" s="50" t="s">
        <v>86</v>
      </c>
      <c r="S59" s="9" t="s">
        <v>87</v>
      </c>
      <c r="T59" s="9" t="s">
        <v>88</v>
      </c>
      <c r="U59" s="59" t="s">
        <v>91</v>
      </c>
      <c r="V59" s="59" t="s">
        <v>97</v>
      </c>
      <c r="W59" s="9" t="s">
        <v>116</v>
      </c>
      <c r="X59" s="9" t="s">
        <v>119</v>
      </c>
      <c r="Y59" s="9" t="s">
        <v>139</v>
      </c>
      <c r="Z59" t="s">
        <v>138</v>
      </c>
      <c r="BY59" s="90" t="s">
        <v>161</v>
      </c>
      <c r="BZ59" s="91">
        <f t="shared" si="46"/>
        <v>72</v>
      </c>
      <c r="CA59" s="91"/>
      <c r="CB59" s="91">
        <f t="shared" si="46"/>
        <v>65</v>
      </c>
      <c r="CC59" s="91"/>
      <c r="CD59" s="91">
        <f t="shared" ref="CD59" si="69">INDEX($CJ$47:$CJ$58, MATCH(CD38,$CI$47:$CI$58,0))</f>
        <v>73</v>
      </c>
      <c r="CE59" s="91"/>
      <c r="CF59" s="91">
        <f t="shared" ref="CF59" si="70">INDEX($CJ$47:$CJ$58, MATCH(CF38,$CI$47:$CI$58,0))</f>
        <v>64</v>
      </c>
      <c r="CG59" s="92"/>
    </row>
    <row r="60" spans="13:88" x14ac:dyDescent="0.3">
      <c r="M60" t="s">
        <v>123</v>
      </c>
      <c r="N60">
        <v>5</v>
      </c>
      <c r="O60" s="2" t="s">
        <v>5</v>
      </c>
      <c r="P60" s="2">
        <v>69281</v>
      </c>
      <c r="Q60" s="2" t="s">
        <v>4</v>
      </c>
      <c r="R60" s="51">
        <v>7</v>
      </c>
      <c r="S60" s="2">
        <v>218698</v>
      </c>
      <c r="T60" s="2" t="s">
        <v>89</v>
      </c>
      <c r="U60" s="60">
        <v>17</v>
      </c>
      <c r="V60" s="66" t="s">
        <v>99</v>
      </c>
      <c r="W60" t="s">
        <v>117</v>
      </c>
      <c r="X60" t="s">
        <v>117</v>
      </c>
      <c r="Y60" t="str">
        <f t="shared" ref="Y60:Y71" si="71">IF(Z60=16, "A", "B")</f>
        <v>A</v>
      </c>
      <c r="Z60">
        <v>16</v>
      </c>
      <c r="BY60" s="90" t="s">
        <v>162</v>
      </c>
      <c r="BZ60" s="91">
        <f t="shared" si="46"/>
        <v>70</v>
      </c>
      <c r="CA60" s="91"/>
      <c r="CB60" s="91">
        <f t="shared" si="46"/>
        <v>68</v>
      </c>
      <c r="CC60" s="91"/>
      <c r="CD60" s="91">
        <f t="shared" ref="CD60" si="72">INDEX($CJ$47:$CJ$58, MATCH(CD39,$CI$47:$CI$58,0))</f>
        <v>65</v>
      </c>
      <c r="CE60" s="91"/>
      <c r="CF60" s="91">
        <f t="shared" ref="CF60" si="73">INDEX($CJ$47:$CJ$58, MATCH(CF39,$CI$47:$CI$58,0))</f>
        <v>71</v>
      </c>
      <c r="CG60" s="92"/>
    </row>
    <row r="61" spans="13:88" x14ac:dyDescent="0.3">
      <c r="M61" t="s">
        <v>123</v>
      </c>
      <c r="N61">
        <v>5</v>
      </c>
      <c r="O61" s="4" t="s">
        <v>5</v>
      </c>
      <c r="P61" s="4">
        <v>69335</v>
      </c>
      <c r="Q61" s="4" t="s">
        <v>4</v>
      </c>
      <c r="R61" s="52">
        <v>7</v>
      </c>
      <c r="S61" s="4">
        <v>218698</v>
      </c>
      <c r="T61" s="4" t="s">
        <v>89</v>
      </c>
      <c r="U61" s="61">
        <v>18</v>
      </c>
      <c r="V61" s="66" t="s">
        <v>90</v>
      </c>
      <c r="W61" t="s">
        <v>118</v>
      </c>
      <c r="X61" t="s">
        <v>117</v>
      </c>
      <c r="Y61" t="str">
        <f t="shared" si="71"/>
        <v>B</v>
      </c>
      <c r="Z61">
        <v>17</v>
      </c>
      <c r="BY61" s="90" t="s">
        <v>163</v>
      </c>
      <c r="BZ61" s="91">
        <f t="shared" si="46"/>
        <v>64</v>
      </c>
      <c r="CA61" s="91"/>
      <c r="CB61" s="91">
        <f t="shared" si="46"/>
        <v>73</v>
      </c>
      <c r="CC61" s="91"/>
      <c r="CD61" s="91">
        <f t="shared" ref="CD61" si="74">INDEX($CJ$47:$CJ$58, MATCH(CD40,$CI$47:$CI$58,0))</f>
        <v>65</v>
      </c>
      <c r="CE61" s="91"/>
      <c r="CF61" s="91">
        <f t="shared" ref="CF61" si="75">INDEX($CJ$47:$CJ$58, MATCH(CF40,$CI$47:$CI$58,0))</f>
        <v>72</v>
      </c>
      <c r="CG61" s="92"/>
    </row>
    <row r="62" spans="13:88" x14ac:dyDescent="0.3">
      <c r="M62" t="s">
        <v>123</v>
      </c>
      <c r="N62">
        <v>5</v>
      </c>
      <c r="O62" s="21" t="s">
        <v>5</v>
      </c>
      <c r="P62" s="21">
        <v>69336</v>
      </c>
      <c r="Q62" s="21" t="s">
        <v>6</v>
      </c>
      <c r="R62" s="53">
        <v>7</v>
      </c>
      <c r="S62" s="21">
        <v>218698</v>
      </c>
      <c r="T62" s="21" t="s">
        <v>89</v>
      </c>
      <c r="U62" s="62">
        <v>19</v>
      </c>
      <c r="V62" s="66" t="s">
        <v>100</v>
      </c>
      <c r="W62" t="s">
        <v>117</v>
      </c>
      <c r="X62" t="s">
        <v>118</v>
      </c>
      <c r="Y62" t="str">
        <f t="shared" si="71"/>
        <v>A</v>
      </c>
      <c r="Z62">
        <v>16</v>
      </c>
      <c r="BY62" s="90" t="s">
        <v>164</v>
      </c>
      <c r="BZ62" s="91">
        <f t="shared" si="46"/>
        <v>71</v>
      </c>
      <c r="CA62" s="91"/>
      <c r="CB62" s="91">
        <f t="shared" si="46"/>
        <v>65</v>
      </c>
      <c r="CC62" s="91"/>
      <c r="CD62" s="91">
        <f t="shared" ref="CD62" si="76">INDEX($CJ$47:$CJ$58, MATCH(CD41,$CI$47:$CI$58,0))</f>
        <v>68</v>
      </c>
      <c r="CE62" s="91"/>
      <c r="CF62" s="91">
        <f t="shared" ref="CF62" si="77">INDEX($CJ$47:$CJ$58, MATCH(CF41,$CI$47:$CI$58,0))</f>
        <v>70</v>
      </c>
      <c r="CG62" s="92"/>
    </row>
    <row r="63" spans="13:88" x14ac:dyDescent="0.3">
      <c r="M63" t="s">
        <v>123</v>
      </c>
      <c r="N63">
        <v>5</v>
      </c>
      <c r="O63" s="2" t="s">
        <v>5</v>
      </c>
      <c r="P63" s="2">
        <v>69291</v>
      </c>
      <c r="Q63" s="2" t="s">
        <v>4</v>
      </c>
      <c r="R63" s="51">
        <v>8</v>
      </c>
      <c r="S63" s="2">
        <v>218705</v>
      </c>
      <c r="T63" s="2" t="s">
        <v>89</v>
      </c>
      <c r="U63" s="60">
        <v>20</v>
      </c>
      <c r="V63" s="66" t="s">
        <v>101</v>
      </c>
      <c r="W63" t="s">
        <v>118</v>
      </c>
      <c r="X63" t="s">
        <v>118</v>
      </c>
      <c r="Y63" t="str">
        <f t="shared" si="71"/>
        <v>B</v>
      </c>
      <c r="Z63">
        <v>17</v>
      </c>
    </row>
    <row r="64" spans="13:88" x14ac:dyDescent="0.3">
      <c r="M64" t="s">
        <v>123</v>
      </c>
      <c r="N64">
        <v>5</v>
      </c>
      <c r="O64" s="4" t="s">
        <v>5</v>
      </c>
      <c r="P64" s="4">
        <v>69327</v>
      </c>
      <c r="Q64" s="4" t="s">
        <v>4</v>
      </c>
      <c r="R64" s="52">
        <v>8</v>
      </c>
      <c r="S64" s="4">
        <v>218705</v>
      </c>
      <c r="T64" s="4" t="s">
        <v>89</v>
      </c>
      <c r="U64" s="61">
        <v>21</v>
      </c>
      <c r="V64" s="66" t="s">
        <v>102</v>
      </c>
      <c r="W64" t="s">
        <v>117</v>
      </c>
      <c r="X64" t="s">
        <v>118</v>
      </c>
      <c r="Y64" t="str">
        <f t="shared" si="71"/>
        <v>A</v>
      </c>
      <c r="Z64">
        <v>16</v>
      </c>
    </row>
    <row r="65" spans="13:26" x14ac:dyDescent="0.3">
      <c r="M65" t="s">
        <v>123</v>
      </c>
      <c r="N65">
        <v>5</v>
      </c>
      <c r="O65" s="4" t="s">
        <v>5</v>
      </c>
      <c r="P65" s="4">
        <v>69348</v>
      </c>
      <c r="Q65" s="4" t="s">
        <v>6</v>
      </c>
      <c r="R65" s="52">
        <v>8</v>
      </c>
      <c r="S65" s="4">
        <v>218705</v>
      </c>
      <c r="T65" s="4" t="s">
        <v>89</v>
      </c>
      <c r="U65" s="61">
        <v>22</v>
      </c>
      <c r="V65" s="66" t="s">
        <v>103</v>
      </c>
      <c r="W65" t="s">
        <v>118</v>
      </c>
      <c r="X65" t="s">
        <v>118</v>
      </c>
      <c r="Y65" t="str">
        <f t="shared" si="71"/>
        <v>B</v>
      </c>
      <c r="Z65">
        <v>17</v>
      </c>
    </row>
    <row r="66" spans="13:26" x14ac:dyDescent="0.3">
      <c r="M66" s="37" t="s">
        <v>123</v>
      </c>
      <c r="N66" s="37">
        <v>5</v>
      </c>
      <c r="O66" s="37" t="s">
        <v>8</v>
      </c>
      <c r="P66" s="37">
        <v>69285</v>
      </c>
      <c r="Q66" s="37" t="s">
        <v>71</v>
      </c>
      <c r="R66" s="58">
        <v>22</v>
      </c>
      <c r="S66" s="37">
        <v>218731</v>
      </c>
      <c r="T66" s="37" t="s">
        <v>90</v>
      </c>
      <c r="U66" s="67">
        <v>42</v>
      </c>
      <c r="V66" s="67" t="s">
        <v>89</v>
      </c>
      <c r="W66" s="37" t="s">
        <v>118</v>
      </c>
      <c r="X66" s="37" t="s">
        <v>117</v>
      </c>
      <c r="Y66" t="str">
        <f t="shared" si="71"/>
        <v>A</v>
      </c>
      <c r="Z66">
        <v>16</v>
      </c>
    </row>
    <row r="67" spans="13:26" x14ac:dyDescent="0.3">
      <c r="M67" s="37" t="s">
        <v>123</v>
      </c>
      <c r="N67" s="37">
        <v>5</v>
      </c>
      <c r="O67" s="37" t="s">
        <v>8</v>
      </c>
      <c r="P67" s="37">
        <v>69287</v>
      </c>
      <c r="Q67" s="37" t="s">
        <v>71</v>
      </c>
      <c r="R67" s="58">
        <v>23</v>
      </c>
      <c r="S67" s="37">
        <v>218729</v>
      </c>
      <c r="T67" s="37" t="s">
        <v>90</v>
      </c>
      <c r="U67" s="67">
        <v>43</v>
      </c>
      <c r="V67" s="67" t="s">
        <v>105</v>
      </c>
      <c r="W67" s="37" t="s">
        <v>117</v>
      </c>
      <c r="X67" s="37" t="s">
        <v>118</v>
      </c>
      <c r="Y67" t="str">
        <f t="shared" si="71"/>
        <v>B</v>
      </c>
      <c r="Z67">
        <v>17</v>
      </c>
    </row>
    <row r="68" spans="13:26" x14ac:dyDescent="0.3">
      <c r="M68" s="37" t="s">
        <v>123</v>
      </c>
      <c r="N68" s="37">
        <v>5</v>
      </c>
      <c r="O68" s="37" t="s">
        <v>8</v>
      </c>
      <c r="P68" s="37">
        <v>69298</v>
      </c>
      <c r="Q68" s="37" t="s">
        <v>71</v>
      </c>
      <c r="R68" s="58">
        <v>24</v>
      </c>
      <c r="S68" s="37">
        <v>218726</v>
      </c>
      <c r="T68" s="37" t="s">
        <v>90</v>
      </c>
      <c r="U68" s="67">
        <v>44</v>
      </c>
      <c r="V68" s="67" t="s">
        <v>106</v>
      </c>
      <c r="W68" s="37" t="s">
        <v>118</v>
      </c>
      <c r="X68" s="37" t="s">
        <v>118</v>
      </c>
      <c r="Y68" t="str">
        <f t="shared" si="71"/>
        <v>A</v>
      </c>
      <c r="Z68">
        <v>16</v>
      </c>
    </row>
    <row r="69" spans="13:26" x14ac:dyDescent="0.3">
      <c r="M69" s="49" t="s">
        <v>123</v>
      </c>
      <c r="N69" s="49">
        <v>6</v>
      </c>
      <c r="O69" s="49" t="s">
        <v>5</v>
      </c>
      <c r="P69" s="49">
        <v>69267</v>
      </c>
      <c r="Q69" s="49" t="s">
        <v>4</v>
      </c>
      <c r="R69" s="56">
        <v>9</v>
      </c>
      <c r="S69" s="49">
        <v>218720</v>
      </c>
      <c r="T69" s="49" t="s">
        <v>89</v>
      </c>
      <c r="U69" s="65">
        <v>23</v>
      </c>
      <c r="V69" s="65" t="s">
        <v>99</v>
      </c>
      <c r="W69" s="49" t="s">
        <v>117</v>
      </c>
      <c r="X69" s="49" t="s">
        <v>117</v>
      </c>
      <c r="Y69" t="str">
        <f t="shared" si="71"/>
        <v>A</v>
      </c>
      <c r="Z69">
        <v>16</v>
      </c>
    </row>
    <row r="70" spans="13:26" x14ac:dyDescent="0.3">
      <c r="M70" s="49" t="s">
        <v>123</v>
      </c>
      <c r="N70" s="49">
        <v>6</v>
      </c>
      <c r="O70" s="49" t="s">
        <v>5</v>
      </c>
      <c r="P70" s="49">
        <v>69269</v>
      </c>
      <c r="Q70" s="49" t="s">
        <v>7</v>
      </c>
      <c r="R70" s="56">
        <v>9</v>
      </c>
      <c r="S70" s="49">
        <v>218720</v>
      </c>
      <c r="T70" s="49" t="s">
        <v>89</v>
      </c>
      <c r="U70" s="65">
        <v>24</v>
      </c>
      <c r="V70" s="65" t="s">
        <v>90</v>
      </c>
      <c r="W70" s="49" t="s">
        <v>118</v>
      </c>
      <c r="X70" s="49" t="s">
        <v>117</v>
      </c>
      <c r="Y70" t="str">
        <f t="shared" si="71"/>
        <v>B</v>
      </c>
      <c r="Z70">
        <v>17</v>
      </c>
    </row>
    <row r="71" spans="13:26" x14ac:dyDescent="0.3">
      <c r="M71" s="49" t="s">
        <v>123</v>
      </c>
      <c r="N71" s="49">
        <v>6</v>
      </c>
      <c r="O71" s="49" t="s">
        <v>5</v>
      </c>
      <c r="P71" s="49">
        <v>69389</v>
      </c>
      <c r="Q71" s="49" t="s">
        <v>71</v>
      </c>
      <c r="R71" s="56">
        <v>10</v>
      </c>
      <c r="S71" s="49">
        <v>218739</v>
      </c>
      <c r="T71" s="49" t="s">
        <v>90</v>
      </c>
      <c r="U71" s="65">
        <v>25</v>
      </c>
      <c r="V71" s="65" t="s">
        <v>100</v>
      </c>
      <c r="W71" s="49" t="s">
        <v>117</v>
      </c>
      <c r="X71" s="49" t="s">
        <v>117</v>
      </c>
      <c r="Y71" t="str">
        <f t="shared" si="71"/>
        <v>B</v>
      </c>
      <c r="Z71">
        <v>17</v>
      </c>
    </row>
  </sheetData>
  <sortState xmlns:xlrd2="http://schemas.microsoft.com/office/spreadsheetml/2017/richdata2" ref="O60:X71">
    <sortCondition ref="V60:V71"/>
  </sortState>
  <phoneticPr fontId="2" type="noConversion"/>
  <printOptions gridLines="1"/>
  <pageMargins left="0.7" right="0.7" top="0.75" bottom="0.75" header="0.3" footer="0.3"/>
  <pageSetup scale="1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A734-EF0F-4CE1-B56C-39820C27A41B}">
  <dimension ref="A1:AJ45"/>
  <sheetViews>
    <sheetView zoomScale="40" zoomScaleNormal="40" workbookViewId="0">
      <selection activeCell="G71" sqref="G71"/>
    </sheetView>
  </sheetViews>
  <sheetFormatPr defaultRowHeight="14.4" x14ac:dyDescent="0.3"/>
  <sheetData>
    <row r="1" spans="1:36" x14ac:dyDescent="0.3">
      <c r="A1" s="9" t="s">
        <v>2</v>
      </c>
      <c r="B1" s="9" t="s">
        <v>0</v>
      </c>
      <c r="C1" s="9" t="s">
        <v>86</v>
      </c>
      <c r="D1" s="9" t="s">
        <v>93</v>
      </c>
      <c r="E1" s="9" t="s">
        <v>91</v>
      </c>
      <c r="F1" s="27">
        <v>1</v>
      </c>
      <c r="G1" s="28">
        <v>0.95</v>
      </c>
      <c r="H1" s="29">
        <v>0.9</v>
      </c>
      <c r="I1" s="30">
        <v>0.85</v>
      </c>
      <c r="J1" s="31">
        <v>0.8</v>
      </c>
    </row>
    <row r="2" spans="1:36" x14ac:dyDescent="0.3">
      <c r="A2" s="2" t="s">
        <v>5</v>
      </c>
      <c r="B2" s="2">
        <v>69341</v>
      </c>
      <c r="C2" s="2">
        <v>1</v>
      </c>
      <c r="D2" s="2" t="s">
        <v>89</v>
      </c>
      <c r="E2" s="2">
        <v>1</v>
      </c>
      <c r="F2" s="32">
        <v>284.5</v>
      </c>
      <c r="G2" s="33">
        <v>270.27499999999998</v>
      </c>
      <c r="H2" s="34">
        <v>256.05</v>
      </c>
      <c r="I2" s="35">
        <v>241.82499999999999</v>
      </c>
      <c r="J2" s="36">
        <v>227.60000000000002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3">
      <c r="A3" s="4" t="s">
        <v>5</v>
      </c>
      <c r="B3" s="4">
        <v>69342</v>
      </c>
      <c r="C3" s="4">
        <v>1</v>
      </c>
      <c r="D3" s="4" t="s">
        <v>89</v>
      </c>
      <c r="E3" s="4">
        <v>2</v>
      </c>
      <c r="F3" s="16">
        <v>286.5</v>
      </c>
      <c r="G3" s="17">
        <v>272.17500000000001</v>
      </c>
      <c r="H3" s="18">
        <v>257.85000000000002</v>
      </c>
      <c r="I3" s="19">
        <v>243.52500000000001</v>
      </c>
      <c r="J3" s="20">
        <v>229.20000000000002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spans="1:36" x14ac:dyDescent="0.3">
      <c r="A4" s="21" t="s">
        <v>5</v>
      </c>
      <c r="B4" s="21">
        <v>69343</v>
      </c>
      <c r="C4" s="21">
        <v>1</v>
      </c>
      <c r="D4" s="21" t="s">
        <v>89</v>
      </c>
      <c r="E4" s="21">
        <v>3</v>
      </c>
      <c r="F4" s="22">
        <v>288.5</v>
      </c>
      <c r="G4" s="23">
        <v>274.07499999999999</v>
      </c>
      <c r="H4" s="24">
        <v>259.65000000000003</v>
      </c>
      <c r="I4" s="25">
        <v>245.22499999999999</v>
      </c>
      <c r="J4" s="26">
        <v>230.8</v>
      </c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</row>
    <row r="5" spans="1:36" x14ac:dyDescent="0.3">
      <c r="A5" s="2" t="s">
        <v>5</v>
      </c>
      <c r="B5" s="2">
        <v>69344</v>
      </c>
      <c r="C5" s="2">
        <v>2</v>
      </c>
      <c r="D5" s="2" t="s">
        <v>89</v>
      </c>
      <c r="E5" s="2">
        <v>4</v>
      </c>
      <c r="F5" s="32">
        <v>333</v>
      </c>
      <c r="G5" s="33">
        <v>316.34999999999997</v>
      </c>
      <c r="H5" s="34">
        <v>299.7</v>
      </c>
      <c r="I5" s="35">
        <v>283.05</v>
      </c>
      <c r="J5" s="36">
        <v>266.40000000000003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3">
      <c r="A6" s="4" t="s">
        <v>5</v>
      </c>
      <c r="B6" s="4">
        <v>69345</v>
      </c>
      <c r="C6" s="4">
        <v>2</v>
      </c>
      <c r="D6" s="4" t="s">
        <v>89</v>
      </c>
      <c r="E6" s="4">
        <v>5</v>
      </c>
      <c r="F6" s="16">
        <v>312</v>
      </c>
      <c r="G6" s="17">
        <v>296.39999999999998</v>
      </c>
      <c r="H6" s="18">
        <v>280.8</v>
      </c>
      <c r="I6" s="19">
        <v>265.2</v>
      </c>
      <c r="J6" s="20">
        <v>249.60000000000002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 x14ac:dyDescent="0.3">
      <c r="A7" s="21" t="s">
        <v>5</v>
      </c>
      <c r="B7" s="21">
        <v>69369</v>
      </c>
      <c r="C7" s="21">
        <v>2</v>
      </c>
      <c r="D7" s="21" t="s">
        <v>89</v>
      </c>
      <c r="E7" s="21">
        <v>6</v>
      </c>
      <c r="F7" s="22">
        <v>277.5</v>
      </c>
      <c r="G7" s="23">
        <v>263.625</v>
      </c>
      <c r="H7" s="24">
        <v>249.75</v>
      </c>
      <c r="I7" s="25">
        <v>235.875</v>
      </c>
      <c r="J7" s="26">
        <v>222</v>
      </c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</row>
    <row r="8" spans="1:36" x14ac:dyDescent="0.3">
      <c r="A8" s="2" t="s">
        <v>5</v>
      </c>
      <c r="B8" s="2">
        <v>69353</v>
      </c>
      <c r="C8" s="2">
        <v>3</v>
      </c>
      <c r="D8" s="2" t="s">
        <v>89</v>
      </c>
      <c r="E8" s="2">
        <v>7</v>
      </c>
      <c r="F8" s="32">
        <v>283</v>
      </c>
      <c r="G8" s="33">
        <v>268.84999999999997</v>
      </c>
      <c r="H8" s="34">
        <v>254.70000000000002</v>
      </c>
      <c r="I8" s="35">
        <v>240.54999999999998</v>
      </c>
      <c r="J8" s="36">
        <v>226.4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3">
      <c r="A9" s="21" t="s">
        <v>5</v>
      </c>
      <c r="B9" s="21">
        <v>69356</v>
      </c>
      <c r="C9" s="21">
        <v>3</v>
      </c>
      <c r="D9" s="21" t="s">
        <v>89</v>
      </c>
      <c r="E9" s="21">
        <v>8</v>
      </c>
      <c r="F9" s="22">
        <v>296.5</v>
      </c>
      <c r="G9" s="23">
        <v>281.67500000000001</v>
      </c>
      <c r="H9" s="24">
        <v>266.85000000000002</v>
      </c>
      <c r="I9" s="25">
        <v>252.02500000000001</v>
      </c>
      <c r="J9" s="26">
        <v>237.20000000000002</v>
      </c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</row>
    <row r="10" spans="1:36" x14ac:dyDescent="0.3">
      <c r="A10" s="2" t="s">
        <v>5</v>
      </c>
      <c r="B10" s="2">
        <v>69377</v>
      </c>
      <c r="C10" s="2">
        <v>4</v>
      </c>
      <c r="D10" s="2" t="s">
        <v>89</v>
      </c>
      <c r="E10" s="2">
        <v>9</v>
      </c>
      <c r="F10" s="32">
        <v>269</v>
      </c>
      <c r="G10" s="33">
        <v>255.54999999999998</v>
      </c>
      <c r="H10" s="34">
        <v>242.1</v>
      </c>
      <c r="I10" s="35">
        <v>228.65</v>
      </c>
      <c r="J10" s="36">
        <v>215.20000000000002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3">
      <c r="A11" s="4" t="s">
        <v>5</v>
      </c>
      <c r="B11" s="4">
        <v>69378</v>
      </c>
      <c r="C11" s="4">
        <v>4</v>
      </c>
      <c r="D11" s="4" t="s">
        <v>89</v>
      </c>
      <c r="E11" s="4">
        <v>10</v>
      </c>
      <c r="F11" s="16">
        <v>259.5</v>
      </c>
      <c r="G11" s="17">
        <v>246.52499999999998</v>
      </c>
      <c r="H11" s="18">
        <v>233.55</v>
      </c>
      <c r="I11" s="19">
        <v>220.57499999999999</v>
      </c>
      <c r="J11" s="20">
        <v>207.60000000000002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 x14ac:dyDescent="0.3">
      <c r="A12" s="21" t="s">
        <v>5</v>
      </c>
      <c r="B12" s="21">
        <v>69379</v>
      </c>
      <c r="C12" s="21">
        <v>4</v>
      </c>
      <c r="D12" s="21" t="s">
        <v>89</v>
      </c>
      <c r="E12" s="21">
        <v>11</v>
      </c>
      <c r="F12" s="22">
        <v>292.5</v>
      </c>
      <c r="G12" s="23">
        <v>277.875</v>
      </c>
      <c r="H12" s="24">
        <v>263.25</v>
      </c>
      <c r="I12" s="25">
        <v>248.625</v>
      </c>
      <c r="J12" s="26">
        <v>234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</row>
    <row r="13" spans="1:36" x14ac:dyDescent="0.3">
      <c r="A13" s="2" t="s">
        <v>5</v>
      </c>
      <c r="B13" s="2">
        <v>69299</v>
      </c>
      <c r="C13" s="2">
        <v>5</v>
      </c>
      <c r="D13" s="2" t="s">
        <v>89</v>
      </c>
      <c r="E13" s="2">
        <v>12</v>
      </c>
      <c r="F13" s="32">
        <v>369.5</v>
      </c>
      <c r="G13" s="33">
        <v>351.02499999999998</v>
      </c>
      <c r="H13" s="34">
        <v>332.55</v>
      </c>
      <c r="I13" s="35">
        <v>314.07499999999999</v>
      </c>
      <c r="J13" s="36">
        <v>295.60000000000002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3">
      <c r="A14" s="4" t="s">
        <v>5</v>
      </c>
      <c r="B14" s="4">
        <v>69300</v>
      </c>
      <c r="C14" s="4">
        <v>5</v>
      </c>
      <c r="D14" s="4" t="s">
        <v>89</v>
      </c>
      <c r="E14" s="4">
        <v>13</v>
      </c>
      <c r="F14" s="16">
        <v>320</v>
      </c>
      <c r="G14" s="17">
        <v>304</v>
      </c>
      <c r="H14" s="18">
        <v>288</v>
      </c>
      <c r="I14" s="19">
        <v>272</v>
      </c>
      <c r="J14" s="20">
        <v>256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 x14ac:dyDescent="0.3">
      <c r="A15" s="21" t="s">
        <v>5</v>
      </c>
      <c r="B15" s="21">
        <v>69366</v>
      </c>
      <c r="C15" s="21">
        <v>5</v>
      </c>
      <c r="D15" s="21" t="s">
        <v>89</v>
      </c>
      <c r="E15" s="21">
        <v>14</v>
      </c>
      <c r="F15" s="22">
        <v>260.5</v>
      </c>
      <c r="G15" s="23">
        <v>247.47499999999999</v>
      </c>
      <c r="H15" s="24">
        <v>234.45000000000002</v>
      </c>
      <c r="I15" s="25">
        <v>221.42499999999998</v>
      </c>
      <c r="J15" s="26">
        <v>208.4</v>
      </c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3">
      <c r="A16" s="2" t="s">
        <v>5</v>
      </c>
      <c r="B16" s="2">
        <v>69278</v>
      </c>
      <c r="C16" s="2">
        <v>6</v>
      </c>
      <c r="D16" s="2" t="s">
        <v>89</v>
      </c>
      <c r="E16" s="2">
        <v>15</v>
      </c>
      <c r="F16" s="32">
        <v>242</v>
      </c>
      <c r="G16" s="33">
        <v>229.89999999999998</v>
      </c>
      <c r="H16" s="34">
        <v>217.8</v>
      </c>
      <c r="I16" s="35">
        <v>205.7</v>
      </c>
      <c r="J16" s="36">
        <v>193.60000000000002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3">
      <c r="A17" s="21" t="s">
        <v>5</v>
      </c>
      <c r="B17" s="21">
        <v>69280</v>
      </c>
      <c r="C17" s="21">
        <v>6</v>
      </c>
      <c r="D17" s="21" t="s">
        <v>89</v>
      </c>
      <c r="E17" s="21">
        <v>16</v>
      </c>
      <c r="F17" s="22">
        <v>307</v>
      </c>
      <c r="G17" s="23">
        <v>291.64999999999998</v>
      </c>
      <c r="H17" s="24">
        <v>276.3</v>
      </c>
      <c r="I17" s="25">
        <v>260.95</v>
      </c>
      <c r="J17" s="26">
        <v>245.60000000000002</v>
      </c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</row>
    <row r="18" spans="1:36" x14ac:dyDescent="0.3">
      <c r="A18" s="2" t="s">
        <v>5</v>
      </c>
      <c r="B18" s="2">
        <v>69281</v>
      </c>
      <c r="C18" s="2">
        <v>7</v>
      </c>
      <c r="D18" s="2" t="s">
        <v>89</v>
      </c>
      <c r="E18" s="2">
        <v>17</v>
      </c>
      <c r="F18" s="32">
        <v>304</v>
      </c>
      <c r="G18" s="33">
        <v>288.8</v>
      </c>
      <c r="H18" s="34">
        <v>273.60000000000002</v>
      </c>
      <c r="I18" s="35">
        <v>258.39999999999998</v>
      </c>
      <c r="J18" s="36">
        <v>243.20000000000002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3">
      <c r="A19" s="4" t="s">
        <v>5</v>
      </c>
      <c r="B19" s="4">
        <v>69335</v>
      </c>
      <c r="C19" s="4">
        <v>7</v>
      </c>
      <c r="D19" s="4" t="s">
        <v>89</v>
      </c>
      <c r="E19" s="4">
        <v>18</v>
      </c>
      <c r="F19" s="16">
        <v>304</v>
      </c>
      <c r="G19" s="17">
        <v>288.8</v>
      </c>
      <c r="H19" s="18">
        <v>273.60000000000002</v>
      </c>
      <c r="I19" s="19">
        <v>258.39999999999998</v>
      </c>
      <c r="J19" s="20">
        <v>243.20000000000002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x14ac:dyDescent="0.3">
      <c r="A20" s="21" t="s">
        <v>5</v>
      </c>
      <c r="B20" s="21">
        <v>69336</v>
      </c>
      <c r="C20" s="21">
        <v>7</v>
      </c>
      <c r="D20" s="21" t="s">
        <v>89</v>
      </c>
      <c r="E20" s="21">
        <v>19</v>
      </c>
      <c r="F20" s="22">
        <v>399.5</v>
      </c>
      <c r="G20" s="23">
        <v>379.52499999999998</v>
      </c>
      <c r="H20" s="24">
        <v>359.55</v>
      </c>
      <c r="I20" s="25">
        <v>339.57499999999999</v>
      </c>
      <c r="J20" s="26">
        <v>319.60000000000002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</row>
    <row r="21" spans="1:36" x14ac:dyDescent="0.3">
      <c r="A21" s="2" t="s">
        <v>5</v>
      </c>
      <c r="B21" s="2">
        <v>69291</v>
      </c>
      <c r="C21" s="2">
        <v>8</v>
      </c>
      <c r="D21" s="2" t="s">
        <v>89</v>
      </c>
      <c r="E21" s="2">
        <v>20</v>
      </c>
      <c r="F21" s="32">
        <v>328</v>
      </c>
      <c r="G21" s="33">
        <v>311.59999999999997</v>
      </c>
      <c r="H21" s="34">
        <v>295.2</v>
      </c>
      <c r="I21" s="35">
        <v>278.8</v>
      </c>
      <c r="J21" s="36">
        <v>262.40000000000003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3">
      <c r="A22" s="4" t="s">
        <v>5</v>
      </c>
      <c r="B22" s="4">
        <v>69327</v>
      </c>
      <c r="C22" s="4">
        <v>8</v>
      </c>
      <c r="D22" s="4" t="s">
        <v>89</v>
      </c>
      <c r="E22" s="4">
        <v>21</v>
      </c>
      <c r="F22" s="16">
        <v>276</v>
      </c>
      <c r="G22" s="17">
        <v>262.2</v>
      </c>
      <c r="H22" s="18">
        <v>248.4</v>
      </c>
      <c r="I22" s="19">
        <v>234.6</v>
      </c>
      <c r="J22" s="20">
        <v>220.8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 x14ac:dyDescent="0.3">
      <c r="A23" s="21" t="s">
        <v>5</v>
      </c>
      <c r="B23" s="21">
        <v>69348</v>
      </c>
      <c r="C23" s="21">
        <v>8</v>
      </c>
      <c r="D23" s="21" t="s">
        <v>89</v>
      </c>
      <c r="E23" s="21">
        <v>22</v>
      </c>
      <c r="F23" s="22">
        <v>328</v>
      </c>
      <c r="G23" s="23">
        <v>311.59999999999997</v>
      </c>
      <c r="H23" s="24">
        <v>295.2</v>
      </c>
      <c r="I23" s="25">
        <v>278.8</v>
      </c>
      <c r="J23" s="26">
        <v>262.40000000000003</v>
      </c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</row>
    <row r="24" spans="1:36" x14ac:dyDescent="0.3">
      <c r="A24" t="s">
        <v>5</v>
      </c>
      <c r="B24">
        <v>69267</v>
      </c>
      <c r="C24">
        <v>9</v>
      </c>
      <c r="D24" t="s">
        <v>89</v>
      </c>
      <c r="E24">
        <v>23</v>
      </c>
      <c r="F24" s="10">
        <v>363</v>
      </c>
      <c r="G24" s="11">
        <v>344.84999999999997</v>
      </c>
      <c r="H24" s="12">
        <v>326.7</v>
      </c>
      <c r="I24" s="13">
        <v>308.55</v>
      </c>
      <c r="J24" s="14">
        <v>290.40000000000003</v>
      </c>
    </row>
    <row r="25" spans="1:36" x14ac:dyDescent="0.3">
      <c r="A25" t="s">
        <v>5</v>
      </c>
      <c r="B25">
        <v>69269</v>
      </c>
      <c r="C25">
        <v>9</v>
      </c>
      <c r="D25" t="s">
        <v>89</v>
      </c>
      <c r="E25">
        <v>24</v>
      </c>
      <c r="F25" s="10">
        <v>389.5</v>
      </c>
      <c r="G25" s="11">
        <v>370.02499999999998</v>
      </c>
      <c r="H25" s="12">
        <v>350.55</v>
      </c>
      <c r="I25" s="13">
        <v>331.07499999999999</v>
      </c>
      <c r="J25" s="14">
        <v>311.60000000000002</v>
      </c>
    </row>
    <row r="26" spans="1:36" x14ac:dyDescent="0.3">
      <c r="A26" s="37" t="s">
        <v>5</v>
      </c>
      <c r="B26" s="37">
        <v>69389</v>
      </c>
      <c r="C26" s="37">
        <v>10</v>
      </c>
      <c r="D26" s="37" t="s">
        <v>90</v>
      </c>
      <c r="E26" s="37">
        <v>25</v>
      </c>
      <c r="F26" s="38">
        <v>315</v>
      </c>
      <c r="G26" s="39">
        <v>299.25</v>
      </c>
      <c r="H26" s="40">
        <v>283.5</v>
      </c>
      <c r="I26" s="41">
        <v>267.75</v>
      </c>
      <c r="J26" s="42">
        <v>252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</row>
    <row r="27" spans="1:36" x14ac:dyDescent="0.3">
      <c r="A27" s="2" t="s">
        <v>8</v>
      </c>
      <c r="B27" s="2">
        <v>69382</v>
      </c>
      <c r="C27" s="2">
        <v>11</v>
      </c>
      <c r="D27" s="2" t="s">
        <v>89</v>
      </c>
      <c r="E27" s="2">
        <v>26</v>
      </c>
      <c r="F27" s="32">
        <v>501.5</v>
      </c>
      <c r="G27" s="33">
        <v>476.42499999999995</v>
      </c>
      <c r="H27" s="34">
        <v>451.35</v>
      </c>
      <c r="I27" s="35">
        <v>426.27499999999998</v>
      </c>
      <c r="J27" s="36">
        <v>401.20000000000005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3">
      <c r="A28" s="21" t="s">
        <v>8</v>
      </c>
      <c r="B28" s="21">
        <v>69383</v>
      </c>
      <c r="C28" s="21">
        <v>11</v>
      </c>
      <c r="D28" s="21" t="s">
        <v>89</v>
      </c>
      <c r="E28" s="21">
        <v>27</v>
      </c>
      <c r="F28" s="22">
        <v>530</v>
      </c>
      <c r="G28" s="23">
        <v>503.5</v>
      </c>
      <c r="H28" s="24">
        <v>477</v>
      </c>
      <c r="I28" s="25">
        <v>450.5</v>
      </c>
      <c r="J28" s="26">
        <v>424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</row>
    <row r="29" spans="1:36" x14ac:dyDescent="0.3">
      <c r="A29" s="2" t="s">
        <v>8</v>
      </c>
      <c r="B29" s="2">
        <v>69374</v>
      </c>
      <c r="C29" s="2">
        <v>12</v>
      </c>
      <c r="D29" s="2" t="s">
        <v>89</v>
      </c>
      <c r="E29" s="2">
        <v>28</v>
      </c>
      <c r="F29" s="32">
        <v>482.5</v>
      </c>
      <c r="G29" s="33">
        <v>458.375</v>
      </c>
      <c r="H29" s="34">
        <v>434.25</v>
      </c>
      <c r="I29" s="35">
        <v>410.125</v>
      </c>
      <c r="J29" s="36">
        <v>386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x14ac:dyDescent="0.3">
      <c r="A30" s="21" t="s">
        <v>8</v>
      </c>
      <c r="B30" s="21">
        <v>69387</v>
      </c>
      <c r="C30" s="21">
        <v>12</v>
      </c>
      <c r="D30" s="21" t="s">
        <v>89</v>
      </c>
      <c r="E30" s="21">
        <v>29</v>
      </c>
      <c r="F30" s="22">
        <v>472.5</v>
      </c>
      <c r="G30" s="23">
        <v>448.875</v>
      </c>
      <c r="H30" s="24">
        <v>425.25</v>
      </c>
      <c r="I30" s="25">
        <v>401.625</v>
      </c>
      <c r="J30" s="26">
        <v>378</v>
      </c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</row>
    <row r="31" spans="1:36" x14ac:dyDescent="0.3">
      <c r="A31" s="2" t="s">
        <v>8</v>
      </c>
      <c r="B31" s="2">
        <v>69329</v>
      </c>
      <c r="C31" s="2">
        <v>13</v>
      </c>
      <c r="D31" s="2" t="s">
        <v>89</v>
      </c>
      <c r="E31" s="2">
        <v>30</v>
      </c>
      <c r="F31" s="32">
        <v>545.5</v>
      </c>
      <c r="G31" s="33">
        <v>518.22500000000002</v>
      </c>
      <c r="H31" s="34">
        <v>490.95</v>
      </c>
      <c r="I31" s="35">
        <v>463.67500000000001</v>
      </c>
      <c r="J31" s="36">
        <v>436.40000000000003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x14ac:dyDescent="0.3">
      <c r="A32" s="21" t="s">
        <v>8</v>
      </c>
      <c r="B32" s="21">
        <v>69331</v>
      </c>
      <c r="C32" s="21">
        <v>13</v>
      </c>
      <c r="D32" s="21" t="s">
        <v>89</v>
      </c>
      <c r="E32" s="21">
        <v>31</v>
      </c>
      <c r="F32" s="22">
        <v>432.5</v>
      </c>
      <c r="G32" s="23">
        <v>410.875</v>
      </c>
      <c r="H32" s="24">
        <v>389.25</v>
      </c>
      <c r="I32" s="25">
        <v>367.625</v>
      </c>
      <c r="J32" s="26">
        <v>346</v>
      </c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</row>
    <row r="33" spans="1:36" x14ac:dyDescent="0.3">
      <c r="A33" s="37" t="s">
        <v>8</v>
      </c>
      <c r="B33" s="37">
        <v>69270</v>
      </c>
      <c r="C33" s="37">
        <v>14</v>
      </c>
      <c r="D33" s="37" t="s">
        <v>90</v>
      </c>
      <c r="E33" s="37">
        <v>32</v>
      </c>
      <c r="F33" s="38">
        <v>527</v>
      </c>
      <c r="G33" s="39">
        <v>500.65</v>
      </c>
      <c r="H33" s="40">
        <v>474.3</v>
      </c>
      <c r="I33" s="41">
        <v>447.95</v>
      </c>
      <c r="J33" s="42">
        <v>421.6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</row>
    <row r="34" spans="1:36" x14ac:dyDescent="0.3">
      <c r="A34" s="37" t="s">
        <v>8</v>
      </c>
      <c r="B34" s="37">
        <v>69277</v>
      </c>
      <c r="C34" s="37">
        <v>15</v>
      </c>
      <c r="D34" s="37" t="s">
        <v>90</v>
      </c>
      <c r="E34" s="37">
        <v>33</v>
      </c>
      <c r="F34" s="38">
        <v>568.5</v>
      </c>
      <c r="G34" s="39">
        <v>540.07499999999993</v>
      </c>
      <c r="H34" s="40">
        <v>511.65000000000003</v>
      </c>
      <c r="I34" s="41">
        <v>483.22499999999997</v>
      </c>
      <c r="J34" s="42">
        <v>454.8</v>
      </c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</row>
    <row r="35" spans="1:36" x14ac:dyDescent="0.3">
      <c r="A35" s="2" t="s">
        <v>8</v>
      </c>
      <c r="B35" s="2">
        <v>69273</v>
      </c>
      <c r="C35" s="2">
        <v>16</v>
      </c>
      <c r="D35" s="2" t="s">
        <v>89</v>
      </c>
      <c r="E35" s="2">
        <v>34</v>
      </c>
      <c r="F35" s="32">
        <v>528.5</v>
      </c>
      <c r="G35" s="33">
        <v>502.07499999999999</v>
      </c>
      <c r="H35" s="34">
        <v>475.65000000000003</v>
      </c>
      <c r="I35" s="35">
        <v>449.22499999999997</v>
      </c>
      <c r="J35" s="36">
        <v>422.8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x14ac:dyDescent="0.3">
      <c r="A36" s="4" t="s">
        <v>8</v>
      </c>
      <c r="B36" s="4">
        <v>69274</v>
      </c>
      <c r="C36" s="4">
        <v>16</v>
      </c>
      <c r="D36" s="4" t="s">
        <v>89</v>
      </c>
      <c r="E36" s="4">
        <v>35</v>
      </c>
      <c r="F36" s="16">
        <v>553</v>
      </c>
      <c r="G36" s="17">
        <v>525.35</v>
      </c>
      <c r="H36" s="18">
        <v>497.7</v>
      </c>
      <c r="I36" s="19">
        <v>470.05</v>
      </c>
      <c r="J36" s="20">
        <v>442.40000000000003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 x14ac:dyDescent="0.3">
      <c r="A37" s="21" t="s">
        <v>8</v>
      </c>
      <c r="B37" s="21">
        <v>69275</v>
      </c>
      <c r="C37" s="21">
        <v>16</v>
      </c>
      <c r="D37" s="21" t="s">
        <v>89</v>
      </c>
      <c r="E37" s="21">
        <v>36</v>
      </c>
      <c r="F37" s="22">
        <v>495.5</v>
      </c>
      <c r="G37" s="23">
        <v>470.72499999999997</v>
      </c>
      <c r="H37" s="24">
        <v>445.95</v>
      </c>
      <c r="I37" s="25">
        <v>421.17500000000001</v>
      </c>
      <c r="J37" s="26">
        <v>396.40000000000003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</row>
    <row r="38" spans="1:36" x14ac:dyDescent="0.3">
      <c r="A38" s="37" t="s">
        <v>8</v>
      </c>
      <c r="B38" s="37">
        <v>69259</v>
      </c>
      <c r="C38" s="37">
        <v>17</v>
      </c>
      <c r="D38" s="37" t="s">
        <v>90</v>
      </c>
      <c r="E38" s="37">
        <v>37</v>
      </c>
      <c r="F38" s="38">
        <v>746</v>
      </c>
      <c r="G38" s="39">
        <v>708.69999999999993</v>
      </c>
      <c r="H38" s="40">
        <v>671.4</v>
      </c>
      <c r="I38" s="41">
        <v>634.1</v>
      </c>
      <c r="J38" s="42">
        <v>596.80000000000007</v>
      </c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</row>
    <row r="39" spans="1:36" x14ac:dyDescent="0.3">
      <c r="A39" s="37" t="s">
        <v>8</v>
      </c>
      <c r="B39" s="37">
        <v>69260</v>
      </c>
      <c r="C39" s="37">
        <v>18</v>
      </c>
      <c r="D39" s="37" t="s">
        <v>90</v>
      </c>
      <c r="E39" s="37">
        <v>38</v>
      </c>
      <c r="F39" s="38">
        <v>600</v>
      </c>
      <c r="G39" s="39">
        <v>570</v>
      </c>
      <c r="H39" s="40">
        <v>540</v>
      </c>
      <c r="I39" s="41">
        <v>510</v>
      </c>
      <c r="J39" s="42">
        <v>480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</row>
    <row r="40" spans="1:36" x14ac:dyDescent="0.3">
      <c r="A40" s="37" t="s">
        <v>8</v>
      </c>
      <c r="B40" s="37">
        <v>69261</v>
      </c>
      <c r="C40" s="37">
        <v>19</v>
      </c>
      <c r="D40" s="37" t="s">
        <v>90</v>
      </c>
      <c r="E40" s="37">
        <v>39</v>
      </c>
      <c r="F40" s="38">
        <v>666</v>
      </c>
      <c r="G40" s="39">
        <v>632.69999999999993</v>
      </c>
      <c r="H40" s="40">
        <v>599.4</v>
      </c>
      <c r="I40" s="41">
        <v>566.1</v>
      </c>
      <c r="J40" s="42">
        <v>532.80000000000007</v>
      </c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</row>
    <row r="41" spans="1:36" x14ac:dyDescent="0.3">
      <c r="A41" s="37" t="s">
        <v>8</v>
      </c>
      <c r="B41" s="37">
        <v>69264</v>
      </c>
      <c r="C41" s="37">
        <v>20</v>
      </c>
      <c r="D41" s="37" t="s">
        <v>90</v>
      </c>
      <c r="E41" s="37">
        <v>40</v>
      </c>
      <c r="F41" s="38">
        <v>707.5</v>
      </c>
      <c r="G41" s="39">
        <v>672.125</v>
      </c>
      <c r="H41" s="40">
        <v>636.75</v>
      </c>
      <c r="I41" s="41">
        <v>601.375</v>
      </c>
      <c r="J41" s="42">
        <v>566</v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</row>
    <row r="42" spans="1:36" x14ac:dyDescent="0.3">
      <c r="A42" s="37" t="s">
        <v>8</v>
      </c>
      <c r="B42" s="37">
        <v>69266</v>
      </c>
      <c r="C42" s="37">
        <v>21</v>
      </c>
      <c r="D42" s="37" t="s">
        <v>90</v>
      </c>
      <c r="E42" s="37">
        <v>41</v>
      </c>
      <c r="F42" s="38">
        <v>604</v>
      </c>
      <c r="G42" s="39">
        <v>573.79999999999995</v>
      </c>
      <c r="H42" s="40">
        <v>543.6</v>
      </c>
      <c r="I42" s="41">
        <v>513.4</v>
      </c>
      <c r="J42" s="42">
        <v>483.20000000000005</v>
      </c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</row>
    <row r="43" spans="1:36" x14ac:dyDescent="0.3">
      <c r="A43" s="37" t="s">
        <v>8</v>
      </c>
      <c r="B43" s="37">
        <v>69285</v>
      </c>
      <c r="C43" s="37">
        <v>22</v>
      </c>
      <c r="D43" s="37" t="s">
        <v>90</v>
      </c>
      <c r="E43" s="37">
        <v>42</v>
      </c>
      <c r="F43" s="38">
        <v>637.5</v>
      </c>
      <c r="G43" s="39">
        <v>605.625</v>
      </c>
      <c r="H43" s="40">
        <v>573.75</v>
      </c>
      <c r="I43" s="41">
        <v>541.875</v>
      </c>
      <c r="J43" s="42">
        <v>510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</row>
    <row r="44" spans="1:36" x14ac:dyDescent="0.3">
      <c r="A44" s="37" t="s">
        <v>8</v>
      </c>
      <c r="B44" s="37">
        <v>69287</v>
      </c>
      <c r="C44" s="37">
        <v>23</v>
      </c>
      <c r="D44" s="37" t="s">
        <v>90</v>
      </c>
      <c r="E44" s="37">
        <v>43</v>
      </c>
      <c r="F44" s="38">
        <v>581</v>
      </c>
      <c r="G44" s="39">
        <v>551.94999999999993</v>
      </c>
      <c r="H44" s="40">
        <v>522.9</v>
      </c>
      <c r="I44" s="41">
        <v>493.84999999999997</v>
      </c>
      <c r="J44" s="42">
        <v>464.8</v>
      </c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</row>
    <row r="45" spans="1:36" x14ac:dyDescent="0.3">
      <c r="A45" s="37" t="s">
        <v>8</v>
      </c>
      <c r="B45" s="37">
        <v>69298</v>
      </c>
      <c r="C45" s="37">
        <v>24</v>
      </c>
      <c r="D45" s="37" t="s">
        <v>90</v>
      </c>
      <c r="E45" s="37">
        <v>44</v>
      </c>
      <c r="F45" s="38">
        <v>539.5</v>
      </c>
      <c r="G45" s="39">
        <v>512.52499999999998</v>
      </c>
      <c r="H45" s="40">
        <v>485.55</v>
      </c>
      <c r="I45" s="41">
        <v>458.57499999999999</v>
      </c>
      <c r="J45" s="42">
        <v>431.6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ED2EA-3B7F-4245-B9EE-09F18A1C70EB}">
  <sheetPr>
    <pageSetUpPr fitToPage="1"/>
  </sheetPr>
  <dimension ref="A1:AE51"/>
  <sheetViews>
    <sheetView topLeftCell="A4" zoomScale="70" zoomScaleNormal="70" workbookViewId="0">
      <selection activeCell="M35" sqref="M35"/>
    </sheetView>
  </sheetViews>
  <sheetFormatPr defaultRowHeight="14.4" x14ac:dyDescent="0.3"/>
  <cols>
    <col min="1" max="1" width="3.88671875" bestFit="1" customWidth="1"/>
    <col min="2" max="2" width="6" bestFit="1" customWidth="1"/>
    <col min="3" max="3" width="6.44140625" bestFit="1" customWidth="1"/>
    <col min="4" max="4" width="6.6640625" bestFit="1" customWidth="1"/>
    <col min="5" max="5" width="3.6640625" customWidth="1"/>
    <col min="6" max="6" width="4.6640625" bestFit="1" customWidth="1"/>
    <col min="9" max="10" width="3.5546875" customWidth="1"/>
    <col min="11" max="12" width="10.44140625" bestFit="1" customWidth="1"/>
    <col min="13" max="13" width="16.6640625" bestFit="1" customWidth="1"/>
    <col min="14" max="14" width="5.6640625" bestFit="1" customWidth="1"/>
    <col min="15" max="18" width="4.44140625" bestFit="1" customWidth="1"/>
    <col min="19" max="19" width="10.6640625" bestFit="1" customWidth="1"/>
    <col min="20" max="20" width="10.6640625" customWidth="1"/>
    <col min="21" max="21" width="9.6640625" bestFit="1" customWidth="1"/>
    <col min="22" max="22" width="4.44140625" customWidth="1"/>
    <col min="23" max="23" width="6.6640625" bestFit="1" customWidth="1"/>
    <col min="24" max="24" width="4.88671875" customWidth="1"/>
    <col min="25" max="25" width="5" bestFit="1" customWidth="1"/>
    <col min="26" max="26" width="5.5546875" customWidth="1"/>
    <col min="27" max="27" width="5.6640625" bestFit="1" customWidth="1"/>
    <col min="28" max="31" width="4.6640625" bestFit="1" customWidth="1"/>
  </cols>
  <sheetData>
    <row r="1" spans="1:31" x14ac:dyDescent="0.3">
      <c r="B1" t="s">
        <v>94</v>
      </c>
      <c r="M1" t="s">
        <v>92</v>
      </c>
    </row>
    <row r="2" spans="1:31" x14ac:dyDescent="0.3">
      <c r="K2" t="s">
        <v>11</v>
      </c>
      <c r="L2" t="s">
        <v>12</v>
      </c>
      <c r="M2" t="s">
        <v>13</v>
      </c>
      <c r="S2" t="s">
        <v>14</v>
      </c>
      <c r="T2" t="s">
        <v>10</v>
      </c>
    </row>
    <row r="3" spans="1:31" x14ac:dyDescent="0.3">
      <c r="A3" s="9" t="s">
        <v>2</v>
      </c>
      <c r="B3" s="9" t="s">
        <v>0</v>
      </c>
      <c r="C3" s="9" t="s">
        <v>1</v>
      </c>
      <c r="D3" s="9" t="s">
        <v>3</v>
      </c>
      <c r="E3" s="9" t="s">
        <v>9</v>
      </c>
      <c r="F3" s="9" t="s">
        <v>81</v>
      </c>
      <c r="G3" s="9" t="s">
        <v>86</v>
      </c>
      <c r="H3" s="9" t="s">
        <v>87</v>
      </c>
      <c r="I3" s="9" t="s">
        <v>88</v>
      </c>
      <c r="J3" s="9" t="s">
        <v>91</v>
      </c>
      <c r="K3" s="1">
        <v>44166</v>
      </c>
      <c r="L3" s="1">
        <v>44167</v>
      </c>
      <c r="M3" s="1">
        <v>44168</v>
      </c>
      <c r="N3" s="27">
        <v>1</v>
      </c>
      <c r="O3" s="28">
        <v>0.95</v>
      </c>
      <c r="P3" s="29">
        <v>0.9</v>
      </c>
      <c r="Q3" s="30">
        <v>0.85</v>
      </c>
      <c r="R3" s="31">
        <v>0.8</v>
      </c>
      <c r="S3" s="15">
        <v>44169</v>
      </c>
      <c r="T3" s="15">
        <v>44172</v>
      </c>
      <c r="U3" s="15"/>
      <c r="V3" s="9" t="s">
        <v>2</v>
      </c>
      <c r="W3" s="9" t="s">
        <v>0</v>
      </c>
      <c r="X3" s="9" t="s">
        <v>86</v>
      </c>
      <c r="Y3" s="9" t="s">
        <v>93</v>
      </c>
      <c r="Z3" s="9" t="s">
        <v>91</v>
      </c>
      <c r="AA3" s="27">
        <v>1</v>
      </c>
      <c r="AB3" s="28">
        <v>0.95</v>
      </c>
      <c r="AC3" s="29">
        <v>0.9</v>
      </c>
      <c r="AD3" s="30">
        <v>0.85</v>
      </c>
      <c r="AE3" s="31">
        <v>0.8</v>
      </c>
    </row>
    <row r="4" spans="1:31" s="2" customFormat="1" x14ac:dyDescent="0.3">
      <c r="A4" s="2" t="s">
        <v>5</v>
      </c>
      <c r="B4" s="2">
        <v>69341</v>
      </c>
      <c r="C4" s="2" t="s">
        <v>4</v>
      </c>
      <c r="D4" s="2" t="s">
        <v>72</v>
      </c>
      <c r="E4" s="2">
        <v>13</v>
      </c>
      <c r="F4" s="2" t="s">
        <v>82</v>
      </c>
      <c r="G4" s="2">
        <v>1</v>
      </c>
      <c r="H4" s="2">
        <v>218710</v>
      </c>
      <c r="I4" s="2" t="s">
        <v>89</v>
      </c>
      <c r="J4" s="2">
        <v>1</v>
      </c>
      <c r="K4" s="2">
        <v>280</v>
      </c>
      <c r="L4" s="2">
        <v>284</v>
      </c>
      <c r="M4" s="2">
        <v>285</v>
      </c>
      <c r="N4" s="32">
        <f>AVERAGE(L4,M4)</f>
        <v>284.5</v>
      </c>
      <c r="O4" s="33">
        <f>N4*0.95</f>
        <v>270.27499999999998</v>
      </c>
      <c r="P4" s="34">
        <f>N4*0.9</f>
        <v>256.05</v>
      </c>
      <c r="Q4" s="35">
        <f>N4*0.85</f>
        <v>241.82499999999999</v>
      </c>
      <c r="R4" s="36">
        <f>N4*0.8</f>
        <v>227.60000000000002</v>
      </c>
      <c r="S4" s="2">
        <v>271</v>
      </c>
      <c r="T4" s="2">
        <v>273</v>
      </c>
      <c r="V4" s="2" t="s">
        <v>5</v>
      </c>
      <c r="W4" s="2">
        <v>69341</v>
      </c>
      <c r="X4" s="2">
        <v>1</v>
      </c>
      <c r="Y4" s="2" t="s">
        <v>89</v>
      </c>
      <c r="Z4" s="2">
        <v>1</v>
      </c>
      <c r="AA4" s="32">
        <v>284.5</v>
      </c>
      <c r="AB4" s="33">
        <v>270.27499999999998</v>
      </c>
      <c r="AC4" s="34">
        <v>256.05</v>
      </c>
      <c r="AD4" s="35">
        <v>241.82499999999999</v>
      </c>
      <c r="AE4" s="36">
        <v>227.60000000000002</v>
      </c>
    </row>
    <row r="5" spans="1:31" s="4" customFormat="1" x14ac:dyDescent="0.3">
      <c r="A5" s="4" t="s">
        <v>5</v>
      </c>
      <c r="B5" s="4">
        <v>69342</v>
      </c>
      <c r="C5" s="4" t="s">
        <v>6</v>
      </c>
      <c r="D5" s="4" t="s">
        <v>72</v>
      </c>
      <c r="E5" s="4">
        <v>13</v>
      </c>
      <c r="F5" s="4" t="s">
        <v>82</v>
      </c>
      <c r="G5" s="4">
        <v>1</v>
      </c>
      <c r="H5" s="4">
        <v>218710</v>
      </c>
      <c r="I5" s="4" t="s">
        <v>89</v>
      </c>
      <c r="J5" s="4">
        <v>2</v>
      </c>
      <c r="K5" s="4">
        <v>281</v>
      </c>
      <c r="L5" s="4">
        <v>283</v>
      </c>
      <c r="M5" s="4">
        <v>290</v>
      </c>
      <c r="N5" s="16">
        <f t="shared" ref="N5:N47" si="0">AVERAGE(L5,M5)</f>
        <v>286.5</v>
      </c>
      <c r="O5" s="17">
        <f t="shared" ref="O5:O47" si="1">N5*0.95</f>
        <v>272.17500000000001</v>
      </c>
      <c r="P5" s="18">
        <f t="shared" ref="P5:P47" si="2">N5*0.9</f>
        <v>257.85000000000002</v>
      </c>
      <c r="Q5" s="19">
        <f t="shared" ref="Q5:Q47" si="3">N5*0.85</f>
        <v>243.52500000000001</v>
      </c>
      <c r="R5" s="20">
        <f t="shared" ref="R5:R47" si="4">N5*0.8</f>
        <v>229.20000000000002</v>
      </c>
      <c r="S5" s="4">
        <v>272</v>
      </c>
      <c r="T5" s="4">
        <v>273</v>
      </c>
      <c r="V5" s="4" t="s">
        <v>5</v>
      </c>
      <c r="W5" s="4">
        <v>69342</v>
      </c>
      <c r="X5" s="4">
        <v>1</v>
      </c>
      <c r="Y5" s="4" t="s">
        <v>89</v>
      </c>
      <c r="Z5" s="4">
        <v>2</v>
      </c>
      <c r="AA5" s="16">
        <v>286.5</v>
      </c>
      <c r="AB5" s="17">
        <v>272.17500000000001</v>
      </c>
      <c r="AC5" s="18">
        <v>257.85000000000002</v>
      </c>
      <c r="AD5" s="19">
        <v>243.52500000000001</v>
      </c>
      <c r="AE5" s="20">
        <v>229.20000000000002</v>
      </c>
    </row>
    <row r="6" spans="1:31" s="21" customFormat="1" x14ac:dyDescent="0.3">
      <c r="A6" s="21" t="s">
        <v>5</v>
      </c>
      <c r="B6" s="21">
        <v>69343</v>
      </c>
      <c r="C6" s="21" t="s">
        <v>7</v>
      </c>
      <c r="D6" s="21" t="s">
        <v>72</v>
      </c>
      <c r="E6" s="21">
        <v>13</v>
      </c>
      <c r="F6" s="21" t="s">
        <v>82</v>
      </c>
      <c r="G6" s="21">
        <v>1</v>
      </c>
      <c r="H6" s="21">
        <v>218710</v>
      </c>
      <c r="I6" s="21" t="s">
        <v>89</v>
      </c>
      <c r="J6" s="21">
        <v>3</v>
      </c>
      <c r="K6" s="21">
        <v>287</v>
      </c>
      <c r="L6" s="21">
        <v>288</v>
      </c>
      <c r="M6" s="21">
        <v>289</v>
      </c>
      <c r="N6" s="22">
        <f t="shared" si="0"/>
        <v>288.5</v>
      </c>
      <c r="O6" s="23">
        <f t="shared" si="1"/>
        <v>274.07499999999999</v>
      </c>
      <c r="P6" s="24">
        <f t="shared" si="2"/>
        <v>259.65000000000003</v>
      </c>
      <c r="Q6" s="25">
        <f t="shared" si="3"/>
        <v>245.22499999999999</v>
      </c>
      <c r="R6" s="26">
        <f t="shared" si="4"/>
        <v>230.8</v>
      </c>
      <c r="S6" s="21">
        <v>279</v>
      </c>
      <c r="T6" s="21">
        <v>284</v>
      </c>
      <c r="V6" s="21" t="s">
        <v>5</v>
      </c>
      <c r="W6" s="21">
        <v>69343</v>
      </c>
      <c r="X6" s="21">
        <v>1</v>
      </c>
      <c r="Y6" s="21" t="s">
        <v>89</v>
      </c>
      <c r="Z6" s="21">
        <v>3</v>
      </c>
      <c r="AA6" s="22">
        <v>288.5</v>
      </c>
      <c r="AB6" s="23">
        <v>274.07499999999999</v>
      </c>
      <c r="AC6" s="24">
        <v>259.65000000000003</v>
      </c>
      <c r="AD6" s="25">
        <v>245.22499999999999</v>
      </c>
      <c r="AE6" s="26">
        <v>230.8</v>
      </c>
    </row>
    <row r="7" spans="1:31" s="2" customFormat="1" x14ac:dyDescent="0.3">
      <c r="A7" s="2" t="s">
        <v>5</v>
      </c>
      <c r="B7" s="2">
        <v>69344</v>
      </c>
      <c r="C7" s="2" t="s">
        <v>4</v>
      </c>
      <c r="D7" s="2" t="s">
        <v>72</v>
      </c>
      <c r="E7" s="2">
        <v>13</v>
      </c>
      <c r="F7" s="2" t="s">
        <v>82</v>
      </c>
      <c r="G7" s="2">
        <v>2</v>
      </c>
      <c r="H7" s="2">
        <v>218711</v>
      </c>
      <c r="I7" s="2" t="s">
        <v>89</v>
      </c>
      <c r="J7" s="2">
        <v>4</v>
      </c>
      <c r="K7" s="2">
        <v>325</v>
      </c>
      <c r="L7" s="2">
        <v>332</v>
      </c>
      <c r="M7" s="2">
        <v>334</v>
      </c>
      <c r="N7" s="32">
        <f t="shared" si="0"/>
        <v>333</v>
      </c>
      <c r="O7" s="33">
        <f t="shared" si="1"/>
        <v>316.34999999999997</v>
      </c>
      <c r="P7" s="34">
        <f t="shared" si="2"/>
        <v>299.7</v>
      </c>
      <c r="Q7" s="35">
        <f t="shared" si="3"/>
        <v>283.05</v>
      </c>
      <c r="R7" s="36">
        <f t="shared" si="4"/>
        <v>266.40000000000003</v>
      </c>
      <c r="S7" s="2">
        <v>312</v>
      </c>
      <c r="T7" s="2">
        <v>319</v>
      </c>
      <c r="V7" s="2" t="s">
        <v>5</v>
      </c>
      <c r="W7" s="2">
        <v>69344</v>
      </c>
      <c r="X7" s="2">
        <v>2</v>
      </c>
      <c r="Y7" s="2" t="s">
        <v>89</v>
      </c>
      <c r="Z7" s="2">
        <v>4</v>
      </c>
      <c r="AA7" s="32">
        <v>333</v>
      </c>
      <c r="AB7" s="33">
        <v>316.34999999999997</v>
      </c>
      <c r="AC7" s="34">
        <v>299.7</v>
      </c>
      <c r="AD7" s="35">
        <v>283.05</v>
      </c>
      <c r="AE7" s="36">
        <v>266.40000000000003</v>
      </c>
    </row>
    <row r="8" spans="1:31" s="4" customFormat="1" x14ac:dyDescent="0.3">
      <c r="A8" s="4" t="s">
        <v>5</v>
      </c>
      <c r="B8" s="4">
        <v>69345</v>
      </c>
      <c r="C8" s="4" t="s">
        <v>6</v>
      </c>
      <c r="D8" s="4" t="s">
        <v>72</v>
      </c>
      <c r="E8" s="4">
        <v>13</v>
      </c>
      <c r="F8" s="4" t="s">
        <v>82</v>
      </c>
      <c r="G8" s="4">
        <v>2</v>
      </c>
      <c r="H8" s="4">
        <v>218711</v>
      </c>
      <c r="I8" s="4" t="s">
        <v>89</v>
      </c>
      <c r="J8" s="4">
        <v>5</v>
      </c>
      <c r="K8" s="4">
        <v>304</v>
      </c>
      <c r="L8" s="4">
        <v>310</v>
      </c>
      <c r="M8" s="4">
        <v>314</v>
      </c>
      <c r="N8" s="16">
        <f t="shared" si="0"/>
        <v>312</v>
      </c>
      <c r="O8" s="17">
        <f t="shared" si="1"/>
        <v>296.39999999999998</v>
      </c>
      <c r="P8" s="18">
        <f t="shared" si="2"/>
        <v>280.8</v>
      </c>
      <c r="Q8" s="19">
        <f t="shared" si="3"/>
        <v>265.2</v>
      </c>
      <c r="R8" s="20">
        <f t="shared" si="4"/>
        <v>249.60000000000002</v>
      </c>
      <c r="S8" s="43">
        <v>299</v>
      </c>
      <c r="T8" s="43">
        <v>299</v>
      </c>
      <c r="V8" s="4" t="s">
        <v>5</v>
      </c>
      <c r="W8" s="4">
        <v>69345</v>
      </c>
      <c r="X8" s="4">
        <v>2</v>
      </c>
      <c r="Y8" s="4" t="s">
        <v>89</v>
      </c>
      <c r="Z8" s="4">
        <v>5</v>
      </c>
      <c r="AA8" s="16">
        <v>312</v>
      </c>
      <c r="AB8" s="17">
        <v>296.39999999999998</v>
      </c>
      <c r="AC8" s="18">
        <v>280.8</v>
      </c>
      <c r="AD8" s="19">
        <v>265.2</v>
      </c>
      <c r="AE8" s="20">
        <v>249.60000000000002</v>
      </c>
    </row>
    <row r="9" spans="1:31" s="21" customFormat="1" x14ac:dyDescent="0.3">
      <c r="A9" s="21" t="s">
        <v>5</v>
      </c>
      <c r="B9" s="21">
        <v>69369</v>
      </c>
      <c r="C9" s="21" t="s">
        <v>4</v>
      </c>
      <c r="D9" s="21" t="s">
        <v>84</v>
      </c>
      <c r="E9" s="21">
        <v>12</v>
      </c>
      <c r="F9" s="21" t="s">
        <v>82</v>
      </c>
      <c r="G9" s="21">
        <v>2</v>
      </c>
      <c r="H9" s="21">
        <v>218711</v>
      </c>
      <c r="I9" s="21" t="s">
        <v>89</v>
      </c>
      <c r="J9" s="21">
        <v>6</v>
      </c>
      <c r="K9" s="21">
        <v>277</v>
      </c>
      <c r="L9" s="21">
        <v>277</v>
      </c>
      <c r="M9" s="21">
        <v>278</v>
      </c>
      <c r="N9" s="22">
        <f t="shared" si="0"/>
        <v>277.5</v>
      </c>
      <c r="O9" s="23">
        <f t="shared" si="1"/>
        <v>263.625</v>
      </c>
      <c r="P9" s="24">
        <f t="shared" si="2"/>
        <v>249.75</v>
      </c>
      <c r="Q9" s="25">
        <f t="shared" si="3"/>
        <v>235.875</v>
      </c>
      <c r="R9" s="26">
        <f t="shared" si="4"/>
        <v>222</v>
      </c>
      <c r="S9" s="21">
        <v>265</v>
      </c>
      <c r="T9" s="21">
        <v>266</v>
      </c>
      <c r="V9" s="21" t="s">
        <v>5</v>
      </c>
      <c r="W9" s="21">
        <v>69369</v>
      </c>
      <c r="X9" s="21">
        <v>2</v>
      </c>
      <c r="Y9" s="21" t="s">
        <v>89</v>
      </c>
      <c r="Z9" s="21">
        <v>6</v>
      </c>
      <c r="AA9" s="22">
        <v>277.5</v>
      </c>
      <c r="AB9" s="23">
        <v>263.625</v>
      </c>
      <c r="AC9" s="24">
        <v>249.75</v>
      </c>
      <c r="AD9" s="25">
        <v>235.875</v>
      </c>
      <c r="AE9" s="26">
        <v>222</v>
      </c>
    </row>
    <row r="10" spans="1:31" s="2" customFormat="1" x14ac:dyDescent="0.3">
      <c r="A10" s="2" t="s">
        <v>5</v>
      </c>
      <c r="B10" s="2">
        <v>69353</v>
      </c>
      <c r="C10" s="2" t="s">
        <v>4</v>
      </c>
      <c r="D10" s="2" t="s">
        <v>78</v>
      </c>
      <c r="E10" s="2">
        <v>12</v>
      </c>
      <c r="F10" s="2" t="s">
        <v>82</v>
      </c>
      <c r="G10" s="2">
        <v>3</v>
      </c>
      <c r="H10" s="2">
        <v>218717</v>
      </c>
      <c r="I10" s="2" t="s">
        <v>89</v>
      </c>
      <c r="J10" s="2">
        <v>7</v>
      </c>
      <c r="K10" s="2">
        <v>376</v>
      </c>
      <c r="L10" s="2">
        <v>283</v>
      </c>
      <c r="M10" s="2">
        <v>283</v>
      </c>
      <c r="N10" s="32">
        <f t="shared" si="0"/>
        <v>283</v>
      </c>
      <c r="O10" s="33">
        <f t="shared" si="1"/>
        <v>268.84999999999997</v>
      </c>
      <c r="P10" s="34">
        <f t="shared" si="2"/>
        <v>254.70000000000002</v>
      </c>
      <c r="Q10" s="35">
        <f t="shared" si="3"/>
        <v>240.54999999999998</v>
      </c>
      <c r="R10" s="36">
        <f t="shared" si="4"/>
        <v>226.4</v>
      </c>
      <c r="S10" s="2">
        <v>268</v>
      </c>
      <c r="T10" s="2">
        <v>273</v>
      </c>
      <c r="V10" s="2" t="s">
        <v>5</v>
      </c>
      <c r="W10" s="2">
        <v>69353</v>
      </c>
      <c r="X10" s="2">
        <v>3</v>
      </c>
      <c r="Y10" s="2" t="s">
        <v>89</v>
      </c>
      <c r="Z10" s="2">
        <v>7</v>
      </c>
      <c r="AA10" s="32">
        <v>283</v>
      </c>
      <c r="AB10" s="33">
        <v>268.84999999999997</v>
      </c>
      <c r="AC10" s="34">
        <v>254.70000000000002</v>
      </c>
      <c r="AD10" s="35">
        <v>240.54999999999998</v>
      </c>
      <c r="AE10" s="36">
        <v>226.4</v>
      </c>
    </row>
    <row r="11" spans="1:31" s="21" customFormat="1" x14ac:dyDescent="0.3">
      <c r="A11" s="21" t="s">
        <v>5</v>
      </c>
      <c r="B11" s="21">
        <v>69356</v>
      </c>
      <c r="C11" s="21" t="s">
        <v>6</v>
      </c>
      <c r="D11" s="21" t="s">
        <v>78</v>
      </c>
      <c r="E11" s="21">
        <v>12</v>
      </c>
      <c r="F11" s="21" t="s">
        <v>82</v>
      </c>
      <c r="G11" s="21">
        <v>3</v>
      </c>
      <c r="H11" s="21">
        <v>218717</v>
      </c>
      <c r="I11" s="21" t="s">
        <v>89</v>
      </c>
      <c r="J11" s="21">
        <v>8</v>
      </c>
      <c r="K11" s="21">
        <v>289</v>
      </c>
      <c r="L11" s="21">
        <v>294</v>
      </c>
      <c r="M11" s="21">
        <v>299</v>
      </c>
      <c r="N11" s="22">
        <f t="shared" si="0"/>
        <v>296.5</v>
      </c>
      <c r="O11" s="23">
        <f t="shared" si="1"/>
        <v>281.67500000000001</v>
      </c>
      <c r="P11" s="24">
        <f t="shared" si="2"/>
        <v>266.85000000000002</v>
      </c>
      <c r="Q11" s="25">
        <f t="shared" si="3"/>
        <v>252.02500000000001</v>
      </c>
      <c r="R11" s="26">
        <f t="shared" si="4"/>
        <v>237.20000000000002</v>
      </c>
      <c r="S11" s="21">
        <v>284</v>
      </c>
      <c r="T11" s="21">
        <v>289</v>
      </c>
      <c r="V11" s="21" t="s">
        <v>5</v>
      </c>
      <c r="W11" s="21">
        <v>69356</v>
      </c>
      <c r="X11" s="21">
        <v>3</v>
      </c>
      <c r="Y11" s="21" t="s">
        <v>89</v>
      </c>
      <c r="Z11" s="21">
        <v>8</v>
      </c>
      <c r="AA11" s="22">
        <v>296.5</v>
      </c>
      <c r="AB11" s="23">
        <v>281.67500000000001</v>
      </c>
      <c r="AC11" s="24">
        <v>266.85000000000002</v>
      </c>
      <c r="AD11" s="25">
        <v>252.02500000000001</v>
      </c>
      <c r="AE11" s="26">
        <v>237.20000000000002</v>
      </c>
    </row>
    <row r="12" spans="1:31" s="2" customFormat="1" x14ac:dyDescent="0.3">
      <c r="A12" s="2" t="s">
        <v>5</v>
      </c>
      <c r="B12" s="2">
        <v>69377</v>
      </c>
      <c r="C12" s="2" t="s">
        <v>6</v>
      </c>
      <c r="D12" s="2" t="s">
        <v>80</v>
      </c>
      <c r="E12" s="2">
        <v>12</v>
      </c>
      <c r="F12" s="2" t="s">
        <v>83</v>
      </c>
      <c r="G12" s="2">
        <v>4</v>
      </c>
      <c r="H12" s="2">
        <v>218734</v>
      </c>
      <c r="I12" s="2" t="s">
        <v>89</v>
      </c>
      <c r="J12" s="2">
        <v>9</v>
      </c>
      <c r="K12" s="2">
        <v>260</v>
      </c>
      <c r="L12" s="2">
        <v>268</v>
      </c>
      <c r="M12" s="2">
        <v>270</v>
      </c>
      <c r="N12" s="32">
        <f t="shared" si="0"/>
        <v>269</v>
      </c>
      <c r="O12" s="33">
        <f t="shared" si="1"/>
        <v>255.54999999999998</v>
      </c>
      <c r="P12" s="34">
        <f t="shared" si="2"/>
        <v>242.1</v>
      </c>
      <c r="Q12" s="35">
        <f t="shared" si="3"/>
        <v>228.65</v>
      </c>
      <c r="R12" s="36">
        <f t="shared" si="4"/>
        <v>215.20000000000002</v>
      </c>
      <c r="S12" s="2">
        <v>256</v>
      </c>
      <c r="T12" s="2">
        <v>263</v>
      </c>
      <c r="V12" s="2" t="s">
        <v>5</v>
      </c>
      <c r="W12" s="2">
        <v>69377</v>
      </c>
      <c r="X12" s="2">
        <v>4</v>
      </c>
      <c r="Y12" s="2" t="s">
        <v>89</v>
      </c>
      <c r="Z12" s="2">
        <v>9</v>
      </c>
      <c r="AA12" s="32">
        <v>269</v>
      </c>
      <c r="AB12" s="33">
        <v>255.54999999999998</v>
      </c>
      <c r="AC12" s="34">
        <v>242.1</v>
      </c>
      <c r="AD12" s="35">
        <v>228.65</v>
      </c>
      <c r="AE12" s="36">
        <v>215.20000000000002</v>
      </c>
    </row>
    <row r="13" spans="1:31" s="4" customFormat="1" x14ac:dyDescent="0.3">
      <c r="A13" s="4" t="s">
        <v>5</v>
      </c>
      <c r="B13" s="4">
        <v>69378</v>
      </c>
      <c r="C13" s="4" t="s">
        <v>7</v>
      </c>
      <c r="D13" s="4" t="s">
        <v>80</v>
      </c>
      <c r="E13" s="4">
        <v>12</v>
      </c>
      <c r="F13" s="4" t="s">
        <v>83</v>
      </c>
      <c r="G13" s="4">
        <v>4</v>
      </c>
      <c r="H13" s="4">
        <v>218734</v>
      </c>
      <c r="I13" s="4" t="s">
        <v>89</v>
      </c>
      <c r="J13" s="4">
        <v>10</v>
      </c>
      <c r="K13" s="4">
        <v>256</v>
      </c>
      <c r="L13" s="4">
        <v>261</v>
      </c>
      <c r="M13" s="4">
        <v>258</v>
      </c>
      <c r="N13" s="16">
        <f t="shared" si="0"/>
        <v>259.5</v>
      </c>
      <c r="O13" s="17">
        <f t="shared" si="1"/>
        <v>246.52499999999998</v>
      </c>
      <c r="P13" s="18">
        <f t="shared" si="2"/>
        <v>233.55</v>
      </c>
      <c r="Q13" s="19">
        <f t="shared" si="3"/>
        <v>220.57499999999999</v>
      </c>
      <c r="R13" s="20">
        <f t="shared" si="4"/>
        <v>207.60000000000002</v>
      </c>
      <c r="S13" s="43">
        <v>247</v>
      </c>
      <c r="T13" s="43">
        <v>258</v>
      </c>
      <c r="V13" s="4" t="s">
        <v>5</v>
      </c>
      <c r="W13" s="4">
        <v>69378</v>
      </c>
      <c r="X13" s="4">
        <v>4</v>
      </c>
      <c r="Y13" s="4" t="s">
        <v>89</v>
      </c>
      <c r="Z13" s="4">
        <v>10</v>
      </c>
      <c r="AA13" s="16">
        <v>259.5</v>
      </c>
      <c r="AB13" s="17">
        <v>246.52499999999998</v>
      </c>
      <c r="AC13" s="18">
        <v>233.55</v>
      </c>
      <c r="AD13" s="19">
        <v>220.57499999999999</v>
      </c>
      <c r="AE13" s="20">
        <v>207.60000000000002</v>
      </c>
    </row>
    <row r="14" spans="1:31" s="21" customFormat="1" x14ac:dyDescent="0.3">
      <c r="A14" s="21" t="s">
        <v>5</v>
      </c>
      <c r="B14" s="21">
        <v>69379</v>
      </c>
      <c r="C14" s="21" t="s">
        <v>4</v>
      </c>
      <c r="D14" s="21" t="s">
        <v>80</v>
      </c>
      <c r="E14" s="21">
        <v>12</v>
      </c>
      <c r="F14" s="21" t="s">
        <v>83</v>
      </c>
      <c r="G14" s="21">
        <v>4</v>
      </c>
      <c r="H14" s="21">
        <v>218734</v>
      </c>
      <c r="I14" s="21" t="s">
        <v>89</v>
      </c>
      <c r="J14" s="21">
        <v>11</v>
      </c>
      <c r="K14" s="21">
        <v>285</v>
      </c>
      <c r="L14" s="21">
        <v>289</v>
      </c>
      <c r="M14" s="21">
        <v>296</v>
      </c>
      <c r="N14" s="22">
        <f t="shared" si="0"/>
        <v>292.5</v>
      </c>
      <c r="O14" s="23">
        <f t="shared" si="1"/>
        <v>277.875</v>
      </c>
      <c r="P14" s="24">
        <f t="shared" si="2"/>
        <v>263.25</v>
      </c>
      <c r="Q14" s="25">
        <f t="shared" si="3"/>
        <v>248.625</v>
      </c>
      <c r="R14" s="26">
        <f t="shared" si="4"/>
        <v>234</v>
      </c>
      <c r="S14" s="21">
        <v>275</v>
      </c>
      <c r="T14" s="21">
        <v>278</v>
      </c>
      <c r="V14" s="21" t="s">
        <v>5</v>
      </c>
      <c r="W14" s="21">
        <v>69379</v>
      </c>
      <c r="X14" s="21">
        <v>4</v>
      </c>
      <c r="Y14" s="21" t="s">
        <v>89</v>
      </c>
      <c r="Z14" s="21">
        <v>11</v>
      </c>
      <c r="AA14" s="22">
        <v>292.5</v>
      </c>
      <c r="AB14" s="23">
        <v>277.875</v>
      </c>
      <c r="AC14" s="24">
        <v>263.25</v>
      </c>
      <c r="AD14" s="25">
        <v>248.625</v>
      </c>
      <c r="AE14" s="26">
        <v>234</v>
      </c>
    </row>
    <row r="15" spans="1:31" s="2" customFormat="1" x14ac:dyDescent="0.3">
      <c r="A15" s="2" t="s">
        <v>5</v>
      </c>
      <c r="B15" s="2">
        <v>69299</v>
      </c>
      <c r="C15" s="2" t="s">
        <v>4</v>
      </c>
      <c r="D15" s="2" t="s">
        <v>75</v>
      </c>
      <c r="E15" s="2">
        <v>15</v>
      </c>
      <c r="F15" s="2" t="s">
        <v>83</v>
      </c>
      <c r="G15" s="2">
        <v>5</v>
      </c>
      <c r="H15" s="2">
        <v>218752</v>
      </c>
      <c r="I15" s="2" t="s">
        <v>89</v>
      </c>
      <c r="J15" s="2">
        <v>12</v>
      </c>
      <c r="K15" s="2">
        <v>367</v>
      </c>
      <c r="L15" s="2">
        <v>366</v>
      </c>
      <c r="M15" s="2">
        <v>373</v>
      </c>
      <c r="N15" s="32">
        <f t="shared" si="0"/>
        <v>369.5</v>
      </c>
      <c r="O15" s="33">
        <f t="shared" si="1"/>
        <v>351.02499999999998</v>
      </c>
      <c r="P15" s="34">
        <f t="shared" si="2"/>
        <v>332.55</v>
      </c>
      <c r="Q15" s="35">
        <f t="shared" si="3"/>
        <v>314.07499999999999</v>
      </c>
      <c r="R15" s="36">
        <f t="shared" si="4"/>
        <v>295.60000000000002</v>
      </c>
      <c r="S15" s="2">
        <v>355</v>
      </c>
      <c r="T15" s="2">
        <v>361</v>
      </c>
      <c r="V15" s="2" t="s">
        <v>5</v>
      </c>
      <c r="W15" s="2">
        <v>69299</v>
      </c>
      <c r="X15" s="2">
        <v>5</v>
      </c>
      <c r="Y15" s="2" t="s">
        <v>89</v>
      </c>
      <c r="Z15" s="2">
        <v>12</v>
      </c>
      <c r="AA15" s="32">
        <v>369.5</v>
      </c>
      <c r="AB15" s="33">
        <v>351.02499999999998</v>
      </c>
      <c r="AC15" s="34">
        <v>332.55</v>
      </c>
      <c r="AD15" s="35">
        <v>314.07499999999999</v>
      </c>
      <c r="AE15" s="36">
        <v>295.60000000000002</v>
      </c>
    </row>
    <row r="16" spans="1:31" s="4" customFormat="1" x14ac:dyDescent="0.3">
      <c r="A16" s="4" t="s">
        <v>5</v>
      </c>
      <c r="B16" s="4">
        <v>69300</v>
      </c>
      <c r="C16" s="4" t="s">
        <v>6</v>
      </c>
      <c r="D16" s="4" t="s">
        <v>75</v>
      </c>
      <c r="E16" s="4">
        <v>15</v>
      </c>
      <c r="F16" s="4" t="s">
        <v>83</v>
      </c>
      <c r="G16" s="4">
        <v>5</v>
      </c>
      <c r="H16" s="4">
        <v>218752</v>
      </c>
      <c r="I16" s="4" t="s">
        <v>89</v>
      </c>
      <c r="J16" s="4">
        <v>13</v>
      </c>
      <c r="K16" s="4">
        <v>319</v>
      </c>
      <c r="L16" s="4">
        <v>319</v>
      </c>
      <c r="M16" s="4">
        <v>321</v>
      </c>
      <c r="N16" s="16">
        <f t="shared" si="0"/>
        <v>320</v>
      </c>
      <c r="O16" s="17">
        <f t="shared" si="1"/>
        <v>304</v>
      </c>
      <c r="P16" s="18">
        <f t="shared" si="2"/>
        <v>288</v>
      </c>
      <c r="Q16" s="19">
        <f t="shared" si="3"/>
        <v>272</v>
      </c>
      <c r="R16" s="20">
        <f t="shared" si="4"/>
        <v>256</v>
      </c>
      <c r="S16" s="43">
        <v>305</v>
      </c>
      <c r="T16" s="43">
        <v>308</v>
      </c>
      <c r="V16" s="4" t="s">
        <v>5</v>
      </c>
      <c r="W16" s="4">
        <v>69300</v>
      </c>
      <c r="X16" s="4">
        <v>5</v>
      </c>
      <c r="Y16" s="4" t="s">
        <v>89</v>
      </c>
      <c r="Z16" s="4">
        <v>13</v>
      </c>
      <c r="AA16" s="16">
        <v>320</v>
      </c>
      <c r="AB16" s="17">
        <v>304</v>
      </c>
      <c r="AC16" s="18">
        <v>288</v>
      </c>
      <c r="AD16" s="19">
        <v>272</v>
      </c>
      <c r="AE16" s="20">
        <v>256</v>
      </c>
    </row>
    <row r="17" spans="1:31" s="21" customFormat="1" x14ac:dyDescent="0.3">
      <c r="A17" s="21" t="s">
        <v>5</v>
      </c>
      <c r="B17" s="21">
        <v>69366</v>
      </c>
      <c r="C17" s="21" t="s">
        <v>4</v>
      </c>
      <c r="D17" s="21" t="s">
        <v>84</v>
      </c>
      <c r="E17" s="21">
        <v>12</v>
      </c>
      <c r="F17" s="21" t="s">
        <v>83</v>
      </c>
      <c r="G17" s="21">
        <v>5</v>
      </c>
      <c r="H17" s="21">
        <v>218752</v>
      </c>
      <c r="I17" s="21" t="s">
        <v>89</v>
      </c>
      <c r="J17" s="21">
        <v>14</v>
      </c>
      <c r="K17" s="21">
        <v>265</v>
      </c>
      <c r="L17" s="21">
        <v>260</v>
      </c>
      <c r="M17" s="21">
        <v>261</v>
      </c>
      <c r="N17" s="22">
        <f t="shared" si="0"/>
        <v>260.5</v>
      </c>
      <c r="O17" s="23">
        <f t="shared" si="1"/>
        <v>247.47499999999999</v>
      </c>
      <c r="P17" s="24">
        <f t="shared" si="2"/>
        <v>234.45000000000002</v>
      </c>
      <c r="Q17" s="25">
        <f t="shared" si="3"/>
        <v>221.42499999999998</v>
      </c>
      <c r="R17" s="26">
        <f t="shared" si="4"/>
        <v>208.4</v>
      </c>
      <c r="S17" s="21">
        <v>251</v>
      </c>
      <c r="T17" s="21">
        <v>250</v>
      </c>
      <c r="V17" s="21" t="s">
        <v>5</v>
      </c>
      <c r="W17" s="21">
        <v>69366</v>
      </c>
      <c r="X17" s="21">
        <v>5</v>
      </c>
      <c r="Y17" s="21" t="s">
        <v>89</v>
      </c>
      <c r="Z17" s="21">
        <v>14</v>
      </c>
      <c r="AA17" s="22">
        <v>260.5</v>
      </c>
      <c r="AB17" s="23">
        <v>247.47499999999999</v>
      </c>
      <c r="AC17" s="24">
        <v>234.45000000000002</v>
      </c>
      <c r="AD17" s="25">
        <v>221.42499999999998</v>
      </c>
      <c r="AE17" s="26">
        <v>208.4</v>
      </c>
    </row>
    <row r="18" spans="1:31" s="2" customFormat="1" x14ac:dyDescent="0.3">
      <c r="A18" s="2" t="s">
        <v>5</v>
      </c>
      <c r="B18" s="2">
        <v>69278</v>
      </c>
      <c r="C18" s="2" t="s">
        <v>4</v>
      </c>
      <c r="D18" s="2" t="s">
        <v>76</v>
      </c>
      <c r="E18" s="2">
        <v>16</v>
      </c>
      <c r="F18" s="2" t="s">
        <v>83</v>
      </c>
      <c r="G18" s="2">
        <v>6</v>
      </c>
      <c r="H18" s="2">
        <v>218690</v>
      </c>
      <c r="I18" s="2" t="s">
        <v>89</v>
      </c>
      <c r="J18" s="2">
        <v>15</v>
      </c>
      <c r="K18" s="2">
        <v>231</v>
      </c>
      <c r="L18" s="2">
        <v>241</v>
      </c>
      <c r="M18" s="2">
        <v>243</v>
      </c>
      <c r="N18" s="32">
        <f t="shared" si="0"/>
        <v>242</v>
      </c>
      <c r="O18" s="33">
        <f t="shared" si="1"/>
        <v>229.89999999999998</v>
      </c>
      <c r="P18" s="34">
        <f t="shared" si="2"/>
        <v>217.8</v>
      </c>
      <c r="Q18" s="35">
        <f t="shared" si="3"/>
        <v>205.7</v>
      </c>
      <c r="R18" s="36">
        <f t="shared" si="4"/>
        <v>193.60000000000002</v>
      </c>
      <c r="S18" s="2">
        <v>235</v>
      </c>
      <c r="T18" s="2">
        <v>238</v>
      </c>
      <c r="V18" s="2" t="s">
        <v>5</v>
      </c>
      <c r="W18" s="2">
        <v>69278</v>
      </c>
      <c r="X18" s="2">
        <v>6</v>
      </c>
      <c r="Y18" s="2" t="s">
        <v>89</v>
      </c>
      <c r="Z18" s="2">
        <v>15</v>
      </c>
      <c r="AA18" s="32">
        <v>242</v>
      </c>
      <c r="AB18" s="33">
        <v>229.89999999999998</v>
      </c>
      <c r="AC18" s="34">
        <v>217.8</v>
      </c>
      <c r="AD18" s="35">
        <v>205.7</v>
      </c>
      <c r="AE18" s="36">
        <v>193.60000000000002</v>
      </c>
    </row>
    <row r="19" spans="1:31" s="21" customFormat="1" x14ac:dyDescent="0.3">
      <c r="A19" s="21" t="s">
        <v>5</v>
      </c>
      <c r="B19" s="21">
        <v>69280</v>
      </c>
      <c r="C19" s="21" t="s">
        <v>7</v>
      </c>
      <c r="D19" s="21" t="s">
        <v>76</v>
      </c>
      <c r="E19" s="21">
        <v>16</v>
      </c>
      <c r="F19" s="21" t="s">
        <v>83</v>
      </c>
      <c r="G19" s="21">
        <v>6</v>
      </c>
      <c r="H19" s="21">
        <v>218690</v>
      </c>
      <c r="I19" s="21" t="s">
        <v>89</v>
      </c>
      <c r="J19" s="21">
        <v>16</v>
      </c>
      <c r="K19" s="21">
        <v>237</v>
      </c>
      <c r="L19" s="21">
        <v>308</v>
      </c>
      <c r="M19" s="21">
        <v>306</v>
      </c>
      <c r="N19" s="22">
        <f t="shared" si="0"/>
        <v>307</v>
      </c>
      <c r="O19" s="23">
        <f t="shared" si="1"/>
        <v>291.64999999999998</v>
      </c>
      <c r="P19" s="24">
        <f t="shared" si="2"/>
        <v>276.3</v>
      </c>
      <c r="Q19" s="25">
        <f t="shared" si="3"/>
        <v>260.95</v>
      </c>
      <c r="R19" s="26">
        <f t="shared" si="4"/>
        <v>245.60000000000002</v>
      </c>
      <c r="S19" s="21">
        <v>295</v>
      </c>
      <c r="T19" s="21">
        <v>304</v>
      </c>
      <c r="V19" s="21" t="s">
        <v>5</v>
      </c>
      <c r="W19" s="21">
        <v>69280</v>
      </c>
      <c r="X19" s="21">
        <v>6</v>
      </c>
      <c r="Y19" s="21" t="s">
        <v>89</v>
      </c>
      <c r="Z19" s="21">
        <v>16</v>
      </c>
      <c r="AA19" s="22">
        <v>307</v>
      </c>
      <c r="AB19" s="23">
        <v>291.64999999999998</v>
      </c>
      <c r="AC19" s="24">
        <v>276.3</v>
      </c>
      <c r="AD19" s="25">
        <v>260.95</v>
      </c>
      <c r="AE19" s="26">
        <v>245.60000000000002</v>
      </c>
    </row>
    <row r="20" spans="1:31" s="2" customFormat="1" x14ac:dyDescent="0.3">
      <c r="A20" s="2" t="s">
        <v>5</v>
      </c>
      <c r="B20" s="2">
        <v>69281</v>
      </c>
      <c r="C20" s="2" t="s">
        <v>4</v>
      </c>
      <c r="D20" s="2" t="s">
        <v>76</v>
      </c>
      <c r="E20" s="2">
        <v>16</v>
      </c>
      <c r="F20" s="2" t="s">
        <v>85</v>
      </c>
      <c r="G20" s="2">
        <v>7</v>
      </c>
      <c r="H20" s="2">
        <v>218698</v>
      </c>
      <c r="I20" s="2" t="s">
        <v>89</v>
      </c>
      <c r="J20" s="2">
        <v>17</v>
      </c>
      <c r="K20" s="2">
        <v>305</v>
      </c>
      <c r="L20" s="2">
        <v>302</v>
      </c>
      <c r="M20" s="2">
        <v>306</v>
      </c>
      <c r="N20" s="32">
        <f t="shared" si="0"/>
        <v>304</v>
      </c>
      <c r="O20" s="33">
        <f t="shared" si="1"/>
        <v>288.8</v>
      </c>
      <c r="P20" s="34">
        <f t="shared" si="2"/>
        <v>273.60000000000002</v>
      </c>
      <c r="Q20" s="35">
        <f t="shared" si="3"/>
        <v>258.39999999999998</v>
      </c>
      <c r="R20" s="36">
        <f t="shared" si="4"/>
        <v>243.20000000000002</v>
      </c>
      <c r="S20" s="2">
        <v>289</v>
      </c>
      <c r="T20" s="2">
        <v>294</v>
      </c>
      <c r="V20" s="2" t="s">
        <v>5</v>
      </c>
      <c r="W20" s="2">
        <v>69281</v>
      </c>
      <c r="X20" s="2">
        <v>7</v>
      </c>
      <c r="Y20" s="2" t="s">
        <v>89</v>
      </c>
      <c r="Z20" s="2">
        <v>17</v>
      </c>
      <c r="AA20" s="32">
        <v>304</v>
      </c>
      <c r="AB20" s="33">
        <v>288.8</v>
      </c>
      <c r="AC20" s="34">
        <v>273.60000000000002</v>
      </c>
      <c r="AD20" s="35">
        <v>258.39999999999998</v>
      </c>
      <c r="AE20" s="36">
        <v>243.20000000000002</v>
      </c>
    </row>
    <row r="21" spans="1:31" s="4" customFormat="1" x14ac:dyDescent="0.3">
      <c r="A21" s="4" t="s">
        <v>5</v>
      </c>
      <c r="B21" s="4">
        <v>69335</v>
      </c>
      <c r="C21" s="4" t="s">
        <v>4</v>
      </c>
      <c r="D21" s="4" t="s">
        <v>73</v>
      </c>
      <c r="E21" s="4">
        <v>15</v>
      </c>
      <c r="F21" s="4" t="s">
        <v>85</v>
      </c>
      <c r="G21" s="4">
        <v>7</v>
      </c>
      <c r="H21" s="4">
        <v>218698</v>
      </c>
      <c r="I21" s="4" t="s">
        <v>89</v>
      </c>
      <c r="J21" s="4">
        <v>18</v>
      </c>
      <c r="K21" s="4">
        <v>301</v>
      </c>
      <c r="L21" s="4">
        <v>303</v>
      </c>
      <c r="M21" s="4">
        <v>305</v>
      </c>
      <c r="N21" s="16">
        <f t="shared" si="0"/>
        <v>304</v>
      </c>
      <c r="O21" s="17">
        <f t="shared" si="1"/>
        <v>288.8</v>
      </c>
      <c r="P21" s="18">
        <f t="shared" si="2"/>
        <v>273.60000000000002</v>
      </c>
      <c r="Q21" s="19">
        <f t="shared" si="3"/>
        <v>258.39999999999998</v>
      </c>
      <c r="R21" s="20">
        <f t="shared" si="4"/>
        <v>243.20000000000002</v>
      </c>
      <c r="S21" s="43">
        <v>287</v>
      </c>
      <c r="T21" s="43">
        <v>294</v>
      </c>
      <c r="V21" s="4" t="s">
        <v>5</v>
      </c>
      <c r="W21" s="4">
        <v>69335</v>
      </c>
      <c r="X21" s="4">
        <v>7</v>
      </c>
      <c r="Y21" s="4" t="s">
        <v>89</v>
      </c>
      <c r="Z21" s="4">
        <v>18</v>
      </c>
      <c r="AA21" s="16">
        <v>304</v>
      </c>
      <c r="AB21" s="17">
        <v>288.8</v>
      </c>
      <c r="AC21" s="18">
        <v>273.60000000000002</v>
      </c>
      <c r="AD21" s="19">
        <v>258.39999999999998</v>
      </c>
      <c r="AE21" s="20">
        <v>243.20000000000002</v>
      </c>
    </row>
    <row r="22" spans="1:31" s="21" customFormat="1" x14ac:dyDescent="0.3">
      <c r="A22" s="21" t="s">
        <v>5</v>
      </c>
      <c r="B22" s="21">
        <v>69336</v>
      </c>
      <c r="C22" s="21" t="s">
        <v>6</v>
      </c>
      <c r="D22" s="21" t="s">
        <v>73</v>
      </c>
      <c r="E22" s="21">
        <v>15</v>
      </c>
      <c r="F22" s="21" t="s">
        <v>85</v>
      </c>
      <c r="G22" s="21">
        <v>7</v>
      </c>
      <c r="H22" s="21">
        <v>218698</v>
      </c>
      <c r="I22" s="21" t="s">
        <v>89</v>
      </c>
      <c r="J22" s="21">
        <v>19</v>
      </c>
      <c r="K22" s="21">
        <v>396</v>
      </c>
      <c r="L22" s="21">
        <v>403</v>
      </c>
      <c r="M22" s="21">
        <v>396</v>
      </c>
      <c r="N22" s="22">
        <f t="shared" si="0"/>
        <v>399.5</v>
      </c>
      <c r="O22" s="23">
        <f t="shared" si="1"/>
        <v>379.52499999999998</v>
      </c>
      <c r="P22" s="24">
        <f t="shared" si="2"/>
        <v>359.55</v>
      </c>
      <c r="Q22" s="25">
        <f t="shared" si="3"/>
        <v>339.57499999999999</v>
      </c>
      <c r="R22" s="26">
        <f t="shared" si="4"/>
        <v>319.60000000000002</v>
      </c>
      <c r="S22" s="21">
        <v>381</v>
      </c>
      <c r="T22" s="21">
        <v>383</v>
      </c>
      <c r="V22" s="21" t="s">
        <v>5</v>
      </c>
      <c r="W22" s="21">
        <v>69336</v>
      </c>
      <c r="X22" s="21">
        <v>7</v>
      </c>
      <c r="Y22" s="21" t="s">
        <v>89</v>
      </c>
      <c r="Z22" s="21">
        <v>19</v>
      </c>
      <c r="AA22" s="22">
        <v>399.5</v>
      </c>
      <c r="AB22" s="23">
        <v>379.52499999999998</v>
      </c>
      <c r="AC22" s="24">
        <v>359.55</v>
      </c>
      <c r="AD22" s="25">
        <v>339.57499999999999</v>
      </c>
      <c r="AE22" s="26">
        <v>319.60000000000002</v>
      </c>
    </row>
    <row r="23" spans="1:31" s="2" customFormat="1" x14ac:dyDescent="0.3">
      <c r="A23" s="2" t="s">
        <v>5</v>
      </c>
      <c r="B23" s="2">
        <v>69291</v>
      </c>
      <c r="C23" s="2" t="s">
        <v>4</v>
      </c>
      <c r="D23" s="2" t="s">
        <v>74</v>
      </c>
      <c r="E23" s="2">
        <v>15</v>
      </c>
      <c r="F23" s="2" t="s">
        <v>85</v>
      </c>
      <c r="G23" s="2">
        <v>8</v>
      </c>
      <c r="H23" s="2">
        <v>218705</v>
      </c>
      <c r="I23" s="2" t="s">
        <v>89</v>
      </c>
      <c r="J23" s="2">
        <v>20</v>
      </c>
      <c r="K23" s="2">
        <v>322</v>
      </c>
      <c r="L23" s="2">
        <v>330</v>
      </c>
      <c r="M23" s="2">
        <v>326</v>
      </c>
      <c r="N23" s="32">
        <f t="shared" si="0"/>
        <v>328</v>
      </c>
      <c r="O23" s="33">
        <f t="shared" si="1"/>
        <v>311.59999999999997</v>
      </c>
      <c r="P23" s="34">
        <f t="shared" si="2"/>
        <v>295.2</v>
      </c>
      <c r="Q23" s="35">
        <f t="shared" si="3"/>
        <v>278.8</v>
      </c>
      <c r="R23" s="36">
        <f t="shared" si="4"/>
        <v>262.40000000000003</v>
      </c>
      <c r="S23" s="2">
        <v>314</v>
      </c>
      <c r="T23" s="2">
        <v>320</v>
      </c>
      <c r="V23" s="2" t="s">
        <v>5</v>
      </c>
      <c r="W23" s="2">
        <v>69291</v>
      </c>
      <c r="X23" s="2">
        <v>8</v>
      </c>
      <c r="Y23" s="2" t="s">
        <v>89</v>
      </c>
      <c r="Z23" s="2">
        <v>20</v>
      </c>
      <c r="AA23" s="32">
        <v>328</v>
      </c>
      <c r="AB23" s="33">
        <v>311.59999999999997</v>
      </c>
      <c r="AC23" s="34">
        <v>295.2</v>
      </c>
      <c r="AD23" s="35">
        <v>278.8</v>
      </c>
      <c r="AE23" s="36">
        <v>262.40000000000003</v>
      </c>
    </row>
    <row r="24" spans="1:31" s="4" customFormat="1" x14ac:dyDescent="0.3">
      <c r="A24" s="4" t="s">
        <v>5</v>
      </c>
      <c r="B24" s="4">
        <v>69327</v>
      </c>
      <c r="C24" s="4" t="s">
        <v>4</v>
      </c>
      <c r="D24" s="4" t="s">
        <v>75</v>
      </c>
      <c r="E24" s="4">
        <v>15</v>
      </c>
      <c r="F24" s="4" t="s">
        <v>85</v>
      </c>
      <c r="G24" s="4">
        <v>8</v>
      </c>
      <c r="H24" s="4">
        <v>218705</v>
      </c>
      <c r="I24" s="4" t="s">
        <v>89</v>
      </c>
      <c r="J24" s="4">
        <v>21</v>
      </c>
      <c r="K24" s="4">
        <v>275</v>
      </c>
      <c r="L24" s="4">
        <v>274</v>
      </c>
      <c r="M24" s="4">
        <v>278</v>
      </c>
      <c r="N24" s="16">
        <f t="shared" si="0"/>
        <v>276</v>
      </c>
      <c r="O24" s="17">
        <f t="shared" si="1"/>
        <v>262.2</v>
      </c>
      <c r="P24" s="18">
        <f t="shared" si="2"/>
        <v>248.4</v>
      </c>
      <c r="Q24" s="19">
        <f t="shared" si="3"/>
        <v>234.6</v>
      </c>
      <c r="R24" s="20">
        <f t="shared" si="4"/>
        <v>220.8</v>
      </c>
      <c r="S24" s="43">
        <v>264</v>
      </c>
      <c r="T24" s="43">
        <v>267</v>
      </c>
      <c r="V24" s="4" t="s">
        <v>5</v>
      </c>
      <c r="W24" s="4">
        <v>69327</v>
      </c>
      <c r="X24" s="4">
        <v>8</v>
      </c>
      <c r="Y24" s="4" t="s">
        <v>89</v>
      </c>
      <c r="Z24" s="4">
        <v>21</v>
      </c>
      <c r="AA24" s="16">
        <v>276</v>
      </c>
      <c r="AB24" s="17">
        <v>262.2</v>
      </c>
      <c r="AC24" s="18">
        <v>248.4</v>
      </c>
      <c r="AD24" s="19">
        <v>234.6</v>
      </c>
      <c r="AE24" s="20">
        <v>220.8</v>
      </c>
    </row>
    <row r="25" spans="1:31" s="21" customFormat="1" x14ac:dyDescent="0.3">
      <c r="A25" s="21" t="s">
        <v>5</v>
      </c>
      <c r="B25" s="21">
        <v>69348</v>
      </c>
      <c r="C25" s="21" t="s">
        <v>6</v>
      </c>
      <c r="D25" s="21" t="s">
        <v>72</v>
      </c>
      <c r="E25" s="21">
        <v>13</v>
      </c>
      <c r="F25" s="21" t="s">
        <v>85</v>
      </c>
      <c r="G25" s="21">
        <v>8</v>
      </c>
      <c r="H25" s="21">
        <v>218705</v>
      </c>
      <c r="I25" s="21" t="s">
        <v>89</v>
      </c>
      <c r="J25" s="21">
        <v>22</v>
      </c>
      <c r="K25" s="21">
        <v>329</v>
      </c>
      <c r="L25" s="21">
        <v>327</v>
      </c>
      <c r="M25" s="21">
        <v>329</v>
      </c>
      <c r="N25" s="22">
        <f t="shared" si="0"/>
        <v>328</v>
      </c>
      <c r="O25" s="23">
        <f t="shared" si="1"/>
        <v>311.59999999999997</v>
      </c>
      <c r="P25" s="24">
        <f t="shared" si="2"/>
        <v>295.2</v>
      </c>
      <c r="Q25" s="25">
        <f t="shared" si="3"/>
        <v>278.8</v>
      </c>
      <c r="R25" s="26">
        <f t="shared" si="4"/>
        <v>262.40000000000003</v>
      </c>
      <c r="S25" s="21">
        <v>318</v>
      </c>
      <c r="T25" s="21">
        <v>313</v>
      </c>
      <c r="V25" s="21" t="s">
        <v>5</v>
      </c>
      <c r="W25" s="21">
        <v>69348</v>
      </c>
      <c r="X25" s="21">
        <v>8</v>
      </c>
      <c r="Y25" s="21" t="s">
        <v>89</v>
      </c>
      <c r="Z25" s="21">
        <v>22</v>
      </c>
      <c r="AA25" s="22">
        <v>328</v>
      </c>
      <c r="AB25" s="23">
        <v>311.59999999999997</v>
      </c>
      <c r="AC25" s="24">
        <v>295.2</v>
      </c>
      <c r="AD25" s="25">
        <v>278.8</v>
      </c>
      <c r="AE25" s="26">
        <v>262.40000000000003</v>
      </c>
    </row>
    <row r="26" spans="1:31" x14ac:dyDescent="0.3">
      <c r="A26" t="s">
        <v>5</v>
      </c>
      <c r="B26">
        <v>69267</v>
      </c>
      <c r="C26" t="s">
        <v>4</v>
      </c>
      <c r="D26" t="s">
        <v>77</v>
      </c>
      <c r="E26">
        <v>17</v>
      </c>
      <c r="F26" t="s">
        <v>85</v>
      </c>
      <c r="G26">
        <v>9</v>
      </c>
      <c r="H26">
        <v>218720</v>
      </c>
      <c r="I26" t="s">
        <v>89</v>
      </c>
      <c r="J26">
        <v>23</v>
      </c>
      <c r="K26">
        <v>366</v>
      </c>
      <c r="L26">
        <v>364</v>
      </c>
      <c r="M26">
        <v>362</v>
      </c>
      <c r="N26" s="10">
        <f t="shared" si="0"/>
        <v>363</v>
      </c>
      <c r="O26" s="11">
        <f t="shared" si="1"/>
        <v>344.84999999999997</v>
      </c>
      <c r="P26" s="12">
        <f t="shared" si="2"/>
        <v>326.7</v>
      </c>
      <c r="Q26" s="13">
        <f t="shared" si="3"/>
        <v>308.55</v>
      </c>
      <c r="R26" s="14">
        <f t="shared" si="4"/>
        <v>290.40000000000003</v>
      </c>
      <c r="S26" s="43">
        <v>345</v>
      </c>
      <c r="T26" s="43">
        <v>355</v>
      </c>
      <c r="V26" t="s">
        <v>5</v>
      </c>
      <c r="W26">
        <v>69267</v>
      </c>
      <c r="X26">
        <v>9</v>
      </c>
      <c r="Y26" t="s">
        <v>89</v>
      </c>
      <c r="Z26">
        <v>23</v>
      </c>
      <c r="AA26" s="10">
        <v>363</v>
      </c>
      <c r="AB26" s="11">
        <v>344.84999999999997</v>
      </c>
      <c r="AC26" s="12">
        <v>326.7</v>
      </c>
      <c r="AD26" s="13">
        <v>308.55</v>
      </c>
      <c r="AE26" s="14">
        <v>290.40000000000003</v>
      </c>
    </row>
    <row r="27" spans="1:31" x14ac:dyDescent="0.3">
      <c r="A27" t="s">
        <v>5</v>
      </c>
      <c r="B27">
        <v>69269</v>
      </c>
      <c r="C27" t="s">
        <v>7</v>
      </c>
      <c r="D27" t="s">
        <v>77</v>
      </c>
      <c r="E27">
        <v>17</v>
      </c>
      <c r="F27" t="s">
        <v>85</v>
      </c>
      <c r="G27">
        <v>9</v>
      </c>
      <c r="H27">
        <v>218720</v>
      </c>
      <c r="I27" t="s">
        <v>89</v>
      </c>
      <c r="J27">
        <v>24</v>
      </c>
      <c r="K27">
        <v>397</v>
      </c>
      <c r="L27">
        <v>387</v>
      </c>
      <c r="M27">
        <v>392</v>
      </c>
      <c r="N27" s="10">
        <f t="shared" si="0"/>
        <v>389.5</v>
      </c>
      <c r="O27" s="11">
        <f t="shared" si="1"/>
        <v>370.02499999999998</v>
      </c>
      <c r="P27" s="12">
        <f t="shared" si="2"/>
        <v>350.55</v>
      </c>
      <c r="Q27" s="13">
        <f t="shared" si="3"/>
        <v>331.07499999999999</v>
      </c>
      <c r="R27" s="14">
        <f t="shared" si="4"/>
        <v>311.60000000000002</v>
      </c>
      <c r="S27" s="43">
        <v>378</v>
      </c>
      <c r="T27" s="43">
        <v>387</v>
      </c>
      <c r="V27" t="s">
        <v>5</v>
      </c>
      <c r="W27">
        <v>69269</v>
      </c>
      <c r="X27">
        <v>9</v>
      </c>
      <c r="Y27" t="s">
        <v>89</v>
      </c>
      <c r="Z27">
        <v>24</v>
      </c>
      <c r="AA27" s="10">
        <v>389.5</v>
      </c>
      <c r="AB27" s="11">
        <v>370.02499999999998</v>
      </c>
      <c r="AC27" s="12">
        <v>350.55</v>
      </c>
      <c r="AD27" s="13">
        <v>331.07499999999999</v>
      </c>
      <c r="AE27" s="14">
        <v>311.60000000000002</v>
      </c>
    </row>
    <row r="28" spans="1:31" s="37" customFormat="1" x14ac:dyDescent="0.3">
      <c r="A28" s="37" t="s">
        <v>5</v>
      </c>
      <c r="B28" s="37">
        <v>69389</v>
      </c>
      <c r="C28" s="37" t="s">
        <v>71</v>
      </c>
      <c r="D28" s="37" t="s">
        <v>79</v>
      </c>
      <c r="E28" s="37">
        <v>11</v>
      </c>
      <c r="F28" s="37" t="s">
        <v>85</v>
      </c>
      <c r="G28" s="37">
        <v>10</v>
      </c>
      <c r="H28" s="37">
        <v>218739</v>
      </c>
      <c r="I28" s="37" t="s">
        <v>90</v>
      </c>
      <c r="J28" s="37">
        <v>25</v>
      </c>
      <c r="L28" s="37">
        <v>315</v>
      </c>
      <c r="M28" s="37">
        <v>315</v>
      </c>
      <c r="N28" s="38">
        <f t="shared" si="0"/>
        <v>315</v>
      </c>
      <c r="O28" s="39">
        <f t="shared" si="1"/>
        <v>299.25</v>
      </c>
      <c r="P28" s="40">
        <f t="shared" si="2"/>
        <v>283.5</v>
      </c>
      <c r="Q28" s="41">
        <f t="shared" si="3"/>
        <v>267.75</v>
      </c>
      <c r="R28" s="42">
        <f t="shared" si="4"/>
        <v>252</v>
      </c>
      <c r="S28" s="37">
        <v>301</v>
      </c>
      <c r="T28" s="37">
        <v>304</v>
      </c>
      <c r="V28" s="37" t="s">
        <v>5</v>
      </c>
      <c r="W28" s="37">
        <v>69389</v>
      </c>
      <c r="X28" s="37">
        <v>10</v>
      </c>
      <c r="Y28" s="37" t="s">
        <v>90</v>
      </c>
      <c r="Z28" s="37">
        <v>25</v>
      </c>
      <c r="AA28" s="38">
        <v>315</v>
      </c>
      <c r="AB28" s="39">
        <v>299.25</v>
      </c>
      <c r="AC28" s="40">
        <v>283.5</v>
      </c>
      <c r="AD28" s="41">
        <v>267.75</v>
      </c>
      <c r="AE28" s="42">
        <v>252</v>
      </c>
    </row>
    <row r="29" spans="1:31" s="2" customFormat="1" x14ac:dyDescent="0.3">
      <c r="A29" s="2" t="s">
        <v>8</v>
      </c>
      <c r="B29" s="2">
        <v>69382</v>
      </c>
      <c r="C29" s="2" t="s">
        <v>6</v>
      </c>
      <c r="D29" s="2" t="s">
        <v>79</v>
      </c>
      <c r="E29" s="2">
        <v>11</v>
      </c>
      <c r="F29" s="2" t="s">
        <v>82</v>
      </c>
      <c r="G29" s="2">
        <v>11</v>
      </c>
      <c r="H29" s="2">
        <v>218744</v>
      </c>
      <c r="I29" s="2" t="s">
        <v>89</v>
      </c>
      <c r="J29" s="2">
        <v>26</v>
      </c>
      <c r="K29" s="2">
        <v>474</v>
      </c>
      <c r="L29" s="2">
        <v>499</v>
      </c>
      <c r="M29" s="2">
        <v>504</v>
      </c>
      <c r="N29" s="32">
        <f t="shared" si="0"/>
        <v>501.5</v>
      </c>
      <c r="O29" s="33">
        <f t="shared" si="1"/>
        <v>476.42499999999995</v>
      </c>
      <c r="P29" s="34">
        <f t="shared" si="2"/>
        <v>451.35</v>
      </c>
      <c r="Q29" s="35">
        <f t="shared" si="3"/>
        <v>426.27499999999998</v>
      </c>
      <c r="R29" s="36">
        <f t="shared" si="4"/>
        <v>401.20000000000005</v>
      </c>
      <c r="S29" s="2">
        <v>476</v>
      </c>
      <c r="T29" s="2">
        <v>464</v>
      </c>
      <c r="V29" s="2" t="s">
        <v>8</v>
      </c>
      <c r="W29" s="2">
        <v>69382</v>
      </c>
      <c r="X29" s="2">
        <v>11</v>
      </c>
      <c r="Y29" s="2" t="s">
        <v>89</v>
      </c>
      <c r="Z29" s="2">
        <v>26</v>
      </c>
      <c r="AA29" s="32">
        <v>501.5</v>
      </c>
      <c r="AB29" s="33">
        <v>476.42499999999995</v>
      </c>
      <c r="AC29" s="34">
        <v>451.35</v>
      </c>
      <c r="AD29" s="35">
        <v>426.27499999999998</v>
      </c>
      <c r="AE29" s="36">
        <v>401.20000000000005</v>
      </c>
    </row>
    <row r="30" spans="1:31" s="21" customFormat="1" x14ac:dyDescent="0.3">
      <c r="A30" s="21" t="s">
        <v>8</v>
      </c>
      <c r="B30" s="21">
        <v>69383</v>
      </c>
      <c r="C30" s="21" t="s">
        <v>7</v>
      </c>
      <c r="D30" s="21" t="s">
        <v>79</v>
      </c>
      <c r="E30" s="21">
        <v>11</v>
      </c>
      <c r="F30" s="21" t="s">
        <v>82</v>
      </c>
      <c r="G30" s="21">
        <v>11</v>
      </c>
      <c r="H30" s="21">
        <v>218744</v>
      </c>
      <c r="I30" s="21" t="s">
        <v>89</v>
      </c>
      <c r="J30" s="21">
        <v>27</v>
      </c>
      <c r="K30" s="21">
        <v>496</v>
      </c>
      <c r="L30" s="21">
        <v>526</v>
      </c>
      <c r="M30" s="21">
        <v>534</v>
      </c>
      <c r="N30" s="22">
        <f t="shared" si="0"/>
        <v>530</v>
      </c>
      <c r="O30" s="23">
        <f t="shared" si="1"/>
        <v>503.5</v>
      </c>
      <c r="P30" s="24">
        <f t="shared" si="2"/>
        <v>477</v>
      </c>
      <c r="Q30" s="25">
        <f t="shared" si="3"/>
        <v>450.5</v>
      </c>
      <c r="R30" s="26">
        <f t="shared" si="4"/>
        <v>424</v>
      </c>
      <c r="S30" s="21">
        <v>504</v>
      </c>
      <c r="T30" s="21">
        <v>498</v>
      </c>
      <c r="V30" s="21" t="s">
        <v>8</v>
      </c>
      <c r="W30" s="21">
        <v>69383</v>
      </c>
      <c r="X30" s="21">
        <v>11</v>
      </c>
      <c r="Y30" s="21" t="s">
        <v>89</v>
      </c>
      <c r="Z30" s="21">
        <v>27</v>
      </c>
      <c r="AA30" s="22">
        <v>530</v>
      </c>
      <c r="AB30" s="23">
        <v>503.5</v>
      </c>
      <c r="AC30" s="24">
        <v>477</v>
      </c>
      <c r="AD30" s="25">
        <v>450.5</v>
      </c>
      <c r="AE30" s="26">
        <v>424</v>
      </c>
    </row>
    <row r="31" spans="1:31" s="2" customFormat="1" x14ac:dyDescent="0.3">
      <c r="A31" s="2" t="s">
        <v>8</v>
      </c>
      <c r="B31" s="2">
        <v>69374</v>
      </c>
      <c r="C31" s="2" t="s">
        <v>4</v>
      </c>
      <c r="D31" s="2" t="s">
        <v>80</v>
      </c>
      <c r="E31" s="2">
        <v>12</v>
      </c>
      <c r="F31" s="2" t="s">
        <v>82</v>
      </c>
      <c r="G31" s="2">
        <v>12</v>
      </c>
      <c r="H31" s="2">
        <v>218745</v>
      </c>
      <c r="I31" s="2" t="s">
        <v>89</v>
      </c>
      <c r="J31" s="2">
        <v>28</v>
      </c>
      <c r="K31" s="2">
        <v>459</v>
      </c>
      <c r="L31" s="2">
        <v>483</v>
      </c>
      <c r="M31" s="2">
        <v>482</v>
      </c>
      <c r="N31" s="32">
        <f t="shared" si="0"/>
        <v>482.5</v>
      </c>
      <c r="O31" s="33">
        <f t="shared" si="1"/>
        <v>458.375</v>
      </c>
      <c r="P31" s="34">
        <f t="shared" si="2"/>
        <v>434.25</v>
      </c>
      <c r="Q31" s="35">
        <f t="shared" si="3"/>
        <v>410.125</v>
      </c>
      <c r="R31" s="36">
        <f t="shared" si="4"/>
        <v>386</v>
      </c>
      <c r="S31" s="2">
        <v>463</v>
      </c>
      <c r="T31" s="2">
        <v>458</v>
      </c>
      <c r="V31" s="2" t="s">
        <v>8</v>
      </c>
      <c r="W31" s="2">
        <v>69374</v>
      </c>
      <c r="X31" s="2">
        <v>12</v>
      </c>
      <c r="Y31" s="2" t="s">
        <v>89</v>
      </c>
      <c r="Z31" s="2">
        <v>28</v>
      </c>
      <c r="AA31" s="32">
        <v>482.5</v>
      </c>
      <c r="AB31" s="33">
        <v>458.375</v>
      </c>
      <c r="AC31" s="34">
        <v>434.25</v>
      </c>
      <c r="AD31" s="35">
        <v>410.125</v>
      </c>
      <c r="AE31" s="36">
        <v>386</v>
      </c>
    </row>
    <row r="32" spans="1:31" s="21" customFormat="1" x14ac:dyDescent="0.3">
      <c r="A32" s="21" t="s">
        <v>8</v>
      </c>
      <c r="B32" s="21">
        <v>69387</v>
      </c>
      <c r="C32" s="21" t="s">
        <v>4</v>
      </c>
      <c r="D32" s="21" t="s">
        <v>79</v>
      </c>
      <c r="E32" s="21">
        <v>11</v>
      </c>
      <c r="F32" s="21" t="s">
        <v>82</v>
      </c>
      <c r="G32" s="21">
        <v>12</v>
      </c>
      <c r="H32" s="21">
        <v>218745</v>
      </c>
      <c r="I32" s="21" t="s">
        <v>89</v>
      </c>
      <c r="J32" s="21">
        <v>29</v>
      </c>
      <c r="K32" s="21">
        <v>447</v>
      </c>
      <c r="L32" s="21">
        <v>470</v>
      </c>
      <c r="M32" s="21">
        <v>475</v>
      </c>
      <c r="N32" s="22">
        <f t="shared" si="0"/>
        <v>472.5</v>
      </c>
      <c r="O32" s="23">
        <f t="shared" si="1"/>
        <v>448.875</v>
      </c>
      <c r="P32" s="24">
        <f t="shared" si="2"/>
        <v>425.25</v>
      </c>
      <c r="Q32" s="25">
        <f t="shared" si="3"/>
        <v>401.625</v>
      </c>
      <c r="R32" s="26">
        <f t="shared" si="4"/>
        <v>378</v>
      </c>
      <c r="S32" s="21">
        <v>451</v>
      </c>
      <c r="T32" s="21">
        <v>440</v>
      </c>
      <c r="V32" s="21" t="s">
        <v>8</v>
      </c>
      <c r="W32" s="21">
        <v>69387</v>
      </c>
      <c r="X32" s="21">
        <v>12</v>
      </c>
      <c r="Y32" s="21" t="s">
        <v>89</v>
      </c>
      <c r="Z32" s="21">
        <v>29</v>
      </c>
      <c r="AA32" s="22">
        <v>472.5</v>
      </c>
      <c r="AB32" s="23">
        <v>448.875</v>
      </c>
      <c r="AC32" s="24">
        <v>425.25</v>
      </c>
      <c r="AD32" s="25">
        <v>401.625</v>
      </c>
      <c r="AE32" s="26">
        <v>378</v>
      </c>
    </row>
    <row r="33" spans="1:31" s="2" customFormat="1" x14ac:dyDescent="0.3">
      <c r="A33" s="2" t="s">
        <v>8</v>
      </c>
      <c r="B33" s="2">
        <v>69329</v>
      </c>
      <c r="C33" s="2" t="s">
        <v>4</v>
      </c>
      <c r="D33" s="2" t="s">
        <v>73</v>
      </c>
      <c r="E33" s="2">
        <v>15</v>
      </c>
      <c r="F33" s="2" t="s">
        <v>82</v>
      </c>
      <c r="G33" s="2">
        <v>13</v>
      </c>
      <c r="H33" s="2">
        <v>218750</v>
      </c>
      <c r="I33" s="2" t="s">
        <v>89</v>
      </c>
      <c r="J33" s="2">
        <v>30</v>
      </c>
      <c r="K33" s="2">
        <v>517</v>
      </c>
      <c r="L33" s="2">
        <v>543</v>
      </c>
      <c r="M33" s="2">
        <v>548</v>
      </c>
      <c r="N33" s="32">
        <f t="shared" si="0"/>
        <v>545.5</v>
      </c>
      <c r="O33" s="33">
        <f t="shared" si="1"/>
        <v>518.22500000000002</v>
      </c>
      <c r="P33" s="34">
        <f t="shared" si="2"/>
        <v>490.95</v>
      </c>
      <c r="Q33" s="35">
        <f t="shared" si="3"/>
        <v>463.67500000000001</v>
      </c>
      <c r="R33" s="36">
        <f t="shared" si="4"/>
        <v>436.40000000000003</v>
      </c>
      <c r="S33" s="2">
        <v>525</v>
      </c>
      <c r="T33" s="2">
        <v>509</v>
      </c>
      <c r="V33" s="2" t="s">
        <v>8</v>
      </c>
      <c r="W33" s="2">
        <v>69329</v>
      </c>
      <c r="X33" s="2">
        <v>13</v>
      </c>
      <c r="Y33" s="2" t="s">
        <v>89</v>
      </c>
      <c r="Z33" s="2">
        <v>30</v>
      </c>
      <c r="AA33" s="32">
        <v>545.5</v>
      </c>
      <c r="AB33" s="33">
        <v>518.22500000000002</v>
      </c>
      <c r="AC33" s="34">
        <v>490.95</v>
      </c>
      <c r="AD33" s="35">
        <v>463.67500000000001</v>
      </c>
      <c r="AE33" s="36">
        <v>436.40000000000003</v>
      </c>
    </row>
    <row r="34" spans="1:31" s="21" customFormat="1" x14ac:dyDescent="0.3">
      <c r="A34" s="21" t="s">
        <v>8</v>
      </c>
      <c r="B34" s="21">
        <v>69331</v>
      </c>
      <c r="C34" s="21" t="s">
        <v>7</v>
      </c>
      <c r="D34" s="21" t="s">
        <v>73</v>
      </c>
      <c r="E34" s="21">
        <v>15</v>
      </c>
      <c r="F34" s="21" t="s">
        <v>82</v>
      </c>
      <c r="G34" s="21">
        <v>13</v>
      </c>
      <c r="H34" s="21">
        <v>218750</v>
      </c>
      <c r="I34" s="21" t="s">
        <v>89</v>
      </c>
      <c r="J34" s="21">
        <v>31</v>
      </c>
      <c r="K34" s="21">
        <v>561</v>
      </c>
      <c r="L34" s="21">
        <v>581</v>
      </c>
      <c r="M34" s="21">
        <v>584</v>
      </c>
      <c r="N34" s="22">
        <f t="shared" si="0"/>
        <v>582.5</v>
      </c>
      <c r="O34" s="23">
        <f t="shared" si="1"/>
        <v>553.375</v>
      </c>
      <c r="P34" s="24">
        <f t="shared" si="2"/>
        <v>524.25</v>
      </c>
      <c r="Q34" s="25">
        <f t="shared" si="3"/>
        <v>495.125</v>
      </c>
      <c r="R34" s="26">
        <f t="shared" si="4"/>
        <v>466</v>
      </c>
      <c r="S34" s="21">
        <v>559</v>
      </c>
      <c r="T34" s="21">
        <v>552</v>
      </c>
      <c r="V34" s="21" t="s">
        <v>8</v>
      </c>
      <c r="W34" s="21">
        <v>69331</v>
      </c>
      <c r="X34" s="21">
        <v>13</v>
      </c>
      <c r="Y34" s="21" t="s">
        <v>89</v>
      </c>
      <c r="Z34" s="21">
        <v>31</v>
      </c>
      <c r="AA34" s="22">
        <v>432.5</v>
      </c>
      <c r="AB34" s="23">
        <v>410.875</v>
      </c>
      <c r="AC34" s="24">
        <v>389.25</v>
      </c>
      <c r="AD34" s="25">
        <v>367.625</v>
      </c>
      <c r="AE34" s="26">
        <v>346</v>
      </c>
    </row>
    <row r="35" spans="1:31" s="37" customFormat="1" x14ac:dyDescent="0.3">
      <c r="A35" s="37" t="s">
        <v>8</v>
      </c>
      <c r="B35" s="37">
        <v>69270</v>
      </c>
      <c r="C35" s="37" t="s">
        <v>71</v>
      </c>
      <c r="D35" s="37" t="s">
        <v>76</v>
      </c>
      <c r="E35" s="37">
        <v>16</v>
      </c>
      <c r="F35" s="37" t="s">
        <v>82</v>
      </c>
      <c r="G35" s="37">
        <v>14</v>
      </c>
      <c r="H35" s="37">
        <v>218724</v>
      </c>
      <c r="I35" s="37" t="s">
        <v>90</v>
      </c>
      <c r="J35" s="37">
        <v>32</v>
      </c>
      <c r="L35" s="37">
        <v>528</v>
      </c>
      <c r="M35" s="37">
        <v>526</v>
      </c>
      <c r="N35" s="38">
        <f t="shared" si="0"/>
        <v>527</v>
      </c>
      <c r="O35" s="39">
        <f t="shared" si="1"/>
        <v>500.65</v>
      </c>
      <c r="P35" s="40">
        <f t="shared" si="2"/>
        <v>474.3</v>
      </c>
      <c r="Q35" s="41">
        <f t="shared" si="3"/>
        <v>447.95</v>
      </c>
      <c r="R35" s="42">
        <f t="shared" si="4"/>
        <v>421.6</v>
      </c>
      <c r="S35" s="37">
        <v>505</v>
      </c>
      <c r="T35" s="37">
        <v>497</v>
      </c>
      <c r="V35" s="37" t="s">
        <v>8</v>
      </c>
      <c r="W35" s="37">
        <v>69270</v>
      </c>
      <c r="X35" s="37">
        <v>14</v>
      </c>
      <c r="Y35" s="37" t="s">
        <v>90</v>
      </c>
      <c r="Z35" s="37">
        <v>32</v>
      </c>
      <c r="AA35" s="38">
        <v>527</v>
      </c>
      <c r="AB35" s="39">
        <v>500.65</v>
      </c>
      <c r="AC35" s="40">
        <v>474.3</v>
      </c>
      <c r="AD35" s="41">
        <v>447.95</v>
      </c>
      <c r="AE35" s="42">
        <v>421.6</v>
      </c>
    </row>
    <row r="36" spans="1:31" s="37" customFormat="1" x14ac:dyDescent="0.3">
      <c r="A36" s="37" t="s">
        <v>8</v>
      </c>
      <c r="B36" s="37">
        <v>69277</v>
      </c>
      <c r="C36" s="37" t="s">
        <v>71</v>
      </c>
      <c r="D36" s="37" t="s">
        <v>76</v>
      </c>
      <c r="E36" s="37">
        <v>16</v>
      </c>
      <c r="F36" s="37" t="s">
        <v>82</v>
      </c>
      <c r="G36" s="37">
        <v>15</v>
      </c>
      <c r="H36" s="37">
        <v>218730</v>
      </c>
      <c r="I36" s="37" t="s">
        <v>90</v>
      </c>
      <c r="J36" s="37">
        <v>33</v>
      </c>
      <c r="L36" s="37">
        <v>568</v>
      </c>
      <c r="M36" s="37">
        <v>569</v>
      </c>
      <c r="N36" s="38">
        <f t="shared" si="0"/>
        <v>568.5</v>
      </c>
      <c r="O36" s="39">
        <f t="shared" si="1"/>
        <v>540.07499999999993</v>
      </c>
      <c r="P36" s="40">
        <f t="shared" si="2"/>
        <v>511.65000000000003</v>
      </c>
      <c r="Q36" s="41">
        <f t="shared" si="3"/>
        <v>483.22499999999997</v>
      </c>
      <c r="R36" s="42">
        <f t="shared" si="4"/>
        <v>454.8</v>
      </c>
      <c r="S36" s="37">
        <v>542</v>
      </c>
      <c r="T36" s="37">
        <v>535</v>
      </c>
      <c r="V36" s="37" t="s">
        <v>8</v>
      </c>
      <c r="W36" s="37">
        <v>69277</v>
      </c>
      <c r="X36" s="37">
        <v>15</v>
      </c>
      <c r="Y36" s="37" t="s">
        <v>90</v>
      </c>
      <c r="Z36" s="37">
        <v>33</v>
      </c>
      <c r="AA36" s="38">
        <v>568.5</v>
      </c>
      <c r="AB36" s="39">
        <v>540.07499999999993</v>
      </c>
      <c r="AC36" s="40">
        <v>511.65000000000003</v>
      </c>
      <c r="AD36" s="41">
        <v>483.22499999999997</v>
      </c>
      <c r="AE36" s="42">
        <v>454.8</v>
      </c>
    </row>
    <row r="37" spans="1:31" s="2" customFormat="1" x14ac:dyDescent="0.3">
      <c r="A37" s="2" t="s">
        <v>8</v>
      </c>
      <c r="B37" s="2">
        <v>69273</v>
      </c>
      <c r="C37" s="2" t="s">
        <v>4</v>
      </c>
      <c r="D37" s="2" t="s">
        <v>76</v>
      </c>
      <c r="E37" s="2">
        <v>16</v>
      </c>
      <c r="F37" s="2" t="s">
        <v>83</v>
      </c>
      <c r="G37" s="2">
        <v>16</v>
      </c>
      <c r="H37" s="2">
        <v>218693</v>
      </c>
      <c r="I37" s="2" t="s">
        <v>89</v>
      </c>
      <c r="J37" s="2">
        <v>34</v>
      </c>
      <c r="K37" s="2">
        <v>522</v>
      </c>
      <c r="L37" s="2">
        <v>532</v>
      </c>
      <c r="M37" s="2">
        <v>525</v>
      </c>
      <c r="N37" s="32">
        <f t="shared" si="0"/>
        <v>528.5</v>
      </c>
      <c r="O37" s="33">
        <f t="shared" si="1"/>
        <v>502.07499999999999</v>
      </c>
      <c r="P37" s="34">
        <f t="shared" si="2"/>
        <v>475.65000000000003</v>
      </c>
      <c r="Q37" s="35">
        <f t="shared" si="3"/>
        <v>449.22499999999997</v>
      </c>
      <c r="R37" s="36">
        <f t="shared" si="4"/>
        <v>422.8</v>
      </c>
      <c r="S37" s="2">
        <v>505</v>
      </c>
      <c r="T37" s="2">
        <v>507</v>
      </c>
      <c r="V37" s="2" t="s">
        <v>8</v>
      </c>
      <c r="W37" s="2">
        <v>69273</v>
      </c>
      <c r="X37" s="2">
        <v>16</v>
      </c>
      <c r="Y37" s="2" t="s">
        <v>89</v>
      </c>
      <c r="Z37" s="2">
        <v>34</v>
      </c>
      <c r="AA37" s="32">
        <v>528.5</v>
      </c>
      <c r="AB37" s="33">
        <v>502.07499999999999</v>
      </c>
      <c r="AC37" s="34">
        <v>475.65000000000003</v>
      </c>
      <c r="AD37" s="35">
        <v>449.22499999999997</v>
      </c>
      <c r="AE37" s="36">
        <v>422.8</v>
      </c>
    </row>
    <row r="38" spans="1:31" s="4" customFormat="1" x14ac:dyDescent="0.3">
      <c r="A38" s="4" t="s">
        <v>8</v>
      </c>
      <c r="B38" s="4">
        <v>69274</v>
      </c>
      <c r="C38" s="4" t="s">
        <v>6</v>
      </c>
      <c r="D38" s="4" t="s">
        <v>76</v>
      </c>
      <c r="E38" s="4">
        <v>16</v>
      </c>
      <c r="F38" s="4" t="s">
        <v>83</v>
      </c>
      <c r="G38" s="4">
        <v>16</v>
      </c>
      <c r="H38" s="4">
        <v>218693</v>
      </c>
      <c r="I38" s="4" t="s">
        <v>89</v>
      </c>
      <c r="J38" s="4">
        <v>35</v>
      </c>
      <c r="K38" s="4">
        <v>543</v>
      </c>
      <c r="L38" s="4">
        <v>555</v>
      </c>
      <c r="M38" s="4">
        <v>551</v>
      </c>
      <c r="N38" s="16">
        <f t="shared" si="0"/>
        <v>553</v>
      </c>
      <c r="O38" s="17">
        <f t="shared" si="1"/>
        <v>525.35</v>
      </c>
      <c r="P38" s="18">
        <f t="shared" si="2"/>
        <v>497.7</v>
      </c>
      <c r="Q38" s="19">
        <f t="shared" si="3"/>
        <v>470.05</v>
      </c>
      <c r="R38" s="20">
        <f t="shared" si="4"/>
        <v>442.40000000000003</v>
      </c>
      <c r="S38" s="43">
        <v>521</v>
      </c>
      <c r="T38" s="43">
        <v>526</v>
      </c>
      <c r="V38" s="4" t="s">
        <v>8</v>
      </c>
      <c r="W38" s="4">
        <v>69274</v>
      </c>
      <c r="X38" s="4">
        <v>16</v>
      </c>
      <c r="Y38" s="4" t="s">
        <v>89</v>
      </c>
      <c r="Z38" s="4">
        <v>35</v>
      </c>
      <c r="AA38" s="16">
        <v>553</v>
      </c>
      <c r="AB38" s="17">
        <v>525.35</v>
      </c>
      <c r="AC38" s="18">
        <v>497.7</v>
      </c>
      <c r="AD38" s="19">
        <v>470.05</v>
      </c>
      <c r="AE38" s="20">
        <v>442.40000000000003</v>
      </c>
    </row>
    <row r="39" spans="1:31" s="21" customFormat="1" x14ac:dyDescent="0.3">
      <c r="A39" s="21" t="s">
        <v>8</v>
      </c>
      <c r="B39" s="21">
        <v>69275</v>
      </c>
      <c r="C39" s="21" t="s">
        <v>7</v>
      </c>
      <c r="D39" s="21" t="s">
        <v>76</v>
      </c>
      <c r="E39" s="21">
        <v>16</v>
      </c>
      <c r="F39" s="21" t="s">
        <v>83</v>
      </c>
      <c r="G39" s="21">
        <v>16</v>
      </c>
      <c r="H39" s="21">
        <v>218693</v>
      </c>
      <c r="I39" s="21" t="s">
        <v>89</v>
      </c>
      <c r="J39" s="21">
        <v>36</v>
      </c>
      <c r="K39" s="21">
        <v>483</v>
      </c>
      <c r="L39" s="21">
        <v>496</v>
      </c>
      <c r="M39" s="21">
        <v>495</v>
      </c>
      <c r="N39" s="22">
        <f t="shared" si="0"/>
        <v>495.5</v>
      </c>
      <c r="O39" s="23">
        <f t="shared" si="1"/>
        <v>470.72499999999997</v>
      </c>
      <c r="P39" s="24">
        <f t="shared" si="2"/>
        <v>445.95</v>
      </c>
      <c r="Q39" s="25">
        <f t="shared" si="3"/>
        <v>421.17500000000001</v>
      </c>
      <c r="R39" s="26">
        <f t="shared" si="4"/>
        <v>396.40000000000003</v>
      </c>
      <c r="S39" s="21">
        <v>475</v>
      </c>
      <c r="T39" s="21">
        <v>474</v>
      </c>
      <c r="V39" s="21" t="s">
        <v>8</v>
      </c>
      <c r="W39" s="21">
        <v>69275</v>
      </c>
      <c r="X39" s="21">
        <v>16</v>
      </c>
      <c r="Y39" s="21" t="s">
        <v>89</v>
      </c>
      <c r="Z39" s="21">
        <v>36</v>
      </c>
      <c r="AA39" s="22">
        <v>495.5</v>
      </c>
      <c r="AB39" s="23">
        <v>470.72499999999997</v>
      </c>
      <c r="AC39" s="24">
        <v>445.95</v>
      </c>
      <c r="AD39" s="25">
        <v>421.17500000000001</v>
      </c>
      <c r="AE39" s="26">
        <v>396.40000000000003</v>
      </c>
    </row>
    <row r="40" spans="1:31" s="37" customFormat="1" x14ac:dyDescent="0.3">
      <c r="A40" s="37" t="s">
        <v>8</v>
      </c>
      <c r="B40" s="37">
        <v>69259</v>
      </c>
      <c r="C40" s="37" t="s">
        <v>4</v>
      </c>
      <c r="D40" s="37" t="s">
        <v>77</v>
      </c>
      <c r="E40" s="37">
        <v>17</v>
      </c>
      <c r="F40" s="37" t="s">
        <v>83</v>
      </c>
      <c r="G40" s="37">
        <v>17</v>
      </c>
      <c r="H40" s="37">
        <v>218699</v>
      </c>
      <c r="I40" s="37" t="s">
        <v>90</v>
      </c>
      <c r="J40" s="37">
        <v>37</v>
      </c>
      <c r="K40" s="37">
        <v>724</v>
      </c>
      <c r="L40" s="37">
        <v>743</v>
      </c>
      <c r="M40" s="37">
        <v>749</v>
      </c>
      <c r="N40" s="38">
        <f t="shared" si="0"/>
        <v>746</v>
      </c>
      <c r="O40" s="39">
        <f t="shared" si="1"/>
        <v>708.69999999999993</v>
      </c>
      <c r="P40" s="40">
        <f t="shared" si="2"/>
        <v>671.4</v>
      </c>
      <c r="Q40" s="41">
        <f t="shared" si="3"/>
        <v>634.1</v>
      </c>
      <c r="R40" s="42">
        <f t="shared" si="4"/>
        <v>596.80000000000007</v>
      </c>
      <c r="S40" s="37">
        <v>720</v>
      </c>
      <c r="T40" s="37">
        <v>703</v>
      </c>
      <c r="V40" s="37" t="s">
        <v>8</v>
      </c>
      <c r="W40" s="37">
        <v>69259</v>
      </c>
      <c r="X40" s="37">
        <v>17</v>
      </c>
      <c r="Y40" s="37" t="s">
        <v>90</v>
      </c>
      <c r="Z40" s="37">
        <v>37</v>
      </c>
      <c r="AA40" s="38">
        <v>746</v>
      </c>
      <c r="AB40" s="39">
        <v>708.69999999999993</v>
      </c>
      <c r="AC40" s="40">
        <v>671.4</v>
      </c>
      <c r="AD40" s="41">
        <v>634.1</v>
      </c>
      <c r="AE40" s="42">
        <v>596.80000000000007</v>
      </c>
    </row>
    <row r="41" spans="1:31" s="37" customFormat="1" x14ac:dyDescent="0.3">
      <c r="A41" s="37" t="s">
        <v>8</v>
      </c>
      <c r="B41" s="37">
        <v>69260</v>
      </c>
      <c r="C41" s="37" t="s">
        <v>6</v>
      </c>
      <c r="D41" s="37" t="s">
        <v>77</v>
      </c>
      <c r="E41" s="37">
        <v>17</v>
      </c>
      <c r="F41" s="37" t="s">
        <v>83</v>
      </c>
      <c r="G41" s="37">
        <v>18</v>
      </c>
      <c r="H41" s="37">
        <v>218700</v>
      </c>
      <c r="I41" s="37" t="s">
        <v>90</v>
      </c>
      <c r="J41" s="37">
        <v>38</v>
      </c>
      <c r="K41" s="37">
        <v>580</v>
      </c>
      <c r="L41" s="37">
        <v>597</v>
      </c>
      <c r="M41" s="37">
        <v>603</v>
      </c>
      <c r="N41" s="38">
        <f t="shared" si="0"/>
        <v>600</v>
      </c>
      <c r="O41" s="39">
        <f t="shared" si="1"/>
        <v>570</v>
      </c>
      <c r="P41" s="40">
        <f t="shared" si="2"/>
        <v>540</v>
      </c>
      <c r="Q41" s="41">
        <f t="shared" si="3"/>
        <v>510</v>
      </c>
      <c r="R41" s="42">
        <f t="shared" si="4"/>
        <v>480</v>
      </c>
      <c r="S41" s="37">
        <v>575</v>
      </c>
      <c r="T41" s="37">
        <v>562</v>
      </c>
      <c r="V41" s="37" t="s">
        <v>8</v>
      </c>
      <c r="W41" s="37">
        <v>69260</v>
      </c>
      <c r="X41" s="37">
        <v>18</v>
      </c>
      <c r="Y41" s="37" t="s">
        <v>90</v>
      </c>
      <c r="Z41" s="37">
        <v>38</v>
      </c>
      <c r="AA41" s="38">
        <v>600</v>
      </c>
      <c r="AB41" s="39">
        <v>570</v>
      </c>
      <c r="AC41" s="40">
        <v>540</v>
      </c>
      <c r="AD41" s="41">
        <v>510</v>
      </c>
      <c r="AE41" s="42">
        <v>480</v>
      </c>
    </row>
    <row r="42" spans="1:31" s="37" customFormat="1" x14ac:dyDescent="0.3">
      <c r="A42" s="37" t="s">
        <v>8</v>
      </c>
      <c r="B42" s="37">
        <v>69261</v>
      </c>
      <c r="C42" s="37" t="s">
        <v>7</v>
      </c>
      <c r="D42" s="37" t="s">
        <v>77</v>
      </c>
      <c r="E42" s="37">
        <v>17</v>
      </c>
      <c r="F42" s="37" t="s">
        <v>83</v>
      </c>
      <c r="G42" s="37">
        <v>19</v>
      </c>
      <c r="H42" s="37">
        <v>218701</v>
      </c>
      <c r="I42" s="37" t="s">
        <v>90</v>
      </c>
      <c r="J42" s="37">
        <v>39</v>
      </c>
      <c r="K42" s="37">
        <v>640</v>
      </c>
      <c r="L42" s="37">
        <v>660</v>
      </c>
      <c r="M42" s="37">
        <v>672</v>
      </c>
      <c r="N42" s="38">
        <f t="shared" si="0"/>
        <v>666</v>
      </c>
      <c r="O42" s="39">
        <f t="shared" si="1"/>
        <v>632.69999999999993</v>
      </c>
      <c r="P42" s="40">
        <f t="shared" si="2"/>
        <v>599.4</v>
      </c>
      <c r="Q42" s="41">
        <f t="shared" si="3"/>
        <v>566.1</v>
      </c>
      <c r="R42" s="42">
        <f t="shared" si="4"/>
        <v>532.80000000000007</v>
      </c>
      <c r="S42" s="37">
        <v>642</v>
      </c>
      <c r="T42" s="37">
        <v>634</v>
      </c>
      <c r="V42" s="37" t="s">
        <v>8</v>
      </c>
      <c r="W42" s="37">
        <v>69261</v>
      </c>
      <c r="X42" s="37">
        <v>19</v>
      </c>
      <c r="Y42" s="37" t="s">
        <v>90</v>
      </c>
      <c r="Z42" s="37">
        <v>39</v>
      </c>
      <c r="AA42" s="38">
        <v>666</v>
      </c>
      <c r="AB42" s="39">
        <v>632.69999999999993</v>
      </c>
      <c r="AC42" s="40">
        <v>599.4</v>
      </c>
      <c r="AD42" s="41">
        <v>566.1</v>
      </c>
      <c r="AE42" s="42">
        <v>532.80000000000007</v>
      </c>
    </row>
    <row r="43" spans="1:31" s="37" customFormat="1" x14ac:dyDescent="0.3">
      <c r="A43" s="37" t="s">
        <v>8</v>
      </c>
      <c r="B43" s="37">
        <v>69264</v>
      </c>
      <c r="C43" s="37" t="s">
        <v>71</v>
      </c>
      <c r="D43" s="37" t="s">
        <v>77</v>
      </c>
      <c r="E43" s="37">
        <v>17</v>
      </c>
      <c r="F43" s="37" t="s">
        <v>83</v>
      </c>
      <c r="G43" s="37">
        <v>20</v>
      </c>
      <c r="H43" s="37">
        <v>218727</v>
      </c>
      <c r="I43" s="37" t="s">
        <v>90</v>
      </c>
      <c r="J43" s="37">
        <v>40</v>
      </c>
      <c r="L43" s="37">
        <v>707</v>
      </c>
      <c r="M43" s="37">
        <v>708</v>
      </c>
      <c r="N43" s="38">
        <f t="shared" si="0"/>
        <v>707.5</v>
      </c>
      <c r="O43" s="39">
        <f t="shared" si="1"/>
        <v>672.125</v>
      </c>
      <c r="P43" s="40">
        <f t="shared" si="2"/>
        <v>636.75</v>
      </c>
      <c r="Q43" s="41">
        <f t="shared" si="3"/>
        <v>601.375</v>
      </c>
      <c r="R43" s="42">
        <f t="shared" si="4"/>
        <v>566</v>
      </c>
      <c r="S43" s="37">
        <v>675</v>
      </c>
      <c r="T43" s="37">
        <v>660</v>
      </c>
      <c r="V43" s="37" t="s">
        <v>8</v>
      </c>
      <c r="W43" s="37">
        <v>69264</v>
      </c>
      <c r="X43" s="37">
        <v>20</v>
      </c>
      <c r="Y43" s="37" t="s">
        <v>90</v>
      </c>
      <c r="Z43" s="37">
        <v>40</v>
      </c>
      <c r="AA43" s="38">
        <v>707.5</v>
      </c>
      <c r="AB43" s="39">
        <v>672.125</v>
      </c>
      <c r="AC43" s="40">
        <v>636.75</v>
      </c>
      <c r="AD43" s="41">
        <v>601.375</v>
      </c>
      <c r="AE43" s="42">
        <v>566</v>
      </c>
    </row>
    <row r="44" spans="1:31" s="37" customFormat="1" x14ac:dyDescent="0.3">
      <c r="A44" s="37" t="s">
        <v>8</v>
      </c>
      <c r="B44" s="37">
        <v>69266</v>
      </c>
      <c r="C44" s="37" t="s">
        <v>71</v>
      </c>
      <c r="D44" s="37" t="s">
        <v>77</v>
      </c>
      <c r="E44" s="37">
        <v>17</v>
      </c>
      <c r="F44" s="37" t="s">
        <v>83</v>
      </c>
      <c r="G44" s="37">
        <v>21</v>
      </c>
      <c r="H44" s="37">
        <v>218725</v>
      </c>
      <c r="I44" s="37" t="s">
        <v>90</v>
      </c>
      <c r="J44" s="37">
        <v>41</v>
      </c>
      <c r="L44" s="37">
        <v>601</v>
      </c>
      <c r="M44" s="37">
        <v>607</v>
      </c>
      <c r="N44" s="38">
        <f t="shared" si="0"/>
        <v>604</v>
      </c>
      <c r="O44" s="39">
        <f t="shared" si="1"/>
        <v>573.79999999999995</v>
      </c>
      <c r="P44" s="40">
        <f t="shared" si="2"/>
        <v>543.6</v>
      </c>
      <c r="Q44" s="41">
        <f t="shared" si="3"/>
        <v>513.4</v>
      </c>
      <c r="R44" s="42">
        <f t="shared" si="4"/>
        <v>483.20000000000005</v>
      </c>
      <c r="S44" s="37">
        <v>580</v>
      </c>
      <c r="T44" s="37">
        <v>566</v>
      </c>
      <c r="V44" s="37" t="s">
        <v>8</v>
      </c>
      <c r="W44" s="37">
        <v>69266</v>
      </c>
      <c r="X44" s="37">
        <v>21</v>
      </c>
      <c r="Y44" s="37" t="s">
        <v>90</v>
      </c>
      <c r="Z44" s="37">
        <v>41</v>
      </c>
      <c r="AA44" s="38">
        <v>604</v>
      </c>
      <c r="AB44" s="39">
        <v>573.79999999999995</v>
      </c>
      <c r="AC44" s="40">
        <v>543.6</v>
      </c>
      <c r="AD44" s="41">
        <v>513.4</v>
      </c>
      <c r="AE44" s="42">
        <v>483.20000000000005</v>
      </c>
    </row>
    <row r="45" spans="1:31" s="37" customFormat="1" x14ac:dyDescent="0.3">
      <c r="A45" s="37" t="s">
        <v>8</v>
      </c>
      <c r="B45" s="37">
        <v>69285</v>
      </c>
      <c r="C45" s="37" t="s">
        <v>71</v>
      </c>
      <c r="D45" s="37" t="s">
        <v>74</v>
      </c>
      <c r="E45" s="37">
        <v>15</v>
      </c>
      <c r="F45" s="37" t="s">
        <v>85</v>
      </c>
      <c r="G45" s="37">
        <v>22</v>
      </c>
      <c r="H45" s="37">
        <v>218731</v>
      </c>
      <c r="I45" s="37" t="s">
        <v>90</v>
      </c>
      <c r="J45" s="37">
        <v>42</v>
      </c>
      <c r="L45" s="37">
        <v>635</v>
      </c>
      <c r="M45" s="37">
        <v>640</v>
      </c>
      <c r="N45" s="38">
        <f t="shared" si="0"/>
        <v>637.5</v>
      </c>
      <c r="O45" s="39">
        <f t="shared" si="1"/>
        <v>605.625</v>
      </c>
      <c r="P45" s="40">
        <f t="shared" si="2"/>
        <v>573.75</v>
      </c>
      <c r="Q45" s="41">
        <f t="shared" si="3"/>
        <v>541.875</v>
      </c>
      <c r="R45" s="42">
        <f t="shared" si="4"/>
        <v>510</v>
      </c>
      <c r="S45" s="37">
        <v>613</v>
      </c>
      <c r="T45" s="37">
        <v>598</v>
      </c>
      <c r="V45" s="37" t="s">
        <v>8</v>
      </c>
      <c r="W45" s="37">
        <v>69285</v>
      </c>
      <c r="X45" s="37">
        <v>22</v>
      </c>
      <c r="Y45" s="37" t="s">
        <v>90</v>
      </c>
      <c r="Z45" s="37">
        <v>42</v>
      </c>
      <c r="AA45" s="38">
        <v>637.5</v>
      </c>
      <c r="AB45" s="39">
        <v>605.625</v>
      </c>
      <c r="AC45" s="40">
        <v>573.75</v>
      </c>
      <c r="AD45" s="41">
        <v>541.875</v>
      </c>
      <c r="AE45" s="42">
        <v>510</v>
      </c>
    </row>
    <row r="46" spans="1:31" s="37" customFormat="1" x14ac:dyDescent="0.3">
      <c r="A46" s="37" t="s">
        <v>8</v>
      </c>
      <c r="B46" s="37">
        <v>69287</v>
      </c>
      <c r="C46" s="37" t="s">
        <v>71</v>
      </c>
      <c r="D46" s="37" t="s">
        <v>74</v>
      </c>
      <c r="E46" s="37">
        <v>15</v>
      </c>
      <c r="F46" s="37" t="s">
        <v>85</v>
      </c>
      <c r="G46" s="37">
        <v>23</v>
      </c>
      <c r="H46" s="37">
        <v>218729</v>
      </c>
      <c r="I46" s="37" t="s">
        <v>90</v>
      </c>
      <c r="J46" s="37">
        <v>43</v>
      </c>
      <c r="L46" s="37">
        <v>580</v>
      </c>
      <c r="M46" s="37">
        <v>582</v>
      </c>
      <c r="N46" s="38">
        <f t="shared" si="0"/>
        <v>581</v>
      </c>
      <c r="O46" s="39">
        <f t="shared" si="1"/>
        <v>551.94999999999993</v>
      </c>
      <c r="P46" s="40">
        <f t="shared" si="2"/>
        <v>522.9</v>
      </c>
      <c r="Q46" s="41">
        <f t="shared" si="3"/>
        <v>493.84999999999997</v>
      </c>
      <c r="R46" s="42">
        <f t="shared" si="4"/>
        <v>464.8</v>
      </c>
      <c r="S46" s="37">
        <v>555</v>
      </c>
      <c r="T46" s="37">
        <v>550</v>
      </c>
      <c r="V46" s="37" t="s">
        <v>8</v>
      </c>
      <c r="W46" s="37">
        <v>69287</v>
      </c>
      <c r="X46" s="37">
        <v>23</v>
      </c>
      <c r="Y46" s="37" t="s">
        <v>90</v>
      </c>
      <c r="Z46" s="37">
        <v>43</v>
      </c>
      <c r="AA46" s="38">
        <v>581</v>
      </c>
      <c r="AB46" s="39">
        <v>551.94999999999993</v>
      </c>
      <c r="AC46" s="40">
        <v>522.9</v>
      </c>
      <c r="AD46" s="41">
        <v>493.84999999999997</v>
      </c>
      <c r="AE46" s="42">
        <v>464.8</v>
      </c>
    </row>
    <row r="47" spans="1:31" s="37" customFormat="1" x14ac:dyDescent="0.3">
      <c r="A47" s="37" t="s">
        <v>8</v>
      </c>
      <c r="B47" s="37">
        <v>69298</v>
      </c>
      <c r="C47" s="37" t="s">
        <v>71</v>
      </c>
      <c r="D47" s="37" t="s">
        <v>75</v>
      </c>
      <c r="E47" s="37">
        <v>15</v>
      </c>
      <c r="F47" s="37" t="s">
        <v>85</v>
      </c>
      <c r="G47" s="37">
        <v>24</v>
      </c>
      <c r="H47" s="37">
        <v>218726</v>
      </c>
      <c r="I47" s="37" t="s">
        <v>90</v>
      </c>
      <c r="J47" s="37">
        <v>44</v>
      </c>
      <c r="L47" s="37">
        <v>538</v>
      </c>
      <c r="M47" s="37">
        <v>541</v>
      </c>
      <c r="N47" s="38">
        <f t="shared" si="0"/>
        <v>539.5</v>
      </c>
      <c r="O47" s="39">
        <f t="shared" si="1"/>
        <v>512.52499999999998</v>
      </c>
      <c r="P47" s="40">
        <f t="shared" si="2"/>
        <v>485.55</v>
      </c>
      <c r="Q47" s="41">
        <f t="shared" si="3"/>
        <v>458.57499999999999</v>
      </c>
      <c r="R47" s="42">
        <f t="shared" si="4"/>
        <v>431.6</v>
      </c>
      <c r="S47" s="37">
        <v>515</v>
      </c>
      <c r="T47" s="37">
        <v>509</v>
      </c>
      <c r="V47" s="37" t="s">
        <v>8</v>
      </c>
      <c r="W47" s="37">
        <v>69298</v>
      </c>
      <c r="X47" s="37">
        <v>24</v>
      </c>
      <c r="Y47" s="37" t="s">
        <v>90</v>
      </c>
      <c r="Z47" s="37">
        <v>44</v>
      </c>
      <c r="AA47" s="38">
        <v>539.5</v>
      </c>
      <c r="AB47" s="39">
        <v>512.52499999999998</v>
      </c>
      <c r="AC47" s="40">
        <v>485.55</v>
      </c>
      <c r="AD47" s="41">
        <v>458.57499999999999</v>
      </c>
      <c r="AE47" s="42">
        <v>431.6</v>
      </c>
    </row>
    <row r="51" spans="1:5" x14ac:dyDescent="0.3">
      <c r="A51" s="9"/>
      <c r="B51" s="9"/>
      <c r="C51" s="9"/>
      <c r="D51" s="9"/>
      <c r="E51" s="9"/>
    </row>
  </sheetData>
  <sortState xmlns:xlrd2="http://schemas.microsoft.com/office/spreadsheetml/2017/richdata2" ref="A4:G47">
    <sortCondition ref="G4:G47"/>
  </sortState>
  <phoneticPr fontId="2" type="noConversion"/>
  <printOptions gridLines="1"/>
  <pageMargins left="0.25" right="0.25" top="0.75" bottom="0.75" header="0.3" footer="0.3"/>
  <pageSetup scale="7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08CE-4888-49E1-8037-C2C6554CE4D9}">
  <sheetPr>
    <pageSetUpPr fitToPage="1"/>
  </sheetPr>
  <dimension ref="A1:Q165"/>
  <sheetViews>
    <sheetView zoomScale="55" zoomScaleNormal="55" workbookViewId="0">
      <selection activeCell="D19" sqref="D19"/>
    </sheetView>
  </sheetViews>
  <sheetFormatPr defaultRowHeight="14.4" x14ac:dyDescent="0.3"/>
  <cols>
    <col min="1" max="1" width="11.44140625" bestFit="1" customWidth="1"/>
    <col min="2" max="2" width="11.6640625" bestFit="1" customWidth="1"/>
    <col min="3" max="3" width="27.6640625" bestFit="1" customWidth="1"/>
    <col min="4" max="4" width="110.44140625" bestFit="1" customWidth="1"/>
    <col min="5" max="5" width="30.5546875" bestFit="1" customWidth="1"/>
    <col min="6" max="6" width="85.6640625" bestFit="1" customWidth="1"/>
    <col min="7" max="7" width="24.44140625" customWidth="1"/>
    <col min="8" max="8" width="44.44140625" bestFit="1" customWidth="1"/>
  </cols>
  <sheetData>
    <row r="1" spans="1:17" x14ac:dyDescent="0.3">
      <c r="C1" t="s">
        <v>28</v>
      </c>
      <c r="E1" t="s">
        <v>28</v>
      </c>
      <c r="H1" t="s">
        <v>109</v>
      </c>
    </row>
    <row r="2" spans="1:17" x14ac:dyDescent="0.3">
      <c r="A2" t="s">
        <v>17</v>
      </c>
      <c r="B2" t="s">
        <v>18</v>
      </c>
      <c r="C2" s="8" t="s">
        <v>25</v>
      </c>
      <c r="D2" s="8" t="s">
        <v>41</v>
      </c>
      <c r="E2" s="8" t="s">
        <v>26</v>
      </c>
      <c r="F2" s="8" t="s">
        <v>41</v>
      </c>
      <c r="G2" s="8"/>
      <c r="H2" s="8" t="s">
        <v>29</v>
      </c>
      <c r="I2" s="8" t="s">
        <v>41</v>
      </c>
      <c r="O2" t="s">
        <v>57</v>
      </c>
      <c r="P2" t="s">
        <v>64</v>
      </c>
      <c r="Q2" t="s">
        <v>58</v>
      </c>
    </row>
    <row r="3" spans="1:17" x14ac:dyDescent="0.3">
      <c r="A3" s="2" t="s">
        <v>10</v>
      </c>
      <c r="B3" s="3">
        <v>44165</v>
      </c>
      <c r="P3" t="s">
        <v>64</v>
      </c>
      <c r="Q3" t="s">
        <v>59</v>
      </c>
    </row>
    <row r="4" spans="1:17" x14ac:dyDescent="0.3">
      <c r="A4" s="4" t="s">
        <v>11</v>
      </c>
      <c r="B4" s="5">
        <v>44166</v>
      </c>
      <c r="P4" t="s">
        <v>64</v>
      </c>
      <c r="Q4" t="s">
        <v>60</v>
      </c>
    </row>
    <row r="5" spans="1:17" x14ac:dyDescent="0.3">
      <c r="A5" s="4" t="s">
        <v>12</v>
      </c>
      <c r="B5" s="5">
        <v>44167</v>
      </c>
      <c r="C5" t="s">
        <v>19</v>
      </c>
      <c r="E5" t="s">
        <v>19</v>
      </c>
      <c r="H5" t="s">
        <v>19</v>
      </c>
      <c r="P5" t="s">
        <v>64</v>
      </c>
      <c r="Q5" t="s">
        <v>61</v>
      </c>
    </row>
    <row r="6" spans="1:17" x14ac:dyDescent="0.3">
      <c r="A6" s="4" t="s">
        <v>13</v>
      </c>
      <c r="B6" s="5">
        <v>44168</v>
      </c>
      <c r="C6" t="s">
        <v>19</v>
      </c>
      <c r="E6" t="s">
        <v>19</v>
      </c>
      <c r="H6" t="s">
        <v>19</v>
      </c>
      <c r="P6" t="s">
        <v>65</v>
      </c>
      <c r="Q6" t="s">
        <v>62</v>
      </c>
    </row>
    <row r="7" spans="1:17" x14ac:dyDescent="0.3">
      <c r="A7" s="4" t="s">
        <v>14</v>
      </c>
      <c r="B7" s="5">
        <v>44169</v>
      </c>
      <c r="C7" t="s">
        <v>19</v>
      </c>
      <c r="E7" t="s">
        <v>19</v>
      </c>
      <c r="H7" t="s">
        <v>19</v>
      </c>
      <c r="P7" t="s">
        <v>65</v>
      </c>
      <c r="Q7" t="s">
        <v>63</v>
      </c>
    </row>
    <row r="8" spans="1:17" x14ac:dyDescent="0.3">
      <c r="A8" s="2" t="s">
        <v>15</v>
      </c>
      <c r="B8" s="3">
        <v>44170</v>
      </c>
      <c r="C8" t="s">
        <v>19</v>
      </c>
      <c r="E8" t="s">
        <v>19</v>
      </c>
      <c r="H8" t="s">
        <v>19</v>
      </c>
    </row>
    <row r="9" spans="1:17" ht="15" thickBot="1" x14ac:dyDescent="0.35">
      <c r="A9" s="6" t="s">
        <v>16</v>
      </c>
      <c r="B9" s="7">
        <v>44171</v>
      </c>
      <c r="C9" t="s">
        <v>19</v>
      </c>
      <c r="E9" t="s">
        <v>19</v>
      </c>
      <c r="H9" t="s">
        <v>19</v>
      </c>
      <c r="O9" t="s">
        <v>66</v>
      </c>
    </row>
    <row r="10" spans="1:17" ht="15" thickTop="1" x14ac:dyDescent="0.3">
      <c r="A10" s="2" t="s">
        <v>10</v>
      </c>
      <c r="B10" s="3">
        <v>44172</v>
      </c>
      <c r="C10" t="s">
        <v>19</v>
      </c>
      <c r="E10" t="s">
        <v>19</v>
      </c>
      <c r="H10" t="s">
        <v>19</v>
      </c>
      <c r="P10" t="s">
        <v>67</v>
      </c>
    </row>
    <row r="11" spans="1:17" x14ac:dyDescent="0.3">
      <c r="A11" s="4" t="s">
        <v>11</v>
      </c>
      <c r="B11" s="5">
        <v>44173</v>
      </c>
      <c r="C11" t="s">
        <v>19</v>
      </c>
      <c r="E11" t="s">
        <v>19</v>
      </c>
      <c r="H11" t="s">
        <v>19</v>
      </c>
      <c r="P11" t="s">
        <v>68</v>
      </c>
    </row>
    <row r="12" spans="1:17" x14ac:dyDescent="0.3">
      <c r="A12" s="4" t="s">
        <v>12</v>
      </c>
      <c r="B12" s="5">
        <v>44174</v>
      </c>
      <c r="C12" t="s">
        <v>19</v>
      </c>
      <c r="E12" t="s">
        <v>19</v>
      </c>
      <c r="H12" t="s">
        <v>19</v>
      </c>
      <c r="P12" t="s">
        <v>69</v>
      </c>
    </row>
    <row r="13" spans="1:17" x14ac:dyDescent="0.3">
      <c r="A13" s="4" t="s">
        <v>13</v>
      </c>
      <c r="B13" s="5">
        <v>44175</v>
      </c>
      <c r="C13" t="s">
        <v>19</v>
      </c>
      <c r="E13" t="s">
        <v>19</v>
      </c>
      <c r="H13" t="s">
        <v>19</v>
      </c>
      <c r="P13" t="s">
        <v>70</v>
      </c>
    </row>
    <row r="14" spans="1:17" x14ac:dyDescent="0.3">
      <c r="A14" s="4" t="s">
        <v>14</v>
      </c>
      <c r="B14" s="5">
        <v>44176</v>
      </c>
      <c r="C14" t="s">
        <v>19</v>
      </c>
      <c r="E14" t="s">
        <v>19</v>
      </c>
      <c r="H14" t="s">
        <v>19</v>
      </c>
    </row>
    <row r="15" spans="1:17" x14ac:dyDescent="0.3">
      <c r="A15" s="2" t="s">
        <v>15</v>
      </c>
      <c r="B15" s="3">
        <v>44177</v>
      </c>
      <c r="C15" t="s">
        <v>19</v>
      </c>
      <c r="E15" t="s">
        <v>19</v>
      </c>
      <c r="H15" t="s">
        <v>19</v>
      </c>
    </row>
    <row r="16" spans="1:17" ht="15" thickBot="1" x14ac:dyDescent="0.35">
      <c r="A16" s="6" t="s">
        <v>16</v>
      </c>
      <c r="B16" s="7">
        <v>44178</v>
      </c>
      <c r="C16" t="s">
        <v>19</v>
      </c>
      <c r="E16" t="s">
        <v>19</v>
      </c>
      <c r="H16" t="s">
        <v>19</v>
      </c>
    </row>
    <row r="17" spans="1:9" ht="15" thickTop="1" x14ac:dyDescent="0.3">
      <c r="A17" s="2" t="s">
        <v>10</v>
      </c>
      <c r="B17" s="3">
        <v>44179</v>
      </c>
      <c r="C17" t="s">
        <v>19</v>
      </c>
      <c r="D17" t="s">
        <v>96</v>
      </c>
      <c r="E17" t="s">
        <v>19</v>
      </c>
      <c r="F17" t="s">
        <v>96</v>
      </c>
      <c r="H17" t="s">
        <v>19</v>
      </c>
      <c r="I17" t="s">
        <v>96</v>
      </c>
    </row>
    <row r="18" spans="1:9" x14ac:dyDescent="0.3">
      <c r="A18" s="4" t="s">
        <v>11</v>
      </c>
      <c r="B18" s="5">
        <v>44180</v>
      </c>
      <c r="C18" t="s">
        <v>128</v>
      </c>
      <c r="D18" t="s">
        <v>129</v>
      </c>
      <c r="E18" t="s">
        <v>24</v>
      </c>
      <c r="F18" t="s">
        <v>42</v>
      </c>
      <c r="H18" t="s">
        <v>30</v>
      </c>
      <c r="I18" t="s">
        <v>35</v>
      </c>
    </row>
    <row r="19" spans="1:9" x14ac:dyDescent="0.3">
      <c r="A19" s="4" t="s">
        <v>12</v>
      </c>
      <c r="B19" s="5">
        <v>44181</v>
      </c>
      <c r="C19" t="s">
        <v>128</v>
      </c>
      <c r="D19" t="s">
        <v>132</v>
      </c>
      <c r="E19" t="s">
        <v>24</v>
      </c>
      <c r="F19" t="s">
        <v>42</v>
      </c>
      <c r="H19" t="s">
        <v>30</v>
      </c>
      <c r="I19" t="s">
        <v>35</v>
      </c>
    </row>
    <row r="20" spans="1:9" x14ac:dyDescent="0.3">
      <c r="A20" s="4" t="s">
        <v>13</v>
      </c>
      <c r="B20" s="5">
        <v>44182</v>
      </c>
      <c r="C20" t="s">
        <v>130</v>
      </c>
      <c r="D20" t="s">
        <v>131</v>
      </c>
      <c r="E20" t="s">
        <v>43</v>
      </c>
      <c r="F20" t="s">
        <v>45</v>
      </c>
      <c r="H20" t="s">
        <v>30</v>
      </c>
      <c r="I20" t="s">
        <v>35</v>
      </c>
    </row>
    <row r="21" spans="1:9" x14ac:dyDescent="0.3">
      <c r="A21" s="4" t="s">
        <v>14</v>
      </c>
      <c r="B21" s="5">
        <v>44183</v>
      </c>
      <c r="C21" t="s">
        <v>20</v>
      </c>
      <c r="D21" t="s">
        <v>51</v>
      </c>
      <c r="E21" t="s">
        <v>43</v>
      </c>
      <c r="F21" t="s">
        <v>45</v>
      </c>
      <c r="H21" t="s">
        <v>30</v>
      </c>
      <c r="I21" t="s">
        <v>35</v>
      </c>
    </row>
    <row r="22" spans="1:9" x14ac:dyDescent="0.3">
      <c r="A22" s="2" t="s">
        <v>15</v>
      </c>
      <c r="B22" s="3">
        <v>44184</v>
      </c>
      <c r="C22" t="s">
        <v>20</v>
      </c>
      <c r="D22" t="s">
        <v>51</v>
      </c>
      <c r="E22" t="s">
        <v>43</v>
      </c>
      <c r="F22" t="s">
        <v>45</v>
      </c>
      <c r="H22" t="s">
        <v>31</v>
      </c>
      <c r="I22" t="s">
        <v>36</v>
      </c>
    </row>
    <row r="23" spans="1:9" ht="15" thickBot="1" x14ac:dyDescent="0.35">
      <c r="A23" s="6" t="s">
        <v>16</v>
      </c>
      <c r="B23" s="7">
        <v>44185</v>
      </c>
      <c r="C23" t="s">
        <v>20</v>
      </c>
      <c r="D23" t="s">
        <v>51</v>
      </c>
      <c r="E23" t="s">
        <v>43</v>
      </c>
      <c r="F23" t="s">
        <v>45</v>
      </c>
      <c r="H23" t="s">
        <v>31</v>
      </c>
      <c r="I23" t="s">
        <v>36</v>
      </c>
    </row>
    <row r="24" spans="1:9" ht="15" thickTop="1" x14ac:dyDescent="0.3">
      <c r="A24" s="2" t="s">
        <v>10</v>
      </c>
      <c r="B24" s="3">
        <v>44186</v>
      </c>
      <c r="C24" t="s">
        <v>20</v>
      </c>
      <c r="D24" t="s">
        <v>51</v>
      </c>
      <c r="E24" t="s">
        <v>43</v>
      </c>
      <c r="F24" t="s">
        <v>45</v>
      </c>
      <c r="H24" t="s">
        <v>31</v>
      </c>
      <c r="I24" t="s">
        <v>36</v>
      </c>
    </row>
    <row r="25" spans="1:9" x14ac:dyDescent="0.3">
      <c r="A25" s="4" t="s">
        <v>11</v>
      </c>
      <c r="B25" s="5">
        <v>44187</v>
      </c>
      <c r="C25" t="s">
        <v>21</v>
      </c>
      <c r="D25" t="s">
        <v>52</v>
      </c>
      <c r="E25" t="s">
        <v>43</v>
      </c>
      <c r="F25" t="s">
        <v>45</v>
      </c>
      <c r="H25" t="s">
        <v>31</v>
      </c>
      <c r="I25" t="s">
        <v>36</v>
      </c>
    </row>
    <row r="26" spans="1:9" x14ac:dyDescent="0.3">
      <c r="A26" s="4" t="s">
        <v>12</v>
      </c>
      <c r="B26" s="5">
        <v>44188</v>
      </c>
      <c r="C26" t="s">
        <v>21</v>
      </c>
      <c r="D26" t="s">
        <v>52</v>
      </c>
      <c r="E26" t="s">
        <v>43</v>
      </c>
      <c r="F26" t="s">
        <v>45</v>
      </c>
      <c r="H26" t="s">
        <v>133</v>
      </c>
    </row>
    <row r="27" spans="1:9" s="46" customFormat="1" x14ac:dyDescent="0.3">
      <c r="A27" s="44" t="s">
        <v>13</v>
      </c>
      <c r="B27" s="45">
        <v>44189</v>
      </c>
    </row>
    <row r="28" spans="1:9" s="46" customFormat="1" x14ac:dyDescent="0.3">
      <c r="A28" s="44" t="s">
        <v>14</v>
      </c>
      <c r="B28" s="45">
        <v>44190</v>
      </c>
    </row>
    <row r="29" spans="1:9" x14ac:dyDescent="0.3">
      <c r="A29" s="2" t="s">
        <v>15</v>
      </c>
      <c r="B29" s="3">
        <v>44191</v>
      </c>
      <c r="C29" t="s">
        <v>21</v>
      </c>
      <c r="D29" t="s">
        <v>52</v>
      </c>
      <c r="E29" t="s">
        <v>43</v>
      </c>
      <c r="F29" t="s">
        <v>45</v>
      </c>
      <c r="H29" t="s">
        <v>32</v>
      </c>
      <c r="I29" t="s">
        <v>37</v>
      </c>
    </row>
    <row r="30" spans="1:9" ht="15" thickBot="1" x14ac:dyDescent="0.35">
      <c r="A30" s="6" t="s">
        <v>16</v>
      </c>
      <c r="B30" s="7">
        <v>44192</v>
      </c>
      <c r="C30" t="s">
        <v>21</v>
      </c>
      <c r="D30" t="s">
        <v>52</v>
      </c>
      <c r="E30" t="s">
        <v>27</v>
      </c>
      <c r="F30" t="s">
        <v>56</v>
      </c>
      <c r="G30" t="s">
        <v>49</v>
      </c>
      <c r="H30" t="s">
        <v>32</v>
      </c>
      <c r="I30" t="s">
        <v>37</v>
      </c>
    </row>
    <row r="31" spans="1:9" ht="15" thickTop="1" x14ac:dyDescent="0.3">
      <c r="A31" s="2" t="s">
        <v>10</v>
      </c>
      <c r="B31" s="3">
        <v>44193</v>
      </c>
      <c r="C31" t="s">
        <v>21</v>
      </c>
      <c r="D31" t="s">
        <v>52</v>
      </c>
      <c r="E31" t="s">
        <v>27</v>
      </c>
      <c r="F31" t="s">
        <v>46</v>
      </c>
      <c r="G31" t="s">
        <v>49</v>
      </c>
      <c r="H31" t="s">
        <v>32</v>
      </c>
      <c r="I31" t="s">
        <v>37</v>
      </c>
    </row>
    <row r="32" spans="1:9" x14ac:dyDescent="0.3">
      <c r="A32" s="4" t="s">
        <v>11</v>
      </c>
      <c r="B32" s="5">
        <v>44194</v>
      </c>
      <c r="C32" t="s">
        <v>21</v>
      </c>
      <c r="D32" t="s">
        <v>52</v>
      </c>
      <c r="E32" t="s">
        <v>43</v>
      </c>
      <c r="F32" t="s">
        <v>44</v>
      </c>
      <c r="H32" t="s">
        <v>32</v>
      </c>
      <c r="I32" t="s">
        <v>37</v>
      </c>
    </row>
    <row r="33" spans="1:9" x14ac:dyDescent="0.3">
      <c r="A33" s="4" t="s">
        <v>12</v>
      </c>
      <c r="B33" s="5">
        <v>44195</v>
      </c>
      <c r="C33" t="s">
        <v>22</v>
      </c>
      <c r="D33" t="s">
        <v>53</v>
      </c>
      <c r="H33" t="s">
        <v>33</v>
      </c>
      <c r="I33" t="s">
        <v>38</v>
      </c>
    </row>
    <row r="34" spans="1:9" s="46" customFormat="1" x14ac:dyDescent="0.3">
      <c r="A34" s="44" t="s">
        <v>13</v>
      </c>
      <c r="B34" s="45">
        <v>44196</v>
      </c>
    </row>
    <row r="35" spans="1:9" s="46" customFormat="1" x14ac:dyDescent="0.3">
      <c r="A35" s="44" t="s">
        <v>14</v>
      </c>
      <c r="B35" s="45">
        <v>44197</v>
      </c>
    </row>
    <row r="36" spans="1:9" x14ac:dyDescent="0.3">
      <c r="A36" s="2" t="s">
        <v>15</v>
      </c>
      <c r="B36" s="3">
        <v>44198</v>
      </c>
      <c r="C36" t="s">
        <v>23</v>
      </c>
      <c r="D36" t="s">
        <v>54</v>
      </c>
      <c r="E36" t="s">
        <v>43</v>
      </c>
      <c r="F36" t="s">
        <v>44</v>
      </c>
      <c r="H36" t="s">
        <v>34</v>
      </c>
      <c r="I36" t="s">
        <v>39</v>
      </c>
    </row>
    <row r="37" spans="1:9" ht="15" thickBot="1" x14ac:dyDescent="0.35">
      <c r="A37" s="6" t="s">
        <v>16</v>
      </c>
      <c r="B37" s="7">
        <v>44199</v>
      </c>
      <c r="C37" t="s">
        <v>23</v>
      </c>
      <c r="D37" t="s">
        <v>54</v>
      </c>
      <c r="E37" t="s">
        <v>27</v>
      </c>
      <c r="F37" t="s">
        <v>47</v>
      </c>
      <c r="G37" t="s">
        <v>50</v>
      </c>
    </row>
    <row r="38" spans="1:9" ht="15" thickTop="1" x14ac:dyDescent="0.3">
      <c r="A38" s="2" t="s">
        <v>10</v>
      </c>
      <c r="B38" s="3">
        <v>44200</v>
      </c>
      <c r="C38" t="s">
        <v>23</v>
      </c>
      <c r="D38" t="s">
        <v>54</v>
      </c>
      <c r="E38" t="s">
        <v>27</v>
      </c>
      <c r="F38" t="s">
        <v>48</v>
      </c>
      <c r="G38" t="s">
        <v>50</v>
      </c>
      <c r="H38" t="s">
        <v>34</v>
      </c>
      <c r="I38" t="s">
        <v>40</v>
      </c>
    </row>
    <row r="39" spans="1:9" x14ac:dyDescent="0.3">
      <c r="A39" s="4" t="s">
        <v>11</v>
      </c>
      <c r="B39" s="5">
        <v>44201</v>
      </c>
      <c r="G39" t="s">
        <v>55</v>
      </c>
    </row>
    <row r="40" spans="1:9" x14ac:dyDescent="0.3">
      <c r="A40" s="4" t="s">
        <v>12</v>
      </c>
      <c r="B40" s="5">
        <v>44202</v>
      </c>
    </row>
    <row r="41" spans="1:9" x14ac:dyDescent="0.3">
      <c r="A41" s="4" t="s">
        <v>13</v>
      </c>
      <c r="B41" s="5">
        <v>44203</v>
      </c>
    </row>
    <row r="42" spans="1:9" x14ac:dyDescent="0.3">
      <c r="A42" s="4" t="s">
        <v>14</v>
      </c>
      <c r="B42" s="5">
        <v>44204</v>
      </c>
    </row>
    <row r="43" spans="1:9" x14ac:dyDescent="0.3">
      <c r="A43" s="2" t="s">
        <v>15</v>
      </c>
      <c r="B43" s="3">
        <v>44205</v>
      </c>
    </row>
    <row r="44" spans="1:9" ht="15" thickBot="1" x14ac:dyDescent="0.35">
      <c r="A44" s="6" t="s">
        <v>16</v>
      </c>
      <c r="B44" s="7">
        <v>44206</v>
      </c>
    </row>
    <row r="45" spans="1:9" ht="15" thickTop="1" x14ac:dyDescent="0.3">
      <c r="A45" s="2" t="s">
        <v>10</v>
      </c>
      <c r="B45" s="3">
        <v>44207</v>
      </c>
    </row>
    <row r="46" spans="1:9" x14ac:dyDescent="0.3">
      <c r="A46" s="4" t="s">
        <v>11</v>
      </c>
      <c r="B46" s="5">
        <v>44208</v>
      </c>
    </row>
    <row r="47" spans="1:9" x14ac:dyDescent="0.3">
      <c r="A47" s="4" t="s">
        <v>12</v>
      </c>
      <c r="B47" s="5">
        <v>44209</v>
      </c>
    </row>
    <row r="48" spans="1:9" x14ac:dyDescent="0.3">
      <c r="A48" s="4" t="s">
        <v>13</v>
      </c>
      <c r="B48" s="5">
        <v>44210</v>
      </c>
    </row>
    <row r="49" spans="1:2" x14ac:dyDescent="0.3">
      <c r="A49" s="4" t="s">
        <v>14</v>
      </c>
      <c r="B49" s="5">
        <v>44211</v>
      </c>
    </row>
    <row r="50" spans="1:2" x14ac:dyDescent="0.3">
      <c r="A50" s="2" t="s">
        <v>15</v>
      </c>
      <c r="B50" s="3">
        <v>44212</v>
      </c>
    </row>
    <row r="51" spans="1:2" ht="15" thickBot="1" x14ac:dyDescent="0.35">
      <c r="A51" s="6" t="s">
        <v>16</v>
      </c>
      <c r="B51" s="7">
        <v>44213</v>
      </c>
    </row>
    <row r="52" spans="1:2" ht="15" thickTop="1" x14ac:dyDescent="0.3">
      <c r="A52" s="2" t="s">
        <v>10</v>
      </c>
      <c r="B52" s="3">
        <v>44214</v>
      </c>
    </row>
    <row r="53" spans="1:2" x14ac:dyDescent="0.3">
      <c r="A53" s="4" t="s">
        <v>11</v>
      </c>
      <c r="B53" s="5">
        <v>44215</v>
      </c>
    </row>
    <row r="54" spans="1:2" x14ac:dyDescent="0.3">
      <c r="A54" s="4" t="s">
        <v>12</v>
      </c>
      <c r="B54" s="5">
        <v>44216</v>
      </c>
    </row>
    <row r="55" spans="1:2" x14ac:dyDescent="0.3">
      <c r="A55" s="4" t="s">
        <v>13</v>
      </c>
      <c r="B55" s="5">
        <v>44217</v>
      </c>
    </row>
    <row r="56" spans="1:2" x14ac:dyDescent="0.3">
      <c r="A56" s="4" t="s">
        <v>14</v>
      </c>
      <c r="B56" s="5">
        <v>44218</v>
      </c>
    </row>
    <row r="57" spans="1:2" x14ac:dyDescent="0.3">
      <c r="A57" s="2" t="s">
        <v>15</v>
      </c>
      <c r="B57" s="3">
        <v>44219</v>
      </c>
    </row>
    <row r="58" spans="1:2" ht="15" thickBot="1" x14ac:dyDescent="0.35">
      <c r="A58" s="6" t="s">
        <v>16</v>
      </c>
      <c r="B58" s="7">
        <v>44220</v>
      </c>
    </row>
    <row r="59" spans="1:2" ht="15" thickTop="1" x14ac:dyDescent="0.3">
      <c r="A59" s="2" t="s">
        <v>10</v>
      </c>
      <c r="B59" s="3">
        <v>44221</v>
      </c>
    </row>
    <row r="60" spans="1:2" x14ac:dyDescent="0.3">
      <c r="A60" s="4" t="s">
        <v>11</v>
      </c>
      <c r="B60" s="5">
        <v>44222</v>
      </c>
    </row>
    <row r="61" spans="1:2" x14ac:dyDescent="0.3">
      <c r="A61" s="4" t="s">
        <v>12</v>
      </c>
      <c r="B61" s="5">
        <v>44223</v>
      </c>
    </row>
    <row r="62" spans="1:2" x14ac:dyDescent="0.3">
      <c r="A62" s="4" t="s">
        <v>13</v>
      </c>
      <c r="B62" s="5">
        <v>44224</v>
      </c>
    </row>
    <row r="63" spans="1:2" x14ac:dyDescent="0.3">
      <c r="A63" s="4" t="s">
        <v>14</v>
      </c>
      <c r="B63" s="5">
        <v>44225</v>
      </c>
    </row>
    <row r="64" spans="1:2" x14ac:dyDescent="0.3">
      <c r="A64" s="2" t="s">
        <v>15</v>
      </c>
      <c r="B64" s="3">
        <v>44226</v>
      </c>
    </row>
    <row r="65" spans="1:2" ht="15" thickBot="1" x14ac:dyDescent="0.35">
      <c r="A65" s="6" t="s">
        <v>16</v>
      </c>
      <c r="B65" s="7">
        <v>44227</v>
      </c>
    </row>
    <row r="66" spans="1:2" ht="15" thickTop="1" x14ac:dyDescent="0.3">
      <c r="A66" s="2" t="s">
        <v>10</v>
      </c>
      <c r="B66" s="3">
        <v>44228</v>
      </c>
    </row>
    <row r="67" spans="1:2" x14ac:dyDescent="0.3">
      <c r="A67" s="4" t="s">
        <v>11</v>
      </c>
      <c r="B67" s="5">
        <v>44229</v>
      </c>
    </row>
    <row r="68" spans="1:2" x14ac:dyDescent="0.3">
      <c r="A68" s="4" t="s">
        <v>12</v>
      </c>
      <c r="B68" s="5">
        <v>44230</v>
      </c>
    </row>
    <row r="69" spans="1:2" x14ac:dyDescent="0.3">
      <c r="A69" s="4" t="s">
        <v>13</v>
      </c>
      <c r="B69" s="5">
        <v>44231</v>
      </c>
    </row>
    <row r="70" spans="1:2" x14ac:dyDescent="0.3">
      <c r="A70" s="4" t="s">
        <v>14</v>
      </c>
      <c r="B70" s="5">
        <v>44232</v>
      </c>
    </row>
    <row r="71" spans="1:2" x14ac:dyDescent="0.3">
      <c r="A71" s="2" t="s">
        <v>15</v>
      </c>
      <c r="B71" s="3">
        <v>44233</v>
      </c>
    </row>
    <row r="72" spans="1:2" ht="15" thickBot="1" x14ac:dyDescent="0.35">
      <c r="A72" s="6" t="s">
        <v>16</v>
      </c>
      <c r="B72" s="7">
        <v>44234</v>
      </c>
    </row>
    <row r="73" spans="1:2" ht="15" thickTop="1" x14ac:dyDescent="0.3">
      <c r="A73" s="2" t="s">
        <v>10</v>
      </c>
      <c r="B73" s="3">
        <v>44235</v>
      </c>
    </row>
    <row r="74" spans="1:2" x14ac:dyDescent="0.3">
      <c r="A74" s="4" t="s">
        <v>11</v>
      </c>
      <c r="B74" s="5">
        <v>44236</v>
      </c>
    </row>
    <row r="75" spans="1:2" x14ac:dyDescent="0.3">
      <c r="A75" s="4" t="s">
        <v>12</v>
      </c>
      <c r="B75" s="5">
        <v>44237</v>
      </c>
    </row>
    <row r="76" spans="1:2" x14ac:dyDescent="0.3">
      <c r="A76" s="4" t="s">
        <v>13</v>
      </c>
      <c r="B76" s="5">
        <v>44238</v>
      </c>
    </row>
    <row r="77" spans="1:2" x14ac:dyDescent="0.3">
      <c r="A77" s="4" t="s">
        <v>14</v>
      </c>
      <c r="B77" s="5">
        <v>44239</v>
      </c>
    </row>
    <row r="78" spans="1:2" x14ac:dyDescent="0.3">
      <c r="A78" s="2" t="s">
        <v>15</v>
      </c>
      <c r="B78" s="3">
        <v>44240</v>
      </c>
    </row>
    <row r="79" spans="1:2" ht="15" thickBot="1" x14ac:dyDescent="0.35">
      <c r="A79" s="6" t="s">
        <v>16</v>
      </c>
      <c r="B79" s="7">
        <v>44241</v>
      </c>
    </row>
    <row r="80" spans="1:2" ht="15" thickTop="1" x14ac:dyDescent="0.3">
      <c r="A80" s="2" t="s">
        <v>10</v>
      </c>
      <c r="B80" s="3">
        <v>44242</v>
      </c>
    </row>
    <row r="81" spans="1:2" x14ac:dyDescent="0.3">
      <c r="A81" s="4" t="s">
        <v>11</v>
      </c>
      <c r="B81" s="5">
        <v>44243</v>
      </c>
    </row>
    <row r="82" spans="1:2" x14ac:dyDescent="0.3">
      <c r="A82" s="4" t="s">
        <v>12</v>
      </c>
      <c r="B82" s="5">
        <v>44244</v>
      </c>
    </row>
    <row r="83" spans="1:2" x14ac:dyDescent="0.3">
      <c r="A83" s="4" t="s">
        <v>13</v>
      </c>
      <c r="B83" s="5">
        <v>44245</v>
      </c>
    </row>
    <row r="84" spans="1:2" x14ac:dyDescent="0.3">
      <c r="A84" s="4" t="s">
        <v>14</v>
      </c>
      <c r="B84" s="5">
        <v>44246</v>
      </c>
    </row>
    <row r="85" spans="1:2" x14ac:dyDescent="0.3">
      <c r="A85" s="2" t="s">
        <v>15</v>
      </c>
      <c r="B85" s="3">
        <v>44247</v>
      </c>
    </row>
    <row r="86" spans="1:2" ht="15" thickBot="1" x14ac:dyDescent="0.35">
      <c r="A86" s="6" t="s">
        <v>16</v>
      </c>
      <c r="B86" s="7">
        <v>44248</v>
      </c>
    </row>
    <row r="87" spans="1:2" ht="15" thickTop="1" x14ac:dyDescent="0.3">
      <c r="A87" s="2" t="s">
        <v>10</v>
      </c>
      <c r="B87" s="3">
        <v>44249</v>
      </c>
    </row>
    <row r="88" spans="1:2" x14ac:dyDescent="0.3">
      <c r="A88" s="4" t="s">
        <v>11</v>
      </c>
      <c r="B88" s="5">
        <v>44250</v>
      </c>
    </row>
    <row r="89" spans="1:2" x14ac:dyDescent="0.3">
      <c r="A89" s="4" t="s">
        <v>12</v>
      </c>
      <c r="B89" s="5">
        <v>44251</v>
      </c>
    </row>
    <row r="90" spans="1:2" x14ac:dyDescent="0.3">
      <c r="A90" s="4" t="s">
        <v>13</v>
      </c>
      <c r="B90" s="5">
        <v>44252</v>
      </c>
    </row>
    <row r="91" spans="1:2" x14ac:dyDescent="0.3">
      <c r="A91" s="4" t="s">
        <v>14</v>
      </c>
      <c r="B91" s="5">
        <v>44253</v>
      </c>
    </row>
    <row r="92" spans="1:2" x14ac:dyDescent="0.3">
      <c r="A92" s="2" t="s">
        <v>15</v>
      </c>
      <c r="B92" s="3">
        <v>44254</v>
      </c>
    </row>
    <row r="93" spans="1:2" ht="15" thickBot="1" x14ac:dyDescent="0.35">
      <c r="A93" s="6" t="s">
        <v>16</v>
      </c>
      <c r="B93" s="7">
        <v>44255</v>
      </c>
    </row>
    <row r="94" spans="1:2" ht="15" thickTop="1" x14ac:dyDescent="0.3">
      <c r="A94" s="2" t="s">
        <v>10</v>
      </c>
      <c r="B94" s="3">
        <v>44256</v>
      </c>
    </row>
    <row r="95" spans="1:2" x14ac:dyDescent="0.3">
      <c r="A95" s="4" t="s">
        <v>11</v>
      </c>
      <c r="B95" s="5">
        <v>44257</v>
      </c>
    </row>
    <row r="96" spans="1:2" x14ac:dyDescent="0.3">
      <c r="A96" s="4" t="s">
        <v>12</v>
      </c>
      <c r="B96" s="5">
        <v>44258</v>
      </c>
    </row>
    <row r="97" spans="1:2" x14ac:dyDescent="0.3">
      <c r="A97" s="4" t="s">
        <v>13</v>
      </c>
      <c r="B97" s="5">
        <v>44259</v>
      </c>
    </row>
    <row r="98" spans="1:2" x14ac:dyDescent="0.3">
      <c r="A98" s="4" t="s">
        <v>14</v>
      </c>
      <c r="B98" s="5">
        <v>44260</v>
      </c>
    </row>
    <row r="99" spans="1:2" x14ac:dyDescent="0.3">
      <c r="A99" s="2" t="s">
        <v>15</v>
      </c>
      <c r="B99" s="3">
        <v>44261</v>
      </c>
    </row>
    <row r="100" spans="1:2" ht="15" thickBot="1" x14ac:dyDescent="0.35">
      <c r="A100" s="6" t="s">
        <v>16</v>
      </c>
      <c r="B100" s="7">
        <v>44262</v>
      </c>
    </row>
    <row r="101" spans="1:2" ht="15" thickTop="1" x14ac:dyDescent="0.3">
      <c r="A101" s="2" t="s">
        <v>10</v>
      </c>
      <c r="B101" s="3">
        <v>44263</v>
      </c>
    </row>
    <row r="102" spans="1:2" x14ac:dyDescent="0.3">
      <c r="A102" s="4" t="s">
        <v>11</v>
      </c>
      <c r="B102" s="5">
        <v>44264</v>
      </c>
    </row>
    <row r="103" spans="1:2" x14ac:dyDescent="0.3">
      <c r="A103" s="4" t="s">
        <v>12</v>
      </c>
      <c r="B103" s="5">
        <v>44265</v>
      </c>
    </row>
    <row r="104" spans="1:2" x14ac:dyDescent="0.3">
      <c r="A104" s="4" t="s">
        <v>13</v>
      </c>
      <c r="B104" s="5">
        <v>44266</v>
      </c>
    </row>
    <row r="105" spans="1:2" x14ac:dyDescent="0.3">
      <c r="A105" s="4" t="s">
        <v>14</v>
      </c>
      <c r="B105" s="5">
        <v>44267</v>
      </c>
    </row>
    <row r="106" spans="1:2" x14ac:dyDescent="0.3">
      <c r="A106" s="2" t="s">
        <v>15</v>
      </c>
      <c r="B106" s="3">
        <v>44268</v>
      </c>
    </row>
    <row r="107" spans="1:2" ht="15" thickBot="1" x14ac:dyDescent="0.35">
      <c r="A107" s="6" t="s">
        <v>16</v>
      </c>
      <c r="B107" s="7">
        <v>44269</v>
      </c>
    </row>
    <row r="108" spans="1:2" ht="15" thickTop="1" x14ac:dyDescent="0.3">
      <c r="A108" s="2" t="s">
        <v>10</v>
      </c>
      <c r="B108" s="3">
        <v>44270</v>
      </c>
    </row>
    <row r="109" spans="1:2" x14ac:dyDescent="0.3">
      <c r="A109" s="4" t="s">
        <v>11</v>
      </c>
      <c r="B109" s="5">
        <v>44271</v>
      </c>
    </row>
    <row r="110" spans="1:2" x14ac:dyDescent="0.3">
      <c r="A110" s="4" t="s">
        <v>12</v>
      </c>
      <c r="B110" s="5">
        <v>44272</v>
      </c>
    </row>
    <row r="111" spans="1:2" x14ac:dyDescent="0.3">
      <c r="A111" s="4" t="s">
        <v>13</v>
      </c>
      <c r="B111" s="5">
        <v>44273</v>
      </c>
    </row>
    <row r="112" spans="1:2" x14ac:dyDescent="0.3">
      <c r="A112" s="4" t="s">
        <v>14</v>
      </c>
      <c r="B112" s="5">
        <v>44274</v>
      </c>
    </row>
    <row r="113" spans="1:2" x14ac:dyDescent="0.3">
      <c r="A113" s="2" t="s">
        <v>15</v>
      </c>
      <c r="B113" s="3">
        <v>44275</v>
      </c>
    </row>
    <row r="114" spans="1:2" ht="15" thickBot="1" x14ac:dyDescent="0.35">
      <c r="A114" s="6" t="s">
        <v>16</v>
      </c>
      <c r="B114" s="7">
        <v>44276</v>
      </c>
    </row>
    <row r="115" spans="1:2" ht="15" thickTop="1" x14ac:dyDescent="0.3">
      <c r="A115" s="2" t="s">
        <v>10</v>
      </c>
      <c r="B115" s="3">
        <v>44277</v>
      </c>
    </row>
    <row r="116" spans="1:2" x14ac:dyDescent="0.3">
      <c r="A116" s="4" t="s">
        <v>11</v>
      </c>
      <c r="B116" s="5">
        <v>44278</v>
      </c>
    </row>
    <row r="117" spans="1:2" x14ac:dyDescent="0.3">
      <c r="A117" s="4" t="s">
        <v>12</v>
      </c>
      <c r="B117" s="5">
        <v>44279</v>
      </c>
    </row>
    <row r="118" spans="1:2" x14ac:dyDescent="0.3">
      <c r="A118" s="4" t="s">
        <v>13</v>
      </c>
      <c r="B118" s="5">
        <v>44280</v>
      </c>
    </row>
    <row r="119" spans="1:2" x14ac:dyDescent="0.3">
      <c r="A119" s="4" t="s">
        <v>14</v>
      </c>
      <c r="B119" s="5">
        <v>44281</v>
      </c>
    </row>
    <row r="120" spans="1:2" x14ac:dyDescent="0.3">
      <c r="A120" s="2" t="s">
        <v>15</v>
      </c>
      <c r="B120" s="3">
        <v>44282</v>
      </c>
    </row>
    <row r="121" spans="1:2" ht="15" thickBot="1" x14ac:dyDescent="0.35">
      <c r="A121" s="6" t="s">
        <v>16</v>
      </c>
      <c r="B121" s="7">
        <v>44283</v>
      </c>
    </row>
    <row r="122" spans="1:2" ht="15" thickTop="1" x14ac:dyDescent="0.3">
      <c r="A122" s="2" t="s">
        <v>10</v>
      </c>
      <c r="B122" s="3">
        <v>44284</v>
      </c>
    </row>
    <row r="123" spans="1:2" x14ac:dyDescent="0.3">
      <c r="A123" s="4" t="s">
        <v>11</v>
      </c>
      <c r="B123" s="5">
        <v>44285</v>
      </c>
    </row>
    <row r="124" spans="1:2" x14ac:dyDescent="0.3">
      <c r="A124" s="4" t="s">
        <v>12</v>
      </c>
      <c r="B124" s="5">
        <v>44286</v>
      </c>
    </row>
    <row r="125" spans="1:2" x14ac:dyDescent="0.3">
      <c r="A125" s="4" t="s">
        <v>13</v>
      </c>
      <c r="B125" s="5">
        <v>44287</v>
      </c>
    </row>
    <row r="126" spans="1:2" x14ac:dyDescent="0.3">
      <c r="A126" s="4" t="s">
        <v>14</v>
      </c>
      <c r="B126" s="5">
        <v>44288</v>
      </c>
    </row>
    <row r="127" spans="1:2" x14ac:dyDescent="0.3">
      <c r="A127" s="2" t="s">
        <v>15</v>
      </c>
      <c r="B127" s="3">
        <v>44289</v>
      </c>
    </row>
    <row r="128" spans="1:2" ht="15" thickBot="1" x14ac:dyDescent="0.35">
      <c r="A128" s="6" t="s">
        <v>16</v>
      </c>
      <c r="B128" s="7">
        <v>44290</v>
      </c>
    </row>
    <row r="129" spans="1:2" ht="15" thickTop="1" x14ac:dyDescent="0.3">
      <c r="A129" s="2" t="s">
        <v>10</v>
      </c>
      <c r="B129" s="3">
        <v>44291</v>
      </c>
    </row>
    <row r="130" spans="1:2" x14ac:dyDescent="0.3">
      <c r="A130" s="4" t="s">
        <v>11</v>
      </c>
      <c r="B130" s="5">
        <v>44292</v>
      </c>
    </row>
    <row r="131" spans="1:2" x14ac:dyDescent="0.3">
      <c r="A131" s="4" t="s">
        <v>12</v>
      </c>
      <c r="B131" s="5">
        <v>44293</v>
      </c>
    </row>
    <row r="132" spans="1:2" x14ac:dyDescent="0.3">
      <c r="A132" s="4" t="s">
        <v>13</v>
      </c>
      <c r="B132" s="5">
        <v>44294</v>
      </c>
    </row>
    <row r="133" spans="1:2" x14ac:dyDescent="0.3">
      <c r="A133" s="4" t="s">
        <v>14</v>
      </c>
      <c r="B133" s="5">
        <v>44295</v>
      </c>
    </row>
    <row r="134" spans="1:2" x14ac:dyDescent="0.3">
      <c r="A134" s="2" t="s">
        <v>15</v>
      </c>
      <c r="B134" s="3">
        <v>44296</v>
      </c>
    </row>
    <row r="135" spans="1:2" ht="15" thickBot="1" x14ac:dyDescent="0.35">
      <c r="A135" s="6" t="s">
        <v>16</v>
      </c>
      <c r="B135" s="7">
        <v>44297</v>
      </c>
    </row>
    <row r="136" spans="1:2" ht="15" thickTop="1" x14ac:dyDescent="0.3">
      <c r="A136" s="2" t="s">
        <v>10</v>
      </c>
      <c r="B136" s="3">
        <v>44298</v>
      </c>
    </row>
    <row r="137" spans="1:2" x14ac:dyDescent="0.3">
      <c r="A137" s="4" t="s">
        <v>11</v>
      </c>
      <c r="B137" s="5">
        <v>44299</v>
      </c>
    </row>
    <row r="138" spans="1:2" x14ac:dyDescent="0.3">
      <c r="A138" s="4" t="s">
        <v>12</v>
      </c>
      <c r="B138" s="5">
        <v>44300</v>
      </c>
    </row>
    <row r="139" spans="1:2" x14ac:dyDescent="0.3">
      <c r="A139" s="4" t="s">
        <v>13</v>
      </c>
      <c r="B139" s="5">
        <v>44301</v>
      </c>
    </row>
    <row r="140" spans="1:2" x14ac:dyDescent="0.3">
      <c r="A140" s="4" t="s">
        <v>14</v>
      </c>
      <c r="B140" s="5">
        <v>44302</v>
      </c>
    </row>
    <row r="141" spans="1:2" x14ac:dyDescent="0.3">
      <c r="A141" s="2" t="s">
        <v>15</v>
      </c>
      <c r="B141" s="3">
        <v>44303</v>
      </c>
    </row>
    <row r="142" spans="1:2" ht="15" thickBot="1" x14ac:dyDescent="0.35">
      <c r="A142" s="6" t="s">
        <v>16</v>
      </c>
      <c r="B142" s="7">
        <v>44304</v>
      </c>
    </row>
    <row r="143" spans="1:2" ht="15" thickTop="1" x14ac:dyDescent="0.3">
      <c r="A143" s="2" t="s">
        <v>10</v>
      </c>
      <c r="B143" s="3">
        <v>44305</v>
      </c>
    </row>
    <row r="144" spans="1:2" x14ac:dyDescent="0.3">
      <c r="A144" s="4" t="s">
        <v>11</v>
      </c>
      <c r="B144" s="5">
        <v>44306</v>
      </c>
    </row>
    <row r="145" spans="1:2" x14ac:dyDescent="0.3">
      <c r="A145" s="4" t="s">
        <v>12</v>
      </c>
      <c r="B145" s="5">
        <v>44307</v>
      </c>
    </row>
    <row r="146" spans="1:2" x14ac:dyDescent="0.3">
      <c r="A146" s="4" t="s">
        <v>13</v>
      </c>
      <c r="B146" s="5">
        <v>44308</v>
      </c>
    </row>
    <row r="147" spans="1:2" x14ac:dyDescent="0.3">
      <c r="A147" s="4" t="s">
        <v>14</v>
      </c>
      <c r="B147" s="5">
        <v>44309</v>
      </c>
    </row>
    <row r="148" spans="1:2" x14ac:dyDescent="0.3">
      <c r="A148" s="2" t="s">
        <v>15</v>
      </c>
      <c r="B148" s="3">
        <v>44310</v>
      </c>
    </row>
    <row r="149" spans="1:2" ht="15" thickBot="1" x14ac:dyDescent="0.35">
      <c r="A149" s="6" t="s">
        <v>16</v>
      </c>
      <c r="B149" s="7">
        <v>44311</v>
      </c>
    </row>
    <row r="150" spans="1:2" ht="15" thickTop="1" x14ac:dyDescent="0.3">
      <c r="A150" s="2" t="s">
        <v>10</v>
      </c>
      <c r="B150" s="3">
        <v>44312</v>
      </c>
    </row>
    <row r="151" spans="1:2" x14ac:dyDescent="0.3">
      <c r="A151" s="4" t="s">
        <v>11</v>
      </c>
      <c r="B151" s="5">
        <v>44313</v>
      </c>
    </row>
    <row r="152" spans="1:2" x14ac:dyDescent="0.3">
      <c r="A152" s="4" t="s">
        <v>12</v>
      </c>
      <c r="B152" s="5">
        <v>44314</v>
      </c>
    </row>
    <row r="153" spans="1:2" x14ac:dyDescent="0.3">
      <c r="A153" s="4" t="s">
        <v>13</v>
      </c>
      <c r="B153" s="5">
        <v>44315</v>
      </c>
    </row>
    <row r="154" spans="1:2" x14ac:dyDescent="0.3">
      <c r="A154" s="4" t="s">
        <v>14</v>
      </c>
      <c r="B154" s="5">
        <v>44316</v>
      </c>
    </row>
    <row r="155" spans="1:2" x14ac:dyDescent="0.3">
      <c r="A155" s="2" t="s">
        <v>15</v>
      </c>
      <c r="B155" s="3">
        <v>44317</v>
      </c>
    </row>
    <row r="156" spans="1:2" ht="15" thickBot="1" x14ac:dyDescent="0.35">
      <c r="A156" s="6" t="s">
        <v>16</v>
      </c>
      <c r="B156" s="7">
        <v>44318</v>
      </c>
    </row>
    <row r="157" spans="1:2" ht="15" thickTop="1" x14ac:dyDescent="0.3">
      <c r="A157" s="2" t="s">
        <v>10</v>
      </c>
      <c r="B157" s="3">
        <v>44319</v>
      </c>
    </row>
    <row r="158" spans="1:2" x14ac:dyDescent="0.3">
      <c r="A158" s="4" t="s">
        <v>11</v>
      </c>
      <c r="B158" s="5">
        <v>44320</v>
      </c>
    </row>
    <row r="159" spans="1:2" x14ac:dyDescent="0.3">
      <c r="A159" s="4" t="s">
        <v>12</v>
      </c>
      <c r="B159" s="5">
        <v>44321</v>
      </c>
    </row>
    <row r="160" spans="1:2" x14ac:dyDescent="0.3">
      <c r="A160" s="4" t="s">
        <v>13</v>
      </c>
      <c r="B160" s="5">
        <v>44322</v>
      </c>
    </row>
    <row r="161" spans="1:2" x14ac:dyDescent="0.3">
      <c r="A161" s="4" t="s">
        <v>14</v>
      </c>
      <c r="B161" s="5">
        <v>44323</v>
      </c>
    </row>
    <row r="162" spans="1:2" x14ac:dyDescent="0.3">
      <c r="A162" s="2" t="s">
        <v>15</v>
      </c>
      <c r="B162" s="3">
        <v>44324</v>
      </c>
    </row>
    <row r="163" spans="1:2" ht="15" thickBot="1" x14ac:dyDescent="0.35">
      <c r="A163" s="6" t="s">
        <v>16</v>
      </c>
      <c r="B163" s="7">
        <v>44325</v>
      </c>
    </row>
    <row r="164" spans="1:2" ht="15" thickTop="1" x14ac:dyDescent="0.3">
      <c r="A164" s="2"/>
      <c r="B164" s="3"/>
    </row>
    <row r="165" spans="1:2" x14ac:dyDescent="0.3">
      <c r="A165" s="4"/>
      <c r="B165" s="5"/>
    </row>
  </sheetData>
  <phoneticPr fontId="2" type="noConversion"/>
  <printOptions gridLines="1"/>
  <pageMargins left="0.7" right="0.7" top="0.75" bottom="0.75" header="0.3" footer="0.3"/>
  <pageSetup scale="2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9D56-1981-48AD-8284-6EC5166F2EDE}">
  <dimension ref="A1"/>
  <sheetViews>
    <sheetView workbookViewId="0">
      <selection activeCell="N34" sqref="N34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B257-CDDB-4990-99E8-34338C371511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0114E-C360-424C-BC6D-8B6472BA6E18}">
  <dimension ref="A1"/>
  <sheetViews>
    <sheetView workbookViewId="0">
      <selection activeCell="G43" sqref="G4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AnimalWeights</vt:lpstr>
      <vt:lpstr>RunningSheetCounterbalancing</vt:lpstr>
      <vt:lpstr>AnimalWeights_print</vt:lpstr>
      <vt:lpstr>Animal_ListOrganised</vt:lpstr>
      <vt:lpstr>ExperimentalTimeline</vt:lpstr>
      <vt:lpstr>SpecificCI</vt:lpstr>
      <vt:lpstr>SensoryReinforcement</vt:lpstr>
      <vt:lpstr>ConditionedReinforcement</vt:lpstr>
      <vt:lpstr>Animal_ListOrganised!Print_Area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Panayi, Marios (NIH/NIDA) [F]</dc:creator>
  <cp:lastModifiedBy>Panayi, Marios (NIH/NIDA) [F]</cp:lastModifiedBy>
  <cp:lastPrinted>2021-01-21T22:55:27Z</cp:lastPrinted>
  <dcterms:created xsi:type="dcterms:W3CDTF">2020-11-27T21:52:24Z</dcterms:created>
  <dcterms:modified xsi:type="dcterms:W3CDTF">2021-01-21T22:57:00Z</dcterms:modified>
</cp:coreProperties>
</file>