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1"/>
  </bookViews>
  <sheets>
    <sheet name="Feuil1" sheetId="1" r:id="rId1"/>
    <sheet name="Feuil2" sheetId="2" r:id="rId2"/>
    <sheet name="Feuil3" sheetId="3" r:id="rId3"/>
  </sheets>
  <definedNames>
    <definedName name="g">Feuil1!$E$1</definedName>
    <definedName name="h">Feuil1!$E$4</definedName>
    <definedName name="len">Feuil1!$E$3</definedName>
    <definedName name="LM">Feuil1!$E$3</definedName>
    <definedName name="mu">Feuil1!$H$1</definedName>
    <definedName name="rho">Feuil1!$E$2</definedName>
    <definedName name="V">Feuil1!$B$3</definedName>
  </definedNames>
  <calcPr calcId="145621"/>
</workbook>
</file>

<file path=xl/calcChain.xml><?xml version="1.0" encoding="utf-8"?>
<calcChain xmlns="http://schemas.openxmlformats.org/spreadsheetml/2006/main">
  <c r="D16" i="2" l="1"/>
  <c r="B14" i="2"/>
  <c r="C13" i="2"/>
  <c r="C9" i="2"/>
  <c r="C7" i="2"/>
  <c r="B7" i="2"/>
  <c r="B10" i="2" s="1"/>
  <c r="D41" i="1" l="1"/>
  <c r="E41" i="1" s="1"/>
  <c r="A41" i="1"/>
  <c r="D40" i="1"/>
  <c r="E40" i="1" s="1"/>
  <c r="A40" i="1"/>
  <c r="D39" i="1"/>
  <c r="E39" i="1" s="1"/>
  <c r="A39" i="1"/>
  <c r="D38" i="1"/>
  <c r="E38" i="1" s="1"/>
  <c r="A38" i="1"/>
  <c r="D37" i="1"/>
  <c r="E37" i="1" s="1"/>
  <c r="A37" i="1"/>
  <c r="D36" i="1"/>
  <c r="E36" i="1" s="1"/>
  <c r="A36" i="1"/>
  <c r="D31" i="1" l="1"/>
  <c r="E31" i="1" s="1"/>
  <c r="A31" i="1"/>
  <c r="D30" i="1"/>
  <c r="E30" i="1" s="1"/>
  <c r="A30" i="1"/>
  <c r="D29" i="1"/>
  <c r="E29" i="1" s="1"/>
  <c r="A29" i="1"/>
  <c r="D28" i="1"/>
  <c r="E28" i="1" s="1"/>
  <c r="A28" i="1"/>
  <c r="D27" i="1"/>
  <c r="E27" i="1" s="1"/>
  <c r="A27" i="1"/>
  <c r="D26" i="1"/>
  <c r="E26" i="1" s="1"/>
  <c r="A26" i="1"/>
  <c r="A16" i="1" l="1"/>
  <c r="A17" i="1"/>
  <c r="A18" i="1"/>
  <c r="A19" i="1"/>
  <c r="A20" i="1"/>
  <c r="A21" i="1"/>
  <c r="A15" i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15" i="1"/>
  <c r="E15" i="1" s="1"/>
  <c r="H3" i="1" l="1"/>
  <c r="B3" i="1"/>
  <c r="C8" i="1" l="1"/>
  <c r="D8" i="1" s="1"/>
  <c r="C10" i="1"/>
  <c r="D10" i="1" s="1"/>
  <c r="C9" i="1"/>
  <c r="D9" i="1" s="1"/>
  <c r="H2" i="1"/>
</calcChain>
</file>

<file path=xl/sharedStrings.xml><?xml version="1.0" encoding="utf-8"?>
<sst xmlns="http://schemas.openxmlformats.org/spreadsheetml/2006/main" count="55" uniqueCount="40">
  <si>
    <t>Foil</t>
  </si>
  <si>
    <t>AoA</t>
  </si>
  <si>
    <t>wind speed (kts)</t>
  </si>
  <si>
    <t>wind speed (m/s)</t>
  </si>
  <si>
    <t>rho air</t>
  </si>
  <si>
    <t>L (m)</t>
  </si>
  <si>
    <t>h (m)</t>
  </si>
  <si>
    <t>g</t>
  </si>
  <si>
    <t>mu</t>
  </si>
  <si>
    <t>SD8020</t>
  </si>
  <si>
    <t>Cl</t>
  </si>
  <si>
    <t>F / g (g)</t>
  </si>
  <si>
    <t>Loa</t>
  </si>
  <si>
    <t>boat speed (m/s)</t>
  </si>
  <si>
    <t>Fr hull</t>
  </si>
  <si>
    <t>Re sail</t>
  </si>
  <si>
    <t>Reva</t>
  </si>
  <si>
    <t>700g</t>
  </si>
  <si>
    <t>Rtot (N)</t>
  </si>
  <si>
    <t>v bateau (m/s)</t>
  </si>
  <si>
    <t>v bateau (kts)</t>
  </si>
  <si>
    <t>F (N)</t>
  </si>
  <si>
    <t>20°</t>
  </si>
  <si>
    <t>850g</t>
  </si>
  <si>
    <t>l</t>
  </si>
  <si>
    <t>L</t>
  </si>
  <si>
    <t>épaisseur bois</t>
  </si>
  <si>
    <t>planche haut/bas</t>
  </si>
  <si>
    <t>planche gauche/droite</t>
  </si>
  <si>
    <t>plaque bois</t>
  </si>
  <si>
    <t>Cadre</t>
  </si>
  <si>
    <t>chevauchement bois</t>
  </si>
  <si>
    <t>baguette haut</t>
  </si>
  <si>
    <t>baguette bas</t>
  </si>
  <si>
    <t>qqt</t>
  </si>
  <si>
    <t>vis longue</t>
  </si>
  <si>
    <t>papillon</t>
  </si>
  <si>
    <t>petites vis</t>
  </si>
  <si>
    <t>Vacuum forming box</t>
  </si>
  <si>
    <t>PS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</si>
</sst>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700g</c:v>
          </c:tx>
          <c:marker>
            <c:symbol val="none"/>
          </c:marker>
          <c:xVal>
            <c:numRef>
              <c:f>Feuil1!$E$15:$E$21</c:f>
              <c:numCache>
                <c:formatCode>0.00</c:formatCode>
                <c:ptCount val="7"/>
                <c:pt idx="0">
                  <c:v>0.79439848103607935</c:v>
                </c:pt>
                <c:pt idx="1">
                  <c:v>2.284057960812651</c:v>
                </c:pt>
                <c:pt idx="2">
                  <c:v>4.4937964232392371</c:v>
                </c:pt>
                <c:pt idx="3">
                  <c:v>7.6196025548491422</c:v>
                </c:pt>
                <c:pt idx="4">
                  <c:v>10.048434279408349</c:v>
                </c:pt>
                <c:pt idx="5">
                  <c:v>12.306768349220814</c:v>
                </c:pt>
                <c:pt idx="6">
                  <c:v>13.481389269717711</c:v>
                </c:pt>
              </c:numCache>
            </c:numRef>
          </c:xVal>
          <c:yVal>
            <c:numRef>
              <c:f>Feuil1!$A$15:$A$21</c:f>
              <c:numCache>
                <c:formatCode>0.0</c:formatCode>
                <c:ptCount val="7"/>
                <c:pt idx="0">
                  <c:v>0.19438461717893493</c:v>
                </c:pt>
                <c:pt idx="1">
                  <c:v>0.63175000583153851</c:v>
                </c:pt>
                <c:pt idx="2">
                  <c:v>1.0691153944841421</c:v>
                </c:pt>
                <c:pt idx="3">
                  <c:v>1.5064807831367457</c:v>
                </c:pt>
                <c:pt idx="4">
                  <c:v>1.9438461717893492</c:v>
                </c:pt>
                <c:pt idx="5">
                  <c:v>2.915769257684024</c:v>
                </c:pt>
                <c:pt idx="6">
                  <c:v>3.8876923435786983</c:v>
                </c:pt>
              </c:numCache>
            </c:numRef>
          </c:yVal>
          <c:smooth val="1"/>
        </c:ser>
        <c:ser>
          <c:idx val="1"/>
          <c:order val="1"/>
          <c:tx>
            <c:v>850g</c:v>
          </c:tx>
          <c:marker>
            <c:symbol val="none"/>
          </c:marker>
          <c:xVal>
            <c:numRef>
              <c:f>Feuil1!$E$36:$E$42</c:f>
              <c:numCache>
                <c:formatCode>0</c:formatCode>
                <c:ptCount val="7"/>
                <c:pt idx="0">
                  <c:v>0.83649820565879907</c:v>
                </c:pt>
                <c:pt idx="1">
                  <c:v>2.3537800442323826</c:v>
                </c:pt>
                <c:pt idx="2">
                  <c:v>4.8861641796517006</c:v>
                </c:pt>
                <c:pt idx="3">
                  <c:v>8.3470076068267094</c:v>
                </c:pt>
                <c:pt idx="4">
                  <c:v>11.326239246968589</c:v>
                </c:pt>
                <c:pt idx="5">
                  <c:v>13.183185802892535</c:v>
                </c:pt>
              </c:numCache>
            </c:numRef>
          </c:xVal>
          <c:yVal>
            <c:numRef>
              <c:f>Feuil1!$A$36:$A$42</c:f>
              <c:numCache>
                <c:formatCode>0.00</c:formatCode>
                <c:ptCount val="7"/>
                <c:pt idx="0">
                  <c:v>0.19438461717893493</c:v>
                </c:pt>
                <c:pt idx="1">
                  <c:v>0.63175000583153851</c:v>
                </c:pt>
                <c:pt idx="2">
                  <c:v>1.0691153944841421</c:v>
                </c:pt>
                <c:pt idx="3">
                  <c:v>1.5064807831367457</c:v>
                </c:pt>
                <c:pt idx="4">
                  <c:v>1.9438461717893492</c:v>
                </c:pt>
                <c:pt idx="5">
                  <c:v>2.915769257684024</c:v>
                </c:pt>
              </c:numCache>
            </c:numRef>
          </c:yVal>
          <c:smooth val="1"/>
        </c:ser>
        <c:ser>
          <c:idx val="2"/>
          <c:order val="2"/>
          <c:tx>
            <c:v>gite 20°</c:v>
          </c:tx>
          <c:marker>
            <c:symbol val="none"/>
          </c:marker>
          <c:xVal>
            <c:numRef>
              <c:f>Feuil1!$E$26:$E$31</c:f>
              <c:numCache>
                <c:formatCode>0</c:formatCode>
                <c:ptCount val="6"/>
                <c:pt idx="0">
                  <c:v>0.80270576191234067</c:v>
                </c:pt>
                <c:pt idx="1">
                  <c:v>2.2776943598307287</c:v>
                </c:pt>
                <c:pt idx="2">
                  <c:v>4.5847185819595619</c:v>
                </c:pt>
                <c:pt idx="3">
                  <c:v>7.5485414043341548</c:v>
                </c:pt>
                <c:pt idx="4">
                  <c:v>9.9917519666762349</c:v>
                </c:pt>
                <c:pt idx="5">
                  <c:v>12.134290528811785</c:v>
                </c:pt>
              </c:numCache>
            </c:numRef>
          </c:xVal>
          <c:yVal>
            <c:numRef>
              <c:f>Feuil1!$A$26:$A$31</c:f>
              <c:numCache>
                <c:formatCode>0.00</c:formatCode>
                <c:ptCount val="6"/>
                <c:pt idx="0">
                  <c:v>0.19438461717893493</c:v>
                </c:pt>
                <c:pt idx="1">
                  <c:v>0.63175000583153851</c:v>
                </c:pt>
                <c:pt idx="2">
                  <c:v>1.0691153944841421</c:v>
                </c:pt>
                <c:pt idx="3">
                  <c:v>1.5064807831367457</c:v>
                </c:pt>
                <c:pt idx="4">
                  <c:v>1.9438461717893492</c:v>
                </c:pt>
                <c:pt idx="5">
                  <c:v>2.915769257684024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48864"/>
        <c:axId val="154149440"/>
      </c:scatterChart>
      <c:valAx>
        <c:axId val="1541488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54149440"/>
        <c:crosses val="autoZero"/>
        <c:crossBetween val="midCat"/>
      </c:valAx>
      <c:valAx>
        <c:axId val="1541494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4148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Feuil1!$B$13</c:f>
              <c:strCache>
                <c:ptCount val="1"/>
                <c:pt idx="0">
                  <c:v>700g</c:v>
                </c:pt>
              </c:strCache>
            </c:strRef>
          </c:tx>
          <c:marker>
            <c:symbol val="none"/>
          </c:marker>
          <c:xVal>
            <c:numRef>
              <c:f>Feuil1!$A$15:$A$21</c:f>
              <c:numCache>
                <c:formatCode>0.0</c:formatCode>
                <c:ptCount val="7"/>
                <c:pt idx="0">
                  <c:v>0.19438461717893493</c:v>
                </c:pt>
                <c:pt idx="1">
                  <c:v>0.63175000583153851</c:v>
                </c:pt>
                <c:pt idx="2">
                  <c:v>1.0691153944841421</c:v>
                </c:pt>
                <c:pt idx="3">
                  <c:v>1.5064807831367457</c:v>
                </c:pt>
                <c:pt idx="4">
                  <c:v>1.9438461717893492</c:v>
                </c:pt>
                <c:pt idx="5">
                  <c:v>2.915769257684024</c:v>
                </c:pt>
                <c:pt idx="6">
                  <c:v>3.8876923435786983</c:v>
                </c:pt>
              </c:numCache>
            </c:numRef>
          </c:xVal>
          <c:yVal>
            <c:numRef>
              <c:f>Feuil1!$C$15:$C$21</c:f>
              <c:numCache>
                <c:formatCode>General</c:formatCode>
                <c:ptCount val="7"/>
                <c:pt idx="0">
                  <c:v>2.5000000000000001E-3</c:v>
                </c:pt>
                <c:pt idx="1">
                  <c:v>2.0667000000000001E-2</c:v>
                </c:pt>
                <c:pt idx="2">
                  <c:v>0.08</c:v>
                </c:pt>
                <c:pt idx="3">
                  <c:v>0.23</c:v>
                </c:pt>
                <c:pt idx="4">
                  <c:v>0.4</c:v>
                </c:pt>
                <c:pt idx="5">
                  <c:v>0.6</c:v>
                </c:pt>
                <c:pt idx="6">
                  <c:v>0.72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Feuil1!$B$34</c:f>
              <c:strCache>
                <c:ptCount val="1"/>
                <c:pt idx="0">
                  <c:v>850g</c:v>
                </c:pt>
              </c:strCache>
            </c:strRef>
          </c:tx>
          <c:marker>
            <c:symbol val="none"/>
          </c:marker>
          <c:xVal>
            <c:numRef>
              <c:f>Feuil1!$A$36:$A$41</c:f>
              <c:numCache>
                <c:formatCode>0.00</c:formatCode>
                <c:ptCount val="6"/>
                <c:pt idx="0">
                  <c:v>0.19438461717893493</c:v>
                </c:pt>
                <c:pt idx="1">
                  <c:v>0.63175000583153851</c:v>
                </c:pt>
                <c:pt idx="2">
                  <c:v>1.0691153944841421</c:v>
                </c:pt>
                <c:pt idx="3">
                  <c:v>1.5064807831367457</c:v>
                </c:pt>
                <c:pt idx="4">
                  <c:v>1.9438461717893492</c:v>
                </c:pt>
                <c:pt idx="5">
                  <c:v>2.915769257684024</c:v>
                </c:pt>
              </c:numCache>
            </c:numRef>
          </c:xVal>
          <c:yVal>
            <c:numRef>
              <c:f>Feuil1!$C$36:$C$41</c:f>
              <c:numCache>
                <c:formatCode>General</c:formatCode>
                <c:ptCount val="6"/>
                <c:pt idx="0">
                  <c:v>2.7720000000000002E-3</c:v>
                </c:pt>
                <c:pt idx="1">
                  <c:v>2.1947999999999999E-2</c:v>
                </c:pt>
                <c:pt idx="2">
                  <c:v>9.4579999999999997E-2</c:v>
                </c:pt>
                <c:pt idx="3">
                  <c:v>0.27600999999999998</c:v>
                </c:pt>
                <c:pt idx="4">
                  <c:v>0.50819999999999999</c:v>
                </c:pt>
                <c:pt idx="5">
                  <c:v>0.6885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51744"/>
        <c:axId val="154152320"/>
      </c:scatterChart>
      <c:valAx>
        <c:axId val="15415174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54152320"/>
        <c:crosses val="autoZero"/>
        <c:crossBetween val="midCat"/>
      </c:valAx>
      <c:valAx>
        <c:axId val="15415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151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185737</xdr:rowOff>
    </xdr:from>
    <xdr:to>
      <xdr:col>12</xdr:col>
      <xdr:colOff>0</xdr:colOff>
      <xdr:row>21</xdr:row>
      <xdr:rowOff>71437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24</xdr:row>
      <xdr:rowOff>128587</xdr:rowOff>
    </xdr:from>
    <xdr:to>
      <xdr:col>12</xdr:col>
      <xdr:colOff>19050</xdr:colOff>
      <xdr:row>39</xdr:row>
      <xdr:rowOff>14287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40" workbookViewId="0">
      <selection activeCell="B47" sqref="B47"/>
    </sheetView>
  </sheetViews>
  <sheetFormatPr baseColWidth="10" defaultRowHeight="15" x14ac:dyDescent="0.25"/>
  <cols>
    <col min="1" max="1" width="16.7109375" bestFit="1" customWidth="1"/>
    <col min="5" max="5" width="12.5703125" bestFit="1" customWidth="1"/>
  </cols>
  <sheetData>
    <row r="1" spans="1:8" x14ac:dyDescent="0.25">
      <c r="A1" t="s">
        <v>13</v>
      </c>
      <c r="B1">
        <v>0.5</v>
      </c>
      <c r="D1" t="s">
        <v>7</v>
      </c>
      <c r="E1">
        <v>9.81</v>
      </c>
      <c r="G1" t="s">
        <v>8</v>
      </c>
      <c r="H1" s="2">
        <v>1.4207E-5</v>
      </c>
    </row>
    <row r="2" spans="1:8" x14ac:dyDescent="0.25">
      <c r="A2" t="s">
        <v>2</v>
      </c>
      <c r="B2">
        <v>5</v>
      </c>
      <c r="D2" t="s">
        <v>4</v>
      </c>
      <c r="E2">
        <v>1.2</v>
      </c>
      <c r="G2" t="s">
        <v>15</v>
      </c>
      <c r="H2" s="4">
        <f>V*len/mu</f>
        <v>19010.565214330967</v>
      </c>
    </row>
    <row r="3" spans="1:8" x14ac:dyDescent="0.25">
      <c r="A3" t="s">
        <v>3</v>
      </c>
      <c r="B3">
        <f>B2*0.514444</f>
        <v>2.5722200000000002</v>
      </c>
      <c r="D3" t="s">
        <v>5</v>
      </c>
      <c r="E3">
        <v>0.105</v>
      </c>
      <c r="G3" t="s">
        <v>14</v>
      </c>
      <c r="H3">
        <f>B1/SQRT(B4*g)</f>
        <v>0.28905839103877029</v>
      </c>
    </row>
    <row r="4" spans="1:8" x14ac:dyDescent="0.25">
      <c r="A4" t="s">
        <v>12</v>
      </c>
      <c r="B4">
        <v>0.30499999999999999</v>
      </c>
      <c r="D4" t="s">
        <v>6</v>
      </c>
      <c r="E4">
        <v>0.29699999999999999</v>
      </c>
    </row>
    <row r="6" spans="1:8" x14ac:dyDescent="0.25">
      <c r="A6" t="s">
        <v>0</v>
      </c>
      <c r="B6" t="s">
        <v>9</v>
      </c>
    </row>
    <row r="7" spans="1:8" x14ac:dyDescent="0.25">
      <c r="A7" t="s">
        <v>1</v>
      </c>
      <c r="B7" t="s">
        <v>10</v>
      </c>
      <c r="C7" t="s">
        <v>21</v>
      </c>
      <c r="D7" t="s">
        <v>11</v>
      </c>
    </row>
    <row r="8" spans="1:8" x14ac:dyDescent="0.25">
      <c r="A8">
        <v>4</v>
      </c>
      <c r="B8">
        <v>0.6</v>
      </c>
      <c r="C8" s="1">
        <f>0.5*rho*V^2*len*h*B8</f>
        <v>7.4278730156455433E-2</v>
      </c>
      <c r="D8" s="3">
        <f>C8*1000/g</f>
        <v>7.5717359996386779</v>
      </c>
    </row>
    <row r="9" spans="1:8" x14ac:dyDescent="0.25">
      <c r="A9">
        <v>5</v>
      </c>
      <c r="B9">
        <v>0.65</v>
      </c>
      <c r="C9" s="1">
        <f>0.5*rho*V^2*len*h*B9</f>
        <v>8.0468624336160061E-2</v>
      </c>
      <c r="D9" s="3">
        <f>C9*1000/g</f>
        <v>8.2027139996085694</v>
      </c>
    </row>
    <row r="10" spans="1:8" x14ac:dyDescent="0.25">
      <c r="A10">
        <v>6</v>
      </c>
      <c r="B10">
        <v>0.8</v>
      </c>
      <c r="C10" s="1">
        <f>0.5*rho*V^2*len*h*B10</f>
        <v>9.9038306875273929E-2</v>
      </c>
      <c r="D10" s="3">
        <f>C10*1000/g</f>
        <v>10.095647999518238</v>
      </c>
    </row>
    <row r="13" spans="1:8" x14ac:dyDescent="0.25">
      <c r="A13" t="s">
        <v>16</v>
      </c>
      <c r="B13" t="s">
        <v>17</v>
      </c>
    </row>
    <row r="14" spans="1:8" x14ac:dyDescent="0.25">
      <c r="A14" t="s">
        <v>20</v>
      </c>
      <c r="B14" t="s">
        <v>19</v>
      </c>
      <c r="C14" t="s">
        <v>18</v>
      </c>
      <c r="D14" t="s">
        <v>3</v>
      </c>
      <c r="E14" t="s">
        <v>2</v>
      </c>
    </row>
    <row r="15" spans="1:8" x14ac:dyDescent="0.25">
      <c r="A15" s="6">
        <f>B15/0.514444</f>
        <v>0.19438461717893493</v>
      </c>
      <c r="B15">
        <v>0.1</v>
      </c>
      <c r="C15">
        <v>2.5000000000000001E-3</v>
      </c>
      <c r="D15" s="5">
        <f t="shared" ref="D15:D21" si="0">SQRT(C15/(0.5*rho*len*h*$B$10))</f>
        <v>0.4086735321781248</v>
      </c>
      <c r="E15" s="3">
        <f>D15/0.514444</f>
        <v>0.79439848103607935</v>
      </c>
    </row>
    <row r="16" spans="1:8" x14ac:dyDescent="0.25">
      <c r="A16" s="6">
        <f t="shared" ref="A16:A21" si="1">B16/0.514444</f>
        <v>0.63175000583153851</v>
      </c>
      <c r="B16">
        <v>0.32500000000000001</v>
      </c>
      <c r="C16">
        <v>2.0667000000000001E-2</v>
      </c>
      <c r="D16" s="5">
        <f t="shared" si="0"/>
        <v>1.1750199135923034</v>
      </c>
      <c r="E16" s="3">
        <f t="shared" ref="E16:E21" si="2">D16/0.514444</f>
        <v>2.284057960812651</v>
      </c>
    </row>
    <row r="17" spans="1:5" x14ac:dyDescent="0.25">
      <c r="A17" s="6">
        <f t="shared" si="1"/>
        <v>1.0691153944841421</v>
      </c>
      <c r="B17">
        <v>0.55000000000000004</v>
      </c>
      <c r="C17">
        <v>0.08</v>
      </c>
      <c r="D17" s="5">
        <f t="shared" si="0"/>
        <v>2.3118066071568864</v>
      </c>
      <c r="E17" s="3">
        <f t="shared" si="2"/>
        <v>4.4937964232392371</v>
      </c>
    </row>
    <row r="18" spans="1:5" x14ac:dyDescent="0.25">
      <c r="A18" s="6">
        <f t="shared" si="1"/>
        <v>1.5064807831367457</v>
      </c>
      <c r="B18">
        <v>0.77500000000000002</v>
      </c>
      <c r="C18">
        <v>0.23</v>
      </c>
      <c r="D18" s="5">
        <f t="shared" si="0"/>
        <v>3.919858816726812</v>
      </c>
      <c r="E18" s="3">
        <f t="shared" si="2"/>
        <v>7.6196025548491422</v>
      </c>
    </row>
    <row r="19" spans="1:5" x14ac:dyDescent="0.25">
      <c r="A19" s="6">
        <f t="shared" si="1"/>
        <v>1.9438461717893492</v>
      </c>
      <c r="B19">
        <v>1</v>
      </c>
      <c r="C19">
        <v>0.4</v>
      </c>
      <c r="D19" s="5">
        <f t="shared" si="0"/>
        <v>5.1693567244359491</v>
      </c>
      <c r="E19" s="3">
        <f t="shared" si="2"/>
        <v>10.048434279408349</v>
      </c>
    </row>
    <row r="20" spans="1:5" x14ac:dyDescent="0.25">
      <c r="A20" s="6">
        <f t="shared" si="1"/>
        <v>2.915769257684024</v>
      </c>
      <c r="B20">
        <v>1.5</v>
      </c>
      <c r="C20">
        <v>0.6</v>
      </c>
      <c r="D20" s="5">
        <f t="shared" si="0"/>
        <v>6.3311431366465527</v>
      </c>
      <c r="E20" s="3">
        <f t="shared" si="2"/>
        <v>12.306768349220814</v>
      </c>
    </row>
    <row r="21" spans="1:5" x14ac:dyDescent="0.25">
      <c r="A21" s="6">
        <f t="shared" si="1"/>
        <v>3.8876923435786983</v>
      </c>
      <c r="B21">
        <v>2</v>
      </c>
      <c r="C21">
        <v>0.72</v>
      </c>
      <c r="D21" s="5">
        <f t="shared" si="0"/>
        <v>6.9354198214706582</v>
      </c>
      <c r="E21" s="3">
        <f t="shared" si="2"/>
        <v>13.481389269717711</v>
      </c>
    </row>
    <row r="24" spans="1:5" x14ac:dyDescent="0.25">
      <c r="A24" t="s">
        <v>16</v>
      </c>
      <c r="B24" t="s">
        <v>17</v>
      </c>
      <c r="C24" t="s">
        <v>22</v>
      </c>
    </row>
    <row r="25" spans="1:5" x14ac:dyDescent="0.25">
      <c r="A25" t="s">
        <v>20</v>
      </c>
      <c r="B25" t="s">
        <v>19</v>
      </c>
      <c r="C25" t="s">
        <v>18</v>
      </c>
      <c r="D25" t="s">
        <v>3</v>
      </c>
      <c r="E25" t="s">
        <v>2</v>
      </c>
    </row>
    <row r="26" spans="1:5" x14ac:dyDescent="0.25">
      <c r="A26" s="3">
        <f>B26/0.514444</f>
        <v>0.19438461717893493</v>
      </c>
      <c r="B26">
        <v>0.1</v>
      </c>
      <c r="C26">
        <v>2.5525600000000002E-3</v>
      </c>
      <c r="D26" s="5">
        <f t="shared" ref="D26:D31" si="3">SQRT(C26/(0.5*rho*len*h*$B$10))</f>
        <v>0.41294716298123219</v>
      </c>
      <c r="E26" s="4">
        <f>D26/0.514444</f>
        <v>0.80270576191234067</v>
      </c>
    </row>
    <row r="27" spans="1:5" x14ac:dyDescent="0.25">
      <c r="A27" s="3">
        <f t="shared" ref="A27:A31" si="4">B27/0.514444</f>
        <v>0.63175000583153851</v>
      </c>
      <c r="B27">
        <v>0.32500000000000001</v>
      </c>
      <c r="C27">
        <v>2.0552000000000001E-2</v>
      </c>
      <c r="D27" s="5">
        <f t="shared" si="3"/>
        <v>1.1717461972487595</v>
      </c>
      <c r="E27" s="4">
        <f t="shared" ref="E27:E31" si="5">D27/0.514444</f>
        <v>2.2776943598307287</v>
      </c>
    </row>
    <row r="28" spans="1:5" x14ac:dyDescent="0.25">
      <c r="A28" s="3">
        <f t="shared" si="4"/>
        <v>1.0691153944841421</v>
      </c>
      <c r="B28">
        <v>0.55000000000000004</v>
      </c>
      <c r="C28">
        <v>8.3269999999999997E-2</v>
      </c>
      <c r="D28" s="5">
        <f t="shared" si="3"/>
        <v>2.3585809661776049</v>
      </c>
      <c r="E28" s="4">
        <f t="shared" si="5"/>
        <v>4.5847185819595619</v>
      </c>
    </row>
    <row r="29" spans="1:5" x14ac:dyDescent="0.25">
      <c r="A29" s="3">
        <f t="shared" si="4"/>
        <v>1.5064807831367457</v>
      </c>
      <c r="B29">
        <v>0.77500000000000002</v>
      </c>
      <c r="C29">
        <v>0.22572999999999999</v>
      </c>
      <c r="D29" s="5">
        <f t="shared" si="3"/>
        <v>3.8833018342112799</v>
      </c>
      <c r="E29" s="4">
        <f t="shared" si="5"/>
        <v>7.5485414043341548</v>
      </c>
    </row>
    <row r="30" spans="1:5" x14ac:dyDescent="0.25">
      <c r="A30" s="3">
        <f t="shared" si="4"/>
        <v>1.9438461717893492</v>
      </c>
      <c r="B30">
        <v>1</v>
      </c>
      <c r="C30">
        <v>0.39550000000000002</v>
      </c>
      <c r="D30" s="5">
        <f t="shared" si="3"/>
        <v>5.1401968487447895</v>
      </c>
      <c r="E30" s="4">
        <f t="shared" si="5"/>
        <v>9.9917519666762349</v>
      </c>
    </row>
    <row r="31" spans="1:5" x14ac:dyDescent="0.25">
      <c r="A31" s="3">
        <f t="shared" si="4"/>
        <v>2.915769257684024</v>
      </c>
      <c r="B31">
        <v>1.5</v>
      </c>
      <c r="C31">
        <v>0.58330000000000004</v>
      </c>
      <c r="D31" s="5">
        <f t="shared" si="3"/>
        <v>6.2424129568040501</v>
      </c>
      <c r="E31" s="4">
        <f t="shared" si="5"/>
        <v>12.134290528811785</v>
      </c>
    </row>
    <row r="32" spans="1:5" x14ac:dyDescent="0.25">
      <c r="A32" s="3"/>
      <c r="D32" s="5"/>
      <c r="E32" s="4"/>
    </row>
    <row r="34" spans="1:5" x14ac:dyDescent="0.25">
      <c r="A34" t="s">
        <v>16</v>
      </c>
      <c r="B34" t="s">
        <v>23</v>
      </c>
      <c r="C34">
        <v>0</v>
      </c>
    </row>
    <row r="35" spans="1:5" x14ac:dyDescent="0.25">
      <c r="A35" t="s">
        <v>20</v>
      </c>
      <c r="B35" t="s">
        <v>19</v>
      </c>
      <c r="C35" t="s">
        <v>18</v>
      </c>
      <c r="D35" t="s">
        <v>3</v>
      </c>
      <c r="E35" t="s">
        <v>2</v>
      </c>
    </row>
    <row r="36" spans="1:5" x14ac:dyDescent="0.25">
      <c r="A36" s="3">
        <f>B36/0.514444</f>
        <v>0.19438461717893493</v>
      </c>
      <c r="B36">
        <v>0.1</v>
      </c>
      <c r="C36">
        <v>2.7720000000000002E-3</v>
      </c>
      <c r="D36" s="5">
        <f t="shared" ref="D36:D41" si="6">SQRT(C36/(0.5*rho*len*h*$B$10))</f>
        <v>0.43033148291193524</v>
      </c>
      <c r="E36" s="4">
        <f>D36/0.514444</f>
        <v>0.83649820565879907</v>
      </c>
    </row>
    <row r="37" spans="1:5" x14ac:dyDescent="0.25">
      <c r="A37" s="3">
        <f t="shared" ref="A37:A41" si="7">B37/0.514444</f>
        <v>0.63175000583153851</v>
      </c>
      <c r="B37">
        <v>0.32500000000000001</v>
      </c>
      <c r="C37">
        <v>2.1947999999999999E-2</v>
      </c>
      <c r="D37" s="5">
        <f t="shared" si="6"/>
        <v>1.2108880210750839</v>
      </c>
      <c r="E37" s="4">
        <f t="shared" ref="E37:E41" si="8">D37/0.514444</f>
        <v>2.3537800442323826</v>
      </c>
    </row>
    <row r="38" spans="1:5" x14ac:dyDescent="0.25">
      <c r="A38" s="3">
        <f t="shared" si="7"/>
        <v>1.0691153944841421</v>
      </c>
      <c r="B38">
        <v>0.55000000000000004</v>
      </c>
      <c r="C38">
        <v>9.4579999999999997E-2</v>
      </c>
      <c r="D38" s="5">
        <f t="shared" si="6"/>
        <v>2.5136578452367395</v>
      </c>
      <c r="E38" s="4">
        <f t="shared" si="8"/>
        <v>4.8861641796517006</v>
      </c>
    </row>
    <row r="39" spans="1:5" x14ac:dyDescent="0.25">
      <c r="A39" s="3">
        <f t="shared" si="7"/>
        <v>1.5064807831367457</v>
      </c>
      <c r="B39">
        <v>0.77500000000000002</v>
      </c>
      <c r="C39">
        <v>0.27600999999999998</v>
      </c>
      <c r="D39" s="5">
        <f t="shared" si="6"/>
        <v>4.2940679812863598</v>
      </c>
      <c r="E39" s="4">
        <f t="shared" si="8"/>
        <v>8.3470076068267094</v>
      </c>
    </row>
    <row r="40" spans="1:5" x14ac:dyDescent="0.25">
      <c r="A40" s="3">
        <f t="shared" si="7"/>
        <v>1.9438461717893492</v>
      </c>
      <c r="B40">
        <v>1</v>
      </c>
      <c r="C40">
        <v>0.50819999999999999</v>
      </c>
      <c r="D40" s="5">
        <f t="shared" si="6"/>
        <v>5.8267158231675085</v>
      </c>
      <c r="E40" s="4">
        <f t="shared" si="8"/>
        <v>11.326239246968589</v>
      </c>
    </row>
    <row r="41" spans="1:5" x14ac:dyDescent="0.25">
      <c r="A41" s="3">
        <f t="shared" si="7"/>
        <v>2.915769257684024</v>
      </c>
      <c r="B41">
        <v>1.5</v>
      </c>
      <c r="C41">
        <v>0.6885</v>
      </c>
      <c r="D41" s="5">
        <f t="shared" si="6"/>
        <v>6.7820108371832468</v>
      </c>
      <c r="E41" s="4">
        <f t="shared" si="8"/>
        <v>13.183185802892535</v>
      </c>
    </row>
    <row r="42" spans="1:5" x14ac:dyDescent="0.25">
      <c r="A42" s="3"/>
      <c r="D42" s="5"/>
      <c r="E42" s="4"/>
    </row>
    <row r="43" spans="1:5" x14ac:dyDescent="0.25">
      <c r="A43" s="3"/>
      <c r="D43" s="5"/>
      <c r="E43" s="4"/>
    </row>
    <row r="44" spans="1:5" x14ac:dyDescent="0.25">
      <c r="A44" s="3"/>
      <c r="D44" s="5"/>
      <c r="E44" s="4"/>
    </row>
    <row r="45" spans="1:5" x14ac:dyDescent="0.25">
      <c r="A45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F15" sqref="F15"/>
    </sheetView>
  </sheetViews>
  <sheetFormatPr baseColWidth="10" defaultRowHeight="15" x14ac:dyDescent="0.25"/>
  <cols>
    <col min="1" max="1" width="21.28515625" bestFit="1" customWidth="1"/>
  </cols>
  <sheetData>
    <row r="1" spans="1:4" x14ac:dyDescent="0.25">
      <c r="B1" t="s">
        <v>38</v>
      </c>
    </row>
    <row r="2" spans="1:4" x14ac:dyDescent="0.25">
      <c r="B2" t="s">
        <v>25</v>
      </c>
      <c r="C2" t="s">
        <v>24</v>
      </c>
      <c r="D2" t="s">
        <v>34</v>
      </c>
    </row>
    <row r="3" spans="1:4" x14ac:dyDescent="0.25">
      <c r="A3" t="s">
        <v>39</v>
      </c>
      <c r="B3">
        <v>32</v>
      </c>
      <c r="C3">
        <v>20</v>
      </c>
    </row>
    <row r="4" spans="1:4" x14ac:dyDescent="0.25">
      <c r="A4" t="s">
        <v>31</v>
      </c>
      <c r="B4">
        <v>0.5</v>
      </c>
      <c r="C4">
        <v>0.5</v>
      </c>
    </row>
    <row r="5" spans="1:4" x14ac:dyDescent="0.25">
      <c r="A5" t="s">
        <v>26</v>
      </c>
      <c r="B5">
        <v>1.5</v>
      </c>
    </row>
    <row r="7" spans="1:4" x14ac:dyDescent="0.25">
      <c r="A7" t="s">
        <v>29</v>
      </c>
      <c r="B7">
        <f>B3-0.5</f>
        <v>31.5</v>
      </c>
      <c r="C7">
        <f>C3-0.5</f>
        <v>19.5</v>
      </c>
      <c r="D7">
        <v>1</v>
      </c>
    </row>
    <row r="9" spans="1:4" x14ac:dyDescent="0.25">
      <c r="A9" t="s">
        <v>27</v>
      </c>
      <c r="C9">
        <f>C7+B5/2</f>
        <v>20.25</v>
      </c>
      <c r="D9">
        <v>1</v>
      </c>
    </row>
    <row r="10" spans="1:4" x14ac:dyDescent="0.25">
      <c r="A10" t="s">
        <v>28</v>
      </c>
      <c r="B10">
        <f>B7+B5/2</f>
        <v>32.25</v>
      </c>
      <c r="D10">
        <v>1</v>
      </c>
    </row>
    <row r="12" spans="1:4" x14ac:dyDescent="0.25">
      <c r="A12" t="s">
        <v>30</v>
      </c>
    </row>
    <row r="13" spans="1:4" x14ac:dyDescent="0.25">
      <c r="A13" t="s">
        <v>32</v>
      </c>
      <c r="C13">
        <f>C3+C4*2</f>
        <v>21</v>
      </c>
      <c r="D13">
        <v>2</v>
      </c>
    </row>
    <row r="14" spans="1:4" x14ac:dyDescent="0.25">
      <c r="A14" t="s">
        <v>33</v>
      </c>
      <c r="B14">
        <f>B3+B4*2</f>
        <v>33</v>
      </c>
      <c r="D14">
        <v>2</v>
      </c>
    </row>
    <row r="16" spans="1:4" x14ac:dyDescent="0.25">
      <c r="A16" t="s">
        <v>35</v>
      </c>
      <c r="D16">
        <f>8+6</f>
        <v>14</v>
      </c>
    </row>
    <row r="17" spans="1:4" x14ac:dyDescent="0.25">
      <c r="A17" t="s">
        <v>36</v>
      </c>
      <c r="D17">
        <v>8</v>
      </c>
    </row>
    <row r="18" spans="1:4" x14ac:dyDescent="0.25">
      <c r="A18" t="s">
        <v>37</v>
      </c>
      <c r="D18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Feuil1</vt:lpstr>
      <vt:lpstr>Feuil2</vt:lpstr>
      <vt:lpstr>Feuil3</vt:lpstr>
      <vt:lpstr>g</vt:lpstr>
      <vt:lpstr>h</vt:lpstr>
      <vt:lpstr>len</vt:lpstr>
      <vt:lpstr>LM</vt:lpstr>
      <vt:lpstr>mu</vt:lpstr>
      <vt:lpstr>rho</vt:lpstr>
      <vt:lpstr>V</vt:lpstr>
    </vt:vector>
  </TitlesOfParts>
  <Company>Ecole Centrale Nantes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Ecole Centrale de Nantes</dc:creator>
  <cp:lastModifiedBy>Ecole Centrale de Nantes</cp:lastModifiedBy>
  <dcterms:created xsi:type="dcterms:W3CDTF">2017-01-17T09:41:40Z</dcterms:created>
  <dcterms:modified xsi:type="dcterms:W3CDTF">2017-02-03T12:44:44Z</dcterms:modified>
</cp:coreProperties>
</file>