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25" windowHeight="10305"/>
  </bookViews>
  <sheets>
    <sheet name="Break-Even-Analyse" sheetId="1" r:id="rId1"/>
    <sheet name="BEP-Daten" sheetId="3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21" i="1"/>
  <c r="A2" i="3"/>
  <c r="A3" i="3" s="1"/>
  <c r="B3" i="3" l="1"/>
  <c r="A4" i="3"/>
  <c r="B4" i="3" s="1"/>
  <c r="A5" i="3" l="1"/>
  <c r="B5" i="3" s="1"/>
  <c r="E8" i="1"/>
  <c r="A6" i="3" l="1"/>
  <c r="B6" i="3" s="1"/>
  <c r="B26" i="1"/>
  <c r="B13" i="1"/>
  <c r="B8" i="1"/>
  <c r="E26" i="1"/>
  <c r="E13" i="1"/>
  <c r="D3" i="3" s="1"/>
  <c r="D4" i="3" l="1"/>
  <c r="D2" i="3"/>
  <c r="D5" i="3"/>
  <c r="E21" i="1"/>
  <c r="A7" i="3"/>
  <c r="B7" i="3" s="1"/>
  <c r="D6" i="3"/>
  <c r="E25" i="1"/>
  <c r="E27" i="1" s="1"/>
  <c r="B25" i="1"/>
  <c r="B27" i="1" s="1"/>
  <c r="E17" i="1"/>
  <c r="E20" i="1" s="1"/>
  <c r="B17" i="1"/>
  <c r="B20" i="1" s="1"/>
  <c r="A8" i="3" l="1"/>
  <c r="B8" i="3" s="1"/>
  <c r="D7" i="3"/>
  <c r="H7" i="3"/>
  <c r="C2" i="3"/>
  <c r="A9" i="3" l="1"/>
  <c r="B9" i="3" s="1"/>
  <c r="D8" i="3"/>
  <c r="E2" i="3"/>
  <c r="C7" i="3"/>
  <c r="C5" i="3"/>
  <c r="C8" i="3"/>
  <c r="C6" i="3"/>
  <c r="C3" i="3"/>
  <c r="C4" i="3"/>
  <c r="A10" i="3" l="1"/>
  <c r="B10" i="3" s="1"/>
  <c r="E4" i="3"/>
  <c r="E3" i="3"/>
  <c r="E6" i="3"/>
  <c r="E8" i="3"/>
  <c r="E5" i="3"/>
  <c r="E7" i="3"/>
  <c r="A11" i="3" l="1"/>
  <c r="B11" i="3" s="1"/>
  <c r="D9" i="3"/>
  <c r="C9" i="3"/>
  <c r="A12" i="3" l="1"/>
  <c r="B12" i="3" s="1"/>
  <c r="E9" i="3"/>
  <c r="D10" i="3"/>
  <c r="C10" i="3"/>
  <c r="E10" i="3" l="1"/>
  <c r="A13" i="3"/>
  <c r="B13" i="3" s="1"/>
  <c r="D11" i="3"/>
  <c r="C11" i="3"/>
  <c r="A14" i="3" l="1"/>
  <c r="B14" i="3" s="1"/>
  <c r="E11" i="3"/>
  <c r="D12" i="3"/>
  <c r="C12" i="3"/>
  <c r="E12" i="3" l="1"/>
  <c r="A15" i="3"/>
  <c r="B15" i="3" s="1"/>
  <c r="D13" i="3"/>
  <c r="C13" i="3"/>
  <c r="A16" i="3" l="1"/>
  <c r="B16" i="3" s="1"/>
  <c r="E13" i="3"/>
  <c r="D14" i="3"/>
  <c r="C14" i="3"/>
  <c r="E14" i="3" l="1"/>
  <c r="A17" i="3"/>
  <c r="B17" i="3" s="1"/>
  <c r="D15" i="3"/>
  <c r="C15" i="3"/>
  <c r="A18" i="3" l="1"/>
  <c r="B18" i="3" s="1"/>
  <c r="E15" i="3"/>
  <c r="D16" i="3"/>
  <c r="C16" i="3"/>
  <c r="E16" i="3" l="1"/>
  <c r="A19" i="3"/>
  <c r="B19" i="3" s="1"/>
  <c r="D17" i="3"/>
  <c r="C17" i="3"/>
  <c r="A20" i="3" l="1"/>
  <c r="B20" i="3" s="1"/>
  <c r="E17" i="3"/>
  <c r="D18" i="3"/>
  <c r="C18" i="3"/>
  <c r="E18" i="3" l="1"/>
  <c r="A21" i="3"/>
  <c r="B21" i="3" s="1"/>
  <c r="D19" i="3"/>
  <c r="C19" i="3"/>
  <c r="A22" i="3" l="1"/>
  <c r="B22" i="3" s="1"/>
  <c r="E19" i="3"/>
  <c r="D20" i="3"/>
  <c r="C20" i="3"/>
  <c r="E20" i="3" l="1"/>
  <c r="A23" i="3"/>
  <c r="B23" i="3" s="1"/>
  <c r="D21" i="3"/>
  <c r="C21" i="3"/>
  <c r="A24" i="3" l="1"/>
  <c r="B24" i="3" s="1"/>
  <c r="E21" i="3"/>
  <c r="D22" i="3"/>
  <c r="C22" i="3"/>
  <c r="E22" i="3" l="1"/>
  <c r="A25" i="3"/>
  <c r="B25" i="3" s="1"/>
  <c r="D23" i="3"/>
  <c r="C23" i="3"/>
  <c r="A26" i="3" l="1"/>
  <c r="B26" i="3" s="1"/>
  <c r="E23" i="3"/>
  <c r="D24" i="3"/>
  <c r="C24" i="3"/>
  <c r="E24" i="3" l="1"/>
  <c r="A27" i="3"/>
  <c r="B27" i="3" s="1"/>
  <c r="D25" i="3"/>
  <c r="C25" i="3"/>
  <c r="A28" i="3" l="1"/>
  <c r="B28" i="3" s="1"/>
  <c r="E25" i="3"/>
  <c r="D26" i="3"/>
  <c r="C26" i="3"/>
  <c r="E26" i="3" l="1"/>
  <c r="A29" i="3"/>
  <c r="B29" i="3" s="1"/>
  <c r="D27" i="3"/>
  <c r="C27" i="3"/>
  <c r="A30" i="3" l="1"/>
  <c r="B30" i="3" s="1"/>
  <c r="E27" i="3"/>
  <c r="D28" i="3"/>
  <c r="C28" i="3"/>
  <c r="E28" i="3" l="1"/>
  <c r="A31" i="3"/>
  <c r="B31" i="3" s="1"/>
  <c r="D29" i="3"/>
  <c r="C29" i="3"/>
  <c r="A32" i="3" l="1"/>
  <c r="B32" i="3" s="1"/>
  <c r="E29" i="3"/>
  <c r="D30" i="3"/>
  <c r="C30" i="3"/>
  <c r="E30" i="3" l="1"/>
  <c r="A33" i="3"/>
  <c r="B33" i="3" s="1"/>
  <c r="D31" i="3"/>
  <c r="C31" i="3"/>
  <c r="A34" i="3" l="1"/>
  <c r="B34" i="3" s="1"/>
  <c r="E31" i="3"/>
  <c r="D32" i="3"/>
  <c r="C32" i="3"/>
  <c r="E32" i="3" l="1"/>
  <c r="A35" i="3"/>
  <c r="B35" i="3" s="1"/>
  <c r="D33" i="3"/>
  <c r="C33" i="3"/>
  <c r="A36" i="3" l="1"/>
  <c r="B36" i="3" s="1"/>
  <c r="E33" i="3"/>
  <c r="D34" i="3"/>
  <c r="C34" i="3"/>
  <c r="E34" i="3" l="1"/>
  <c r="A37" i="3"/>
  <c r="B37" i="3" s="1"/>
  <c r="D35" i="3"/>
  <c r="C35" i="3"/>
  <c r="A38" i="3" l="1"/>
  <c r="B38" i="3" s="1"/>
  <c r="E35" i="3"/>
  <c r="D36" i="3"/>
  <c r="C36" i="3"/>
  <c r="E36" i="3" l="1"/>
  <c r="A39" i="3"/>
  <c r="B39" i="3" s="1"/>
  <c r="D37" i="3"/>
  <c r="C37" i="3"/>
  <c r="A40" i="3" l="1"/>
  <c r="B40" i="3" s="1"/>
  <c r="E37" i="3"/>
  <c r="D38" i="3"/>
  <c r="C38" i="3"/>
  <c r="E38" i="3" l="1"/>
  <c r="A41" i="3"/>
  <c r="B41" i="3" s="1"/>
  <c r="D39" i="3"/>
  <c r="C39" i="3"/>
  <c r="A42" i="3" l="1"/>
  <c r="B42" i="3" s="1"/>
  <c r="E39" i="3"/>
  <c r="D40" i="3"/>
  <c r="C40" i="3"/>
  <c r="E40" i="3" l="1"/>
  <c r="A43" i="3"/>
  <c r="B43" i="3" s="1"/>
  <c r="D41" i="3"/>
  <c r="C41" i="3"/>
  <c r="A44" i="3" l="1"/>
  <c r="B44" i="3" s="1"/>
  <c r="E41" i="3"/>
  <c r="D42" i="3"/>
  <c r="C42" i="3"/>
  <c r="E42" i="3" l="1"/>
  <c r="A45" i="3"/>
  <c r="B45" i="3" s="1"/>
  <c r="D43" i="3"/>
  <c r="C43" i="3"/>
  <c r="A46" i="3" l="1"/>
  <c r="B46" i="3" s="1"/>
  <c r="E43" i="3"/>
  <c r="D44" i="3"/>
  <c r="C44" i="3"/>
  <c r="E44" i="3" l="1"/>
  <c r="A47" i="3"/>
  <c r="B47" i="3" s="1"/>
  <c r="D45" i="3"/>
  <c r="C45" i="3"/>
  <c r="A48" i="3" l="1"/>
  <c r="B48" i="3" s="1"/>
  <c r="E45" i="3"/>
  <c r="D46" i="3"/>
  <c r="C46" i="3"/>
  <c r="E46" i="3" l="1"/>
  <c r="A49" i="3"/>
  <c r="B49" i="3" s="1"/>
  <c r="D47" i="3"/>
  <c r="C47" i="3"/>
  <c r="A50" i="3" l="1"/>
  <c r="B50" i="3" s="1"/>
  <c r="E47" i="3"/>
  <c r="D48" i="3"/>
  <c r="C48" i="3"/>
  <c r="E48" i="3" l="1"/>
  <c r="A51" i="3"/>
  <c r="B51" i="3" s="1"/>
  <c r="D49" i="3"/>
  <c r="C49" i="3"/>
  <c r="A52" i="3" l="1"/>
  <c r="B52" i="3" s="1"/>
  <c r="E49" i="3"/>
  <c r="D50" i="3"/>
  <c r="C50" i="3"/>
  <c r="E50" i="3" l="1"/>
  <c r="A53" i="3"/>
  <c r="B53" i="3" s="1"/>
  <c r="D51" i="3"/>
  <c r="C51" i="3"/>
  <c r="A54" i="3" l="1"/>
  <c r="B54" i="3" s="1"/>
  <c r="E51" i="3"/>
  <c r="D52" i="3"/>
  <c r="C52" i="3"/>
  <c r="E52" i="3" l="1"/>
  <c r="A55" i="3"/>
  <c r="B55" i="3" s="1"/>
  <c r="D53" i="3"/>
  <c r="C53" i="3"/>
  <c r="A56" i="3" l="1"/>
  <c r="B56" i="3" s="1"/>
  <c r="E53" i="3"/>
  <c r="D54" i="3"/>
  <c r="C54" i="3"/>
  <c r="E54" i="3" l="1"/>
  <c r="A57" i="3"/>
  <c r="B57" i="3" s="1"/>
  <c r="D55" i="3"/>
  <c r="C55" i="3"/>
  <c r="A58" i="3" l="1"/>
  <c r="B58" i="3" s="1"/>
  <c r="E55" i="3"/>
  <c r="D56" i="3"/>
  <c r="C56" i="3"/>
  <c r="E56" i="3" l="1"/>
  <c r="A59" i="3"/>
  <c r="B59" i="3" s="1"/>
  <c r="D57" i="3"/>
  <c r="C57" i="3"/>
  <c r="A60" i="3" l="1"/>
  <c r="B60" i="3" s="1"/>
  <c r="E57" i="3"/>
  <c r="D58" i="3"/>
  <c r="C58" i="3"/>
  <c r="E58" i="3" l="1"/>
  <c r="A61" i="3"/>
  <c r="B61" i="3" s="1"/>
  <c r="D59" i="3"/>
  <c r="C59" i="3"/>
  <c r="A62" i="3" l="1"/>
  <c r="B62" i="3" s="1"/>
  <c r="E59" i="3"/>
  <c r="D60" i="3"/>
  <c r="C60" i="3"/>
  <c r="E60" i="3" l="1"/>
  <c r="A63" i="3"/>
  <c r="B63" i="3" s="1"/>
  <c r="D61" i="3"/>
  <c r="C61" i="3"/>
  <c r="A64" i="3" l="1"/>
  <c r="B64" i="3" s="1"/>
  <c r="E61" i="3"/>
  <c r="D62" i="3"/>
  <c r="C62" i="3"/>
  <c r="E62" i="3" l="1"/>
  <c r="A65" i="3"/>
  <c r="B65" i="3" s="1"/>
  <c r="D63" i="3"/>
  <c r="C63" i="3"/>
  <c r="A66" i="3" l="1"/>
  <c r="B66" i="3" s="1"/>
  <c r="E63" i="3"/>
  <c r="D64" i="3"/>
  <c r="C64" i="3"/>
  <c r="E64" i="3" l="1"/>
  <c r="A67" i="3"/>
  <c r="B67" i="3" s="1"/>
  <c r="D65" i="3"/>
  <c r="C65" i="3"/>
  <c r="A68" i="3" l="1"/>
  <c r="B68" i="3" s="1"/>
  <c r="E65" i="3"/>
  <c r="D66" i="3"/>
  <c r="C66" i="3"/>
  <c r="E66" i="3" l="1"/>
  <c r="A69" i="3"/>
  <c r="B69" i="3" s="1"/>
  <c r="D67" i="3"/>
  <c r="C67" i="3"/>
  <c r="A70" i="3" l="1"/>
  <c r="B70" i="3" s="1"/>
  <c r="E67" i="3"/>
  <c r="D68" i="3"/>
  <c r="C68" i="3"/>
  <c r="E68" i="3" l="1"/>
  <c r="A71" i="3"/>
  <c r="B71" i="3" s="1"/>
  <c r="D69" i="3"/>
  <c r="C69" i="3"/>
  <c r="A72" i="3" l="1"/>
  <c r="B72" i="3" s="1"/>
  <c r="E69" i="3"/>
  <c r="D70" i="3"/>
  <c r="C70" i="3"/>
  <c r="E70" i="3" l="1"/>
  <c r="A73" i="3"/>
  <c r="B73" i="3" s="1"/>
  <c r="D71" i="3"/>
  <c r="C71" i="3"/>
  <c r="A74" i="3" l="1"/>
  <c r="B74" i="3" s="1"/>
  <c r="E71" i="3"/>
  <c r="D72" i="3"/>
  <c r="C72" i="3"/>
  <c r="E72" i="3" l="1"/>
  <c r="A75" i="3"/>
  <c r="B75" i="3" s="1"/>
  <c r="D73" i="3"/>
  <c r="C73" i="3"/>
  <c r="A76" i="3" l="1"/>
  <c r="B76" i="3" s="1"/>
  <c r="E73" i="3"/>
  <c r="D74" i="3"/>
  <c r="C74" i="3"/>
  <c r="E74" i="3" l="1"/>
  <c r="A77" i="3"/>
  <c r="B77" i="3" s="1"/>
  <c r="D75" i="3"/>
  <c r="C75" i="3"/>
  <c r="A78" i="3" l="1"/>
  <c r="B78" i="3" s="1"/>
  <c r="E75" i="3"/>
  <c r="D76" i="3"/>
  <c r="C76" i="3"/>
  <c r="E76" i="3" l="1"/>
  <c r="A79" i="3"/>
  <c r="B79" i="3" s="1"/>
  <c r="D77" i="3"/>
  <c r="C77" i="3"/>
  <c r="A80" i="3" l="1"/>
  <c r="B80" i="3" s="1"/>
  <c r="E77" i="3"/>
  <c r="D78" i="3"/>
  <c r="C78" i="3"/>
  <c r="E78" i="3" l="1"/>
  <c r="A81" i="3"/>
  <c r="B81" i="3" s="1"/>
  <c r="D79" i="3"/>
  <c r="C79" i="3"/>
  <c r="A82" i="3" l="1"/>
  <c r="B82" i="3" s="1"/>
  <c r="E79" i="3"/>
  <c r="D80" i="3"/>
  <c r="C80" i="3"/>
  <c r="E80" i="3" l="1"/>
  <c r="A83" i="3"/>
  <c r="B83" i="3" s="1"/>
  <c r="D81" i="3"/>
  <c r="C81" i="3"/>
  <c r="A84" i="3" l="1"/>
  <c r="B84" i="3" s="1"/>
  <c r="E81" i="3"/>
  <c r="D82" i="3"/>
  <c r="C82" i="3"/>
  <c r="E82" i="3" l="1"/>
  <c r="A85" i="3"/>
  <c r="B85" i="3" s="1"/>
  <c r="D83" i="3"/>
  <c r="C83" i="3"/>
  <c r="A86" i="3" l="1"/>
  <c r="B86" i="3" s="1"/>
  <c r="E83" i="3"/>
  <c r="D84" i="3"/>
  <c r="C84" i="3"/>
  <c r="E84" i="3" l="1"/>
  <c r="A87" i="3"/>
  <c r="B87" i="3" s="1"/>
  <c r="D85" i="3"/>
  <c r="C85" i="3"/>
  <c r="A88" i="3" l="1"/>
  <c r="B88" i="3" s="1"/>
  <c r="E85" i="3"/>
  <c r="D86" i="3"/>
  <c r="C86" i="3"/>
  <c r="E86" i="3" l="1"/>
  <c r="A89" i="3"/>
  <c r="B89" i="3" s="1"/>
  <c r="D87" i="3"/>
  <c r="C87" i="3"/>
  <c r="A90" i="3" l="1"/>
  <c r="B90" i="3" s="1"/>
  <c r="E87" i="3"/>
  <c r="D88" i="3"/>
  <c r="C88" i="3"/>
  <c r="E88" i="3" l="1"/>
  <c r="A91" i="3"/>
  <c r="B91" i="3" s="1"/>
  <c r="D89" i="3"/>
  <c r="C89" i="3"/>
  <c r="A92" i="3" l="1"/>
  <c r="B92" i="3" s="1"/>
  <c r="E89" i="3"/>
  <c r="D90" i="3"/>
  <c r="C90" i="3"/>
  <c r="E90" i="3" l="1"/>
  <c r="A93" i="3"/>
  <c r="B93" i="3" s="1"/>
  <c r="D91" i="3"/>
  <c r="C91" i="3"/>
  <c r="A94" i="3" l="1"/>
  <c r="B94" i="3" s="1"/>
  <c r="E91" i="3"/>
  <c r="D92" i="3"/>
  <c r="C92" i="3"/>
  <c r="E92" i="3" l="1"/>
  <c r="A95" i="3"/>
  <c r="B95" i="3" s="1"/>
  <c r="D93" i="3"/>
  <c r="C93" i="3"/>
  <c r="A96" i="3" l="1"/>
  <c r="B96" i="3" s="1"/>
  <c r="E93" i="3"/>
  <c r="D94" i="3"/>
  <c r="C94" i="3"/>
  <c r="E94" i="3" l="1"/>
  <c r="A97" i="3"/>
  <c r="B97" i="3" s="1"/>
  <c r="D95" i="3"/>
  <c r="C95" i="3"/>
  <c r="A98" i="3" l="1"/>
  <c r="B98" i="3" s="1"/>
  <c r="E95" i="3"/>
  <c r="D96" i="3"/>
  <c r="C96" i="3"/>
  <c r="E96" i="3" l="1"/>
  <c r="A99" i="3"/>
  <c r="B99" i="3" s="1"/>
  <c r="D97" i="3"/>
  <c r="C97" i="3"/>
  <c r="A100" i="3" l="1"/>
  <c r="B100" i="3" s="1"/>
  <c r="E97" i="3"/>
  <c r="D98" i="3"/>
  <c r="C98" i="3"/>
  <c r="E98" i="3" l="1"/>
  <c r="A101" i="3"/>
  <c r="B101" i="3" s="1"/>
  <c r="D99" i="3"/>
  <c r="C99" i="3"/>
  <c r="A102" i="3" l="1"/>
  <c r="B102" i="3" s="1"/>
  <c r="E99" i="3"/>
  <c r="D100" i="3"/>
  <c r="C100" i="3"/>
  <c r="E100" i="3" l="1"/>
  <c r="D102" i="3"/>
  <c r="C102" i="3"/>
  <c r="D101" i="3"/>
  <c r="C101" i="3"/>
  <c r="E101" i="3" l="1"/>
  <c r="E102" i="3"/>
</calcChain>
</file>

<file path=xl/sharedStrings.xml><?xml version="1.0" encoding="utf-8"?>
<sst xmlns="http://schemas.openxmlformats.org/spreadsheetml/2006/main" count="53" uniqueCount="31">
  <si>
    <t>Basiswerte</t>
  </si>
  <si>
    <t>Simulation</t>
  </si>
  <si>
    <r>
      <t>I. Variable Stückkosten (= k</t>
    </r>
    <r>
      <rPr>
        <b/>
        <vertAlign val="subscript"/>
        <sz val="10"/>
        <color indexed="23"/>
        <rFont val="Verdana"/>
        <family val="2"/>
      </rPr>
      <t>v</t>
    </r>
    <r>
      <rPr>
        <b/>
        <sz val="10"/>
        <color indexed="23"/>
        <rFont val="Verdana"/>
        <family val="2"/>
      </rPr>
      <t>)</t>
    </r>
  </si>
  <si>
    <r>
      <t>I. Variable Stückkosten (= k</t>
    </r>
    <r>
      <rPr>
        <b/>
        <vertAlign val="subscript"/>
        <sz val="10"/>
        <rFont val="Verdana"/>
        <family val="2"/>
      </rPr>
      <t>v</t>
    </r>
    <r>
      <rPr>
        <b/>
        <sz val="10"/>
        <rFont val="Verdana"/>
        <family val="2"/>
      </rPr>
      <t>)</t>
    </r>
  </si>
  <si>
    <t>Fertigungsmaterial</t>
  </si>
  <si>
    <t>Fertigungslöhne</t>
  </si>
  <si>
    <t>Variable Gemeinkosten</t>
  </si>
  <si>
    <t>Summe</t>
  </si>
  <si>
    <r>
      <t>II. Fixe Kosten (= K</t>
    </r>
    <r>
      <rPr>
        <b/>
        <vertAlign val="subscript"/>
        <sz val="10"/>
        <color indexed="23"/>
        <rFont val="Verdana"/>
        <family val="2"/>
      </rPr>
      <t>f</t>
    </r>
    <r>
      <rPr>
        <b/>
        <sz val="10"/>
        <color indexed="23"/>
        <rFont val="Verdana"/>
        <family val="2"/>
      </rPr>
      <t>)</t>
    </r>
  </si>
  <si>
    <r>
      <t>II. Fixe Kosten (= K</t>
    </r>
    <r>
      <rPr>
        <b/>
        <vertAlign val="subscript"/>
        <sz val="10"/>
        <rFont val="Verdana"/>
        <family val="2"/>
      </rPr>
      <t>f</t>
    </r>
    <r>
      <rPr>
        <b/>
        <sz val="10"/>
        <rFont val="Verdana"/>
        <family val="2"/>
      </rPr>
      <t>)</t>
    </r>
  </si>
  <si>
    <t>Kalk. Abschreibungen</t>
  </si>
  <si>
    <t>Kalk. Zinsen</t>
  </si>
  <si>
    <t>III. Verkaufspreis (= p)</t>
  </si>
  <si>
    <t>Preis/Stk.</t>
  </si>
  <si>
    <t>IV. Gewinnschwelle</t>
  </si>
  <si>
    <t>Gewinnschwelle (Stückzahl)</t>
  </si>
  <si>
    <t>Gewinnschwelle (Umsatz)</t>
  </si>
  <si>
    <t>V. Aktuelles Ergebnis</t>
  </si>
  <si>
    <t>V. Simuliertes Ergebnis</t>
  </si>
  <si>
    <t>Stückzahl</t>
  </si>
  <si>
    <t>Kosten</t>
  </si>
  <si>
    <t>Umsatz</t>
  </si>
  <si>
    <t>Deckungsbeitrag</t>
  </si>
  <si>
    <t>Erlöse</t>
  </si>
  <si>
    <t>Intervall</t>
  </si>
  <si>
    <t>Break-Even-Analyse</t>
  </si>
  <si>
    <t>Startwert</t>
  </si>
  <si>
    <t>Minderung Stückzahl</t>
  </si>
  <si>
    <t>Diagramm - Vorgabewerte</t>
  </si>
  <si>
    <t>Diagramm - Beschriftung</t>
  </si>
  <si>
    <t>Stückdeckungsbeitrag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</si>
</sst>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\ &quot;€&quot;"/>
  </numFmts>
  <fonts count="10" x14ac:knownFonts="1">
    <font>
      <sz val="10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b/>
      <sz val="10"/>
      <color indexed="23"/>
      <name val="Verdana"/>
      <family val="2"/>
    </font>
    <font>
      <b/>
      <vertAlign val="subscript"/>
      <sz val="10"/>
      <color indexed="23"/>
      <name val="Verdana"/>
      <family val="2"/>
    </font>
    <font>
      <sz val="10"/>
      <color indexed="23"/>
      <name val="Verdana"/>
      <family val="2"/>
    </font>
    <font>
      <b/>
      <sz val="10"/>
      <name val="Verdana"/>
      <family val="2"/>
    </font>
    <font>
      <b/>
      <vertAlign val="subscript"/>
      <sz val="10"/>
      <name val="Verdana"/>
      <family val="2"/>
    </font>
    <font>
      <b/>
      <sz val="10"/>
      <color rgb="FFC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165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7" fillId="2" borderId="0" xfId="0" applyFont="1" applyFill="1"/>
    <xf numFmtId="164" fontId="6" fillId="2" borderId="0" xfId="0" applyNumberFormat="1" applyFont="1" applyFill="1"/>
    <xf numFmtId="164" fontId="0" fillId="2" borderId="0" xfId="0" applyNumberFormat="1" applyFill="1"/>
    <xf numFmtId="164" fontId="4" fillId="2" borderId="0" xfId="0" applyNumberFormat="1" applyFont="1" applyFill="1"/>
    <xf numFmtId="164" fontId="7" fillId="2" borderId="0" xfId="0" applyNumberFormat="1" applyFont="1" applyFill="1"/>
    <xf numFmtId="0" fontId="1" fillId="2" borderId="0" xfId="0" applyFont="1" applyFill="1"/>
    <xf numFmtId="3" fontId="6" fillId="2" borderId="0" xfId="0" applyNumberFormat="1" applyFont="1" applyFill="1"/>
    <xf numFmtId="0" fontId="0" fillId="2" borderId="2" xfId="0" applyFill="1" applyBorder="1"/>
    <xf numFmtId="0" fontId="0" fillId="2" borderId="4" xfId="0" applyFill="1" applyBorder="1"/>
    <xf numFmtId="0" fontId="7" fillId="2" borderId="6" xfId="0" applyFont="1" applyFill="1" applyBorder="1"/>
    <xf numFmtId="164" fontId="7" fillId="2" borderId="7" xfId="0" applyNumberFormat="1" applyFont="1" applyFill="1" applyBorder="1"/>
    <xf numFmtId="0" fontId="0" fillId="2" borderId="1" xfId="0" applyFill="1" applyBorder="1"/>
    <xf numFmtId="0" fontId="7" fillId="2" borderId="3" xfId="0" applyFont="1" applyFill="1" applyBorder="1"/>
    <xf numFmtId="164" fontId="7" fillId="2" borderId="5" xfId="0" applyNumberFormat="1" applyFont="1" applyFill="1" applyBorder="1"/>
    <xf numFmtId="0" fontId="0" fillId="0" borderId="0" xfId="0" applyAlignment="1">
      <alignment horizontal="left"/>
    </xf>
    <xf numFmtId="0" fontId="0" fillId="3" borderId="0" xfId="0" applyFill="1"/>
    <xf numFmtId="0" fontId="7" fillId="3" borderId="0" xfId="0" applyFont="1" applyFill="1"/>
    <xf numFmtId="0" fontId="9" fillId="2" borderId="0" xfId="0" applyFont="1" applyFill="1" applyProtection="1">
      <protection locked="0"/>
    </xf>
    <xf numFmtId="0" fontId="3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'Break-Even-Analyse'!$A$1</c:f>
          <c:strCache>
            <c:ptCount val="1"/>
            <c:pt idx="0">
              <c:v>Break-Even-Analyse</c:v>
            </c:pt>
          </c:strCache>
        </c:strRef>
      </c:tx>
      <c:layout>
        <c:manualLayout>
          <c:xMode val="edge"/>
          <c:yMode val="edge"/>
          <c:x val="2.1251167133520071E-2"/>
          <c:y val="1.5779092702169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0048155745237723E-2"/>
          <c:y val="0.10809341140049802"/>
          <c:w val="0.88388274995037375"/>
          <c:h val="0.71687482851625794"/>
        </c:manualLayout>
      </c:layout>
      <c:lineChart>
        <c:grouping val="standard"/>
        <c:varyColors val="0"/>
        <c:ser>
          <c:idx val="0"/>
          <c:order val="0"/>
          <c:tx>
            <c:strRef>
              <c:f>'BEP-Daten'!$C$1</c:f>
              <c:strCache>
                <c:ptCount val="1"/>
                <c:pt idx="0">
                  <c:v>Erlöse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'BEP-Daten'!$B$2:$B$102</c:f>
              <c:numCache>
                <c:formatCode>General</c:formatCode>
                <c:ptCount val="101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  <c:pt idx="5">
                  <c:v>420</c:v>
                </c:pt>
                <c:pt idx="6">
                  <c:v>430</c:v>
                </c:pt>
                <c:pt idx="7">
                  <c:v>440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610</c:v>
                </c:pt>
                <c:pt idx="25">
                  <c:v>620</c:v>
                </c:pt>
                <c:pt idx="26">
                  <c:v>630</c:v>
                </c:pt>
                <c:pt idx="27">
                  <c:v>640</c:v>
                </c:pt>
                <c:pt idx="28">
                  <c:v>650</c:v>
                </c:pt>
                <c:pt idx="29">
                  <c:v>660</c:v>
                </c:pt>
                <c:pt idx="30">
                  <c:v>670</c:v>
                </c:pt>
                <c:pt idx="31">
                  <c:v>680</c:v>
                </c:pt>
                <c:pt idx="32">
                  <c:v>690</c:v>
                </c:pt>
                <c:pt idx="33">
                  <c:v>700</c:v>
                </c:pt>
                <c:pt idx="34">
                  <c:v>710</c:v>
                </c:pt>
                <c:pt idx="35">
                  <c:v>720</c:v>
                </c:pt>
                <c:pt idx="36">
                  <c:v>730</c:v>
                </c:pt>
                <c:pt idx="37">
                  <c:v>740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  <c:pt idx="44">
                  <c:v>810</c:v>
                </c:pt>
                <c:pt idx="45">
                  <c:v>820</c:v>
                </c:pt>
                <c:pt idx="46">
                  <c:v>830</c:v>
                </c:pt>
                <c:pt idx="47">
                  <c:v>840</c:v>
                </c:pt>
                <c:pt idx="48">
                  <c:v>850</c:v>
                </c:pt>
                <c:pt idx="49">
                  <c:v>860</c:v>
                </c:pt>
                <c:pt idx="50">
                  <c:v>870</c:v>
                </c:pt>
                <c:pt idx="51">
                  <c:v>880</c:v>
                </c:pt>
                <c:pt idx="52">
                  <c:v>890</c:v>
                </c:pt>
                <c:pt idx="53">
                  <c:v>900</c:v>
                </c:pt>
                <c:pt idx="54">
                  <c:v>910</c:v>
                </c:pt>
                <c:pt idx="55">
                  <c:v>920</c:v>
                </c:pt>
                <c:pt idx="56">
                  <c:v>930</c:v>
                </c:pt>
                <c:pt idx="57">
                  <c:v>940</c:v>
                </c:pt>
                <c:pt idx="58">
                  <c:v>950</c:v>
                </c:pt>
                <c:pt idx="59">
                  <c:v>960</c:v>
                </c:pt>
                <c:pt idx="60">
                  <c:v>970</c:v>
                </c:pt>
                <c:pt idx="61">
                  <c:v>980</c:v>
                </c:pt>
                <c:pt idx="62">
                  <c:v>990</c:v>
                </c:pt>
                <c:pt idx="63">
                  <c:v>1000</c:v>
                </c:pt>
                <c:pt idx="64">
                  <c:v>1010</c:v>
                </c:pt>
                <c:pt idx="65">
                  <c:v>1020</c:v>
                </c:pt>
                <c:pt idx="66">
                  <c:v>1030</c:v>
                </c:pt>
                <c:pt idx="67">
                  <c:v>1040</c:v>
                </c:pt>
                <c:pt idx="68">
                  <c:v>1050</c:v>
                </c:pt>
                <c:pt idx="69">
                  <c:v>1060</c:v>
                </c:pt>
                <c:pt idx="70">
                  <c:v>1070</c:v>
                </c:pt>
                <c:pt idx="71">
                  <c:v>1080</c:v>
                </c:pt>
                <c:pt idx="72">
                  <c:v>1090</c:v>
                </c:pt>
                <c:pt idx="73">
                  <c:v>1100</c:v>
                </c:pt>
                <c:pt idx="74">
                  <c:v>1110</c:v>
                </c:pt>
                <c:pt idx="75">
                  <c:v>1120</c:v>
                </c:pt>
                <c:pt idx="76">
                  <c:v>1130</c:v>
                </c:pt>
                <c:pt idx="77">
                  <c:v>1140</c:v>
                </c:pt>
                <c:pt idx="78">
                  <c:v>1150</c:v>
                </c:pt>
                <c:pt idx="79">
                  <c:v>1160</c:v>
                </c:pt>
                <c:pt idx="80">
                  <c:v>1170</c:v>
                </c:pt>
                <c:pt idx="81">
                  <c:v>1180</c:v>
                </c:pt>
                <c:pt idx="82">
                  <c:v>1190</c:v>
                </c:pt>
                <c:pt idx="83">
                  <c:v>1200</c:v>
                </c:pt>
                <c:pt idx="84">
                  <c:v>1210</c:v>
                </c:pt>
                <c:pt idx="85">
                  <c:v>1220</c:v>
                </c:pt>
                <c:pt idx="86">
                  <c:v>1230</c:v>
                </c:pt>
                <c:pt idx="87">
                  <c:v>1240</c:v>
                </c:pt>
                <c:pt idx="88">
                  <c:v>1250</c:v>
                </c:pt>
                <c:pt idx="89">
                  <c:v>1260</c:v>
                </c:pt>
                <c:pt idx="90">
                  <c:v>1270</c:v>
                </c:pt>
                <c:pt idx="91">
                  <c:v>1280</c:v>
                </c:pt>
                <c:pt idx="92">
                  <c:v>1290</c:v>
                </c:pt>
                <c:pt idx="93">
                  <c:v>1300</c:v>
                </c:pt>
                <c:pt idx="94">
                  <c:v>1310</c:v>
                </c:pt>
                <c:pt idx="95">
                  <c:v>1320</c:v>
                </c:pt>
                <c:pt idx="96">
                  <c:v>1330</c:v>
                </c:pt>
                <c:pt idx="97">
                  <c:v>1340</c:v>
                </c:pt>
                <c:pt idx="98">
                  <c:v>1350</c:v>
                </c:pt>
                <c:pt idx="99">
                  <c:v>1360</c:v>
                </c:pt>
                <c:pt idx="100">
                  <c:v>1370</c:v>
                </c:pt>
              </c:numCache>
            </c:numRef>
          </c:cat>
          <c:val>
            <c:numRef>
              <c:f>'BEP-Daten'!$C$2:$C$102</c:f>
              <c:numCache>
                <c:formatCode>General</c:formatCode>
                <c:ptCount val="101"/>
                <c:pt idx="0">
                  <c:v>175750</c:v>
                </c:pt>
                <c:pt idx="1">
                  <c:v>180500</c:v>
                </c:pt>
                <c:pt idx="2">
                  <c:v>185250</c:v>
                </c:pt>
                <c:pt idx="3">
                  <c:v>190000</c:v>
                </c:pt>
                <c:pt idx="4">
                  <c:v>194750</c:v>
                </c:pt>
                <c:pt idx="5">
                  <c:v>199500</c:v>
                </c:pt>
                <c:pt idx="6">
                  <c:v>204250</c:v>
                </c:pt>
                <c:pt idx="7">
                  <c:v>209000</c:v>
                </c:pt>
                <c:pt idx="8">
                  <c:v>213750</c:v>
                </c:pt>
                <c:pt idx="9">
                  <c:v>218500</c:v>
                </c:pt>
                <c:pt idx="10">
                  <c:v>223250</c:v>
                </c:pt>
                <c:pt idx="11">
                  <c:v>228000</c:v>
                </c:pt>
                <c:pt idx="12">
                  <c:v>232750</c:v>
                </c:pt>
                <c:pt idx="13">
                  <c:v>237500</c:v>
                </c:pt>
                <c:pt idx="14">
                  <c:v>242250</c:v>
                </c:pt>
                <c:pt idx="15">
                  <c:v>247000</c:v>
                </c:pt>
                <c:pt idx="16">
                  <c:v>251750</c:v>
                </c:pt>
                <c:pt idx="17">
                  <c:v>256500</c:v>
                </c:pt>
                <c:pt idx="18">
                  <c:v>261250</c:v>
                </c:pt>
                <c:pt idx="19">
                  <c:v>266000</c:v>
                </c:pt>
                <c:pt idx="20">
                  <c:v>270750</c:v>
                </c:pt>
                <c:pt idx="21">
                  <c:v>275500</c:v>
                </c:pt>
                <c:pt idx="22">
                  <c:v>280250</c:v>
                </c:pt>
                <c:pt idx="23">
                  <c:v>285000</c:v>
                </c:pt>
                <c:pt idx="24">
                  <c:v>289750</c:v>
                </c:pt>
                <c:pt idx="25">
                  <c:v>294500</c:v>
                </c:pt>
                <c:pt idx="26">
                  <c:v>299250</c:v>
                </c:pt>
                <c:pt idx="27">
                  <c:v>304000</c:v>
                </c:pt>
                <c:pt idx="28">
                  <c:v>308750</c:v>
                </c:pt>
                <c:pt idx="29">
                  <c:v>313500</c:v>
                </c:pt>
                <c:pt idx="30">
                  <c:v>318250</c:v>
                </c:pt>
                <c:pt idx="31">
                  <c:v>323000</c:v>
                </c:pt>
                <c:pt idx="32">
                  <c:v>327750</c:v>
                </c:pt>
                <c:pt idx="33">
                  <c:v>332500</c:v>
                </c:pt>
                <c:pt idx="34">
                  <c:v>337250</c:v>
                </c:pt>
                <c:pt idx="35">
                  <c:v>342000</c:v>
                </c:pt>
                <c:pt idx="36">
                  <c:v>346750</c:v>
                </c:pt>
                <c:pt idx="37">
                  <c:v>351500</c:v>
                </c:pt>
                <c:pt idx="38">
                  <c:v>356250</c:v>
                </c:pt>
                <c:pt idx="39">
                  <c:v>361000</c:v>
                </c:pt>
                <c:pt idx="40">
                  <c:v>365750</c:v>
                </c:pt>
                <c:pt idx="41">
                  <c:v>370500</c:v>
                </c:pt>
                <c:pt idx="42">
                  <c:v>375250</c:v>
                </c:pt>
                <c:pt idx="43">
                  <c:v>380000</c:v>
                </c:pt>
                <c:pt idx="44">
                  <c:v>384750</c:v>
                </c:pt>
                <c:pt idx="45">
                  <c:v>389500</c:v>
                </c:pt>
                <c:pt idx="46">
                  <c:v>394250</c:v>
                </c:pt>
                <c:pt idx="47">
                  <c:v>399000</c:v>
                </c:pt>
                <c:pt idx="48">
                  <c:v>403750</c:v>
                </c:pt>
                <c:pt idx="49">
                  <c:v>408500</c:v>
                </c:pt>
                <c:pt idx="50">
                  <c:v>413250</c:v>
                </c:pt>
                <c:pt idx="51">
                  <c:v>418000</c:v>
                </c:pt>
                <c:pt idx="52">
                  <c:v>422750</c:v>
                </c:pt>
                <c:pt idx="53">
                  <c:v>427500</c:v>
                </c:pt>
                <c:pt idx="54">
                  <c:v>432250</c:v>
                </c:pt>
                <c:pt idx="55">
                  <c:v>437000</c:v>
                </c:pt>
                <c:pt idx="56">
                  <c:v>441750</c:v>
                </c:pt>
                <c:pt idx="57">
                  <c:v>446500</c:v>
                </c:pt>
                <c:pt idx="58">
                  <c:v>451250</c:v>
                </c:pt>
                <c:pt idx="59">
                  <c:v>456000</c:v>
                </c:pt>
                <c:pt idx="60">
                  <c:v>460750</c:v>
                </c:pt>
                <c:pt idx="61">
                  <c:v>465500</c:v>
                </c:pt>
                <c:pt idx="62">
                  <c:v>470250</c:v>
                </c:pt>
                <c:pt idx="63">
                  <c:v>475000</c:v>
                </c:pt>
                <c:pt idx="64">
                  <c:v>479750</c:v>
                </c:pt>
                <c:pt idx="65">
                  <c:v>484500</c:v>
                </c:pt>
                <c:pt idx="66">
                  <c:v>489250</c:v>
                </c:pt>
                <c:pt idx="67">
                  <c:v>494000</c:v>
                </c:pt>
                <c:pt idx="68">
                  <c:v>498750</c:v>
                </c:pt>
                <c:pt idx="69">
                  <c:v>503500</c:v>
                </c:pt>
                <c:pt idx="70">
                  <c:v>508250</c:v>
                </c:pt>
                <c:pt idx="71">
                  <c:v>513000</c:v>
                </c:pt>
                <c:pt idx="72">
                  <c:v>517750</c:v>
                </c:pt>
                <c:pt idx="73">
                  <c:v>522500</c:v>
                </c:pt>
                <c:pt idx="74">
                  <c:v>527250</c:v>
                </c:pt>
                <c:pt idx="75">
                  <c:v>532000</c:v>
                </c:pt>
                <c:pt idx="76">
                  <c:v>536750</c:v>
                </c:pt>
                <c:pt idx="77">
                  <c:v>541500</c:v>
                </c:pt>
                <c:pt idx="78">
                  <c:v>546250</c:v>
                </c:pt>
                <c:pt idx="79">
                  <c:v>551000</c:v>
                </c:pt>
                <c:pt idx="80">
                  <c:v>555750</c:v>
                </c:pt>
                <c:pt idx="81">
                  <c:v>560500</c:v>
                </c:pt>
                <c:pt idx="82">
                  <c:v>565250</c:v>
                </c:pt>
                <c:pt idx="83">
                  <c:v>570000</c:v>
                </c:pt>
                <c:pt idx="84">
                  <c:v>574750</c:v>
                </c:pt>
                <c:pt idx="85">
                  <c:v>579500</c:v>
                </c:pt>
                <c:pt idx="86">
                  <c:v>584250</c:v>
                </c:pt>
                <c:pt idx="87">
                  <c:v>589000</c:v>
                </c:pt>
                <c:pt idx="88">
                  <c:v>593750</c:v>
                </c:pt>
                <c:pt idx="89">
                  <c:v>598500</c:v>
                </c:pt>
                <c:pt idx="90">
                  <c:v>603250</c:v>
                </c:pt>
                <c:pt idx="91">
                  <c:v>608000</c:v>
                </c:pt>
                <c:pt idx="92">
                  <c:v>612750</c:v>
                </c:pt>
                <c:pt idx="93">
                  <c:v>617500</c:v>
                </c:pt>
                <c:pt idx="94">
                  <c:v>622250</c:v>
                </c:pt>
                <c:pt idx="95">
                  <c:v>627000</c:v>
                </c:pt>
                <c:pt idx="96">
                  <c:v>631750</c:v>
                </c:pt>
                <c:pt idx="97">
                  <c:v>636500</c:v>
                </c:pt>
                <c:pt idx="98">
                  <c:v>641250</c:v>
                </c:pt>
                <c:pt idx="99">
                  <c:v>646000</c:v>
                </c:pt>
                <c:pt idx="100">
                  <c:v>650750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6F-4144-B148-142458A35FF9}"/>
            </c:ext>
          </c:extLst>
        </c:ser>
        <c:ser>
          <c:idx val="1"/>
          <c:order val="1"/>
          <c:tx>
            <c:strRef>
              <c:f>'BEP-Daten'!$D$1</c:f>
              <c:strCache>
                <c:ptCount val="1"/>
                <c:pt idx="0">
                  <c:v>Kosten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'BEP-Daten'!$B$2:$B$102</c:f>
              <c:numCache>
                <c:formatCode>General</c:formatCode>
                <c:ptCount val="101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  <c:pt idx="5">
                  <c:v>420</c:v>
                </c:pt>
                <c:pt idx="6">
                  <c:v>430</c:v>
                </c:pt>
                <c:pt idx="7">
                  <c:v>440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610</c:v>
                </c:pt>
                <c:pt idx="25">
                  <c:v>620</c:v>
                </c:pt>
                <c:pt idx="26">
                  <c:v>630</c:v>
                </c:pt>
                <c:pt idx="27">
                  <c:v>640</c:v>
                </c:pt>
                <c:pt idx="28">
                  <c:v>650</c:v>
                </c:pt>
                <c:pt idx="29">
                  <c:v>660</c:v>
                </c:pt>
                <c:pt idx="30">
                  <c:v>670</c:v>
                </c:pt>
                <c:pt idx="31">
                  <c:v>680</c:v>
                </c:pt>
                <c:pt idx="32">
                  <c:v>690</c:v>
                </c:pt>
                <c:pt idx="33">
                  <c:v>700</c:v>
                </c:pt>
                <c:pt idx="34">
                  <c:v>710</c:v>
                </c:pt>
                <c:pt idx="35">
                  <c:v>720</c:v>
                </c:pt>
                <c:pt idx="36">
                  <c:v>730</c:v>
                </c:pt>
                <c:pt idx="37">
                  <c:v>740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  <c:pt idx="44">
                  <c:v>810</c:v>
                </c:pt>
                <c:pt idx="45">
                  <c:v>820</c:v>
                </c:pt>
                <c:pt idx="46">
                  <c:v>830</c:v>
                </c:pt>
                <c:pt idx="47">
                  <c:v>840</c:v>
                </c:pt>
                <c:pt idx="48">
                  <c:v>850</c:v>
                </c:pt>
                <c:pt idx="49">
                  <c:v>860</c:v>
                </c:pt>
                <c:pt idx="50">
                  <c:v>870</c:v>
                </c:pt>
                <c:pt idx="51">
                  <c:v>880</c:v>
                </c:pt>
                <c:pt idx="52">
                  <c:v>890</c:v>
                </c:pt>
                <c:pt idx="53">
                  <c:v>900</c:v>
                </c:pt>
                <c:pt idx="54">
                  <c:v>910</c:v>
                </c:pt>
                <c:pt idx="55">
                  <c:v>920</c:v>
                </c:pt>
                <c:pt idx="56">
                  <c:v>930</c:v>
                </c:pt>
                <c:pt idx="57">
                  <c:v>940</c:v>
                </c:pt>
                <c:pt idx="58">
                  <c:v>950</c:v>
                </c:pt>
                <c:pt idx="59">
                  <c:v>960</c:v>
                </c:pt>
                <c:pt idx="60">
                  <c:v>970</c:v>
                </c:pt>
                <c:pt idx="61">
                  <c:v>980</c:v>
                </c:pt>
                <c:pt idx="62">
                  <c:v>990</c:v>
                </c:pt>
                <c:pt idx="63">
                  <c:v>1000</c:v>
                </c:pt>
                <c:pt idx="64">
                  <c:v>1010</c:v>
                </c:pt>
                <c:pt idx="65">
                  <c:v>1020</c:v>
                </c:pt>
                <c:pt idx="66">
                  <c:v>1030</c:v>
                </c:pt>
                <c:pt idx="67">
                  <c:v>1040</c:v>
                </c:pt>
                <c:pt idx="68">
                  <c:v>1050</c:v>
                </c:pt>
                <c:pt idx="69">
                  <c:v>1060</c:v>
                </c:pt>
                <c:pt idx="70">
                  <c:v>1070</c:v>
                </c:pt>
                <c:pt idx="71">
                  <c:v>1080</c:v>
                </c:pt>
                <c:pt idx="72">
                  <c:v>1090</c:v>
                </c:pt>
                <c:pt idx="73">
                  <c:v>1100</c:v>
                </c:pt>
                <c:pt idx="74">
                  <c:v>1110</c:v>
                </c:pt>
                <c:pt idx="75">
                  <c:v>1120</c:v>
                </c:pt>
                <c:pt idx="76">
                  <c:v>1130</c:v>
                </c:pt>
                <c:pt idx="77">
                  <c:v>1140</c:v>
                </c:pt>
                <c:pt idx="78">
                  <c:v>1150</c:v>
                </c:pt>
                <c:pt idx="79">
                  <c:v>1160</c:v>
                </c:pt>
                <c:pt idx="80">
                  <c:v>1170</c:v>
                </c:pt>
                <c:pt idx="81">
                  <c:v>1180</c:v>
                </c:pt>
                <c:pt idx="82">
                  <c:v>1190</c:v>
                </c:pt>
                <c:pt idx="83">
                  <c:v>1200</c:v>
                </c:pt>
                <c:pt idx="84">
                  <c:v>1210</c:v>
                </c:pt>
                <c:pt idx="85">
                  <c:v>1220</c:v>
                </c:pt>
                <c:pt idx="86">
                  <c:v>1230</c:v>
                </c:pt>
                <c:pt idx="87">
                  <c:v>1240</c:v>
                </c:pt>
                <c:pt idx="88">
                  <c:v>1250</c:v>
                </c:pt>
                <c:pt idx="89">
                  <c:v>1260</c:v>
                </c:pt>
                <c:pt idx="90">
                  <c:v>1270</c:v>
                </c:pt>
                <c:pt idx="91">
                  <c:v>1280</c:v>
                </c:pt>
                <c:pt idx="92">
                  <c:v>1290</c:v>
                </c:pt>
                <c:pt idx="93">
                  <c:v>1300</c:v>
                </c:pt>
                <c:pt idx="94">
                  <c:v>1310</c:v>
                </c:pt>
                <c:pt idx="95">
                  <c:v>1320</c:v>
                </c:pt>
                <c:pt idx="96">
                  <c:v>1330</c:v>
                </c:pt>
                <c:pt idx="97">
                  <c:v>1340</c:v>
                </c:pt>
                <c:pt idx="98">
                  <c:v>1350</c:v>
                </c:pt>
                <c:pt idx="99">
                  <c:v>1360</c:v>
                </c:pt>
                <c:pt idx="100">
                  <c:v>1370</c:v>
                </c:pt>
              </c:numCache>
            </c:numRef>
          </c:cat>
          <c:val>
            <c:numRef>
              <c:f>'BEP-Daten'!$D$2:$D$102</c:f>
              <c:numCache>
                <c:formatCode>General</c:formatCode>
                <c:ptCount val="101"/>
                <c:pt idx="0">
                  <c:v>202800</c:v>
                </c:pt>
                <c:pt idx="1">
                  <c:v>207000</c:v>
                </c:pt>
                <c:pt idx="2">
                  <c:v>211200</c:v>
                </c:pt>
                <c:pt idx="3">
                  <c:v>215400</c:v>
                </c:pt>
                <c:pt idx="4">
                  <c:v>219600</c:v>
                </c:pt>
                <c:pt idx="5">
                  <c:v>223800</c:v>
                </c:pt>
                <c:pt idx="6">
                  <c:v>228000</c:v>
                </c:pt>
                <c:pt idx="7">
                  <c:v>232200</c:v>
                </c:pt>
                <c:pt idx="8">
                  <c:v>236400</c:v>
                </c:pt>
                <c:pt idx="9">
                  <c:v>240600</c:v>
                </c:pt>
                <c:pt idx="10">
                  <c:v>244800</c:v>
                </c:pt>
                <c:pt idx="11">
                  <c:v>249000</c:v>
                </c:pt>
                <c:pt idx="12">
                  <c:v>253200</c:v>
                </c:pt>
                <c:pt idx="13">
                  <c:v>257400</c:v>
                </c:pt>
                <c:pt idx="14">
                  <c:v>261600</c:v>
                </c:pt>
                <c:pt idx="15">
                  <c:v>265800</c:v>
                </c:pt>
                <c:pt idx="16">
                  <c:v>270000</c:v>
                </c:pt>
                <c:pt idx="17">
                  <c:v>274200</c:v>
                </c:pt>
                <c:pt idx="18">
                  <c:v>278400</c:v>
                </c:pt>
                <c:pt idx="19">
                  <c:v>282600</c:v>
                </c:pt>
                <c:pt idx="20">
                  <c:v>286800</c:v>
                </c:pt>
                <c:pt idx="21">
                  <c:v>291000</c:v>
                </c:pt>
                <c:pt idx="22">
                  <c:v>295200</c:v>
                </c:pt>
                <c:pt idx="23">
                  <c:v>299400</c:v>
                </c:pt>
                <c:pt idx="24">
                  <c:v>303600</c:v>
                </c:pt>
                <c:pt idx="25">
                  <c:v>307800</c:v>
                </c:pt>
                <c:pt idx="26">
                  <c:v>312000</c:v>
                </c:pt>
                <c:pt idx="27">
                  <c:v>316200</c:v>
                </c:pt>
                <c:pt idx="28">
                  <c:v>320400</c:v>
                </c:pt>
                <c:pt idx="29">
                  <c:v>324600</c:v>
                </c:pt>
                <c:pt idx="30">
                  <c:v>328800</c:v>
                </c:pt>
                <c:pt idx="31">
                  <c:v>333000</c:v>
                </c:pt>
                <c:pt idx="32">
                  <c:v>337200</c:v>
                </c:pt>
                <c:pt idx="33">
                  <c:v>341400</c:v>
                </c:pt>
                <c:pt idx="34">
                  <c:v>345600</c:v>
                </c:pt>
                <c:pt idx="35">
                  <c:v>349800</c:v>
                </c:pt>
                <c:pt idx="36">
                  <c:v>354000</c:v>
                </c:pt>
                <c:pt idx="37">
                  <c:v>358200</c:v>
                </c:pt>
                <c:pt idx="38">
                  <c:v>362400</c:v>
                </c:pt>
                <c:pt idx="39">
                  <c:v>366600</c:v>
                </c:pt>
                <c:pt idx="40">
                  <c:v>370800</c:v>
                </c:pt>
                <c:pt idx="41">
                  <c:v>375000</c:v>
                </c:pt>
                <c:pt idx="42">
                  <c:v>379200</c:v>
                </c:pt>
                <c:pt idx="43">
                  <c:v>383400</c:v>
                </c:pt>
                <c:pt idx="44">
                  <c:v>387600</c:v>
                </c:pt>
                <c:pt idx="45">
                  <c:v>391800</c:v>
                </c:pt>
                <c:pt idx="46">
                  <c:v>396000</c:v>
                </c:pt>
                <c:pt idx="47">
                  <c:v>400200</c:v>
                </c:pt>
                <c:pt idx="48">
                  <c:v>404400</c:v>
                </c:pt>
                <c:pt idx="49">
                  <c:v>408600</c:v>
                </c:pt>
                <c:pt idx="50">
                  <c:v>412800</c:v>
                </c:pt>
                <c:pt idx="51">
                  <c:v>417000</c:v>
                </c:pt>
                <c:pt idx="52">
                  <c:v>421200</c:v>
                </c:pt>
                <c:pt idx="53">
                  <c:v>425400</c:v>
                </c:pt>
                <c:pt idx="54">
                  <c:v>429600</c:v>
                </c:pt>
                <c:pt idx="55">
                  <c:v>433800</c:v>
                </c:pt>
                <c:pt idx="56">
                  <c:v>438000</c:v>
                </c:pt>
                <c:pt idx="57">
                  <c:v>442200</c:v>
                </c:pt>
                <c:pt idx="58">
                  <c:v>446400</c:v>
                </c:pt>
                <c:pt idx="59">
                  <c:v>450600</c:v>
                </c:pt>
                <c:pt idx="60">
                  <c:v>454800</c:v>
                </c:pt>
                <c:pt idx="61">
                  <c:v>459000</c:v>
                </c:pt>
                <c:pt idx="62">
                  <c:v>463200</c:v>
                </c:pt>
                <c:pt idx="63">
                  <c:v>467400</c:v>
                </c:pt>
                <c:pt idx="64">
                  <c:v>471600</c:v>
                </c:pt>
                <c:pt idx="65">
                  <c:v>475800</c:v>
                </c:pt>
                <c:pt idx="66">
                  <c:v>480000</c:v>
                </c:pt>
                <c:pt idx="67">
                  <c:v>484200</c:v>
                </c:pt>
                <c:pt idx="68">
                  <c:v>488400</c:v>
                </c:pt>
                <c:pt idx="69">
                  <c:v>492600</c:v>
                </c:pt>
                <c:pt idx="70">
                  <c:v>496800</c:v>
                </c:pt>
                <c:pt idx="71">
                  <c:v>501000</c:v>
                </c:pt>
                <c:pt idx="72">
                  <c:v>505200</c:v>
                </c:pt>
                <c:pt idx="73">
                  <c:v>509400</c:v>
                </c:pt>
                <c:pt idx="74">
                  <c:v>513600</c:v>
                </c:pt>
                <c:pt idx="75">
                  <c:v>517800</c:v>
                </c:pt>
                <c:pt idx="76">
                  <c:v>522000</c:v>
                </c:pt>
                <c:pt idx="77">
                  <c:v>526200</c:v>
                </c:pt>
                <c:pt idx="78">
                  <c:v>530400</c:v>
                </c:pt>
                <c:pt idx="79">
                  <c:v>534600</c:v>
                </c:pt>
                <c:pt idx="80">
                  <c:v>538800</c:v>
                </c:pt>
                <c:pt idx="81">
                  <c:v>543000</c:v>
                </c:pt>
                <c:pt idx="82">
                  <c:v>547200</c:v>
                </c:pt>
                <c:pt idx="83">
                  <c:v>551400</c:v>
                </c:pt>
                <c:pt idx="84">
                  <c:v>555600</c:v>
                </c:pt>
                <c:pt idx="85">
                  <c:v>559800</c:v>
                </c:pt>
                <c:pt idx="86">
                  <c:v>564000</c:v>
                </c:pt>
                <c:pt idx="87">
                  <c:v>568200</c:v>
                </c:pt>
                <c:pt idx="88">
                  <c:v>572400</c:v>
                </c:pt>
                <c:pt idx="89">
                  <c:v>576600</c:v>
                </c:pt>
                <c:pt idx="90">
                  <c:v>580800</c:v>
                </c:pt>
                <c:pt idx="91">
                  <c:v>585000</c:v>
                </c:pt>
                <c:pt idx="92">
                  <c:v>589200</c:v>
                </c:pt>
                <c:pt idx="93">
                  <c:v>593400</c:v>
                </c:pt>
                <c:pt idx="94">
                  <c:v>597600</c:v>
                </c:pt>
                <c:pt idx="95">
                  <c:v>601800</c:v>
                </c:pt>
                <c:pt idx="96">
                  <c:v>606000</c:v>
                </c:pt>
                <c:pt idx="97">
                  <c:v>610200</c:v>
                </c:pt>
                <c:pt idx="98">
                  <c:v>614400</c:v>
                </c:pt>
                <c:pt idx="99">
                  <c:v>618600</c:v>
                </c:pt>
                <c:pt idx="100">
                  <c:v>622800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6F-4144-B148-142458A35FF9}"/>
            </c:ext>
          </c:extLst>
        </c:ser>
        <c:ser>
          <c:idx val="2"/>
          <c:order val="2"/>
          <c:marker>
            <c:symbol val="none"/>
          </c:marker>
          <c:dLbls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6F-4144-B148-142458A35F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'BEP-Daten'!#REF!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6F-4144-B148-142458A3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51200"/>
        <c:axId val="398554624"/>
      </c:lineChart>
      <c:catAx>
        <c:axId val="368851200"/>
        <c:scaling>
          <c:orientation val="minMax"/>
        </c:scaling>
        <c:delete val="0"/>
        <c:axPos val="b"/>
        <c:title>
          <c:tx>
            <c:strRef>
              <c:f>'BEP-Daten'!$H$7</c:f>
              <c:strCache>
                <c:ptCount val="1"/>
                <c:pt idx="0">
                  <c:v>Gewinnschwelle (Stückzahl): 862
Gewinnschwelle (Umsatz): 409.364 €</c:v>
                </c:pt>
              </c:strCache>
            </c:strRef>
          </c:tx>
          <c:layout>
            <c:manualLayout>
              <c:xMode val="edge"/>
              <c:yMode val="edge"/>
              <c:x val="0.12958983068292942"/>
              <c:y val="0.11374095989480604"/>
            </c:manualLayout>
          </c:layout>
          <c:overlay val="0"/>
          <c:txPr>
            <a:bodyPr/>
            <a:lstStyle/>
            <a:p>
              <a:pPr algn="l"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398554624"/>
        <c:crosses val="autoZero"/>
        <c:auto val="1"/>
        <c:lblAlgn val="ctr"/>
        <c:lblOffset val="100"/>
        <c:noMultiLvlLbl val="0"/>
      </c:catAx>
      <c:valAx>
        <c:axId val="39855462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68851200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2098972922502349"/>
          <c:y val="0.92318750097066249"/>
          <c:w val="0.35099906629318395"/>
          <c:h val="5.0403226223940945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142875</xdr:rowOff>
    </xdr:from>
    <xdr:to>
      <xdr:col>13</xdr:col>
      <xdr:colOff>190500</xdr:colOff>
      <xdr:row>27</xdr:row>
      <xdr:rowOff>295275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22</xdr:row>
          <xdr:rowOff>200025</xdr:rowOff>
        </xdr:from>
        <xdr:to>
          <xdr:col>4</xdr:col>
          <xdr:colOff>1438275</xdr:colOff>
          <xdr:row>22</xdr:row>
          <xdr:rowOff>438150</xdr:rowOff>
        </xdr:to>
        <xdr:sp macro="" textlink="">
          <xdr:nvSpPr>
            <xdr:cNvPr id="1027" name="Spin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E28"/>
  <sheetViews>
    <sheetView tabSelected="1" workbookViewId="0">
      <selection activeCell="E12" sqref="E12"/>
    </sheetView>
  </sheetViews>
  <sheetFormatPr baseColWidth="10" defaultColWidth="11" defaultRowHeight="12.75" x14ac:dyDescent="0.2"/>
  <cols>
    <col min="1" max="1" width="29.625" style="3" customWidth="1"/>
    <col min="2" max="2" width="12.875" style="3" bestFit="1" customWidth="1"/>
    <col min="3" max="3" width="1" style="3" customWidth="1"/>
    <col min="4" max="4" width="37.375" style="3" bestFit="1" customWidth="1"/>
    <col min="5" max="5" width="19.25" style="3" customWidth="1"/>
    <col min="6" max="16384" width="11" style="3"/>
  </cols>
  <sheetData>
    <row r="1" spans="1:5" ht="18" x14ac:dyDescent="0.25">
      <c r="A1" s="2" t="s">
        <v>25</v>
      </c>
    </row>
    <row r="2" spans="1:5" ht="18" x14ac:dyDescent="0.25">
      <c r="D2" s="2"/>
    </row>
    <row r="3" spans="1:5" ht="15.75" thickBot="1" x14ac:dyDescent="0.25">
      <c r="A3" s="25" t="s">
        <v>0</v>
      </c>
      <c r="B3" s="25"/>
      <c r="C3" s="4"/>
      <c r="D3" s="25" t="s">
        <v>1</v>
      </c>
      <c r="E3" s="25"/>
    </row>
    <row r="4" spans="1:5" ht="36" customHeight="1" x14ac:dyDescent="0.25">
      <c r="A4" s="5" t="s">
        <v>2</v>
      </c>
      <c r="B4" s="6"/>
      <c r="D4" s="7" t="s">
        <v>3</v>
      </c>
    </row>
    <row r="5" spans="1:5" x14ac:dyDescent="0.2">
      <c r="A5" s="6" t="s">
        <v>4</v>
      </c>
      <c r="B5" s="8">
        <v>260</v>
      </c>
      <c r="D5" s="3" t="s">
        <v>4</v>
      </c>
      <c r="E5" s="9">
        <v>260</v>
      </c>
    </row>
    <row r="6" spans="1:5" x14ac:dyDescent="0.2">
      <c r="A6" s="6" t="s">
        <v>5</v>
      </c>
      <c r="B6" s="8">
        <v>120</v>
      </c>
      <c r="D6" s="3" t="s">
        <v>5</v>
      </c>
      <c r="E6" s="9">
        <v>120</v>
      </c>
    </row>
    <row r="7" spans="1:5" x14ac:dyDescent="0.2">
      <c r="A7" s="6" t="s">
        <v>6</v>
      </c>
      <c r="B7" s="8">
        <v>40</v>
      </c>
      <c r="D7" s="3" t="s">
        <v>6</v>
      </c>
      <c r="E7" s="9">
        <v>40</v>
      </c>
    </row>
    <row r="8" spans="1:5" ht="12.75" customHeight="1" x14ac:dyDescent="0.2">
      <c r="A8" s="5" t="s">
        <v>7</v>
      </c>
      <c r="B8" s="10">
        <f>SUM(B5:B7)</f>
        <v>420</v>
      </c>
      <c r="D8" s="7" t="s">
        <v>7</v>
      </c>
      <c r="E8" s="11">
        <f>SUM(E5:E7)</f>
        <v>420</v>
      </c>
    </row>
    <row r="9" spans="1:5" ht="12.75" customHeight="1" x14ac:dyDescent="0.2">
      <c r="A9" s="6"/>
      <c r="B9" s="6"/>
      <c r="D9" s="7"/>
      <c r="E9" s="11"/>
    </row>
    <row r="10" spans="1:5" ht="14.25" x14ac:dyDescent="0.25">
      <c r="A10" s="5" t="s">
        <v>8</v>
      </c>
      <c r="B10" s="6"/>
      <c r="D10" s="7" t="s">
        <v>9</v>
      </c>
    </row>
    <row r="11" spans="1:5" x14ac:dyDescent="0.2">
      <c r="A11" s="6" t="s">
        <v>10</v>
      </c>
      <c r="B11" s="8">
        <v>45000</v>
      </c>
      <c r="D11" s="3" t="s">
        <v>10</v>
      </c>
      <c r="E11" s="9">
        <v>45000</v>
      </c>
    </row>
    <row r="12" spans="1:5" x14ac:dyDescent="0.2">
      <c r="A12" s="6" t="s">
        <v>11</v>
      </c>
      <c r="B12" s="8">
        <v>2400</v>
      </c>
      <c r="D12" s="3" t="s">
        <v>11</v>
      </c>
      <c r="E12" s="9">
        <v>2400</v>
      </c>
    </row>
    <row r="13" spans="1:5" x14ac:dyDescent="0.2">
      <c r="A13" s="5" t="s">
        <v>7</v>
      </c>
      <c r="B13" s="10">
        <f>SUM(B11:B12)</f>
        <v>47400</v>
      </c>
      <c r="D13" s="7" t="s">
        <v>7</v>
      </c>
      <c r="E13" s="11">
        <f>SUM(E11:E12)</f>
        <v>47400</v>
      </c>
    </row>
    <row r="14" spans="1:5" ht="12.75" customHeight="1" x14ac:dyDescent="0.2">
      <c r="A14" s="6"/>
      <c r="B14" s="6"/>
    </row>
    <row r="15" spans="1:5" x14ac:dyDescent="0.2">
      <c r="A15" s="5" t="s">
        <v>12</v>
      </c>
      <c r="B15" s="6"/>
      <c r="D15" s="7" t="s">
        <v>12</v>
      </c>
    </row>
    <row r="16" spans="1:5" x14ac:dyDescent="0.2">
      <c r="A16" s="6" t="s">
        <v>13</v>
      </c>
      <c r="B16" s="8">
        <v>475</v>
      </c>
      <c r="D16" s="3" t="s">
        <v>13</v>
      </c>
      <c r="E16" s="9">
        <v>475</v>
      </c>
    </row>
    <row r="17" spans="1:5" x14ac:dyDescent="0.2">
      <c r="A17" s="6" t="s">
        <v>30</v>
      </c>
      <c r="B17" s="8">
        <f>B16-B8</f>
        <v>55</v>
      </c>
      <c r="D17" s="12" t="s">
        <v>30</v>
      </c>
      <c r="E17" s="9">
        <f>E16-E8</f>
        <v>55</v>
      </c>
    </row>
    <row r="18" spans="1:5" ht="11.25" customHeight="1" x14ac:dyDescent="0.2">
      <c r="A18" s="6"/>
      <c r="B18" s="6"/>
    </row>
    <row r="19" spans="1:5" ht="12.75" customHeight="1" x14ac:dyDescent="0.2">
      <c r="A19" s="5" t="s">
        <v>14</v>
      </c>
      <c r="B19" s="6"/>
      <c r="D19" s="7" t="s">
        <v>14</v>
      </c>
    </row>
    <row r="20" spans="1:5" x14ac:dyDescent="0.2">
      <c r="A20" s="6" t="s">
        <v>15</v>
      </c>
      <c r="B20" s="13">
        <f>ROUND(B13/B17,0)</f>
        <v>862</v>
      </c>
      <c r="D20" s="14" t="s">
        <v>15</v>
      </c>
      <c r="E20" s="19">
        <f>ROUND(E13/E17,0)</f>
        <v>862</v>
      </c>
    </row>
    <row r="21" spans="1:5" x14ac:dyDescent="0.2">
      <c r="A21" s="6" t="s">
        <v>16</v>
      </c>
      <c r="B21" s="8">
        <f>B13*B16/(B16-B8)</f>
        <v>409363.63636363635</v>
      </c>
      <c r="D21" s="15" t="s">
        <v>16</v>
      </c>
      <c r="E21" s="20">
        <f>E13*E16/(E16-E8)</f>
        <v>409363.63636363635</v>
      </c>
    </row>
    <row r="22" spans="1:5" ht="12.75" customHeight="1" x14ac:dyDescent="0.2">
      <c r="A22" s="6"/>
      <c r="B22" s="6"/>
    </row>
    <row r="23" spans="1:5" ht="36" customHeight="1" x14ac:dyDescent="0.2">
      <c r="A23" s="5" t="s">
        <v>17</v>
      </c>
      <c r="B23" s="6"/>
      <c r="D23" s="7" t="s">
        <v>18</v>
      </c>
    </row>
    <row r="24" spans="1:5" x14ac:dyDescent="0.2">
      <c r="A24" s="6" t="s">
        <v>19</v>
      </c>
      <c r="B24" s="6">
        <v>1000</v>
      </c>
      <c r="D24" s="3" t="s">
        <v>19</v>
      </c>
      <c r="E24" s="24">
        <v>750</v>
      </c>
    </row>
    <row r="25" spans="1:5" x14ac:dyDescent="0.2">
      <c r="A25" s="6" t="s">
        <v>20</v>
      </c>
      <c r="B25" s="8">
        <f>(B24*B8)+B13</f>
        <v>467400</v>
      </c>
      <c r="D25" s="3" t="s">
        <v>20</v>
      </c>
      <c r="E25" s="9">
        <f>(E24*E8)+E13</f>
        <v>362400</v>
      </c>
    </row>
    <row r="26" spans="1:5" x14ac:dyDescent="0.2">
      <c r="A26" s="6" t="s">
        <v>21</v>
      </c>
      <c r="B26" s="8">
        <f>B16*B24</f>
        <v>475000</v>
      </c>
      <c r="D26" s="3" t="s">
        <v>21</v>
      </c>
      <c r="E26" s="9">
        <f>E16*E24</f>
        <v>356250</v>
      </c>
    </row>
    <row r="27" spans="1:5" x14ac:dyDescent="0.2">
      <c r="A27" s="5" t="s">
        <v>22</v>
      </c>
      <c r="B27" s="10">
        <f>B26-B25</f>
        <v>7600</v>
      </c>
      <c r="D27" s="16" t="s">
        <v>22</v>
      </c>
      <c r="E27" s="17">
        <f>E26-E25</f>
        <v>-6150</v>
      </c>
    </row>
    <row r="28" spans="1:5" ht="24.95" customHeight="1" thickBot="1" x14ac:dyDescent="0.25">
      <c r="A28" s="18"/>
      <c r="B28" s="18"/>
      <c r="D28" s="18"/>
      <c r="E28" s="18"/>
    </row>
  </sheetData>
  <sheetProtection selectLockedCells="1"/>
  <mergeCells count="2">
    <mergeCell ref="A3:B3"/>
    <mergeCell ref="D3:E3"/>
  </mergeCells>
  <pageMargins left="0.78740157499999996" right="0.78740157499999996" top="0.984251969" bottom="0.984251969" header="0.4921259845" footer="0.4921259845"/>
  <pageSetup paperSize="9" orientation="landscape" horizontalDpi="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7" r:id="rId4" name="SpinButton3">
          <controlPr defaultSize="0" autoLine="0" linkedCell="E24" r:id="rId5">
            <anchor moveWithCells="1">
              <from>
                <xdr:col>4</xdr:col>
                <xdr:colOff>47625</xdr:colOff>
                <xdr:row>22</xdr:row>
                <xdr:rowOff>200025</xdr:rowOff>
              </from>
              <to>
                <xdr:col>4</xdr:col>
                <xdr:colOff>1438275</xdr:colOff>
                <xdr:row>22</xdr:row>
                <xdr:rowOff>438150</xdr:rowOff>
              </to>
            </anchor>
          </controlPr>
        </control>
      </mc:Choice>
      <mc:Fallback>
        <control shapeId="1027" r:id="rId4" name="Spin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102"/>
  <sheetViews>
    <sheetView workbookViewId="0">
      <selection activeCell="C1" sqref="C1:D102"/>
    </sheetView>
  </sheetViews>
  <sheetFormatPr baseColWidth="10" defaultRowHeight="12.75" x14ac:dyDescent="0.2"/>
  <cols>
    <col min="1" max="1" width="8.125" customWidth="1"/>
    <col min="2" max="2" width="10" customWidth="1"/>
    <col min="3" max="3" width="11.125" customWidth="1"/>
    <col min="4" max="4" width="8.625" customWidth="1"/>
    <col min="5" max="5" width="15.625" customWidth="1"/>
    <col min="8" max="8" width="27" customWidth="1"/>
  </cols>
  <sheetData>
    <row r="1" spans="1:9" x14ac:dyDescent="0.2">
      <c r="A1" t="s">
        <v>24</v>
      </c>
      <c r="B1" t="s">
        <v>19</v>
      </c>
      <c r="C1" t="s">
        <v>23</v>
      </c>
      <c r="D1" t="s">
        <v>20</v>
      </c>
      <c r="E1" t="s">
        <v>22</v>
      </c>
      <c r="H1" s="23" t="s">
        <v>28</v>
      </c>
      <c r="I1" s="22"/>
    </row>
    <row r="2" spans="1:9" x14ac:dyDescent="0.2">
      <c r="A2">
        <f>I2</f>
        <v>0</v>
      </c>
      <c r="B2">
        <f>'Break-Even-Analyse'!E24-$I$4</f>
        <v>370</v>
      </c>
      <c r="C2">
        <f>B2*'Break-Even-Analyse'!$E$16</f>
        <v>175750</v>
      </c>
      <c r="D2">
        <f>'Break-Even-Analyse'!$E$13+B2*'Break-Even-Analyse'!$E$8</f>
        <v>202800</v>
      </c>
      <c r="E2">
        <f>C2-D2</f>
        <v>-27050</v>
      </c>
      <c r="H2" t="s">
        <v>26</v>
      </c>
      <c r="I2">
        <v>0</v>
      </c>
    </row>
    <row r="3" spans="1:9" x14ac:dyDescent="0.2">
      <c r="A3">
        <f t="shared" ref="A3:A34" si="0">A2+$I$3</f>
        <v>10</v>
      </c>
      <c r="B3">
        <f>$B$2+A3</f>
        <v>380</v>
      </c>
      <c r="C3">
        <f>B3*'Break-Even-Analyse'!$E$16</f>
        <v>180500</v>
      </c>
      <c r="D3">
        <f>'Break-Even-Analyse'!$E$13+B3*'Break-Even-Analyse'!$E$8</f>
        <v>207000</v>
      </c>
      <c r="E3">
        <f t="shared" ref="E3:E66" si="1">C3-D3</f>
        <v>-26500</v>
      </c>
      <c r="F3" s="1"/>
      <c r="H3" t="s">
        <v>24</v>
      </c>
      <c r="I3">
        <v>10</v>
      </c>
    </row>
    <row r="4" spans="1:9" x14ac:dyDescent="0.2">
      <c r="A4">
        <f t="shared" si="0"/>
        <v>20</v>
      </c>
      <c r="B4">
        <f t="shared" ref="B4:B67" si="2">$B$2+A4</f>
        <v>390</v>
      </c>
      <c r="C4">
        <f>B4*'Break-Even-Analyse'!$E$16</f>
        <v>185250</v>
      </c>
      <c r="D4">
        <f>'Break-Even-Analyse'!$E$13+B4*'Break-Even-Analyse'!$E$8</f>
        <v>211200</v>
      </c>
      <c r="E4">
        <f t="shared" si="1"/>
        <v>-25950</v>
      </c>
      <c r="H4" t="s">
        <v>27</v>
      </c>
      <c r="I4">
        <v>380</v>
      </c>
    </row>
    <row r="5" spans="1:9" x14ac:dyDescent="0.2">
      <c r="A5">
        <f t="shared" si="0"/>
        <v>30</v>
      </c>
      <c r="B5">
        <f t="shared" si="2"/>
        <v>400</v>
      </c>
      <c r="C5">
        <f>B5*'Break-Even-Analyse'!$E$16</f>
        <v>190000</v>
      </c>
      <c r="D5">
        <f>'Break-Even-Analyse'!$E$13+B5*'Break-Even-Analyse'!$E$8</f>
        <v>215400</v>
      </c>
      <c r="E5">
        <f t="shared" si="1"/>
        <v>-25400</v>
      </c>
    </row>
    <row r="6" spans="1:9" x14ac:dyDescent="0.2">
      <c r="A6">
        <f t="shared" si="0"/>
        <v>40</v>
      </c>
      <c r="B6">
        <f t="shared" si="2"/>
        <v>410</v>
      </c>
      <c r="C6">
        <f>B6*'Break-Even-Analyse'!$E$16</f>
        <v>194750</v>
      </c>
      <c r="D6">
        <f>'Break-Even-Analyse'!$E$13+B6*'Break-Even-Analyse'!$E$8</f>
        <v>219600</v>
      </c>
      <c r="E6">
        <f t="shared" si="1"/>
        <v>-24850</v>
      </c>
      <c r="H6" s="23" t="s">
        <v>29</v>
      </c>
    </row>
    <row r="7" spans="1:9" x14ac:dyDescent="0.2">
      <c r="A7">
        <f t="shared" si="0"/>
        <v>50</v>
      </c>
      <c r="B7">
        <f t="shared" si="2"/>
        <v>420</v>
      </c>
      <c r="C7">
        <f>B7*'Break-Even-Analyse'!$E$16</f>
        <v>199500</v>
      </c>
      <c r="D7">
        <f>'Break-Even-Analyse'!$E$13+B7*'Break-Even-Analyse'!$E$8</f>
        <v>223800</v>
      </c>
      <c r="E7">
        <f t="shared" si="1"/>
        <v>-24300</v>
      </c>
      <c r="H7" s="21" t="str">
        <f>'Break-Even-Analyse'!$D$20&amp;": " &amp;'Break-Even-Analyse'!$E$20 &amp; CHAR(10) &amp;'Break-Even-Analyse'!$D$21&amp;": "&amp;TEXT('Break-Even-Analyse'!$E$21,"0.### €")</f>
        <v>Gewinnschwelle (Stückzahl): 862
Gewinnschwelle (Umsatz): 409.364 €</v>
      </c>
    </row>
    <row r="8" spans="1:9" x14ac:dyDescent="0.2">
      <c r="A8">
        <f t="shared" si="0"/>
        <v>60</v>
      </c>
      <c r="B8">
        <f t="shared" si="2"/>
        <v>430</v>
      </c>
      <c r="C8">
        <f>B8*'Break-Even-Analyse'!$E$16</f>
        <v>204250</v>
      </c>
      <c r="D8">
        <f>'Break-Even-Analyse'!$E$13+B8*'Break-Even-Analyse'!$E$8</f>
        <v>228000</v>
      </c>
      <c r="E8">
        <f t="shared" si="1"/>
        <v>-23750</v>
      </c>
    </row>
    <row r="9" spans="1:9" x14ac:dyDescent="0.2">
      <c r="A9">
        <f t="shared" si="0"/>
        <v>70</v>
      </c>
      <c r="B9">
        <f t="shared" si="2"/>
        <v>440</v>
      </c>
      <c r="C9">
        <f>B9*'Break-Even-Analyse'!$E$16</f>
        <v>209000</v>
      </c>
      <c r="D9">
        <f>'Break-Even-Analyse'!$E$13+B9*'Break-Even-Analyse'!$E$8</f>
        <v>232200</v>
      </c>
      <c r="E9">
        <f t="shared" si="1"/>
        <v>-23200</v>
      </c>
    </row>
    <row r="10" spans="1:9" x14ac:dyDescent="0.2">
      <c r="A10">
        <f t="shared" si="0"/>
        <v>80</v>
      </c>
      <c r="B10">
        <f t="shared" si="2"/>
        <v>450</v>
      </c>
      <c r="C10">
        <f>B10*'Break-Even-Analyse'!$E$16</f>
        <v>213750</v>
      </c>
      <c r="D10">
        <f>'Break-Even-Analyse'!$E$13+B10*'Break-Even-Analyse'!$E$8</f>
        <v>236400</v>
      </c>
      <c r="E10">
        <f t="shared" si="1"/>
        <v>-22650</v>
      </c>
    </row>
    <row r="11" spans="1:9" x14ac:dyDescent="0.2">
      <c r="A11">
        <f t="shared" si="0"/>
        <v>90</v>
      </c>
      <c r="B11">
        <f t="shared" si="2"/>
        <v>460</v>
      </c>
      <c r="C11">
        <f>B11*'Break-Even-Analyse'!$E$16</f>
        <v>218500</v>
      </c>
      <c r="D11">
        <f>'Break-Even-Analyse'!$E$13+B11*'Break-Even-Analyse'!$E$8</f>
        <v>240600</v>
      </c>
      <c r="E11">
        <f t="shared" si="1"/>
        <v>-22100</v>
      </c>
    </row>
    <row r="12" spans="1:9" x14ac:dyDescent="0.2">
      <c r="A12">
        <f t="shared" si="0"/>
        <v>100</v>
      </c>
      <c r="B12">
        <f t="shared" si="2"/>
        <v>470</v>
      </c>
      <c r="C12">
        <f>B12*'Break-Even-Analyse'!$E$16</f>
        <v>223250</v>
      </c>
      <c r="D12">
        <f>'Break-Even-Analyse'!$E$13+B12*'Break-Even-Analyse'!$E$8</f>
        <v>244800</v>
      </c>
      <c r="E12">
        <f t="shared" si="1"/>
        <v>-21550</v>
      </c>
    </row>
    <row r="13" spans="1:9" x14ac:dyDescent="0.2">
      <c r="A13">
        <f t="shared" si="0"/>
        <v>110</v>
      </c>
      <c r="B13">
        <f t="shared" si="2"/>
        <v>480</v>
      </c>
      <c r="C13">
        <f>B13*'Break-Even-Analyse'!$E$16</f>
        <v>228000</v>
      </c>
      <c r="D13">
        <f>'Break-Even-Analyse'!$E$13+B13*'Break-Even-Analyse'!$E$8</f>
        <v>249000</v>
      </c>
      <c r="E13">
        <f t="shared" si="1"/>
        <v>-21000</v>
      </c>
    </row>
    <row r="14" spans="1:9" x14ac:dyDescent="0.2">
      <c r="A14">
        <f t="shared" si="0"/>
        <v>120</v>
      </c>
      <c r="B14">
        <f t="shared" si="2"/>
        <v>490</v>
      </c>
      <c r="C14">
        <f>B14*'Break-Even-Analyse'!$E$16</f>
        <v>232750</v>
      </c>
      <c r="D14">
        <f>'Break-Even-Analyse'!$E$13+B14*'Break-Even-Analyse'!$E$8</f>
        <v>253200</v>
      </c>
      <c r="E14">
        <f t="shared" si="1"/>
        <v>-20450</v>
      </c>
    </row>
    <row r="15" spans="1:9" x14ac:dyDescent="0.2">
      <c r="A15">
        <f t="shared" si="0"/>
        <v>130</v>
      </c>
      <c r="B15">
        <f t="shared" si="2"/>
        <v>500</v>
      </c>
      <c r="C15">
        <f>B15*'Break-Even-Analyse'!$E$16</f>
        <v>237500</v>
      </c>
      <c r="D15">
        <f>'Break-Even-Analyse'!$E$13+B15*'Break-Even-Analyse'!$E$8</f>
        <v>257400</v>
      </c>
      <c r="E15">
        <f t="shared" si="1"/>
        <v>-19900</v>
      </c>
    </row>
    <row r="16" spans="1:9" x14ac:dyDescent="0.2">
      <c r="A16">
        <f t="shared" si="0"/>
        <v>140</v>
      </c>
      <c r="B16">
        <f t="shared" si="2"/>
        <v>510</v>
      </c>
      <c r="C16">
        <f>B16*'Break-Even-Analyse'!$E$16</f>
        <v>242250</v>
      </c>
      <c r="D16">
        <f>'Break-Even-Analyse'!$E$13+B16*'Break-Even-Analyse'!$E$8</f>
        <v>261600</v>
      </c>
      <c r="E16">
        <f t="shared" si="1"/>
        <v>-19350</v>
      </c>
    </row>
    <row r="17" spans="1:5" x14ac:dyDescent="0.2">
      <c r="A17">
        <f t="shared" si="0"/>
        <v>150</v>
      </c>
      <c r="B17">
        <f t="shared" si="2"/>
        <v>520</v>
      </c>
      <c r="C17">
        <f>B17*'Break-Even-Analyse'!$E$16</f>
        <v>247000</v>
      </c>
      <c r="D17">
        <f>'Break-Even-Analyse'!$E$13+B17*'Break-Even-Analyse'!$E$8</f>
        <v>265800</v>
      </c>
      <c r="E17">
        <f t="shared" si="1"/>
        <v>-18800</v>
      </c>
    </row>
    <row r="18" spans="1:5" x14ac:dyDescent="0.2">
      <c r="A18">
        <f t="shared" si="0"/>
        <v>160</v>
      </c>
      <c r="B18">
        <f t="shared" si="2"/>
        <v>530</v>
      </c>
      <c r="C18">
        <f>B18*'Break-Even-Analyse'!$E$16</f>
        <v>251750</v>
      </c>
      <c r="D18">
        <f>'Break-Even-Analyse'!$E$13+B18*'Break-Even-Analyse'!$E$8</f>
        <v>270000</v>
      </c>
      <c r="E18">
        <f t="shared" si="1"/>
        <v>-18250</v>
      </c>
    </row>
    <row r="19" spans="1:5" x14ac:dyDescent="0.2">
      <c r="A19">
        <f t="shared" si="0"/>
        <v>170</v>
      </c>
      <c r="B19">
        <f t="shared" si="2"/>
        <v>540</v>
      </c>
      <c r="C19">
        <f>B19*'Break-Even-Analyse'!$E$16</f>
        <v>256500</v>
      </c>
      <c r="D19">
        <f>'Break-Even-Analyse'!$E$13+B19*'Break-Even-Analyse'!$E$8</f>
        <v>274200</v>
      </c>
      <c r="E19">
        <f t="shared" si="1"/>
        <v>-17700</v>
      </c>
    </row>
    <row r="20" spans="1:5" x14ac:dyDescent="0.2">
      <c r="A20">
        <f t="shared" si="0"/>
        <v>180</v>
      </c>
      <c r="B20">
        <f t="shared" si="2"/>
        <v>550</v>
      </c>
      <c r="C20">
        <f>B20*'Break-Even-Analyse'!$E$16</f>
        <v>261250</v>
      </c>
      <c r="D20">
        <f>'Break-Even-Analyse'!$E$13+B20*'Break-Even-Analyse'!$E$8</f>
        <v>278400</v>
      </c>
      <c r="E20">
        <f t="shared" si="1"/>
        <v>-17150</v>
      </c>
    </row>
    <row r="21" spans="1:5" x14ac:dyDescent="0.2">
      <c r="A21">
        <f t="shared" si="0"/>
        <v>190</v>
      </c>
      <c r="B21">
        <f t="shared" si="2"/>
        <v>560</v>
      </c>
      <c r="C21">
        <f>B21*'Break-Even-Analyse'!$E$16</f>
        <v>266000</v>
      </c>
      <c r="D21">
        <f>'Break-Even-Analyse'!$E$13+B21*'Break-Even-Analyse'!$E$8</f>
        <v>282600</v>
      </c>
      <c r="E21">
        <f t="shared" si="1"/>
        <v>-16600</v>
      </c>
    </row>
    <row r="22" spans="1:5" x14ac:dyDescent="0.2">
      <c r="A22">
        <f t="shared" si="0"/>
        <v>200</v>
      </c>
      <c r="B22">
        <f t="shared" si="2"/>
        <v>570</v>
      </c>
      <c r="C22">
        <f>B22*'Break-Even-Analyse'!$E$16</f>
        <v>270750</v>
      </c>
      <c r="D22">
        <f>'Break-Even-Analyse'!$E$13+B22*'Break-Even-Analyse'!$E$8</f>
        <v>286800</v>
      </c>
      <c r="E22">
        <f t="shared" si="1"/>
        <v>-16050</v>
      </c>
    </row>
    <row r="23" spans="1:5" x14ac:dyDescent="0.2">
      <c r="A23">
        <f t="shared" si="0"/>
        <v>210</v>
      </c>
      <c r="B23">
        <f t="shared" si="2"/>
        <v>580</v>
      </c>
      <c r="C23">
        <f>B23*'Break-Even-Analyse'!$E$16</f>
        <v>275500</v>
      </c>
      <c r="D23">
        <f>'Break-Even-Analyse'!$E$13+B23*'Break-Even-Analyse'!$E$8</f>
        <v>291000</v>
      </c>
      <c r="E23">
        <f t="shared" si="1"/>
        <v>-15500</v>
      </c>
    </row>
    <row r="24" spans="1:5" x14ac:dyDescent="0.2">
      <c r="A24">
        <f t="shared" si="0"/>
        <v>220</v>
      </c>
      <c r="B24">
        <f t="shared" si="2"/>
        <v>590</v>
      </c>
      <c r="C24">
        <f>B24*'Break-Even-Analyse'!$E$16</f>
        <v>280250</v>
      </c>
      <c r="D24">
        <f>'Break-Even-Analyse'!$E$13+B24*'Break-Even-Analyse'!$E$8</f>
        <v>295200</v>
      </c>
      <c r="E24">
        <f t="shared" si="1"/>
        <v>-14950</v>
      </c>
    </row>
    <row r="25" spans="1:5" x14ac:dyDescent="0.2">
      <c r="A25">
        <f t="shared" si="0"/>
        <v>230</v>
      </c>
      <c r="B25">
        <f t="shared" si="2"/>
        <v>600</v>
      </c>
      <c r="C25">
        <f>B25*'Break-Even-Analyse'!$E$16</f>
        <v>285000</v>
      </c>
      <c r="D25">
        <f>'Break-Even-Analyse'!$E$13+B25*'Break-Even-Analyse'!$E$8</f>
        <v>299400</v>
      </c>
      <c r="E25">
        <f t="shared" si="1"/>
        <v>-14400</v>
      </c>
    </row>
    <row r="26" spans="1:5" x14ac:dyDescent="0.2">
      <c r="A26">
        <f t="shared" si="0"/>
        <v>240</v>
      </c>
      <c r="B26">
        <f t="shared" si="2"/>
        <v>610</v>
      </c>
      <c r="C26">
        <f>B26*'Break-Even-Analyse'!$E$16</f>
        <v>289750</v>
      </c>
      <c r="D26">
        <f>'Break-Even-Analyse'!$E$13+B26*'Break-Even-Analyse'!$E$8</f>
        <v>303600</v>
      </c>
      <c r="E26">
        <f t="shared" si="1"/>
        <v>-13850</v>
      </c>
    </row>
    <row r="27" spans="1:5" x14ac:dyDescent="0.2">
      <c r="A27">
        <f t="shared" si="0"/>
        <v>250</v>
      </c>
      <c r="B27">
        <f t="shared" si="2"/>
        <v>620</v>
      </c>
      <c r="C27">
        <f>B27*'Break-Even-Analyse'!$E$16</f>
        <v>294500</v>
      </c>
      <c r="D27">
        <f>'Break-Even-Analyse'!$E$13+B27*'Break-Even-Analyse'!$E$8</f>
        <v>307800</v>
      </c>
      <c r="E27">
        <f t="shared" si="1"/>
        <v>-13300</v>
      </c>
    </row>
    <row r="28" spans="1:5" x14ac:dyDescent="0.2">
      <c r="A28">
        <f t="shared" si="0"/>
        <v>260</v>
      </c>
      <c r="B28">
        <f t="shared" si="2"/>
        <v>630</v>
      </c>
      <c r="C28">
        <f>B28*'Break-Even-Analyse'!$E$16</f>
        <v>299250</v>
      </c>
      <c r="D28">
        <f>'Break-Even-Analyse'!$E$13+B28*'Break-Even-Analyse'!$E$8</f>
        <v>312000</v>
      </c>
      <c r="E28">
        <f t="shared" si="1"/>
        <v>-12750</v>
      </c>
    </row>
    <row r="29" spans="1:5" x14ac:dyDescent="0.2">
      <c r="A29">
        <f t="shared" si="0"/>
        <v>270</v>
      </c>
      <c r="B29">
        <f t="shared" si="2"/>
        <v>640</v>
      </c>
      <c r="C29">
        <f>B29*'Break-Even-Analyse'!$E$16</f>
        <v>304000</v>
      </c>
      <c r="D29">
        <f>'Break-Even-Analyse'!$E$13+B29*'Break-Even-Analyse'!$E$8</f>
        <v>316200</v>
      </c>
      <c r="E29">
        <f t="shared" si="1"/>
        <v>-12200</v>
      </c>
    </row>
    <row r="30" spans="1:5" x14ac:dyDescent="0.2">
      <c r="A30">
        <f t="shared" si="0"/>
        <v>280</v>
      </c>
      <c r="B30">
        <f t="shared" si="2"/>
        <v>650</v>
      </c>
      <c r="C30">
        <f>B30*'Break-Even-Analyse'!$E$16</f>
        <v>308750</v>
      </c>
      <c r="D30">
        <f>'Break-Even-Analyse'!$E$13+B30*'Break-Even-Analyse'!$E$8</f>
        <v>320400</v>
      </c>
      <c r="E30">
        <f t="shared" si="1"/>
        <v>-11650</v>
      </c>
    </row>
    <row r="31" spans="1:5" x14ac:dyDescent="0.2">
      <c r="A31">
        <f t="shared" si="0"/>
        <v>290</v>
      </c>
      <c r="B31">
        <f t="shared" si="2"/>
        <v>660</v>
      </c>
      <c r="C31">
        <f>B31*'Break-Even-Analyse'!$E$16</f>
        <v>313500</v>
      </c>
      <c r="D31">
        <f>'Break-Even-Analyse'!$E$13+B31*'Break-Even-Analyse'!$E$8</f>
        <v>324600</v>
      </c>
      <c r="E31">
        <f t="shared" si="1"/>
        <v>-11100</v>
      </c>
    </row>
    <row r="32" spans="1:5" x14ac:dyDescent="0.2">
      <c r="A32">
        <f t="shared" si="0"/>
        <v>300</v>
      </c>
      <c r="B32">
        <f t="shared" si="2"/>
        <v>670</v>
      </c>
      <c r="C32">
        <f>B32*'Break-Even-Analyse'!$E$16</f>
        <v>318250</v>
      </c>
      <c r="D32">
        <f>'Break-Even-Analyse'!$E$13+B32*'Break-Even-Analyse'!$E$8</f>
        <v>328800</v>
      </c>
      <c r="E32">
        <f t="shared" si="1"/>
        <v>-10550</v>
      </c>
    </row>
    <row r="33" spans="1:5" x14ac:dyDescent="0.2">
      <c r="A33">
        <f t="shared" si="0"/>
        <v>310</v>
      </c>
      <c r="B33">
        <f t="shared" si="2"/>
        <v>680</v>
      </c>
      <c r="C33">
        <f>B33*'Break-Even-Analyse'!$E$16</f>
        <v>323000</v>
      </c>
      <c r="D33">
        <f>'Break-Even-Analyse'!$E$13+B33*'Break-Even-Analyse'!$E$8</f>
        <v>333000</v>
      </c>
      <c r="E33">
        <f t="shared" si="1"/>
        <v>-10000</v>
      </c>
    </row>
    <row r="34" spans="1:5" x14ac:dyDescent="0.2">
      <c r="A34">
        <f t="shared" si="0"/>
        <v>320</v>
      </c>
      <c r="B34">
        <f t="shared" si="2"/>
        <v>690</v>
      </c>
      <c r="C34">
        <f>B34*'Break-Even-Analyse'!$E$16</f>
        <v>327750</v>
      </c>
      <c r="D34">
        <f>'Break-Even-Analyse'!$E$13+B34*'Break-Even-Analyse'!$E$8</f>
        <v>337200</v>
      </c>
      <c r="E34">
        <f t="shared" si="1"/>
        <v>-9450</v>
      </c>
    </row>
    <row r="35" spans="1:5" x14ac:dyDescent="0.2">
      <c r="A35">
        <f t="shared" ref="A35:A66" si="3">A34+$I$3</f>
        <v>330</v>
      </c>
      <c r="B35">
        <f t="shared" si="2"/>
        <v>700</v>
      </c>
      <c r="C35">
        <f>B35*'Break-Even-Analyse'!$E$16</f>
        <v>332500</v>
      </c>
      <c r="D35">
        <f>'Break-Even-Analyse'!$E$13+B35*'Break-Even-Analyse'!$E$8</f>
        <v>341400</v>
      </c>
      <c r="E35">
        <f t="shared" si="1"/>
        <v>-8900</v>
      </c>
    </row>
    <row r="36" spans="1:5" x14ac:dyDescent="0.2">
      <c r="A36">
        <f t="shared" si="3"/>
        <v>340</v>
      </c>
      <c r="B36">
        <f t="shared" si="2"/>
        <v>710</v>
      </c>
      <c r="C36">
        <f>B36*'Break-Even-Analyse'!$E$16</f>
        <v>337250</v>
      </c>
      <c r="D36">
        <f>'Break-Even-Analyse'!$E$13+B36*'Break-Even-Analyse'!$E$8</f>
        <v>345600</v>
      </c>
      <c r="E36">
        <f t="shared" si="1"/>
        <v>-8350</v>
      </c>
    </row>
    <row r="37" spans="1:5" x14ac:dyDescent="0.2">
      <c r="A37">
        <f t="shared" si="3"/>
        <v>350</v>
      </c>
      <c r="B37">
        <f t="shared" si="2"/>
        <v>720</v>
      </c>
      <c r="C37">
        <f>B37*'Break-Even-Analyse'!$E$16</f>
        <v>342000</v>
      </c>
      <c r="D37">
        <f>'Break-Even-Analyse'!$E$13+B37*'Break-Even-Analyse'!$E$8</f>
        <v>349800</v>
      </c>
      <c r="E37">
        <f t="shared" si="1"/>
        <v>-7800</v>
      </c>
    </row>
    <row r="38" spans="1:5" x14ac:dyDescent="0.2">
      <c r="A38">
        <f t="shared" si="3"/>
        <v>360</v>
      </c>
      <c r="B38">
        <f t="shared" si="2"/>
        <v>730</v>
      </c>
      <c r="C38">
        <f>B38*'Break-Even-Analyse'!$E$16</f>
        <v>346750</v>
      </c>
      <c r="D38">
        <f>'Break-Even-Analyse'!$E$13+B38*'Break-Even-Analyse'!$E$8</f>
        <v>354000</v>
      </c>
      <c r="E38">
        <f t="shared" si="1"/>
        <v>-7250</v>
      </c>
    </row>
    <row r="39" spans="1:5" x14ac:dyDescent="0.2">
      <c r="A39">
        <f t="shared" si="3"/>
        <v>370</v>
      </c>
      <c r="B39">
        <f t="shared" si="2"/>
        <v>740</v>
      </c>
      <c r="C39">
        <f>B39*'Break-Even-Analyse'!$E$16</f>
        <v>351500</v>
      </c>
      <c r="D39">
        <f>'Break-Even-Analyse'!$E$13+B39*'Break-Even-Analyse'!$E$8</f>
        <v>358200</v>
      </c>
      <c r="E39">
        <f t="shared" si="1"/>
        <v>-6700</v>
      </c>
    </row>
    <row r="40" spans="1:5" x14ac:dyDescent="0.2">
      <c r="A40">
        <f t="shared" si="3"/>
        <v>380</v>
      </c>
      <c r="B40">
        <f t="shared" si="2"/>
        <v>750</v>
      </c>
      <c r="C40">
        <f>B40*'Break-Even-Analyse'!$E$16</f>
        <v>356250</v>
      </c>
      <c r="D40">
        <f>'Break-Even-Analyse'!$E$13+B40*'Break-Even-Analyse'!$E$8</f>
        <v>362400</v>
      </c>
      <c r="E40">
        <f t="shared" si="1"/>
        <v>-6150</v>
      </c>
    </row>
    <row r="41" spans="1:5" x14ac:dyDescent="0.2">
      <c r="A41">
        <f t="shared" si="3"/>
        <v>390</v>
      </c>
      <c r="B41">
        <f t="shared" si="2"/>
        <v>760</v>
      </c>
      <c r="C41">
        <f>B41*'Break-Even-Analyse'!$E$16</f>
        <v>361000</v>
      </c>
      <c r="D41">
        <f>'Break-Even-Analyse'!$E$13+B41*'Break-Even-Analyse'!$E$8</f>
        <v>366600</v>
      </c>
      <c r="E41">
        <f t="shared" si="1"/>
        <v>-5600</v>
      </c>
    </row>
    <row r="42" spans="1:5" x14ac:dyDescent="0.2">
      <c r="A42">
        <f t="shared" si="3"/>
        <v>400</v>
      </c>
      <c r="B42">
        <f t="shared" si="2"/>
        <v>770</v>
      </c>
      <c r="C42">
        <f>B42*'Break-Even-Analyse'!$E$16</f>
        <v>365750</v>
      </c>
      <c r="D42">
        <f>'Break-Even-Analyse'!$E$13+B42*'Break-Even-Analyse'!$E$8</f>
        <v>370800</v>
      </c>
      <c r="E42">
        <f t="shared" si="1"/>
        <v>-5050</v>
      </c>
    </row>
    <row r="43" spans="1:5" x14ac:dyDescent="0.2">
      <c r="A43">
        <f t="shared" si="3"/>
        <v>410</v>
      </c>
      <c r="B43">
        <f t="shared" si="2"/>
        <v>780</v>
      </c>
      <c r="C43">
        <f>B43*'Break-Even-Analyse'!$E$16</f>
        <v>370500</v>
      </c>
      <c r="D43">
        <f>'Break-Even-Analyse'!$E$13+B43*'Break-Even-Analyse'!$E$8</f>
        <v>375000</v>
      </c>
      <c r="E43">
        <f t="shared" si="1"/>
        <v>-4500</v>
      </c>
    </row>
    <row r="44" spans="1:5" x14ac:dyDescent="0.2">
      <c r="A44">
        <f t="shared" si="3"/>
        <v>420</v>
      </c>
      <c r="B44">
        <f t="shared" si="2"/>
        <v>790</v>
      </c>
      <c r="C44">
        <f>B44*'Break-Even-Analyse'!$E$16</f>
        <v>375250</v>
      </c>
      <c r="D44">
        <f>'Break-Even-Analyse'!$E$13+B44*'Break-Even-Analyse'!$E$8</f>
        <v>379200</v>
      </c>
      <c r="E44">
        <f t="shared" si="1"/>
        <v>-3950</v>
      </c>
    </row>
    <row r="45" spans="1:5" x14ac:dyDescent="0.2">
      <c r="A45">
        <f t="shared" si="3"/>
        <v>430</v>
      </c>
      <c r="B45">
        <f t="shared" si="2"/>
        <v>800</v>
      </c>
      <c r="C45">
        <f>B45*'Break-Even-Analyse'!$E$16</f>
        <v>380000</v>
      </c>
      <c r="D45">
        <f>'Break-Even-Analyse'!$E$13+B45*'Break-Even-Analyse'!$E$8</f>
        <v>383400</v>
      </c>
      <c r="E45">
        <f t="shared" si="1"/>
        <v>-3400</v>
      </c>
    </row>
    <row r="46" spans="1:5" x14ac:dyDescent="0.2">
      <c r="A46">
        <f t="shared" si="3"/>
        <v>440</v>
      </c>
      <c r="B46">
        <f t="shared" si="2"/>
        <v>810</v>
      </c>
      <c r="C46">
        <f>B46*'Break-Even-Analyse'!$E$16</f>
        <v>384750</v>
      </c>
      <c r="D46">
        <f>'Break-Even-Analyse'!$E$13+B46*'Break-Even-Analyse'!$E$8</f>
        <v>387600</v>
      </c>
      <c r="E46">
        <f t="shared" si="1"/>
        <v>-2850</v>
      </c>
    </row>
    <row r="47" spans="1:5" x14ac:dyDescent="0.2">
      <c r="A47">
        <f t="shared" si="3"/>
        <v>450</v>
      </c>
      <c r="B47">
        <f t="shared" si="2"/>
        <v>820</v>
      </c>
      <c r="C47">
        <f>B47*'Break-Even-Analyse'!$E$16</f>
        <v>389500</v>
      </c>
      <c r="D47">
        <f>'Break-Even-Analyse'!$E$13+B47*'Break-Even-Analyse'!$E$8</f>
        <v>391800</v>
      </c>
      <c r="E47">
        <f t="shared" si="1"/>
        <v>-2300</v>
      </c>
    </row>
    <row r="48" spans="1:5" x14ac:dyDescent="0.2">
      <c r="A48">
        <f t="shared" si="3"/>
        <v>460</v>
      </c>
      <c r="B48">
        <f t="shared" si="2"/>
        <v>830</v>
      </c>
      <c r="C48">
        <f>B48*'Break-Even-Analyse'!$E$16</f>
        <v>394250</v>
      </c>
      <c r="D48">
        <f>'Break-Even-Analyse'!$E$13+B48*'Break-Even-Analyse'!$E$8</f>
        <v>396000</v>
      </c>
      <c r="E48">
        <f t="shared" si="1"/>
        <v>-1750</v>
      </c>
    </row>
    <row r="49" spans="1:5" x14ac:dyDescent="0.2">
      <c r="A49">
        <f t="shared" si="3"/>
        <v>470</v>
      </c>
      <c r="B49">
        <f t="shared" si="2"/>
        <v>840</v>
      </c>
      <c r="C49">
        <f>B49*'Break-Even-Analyse'!$E$16</f>
        <v>399000</v>
      </c>
      <c r="D49">
        <f>'Break-Even-Analyse'!$E$13+B49*'Break-Even-Analyse'!$E$8</f>
        <v>400200</v>
      </c>
      <c r="E49">
        <f t="shared" si="1"/>
        <v>-1200</v>
      </c>
    </row>
    <row r="50" spans="1:5" x14ac:dyDescent="0.2">
      <c r="A50">
        <f t="shared" si="3"/>
        <v>480</v>
      </c>
      <c r="B50">
        <f t="shared" si="2"/>
        <v>850</v>
      </c>
      <c r="C50">
        <f>B50*'Break-Even-Analyse'!$E$16</f>
        <v>403750</v>
      </c>
      <c r="D50">
        <f>'Break-Even-Analyse'!$E$13+B50*'Break-Even-Analyse'!$E$8</f>
        <v>404400</v>
      </c>
      <c r="E50">
        <f t="shared" si="1"/>
        <v>-650</v>
      </c>
    </row>
    <row r="51" spans="1:5" x14ac:dyDescent="0.2">
      <c r="A51">
        <f t="shared" si="3"/>
        <v>490</v>
      </c>
      <c r="B51">
        <f t="shared" si="2"/>
        <v>860</v>
      </c>
      <c r="C51">
        <f>B51*'Break-Even-Analyse'!$E$16</f>
        <v>408500</v>
      </c>
      <c r="D51">
        <f>'Break-Even-Analyse'!$E$13+B51*'Break-Even-Analyse'!$E$8</f>
        <v>408600</v>
      </c>
      <c r="E51">
        <f t="shared" si="1"/>
        <v>-100</v>
      </c>
    </row>
    <row r="52" spans="1:5" x14ac:dyDescent="0.2">
      <c r="A52">
        <f t="shared" si="3"/>
        <v>500</v>
      </c>
      <c r="B52">
        <f t="shared" si="2"/>
        <v>870</v>
      </c>
      <c r="C52">
        <f>B52*'Break-Even-Analyse'!$E$16</f>
        <v>413250</v>
      </c>
      <c r="D52">
        <f>'Break-Even-Analyse'!$E$13+B52*'Break-Even-Analyse'!$E$8</f>
        <v>412800</v>
      </c>
      <c r="E52">
        <f t="shared" si="1"/>
        <v>450</v>
      </c>
    </row>
    <row r="53" spans="1:5" x14ac:dyDescent="0.2">
      <c r="A53">
        <f t="shared" si="3"/>
        <v>510</v>
      </c>
      <c r="B53">
        <f t="shared" si="2"/>
        <v>880</v>
      </c>
      <c r="C53">
        <f>B53*'Break-Even-Analyse'!$E$16</f>
        <v>418000</v>
      </c>
      <c r="D53">
        <f>'Break-Even-Analyse'!$E$13+B53*'Break-Even-Analyse'!$E$8</f>
        <v>417000</v>
      </c>
      <c r="E53">
        <f t="shared" si="1"/>
        <v>1000</v>
      </c>
    </row>
    <row r="54" spans="1:5" x14ac:dyDescent="0.2">
      <c r="A54">
        <f t="shared" si="3"/>
        <v>520</v>
      </c>
      <c r="B54">
        <f t="shared" si="2"/>
        <v>890</v>
      </c>
      <c r="C54">
        <f>B54*'Break-Even-Analyse'!$E$16</f>
        <v>422750</v>
      </c>
      <c r="D54">
        <f>'Break-Even-Analyse'!$E$13+B54*'Break-Even-Analyse'!$E$8</f>
        <v>421200</v>
      </c>
      <c r="E54">
        <f t="shared" si="1"/>
        <v>1550</v>
      </c>
    </row>
    <row r="55" spans="1:5" x14ac:dyDescent="0.2">
      <c r="A55">
        <f t="shared" si="3"/>
        <v>530</v>
      </c>
      <c r="B55">
        <f t="shared" si="2"/>
        <v>900</v>
      </c>
      <c r="C55">
        <f>B55*'Break-Even-Analyse'!$E$16</f>
        <v>427500</v>
      </c>
      <c r="D55">
        <f>'Break-Even-Analyse'!$E$13+B55*'Break-Even-Analyse'!$E$8</f>
        <v>425400</v>
      </c>
      <c r="E55">
        <f t="shared" si="1"/>
        <v>2100</v>
      </c>
    </row>
    <row r="56" spans="1:5" x14ac:dyDescent="0.2">
      <c r="A56">
        <f t="shared" si="3"/>
        <v>540</v>
      </c>
      <c r="B56">
        <f t="shared" si="2"/>
        <v>910</v>
      </c>
      <c r="C56">
        <f>B56*'Break-Even-Analyse'!$E$16</f>
        <v>432250</v>
      </c>
      <c r="D56">
        <f>'Break-Even-Analyse'!$E$13+B56*'Break-Even-Analyse'!$E$8</f>
        <v>429600</v>
      </c>
      <c r="E56">
        <f t="shared" si="1"/>
        <v>2650</v>
      </c>
    </row>
    <row r="57" spans="1:5" x14ac:dyDescent="0.2">
      <c r="A57">
        <f t="shared" si="3"/>
        <v>550</v>
      </c>
      <c r="B57">
        <f t="shared" si="2"/>
        <v>920</v>
      </c>
      <c r="C57">
        <f>B57*'Break-Even-Analyse'!$E$16</f>
        <v>437000</v>
      </c>
      <c r="D57">
        <f>'Break-Even-Analyse'!$E$13+B57*'Break-Even-Analyse'!$E$8</f>
        <v>433800</v>
      </c>
      <c r="E57">
        <f t="shared" si="1"/>
        <v>3200</v>
      </c>
    </row>
    <row r="58" spans="1:5" x14ac:dyDescent="0.2">
      <c r="A58">
        <f t="shared" si="3"/>
        <v>560</v>
      </c>
      <c r="B58">
        <f t="shared" si="2"/>
        <v>930</v>
      </c>
      <c r="C58">
        <f>B58*'Break-Even-Analyse'!$E$16</f>
        <v>441750</v>
      </c>
      <c r="D58">
        <f>'Break-Even-Analyse'!$E$13+B58*'Break-Even-Analyse'!$E$8</f>
        <v>438000</v>
      </c>
      <c r="E58">
        <f t="shared" si="1"/>
        <v>3750</v>
      </c>
    </row>
    <row r="59" spans="1:5" x14ac:dyDescent="0.2">
      <c r="A59">
        <f t="shared" si="3"/>
        <v>570</v>
      </c>
      <c r="B59">
        <f t="shared" si="2"/>
        <v>940</v>
      </c>
      <c r="C59">
        <f>B59*'Break-Even-Analyse'!$E$16</f>
        <v>446500</v>
      </c>
      <c r="D59">
        <f>'Break-Even-Analyse'!$E$13+B59*'Break-Even-Analyse'!$E$8</f>
        <v>442200</v>
      </c>
      <c r="E59">
        <f t="shared" si="1"/>
        <v>4300</v>
      </c>
    </row>
    <row r="60" spans="1:5" x14ac:dyDescent="0.2">
      <c r="A60">
        <f t="shared" si="3"/>
        <v>580</v>
      </c>
      <c r="B60">
        <f t="shared" si="2"/>
        <v>950</v>
      </c>
      <c r="C60">
        <f>B60*'Break-Even-Analyse'!$E$16</f>
        <v>451250</v>
      </c>
      <c r="D60">
        <f>'Break-Even-Analyse'!$E$13+B60*'Break-Even-Analyse'!$E$8</f>
        <v>446400</v>
      </c>
      <c r="E60">
        <f t="shared" si="1"/>
        <v>4850</v>
      </c>
    </row>
    <row r="61" spans="1:5" x14ac:dyDescent="0.2">
      <c r="A61">
        <f t="shared" si="3"/>
        <v>590</v>
      </c>
      <c r="B61">
        <f t="shared" si="2"/>
        <v>960</v>
      </c>
      <c r="C61">
        <f>B61*'Break-Even-Analyse'!$E$16</f>
        <v>456000</v>
      </c>
      <c r="D61">
        <f>'Break-Even-Analyse'!$E$13+B61*'Break-Even-Analyse'!$E$8</f>
        <v>450600</v>
      </c>
      <c r="E61">
        <f t="shared" si="1"/>
        <v>5400</v>
      </c>
    </row>
    <row r="62" spans="1:5" x14ac:dyDescent="0.2">
      <c r="A62">
        <f t="shared" si="3"/>
        <v>600</v>
      </c>
      <c r="B62">
        <f t="shared" si="2"/>
        <v>970</v>
      </c>
      <c r="C62">
        <f>B62*'Break-Even-Analyse'!$E$16</f>
        <v>460750</v>
      </c>
      <c r="D62">
        <f>'Break-Even-Analyse'!$E$13+B62*'Break-Even-Analyse'!$E$8</f>
        <v>454800</v>
      </c>
      <c r="E62">
        <f t="shared" si="1"/>
        <v>5950</v>
      </c>
    </row>
    <row r="63" spans="1:5" x14ac:dyDescent="0.2">
      <c r="A63">
        <f t="shared" si="3"/>
        <v>610</v>
      </c>
      <c r="B63">
        <f t="shared" si="2"/>
        <v>980</v>
      </c>
      <c r="C63">
        <f>B63*'Break-Even-Analyse'!$E$16</f>
        <v>465500</v>
      </c>
      <c r="D63">
        <f>'Break-Even-Analyse'!$E$13+B63*'Break-Even-Analyse'!$E$8</f>
        <v>459000</v>
      </c>
      <c r="E63">
        <f t="shared" si="1"/>
        <v>6500</v>
      </c>
    </row>
    <row r="64" spans="1:5" x14ac:dyDescent="0.2">
      <c r="A64">
        <f t="shared" si="3"/>
        <v>620</v>
      </c>
      <c r="B64">
        <f t="shared" si="2"/>
        <v>990</v>
      </c>
      <c r="C64">
        <f>B64*'Break-Even-Analyse'!$E$16</f>
        <v>470250</v>
      </c>
      <c r="D64">
        <f>'Break-Even-Analyse'!$E$13+B64*'Break-Even-Analyse'!$E$8</f>
        <v>463200</v>
      </c>
      <c r="E64">
        <f t="shared" si="1"/>
        <v>7050</v>
      </c>
    </row>
    <row r="65" spans="1:5" x14ac:dyDescent="0.2">
      <c r="A65">
        <f t="shared" si="3"/>
        <v>630</v>
      </c>
      <c r="B65">
        <f t="shared" si="2"/>
        <v>1000</v>
      </c>
      <c r="C65">
        <f>B65*'Break-Even-Analyse'!$E$16</f>
        <v>475000</v>
      </c>
      <c r="D65">
        <f>'Break-Even-Analyse'!$E$13+B65*'Break-Even-Analyse'!$E$8</f>
        <v>467400</v>
      </c>
      <c r="E65">
        <f t="shared" si="1"/>
        <v>7600</v>
      </c>
    </row>
    <row r="66" spans="1:5" x14ac:dyDescent="0.2">
      <c r="A66">
        <f t="shared" si="3"/>
        <v>640</v>
      </c>
      <c r="B66">
        <f t="shared" si="2"/>
        <v>1010</v>
      </c>
      <c r="C66">
        <f>B66*'Break-Even-Analyse'!$E$16</f>
        <v>479750</v>
      </c>
      <c r="D66">
        <f>'Break-Even-Analyse'!$E$13+B66*'Break-Even-Analyse'!$E$8</f>
        <v>471600</v>
      </c>
      <c r="E66">
        <f t="shared" si="1"/>
        <v>8150</v>
      </c>
    </row>
    <row r="67" spans="1:5" x14ac:dyDescent="0.2">
      <c r="A67">
        <f t="shared" ref="A67:A102" si="4">A66+$I$3</f>
        <v>650</v>
      </c>
      <c r="B67">
        <f t="shared" si="2"/>
        <v>1020</v>
      </c>
      <c r="C67">
        <f>B67*'Break-Even-Analyse'!$E$16</f>
        <v>484500</v>
      </c>
      <c r="D67">
        <f>'Break-Even-Analyse'!$E$13+B67*'Break-Even-Analyse'!$E$8</f>
        <v>475800</v>
      </c>
      <c r="E67">
        <f t="shared" ref="E67:E102" si="5">C67-D67</f>
        <v>8700</v>
      </c>
    </row>
    <row r="68" spans="1:5" x14ac:dyDescent="0.2">
      <c r="A68">
        <f t="shared" si="4"/>
        <v>660</v>
      </c>
      <c r="B68">
        <f t="shared" ref="B68:B102" si="6">$B$2+A68</f>
        <v>1030</v>
      </c>
      <c r="C68">
        <f>B68*'Break-Even-Analyse'!$E$16</f>
        <v>489250</v>
      </c>
      <c r="D68">
        <f>'Break-Even-Analyse'!$E$13+B68*'Break-Even-Analyse'!$E$8</f>
        <v>480000</v>
      </c>
      <c r="E68">
        <f t="shared" si="5"/>
        <v>9250</v>
      </c>
    </row>
    <row r="69" spans="1:5" x14ac:dyDescent="0.2">
      <c r="A69">
        <f t="shared" si="4"/>
        <v>670</v>
      </c>
      <c r="B69">
        <f t="shared" si="6"/>
        <v>1040</v>
      </c>
      <c r="C69">
        <f>B69*'Break-Even-Analyse'!$E$16</f>
        <v>494000</v>
      </c>
      <c r="D69">
        <f>'Break-Even-Analyse'!$E$13+B69*'Break-Even-Analyse'!$E$8</f>
        <v>484200</v>
      </c>
      <c r="E69">
        <f t="shared" si="5"/>
        <v>9800</v>
      </c>
    </row>
    <row r="70" spans="1:5" x14ac:dyDescent="0.2">
      <c r="A70">
        <f t="shared" si="4"/>
        <v>680</v>
      </c>
      <c r="B70">
        <f t="shared" si="6"/>
        <v>1050</v>
      </c>
      <c r="C70">
        <f>B70*'Break-Even-Analyse'!$E$16</f>
        <v>498750</v>
      </c>
      <c r="D70">
        <f>'Break-Even-Analyse'!$E$13+B70*'Break-Even-Analyse'!$E$8</f>
        <v>488400</v>
      </c>
      <c r="E70">
        <f t="shared" si="5"/>
        <v>10350</v>
      </c>
    </row>
    <row r="71" spans="1:5" x14ac:dyDescent="0.2">
      <c r="A71">
        <f t="shared" si="4"/>
        <v>690</v>
      </c>
      <c r="B71">
        <f t="shared" si="6"/>
        <v>1060</v>
      </c>
      <c r="C71">
        <f>B71*'Break-Even-Analyse'!$E$16</f>
        <v>503500</v>
      </c>
      <c r="D71">
        <f>'Break-Even-Analyse'!$E$13+B71*'Break-Even-Analyse'!$E$8</f>
        <v>492600</v>
      </c>
      <c r="E71">
        <f t="shared" si="5"/>
        <v>10900</v>
      </c>
    </row>
    <row r="72" spans="1:5" x14ac:dyDescent="0.2">
      <c r="A72">
        <f t="shared" si="4"/>
        <v>700</v>
      </c>
      <c r="B72">
        <f t="shared" si="6"/>
        <v>1070</v>
      </c>
      <c r="C72">
        <f>B72*'Break-Even-Analyse'!$E$16</f>
        <v>508250</v>
      </c>
      <c r="D72">
        <f>'Break-Even-Analyse'!$E$13+B72*'Break-Even-Analyse'!$E$8</f>
        <v>496800</v>
      </c>
      <c r="E72">
        <f t="shared" si="5"/>
        <v>11450</v>
      </c>
    </row>
    <row r="73" spans="1:5" x14ac:dyDescent="0.2">
      <c r="A73">
        <f t="shared" si="4"/>
        <v>710</v>
      </c>
      <c r="B73">
        <f t="shared" si="6"/>
        <v>1080</v>
      </c>
      <c r="C73">
        <f>B73*'Break-Even-Analyse'!$E$16</f>
        <v>513000</v>
      </c>
      <c r="D73">
        <f>'Break-Even-Analyse'!$E$13+B73*'Break-Even-Analyse'!$E$8</f>
        <v>501000</v>
      </c>
      <c r="E73">
        <f t="shared" si="5"/>
        <v>12000</v>
      </c>
    </row>
    <row r="74" spans="1:5" x14ac:dyDescent="0.2">
      <c r="A74">
        <f t="shared" si="4"/>
        <v>720</v>
      </c>
      <c r="B74">
        <f t="shared" si="6"/>
        <v>1090</v>
      </c>
      <c r="C74">
        <f>B74*'Break-Even-Analyse'!$E$16</f>
        <v>517750</v>
      </c>
      <c r="D74">
        <f>'Break-Even-Analyse'!$E$13+B74*'Break-Even-Analyse'!$E$8</f>
        <v>505200</v>
      </c>
      <c r="E74">
        <f t="shared" si="5"/>
        <v>12550</v>
      </c>
    </row>
    <row r="75" spans="1:5" x14ac:dyDescent="0.2">
      <c r="A75">
        <f t="shared" si="4"/>
        <v>730</v>
      </c>
      <c r="B75">
        <f t="shared" si="6"/>
        <v>1100</v>
      </c>
      <c r="C75">
        <f>B75*'Break-Even-Analyse'!$E$16</f>
        <v>522500</v>
      </c>
      <c r="D75">
        <f>'Break-Even-Analyse'!$E$13+B75*'Break-Even-Analyse'!$E$8</f>
        <v>509400</v>
      </c>
      <c r="E75">
        <f t="shared" si="5"/>
        <v>13100</v>
      </c>
    </row>
    <row r="76" spans="1:5" x14ac:dyDescent="0.2">
      <c r="A76">
        <f t="shared" si="4"/>
        <v>740</v>
      </c>
      <c r="B76">
        <f t="shared" si="6"/>
        <v>1110</v>
      </c>
      <c r="C76">
        <f>B76*'Break-Even-Analyse'!$E$16</f>
        <v>527250</v>
      </c>
      <c r="D76">
        <f>'Break-Even-Analyse'!$E$13+B76*'Break-Even-Analyse'!$E$8</f>
        <v>513600</v>
      </c>
      <c r="E76">
        <f t="shared" si="5"/>
        <v>13650</v>
      </c>
    </row>
    <row r="77" spans="1:5" x14ac:dyDescent="0.2">
      <c r="A77">
        <f t="shared" si="4"/>
        <v>750</v>
      </c>
      <c r="B77">
        <f t="shared" si="6"/>
        <v>1120</v>
      </c>
      <c r="C77">
        <f>B77*'Break-Even-Analyse'!$E$16</f>
        <v>532000</v>
      </c>
      <c r="D77">
        <f>'Break-Even-Analyse'!$E$13+B77*'Break-Even-Analyse'!$E$8</f>
        <v>517800</v>
      </c>
      <c r="E77">
        <f t="shared" si="5"/>
        <v>14200</v>
      </c>
    </row>
    <row r="78" spans="1:5" x14ac:dyDescent="0.2">
      <c r="A78">
        <f t="shared" si="4"/>
        <v>760</v>
      </c>
      <c r="B78">
        <f t="shared" si="6"/>
        <v>1130</v>
      </c>
      <c r="C78">
        <f>B78*'Break-Even-Analyse'!$E$16</f>
        <v>536750</v>
      </c>
      <c r="D78">
        <f>'Break-Even-Analyse'!$E$13+B78*'Break-Even-Analyse'!$E$8</f>
        <v>522000</v>
      </c>
      <c r="E78">
        <f t="shared" si="5"/>
        <v>14750</v>
      </c>
    </row>
    <row r="79" spans="1:5" x14ac:dyDescent="0.2">
      <c r="A79">
        <f t="shared" si="4"/>
        <v>770</v>
      </c>
      <c r="B79">
        <f t="shared" si="6"/>
        <v>1140</v>
      </c>
      <c r="C79">
        <f>B79*'Break-Even-Analyse'!$E$16</f>
        <v>541500</v>
      </c>
      <c r="D79">
        <f>'Break-Even-Analyse'!$E$13+B79*'Break-Even-Analyse'!$E$8</f>
        <v>526200</v>
      </c>
      <c r="E79">
        <f t="shared" si="5"/>
        <v>15300</v>
      </c>
    </row>
    <row r="80" spans="1:5" x14ac:dyDescent="0.2">
      <c r="A80">
        <f t="shared" si="4"/>
        <v>780</v>
      </c>
      <c r="B80">
        <f t="shared" si="6"/>
        <v>1150</v>
      </c>
      <c r="C80">
        <f>B80*'Break-Even-Analyse'!$E$16</f>
        <v>546250</v>
      </c>
      <c r="D80">
        <f>'Break-Even-Analyse'!$E$13+B80*'Break-Even-Analyse'!$E$8</f>
        <v>530400</v>
      </c>
      <c r="E80">
        <f t="shared" si="5"/>
        <v>15850</v>
      </c>
    </row>
    <row r="81" spans="1:5" x14ac:dyDescent="0.2">
      <c r="A81">
        <f t="shared" si="4"/>
        <v>790</v>
      </c>
      <c r="B81">
        <f t="shared" si="6"/>
        <v>1160</v>
      </c>
      <c r="C81">
        <f>B81*'Break-Even-Analyse'!$E$16</f>
        <v>551000</v>
      </c>
      <c r="D81">
        <f>'Break-Even-Analyse'!$E$13+B81*'Break-Even-Analyse'!$E$8</f>
        <v>534600</v>
      </c>
      <c r="E81">
        <f t="shared" si="5"/>
        <v>16400</v>
      </c>
    </row>
    <row r="82" spans="1:5" x14ac:dyDescent="0.2">
      <c r="A82">
        <f t="shared" si="4"/>
        <v>800</v>
      </c>
      <c r="B82">
        <f t="shared" si="6"/>
        <v>1170</v>
      </c>
      <c r="C82">
        <f>B82*'Break-Even-Analyse'!$E$16</f>
        <v>555750</v>
      </c>
      <c r="D82">
        <f>'Break-Even-Analyse'!$E$13+B82*'Break-Even-Analyse'!$E$8</f>
        <v>538800</v>
      </c>
      <c r="E82">
        <f t="shared" si="5"/>
        <v>16950</v>
      </c>
    </row>
    <row r="83" spans="1:5" x14ac:dyDescent="0.2">
      <c r="A83">
        <f t="shared" si="4"/>
        <v>810</v>
      </c>
      <c r="B83">
        <f t="shared" si="6"/>
        <v>1180</v>
      </c>
      <c r="C83">
        <f>B83*'Break-Even-Analyse'!$E$16</f>
        <v>560500</v>
      </c>
      <c r="D83">
        <f>'Break-Even-Analyse'!$E$13+B83*'Break-Even-Analyse'!$E$8</f>
        <v>543000</v>
      </c>
      <c r="E83">
        <f t="shared" si="5"/>
        <v>17500</v>
      </c>
    </row>
    <row r="84" spans="1:5" x14ac:dyDescent="0.2">
      <c r="A84">
        <f t="shared" si="4"/>
        <v>820</v>
      </c>
      <c r="B84">
        <f t="shared" si="6"/>
        <v>1190</v>
      </c>
      <c r="C84">
        <f>B84*'Break-Even-Analyse'!$E$16</f>
        <v>565250</v>
      </c>
      <c r="D84">
        <f>'Break-Even-Analyse'!$E$13+B84*'Break-Even-Analyse'!$E$8</f>
        <v>547200</v>
      </c>
      <c r="E84">
        <f t="shared" si="5"/>
        <v>18050</v>
      </c>
    </row>
    <row r="85" spans="1:5" x14ac:dyDescent="0.2">
      <c r="A85">
        <f t="shared" si="4"/>
        <v>830</v>
      </c>
      <c r="B85">
        <f t="shared" si="6"/>
        <v>1200</v>
      </c>
      <c r="C85">
        <f>B85*'Break-Even-Analyse'!$E$16</f>
        <v>570000</v>
      </c>
      <c r="D85">
        <f>'Break-Even-Analyse'!$E$13+B85*'Break-Even-Analyse'!$E$8</f>
        <v>551400</v>
      </c>
      <c r="E85">
        <f t="shared" si="5"/>
        <v>18600</v>
      </c>
    </row>
    <row r="86" spans="1:5" x14ac:dyDescent="0.2">
      <c r="A86">
        <f t="shared" si="4"/>
        <v>840</v>
      </c>
      <c r="B86">
        <f t="shared" si="6"/>
        <v>1210</v>
      </c>
      <c r="C86">
        <f>B86*'Break-Even-Analyse'!$E$16</f>
        <v>574750</v>
      </c>
      <c r="D86">
        <f>'Break-Even-Analyse'!$E$13+B86*'Break-Even-Analyse'!$E$8</f>
        <v>555600</v>
      </c>
      <c r="E86">
        <f t="shared" si="5"/>
        <v>19150</v>
      </c>
    </row>
    <row r="87" spans="1:5" x14ac:dyDescent="0.2">
      <c r="A87">
        <f t="shared" si="4"/>
        <v>850</v>
      </c>
      <c r="B87">
        <f t="shared" si="6"/>
        <v>1220</v>
      </c>
      <c r="C87">
        <f>B87*'Break-Even-Analyse'!$E$16</f>
        <v>579500</v>
      </c>
      <c r="D87">
        <f>'Break-Even-Analyse'!$E$13+B87*'Break-Even-Analyse'!$E$8</f>
        <v>559800</v>
      </c>
      <c r="E87">
        <f t="shared" si="5"/>
        <v>19700</v>
      </c>
    </row>
    <row r="88" spans="1:5" x14ac:dyDescent="0.2">
      <c r="A88">
        <f t="shared" si="4"/>
        <v>860</v>
      </c>
      <c r="B88">
        <f t="shared" si="6"/>
        <v>1230</v>
      </c>
      <c r="C88">
        <f>B88*'Break-Even-Analyse'!$E$16</f>
        <v>584250</v>
      </c>
      <c r="D88">
        <f>'Break-Even-Analyse'!$E$13+B88*'Break-Even-Analyse'!$E$8</f>
        <v>564000</v>
      </c>
      <c r="E88">
        <f t="shared" si="5"/>
        <v>20250</v>
      </c>
    </row>
    <row r="89" spans="1:5" x14ac:dyDescent="0.2">
      <c r="A89">
        <f t="shared" si="4"/>
        <v>870</v>
      </c>
      <c r="B89">
        <f t="shared" si="6"/>
        <v>1240</v>
      </c>
      <c r="C89">
        <f>B89*'Break-Even-Analyse'!$E$16</f>
        <v>589000</v>
      </c>
      <c r="D89">
        <f>'Break-Even-Analyse'!$E$13+B89*'Break-Even-Analyse'!$E$8</f>
        <v>568200</v>
      </c>
      <c r="E89">
        <f t="shared" si="5"/>
        <v>20800</v>
      </c>
    </row>
    <row r="90" spans="1:5" x14ac:dyDescent="0.2">
      <c r="A90">
        <f t="shared" si="4"/>
        <v>880</v>
      </c>
      <c r="B90">
        <f t="shared" si="6"/>
        <v>1250</v>
      </c>
      <c r="C90">
        <f>B90*'Break-Even-Analyse'!$E$16</f>
        <v>593750</v>
      </c>
      <c r="D90">
        <f>'Break-Even-Analyse'!$E$13+B90*'Break-Even-Analyse'!$E$8</f>
        <v>572400</v>
      </c>
      <c r="E90">
        <f t="shared" si="5"/>
        <v>21350</v>
      </c>
    </row>
    <row r="91" spans="1:5" x14ac:dyDescent="0.2">
      <c r="A91">
        <f t="shared" si="4"/>
        <v>890</v>
      </c>
      <c r="B91">
        <f t="shared" si="6"/>
        <v>1260</v>
      </c>
      <c r="C91">
        <f>B91*'Break-Even-Analyse'!$E$16</f>
        <v>598500</v>
      </c>
      <c r="D91">
        <f>'Break-Even-Analyse'!$E$13+B91*'Break-Even-Analyse'!$E$8</f>
        <v>576600</v>
      </c>
      <c r="E91">
        <f t="shared" si="5"/>
        <v>21900</v>
      </c>
    </row>
    <row r="92" spans="1:5" x14ac:dyDescent="0.2">
      <c r="A92">
        <f t="shared" si="4"/>
        <v>900</v>
      </c>
      <c r="B92">
        <f t="shared" si="6"/>
        <v>1270</v>
      </c>
      <c r="C92">
        <f>B92*'Break-Even-Analyse'!$E$16</f>
        <v>603250</v>
      </c>
      <c r="D92">
        <f>'Break-Even-Analyse'!$E$13+B92*'Break-Even-Analyse'!$E$8</f>
        <v>580800</v>
      </c>
      <c r="E92">
        <f t="shared" si="5"/>
        <v>22450</v>
      </c>
    </row>
    <row r="93" spans="1:5" x14ac:dyDescent="0.2">
      <c r="A93">
        <f t="shared" si="4"/>
        <v>910</v>
      </c>
      <c r="B93">
        <f t="shared" si="6"/>
        <v>1280</v>
      </c>
      <c r="C93">
        <f>B93*'Break-Even-Analyse'!$E$16</f>
        <v>608000</v>
      </c>
      <c r="D93">
        <f>'Break-Even-Analyse'!$E$13+B93*'Break-Even-Analyse'!$E$8</f>
        <v>585000</v>
      </c>
      <c r="E93">
        <f t="shared" si="5"/>
        <v>23000</v>
      </c>
    </row>
    <row r="94" spans="1:5" x14ac:dyDescent="0.2">
      <c r="A94">
        <f t="shared" si="4"/>
        <v>920</v>
      </c>
      <c r="B94">
        <f t="shared" si="6"/>
        <v>1290</v>
      </c>
      <c r="C94">
        <f>B94*'Break-Even-Analyse'!$E$16</f>
        <v>612750</v>
      </c>
      <c r="D94">
        <f>'Break-Even-Analyse'!$E$13+B94*'Break-Even-Analyse'!$E$8</f>
        <v>589200</v>
      </c>
      <c r="E94">
        <f t="shared" si="5"/>
        <v>23550</v>
      </c>
    </row>
    <row r="95" spans="1:5" x14ac:dyDescent="0.2">
      <c r="A95">
        <f t="shared" si="4"/>
        <v>930</v>
      </c>
      <c r="B95">
        <f t="shared" si="6"/>
        <v>1300</v>
      </c>
      <c r="C95">
        <f>B95*'Break-Even-Analyse'!$E$16</f>
        <v>617500</v>
      </c>
      <c r="D95">
        <f>'Break-Even-Analyse'!$E$13+B95*'Break-Even-Analyse'!$E$8</f>
        <v>593400</v>
      </c>
      <c r="E95">
        <f t="shared" si="5"/>
        <v>24100</v>
      </c>
    </row>
    <row r="96" spans="1:5" x14ac:dyDescent="0.2">
      <c r="A96">
        <f t="shared" si="4"/>
        <v>940</v>
      </c>
      <c r="B96">
        <f t="shared" si="6"/>
        <v>1310</v>
      </c>
      <c r="C96">
        <f>B96*'Break-Even-Analyse'!$E$16</f>
        <v>622250</v>
      </c>
      <c r="D96">
        <f>'Break-Even-Analyse'!$E$13+B96*'Break-Even-Analyse'!$E$8</f>
        <v>597600</v>
      </c>
      <c r="E96">
        <f t="shared" si="5"/>
        <v>24650</v>
      </c>
    </row>
    <row r="97" spans="1:5" x14ac:dyDescent="0.2">
      <c r="A97">
        <f t="shared" si="4"/>
        <v>950</v>
      </c>
      <c r="B97">
        <f t="shared" si="6"/>
        <v>1320</v>
      </c>
      <c r="C97">
        <f>B97*'Break-Even-Analyse'!$E$16</f>
        <v>627000</v>
      </c>
      <c r="D97">
        <f>'Break-Even-Analyse'!$E$13+B97*'Break-Even-Analyse'!$E$8</f>
        <v>601800</v>
      </c>
      <c r="E97">
        <f t="shared" si="5"/>
        <v>25200</v>
      </c>
    </row>
    <row r="98" spans="1:5" x14ac:dyDescent="0.2">
      <c r="A98">
        <f t="shared" si="4"/>
        <v>960</v>
      </c>
      <c r="B98">
        <f t="shared" si="6"/>
        <v>1330</v>
      </c>
      <c r="C98">
        <f>B98*'Break-Even-Analyse'!$E$16</f>
        <v>631750</v>
      </c>
      <c r="D98">
        <f>'Break-Even-Analyse'!$E$13+B98*'Break-Even-Analyse'!$E$8</f>
        <v>606000</v>
      </c>
      <c r="E98">
        <f t="shared" si="5"/>
        <v>25750</v>
      </c>
    </row>
    <row r="99" spans="1:5" x14ac:dyDescent="0.2">
      <c r="A99">
        <f t="shared" si="4"/>
        <v>970</v>
      </c>
      <c r="B99">
        <f t="shared" si="6"/>
        <v>1340</v>
      </c>
      <c r="C99">
        <f>B99*'Break-Even-Analyse'!$E$16</f>
        <v>636500</v>
      </c>
      <c r="D99">
        <f>'Break-Even-Analyse'!$E$13+B99*'Break-Even-Analyse'!$E$8</f>
        <v>610200</v>
      </c>
      <c r="E99">
        <f t="shared" si="5"/>
        <v>26300</v>
      </c>
    </row>
    <row r="100" spans="1:5" x14ac:dyDescent="0.2">
      <c r="A100">
        <f t="shared" si="4"/>
        <v>980</v>
      </c>
      <c r="B100">
        <f t="shared" si="6"/>
        <v>1350</v>
      </c>
      <c r="C100">
        <f>B100*'Break-Even-Analyse'!$E$16</f>
        <v>641250</v>
      </c>
      <c r="D100">
        <f>'Break-Even-Analyse'!$E$13+B100*'Break-Even-Analyse'!$E$8</f>
        <v>614400</v>
      </c>
      <c r="E100">
        <f t="shared" si="5"/>
        <v>26850</v>
      </c>
    </row>
    <row r="101" spans="1:5" x14ac:dyDescent="0.2">
      <c r="A101">
        <f t="shared" si="4"/>
        <v>990</v>
      </c>
      <c r="B101">
        <f t="shared" si="6"/>
        <v>1360</v>
      </c>
      <c r="C101">
        <f>B101*'Break-Even-Analyse'!$E$16</f>
        <v>646000</v>
      </c>
      <c r="D101">
        <f>'Break-Even-Analyse'!$E$13+B101*'Break-Even-Analyse'!$E$8</f>
        <v>618600</v>
      </c>
      <c r="E101">
        <f t="shared" si="5"/>
        <v>27400</v>
      </c>
    </row>
    <row r="102" spans="1:5" x14ac:dyDescent="0.2">
      <c r="A102">
        <f t="shared" si="4"/>
        <v>1000</v>
      </c>
      <c r="B102">
        <f t="shared" si="6"/>
        <v>1370</v>
      </c>
      <c r="C102">
        <f>B102*'Break-Even-Analyse'!$E$16</f>
        <v>650750</v>
      </c>
      <c r="D102">
        <f>'Break-Even-Analyse'!$E$13+B102*'Break-Even-Analyse'!$E$8</f>
        <v>622800</v>
      </c>
      <c r="E102">
        <f t="shared" si="5"/>
        <v>27950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4C3839B143043A8A696810A130763" ma:contentTypeVersion="28" ma:contentTypeDescription="Ein neues Dokument erstellen." ma:contentTypeScope="" ma:versionID="f0168c233a400ec6f70e5b62c866e123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de80aca73f4c36db017bf2c320ad138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Bildmarkierungen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Ort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Props1.xml><?xml version="1.0" encoding="utf-8"?>
<ds:datastoreItem xmlns:ds="http://schemas.openxmlformats.org/officeDocument/2006/customXml" ds:itemID="{C525DEC6-2A6F-40D5-BD44-3FD30F71B3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97681A-584B-4D7A-BD8B-4CB3D4533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57D5BE-5F27-44FD-B635-D4C2F93BA2EB}">
  <ds:schemaRefs>
    <ds:schemaRef ds:uri="http://schemas.microsoft.com/sharepoint/v3"/>
    <ds:schemaRef ds:uri="http://schemas.microsoft.com/sharepoint/v3/fields"/>
    <ds:schemaRef ds:uri="http://purl.org/dc/terms/"/>
    <ds:schemaRef ds:uri="http://schemas.microsoft.com/office/infopath/2007/PartnerControls"/>
    <ds:schemaRef ds:uri="http://schemas.microsoft.com/office/2006/documentManagement/types"/>
    <ds:schemaRef ds:uri="3b55bb2a-13a9-4f7b-b938-377e72c031ae"/>
    <ds:schemaRef ds:uri="http://schemas.openxmlformats.org/package/2006/metadata/core-properties"/>
    <ds:schemaRef ds:uri="230e9df3-be65-4c73-a93b-d1236ebd677e"/>
    <ds:schemaRef ds:uri="http://purl.org/dc/elements/1.1/"/>
    <ds:schemaRef ds:uri="http://schemas.microsoft.com/office/2006/metadata/properties"/>
    <ds:schemaRef ds:uri="c5f48d2f-9361-4b5c-95cc-992c2a00ab4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Break-Even-Analyse</vt:lpstr>
      <vt:lpstr>BEP-Daten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dcterms:created xsi:type="dcterms:W3CDTF">2010-02-25T14:26:53Z</dcterms:created>
  <dcterms:modified xsi:type="dcterms:W3CDTF">2024-06-12T18:02:10Z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