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9320" yWindow="-120" windowWidth="19440" windowHeight="11040"/>
  </bookViews>
  <sheets>
    <sheet name="Divisionskalkulation" sheetId="1" r:id="rId1"/>
    <sheet name="Fehlerwerte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D4" i="2"/>
  <c r="D3" i="2"/>
  <c r="D11" i="2"/>
  <c r="D9" i="2"/>
  <c r="H3" i="2"/>
  <c r="D2" i="2"/>
  <c r="F9" i="1"/>
  <c r="E37" i="1"/>
  <c r="E35" i="1"/>
  <c r="E33" i="1"/>
  <c r="E31" i="1"/>
  <c r="E30" i="1"/>
  <c r="D38" i="1"/>
  <c r="D35" i="1"/>
  <c r="D33" i="1"/>
  <c r="B38" i="1"/>
  <c r="B33" i="1"/>
  <c r="C33" i="1" s="1"/>
  <c r="C31" i="1"/>
  <c r="C30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B29" i="1"/>
  <c r="D31" i="1"/>
  <c r="D30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B32" i="1"/>
  <c r="D7" i="2" a="1"/>
  <c r="D7" i="2" l="1"/>
  <c r="F27" i="1"/>
  <c r="F23" i="1"/>
  <c r="D29" i="1"/>
  <c r="D32" i="1" s="1"/>
  <c r="D34" i="1" s="1"/>
  <c r="F25" i="1"/>
  <c r="F13" i="1"/>
  <c r="F15" i="1"/>
  <c r="F17" i="1"/>
  <c r="F19" i="1"/>
  <c r="F21" i="1"/>
  <c r="F30" i="1"/>
  <c r="F14" i="1"/>
  <c r="F16" i="1"/>
  <c r="F18" i="1"/>
  <c r="F20" i="1"/>
  <c r="F22" i="1"/>
  <c r="F24" i="1"/>
  <c r="F26" i="1"/>
  <c r="F28" i="1"/>
  <c r="F31" i="1"/>
  <c r="D36" i="1" l="1"/>
  <c r="D37" i="1" s="1"/>
  <c r="E29" i="1"/>
  <c r="F12" i="1"/>
  <c r="B34" i="1"/>
  <c r="B35" i="1" s="1"/>
  <c r="C35" i="1" s="1"/>
  <c r="F33" i="1" l="1"/>
  <c r="E32" i="1"/>
  <c r="F35" i="1"/>
  <c r="B36" i="1" l="1"/>
  <c r="B37" i="1" s="1"/>
  <c r="E34" i="1"/>
  <c r="C37" i="1" l="1"/>
  <c r="F37" i="1" s="1"/>
  <c r="E36" i="1"/>
  <c r="E38" i="1" s="1"/>
  <c r="C29" i="1" l="1"/>
  <c r="F29" i="1" s="1"/>
  <c r="F11" i="1"/>
  <c r="C32" i="1" l="1"/>
  <c r="C34" i="1" s="1"/>
  <c r="C36" i="1" s="1"/>
  <c r="F34" i="1" l="1"/>
  <c r="F32" i="1"/>
  <c r="F36" i="1"/>
  <c r="C38" i="1"/>
  <c r="F38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<sst xmlns="http://schemas.openxmlformats.org/spreadsheetml/2006/main" count="32" uniqueCount="29">
  <si>
    <t>Divisionskalkulation</t>
  </si>
  <si>
    <t>Fertigungsmaterial</t>
  </si>
  <si>
    <t>+ Hilfs- und Betriebsstoffe</t>
  </si>
  <si>
    <t>+ Personalkosten</t>
  </si>
  <si>
    <t>+ Abschreibungen</t>
  </si>
  <si>
    <t>+ sonstige Kosten</t>
  </si>
  <si>
    <t>= Herstellkosten</t>
  </si>
  <si>
    <t>Kosten</t>
  </si>
  <si>
    <t>Kosten/Einheit</t>
  </si>
  <si>
    <t>Vorkalkulation</t>
  </si>
  <si>
    <t>+ Verwaltungsgemeinkosten</t>
  </si>
  <si>
    <t>+ Vertriebsgemeinkosten</t>
  </si>
  <si>
    <t>= Selbstkosten</t>
  </si>
  <si>
    <t>Nachkalkulation</t>
  </si>
  <si>
    <t>= Barverkaufspreis</t>
  </si>
  <si>
    <t>+ Skonto</t>
  </si>
  <si>
    <t>= Zielverkaufspreis</t>
  </si>
  <si>
    <t>= Listenverkaufspreis</t>
  </si>
  <si>
    <t>+ Kundenrabatt</t>
  </si>
  <si>
    <t>+ Gewinnaufschlag</t>
  </si>
  <si>
    <t>∆</t>
  </si>
  <si>
    <t>Gewinnaufschlag VK</t>
  </si>
  <si>
    <t>Skonto VK</t>
  </si>
  <si>
    <t>Kundenrabatt VK</t>
  </si>
  <si>
    <t>Gewinnaufschlag NK</t>
  </si>
  <si>
    <t>Skonto NK</t>
  </si>
  <si>
    <t>Kundenrabatt NK</t>
  </si>
  <si>
    <t>Stückzahl VK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</si>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</sst>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8" formatCode="#,##0.00\ &quot;€&quot;;[Red]\-#,##0.00\ &quot;€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4"/>
      <color theme="1"/>
      <name val="Verdana"/>
      <family val="2"/>
    </font>
    <font>
      <sz val="11"/>
      <name val="Verdana"/>
      <family val="2"/>
    </font>
    <font>
      <b/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medium">
        <color theme="4"/>
      </top>
      <bottom style="thin">
        <color theme="4"/>
      </bottom>
      <diagonal/>
    </border>
    <border>
      <left style="dotted">
        <color theme="4"/>
      </left>
      <right/>
      <top style="thin">
        <color theme="4"/>
      </top>
      <bottom style="thin">
        <color theme="4"/>
      </bottom>
      <diagonal/>
    </border>
    <border>
      <left/>
      <right style="dotted">
        <color theme="4"/>
      </right>
      <top style="thin">
        <color theme="4"/>
      </top>
      <bottom style="thin">
        <color theme="4"/>
      </bottom>
      <diagonal/>
    </border>
    <border>
      <left style="dotted">
        <color theme="4"/>
      </left>
      <right/>
      <top/>
      <bottom/>
      <diagonal/>
    </border>
    <border>
      <left/>
      <right style="dotted">
        <color theme="4"/>
      </right>
      <top/>
      <bottom/>
      <diagonal/>
    </border>
    <border>
      <left style="dotted">
        <color theme="4"/>
      </left>
      <right/>
      <top style="thin">
        <color theme="4"/>
      </top>
      <bottom/>
      <diagonal/>
    </border>
    <border>
      <left/>
      <right style="dotted">
        <color theme="4"/>
      </right>
      <top style="thin">
        <color theme="4"/>
      </top>
      <bottom/>
      <diagonal/>
    </border>
    <border>
      <left style="dotted">
        <color theme="4"/>
      </left>
      <right/>
      <top style="thin">
        <color theme="4"/>
      </top>
      <bottom style="medium">
        <color theme="4"/>
      </bottom>
      <diagonal/>
    </border>
    <border>
      <left/>
      <right style="dotted">
        <color theme="4"/>
      </right>
      <top style="thin">
        <color theme="4"/>
      </top>
      <bottom style="medium">
        <color theme="4"/>
      </bottom>
      <diagonal/>
    </border>
    <border>
      <left style="dotted">
        <color theme="4"/>
      </left>
      <right/>
      <top style="medium">
        <color theme="4"/>
      </top>
      <bottom/>
      <diagonal/>
    </border>
    <border>
      <left/>
      <right style="dotted">
        <color theme="4"/>
      </right>
      <top style="medium">
        <color theme="4"/>
      </top>
      <bottom/>
      <diagonal/>
    </border>
    <border>
      <left style="dotted">
        <color theme="4"/>
      </left>
      <right/>
      <top style="medium">
        <color theme="4"/>
      </top>
      <bottom style="thin">
        <color theme="4"/>
      </bottom>
      <diagonal/>
    </border>
    <border>
      <left/>
      <right style="dotted">
        <color theme="4"/>
      </right>
      <top style="medium">
        <color theme="4"/>
      </top>
      <bottom style="thin">
        <color theme="4"/>
      </bottom>
      <diagonal/>
    </border>
    <border>
      <left style="dotted">
        <color theme="4"/>
      </left>
      <right style="dotted">
        <color theme="4"/>
      </right>
      <top/>
      <bottom/>
      <diagonal/>
    </border>
    <border>
      <left style="dotted">
        <color theme="4"/>
      </left>
      <right style="dotted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quotePrefix="1" applyFont="1"/>
    <xf numFmtId="8" fontId="1" fillId="0" borderId="0" xfId="0" applyNumberFormat="1" applyFont="1"/>
    <xf numFmtId="6" fontId="1" fillId="0" borderId="0" xfId="0" applyNumberFormat="1" applyFont="1"/>
    <xf numFmtId="0" fontId="2" fillId="2" borderId="1" xfId="0" quotePrefix="1" applyFont="1" applyFill="1" applyBorder="1"/>
    <xf numFmtId="6" fontId="2" fillId="2" borderId="1" xfId="0" applyNumberFormat="1" applyFont="1" applyFill="1" applyBorder="1"/>
    <xf numFmtId="0" fontId="1" fillId="0" borderId="2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/>
    <xf numFmtId="8" fontId="1" fillId="0" borderId="2" xfId="0" applyNumberFormat="1" applyFont="1" applyBorder="1"/>
    <xf numFmtId="8" fontId="2" fillId="2" borderId="1" xfId="0" applyNumberFormat="1" applyFont="1" applyFill="1" applyBorder="1"/>
    <xf numFmtId="0" fontId="3" fillId="0" borderId="3" xfId="0" applyFont="1" applyBorder="1"/>
    <xf numFmtId="0" fontId="2" fillId="0" borderId="4" xfId="0" quotePrefix="1" applyFont="1" applyBorder="1"/>
    <xf numFmtId="8" fontId="2" fillId="0" borderId="4" xfId="0" applyNumberFormat="1" applyFont="1" applyBorder="1"/>
    <xf numFmtId="8" fontId="1" fillId="0" borderId="5" xfId="0" applyNumberFormat="1" applyFont="1" applyBorder="1"/>
    <xf numFmtId="0" fontId="2" fillId="4" borderId="6" xfId="0" quotePrefix="1" applyFont="1" applyFill="1" applyBorder="1"/>
    <xf numFmtId="8" fontId="2" fillId="4" borderId="6" xfId="0" applyNumberFormat="1" applyFont="1" applyFill="1" applyBorder="1"/>
    <xf numFmtId="6" fontId="2" fillId="0" borderId="4" xfId="0" applyNumberFormat="1" applyFont="1" applyBorder="1"/>
    <xf numFmtId="6" fontId="2" fillId="4" borderId="6" xfId="0" applyNumberFormat="1" applyFont="1" applyFill="1" applyBorder="1"/>
    <xf numFmtId="8" fontId="4" fillId="0" borderId="0" xfId="0" applyNumberFormat="1" applyFont="1"/>
    <xf numFmtId="0" fontId="5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6" fontId="1" fillId="0" borderId="11" xfId="0" applyNumberFormat="1" applyFont="1" applyBorder="1"/>
    <xf numFmtId="8" fontId="1" fillId="0" borderId="12" xfId="0" applyNumberFormat="1" applyFont="1" applyBorder="1"/>
    <xf numFmtId="6" fontId="1" fillId="0" borderId="9" xfId="0" applyNumberFormat="1" applyFont="1" applyBorder="1"/>
    <xf numFmtId="8" fontId="1" fillId="0" borderId="10" xfId="0" applyNumberFormat="1" applyFont="1" applyBorder="1"/>
    <xf numFmtId="6" fontId="2" fillId="2" borderId="13" xfId="0" applyNumberFormat="1" applyFont="1" applyFill="1" applyBorder="1"/>
    <xf numFmtId="8" fontId="2" fillId="2" borderId="14" xfId="0" applyNumberFormat="1" applyFont="1" applyFill="1" applyBorder="1"/>
    <xf numFmtId="6" fontId="2" fillId="0" borderId="15" xfId="0" applyNumberFormat="1" applyFont="1" applyBorder="1"/>
    <xf numFmtId="8" fontId="2" fillId="0" borderId="16" xfId="0" applyNumberFormat="1" applyFont="1" applyBorder="1"/>
    <xf numFmtId="6" fontId="4" fillId="0" borderId="9" xfId="0" applyNumberFormat="1" applyFont="1" applyBorder="1"/>
    <xf numFmtId="8" fontId="4" fillId="0" borderId="10" xfId="0" applyNumberFormat="1" applyFont="1" applyBorder="1"/>
    <xf numFmtId="6" fontId="2" fillId="4" borderId="17" xfId="0" applyNumberFormat="1" applyFont="1" applyFill="1" applyBorder="1"/>
    <xf numFmtId="8" fontId="2" fillId="4" borderId="18" xfId="0" applyNumberFormat="1" applyFont="1" applyFill="1" applyBorder="1"/>
    <xf numFmtId="10" fontId="1" fillId="3" borderId="19" xfId="0" applyNumberFormat="1" applyFont="1" applyFill="1" applyBorder="1" applyProtection="1">
      <protection locked="0"/>
    </xf>
    <xf numFmtId="9" fontId="1" fillId="3" borderId="19" xfId="0" applyNumberFormat="1" applyFont="1" applyFill="1" applyBorder="1" applyProtection="1">
      <protection locked="0"/>
    </xf>
    <xf numFmtId="3" fontId="1" fillId="3" borderId="19" xfId="0" applyNumberFormat="1" applyFont="1" applyFill="1" applyBorder="1" applyProtection="1">
      <protection locked="0"/>
    </xf>
    <xf numFmtId="6" fontId="1" fillId="3" borderId="20" xfId="0" applyNumberFormat="1" applyFont="1" applyFill="1" applyBorder="1" applyProtection="1">
      <protection locked="0"/>
    </xf>
    <xf numFmtId="6" fontId="1" fillId="3" borderId="19" xfId="0" applyNumberFormat="1" applyFont="1" applyFill="1" applyBorder="1" applyProtection="1">
      <protection locked="0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C11" sqref="C11"/>
    </sheetView>
  </sheetViews>
  <sheetFormatPr baseColWidth="10" defaultColWidth="11.42578125" defaultRowHeight="14.25" x14ac:dyDescent="0.2"/>
  <cols>
    <col min="1" max="1" width="31.42578125" style="1" customWidth="1"/>
    <col min="2" max="3" width="20.7109375" style="1" customWidth="1"/>
    <col min="4" max="4" width="22.7109375" style="1" customWidth="1"/>
    <col min="5" max="6" width="20.7109375" style="1" customWidth="1"/>
    <col min="7" max="16384" width="11.42578125" style="1"/>
  </cols>
  <sheetData>
    <row r="1" spans="1:6" ht="18" x14ac:dyDescent="0.25">
      <c r="A1" s="8" t="s">
        <v>0</v>
      </c>
    </row>
    <row r="2" spans="1:6" ht="14.25" customHeight="1" x14ac:dyDescent="0.2"/>
    <row r="3" spans="1:6" ht="14.25" customHeight="1" x14ac:dyDescent="0.2">
      <c r="A3" s="1" t="s">
        <v>21</v>
      </c>
      <c r="B3" s="37">
        <v>0.125</v>
      </c>
      <c r="D3" s="1" t="s">
        <v>24</v>
      </c>
      <c r="E3" s="37">
        <v>5.5E-2</v>
      </c>
    </row>
    <row r="4" spans="1:6" ht="14.25" customHeight="1" x14ac:dyDescent="0.2">
      <c r="A4" s="1" t="s">
        <v>22</v>
      </c>
      <c r="B4" s="38">
        <v>0.03</v>
      </c>
      <c r="D4" s="1" t="s">
        <v>25</v>
      </c>
      <c r="E4" s="38">
        <v>0.02</v>
      </c>
    </row>
    <row r="5" spans="1:6" ht="14.25" customHeight="1" x14ac:dyDescent="0.2">
      <c r="A5" s="1" t="s">
        <v>23</v>
      </c>
      <c r="B5" s="37">
        <v>0.1</v>
      </c>
      <c r="D5" s="1" t="s">
        <v>26</v>
      </c>
      <c r="E5" s="37">
        <v>7.1499999999999994E-2</v>
      </c>
    </row>
    <row r="6" spans="1:6" ht="14.25" customHeight="1" x14ac:dyDescent="0.2"/>
    <row r="7" spans="1:6" ht="14.25" customHeight="1" x14ac:dyDescent="0.2"/>
    <row r="8" spans="1:6" ht="14.25" customHeight="1" x14ac:dyDescent="0.25">
      <c r="A8" s="13"/>
      <c r="B8" s="42" t="s">
        <v>9</v>
      </c>
      <c r="C8" s="42"/>
      <c r="D8" s="43" t="s">
        <v>13</v>
      </c>
      <c r="E8" s="44"/>
      <c r="F8" s="22" t="s">
        <v>20</v>
      </c>
    </row>
    <row r="9" spans="1:6" ht="18" x14ac:dyDescent="0.25">
      <c r="A9" s="8"/>
      <c r="B9" s="9" t="s">
        <v>27</v>
      </c>
      <c r="C9" s="39">
        <v>3000</v>
      </c>
      <c r="D9" s="9" t="s">
        <v>27</v>
      </c>
      <c r="E9" s="39">
        <v>2700</v>
      </c>
      <c r="F9" s="10">
        <f>C9-E9</f>
        <v>300</v>
      </c>
    </row>
    <row r="10" spans="1:6" x14ac:dyDescent="0.2">
      <c r="B10" s="9" t="s">
        <v>7</v>
      </c>
      <c r="C10" s="9" t="s">
        <v>8</v>
      </c>
      <c r="D10" s="23" t="s">
        <v>7</v>
      </c>
      <c r="E10" s="24" t="s">
        <v>8</v>
      </c>
      <c r="F10" s="9"/>
    </row>
    <row r="11" spans="1:6" x14ac:dyDescent="0.2">
      <c r="A11" s="7" t="s">
        <v>1</v>
      </c>
      <c r="B11" s="40">
        <v>348000</v>
      </c>
      <c r="C11" s="11">
        <f>IFERROR(B11/$C$9,0)</f>
        <v>116</v>
      </c>
      <c r="D11" s="25">
        <f>B11</f>
        <v>348000</v>
      </c>
      <c r="E11" s="26">
        <f>IFERROR(D11/$E$9,0)</f>
        <v>128.88888888888889</v>
      </c>
      <c r="F11" s="11">
        <f>E11-C11</f>
        <v>12.888888888888886</v>
      </c>
    </row>
    <row r="12" spans="1:6" x14ac:dyDescent="0.2">
      <c r="A12" s="2" t="s">
        <v>2</v>
      </c>
      <c r="B12" s="41">
        <v>34800</v>
      </c>
      <c r="C12" s="3">
        <f t="shared" ref="C12:C28" si="0">IFERROR(B12/$C$9,0)</f>
        <v>11.6</v>
      </c>
      <c r="D12" s="27">
        <f t="shared" ref="D12:D28" si="1">B12</f>
        <v>34800</v>
      </c>
      <c r="E12" s="28">
        <f t="shared" ref="E12:E28" si="2">IFERROR(D12/$E$9,0)</f>
        <v>12.888888888888889</v>
      </c>
      <c r="F12" s="3">
        <f t="shared" ref="F12:F37" si="3">E12-C12</f>
        <v>1.2888888888888896</v>
      </c>
    </row>
    <row r="13" spans="1:6" x14ac:dyDescent="0.2">
      <c r="A13" s="2" t="s">
        <v>3</v>
      </c>
      <c r="B13" s="41">
        <v>139200</v>
      </c>
      <c r="C13" s="3">
        <f t="shared" si="0"/>
        <v>46.4</v>
      </c>
      <c r="D13" s="27">
        <f t="shared" si="1"/>
        <v>139200</v>
      </c>
      <c r="E13" s="28">
        <f t="shared" si="2"/>
        <v>51.555555555555557</v>
      </c>
      <c r="F13" s="3">
        <f t="shared" si="3"/>
        <v>5.1555555555555586</v>
      </c>
    </row>
    <row r="14" spans="1:6" x14ac:dyDescent="0.2">
      <c r="A14" s="2" t="s">
        <v>4</v>
      </c>
      <c r="B14" s="41">
        <v>52200</v>
      </c>
      <c r="C14" s="3">
        <f t="shared" si="0"/>
        <v>17.399999999999999</v>
      </c>
      <c r="D14" s="27">
        <f t="shared" si="1"/>
        <v>52200</v>
      </c>
      <c r="E14" s="28">
        <f t="shared" si="2"/>
        <v>19.333333333333332</v>
      </c>
      <c r="F14" s="3">
        <f t="shared" si="3"/>
        <v>1.9333333333333336</v>
      </c>
    </row>
    <row r="15" spans="1:6" x14ac:dyDescent="0.2">
      <c r="A15" s="2" t="s">
        <v>5</v>
      </c>
      <c r="B15" s="41">
        <v>17400</v>
      </c>
      <c r="C15" s="3">
        <f t="shared" si="0"/>
        <v>5.8</v>
      </c>
      <c r="D15" s="27">
        <f t="shared" si="1"/>
        <v>17400</v>
      </c>
      <c r="E15" s="28">
        <f t="shared" si="2"/>
        <v>6.4444444444444446</v>
      </c>
      <c r="F15" s="3">
        <f t="shared" si="3"/>
        <v>0.64444444444444482</v>
      </c>
    </row>
    <row r="16" spans="1:6" x14ac:dyDescent="0.2">
      <c r="B16" s="41"/>
      <c r="C16" s="3">
        <f t="shared" si="0"/>
        <v>0</v>
      </c>
      <c r="D16" s="27">
        <f t="shared" si="1"/>
        <v>0</v>
      </c>
      <c r="E16" s="28">
        <f t="shared" si="2"/>
        <v>0</v>
      </c>
      <c r="F16" s="3">
        <f t="shared" si="3"/>
        <v>0</v>
      </c>
    </row>
    <row r="17" spans="1:6" x14ac:dyDescent="0.2">
      <c r="B17" s="41"/>
      <c r="C17" s="3">
        <f t="shared" si="0"/>
        <v>0</v>
      </c>
      <c r="D17" s="27">
        <f t="shared" si="1"/>
        <v>0</v>
      </c>
      <c r="E17" s="28">
        <f t="shared" si="2"/>
        <v>0</v>
      </c>
      <c r="F17" s="3">
        <f t="shared" si="3"/>
        <v>0</v>
      </c>
    </row>
    <row r="18" spans="1:6" x14ac:dyDescent="0.2">
      <c r="B18" s="41"/>
      <c r="C18" s="3">
        <f t="shared" si="0"/>
        <v>0</v>
      </c>
      <c r="D18" s="27">
        <f t="shared" si="1"/>
        <v>0</v>
      </c>
      <c r="E18" s="28">
        <f t="shared" si="2"/>
        <v>0</v>
      </c>
      <c r="F18" s="3">
        <f t="shared" si="3"/>
        <v>0</v>
      </c>
    </row>
    <row r="19" spans="1:6" x14ac:dyDescent="0.2">
      <c r="B19" s="41"/>
      <c r="C19" s="3">
        <f t="shared" si="0"/>
        <v>0</v>
      </c>
      <c r="D19" s="27">
        <f t="shared" si="1"/>
        <v>0</v>
      </c>
      <c r="E19" s="28">
        <f t="shared" si="2"/>
        <v>0</v>
      </c>
      <c r="F19" s="3">
        <f t="shared" si="3"/>
        <v>0</v>
      </c>
    </row>
    <row r="20" spans="1:6" x14ac:dyDescent="0.2">
      <c r="B20" s="41"/>
      <c r="C20" s="3">
        <f t="shared" si="0"/>
        <v>0</v>
      </c>
      <c r="D20" s="27">
        <f t="shared" si="1"/>
        <v>0</v>
      </c>
      <c r="E20" s="28">
        <f t="shared" si="2"/>
        <v>0</v>
      </c>
      <c r="F20" s="3">
        <f t="shared" si="3"/>
        <v>0</v>
      </c>
    </row>
    <row r="21" spans="1:6" x14ac:dyDescent="0.2">
      <c r="B21" s="41"/>
      <c r="C21" s="3">
        <f t="shared" si="0"/>
        <v>0</v>
      </c>
      <c r="D21" s="27">
        <f t="shared" si="1"/>
        <v>0</v>
      </c>
      <c r="E21" s="28">
        <f t="shared" si="2"/>
        <v>0</v>
      </c>
      <c r="F21" s="3">
        <f t="shared" si="3"/>
        <v>0</v>
      </c>
    </row>
    <row r="22" spans="1:6" x14ac:dyDescent="0.2">
      <c r="B22" s="41"/>
      <c r="C22" s="3">
        <f t="shared" si="0"/>
        <v>0</v>
      </c>
      <c r="D22" s="27">
        <f t="shared" si="1"/>
        <v>0</v>
      </c>
      <c r="E22" s="28">
        <f t="shared" si="2"/>
        <v>0</v>
      </c>
      <c r="F22" s="3">
        <f t="shared" si="3"/>
        <v>0</v>
      </c>
    </row>
    <row r="23" spans="1:6" x14ac:dyDescent="0.2">
      <c r="B23" s="41"/>
      <c r="C23" s="3">
        <f t="shared" si="0"/>
        <v>0</v>
      </c>
      <c r="D23" s="27">
        <f t="shared" si="1"/>
        <v>0</v>
      </c>
      <c r="E23" s="28">
        <f t="shared" si="2"/>
        <v>0</v>
      </c>
      <c r="F23" s="3">
        <f t="shared" si="3"/>
        <v>0</v>
      </c>
    </row>
    <row r="24" spans="1:6" x14ac:dyDescent="0.2">
      <c r="B24" s="41"/>
      <c r="C24" s="3">
        <f t="shared" si="0"/>
        <v>0</v>
      </c>
      <c r="D24" s="27">
        <f t="shared" si="1"/>
        <v>0</v>
      </c>
      <c r="E24" s="28">
        <f t="shared" si="2"/>
        <v>0</v>
      </c>
      <c r="F24" s="3">
        <f t="shared" si="3"/>
        <v>0</v>
      </c>
    </row>
    <row r="25" spans="1:6" x14ac:dyDescent="0.2">
      <c r="B25" s="41"/>
      <c r="C25" s="3">
        <f t="shared" si="0"/>
        <v>0</v>
      </c>
      <c r="D25" s="27">
        <f t="shared" si="1"/>
        <v>0</v>
      </c>
      <c r="E25" s="28">
        <f t="shared" si="2"/>
        <v>0</v>
      </c>
      <c r="F25" s="3">
        <f t="shared" si="3"/>
        <v>0</v>
      </c>
    </row>
    <row r="26" spans="1:6" x14ac:dyDescent="0.2">
      <c r="B26" s="41"/>
      <c r="C26" s="3">
        <f t="shared" si="0"/>
        <v>0</v>
      </c>
      <c r="D26" s="27">
        <f t="shared" si="1"/>
        <v>0</v>
      </c>
      <c r="E26" s="28">
        <f t="shared" si="2"/>
        <v>0</v>
      </c>
      <c r="F26" s="3">
        <f t="shared" si="3"/>
        <v>0</v>
      </c>
    </row>
    <row r="27" spans="1:6" x14ac:dyDescent="0.2">
      <c r="B27" s="41"/>
      <c r="C27" s="3">
        <f t="shared" si="0"/>
        <v>0</v>
      </c>
      <c r="D27" s="27">
        <f t="shared" si="1"/>
        <v>0</v>
      </c>
      <c r="E27" s="28">
        <f t="shared" si="2"/>
        <v>0</v>
      </c>
      <c r="F27" s="3">
        <f t="shared" si="3"/>
        <v>0</v>
      </c>
    </row>
    <row r="28" spans="1:6" x14ac:dyDescent="0.2">
      <c r="B28" s="41"/>
      <c r="C28" s="3">
        <f t="shared" si="0"/>
        <v>0</v>
      </c>
      <c r="D28" s="27">
        <f t="shared" si="1"/>
        <v>0</v>
      </c>
      <c r="E28" s="28">
        <f t="shared" si="2"/>
        <v>0</v>
      </c>
      <c r="F28" s="3">
        <f t="shared" si="3"/>
        <v>0</v>
      </c>
    </row>
    <row r="29" spans="1:6" ht="15" thickBot="1" x14ac:dyDescent="0.25">
      <c r="A29" s="5" t="s">
        <v>6</v>
      </c>
      <c r="B29" s="6">
        <f>SUM(B11:B28)</f>
        <v>591600</v>
      </c>
      <c r="C29" s="12">
        <f>SUM(C11:C28)</f>
        <v>197.20000000000002</v>
      </c>
      <c r="D29" s="29">
        <f t="shared" ref="D29:E29" si="4">SUM(D11:D28)</f>
        <v>591600</v>
      </c>
      <c r="E29" s="30">
        <f t="shared" si="4"/>
        <v>219.11111111111111</v>
      </c>
      <c r="F29" s="12">
        <f t="shared" si="3"/>
        <v>21.911111111111097</v>
      </c>
    </row>
    <row r="30" spans="1:6" x14ac:dyDescent="0.2">
      <c r="A30" s="2" t="s">
        <v>10</v>
      </c>
      <c r="B30" s="41">
        <v>42700</v>
      </c>
      <c r="C30" s="3">
        <f>IFERROR(B30/$C$9,0)</f>
        <v>14.233333333333333</v>
      </c>
      <c r="D30" s="27">
        <f>B30</f>
        <v>42700</v>
      </c>
      <c r="E30" s="28">
        <f>IFERROR(D30/E9,0)</f>
        <v>15.814814814814815</v>
      </c>
      <c r="F30" s="3">
        <f t="shared" si="3"/>
        <v>1.5814814814814824</v>
      </c>
    </row>
    <row r="31" spans="1:6" ht="15" thickBot="1" x14ac:dyDescent="0.25">
      <c r="A31" s="2" t="s">
        <v>11</v>
      </c>
      <c r="B31" s="41">
        <v>46040</v>
      </c>
      <c r="C31" s="3">
        <f>IFERROR(B31/$C$9,0)</f>
        <v>15.346666666666666</v>
      </c>
      <c r="D31" s="27">
        <f>B31</f>
        <v>46040</v>
      </c>
      <c r="E31" s="28">
        <f>IFERROR(D31/E9,0)</f>
        <v>17.05185185185185</v>
      </c>
      <c r="F31" s="3">
        <f t="shared" si="3"/>
        <v>1.7051851851851847</v>
      </c>
    </row>
    <row r="32" spans="1:6" x14ac:dyDescent="0.2">
      <c r="A32" s="14" t="s">
        <v>12</v>
      </c>
      <c r="B32" s="19">
        <f>B29+B30+B31</f>
        <v>680340</v>
      </c>
      <c r="C32" s="15">
        <f>C29+C30+C31</f>
        <v>226.78</v>
      </c>
      <c r="D32" s="31">
        <f t="shared" ref="D32:E32" si="5">D29+D30+D31</f>
        <v>680340</v>
      </c>
      <c r="E32" s="32">
        <f t="shared" si="5"/>
        <v>251.97777777777776</v>
      </c>
      <c r="F32" s="15">
        <f t="shared" si="3"/>
        <v>25.197777777777759</v>
      </c>
    </row>
    <row r="33" spans="1:6" ht="15" thickBot="1" x14ac:dyDescent="0.25">
      <c r="A33" s="2" t="s">
        <v>19</v>
      </c>
      <c r="B33" s="4">
        <f>B32*B3</f>
        <v>85042.5</v>
      </c>
      <c r="C33" s="3">
        <f>IFERROR(B33/$C$9,0)</f>
        <v>28.3475</v>
      </c>
      <c r="D33" s="33">
        <f>D32*E3</f>
        <v>37418.699999999997</v>
      </c>
      <c r="E33" s="34">
        <f>IFERROR(D33/E9,0)</f>
        <v>13.858777777777776</v>
      </c>
      <c r="F33" s="21">
        <f t="shared" si="3"/>
        <v>-14.488722222222224</v>
      </c>
    </row>
    <row r="34" spans="1:6" x14ac:dyDescent="0.2">
      <c r="A34" s="14" t="s">
        <v>14</v>
      </c>
      <c r="B34" s="19">
        <f>B32+B33</f>
        <v>765382.5</v>
      </c>
      <c r="C34" s="15">
        <f t="shared" ref="C34:E34" si="6">C32+C33</f>
        <v>255.1275</v>
      </c>
      <c r="D34" s="31">
        <f t="shared" si="6"/>
        <v>717758.7</v>
      </c>
      <c r="E34" s="32">
        <f t="shared" si="6"/>
        <v>265.83655555555555</v>
      </c>
      <c r="F34" s="15">
        <f t="shared" si="3"/>
        <v>10.709055555555551</v>
      </c>
    </row>
    <row r="35" spans="1:6" ht="15" thickBot="1" x14ac:dyDescent="0.25">
      <c r="A35" s="2" t="s">
        <v>15</v>
      </c>
      <c r="B35" s="4">
        <f>B34*B4</f>
        <v>22961.474999999999</v>
      </c>
      <c r="C35" s="3">
        <f>IFERROR(B35/$C$9,0)</f>
        <v>7.6538249999999994</v>
      </c>
      <c r="D35" s="27">
        <f>D34*E4</f>
        <v>14355.173999999999</v>
      </c>
      <c r="E35" s="28">
        <f>IFERROR(D35/E9,0)</f>
        <v>5.3167311111111104</v>
      </c>
      <c r="F35" s="3">
        <f>E35-C35</f>
        <v>-2.337093888888889</v>
      </c>
    </row>
    <row r="36" spans="1:6" x14ac:dyDescent="0.2">
      <c r="A36" s="14" t="s">
        <v>16</v>
      </c>
      <c r="B36" s="19">
        <f>B34+B35</f>
        <v>788343.97499999998</v>
      </c>
      <c r="C36" s="15">
        <f t="shared" ref="C36:E36" si="7">C34+C35</f>
        <v>262.78132499999998</v>
      </c>
      <c r="D36" s="31">
        <f>D34+D35</f>
        <v>732113.87399999995</v>
      </c>
      <c r="E36" s="32">
        <f t="shared" si="7"/>
        <v>271.15328666666665</v>
      </c>
      <c r="F36" s="15">
        <f t="shared" si="3"/>
        <v>8.3719616666666639</v>
      </c>
    </row>
    <row r="37" spans="1:6" ht="15" thickBot="1" x14ac:dyDescent="0.25">
      <c r="A37" s="2" t="s">
        <v>18</v>
      </c>
      <c r="B37" s="4">
        <f>B38-B36</f>
        <v>87593.775000000023</v>
      </c>
      <c r="C37" s="16">
        <f>IFERROR(B37/$C$9,0)</f>
        <v>29.197925000000009</v>
      </c>
      <c r="D37" s="27">
        <f>D38-D36</f>
        <v>56377.104998384486</v>
      </c>
      <c r="E37" s="28">
        <f>IFERROR(D37/E9,0)</f>
        <v>20.880409258660922</v>
      </c>
      <c r="F37" s="3">
        <f t="shared" si="3"/>
        <v>-8.3175157413390863</v>
      </c>
    </row>
    <row r="38" spans="1:6" x14ac:dyDescent="0.2">
      <c r="A38" s="17" t="s">
        <v>17</v>
      </c>
      <c r="B38" s="20">
        <f>B36/(1-B5)</f>
        <v>875937.75</v>
      </c>
      <c r="C38" s="18">
        <f t="shared" ref="C38:E38" si="8">C36+C37</f>
        <v>291.97924999999998</v>
      </c>
      <c r="D38" s="35">
        <f>D36/(1-E5)</f>
        <v>788490.97899838444</v>
      </c>
      <c r="E38" s="36">
        <f t="shared" si="8"/>
        <v>292.03369592532755</v>
      </c>
      <c r="F38" s="18">
        <f>E38-C38</f>
        <v>5.4445925327570421E-2</v>
      </c>
    </row>
  </sheetData>
  <mergeCells count="2">
    <mergeCell ref="B8:C8"/>
    <mergeCell ref="D8:E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workbookViewId="0">
      <selection activeCell="D11" sqref="D11"/>
    </sheetView>
  </sheetViews>
  <sheetFormatPr baseColWidth="10" defaultRowHeight="15" x14ac:dyDescent="0.25"/>
  <sheetData>
    <row r="1" spans="2:8" x14ac:dyDescent="0.25">
      <c r="H1">
        <v>1</v>
      </c>
    </row>
    <row r="2" spans="2:8" x14ac:dyDescent="0.25">
      <c r="B2">
        <v>100</v>
      </c>
      <c r="C2">
        <v>10</v>
      </c>
      <c r="D2">
        <f>B2/C2</f>
        <v>10</v>
      </c>
      <c r="H2">
        <v>2</v>
      </c>
    </row>
    <row r="3" spans="2:8" x14ac:dyDescent="0.25">
      <c r="B3">
        <v>200</v>
      </c>
      <c r="D3">
        <f>IFERROR(B3/C3,0)</f>
        <v>0</v>
      </c>
      <c r="H3">
        <f>SUM(H1:H2)</f>
        <v>3</v>
      </c>
    </row>
    <row r="4" spans="2:8" x14ac:dyDescent="0.25">
      <c r="D4">
        <f>SUM(D2:D3)</f>
        <v>10</v>
      </c>
    </row>
    <row r="5" spans="2:8" x14ac:dyDescent="0.25">
      <c r="B5">
        <v>100</v>
      </c>
      <c r="C5" t="s">
        <v>28</v>
      </c>
      <c r="D5" t="str">
        <f>IFERROR(B5/C5,"")</f>
        <v/>
      </c>
    </row>
    <row r="7" spans="2:8" x14ac:dyDescent="0.25">
      <c r="D7" t="str" cm="1">
        <f t="array" aca="1" ref="D7" ca="1">IFERROR(summ(B2:B5),"nicht korrekt")</f>
        <v>nicht korrekt</v>
      </c>
    </row>
    <row r="9" spans="2:8" x14ac:dyDescent="0.25">
      <c r="B9">
        <v>100</v>
      </c>
      <c r="D9" t="e">
        <f>VLOOKUP(B9,$B$2:$D$3,4,0)</f>
        <v>#REF!</v>
      </c>
    </row>
    <row r="11" spans="2:8" x14ac:dyDescent="0.25">
      <c r="D11" t="e">
        <f>VLOOKUP(B11,$B$2:$D$3,4,0)</f>
        <v>#N/A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4C3839B143043A8A696810A130763" ma:contentTypeVersion="28" ma:contentTypeDescription="Create a new document." ma:contentTypeScope="" ma:versionID="c643f4edc2012c44b6d7e57c29843e5d">
  <xsd:schema xmlns:xsd="http://www.w3.org/2001/XMLSchema" xmlns:xs="http://www.w3.org/2001/XMLSchema" xmlns:p="http://schemas.microsoft.com/office/2006/metadata/properties" xmlns:ns1="http://schemas.microsoft.com/sharepoint/v3" xmlns:ns2="3b55bb2a-13a9-4f7b-b938-377e72c031ae" xmlns:ns3="c5f48d2f-9361-4b5c-95cc-992c2a00ab4d" xmlns:ns4="http://schemas.microsoft.com/sharepoint/v3/fields" xmlns:ns5="230e9df3-be65-4c73-a93b-d1236ebd677e" targetNamespace="http://schemas.microsoft.com/office/2006/metadata/properties" ma:root="true" ma:fieldsID="f7b6636bd3e6b4950d7017f1b17276f7" ns1:_="" ns2:_="" ns3:_="" ns4:_="" ns5:_="">
    <xsd:import namespace="http://schemas.microsoft.com/sharepoint/v3"/>
    <xsd:import namespace="3b55bb2a-13a9-4f7b-b938-377e72c031ae"/>
    <xsd:import namespace="c5f48d2f-9361-4b5c-95cc-992c2a00ab4d"/>
    <xsd:import namespace="http://schemas.microsoft.com/sharepoint/v3/fields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cordingLocation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Locatio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lcf76f155ced4ddcb4097134ff3c332f" minOccurs="0"/>
                <xsd:element ref="ns5:TaxCatchAll" minOccurs="0"/>
                <xsd:element ref="ns3:AudioCodecCheck" minOccurs="0"/>
                <xsd:element ref="ns3:check2" minOccurs="0"/>
                <xsd:element ref="ns3:MediaServiceSearchProperties" minOccurs="0"/>
                <xsd:element ref="ns3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5bb2a-13a9-4f7b-b938-377e72c031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8d2f-9361-4b5c-95cc-992c2a00ab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cordingLocation" ma:index="12" nillable="true" ma:displayName="Recording Location" ma:format="RadioButtons" ma:internalName="RecordingLocation">
      <xsd:simpleType>
        <xsd:restriction base="dms:Choice">
          <xsd:enumeration value="Booth - Graz"/>
          <xsd:enumeration value="Booth - Carp"/>
          <xsd:enumeration value="Booth - Tokyo"/>
          <xsd:enumeration value="Remote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AudioCodecCheck" ma:index="27" nillable="true" ma:displayName="AudioCodecCheck" ma:format="Dropdown" ma:internalName="AudioCodecCheck">
      <xsd:simpleType>
        <xsd:restriction base="dms:Text">
          <xsd:maxLength value="255"/>
        </xsd:restriction>
      </xsd:simpleType>
    </xsd:element>
    <xsd:element name="check2" ma:index="28" nillable="true" ma:displayName="check2" ma:format="Dropdown" ma:internalName="check2">
      <xsd:simpleType>
        <xsd:restriction base="dms:Text">
          <xsd:maxLength value="255"/>
        </xsd:restriction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17" nillable="true" ma:displayName="Location" ma:internalName="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842ff67c-e189-4bdf-a48a-80a0bc5e73fa}" ma:internalName="TaxCatchAll" ma:showField="CatchAllData" ma:web="3b55bb2a-13a9-4f7b-b938-377e72c031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AudioCodecCheck xmlns="c5f48d2f-9361-4b5c-95cc-992c2a00ab4d" xsi:nil="true"/>
    <lcf76f155ced4ddcb4097134ff3c332f xmlns="c5f48d2f-9361-4b5c-95cc-992c2a00ab4d">
      <Terms xmlns="http://schemas.microsoft.com/office/infopath/2007/PartnerControls"/>
    </lcf76f155ced4ddcb4097134ff3c332f>
    <_ip_UnifiedCompliancePolicyProperties xmlns="http://schemas.microsoft.com/sharepoint/v3" xsi:nil="true"/>
    <check2 xmlns="c5f48d2f-9361-4b5c-95cc-992c2a00ab4d" xsi:nil="true"/>
    <Location xmlns="http://schemas.microsoft.com/sharepoint/v3/fields" xsi:nil="true"/>
    <TaxCatchAll xmlns="230e9df3-be65-4c73-a93b-d1236ebd677e" xsi:nil="true"/>
    <RecordingLocation xmlns="c5f48d2f-9361-4b5c-95cc-992c2a00ab4d" xsi:nil="true"/>
  </documentManagement>
</p:properties>
</file>

<file path=customXml/itemProps1.xml><?xml version="1.0" encoding="utf-8"?>
<ds:datastoreItem xmlns:ds="http://schemas.openxmlformats.org/officeDocument/2006/customXml" ds:itemID="{BA6A92CD-C1D9-4E64-9A96-2D0BA7BE8A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b55bb2a-13a9-4f7b-b938-377e72c031ae"/>
    <ds:schemaRef ds:uri="c5f48d2f-9361-4b5c-95cc-992c2a00ab4d"/>
    <ds:schemaRef ds:uri="http://schemas.microsoft.com/sharepoint/v3/fields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74B8EE-941F-4DDA-914F-2D673B387A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314F7B-F87A-494D-B185-E8ADCA298B3A}">
  <ds:schemaRefs>
    <ds:schemaRef ds:uri="http://schemas.microsoft.com/sharepoint/v3"/>
    <ds:schemaRef ds:uri="230e9df3-be65-4c73-a93b-d1236ebd677e"/>
    <ds:schemaRef ds:uri="http://purl.org/dc/elements/1.1/"/>
    <ds:schemaRef ds:uri="http://schemas.openxmlformats.org/package/2006/metadata/core-properties"/>
    <ds:schemaRef ds:uri="http://purl.org/dc/terms/"/>
    <ds:schemaRef ds:uri="3b55bb2a-13a9-4f7b-b938-377e72c031ae"/>
    <ds:schemaRef ds:uri="c5f48d2f-9361-4b5c-95cc-992c2a00ab4d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Divisionskalkulation</vt:lpstr>
      <vt:lpstr>Fehlerwerte</vt:lpstr>
    </vt:vector>
  </TitlesOfParts>
  <Company>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2010 im Controlling - Galileo Press</dc:title>
  <dc:creator>Stephan Nelles</dc:creator>
  <cp:lastModifiedBy>Marius Kazda</cp:lastModifiedBy>
  <dcterms:created xsi:type="dcterms:W3CDTF">2010-03-21T12:37:19Z</dcterms:created>
  <dcterms:modified xsi:type="dcterms:W3CDTF">2024-06-13T12:59:59Z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0x0101000BC4C3839B143043A8A696810A130763</vt:lpwstr>
  </property>
  <property fmtid="{D5CDD505-2E9C-101B-9397-08002B2CF9AE}" pid="3" name="MediaServiceImageTags">
    <vt:lpwstr/>
  </property>
</Properties>
</file>