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YASEEN\Downloads\mariyam project\"/>
    </mc:Choice>
  </mc:AlternateContent>
  <xr:revisionPtr revIDLastSave="0" documentId="13_ncr:1_{564B5651-66B8-43B0-8405-F013A9F4A5D4}" xr6:coauthVersionLast="47" xr6:coauthVersionMax="47" xr10:uidLastSave="{00000000-0000-0000-0000-000000000000}"/>
  <bookViews>
    <workbookView xWindow="-108" yWindow="-108" windowWidth="23256" windowHeight="13176" xr2:uid="{08F776CF-D7ED-4AFC-A4CE-5660A2ED22CB}"/>
  </bookViews>
  <sheets>
    <sheet name="Objective" sheetId="9" r:id="rId1"/>
    <sheet name="Datasets" sheetId="1" r:id="rId2"/>
    <sheet name="Power Query" sheetId="16" r:id="rId3"/>
    <sheet name="Sales trends" sheetId="19" r:id="rId4"/>
    <sheet name="Product analysis" sheetId="23" r:id="rId5"/>
    <sheet name="KPI" sheetId="14" r:id="rId6"/>
    <sheet name="Sales by State" sheetId="21" r:id="rId7"/>
    <sheet name="Cust segmentation" sheetId="6" r:id="rId8"/>
    <sheet name="Sales Channel" sheetId="24" r:id="rId9"/>
    <sheet name="Dashboard" sheetId="17" r:id="rId10"/>
    <sheet name="Insights" sheetId="10" r:id="rId11"/>
  </sheets>
  <definedNames>
    <definedName name="_xlnm._FilterDatabase" localSheetId="1" hidden="1">Datasets!$A$8:$Q$8</definedName>
    <definedName name="_xlchart.v5.0" hidden="1">'Sales by State'!$E$7</definedName>
    <definedName name="_xlchart.v5.1" hidden="1">'Sales by State'!$E$8:$E$15</definedName>
    <definedName name="_xlchart.v5.2" hidden="1">'Sales by State'!$F$7</definedName>
    <definedName name="_xlchart.v5.3" hidden="1">'Sales by State'!$F$8:$F$15</definedName>
    <definedName name="_xlchart.v5.4" hidden="1">'Sales by State'!$E$7</definedName>
    <definedName name="_xlchart.v5.5" hidden="1">'Sales by State'!$E$8:$E$15</definedName>
    <definedName name="_xlchart.v5.6" hidden="1">'Sales by State'!$F$7</definedName>
    <definedName name="_xlchart.v5.7" hidden="1">'Sales by State'!$F$8:$F$15</definedName>
    <definedName name="ExternalData_1" localSheetId="2" hidden="1">'Power Query'!$A$1:$R$178</definedName>
    <definedName name="Slicer_GENDER_1">#N/A</definedName>
    <definedName name="Slicer_Month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21" l="1"/>
  <c r="E10" i="21"/>
  <c r="E11" i="21"/>
  <c r="E12" i="21"/>
  <c r="E13" i="21"/>
  <c r="E14" i="21"/>
  <c r="E15" i="21"/>
  <c r="E8" i="21"/>
  <c r="C45" i="14"/>
  <c r="C21" i="14"/>
  <c r="F9" i="21"/>
  <c r="F10" i="21"/>
  <c r="F12" i="21"/>
  <c r="F15" i="21"/>
  <c r="G21" i="14"/>
  <c r="F14" i="21"/>
  <c r="F8" i="21"/>
  <c r="F11" i="21"/>
  <c r="M21" i="14"/>
  <c r="F13" i="21"/>
  <c r="J21"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AB6713-E49D-4B3C-94C0-340E43DD43F3}" keepAlive="1" name="Query - POWER QUERY" description="Connection to the 'POWER QUERY' query in the workbook." type="5" refreshedVersion="7" background="1" saveData="1">
    <dbPr connection="Provider=Microsoft.Mashup.OleDb.1;Data Source=$Workbook$;Location=&quot;POWER QUERY&quot;;Extended Properties=&quot;&quot;" command="SELECT * FROM [POWER QUERY]"/>
  </connection>
</connections>
</file>

<file path=xl/sharedStrings.xml><?xml version="1.0" encoding="utf-8"?>
<sst xmlns="http://schemas.openxmlformats.org/spreadsheetml/2006/main" count="3390" uniqueCount="799">
  <si>
    <t>ORDER DATE</t>
  </si>
  <si>
    <t>SHIP DATE</t>
  </si>
  <si>
    <t>ZM8195</t>
  </si>
  <si>
    <t>QK5736</t>
  </si>
  <si>
    <t>UI9247</t>
  </si>
  <si>
    <t>LV3065</t>
  </si>
  <si>
    <t>XN4857</t>
  </si>
  <si>
    <t>RE7094</t>
  </si>
  <si>
    <t>YH5823</t>
  </si>
  <si>
    <t>OQ1367</t>
  </si>
  <si>
    <t>WG2506</t>
  </si>
  <si>
    <t>TD8469</t>
  </si>
  <si>
    <t>AS4956</t>
  </si>
  <si>
    <t>JF7682</t>
  </si>
  <si>
    <t>DP5209</t>
  </si>
  <si>
    <t>BV6941</t>
  </si>
  <si>
    <t>XW7134</t>
  </si>
  <si>
    <t>NY6058</t>
  </si>
  <si>
    <t>QP4973</t>
  </si>
  <si>
    <t>ZT2084</t>
  </si>
  <si>
    <t>CR3912</t>
  </si>
  <si>
    <t>KM8076</t>
  </si>
  <si>
    <t>VF6159</t>
  </si>
  <si>
    <t>GY4703</t>
  </si>
  <si>
    <t>LH9328</t>
  </si>
  <si>
    <t>UQ5489</t>
  </si>
  <si>
    <t>AI7623</t>
  </si>
  <si>
    <t>EP9306</t>
  </si>
  <si>
    <t>RW1462</t>
  </si>
  <si>
    <t>MJ8574</t>
  </si>
  <si>
    <t>UH6850</t>
  </si>
  <si>
    <t>SI3927</t>
  </si>
  <si>
    <t>BD8165</t>
  </si>
  <si>
    <t>YV5049</t>
  </si>
  <si>
    <t>ZO8173</t>
  </si>
  <si>
    <t>XM6309</t>
  </si>
  <si>
    <t>PR4095</t>
  </si>
  <si>
    <t>CE1856</t>
  </si>
  <si>
    <t>QA7042</t>
  </si>
  <si>
    <t>LK3267</t>
  </si>
  <si>
    <t>GT9104</t>
  </si>
  <si>
    <t>JW5476</t>
  </si>
  <si>
    <t>NO3682</t>
  </si>
  <si>
    <t>EB7401</t>
  </si>
  <si>
    <t>HK5093</t>
  </si>
  <si>
    <t>VD6872</t>
  </si>
  <si>
    <t>UY3247</t>
  </si>
  <si>
    <t>SF8961</t>
  </si>
  <si>
    <t>ZI2085</t>
  </si>
  <si>
    <t>AJ6940</t>
  </si>
  <si>
    <t>QE2054</t>
  </si>
  <si>
    <t>DB5792</t>
  </si>
  <si>
    <t>MV8160</t>
  </si>
  <si>
    <t>RG4952</t>
  </si>
  <si>
    <t>KX7604</t>
  </si>
  <si>
    <t>YL4826</t>
  </si>
  <si>
    <t>NU6059</t>
  </si>
  <si>
    <t>OT9274</t>
  </si>
  <si>
    <t>ZS3649</t>
  </si>
  <si>
    <t>WP8152</t>
  </si>
  <si>
    <t>IH4879</t>
  </si>
  <si>
    <t>CT6291</t>
  </si>
  <si>
    <t>KQ5019</t>
  </si>
  <si>
    <t>GM8402</t>
  </si>
  <si>
    <t>BX2076</t>
  </si>
  <si>
    <t>YR3951</t>
  </si>
  <si>
    <t>VI6280</t>
  </si>
  <si>
    <t>LJ4723</t>
  </si>
  <si>
    <t>UA8094</t>
  </si>
  <si>
    <t>OX5621</t>
  </si>
  <si>
    <t>FV9306</t>
  </si>
  <si>
    <t>WN7145</t>
  </si>
  <si>
    <t>HC4972</t>
  </si>
  <si>
    <t>EZ8210</t>
  </si>
  <si>
    <t>QM3657</t>
  </si>
  <si>
    <t>TP4892</t>
  </si>
  <si>
    <t>YG7401</t>
  </si>
  <si>
    <t>ZH6058</t>
  </si>
  <si>
    <t>JI9243</t>
  </si>
  <si>
    <t>NV7602</t>
  </si>
  <si>
    <t>RO4187</t>
  </si>
  <si>
    <t>UJ5960</t>
  </si>
  <si>
    <t>XF9346</t>
  </si>
  <si>
    <t>PY6075</t>
  </si>
  <si>
    <t>KB4281</t>
  </si>
  <si>
    <t>SG3957</t>
  </si>
  <si>
    <t>OW8123</t>
  </si>
  <si>
    <t>TJ4695</t>
  </si>
  <si>
    <t>ZM8016</t>
  </si>
  <si>
    <t>QY5729</t>
  </si>
  <si>
    <t>IU6482</t>
  </si>
  <si>
    <t>LB9206</t>
  </si>
  <si>
    <t>VA5346</t>
  </si>
  <si>
    <t>DE8790</t>
  </si>
  <si>
    <t>XR3095</t>
  </si>
  <si>
    <t>WT7184</t>
  </si>
  <si>
    <t>JN6497</t>
  </si>
  <si>
    <t>YM8472</t>
  </si>
  <si>
    <t>KO5138</t>
  </si>
  <si>
    <t>HF6873</t>
  </si>
  <si>
    <t>BG2946</t>
  </si>
  <si>
    <t>UQ4681</t>
  </si>
  <si>
    <t>ZD7250</t>
  </si>
  <si>
    <t>XI3189</t>
  </si>
  <si>
    <t>PC9467</t>
  </si>
  <si>
    <t>VM5082</t>
  </si>
  <si>
    <t>TA6092</t>
  </si>
  <si>
    <t>RS1940</t>
  </si>
  <si>
    <t>QF8375</t>
  </si>
  <si>
    <t>NL6920</t>
  </si>
  <si>
    <t>ZV5143</t>
  </si>
  <si>
    <t>MJ8267</t>
  </si>
  <si>
    <t>YS7492</t>
  </si>
  <si>
    <t>OI3926</t>
  </si>
  <si>
    <t>WD5709</t>
  </si>
  <si>
    <t>KT8391</t>
  </si>
  <si>
    <t>UB7062</t>
  </si>
  <si>
    <t>QA2573</t>
  </si>
  <si>
    <t>GZ4180</t>
  </si>
  <si>
    <t>HP6952</t>
  </si>
  <si>
    <t>VE4026</t>
  </si>
  <si>
    <t>JX8479</t>
  </si>
  <si>
    <t>YO5196</t>
  </si>
  <si>
    <t>WU6340</t>
  </si>
  <si>
    <t>NT2487</t>
  </si>
  <si>
    <t>RC5961</t>
  </si>
  <si>
    <t>ZT8705</t>
  </si>
  <si>
    <t>UF5014</t>
  </si>
  <si>
    <t>QH6972</t>
  </si>
  <si>
    <t>XK8315</t>
  </si>
  <si>
    <t>YM9260</t>
  </si>
  <si>
    <t>GI3948</t>
  </si>
  <si>
    <t>OV8462</t>
  </si>
  <si>
    <t>WK5092</t>
  </si>
  <si>
    <t>ZP6318</t>
  </si>
  <si>
    <t>NL4096</t>
  </si>
  <si>
    <t>YT6174</t>
  </si>
  <si>
    <t>DJ4095</t>
  </si>
  <si>
    <t>WA8690</t>
  </si>
  <si>
    <t>OP4571</t>
  </si>
  <si>
    <t>UF9124</t>
  </si>
  <si>
    <t>XC3409</t>
  </si>
  <si>
    <t>VZ5187</t>
  </si>
  <si>
    <t>EJ9306</t>
  </si>
  <si>
    <t>RT7059</t>
  </si>
  <si>
    <t>YB6418</t>
  </si>
  <si>
    <t>OQ8765</t>
  </si>
  <si>
    <t>ZM3598</t>
  </si>
  <si>
    <t>QY6891</t>
  </si>
  <si>
    <t>IB4073</t>
  </si>
  <si>
    <t>WU8241</t>
  </si>
  <si>
    <t>JK5723</t>
  </si>
  <si>
    <t>NV9138</t>
  </si>
  <si>
    <t>RX7045</t>
  </si>
  <si>
    <t>TS1862</t>
  </si>
  <si>
    <t>YG9451</t>
  </si>
  <si>
    <t>OI6784</t>
  </si>
  <si>
    <t>WP3196</t>
  </si>
  <si>
    <t>ZK5789</t>
  </si>
  <si>
    <t>QH6305</t>
  </si>
  <si>
    <t>UO9127</t>
  </si>
  <si>
    <t>XW3571</t>
  </si>
  <si>
    <t>YT8094</t>
  </si>
  <si>
    <t>AN5607</t>
  </si>
  <si>
    <t>DG6748</t>
  </si>
  <si>
    <t>VE3952</t>
  </si>
  <si>
    <t>QY6084</t>
  </si>
  <si>
    <t>PM9275</t>
  </si>
  <si>
    <t>WS4816</t>
  </si>
  <si>
    <t>YE9034</t>
  </si>
  <si>
    <t>JI6183</t>
  </si>
  <si>
    <t>OT2547</t>
  </si>
  <si>
    <t>ZR9076</t>
  </si>
  <si>
    <t>LV6943</t>
  </si>
  <si>
    <t>QM5309</t>
  </si>
  <si>
    <t>UF1782</t>
  </si>
  <si>
    <t>XP6295</t>
  </si>
  <si>
    <t>ZB4036</t>
  </si>
  <si>
    <t>Customerr id and name</t>
  </si>
  <si>
    <t>F</t>
  </si>
  <si>
    <t>M</t>
  </si>
  <si>
    <t>Nandini Patel</t>
  </si>
  <si>
    <t>Rohan Kapoor</t>
  </si>
  <si>
    <t>Ananya Singh</t>
  </si>
  <si>
    <t>Siddharth Verma</t>
  </si>
  <si>
    <t>Riya Gupta</t>
  </si>
  <si>
    <t>Arjun Kumar</t>
  </si>
  <si>
    <t>Saanvi Sharma</t>
  </si>
  <si>
    <t>Aaradhya Mishra</t>
  </si>
  <si>
    <t>Vihaan Singhania</t>
  </si>
  <si>
    <t>Aisha Reddy</t>
  </si>
  <si>
    <t>Kabir Malhotra</t>
  </si>
  <si>
    <t>Myra Choudhary</t>
  </si>
  <si>
    <t>Arnav Bhatia</t>
  </si>
  <si>
    <t>Ishaan Agarwal</t>
  </si>
  <si>
    <t>Avni Khanna</t>
  </si>
  <si>
    <t>Atharva Joshi</t>
  </si>
  <si>
    <t>Prisha Sharma</t>
  </si>
  <si>
    <t>Advik Desai</t>
  </si>
  <si>
    <t>Sara Nair</t>
  </si>
  <si>
    <t>Vivaan Patel</t>
  </si>
  <si>
    <t>Diya Singh</t>
  </si>
  <si>
    <t>Armaan Iyer</t>
  </si>
  <si>
    <t>Kiara Shah</t>
  </si>
  <si>
    <t>Vihaan Gupta</t>
  </si>
  <si>
    <t>Aarush Patel</t>
  </si>
  <si>
    <t>Shanaya Singh</t>
  </si>
  <si>
    <t>Avani Chopra</t>
  </si>
  <si>
    <t>Rehan Malhotra</t>
  </si>
  <si>
    <t>Zara Sengupta</t>
  </si>
  <si>
    <t>Reyansh Reddy</t>
  </si>
  <si>
    <t>Suhana Sharma</t>
  </si>
  <si>
    <t>Advait Kumar</t>
  </si>
  <si>
    <t>Sanvi Pandey</t>
  </si>
  <si>
    <t>Arya Chauhan</t>
  </si>
  <si>
    <t>Ishani Gupta</t>
  </si>
  <si>
    <t>Aarohi Singhania</t>
  </si>
  <si>
    <t>Arjun Mehra</t>
  </si>
  <si>
    <t>Kiara Bajaj</t>
  </si>
  <si>
    <t>Aniket Singh</t>
  </si>
  <si>
    <t>Aadhya Sharma</t>
  </si>
  <si>
    <t>Yashvi Das</t>
  </si>
  <si>
    <t>Kavya Patel</t>
  </si>
  <si>
    <t>Aarush Khurana</t>
  </si>
  <si>
    <t>Niharika Sen</t>
  </si>
  <si>
    <t>Virat Agarwal</t>
  </si>
  <si>
    <t>Anvi Shah</t>
  </si>
  <si>
    <t>Neel Kapoor</t>
  </si>
  <si>
    <t>Aarav Saxena</t>
  </si>
  <si>
    <t>Meera Iyer</t>
  </si>
  <si>
    <t>Atharv Singh</t>
  </si>
  <si>
    <t>Aahana Khanna</t>
  </si>
  <si>
    <t>Rudra Sharma</t>
  </si>
  <si>
    <t>Aryan Gupta</t>
  </si>
  <si>
    <t>Aarushi Desai</t>
  </si>
  <si>
    <t>Advaita Mehta</t>
  </si>
  <si>
    <t>Reyansh Kapoor</t>
  </si>
  <si>
    <t>Ananya Rajput</t>
  </si>
  <si>
    <t>Advik Sinha</t>
  </si>
  <si>
    <t>Prisha Suri</t>
  </si>
  <si>
    <t>Krish Nanda</t>
  </si>
  <si>
    <t>Saanvi Chopra</t>
  </si>
  <si>
    <t>Atharva Rao</t>
  </si>
  <si>
    <t>Avika Joshi</t>
  </si>
  <si>
    <t>Ayaan Malhotra</t>
  </si>
  <si>
    <t>Nitya Mishra</t>
  </si>
  <si>
    <t>Kiara Gupta</t>
  </si>
  <si>
    <t>Vivaan Singh</t>
  </si>
  <si>
    <t>Nisha Patel</t>
  </si>
  <si>
    <t>Aarav Singh</t>
  </si>
  <si>
    <t>Anvi Bansal</t>
  </si>
  <si>
    <t>Devansh Gupta</t>
  </si>
  <si>
    <t>Avani Agarwal</t>
  </si>
  <si>
    <t>Riya Malhotra</t>
  </si>
  <si>
    <t>Aaradhya Singhania</t>
  </si>
  <si>
    <t>Vihaan Shah</t>
  </si>
  <si>
    <t>Anika Verma</t>
  </si>
  <si>
    <t>Shanaya Khurana</t>
  </si>
  <si>
    <t>Reyaan Singh</t>
  </si>
  <si>
    <t>Aarna Reddy</t>
  </si>
  <si>
    <t>Arnav Jain</t>
  </si>
  <si>
    <t>Kyra Sharma</t>
  </si>
  <si>
    <t>Aaradhya Joshi</t>
  </si>
  <si>
    <t>Yashika Das</t>
  </si>
  <si>
    <t>Anay Singh</t>
  </si>
  <si>
    <t>Ishika Patel</t>
  </si>
  <si>
    <t>Vivaan Bajaj</t>
  </si>
  <si>
    <t>Aarush Khanna</t>
  </si>
  <si>
    <t>Siya Mehta</t>
  </si>
  <si>
    <t>Arjun Sen</t>
  </si>
  <si>
    <t>Ananya Chopra</t>
  </si>
  <si>
    <t>Aarav Kumar</t>
  </si>
  <si>
    <t>Anaya Sengupta</t>
  </si>
  <si>
    <t>Rehan Sharma</t>
  </si>
  <si>
    <t>Anvi Rajput</t>
  </si>
  <si>
    <t>Advaita Rao</t>
  </si>
  <si>
    <t>Kiara Joshi</t>
  </si>
  <si>
    <t>Arnav Shah</t>
  </si>
  <si>
    <t>Yashvi Agarwal</t>
  </si>
  <si>
    <t>Reyansh Patel</t>
  </si>
  <si>
    <t>Anika Mehta</t>
  </si>
  <si>
    <t>Avani Singh</t>
  </si>
  <si>
    <t>Aanya Sharma</t>
  </si>
  <si>
    <t>Kabir Reddy</t>
  </si>
  <si>
    <t>Ishani Mehra</t>
  </si>
  <si>
    <t>Armaan Bansal</t>
  </si>
  <si>
    <t>Aisha Verma</t>
  </si>
  <si>
    <t>Krish Iyer</t>
  </si>
  <si>
    <t>Anika Singhania</t>
  </si>
  <si>
    <t>Reyansh Chopra</t>
  </si>
  <si>
    <t>Vivaan Malhotra</t>
  </si>
  <si>
    <t>Aaradhya Khanna</t>
  </si>
  <si>
    <t>Diya Mehra</t>
  </si>
  <si>
    <t>Arya Patel</t>
  </si>
  <si>
    <t>Aarav Bajaj</t>
  </si>
  <si>
    <t>Myra Sharma</t>
  </si>
  <si>
    <t>Aadhya Verma</t>
  </si>
  <si>
    <t>Arjun Gupta</t>
  </si>
  <si>
    <t>Saanvi Kapoor</t>
  </si>
  <si>
    <t>Ananya Chauhan</t>
  </si>
  <si>
    <t>Nandini Sen</t>
  </si>
  <si>
    <t>Aryan Kumar</t>
  </si>
  <si>
    <t>Vivaan Mishra</t>
  </si>
  <si>
    <t>Ishaan Nair</t>
  </si>
  <si>
    <t>Avni Shah</t>
  </si>
  <si>
    <t>Reyansh Agarwal</t>
  </si>
  <si>
    <t>Avani Singhania</t>
  </si>
  <si>
    <t>Kabir Sharma</t>
  </si>
  <si>
    <t>Aaradhya Rajput</t>
  </si>
  <si>
    <t>Vihaan Joshi</t>
  </si>
  <si>
    <t>Kiara Mehra</t>
  </si>
  <si>
    <t>Aarna Patel</t>
  </si>
  <si>
    <t>Krish Desai</t>
  </si>
  <si>
    <t>Anaya Khurana</t>
  </si>
  <si>
    <t>Yashika Iyer</t>
  </si>
  <si>
    <t>Aarav Mehta</t>
  </si>
  <si>
    <t>Anvi Reddy</t>
  </si>
  <si>
    <t>Aaradhya Jain</t>
  </si>
  <si>
    <t>Ishani Sharma</t>
  </si>
  <si>
    <t>Vivaan Das</t>
  </si>
  <si>
    <t>Advik Khanna</t>
  </si>
  <si>
    <t>Arjun Singh</t>
  </si>
  <si>
    <t>Shanaya Mehta</t>
  </si>
  <si>
    <t>Diya Khanna</t>
  </si>
  <si>
    <t>Arya Mehra</t>
  </si>
  <si>
    <t>Aarush Verma</t>
  </si>
  <si>
    <t>Myra Singhania</t>
  </si>
  <si>
    <t>Anika Malhotra</t>
  </si>
  <si>
    <t>Arnav Iyer</t>
  </si>
  <si>
    <t>Aaradhya Bansal</t>
  </si>
  <si>
    <t>Vihaan Sharma</t>
  </si>
  <si>
    <t>Saanvi Khurana</t>
  </si>
  <si>
    <t>Aarav Gupta</t>
  </si>
  <si>
    <t>Ishani Bajaj</t>
  </si>
  <si>
    <t>Siya Mehra</t>
  </si>
  <si>
    <t>Krish Bansal</t>
  </si>
  <si>
    <t>Anaya Joshi</t>
  </si>
  <si>
    <t>Aadhya Reddy</t>
  </si>
  <si>
    <t>Aryan Verma</t>
  </si>
  <si>
    <t>Aarna Shah</t>
  </si>
  <si>
    <t>Anika Patel</t>
  </si>
  <si>
    <t>Nandini</t>
  </si>
  <si>
    <t>Kumari</t>
  </si>
  <si>
    <t>Mehra</t>
  </si>
  <si>
    <t>Reyansh</t>
  </si>
  <si>
    <t>Sinha</t>
  </si>
  <si>
    <t>Ria</t>
  </si>
  <si>
    <t>saranya</t>
  </si>
  <si>
    <t>Sundari</t>
  </si>
  <si>
    <t>Ishwarya</t>
  </si>
  <si>
    <t>Rukmini</t>
  </si>
  <si>
    <t>Rohini</t>
  </si>
  <si>
    <t>Ranjitha</t>
  </si>
  <si>
    <t>Preetha selvi</t>
  </si>
  <si>
    <t>YO5196-Advait Kumar</t>
  </si>
  <si>
    <t>CT6291-Anika Patel</t>
  </si>
  <si>
    <t>JK5723-Aarna Shah</t>
  </si>
  <si>
    <t>ZR9076-Aryan Verma</t>
  </si>
  <si>
    <t>EP9306-Aadhya Reddy</t>
  </si>
  <si>
    <t>DG6748-Anaya Joshi</t>
  </si>
  <si>
    <t>TA6092-Krish Bansal</t>
  </si>
  <si>
    <t>EJ9306-Siya Mehra</t>
  </si>
  <si>
    <t>ZO8173-Rohini</t>
  </si>
  <si>
    <t>KB4281-Ishani Bajaj</t>
  </si>
  <si>
    <t>ZS3649-Aarav Gupta</t>
  </si>
  <si>
    <t>KO5138-Saanvi Khurana</t>
  </si>
  <si>
    <t>OQ1367-Vihaan Sharma</t>
  </si>
  <si>
    <t>KT8391-Aaradhya Bansal</t>
  </si>
  <si>
    <t>ZP6318-Arnav Iyer</t>
  </si>
  <si>
    <t>QP4973-Nandini Patel</t>
  </si>
  <si>
    <t>EB7401-Reyansh Kapoor</t>
  </si>
  <si>
    <t>WP3196-Anika Malhotra</t>
  </si>
  <si>
    <t>XN4857-Myra Singhania</t>
  </si>
  <si>
    <t>OX5621-Aarush Verma</t>
  </si>
  <si>
    <t>SF8961-Arya Mehra</t>
  </si>
  <si>
    <t>LB9206-Diya Khanna</t>
  </si>
  <si>
    <t>YV5049-Shanaya Mehta</t>
  </si>
  <si>
    <t>RO4187-Arjun Singh</t>
  </si>
  <si>
    <t>YS7492-Advik Khanna</t>
  </si>
  <si>
    <t>BX2076-Vivaan Das</t>
  </si>
  <si>
    <t>MJ8574-Ishani Sharma</t>
  </si>
  <si>
    <t>XK8315-Aaradhya Jain</t>
  </si>
  <si>
    <t>OP4571-Anvi Reddy</t>
  </si>
  <si>
    <t>QM5309-Aarav Mehta</t>
  </si>
  <si>
    <t>RG4952-Yashika Iyer</t>
  </si>
  <si>
    <t>RX7045-Anaya Khurana</t>
  </si>
  <si>
    <t>QY5729-Krish Desai</t>
  </si>
  <si>
    <t>ZD7250-Aarna Patel</t>
  </si>
  <si>
    <t>HP6952-Reyaan Singh</t>
  </si>
  <si>
    <t>QM3657-Kiara Mehra</t>
  </si>
  <si>
    <t>AS4956-Vihaan Joshi</t>
  </si>
  <si>
    <t>CE1856-Aaradhya Rajput</t>
  </si>
  <si>
    <t>CR3912-Rukmini</t>
  </si>
  <si>
    <t>VD6872-Kabir Sharma</t>
  </si>
  <si>
    <t>ZH6058-Avani Singhania</t>
  </si>
  <si>
    <t>NL6920-Reyansh Agarwal</t>
  </si>
  <si>
    <t>SG3957-Avni Shah</t>
  </si>
  <si>
    <t>QH6972-Ishaan Nair</t>
  </si>
  <si>
    <t>JN6497-Vivaan Mishra</t>
  </si>
  <si>
    <t>RT7059-Aryan Kumar</t>
  </si>
  <si>
    <t>VE3952-Nandini Sen</t>
  </si>
  <si>
    <t>WN7145-Ananya Chauhan</t>
  </si>
  <si>
    <t>ZB4036-Saanvi Kapoor</t>
  </si>
  <si>
    <t>OI6784-Arjun Gupta</t>
  </si>
  <si>
    <t>NU6059-Aadhya Verma</t>
  </si>
  <si>
    <t>VF6159-Myra Sharma</t>
  </si>
  <si>
    <t>QA2573-Aarav Bajaj</t>
  </si>
  <si>
    <t>KQ5019-Arya Patel</t>
  </si>
  <si>
    <t>QK5736-Diya Mehra</t>
  </si>
  <si>
    <t>NL4096-Aaradhya Khanna</t>
  </si>
  <si>
    <t>ZM8016-Vivaan Malhotra</t>
  </si>
  <si>
    <t>VM5082-Reyansh Chopra</t>
  </si>
  <si>
    <t>IB4073-Anika Singhania</t>
  </si>
  <si>
    <t>JI6183-Krish Iyer</t>
  </si>
  <si>
    <t>DB5792-Aisha Verma</t>
  </si>
  <si>
    <t>LK3267-Armaan Bansal</t>
  </si>
  <si>
    <t>YB6418-Ishani Mehra</t>
  </si>
  <si>
    <t>QY6084-Kabir Reddy</t>
  </si>
  <si>
    <t>DP5209-Aanya Sharma</t>
  </si>
  <si>
    <t>NO3682-Avani Singh</t>
  </si>
  <si>
    <t>RC5961-Advik Sinha</t>
  </si>
  <si>
    <t>LH9328-Anika Mehta</t>
  </si>
  <si>
    <t>VA5346-Reyansh Patel</t>
  </si>
  <si>
    <t>EZ8210-Yashvi Agarwal</t>
  </si>
  <si>
    <t>ZV5143-Arnav Shah</t>
  </si>
  <si>
    <t>PX4713-Nitya Gupta</t>
  </si>
  <si>
    <t>XP6295-Ishwarya</t>
  </si>
  <si>
    <t>YG9451-Kiara Joshi</t>
  </si>
  <si>
    <t>YT6174-Advaita Rao</t>
  </si>
  <si>
    <t>UH6850-Anvi Rajput</t>
  </si>
  <si>
    <t>XF9346-Rehan Sharma</t>
  </si>
  <si>
    <t>YR3951-Anaya Sengupta</t>
  </si>
  <si>
    <t>RE7094-Aarav Kumar</t>
  </si>
  <si>
    <t>OT9274-Ananya Chopra</t>
  </si>
  <si>
    <t>UO9127-Arjun Sen</t>
  </si>
  <si>
    <t>TP4892-Siya Mehta</t>
  </si>
  <si>
    <t>PC9467-Aarush Khanna</t>
  </si>
  <si>
    <t>BG2946-Ranjitha</t>
  </si>
  <si>
    <t>DJ4095-Vivaan Bajaj</t>
  </si>
  <si>
    <t>YM9260-Ishika Patel</t>
  </si>
  <si>
    <t>XC3409-Anay Singh</t>
  </si>
  <si>
    <t>YT8094-Yashika Das</t>
  </si>
  <si>
    <t>TD8469-Aaradhya Joshi</t>
  </si>
  <si>
    <t>XF9128-Aryan Singh</t>
  </si>
  <si>
    <t>VE4026-Kyra Sharma</t>
  </si>
  <si>
    <t>UF1782-Arnav Jain</t>
  </si>
  <si>
    <t>QF8375-Aarna Reddy</t>
  </si>
  <si>
    <t>NY6058-Ishwarya</t>
  </si>
  <si>
    <t>TS1862-Ria</t>
  </si>
  <si>
    <t>MV8160-Shanaya Khurana</t>
  </si>
  <si>
    <t>PM9275-Arjun Mehra</t>
  </si>
  <si>
    <t>OQ8765-Anika Verma</t>
  </si>
  <si>
    <t>TJ4695-Vihaan Shah</t>
  </si>
  <si>
    <t>QA7042-Aaradhya Singhania</t>
  </si>
  <si>
    <t>RW1462-Riya Malhotra</t>
  </si>
  <si>
    <t>LJ4723-Avani Agarwal</t>
  </si>
  <si>
    <t>DE8790-Devansh Gupta</t>
  </si>
  <si>
    <t>WP8152-Anvi Bansal</t>
  </si>
  <si>
    <t>UY3247-Aarav Singh</t>
  </si>
  <si>
    <t>LV3065-Nisha Patel</t>
  </si>
  <si>
    <t>NV7602-Vivaan Singh</t>
  </si>
  <si>
    <t>WK5092-Kiara Gupta</t>
  </si>
  <si>
    <t>WT7184-Ranjitha</t>
  </si>
  <si>
    <t>UF5014-Nitya Mishra</t>
  </si>
  <si>
    <t>WG2506-Ayaan Malhotra</t>
  </si>
  <si>
    <t>UQ4681-Avika Joshi</t>
  </si>
  <si>
    <t>PR4095-Atharva Rao</t>
  </si>
  <si>
    <t>WU6340-Saanvi Chopra</t>
  </si>
  <si>
    <t>WA8690-Krish Nanda</t>
  </si>
  <si>
    <t>AI7623-Prisha Suri</t>
  </si>
  <si>
    <t>XW3571-Sinha</t>
  </si>
  <si>
    <t>IH4879-Ananya Rajput</t>
  </si>
  <si>
    <t>LV6943-Reyansh</t>
  </si>
  <si>
    <t>NV9138-Advaita Mehta</t>
  </si>
  <si>
    <t>WD5709-Aarushi Desai</t>
  </si>
  <si>
    <t>PY6075-Aryan Gupta</t>
  </si>
  <si>
    <t>SD6589-Ananya Nair</t>
  </si>
  <si>
    <t>VI6280-Rudra Sharma</t>
  </si>
  <si>
    <t>BV6941-Aahana Khanna</t>
  </si>
  <si>
    <t>SI3927-Atharv Singh</t>
  </si>
  <si>
    <t>QY6891-Meera Iyer</t>
  </si>
  <si>
    <t>YE9034-Aarav Saxena</t>
  </si>
  <si>
    <t>AN5607-Neel Kapoor</t>
  </si>
  <si>
    <t>VZ5187-Anvi Shah</t>
  </si>
  <si>
    <t>XI3189-Virat Agarwal</t>
  </si>
  <si>
    <t>QE2054-Niharika Sen</t>
  </si>
  <si>
    <t>ZT2084-Aarush Khurana</t>
  </si>
  <si>
    <t>YG7401-Kavya Patel</t>
  </si>
  <si>
    <t>ZM8195-Yashvi Das</t>
  </si>
  <si>
    <t>HK5093-Aadhya Sharma</t>
  </si>
  <si>
    <t>UA8094-Aniket Singh</t>
  </si>
  <si>
    <t>UJ5960-Kiara Bajaj</t>
  </si>
  <si>
    <t>RS1940-Mehra</t>
  </si>
  <si>
    <t>JX8479-Aarohi Singhania</t>
  </si>
  <si>
    <t>OV8462-Ishani Gupta</t>
  </si>
  <si>
    <t>ZK5789-saranya</t>
  </si>
  <si>
    <t>GT9104-Arya Chauhan</t>
  </si>
  <si>
    <t>UQ5489-Sanvi Pandey</t>
  </si>
  <si>
    <t>OI3926-Kumari</t>
  </si>
  <si>
    <t>XR3095-Suhana Sharma</t>
  </si>
  <si>
    <t>HC4972-Reyansh Reddy</t>
  </si>
  <si>
    <t>YL4826-Zara Sengupta</t>
  </si>
  <si>
    <t>OW8123-Rehan Malhotra</t>
  </si>
  <si>
    <t>GZ4180-Avani Chopra</t>
  </si>
  <si>
    <t>ZI2085-Sara Nair</t>
  </si>
  <si>
    <t>UF9124-Shanaya Singh</t>
  </si>
  <si>
    <t>YH5823-Aarush Patel</t>
  </si>
  <si>
    <t>NT2487-Nandini</t>
  </si>
  <si>
    <t>JI9243-Vihaan Gupta</t>
  </si>
  <si>
    <t>XM6309-Kiara Shah</t>
  </si>
  <si>
    <t>GY4703-Armaan Iyer</t>
  </si>
  <si>
    <t>OT2547-Diya Singh</t>
  </si>
  <si>
    <t>WU8241-Vivaan Patel</t>
  </si>
  <si>
    <t>HF6873-Sara Nair</t>
  </si>
  <si>
    <t>GM8402-Advik Desai</t>
  </si>
  <si>
    <t>JF7682-Prisha Sharma</t>
  </si>
  <si>
    <t>GI3948-Atharva Joshi</t>
  </si>
  <si>
    <t>UB7062-Avni Khanna</t>
  </si>
  <si>
    <t>AJ6940-Ishaan Agarwal</t>
  </si>
  <si>
    <t>XW7134-Arnav Bhatia</t>
  </si>
  <si>
    <t>JW5476-Myra Choudhary</t>
  </si>
  <si>
    <t>QH6305-Kabir Malhotra</t>
  </si>
  <si>
    <t>FV9306-Aisha Reddy</t>
  </si>
  <si>
    <t>KM8076-Vihaan Singhania</t>
  </si>
  <si>
    <t>MJ8267-Aaradhya Mishra</t>
  </si>
  <si>
    <t>KX7604-Saanvi Sharma</t>
  </si>
  <si>
    <t>YM8472-Arjun Kumar</t>
  </si>
  <si>
    <t>ZT8705-Riya Gupta</t>
  </si>
  <si>
    <t>WS4816-Siddharth Verma</t>
  </si>
  <si>
    <t>ZM3598-Ananya Singh</t>
  </si>
  <si>
    <t>BD8165-Rohan Kapoor</t>
  </si>
  <si>
    <t>UI9247-Preetha selvi</t>
  </si>
  <si>
    <t>IU6482-Sundari</t>
  </si>
  <si>
    <t>Gender</t>
  </si>
  <si>
    <t>WOMEN</t>
  </si>
  <si>
    <t>MEN</t>
  </si>
  <si>
    <t>AGE</t>
  </si>
  <si>
    <t>PRODUCT</t>
  </si>
  <si>
    <t>SIZE</t>
  </si>
  <si>
    <t>QTY</t>
  </si>
  <si>
    <t>CHANNEL</t>
  </si>
  <si>
    <t>MYNTRA</t>
  </si>
  <si>
    <t>FLIPKART</t>
  </si>
  <si>
    <t>AMAZON</t>
  </si>
  <si>
    <t>MEESHO</t>
  </si>
  <si>
    <t>NYKAA</t>
  </si>
  <si>
    <t>AJIO</t>
  </si>
  <si>
    <t>L</t>
  </si>
  <si>
    <t>XL</t>
  </si>
  <si>
    <t>3XL</t>
  </si>
  <si>
    <t>S</t>
  </si>
  <si>
    <t>2XL</t>
  </si>
  <si>
    <t>PRICE</t>
  </si>
  <si>
    <t>TOTAL SALES</t>
  </si>
  <si>
    <t>kurta sets</t>
  </si>
  <si>
    <t>kurti</t>
  </si>
  <si>
    <t>t-shirt</t>
  </si>
  <si>
    <t>shirt</t>
  </si>
  <si>
    <t>trousers</t>
  </si>
  <si>
    <t>coat</t>
  </si>
  <si>
    <t>jeans</t>
  </si>
  <si>
    <t>leggings</t>
  </si>
  <si>
    <t>state</t>
  </si>
  <si>
    <t>TN</t>
  </si>
  <si>
    <t>MH</t>
  </si>
  <si>
    <t>PB</t>
  </si>
  <si>
    <t>RJ</t>
  </si>
  <si>
    <t>AP</t>
  </si>
  <si>
    <t>WB</t>
  </si>
  <si>
    <t>GA</t>
  </si>
  <si>
    <t>KA</t>
  </si>
  <si>
    <t>PROFIT</t>
  </si>
  <si>
    <t>CLIENT : VAMOS FINDS</t>
  </si>
  <si>
    <t>OBJECTIVE:</t>
  </si>
  <si>
    <t>REQUIREMENTS:</t>
  </si>
  <si>
    <t>Second Class</t>
  </si>
  <si>
    <t>Standard Class</t>
  </si>
  <si>
    <t>First Class</t>
  </si>
  <si>
    <t>Ship mode</t>
  </si>
  <si>
    <t>Product code</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</si>
  <si>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</si>
  <si>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</si>
  <si>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</si>
  <si>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</si>
  <si>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</si>
  <si>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</si>
  <si>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</si>
  <si>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</si>
  <si>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</si>
  <si>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</si>
  <si>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</si>
  <si>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</si>
  <si>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</si>
  <si>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</si>
  <si>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</si>
  <si>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</si>
  <si>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</si>
  <si>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</si>
  <si>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</si>
  <si>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</si>
  <si>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</si>
  <si>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</si>
  <si>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</si>
  <si>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</si>
  <si>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</si>
  <si>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</si>
  <si>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</si>
  <si>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</si>
  <si>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</si>
  <si>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</si>
  <si>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</si>
  <si>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</si>
  <si>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</si>
  <si>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</si>
  <si>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</si>
  <si>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</si>
  <si>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</si>
  <si>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</si>
  <si>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</si>
  <si>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</si>
  <si>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</si>
  <si>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</si>
  <si>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</si>
  <si>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</si>
  <si>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</si>
  <si>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</si>
  <si>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</si>
  <si>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</si>
  <si>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</si>
  <si>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</si>
  <si>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</si>
  <si>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</si>
  <si>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</si>
  <si>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</si>
  <si>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</si>
  <si>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</si>
  <si>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</si>
  <si>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</si>
  <si>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</si>
  <si>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</si>
  <si>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</si>
  <si>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</si>
  <si>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</si>
  <si>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</si>
  <si>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</si>
  <si>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</si>
  <si>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</si>
  <si>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</si>
  <si>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</si>
  <si>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</si>
  <si>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</si>
  <si>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</si>
  <si>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</si>
  <si>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</si>
  <si>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</si>
  <si>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</si>
  <si>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</si>
  <si>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</si>
  <si>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</si>
  <si>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</si>
  <si>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</si>
  <si>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</si>
  <si>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</si>
  <si>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</si>
  <si>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</si>
  <si>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</si>
  <si>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</si>
  <si>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</si>
  <si>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</si>
  <si>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</si>
  <si>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</si>
  <si>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</si>
  <si>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</si>
  <si>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</si>
  <si>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</si>
  <si>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</si>
  <si>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</si>
  <si>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</si>
  <si>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</si>
  <si>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</si>
  <si>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</si>
  <si>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</si>
  <si>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</si>
  <si>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</si>
  <si>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</si>
  <si>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</si>
  <si>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</si>
  <si>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</si>
  <si>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</si>
  <si>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</si>
  <si>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</si>
  <si>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</si>
  <si>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</si>
  <si>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</si>
  <si>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</si>
  <si>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</si>
  <si>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</si>
  <si>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</si>
  <si>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</si>
  <si>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</si>
  <si>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</si>
  <si>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</si>
  <si>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</si>
  <si>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</si>
  <si>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</si>
  <si>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</si>
  <si>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</si>
  <si>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</si>
  <si>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</si>
  <si>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</si>
  <si>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</si>
  <si>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</si>
  <si>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</si>
  <si>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</si>
  <si>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</si>
  <si>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</si>
  <si>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</si>
  <si>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</si>
  <si>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</si>
  <si>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</si>
  <si>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</si>
  <si>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</si>
  <si>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</si>
  <si>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</si>
  <si>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</si>
  <si>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</si>
  <si>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OFF-ST-10001590</t>
  </si>
  <si>
    <t>OFF-AR-10001547</t>
  </si>
  <si>
    <t>OFF-LA-10002475</t>
  </si>
  <si>
    <t>TEC-PH-10004536</t>
  </si>
  <si>
    <t>OFF-PA-10002751</t>
  </si>
  <si>
    <t>TEC-AC-10003657</t>
  </si>
  <si>
    <t>OFF-EN-10001990</t>
  </si>
  <si>
    <t>OFF-BI-10004002</t>
  </si>
  <si>
    <t>OFF-AR-10004441</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</si>
  <si>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</si>
  <si>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</si>
  <si>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</si>
  <si>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</si>
  <si>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</si>
  <si>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</si>
  <si>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</si>
  <si>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</si>
  <si>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</si>
  <si>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</si>
  <si>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</si>
  <si>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</si>
  <si>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</si>
  <si>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</si>
  <si>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</si>
  <si>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OFF-PA-10002749</t>
  </si>
  <si>
    <t xml:space="preserve"> </t>
  </si>
  <si>
    <t>CUSTOMER ID</t>
  </si>
  <si>
    <t>CUSTOMER NAME</t>
  </si>
  <si>
    <t>TAMIL NADU</t>
  </si>
  <si>
    <t>MAHARASTRA</t>
  </si>
  <si>
    <t>PUNJAB</t>
  </si>
  <si>
    <t>RAJASTHAN</t>
  </si>
  <si>
    <t>ANDHRA PRADESH</t>
  </si>
  <si>
    <t>WEST BENGAL</t>
  </si>
  <si>
    <t>GOA</t>
  </si>
  <si>
    <t>KARNATAKA</t>
  </si>
  <si>
    <t>Sum of TOTAL SALES</t>
  </si>
  <si>
    <t>Row Labels</t>
  </si>
  <si>
    <t>Jan</t>
  </si>
  <si>
    <t>Feb</t>
  </si>
  <si>
    <t>Mar</t>
  </si>
  <si>
    <t>Apr</t>
  </si>
  <si>
    <t>May</t>
  </si>
  <si>
    <t>Jun</t>
  </si>
  <si>
    <t>Jul</t>
  </si>
  <si>
    <t>Aug</t>
  </si>
  <si>
    <t>Sep</t>
  </si>
  <si>
    <t>Oct</t>
  </si>
  <si>
    <t>Nov</t>
  </si>
  <si>
    <t>Dec</t>
  </si>
  <si>
    <t>ORDER ID</t>
  </si>
  <si>
    <t>GENDER 1</t>
  </si>
  <si>
    <t>AGE GROUP</t>
  </si>
  <si>
    <t>STATE</t>
  </si>
  <si>
    <t>YOUNG ADULT</t>
  </si>
  <si>
    <t>MIDDLE AGED ADULT</t>
  </si>
  <si>
    <t>OLD ADULT</t>
  </si>
  <si>
    <t>Count of ORDER ID</t>
  </si>
  <si>
    <t>Grand Total</t>
  </si>
  <si>
    <t>Sum of PROFIT</t>
  </si>
  <si>
    <t>Sum of QTY</t>
  </si>
  <si>
    <t xml:space="preserve">Identify clothing items with the highest sales revenue or quantity sold to focus on popular products? </t>
  </si>
  <si>
    <t>Determine the states with the highest sales revenue or number of orders?</t>
  </si>
  <si>
    <t>Which month recorded the highest total sales revenue and the highest number of orders?</t>
  </si>
  <si>
    <t>MONTH</t>
  </si>
  <si>
    <t>SALES</t>
  </si>
  <si>
    <t>Average of PROFIT MARGIN</t>
  </si>
  <si>
    <t>product</t>
  </si>
  <si>
    <t>What is the Profit margin for clothing sales?</t>
  </si>
  <si>
    <t>Analyze sales data to determine the gender distribution of customers and their respective purchasing behavior?</t>
  </si>
  <si>
    <t>Analyze the age demographics of customers and their purchasing behavior segmented by gender?</t>
  </si>
  <si>
    <t>GENDER</t>
  </si>
  <si>
    <t>Which sales channel is contributing the most to overall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</si>
</sst>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4009]\ * #,##0_ ;_ [$₹-4009]\ * \-#,##0_ ;_ [$₹-4009]\ * &quot;-&quot;??_ ;_ @_ "/>
    <numFmt numFmtId="165" formatCode="[$₹-4009]\ #,##0"/>
  </numFmts>
  <fonts count="12" x14ac:knownFonts="1">
    <font>
      <sz val="11"/>
      <color theme="1"/>
      <name val="Calibri"/>
      <family val="2"/>
      <scheme val="minor"/>
    </font>
    <font>
      <sz val="11"/>
      <name val="Calibri"/>
      <family val="2"/>
      <scheme val="minor"/>
    </font>
    <font>
      <sz val="10"/>
      <name val="Segoe UI"/>
      <family val="2"/>
    </font>
    <font>
      <sz val="11"/>
      <name val="Ubuntu Mono"/>
      <family val="3"/>
    </font>
    <font>
      <sz val="11"/>
      <color theme="1"/>
      <name val="Calibri"/>
      <family val="2"/>
      <scheme val="minor"/>
    </font>
    <font>
      <sz val="11"/>
      <color theme="0"/>
      <name val="Calibri"/>
      <family val="2"/>
      <scheme val="minor"/>
    </font>
    <font>
      <sz val="18"/>
      <color theme="0"/>
      <name val="Calibri"/>
      <family val="2"/>
      <scheme val="minor"/>
    </font>
    <font>
      <sz val="12"/>
      <color theme="1"/>
      <name val="Calibri"/>
      <family val="2"/>
      <scheme val="minor"/>
    </font>
    <font>
      <sz val="18"/>
      <color rgb="FFC00000"/>
      <name val="Calibri"/>
      <family val="2"/>
      <scheme val="minor"/>
    </font>
    <font>
      <sz val="14"/>
      <color theme="1"/>
      <name val="Calibri"/>
      <family val="2"/>
      <scheme val="minor"/>
    </font>
    <font>
      <sz val="14"/>
      <name val="Calibri"/>
      <family val="2"/>
      <scheme val="minor"/>
    </font>
    <font>
      <sz val="18"/>
      <color rgb="FFFF0000"/>
      <name val="Calibri"/>
      <family val="2"/>
      <scheme val="minor"/>
    </font>
  </fonts>
  <fills count="9">
    <fill>
      <patternFill patternType="none"/>
    </fill>
    <fill>
      <patternFill patternType="gray125"/>
    </fill>
    <fill>
      <patternFill patternType="solid">
        <fgColor theme="2" tint="-0.749992370372631"/>
        <bgColor indexed="64"/>
      </patternFill>
    </fill>
    <fill>
      <patternFill patternType="solid">
        <fgColor theme="0"/>
        <bgColor indexed="64"/>
      </patternFill>
    </fill>
    <fill>
      <patternFill patternType="solid">
        <fgColor theme="0"/>
        <bgColor rgb="FFDEEAF6"/>
      </patternFill>
    </fill>
    <fill>
      <patternFill patternType="solid">
        <fgColor rgb="FFFFFF00"/>
        <bgColor indexed="64"/>
      </patternFill>
    </fill>
    <fill>
      <patternFill patternType="solid">
        <fgColor theme="1" tint="0.14999847407452621"/>
        <bgColor indexed="64"/>
      </patternFill>
    </fill>
    <fill>
      <patternFill patternType="solid">
        <fgColor rgb="FFFF0000"/>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1" fillId="0" borderId="0" xfId="0" applyFont="1"/>
    <xf numFmtId="0" fontId="2" fillId="0" borderId="0" xfId="0" applyFont="1" applyAlignment="1">
      <alignment horizontal="right" vertical="center"/>
    </xf>
    <xf numFmtId="0" fontId="0" fillId="0" borderId="0" xfId="0" applyAlignment="1">
      <alignment horizontal="right"/>
    </xf>
    <xf numFmtId="0" fontId="0" fillId="0" borderId="0" xfId="0" applyFont="1"/>
    <xf numFmtId="0" fontId="0" fillId="2" borderId="0" xfId="0" applyFill="1"/>
    <xf numFmtId="0" fontId="0" fillId="0" borderId="0" xfId="0" applyBorder="1"/>
    <xf numFmtId="0" fontId="0" fillId="0" borderId="0" xfId="0" applyBorder="1" applyAlignment="1">
      <alignment horizontal="right"/>
    </xf>
    <xf numFmtId="0" fontId="0" fillId="0" borderId="0" xfId="0" applyFont="1" applyBorder="1"/>
    <xf numFmtId="0" fontId="1" fillId="0" borderId="0" xfId="0" applyFont="1" applyBorder="1"/>
    <xf numFmtId="0" fontId="0" fillId="3" borderId="0" xfId="0" applyFill="1" applyBorder="1" applyAlignment="1">
      <alignment horizontal="right"/>
    </xf>
    <xf numFmtId="0" fontId="2" fillId="3" borderId="0" xfId="0" applyFont="1" applyFill="1" applyAlignment="1">
      <alignment horizontal="right" vertical="center"/>
    </xf>
    <xf numFmtId="0" fontId="0" fillId="3" borderId="0" xfId="0" applyFill="1" applyAlignment="1">
      <alignment horizontal="right"/>
    </xf>
    <xf numFmtId="14" fontId="0" fillId="0" borderId="0" xfId="0" applyNumberFormat="1"/>
    <xf numFmtId="0" fontId="0" fillId="0" borderId="0" xfId="0" applyNumberFormat="1"/>
    <xf numFmtId="0" fontId="0" fillId="6" borderId="0" xfId="0" applyFill="1"/>
    <xf numFmtId="0" fontId="8"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0" borderId="0" xfId="0" applyNumberFormat="1" applyBorder="1"/>
    <xf numFmtId="0" fontId="7" fillId="0" borderId="1" xfId="0" pivotButton="1" applyFont="1" applyBorder="1"/>
    <xf numFmtId="0" fontId="7" fillId="0" borderId="1" xfId="0" applyFont="1" applyBorder="1"/>
    <xf numFmtId="0" fontId="7" fillId="0" borderId="1" xfId="0" applyFont="1" applyBorder="1" applyAlignment="1">
      <alignment horizontal="left"/>
    </xf>
    <xf numFmtId="0" fontId="9" fillId="0" borderId="1" xfId="0" pivotButton="1" applyFont="1" applyBorder="1"/>
    <xf numFmtId="0" fontId="9" fillId="0" borderId="1" xfId="0" applyFont="1" applyBorder="1"/>
    <xf numFmtId="0" fontId="9" fillId="0" borderId="1" xfId="0" applyFont="1" applyBorder="1" applyAlignment="1">
      <alignment horizontal="left"/>
    </xf>
    <xf numFmtId="0" fontId="9" fillId="5" borderId="1" xfId="0" applyFont="1" applyFill="1" applyBorder="1" applyAlignment="1">
      <alignment horizontal="left"/>
    </xf>
    <xf numFmtId="164" fontId="9" fillId="0" borderId="1" xfId="0" applyNumberFormat="1" applyFont="1" applyBorder="1"/>
    <xf numFmtId="164" fontId="9" fillId="5" borderId="1" xfId="0" applyNumberFormat="1" applyFont="1" applyFill="1" applyBorder="1"/>
    <xf numFmtId="1" fontId="9" fillId="0" borderId="1" xfId="0" applyNumberFormat="1" applyFont="1" applyBorder="1"/>
    <xf numFmtId="1" fontId="9" fillId="5" borderId="1" xfId="0" applyNumberFormat="1" applyFont="1" applyFill="1" applyBorder="1"/>
    <xf numFmtId="165" fontId="0" fillId="0" borderId="1" xfId="0" applyNumberFormat="1" applyBorder="1"/>
    <xf numFmtId="0" fontId="7" fillId="5" borderId="1" xfId="0" applyFont="1" applyFill="1" applyBorder="1" applyAlignment="1">
      <alignment horizontal="left"/>
    </xf>
    <xf numFmtId="0" fontId="9" fillId="7" borderId="1" xfId="0" applyFont="1" applyFill="1" applyBorder="1"/>
    <xf numFmtId="165" fontId="9" fillId="0" borderId="1" xfId="0" applyNumberFormat="1" applyFont="1" applyBorder="1"/>
    <xf numFmtId="165" fontId="9" fillId="5" borderId="1" xfId="0" applyNumberFormat="1" applyFont="1" applyFill="1" applyBorder="1"/>
    <xf numFmtId="0" fontId="0" fillId="0" borderId="1" xfId="0" applyFont="1" applyBorder="1"/>
    <xf numFmtId="0" fontId="10" fillId="8" borderId="1" xfId="0" applyFont="1" applyFill="1" applyBorder="1"/>
    <xf numFmtId="0" fontId="11" fillId="0" borderId="0" xfId="0" applyFont="1"/>
    <xf numFmtId="10" fontId="0" fillId="0" borderId="0" xfId="0" applyNumberFormat="1"/>
    <xf numFmtId="9" fontId="9" fillId="0" borderId="1" xfId="0" applyNumberFormat="1" applyFont="1" applyBorder="1" applyAlignment="1">
      <alignment horizontal="center"/>
    </xf>
    <xf numFmtId="0" fontId="9" fillId="0" borderId="1" xfId="0" applyNumberFormat="1" applyFont="1" applyBorder="1" applyAlignment="1">
      <alignment horizontal="center"/>
    </xf>
    <xf numFmtId="0" fontId="9" fillId="5" borderId="1" xfId="0" applyNumberFormat="1" applyFont="1" applyFill="1" applyBorder="1" applyAlignment="1">
      <alignment horizontal="center"/>
    </xf>
    <xf numFmtId="0" fontId="7" fillId="0" borderId="1" xfId="0" applyFont="1" applyBorder="1" applyAlignment="1">
      <alignment horizontal="center"/>
    </xf>
    <xf numFmtId="0" fontId="7" fillId="0" borderId="1" xfId="0" applyNumberFormat="1" applyFont="1" applyBorder="1" applyAlignment="1">
      <alignment horizontal="center"/>
    </xf>
    <xf numFmtId="0" fontId="7" fillId="5" borderId="1" xfId="0" applyNumberFormat="1" applyFont="1" applyFill="1" applyBorder="1" applyAlignment="1">
      <alignment horizontal="center"/>
    </xf>
    <xf numFmtId="0" fontId="1" fillId="0" borderId="1" xfId="0" applyFont="1" applyBorder="1"/>
    <xf numFmtId="0" fontId="0" fillId="0" borderId="1" xfId="0" applyBorder="1" applyAlignment="1">
      <alignment horizontal="center"/>
    </xf>
    <xf numFmtId="0" fontId="0" fillId="3" borderId="1" xfId="0" applyFill="1" applyBorder="1" applyAlignment="1">
      <alignment horizontal="center"/>
    </xf>
    <xf numFmtId="0" fontId="0" fillId="0" borderId="1" xfId="0" applyBorder="1" applyAlignment="1">
      <alignment horizontal="right"/>
    </xf>
    <xf numFmtId="0" fontId="2" fillId="0" borderId="1" xfId="0" applyFont="1" applyBorder="1" applyAlignment="1">
      <alignment horizontal="left" vertical="center" indent="1"/>
    </xf>
    <xf numFmtId="15" fontId="2" fillId="0" borderId="1" xfId="0" applyNumberFormat="1" applyFont="1" applyBorder="1" applyAlignment="1">
      <alignment horizontal="left" vertical="center" indent="1"/>
    </xf>
    <xf numFmtId="15" fontId="0" fillId="0" borderId="1" xfId="0" applyNumberFormat="1" applyBorder="1"/>
    <xf numFmtId="0" fontId="4" fillId="0" borderId="1" xfId="0" applyFont="1" applyBorder="1"/>
    <xf numFmtId="0" fontId="4" fillId="4" borderId="1" xfId="0" applyFont="1" applyFill="1" applyBorder="1"/>
    <xf numFmtId="0" fontId="3" fillId="0" borderId="1" xfId="0" applyFont="1" applyBorder="1"/>
    <xf numFmtId="0" fontId="2" fillId="0" borderId="1" xfId="0" applyFont="1" applyBorder="1" applyAlignment="1">
      <alignment horizontal="right" vertical="center"/>
    </xf>
    <xf numFmtId="0" fontId="2" fillId="0" borderId="1" xfId="0" applyFont="1" applyBorder="1" applyAlignment="1">
      <alignment horizontal="right"/>
    </xf>
    <xf numFmtId="0" fontId="0" fillId="0" borderId="0" xfId="0" applyBorder="1" applyAlignment="1">
      <alignment horizontal="left"/>
    </xf>
    <xf numFmtId="165" fontId="0" fillId="0" borderId="0" xfId="0" applyNumberFormat="1" applyBorder="1"/>
    <xf numFmtId="0" fontId="7" fillId="0" borderId="1" xfId="0" pivotButton="1" applyFont="1" applyBorder="1" applyAlignment="1">
      <alignment horizontal="center"/>
    </xf>
    <xf numFmtId="0" fontId="5" fillId="2" borderId="0" xfId="0" applyFont="1" applyFill="1" applyProtection="1">
      <protection locked="0"/>
    </xf>
    <xf numFmtId="0" fontId="6" fillId="2" borderId="0" xfId="0" applyFont="1" applyFill="1" applyProtection="1">
      <protection locked="0"/>
    </xf>
    <xf numFmtId="0" fontId="0" fillId="2" borderId="0" xfId="0" applyFill="1" applyProtection="1">
      <protection locked="0"/>
    </xf>
  </cellXfs>
  <cellStyles count="1">
    <cellStyle name="Normal" xfId="0" builtinId="0"/>
  </cellStyles>
  <dxfs count="161">
    <dxf>
      <fill>
        <patternFill patternType="solid">
          <bgColor rgb="FFFFFF00"/>
        </patternFill>
      </fill>
    </dxf>
    <dxf>
      <numFmt numFmtId="165" formatCode="[$₹-4009]\ #,##0"/>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sz val="14"/>
      </font>
    </dxf>
    <dxf>
      <font>
        <sz val="14"/>
      </font>
    </dxf>
    <dxf>
      <font>
        <sz val="14"/>
      </font>
    </dxf>
    <dxf>
      <font>
        <sz val="14"/>
      </font>
    </dxf>
    <dxf>
      <font>
        <sz val="14"/>
      </font>
    </dxf>
    <dxf>
      <font>
        <sz val="14"/>
      </font>
    </dxf>
    <dxf>
      <fill>
        <patternFill>
          <bgColor rgb="FFFFFF00"/>
        </patternFill>
      </fill>
    </dxf>
    <dxf>
      <fill>
        <patternFill>
          <bgColor rgb="FFFFFF00"/>
        </patternFill>
      </fill>
    </dxf>
    <dxf>
      <fill>
        <patternFill patternType="solid">
          <bgColor theme="7" tint="0.59999389629810485"/>
        </patternFill>
      </fill>
    </dxf>
    <dxf>
      <alignment horizontal="center"/>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0" formatCode="General"/>
    </dxf>
    <dxf>
      <font>
        <sz val="12"/>
      </font>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ill>
        <patternFill patternType="solid">
          <bgColor rgb="FFFFFF00"/>
        </patternFill>
      </fill>
    </dxf>
    <dxf>
      <fill>
        <patternFill patternType="solid">
          <bgColor rgb="FFFF0000"/>
        </patternFill>
      </fill>
    </dxf>
    <dxf>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
    </dxf>
    <dxf>
      <numFmt numFmtId="165" formatCode="[$₹-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alignment horizontal="center"/>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b val="0"/>
      </font>
    </dxf>
    <dxf>
      <font>
        <b val="0"/>
      </font>
    </dxf>
    <dxf>
      <font>
        <b val="0"/>
      </font>
    </dxf>
    <dxf>
      <font>
        <b val="0"/>
      </font>
    </dxf>
    <dxf>
      <font>
        <b val="0"/>
      </font>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_ ;_ [$₹-4009]\ * \-#,##0_ ;_ [$₹-4009]\ * &quot;-&quot;??_ ;_ @_ "/>
    </dxf>
    <dxf>
      <numFmt numFmtId="164" formatCode="_ [$₹-4009]\ * #,##0_ ;_ [$₹-4009]\ * \-#,##0_ ;_ [$₹-4009]\ * &quot;-&quot;??_ ;_ @_ "/>
    </dxf>
    <dxf>
      <numFmt numFmtId="1" formatCode="0"/>
    </dxf>
    <dxf>
      <fill>
        <patternFill patternType="solid">
          <bgColor rgb="FFFFFF0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font>
        <b/>
        <color theme="1"/>
      </font>
      <border>
        <bottom style="thin">
          <color theme="4"/>
        </bottom>
        <vertical/>
        <horizontal/>
      </border>
    </dxf>
    <dxf>
      <font>
        <color theme="1"/>
      </font>
      <fill>
        <patternFill>
          <bgColor theme="4" tint="0.59996337778862885"/>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defaultTableStyle="TableStyleMedium2" defaultPivotStyle="PivotStyleLight16">
    <tableStyle name="Data-style" pivot="0" count="3" xr9:uid="{B8356BD0-CA1C-4028-B62E-BD2BCD4ACC9D}">
      <tableStyleElement type="headerRow" dxfId="160"/>
      <tableStyleElement type="firstRowStripe" dxfId="159"/>
      <tableStyleElement type="secondRowStripe" dxfId="158"/>
    </tableStyle>
    <tableStyle name="SlicerStyleLight1 2" pivot="0" table="0" count="10" xr9:uid="{2599A0D8-4777-4B64-ADA9-A1CE29F25E8E}">
      <tableStyleElement type="wholeTable" dxfId="157"/>
      <tableStyleElement type="headerRow" dxfId="156"/>
    </tableStyle>
  </tableStyles>
  <colors>
    <mruColors>
      <color rgb="FFFF0101"/>
      <color rgb="FF66FF66"/>
      <color rgb="FFFF6600"/>
      <color rgb="FF3D41F5"/>
      <color rgb="FFBC91C5"/>
      <color rgb="FF777777"/>
      <color rgb="FFBFC3D9"/>
      <color rgb="FFFF99CC"/>
      <color rgb="FF8F5FA9"/>
      <color rgb="FFEBDCA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EXCEL.xlsx]Sales trends!PivotTable8</c:name>
    <c:fmtId val="2"/>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N" sz="1600" b="1">
                <a:solidFill>
                  <a:sysClr val="windowText" lastClr="000000"/>
                </a:solidFill>
              </a:rPr>
              <a:t>SALES</a:t>
            </a:r>
            <a:r>
              <a:rPr lang="en-IN" sz="1600" b="1" baseline="0">
                <a:solidFill>
                  <a:sysClr val="windowText" lastClr="000000"/>
                </a:solidFill>
              </a:rPr>
              <a:t> TRENDS</a:t>
            </a:r>
            <a:endParaRPr lang="en-IN" sz="1600" b="1">
              <a:solidFill>
                <a:sysClr val="windowText" lastClr="000000"/>
              </a:solidFill>
            </a:endParaRPr>
          </a:p>
        </c:rich>
      </c:tx>
      <c:layout>
        <c:manualLayout>
          <c:xMode val="edge"/>
          <c:yMode val="edge"/>
          <c:x val="7.5354111986001754E-2"/>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F000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chemeClr val="tx1">
                <a:lumMod val="95000"/>
                <a:lumOff val="5000"/>
                <a:alpha val="61000"/>
              </a:schemeClr>
            </a:solidFill>
          </a:ln>
          <a:effectLst/>
        </c:spPr>
      </c:pivotFmt>
    </c:pivotFmts>
    <c:plotArea>
      <c:layout>
        <c:manualLayout>
          <c:layoutTarget val="inner"/>
          <c:xMode val="edge"/>
          <c:yMode val="edge"/>
          <c:x val="0.14323359580052497"/>
          <c:y val="0.22685185185185186"/>
          <c:w val="0.77064238845144362"/>
          <c:h val="0.64216061533974922"/>
        </c:manualLayout>
      </c:layout>
      <c:barChart>
        <c:barDir val="col"/>
        <c:grouping val="clustered"/>
        <c:varyColors val="0"/>
        <c:ser>
          <c:idx val="0"/>
          <c:order val="0"/>
          <c:tx>
            <c:strRef>
              <c:f>'Sales trends'!$C$5</c:f>
              <c:strCache>
                <c:ptCount val="1"/>
                <c:pt idx="0">
                  <c:v>Sum of TOTAL SALES</c:v>
                </c:pt>
              </c:strCache>
            </c:strRef>
          </c:tx>
          <c:spPr>
            <a:solidFill>
              <a:srgbClr val="FF0000"/>
            </a:solidFill>
            <a:ln>
              <a:solidFill>
                <a:schemeClr val="tx1">
                  <a:lumMod val="95000"/>
                  <a:lumOff val="5000"/>
                </a:schemeClr>
              </a:solidFill>
            </a:ln>
            <a:effectLst/>
          </c:spPr>
          <c:invertIfNegative val="0"/>
          <c:dPt>
            <c:idx val="8"/>
            <c:invertIfNegative val="0"/>
            <c:bubble3D val="0"/>
            <c:spPr>
              <a:solidFill>
                <a:srgbClr val="FF0000"/>
              </a:solidFill>
              <a:ln>
                <a:solidFill>
                  <a:schemeClr val="tx1">
                    <a:lumMod val="95000"/>
                    <a:lumOff val="5000"/>
                    <a:alpha val="61000"/>
                  </a:schemeClr>
                </a:solidFill>
              </a:ln>
              <a:effectLst/>
            </c:spPr>
            <c:extLst>
              <c:ext xmlns:c16="http://schemas.microsoft.com/office/drawing/2014/chart" uri="{C3380CC4-5D6E-409C-BE32-E72D297353CC}">
                <c16:uniqueId val="{00000003-21EC-407D-B6CE-F5E19A302DFA}"/>
              </c:ext>
            </c:extLst>
          </c:dPt>
          <c:cat>
            <c:strRef>
              <c:f>'Sales trends'!$B$6:$B$18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trends'!$C$6:$C$18</c:f>
              <c:numCache>
                <c:formatCode>_ [$₹-4009]\ * #,##0_ ;_ [$₹-4009]\ * \-#,##0_ ;_ [$₹-4009]\ * "-"??_ ;_ @_ </c:formatCode>
                <c:ptCount val="12"/>
                <c:pt idx="0">
                  <c:v>17886</c:v>
                </c:pt>
                <c:pt idx="1">
                  <c:v>26290</c:v>
                </c:pt>
                <c:pt idx="2">
                  <c:v>25012</c:v>
                </c:pt>
                <c:pt idx="3">
                  <c:v>28680</c:v>
                </c:pt>
                <c:pt idx="4">
                  <c:v>38748</c:v>
                </c:pt>
                <c:pt idx="5">
                  <c:v>30998</c:v>
                </c:pt>
                <c:pt idx="6">
                  <c:v>25969</c:v>
                </c:pt>
                <c:pt idx="7">
                  <c:v>19919</c:v>
                </c:pt>
                <c:pt idx="8">
                  <c:v>79759</c:v>
                </c:pt>
                <c:pt idx="9">
                  <c:v>59393</c:v>
                </c:pt>
                <c:pt idx="10">
                  <c:v>15444</c:v>
                </c:pt>
                <c:pt idx="11">
                  <c:v>50783</c:v>
                </c:pt>
              </c:numCache>
            </c:numRef>
          </c:val>
          <c:extLst>
            <c:ext xmlns:c16="http://schemas.microsoft.com/office/drawing/2014/chart" uri="{C3380CC4-5D6E-409C-BE32-E72D297353CC}">
              <c16:uniqueId val="{00000000-21EC-407D-B6CE-F5E19A302DFA}"/>
            </c:ext>
          </c:extLst>
        </c:ser>
        <c:dLbls>
          <c:showLegendKey val="0"/>
          <c:showVal val="0"/>
          <c:showCatName val="0"/>
          <c:showSerName val="0"/>
          <c:showPercent val="0"/>
          <c:showBubbleSize val="0"/>
        </c:dLbls>
        <c:gapWidth val="219"/>
        <c:overlap val="-27"/>
        <c:axId val="199990431"/>
        <c:axId val="199981279"/>
      </c:barChart>
      <c:lineChart>
        <c:grouping val="standard"/>
        <c:varyColors val="0"/>
        <c:ser>
          <c:idx val="1"/>
          <c:order val="1"/>
          <c:tx>
            <c:strRef>
              <c:f>'Sales trends'!$D$5</c:f>
              <c:strCache>
                <c:ptCount val="1"/>
                <c:pt idx="0">
                  <c:v>Count of ORDER ID</c:v>
                </c:pt>
              </c:strCache>
            </c:strRef>
          </c:tx>
          <c:spPr>
            <a:ln w="34925" cap="rnd">
              <a:solidFill>
                <a:schemeClr val="accent1"/>
              </a:solidFill>
              <a:round/>
            </a:ln>
            <a:effectLst/>
          </c:spPr>
          <c:marker>
            <c:symbol val="none"/>
          </c:marker>
          <c:cat>
            <c:strRef>
              <c:f>'Sales trends'!$B$6:$B$18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trends'!$D$6:$D$18</c:f>
              <c:numCache>
                <c:formatCode>0</c:formatCode>
                <c:ptCount val="12"/>
                <c:pt idx="0">
                  <c:v>11</c:v>
                </c:pt>
                <c:pt idx="1">
                  <c:v>12</c:v>
                </c:pt>
                <c:pt idx="2">
                  <c:v>14</c:v>
                </c:pt>
                <c:pt idx="3">
                  <c:v>11</c:v>
                </c:pt>
                <c:pt idx="4">
                  <c:v>18</c:v>
                </c:pt>
                <c:pt idx="5">
                  <c:v>12</c:v>
                </c:pt>
                <c:pt idx="6">
                  <c:v>9</c:v>
                </c:pt>
                <c:pt idx="7">
                  <c:v>7</c:v>
                </c:pt>
                <c:pt idx="8">
                  <c:v>32</c:v>
                </c:pt>
                <c:pt idx="9">
                  <c:v>23</c:v>
                </c:pt>
                <c:pt idx="10">
                  <c:v>7</c:v>
                </c:pt>
                <c:pt idx="11">
                  <c:v>21</c:v>
                </c:pt>
              </c:numCache>
            </c:numRef>
          </c:val>
          <c:smooth val="0"/>
          <c:extLst>
            <c:ext xmlns:c16="http://schemas.microsoft.com/office/drawing/2014/chart" uri="{C3380CC4-5D6E-409C-BE32-E72D297353CC}">
              <c16:uniqueId val="{00000001-21EC-407D-B6CE-F5E19A302DFA}"/>
            </c:ext>
          </c:extLst>
        </c:ser>
        <c:dLbls>
          <c:showLegendKey val="0"/>
          <c:showVal val="0"/>
          <c:showCatName val="0"/>
          <c:showSerName val="0"/>
          <c:showPercent val="0"/>
          <c:showBubbleSize val="0"/>
        </c:dLbls>
        <c:marker val="1"/>
        <c:smooth val="0"/>
        <c:axId val="199976287"/>
        <c:axId val="199990847"/>
      </c:lineChart>
      <c:catAx>
        <c:axId val="19999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9981279"/>
        <c:crosses val="autoZero"/>
        <c:auto val="1"/>
        <c:lblAlgn val="ctr"/>
        <c:lblOffset val="100"/>
        <c:noMultiLvlLbl val="0"/>
      </c:catAx>
      <c:valAx>
        <c:axId val="199981279"/>
        <c:scaling>
          <c:orientation val="minMax"/>
        </c:scaling>
        <c:delete val="0"/>
        <c:axPos val="l"/>
        <c:numFmt formatCode="[$₹-4009]\ ##,#0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9990431"/>
        <c:crosses val="autoZero"/>
        <c:crossBetween val="between"/>
      </c:valAx>
      <c:valAx>
        <c:axId val="1999908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9976287"/>
        <c:crosses val="max"/>
        <c:crossBetween val="between"/>
      </c:valAx>
      <c:catAx>
        <c:axId val="199976287"/>
        <c:scaling>
          <c:orientation val="minMax"/>
        </c:scaling>
        <c:delete val="1"/>
        <c:axPos val="b"/>
        <c:numFmt formatCode="General" sourceLinked="1"/>
        <c:majorTickMark val="out"/>
        <c:minorTickMark val="none"/>
        <c:tickLblPos val="nextTo"/>
        <c:crossAx val="199990847"/>
        <c:crosses val="autoZero"/>
        <c:auto val="1"/>
        <c:lblAlgn val="ctr"/>
        <c:lblOffset val="100"/>
        <c:noMultiLvlLbl val="0"/>
      </c:catAx>
      <c:spPr>
        <a:noFill/>
        <a:ln>
          <a:noFill/>
        </a:ln>
        <a:effectLst/>
      </c:spPr>
    </c:plotArea>
    <c:legend>
      <c:legendPos val="r"/>
      <c:layout>
        <c:manualLayout>
          <c:xMode val="edge"/>
          <c:yMode val="edge"/>
          <c:x val="0.63045691163604545"/>
          <c:y val="2.3726305045202681E-2"/>
          <c:w val="0.34176531058617665"/>
          <c:h val="0.1655103528725576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40000"/>
            <a:lumOff val="60000"/>
          </a:schemeClr>
        </a:gs>
        <a:gs pos="100000">
          <a:schemeClr val="accent1">
            <a:lumMod val="60000"/>
            <a:lumOff val="40000"/>
          </a:schemeClr>
        </a:gs>
      </a:gsLst>
      <a:lin ang="18900000" scaled="1"/>
      <a:tileRect/>
    </a:gradFill>
    <a:ln w="9525" cap="flat" cmpd="thinThick" algn="ctr">
      <a:solidFill>
        <a:schemeClr val="tx1">
          <a:lumMod val="15000"/>
          <a:lumOff val="85000"/>
          <a:alpha val="5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EXCEL.xlsx]Product analysis!PivotTable13</c:name>
    <c:fmtId val="0"/>
  </c:pivotSource>
  <c:chart>
    <c:title>
      <c:tx>
        <c:rich>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r>
              <a:rPr lang="en-US" sz="1800" b="1">
                <a:solidFill>
                  <a:schemeClr val="tx1">
                    <a:lumMod val="85000"/>
                    <a:lumOff val="15000"/>
                  </a:schemeClr>
                </a:solidFill>
              </a:rPr>
              <a:t>PRODUCT</a:t>
            </a:r>
            <a:r>
              <a:rPr lang="en-US" sz="1800" b="1" baseline="0">
                <a:solidFill>
                  <a:schemeClr val="tx1">
                    <a:lumMod val="85000"/>
                    <a:lumOff val="15000"/>
                  </a:schemeClr>
                </a:solidFill>
              </a:rPr>
              <a:t> ANALYSIS</a:t>
            </a:r>
            <a:endParaRPr lang="en-US" sz="1800" b="1">
              <a:solidFill>
                <a:schemeClr val="tx1">
                  <a:lumMod val="85000"/>
                  <a:lumOff val="15000"/>
                </a:schemeClr>
              </a:solidFill>
            </a:endParaRPr>
          </a:p>
        </c:rich>
      </c:tx>
      <c:layout>
        <c:manualLayout>
          <c:xMode val="edge"/>
          <c:yMode val="edge"/>
          <c:x val="0.32041941726981099"/>
          <c:y val="3.240740740740740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rgbClr val="FF0000"/>
          </a:solidFill>
          <a:ln w="12700">
            <a:solidFill>
              <a:schemeClr val="tx1"/>
            </a:solidFill>
            <a:round/>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w="12700">
            <a:solidFill>
              <a:schemeClr val="tx1"/>
            </a:solidFill>
            <a:round/>
          </a:ln>
          <a:effectLst>
            <a:glow>
              <a:schemeClr val="accent1"/>
            </a:glow>
          </a:effectLst>
        </c:spPr>
      </c:pivotFmt>
    </c:pivotFmts>
    <c:plotArea>
      <c:layout>
        <c:manualLayout>
          <c:layoutTarget val="inner"/>
          <c:xMode val="edge"/>
          <c:yMode val="edge"/>
          <c:x val="0.22609913659782424"/>
          <c:y val="0.17171296296296296"/>
          <c:w val="0.72240670042507327"/>
          <c:h val="0.72088764946048411"/>
        </c:manualLayout>
      </c:layout>
      <c:barChart>
        <c:barDir val="bar"/>
        <c:grouping val="clustered"/>
        <c:varyColors val="0"/>
        <c:ser>
          <c:idx val="0"/>
          <c:order val="0"/>
          <c:tx>
            <c:strRef>
              <c:f>'Product analysis'!$D$8</c:f>
              <c:strCache>
                <c:ptCount val="1"/>
                <c:pt idx="0">
                  <c:v>Total</c:v>
                </c:pt>
              </c:strCache>
            </c:strRef>
          </c:tx>
          <c:spPr>
            <a:solidFill>
              <a:srgbClr val="FF0000"/>
            </a:solidFill>
            <a:ln w="12700">
              <a:solidFill>
                <a:schemeClr val="tx1"/>
              </a:solidFill>
              <a:round/>
            </a:ln>
            <a:effectLst>
              <a:glow>
                <a:schemeClr val="accent1"/>
              </a:glow>
            </a:effectLst>
          </c:spPr>
          <c:invertIfNegative val="0"/>
          <c:cat>
            <c:strRef>
              <c:f>'Product analysis'!$C$9:$C$16</c:f>
              <c:strCache>
                <c:ptCount val="8"/>
                <c:pt idx="0">
                  <c:v>coat</c:v>
                </c:pt>
                <c:pt idx="1">
                  <c:v>leggings</c:v>
                </c:pt>
                <c:pt idx="2">
                  <c:v>trousers</c:v>
                </c:pt>
                <c:pt idx="3">
                  <c:v>jeans</c:v>
                </c:pt>
                <c:pt idx="4">
                  <c:v>kurti</c:v>
                </c:pt>
                <c:pt idx="5">
                  <c:v>shirt</c:v>
                </c:pt>
                <c:pt idx="6">
                  <c:v>kurta sets</c:v>
                </c:pt>
                <c:pt idx="7">
                  <c:v>t-shirt</c:v>
                </c:pt>
              </c:strCache>
            </c:strRef>
          </c:cat>
          <c:val>
            <c:numRef>
              <c:f>'Product analysis'!$D$9:$D$16</c:f>
              <c:numCache>
                <c:formatCode>_ [$₹-4009]\ * #,##0_ ;_ [$₹-4009]\ * \-#,##0_ ;_ [$₹-4009]\ * "-"??_ ;_ @_ </c:formatCode>
                <c:ptCount val="8"/>
                <c:pt idx="0">
                  <c:v>26804</c:v>
                </c:pt>
                <c:pt idx="1">
                  <c:v>30199</c:v>
                </c:pt>
                <c:pt idx="2">
                  <c:v>40409</c:v>
                </c:pt>
                <c:pt idx="3">
                  <c:v>45647</c:v>
                </c:pt>
                <c:pt idx="4">
                  <c:v>60622</c:v>
                </c:pt>
                <c:pt idx="5">
                  <c:v>69831</c:v>
                </c:pt>
                <c:pt idx="6">
                  <c:v>72424</c:v>
                </c:pt>
                <c:pt idx="7">
                  <c:v>72945</c:v>
                </c:pt>
              </c:numCache>
            </c:numRef>
          </c:val>
          <c:extLst>
            <c:ext xmlns:c16="http://schemas.microsoft.com/office/drawing/2014/chart" uri="{C3380CC4-5D6E-409C-BE32-E72D297353CC}">
              <c16:uniqueId val="{00000000-9FAB-4361-A14F-C66346713EFE}"/>
            </c:ext>
          </c:extLst>
        </c:ser>
        <c:dLbls>
          <c:showLegendKey val="0"/>
          <c:showVal val="0"/>
          <c:showCatName val="0"/>
          <c:showSerName val="0"/>
          <c:showPercent val="0"/>
          <c:showBubbleSize val="0"/>
        </c:dLbls>
        <c:gapWidth val="182"/>
        <c:axId val="204669087"/>
        <c:axId val="204663263"/>
      </c:barChart>
      <c:catAx>
        <c:axId val="20466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204663263"/>
        <c:crosses val="autoZero"/>
        <c:auto val="1"/>
        <c:lblAlgn val="ctr"/>
        <c:lblOffset val="100"/>
        <c:noMultiLvlLbl val="0"/>
      </c:catAx>
      <c:valAx>
        <c:axId val="204663263"/>
        <c:scaling>
          <c:orientation val="minMax"/>
        </c:scaling>
        <c:delete val="0"/>
        <c:axPos val="b"/>
        <c:numFmt formatCode="[$₹-4009]\ ##,#0\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20466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46900">
          <a:schemeClr val="accent1">
            <a:lumMod val="40000"/>
            <a:lumOff val="60000"/>
          </a:schemeClr>
        </a:gs>
        <a:gs pos="0">
          <a:schemeClr val="accent1">
            <a:lumMod val="60000"/>
            <a:lumOff val="40000"/>
          </a:schemeClr>
        </a:gs>
        <a:gs pos="100000">
          <a:schemeClr val="accent1">
            <a:lumMod val="20000"/>
            <a:lumOff val="80000"/>
          </a:schemeClr>
        </a:gs>
      </a:gsLst>
      <a:lin ang="18900000" scaled="1"/>
    </a:gradFill>
    <a:ln w="158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EXCEL.xlsx]KPI!PivotTable4</c:name>
    <c:fmtId val="1"/>
  </c:pivotSource>
  <c:chart>
    <c:autoTitleDeleted val="1"/>
    <c:pivotFmts>
      <c:pivotFmt>
        <c:idx val="0"/>
        <c:spPr>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4542314335060449E-2"/>
          <c:w val="0.98616874135546317"/>
          <c:h val="0.93091537132987912"/>
        </c:manualLayout>
      </c:layout>
      <c:lineChart>
        <c:grouping val="standard"/>
        <c:varyColors val="0"/>
        <c:ser>
          <c:idx val="0"/>
          <c:order val="0"/>
          <c:tx>
            <c:strRef>
              <c:f>KPI!$C$7</c:f>
              <c:strCache>
                <c:ptCount val="1"/>
                <c:pt idx="0">
                  <c:v>Total</c:v>
                </c:pt>
              </c:strCache>
            </c:strRef>
          </c:tx>
          <c:spPr>
            <a:ln w="38100" cap="rnd">
              <a:solidFill>
                <a:srgbClr val="C00000"/>
              </a:solidFill>
              <a:round/>
            </a:ln>
            <a:effectLst/>
          </c:spPr>
          <c:marker>
            <c:symbol val="none"/>
          </c:marker>
          <c:cat>
            <c:strRef>
              <c:f>KPI!$B$8:$B$20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KPI!$C$8:$C$20</c:f>
              <c:numCache>
                <c:formatCode>[$₹-4009]\ #,##0</c:formatCode>
                <c:ptCount val="12"/>
                <c:pt idx="0">
                  <c:v>17886</c:v>
                </c:pt>
                <c:pt idx="1">
                  <c:v>26290</c:v>
                </c:pt>
                <c:pt idx="2">
                  <c:v>25012</c:v>
                </c:pt>
                <c:pt idx="3">
                  <c:v>28680</c:v>
                </c:pt>
                <c:pt idx="4">
                  <c:v>38748</c:v>
                </c:pt>
                <c:pt idx="5">
                  <c:v>30998</c:v>
                </c:pt>
                <c:pt idx="6">
                  <c:v>25969</c:v>
                </c:pt>
                <c:pt idx="7">
                  <c:v>19919</c:v>
                </c:pt>
                <c:pt idx="8">
                  <c:v>79759</c:v>
                </c:pt>
                <c:pt idx="9">
                  <c:v>59393</c:v>
                </c:pt>
                <c:pt idx="10">
                  <c:v>15444</c:v>
                </c:pt>
                <c:pt idx="11">
                  <c:v>50783</c:v>
                </c:pt>
              </c:numCache>
            </c:numRef>
          </c:val>
          <c:smooth val="0"/>
          <c:extLst>
            <c:ext xmlns:c16="http://schemas.microsoft.com/office/drawing/2014/chart" uri="{C3380CC4-5D6E-409C-BE32-E72D297353CC}">
              <c16:uniqueId val="{00000000-0A11-4A4F-BAB6-FF48E774EF1C}"/>
            </c:ext>
          </c:extLst>
        </c:ser>
        <c:dLbls>
          <c:showLegendKey val="0"/>
          <c:showVal val="0"/>
          <c:showCatName val="0"/>
          <c:showSerName val="0"/>
          <c:showPercent val="0"/>
          <c:showBubbleSize val="0"/>
        </c:dLbls>
        <c:smooth val="0"/>
        <c:axId val="195718223"/>
        <c:axId val="195715311"/>
      </c:lineChart>
      <c:catAx>
        <c:axId val="195718223"/>
        <c:scaling>
          <c:orientation val="minMax"/>
        </c:scaling>
        <c:delete val="1"/>
        <c:axPos val="b"/>
        <c:numFmt formatCode="General" sourceLinked="1"/>
        <c:majorTickMark val="none"/>
        <c:minorTickMark val="none"/>
        <c:tickLblPos val="nextTo"/>
        <c:crossAx val="195715311"/>
        <c:crosses val="autoZero"/>
        <c:auto val="1"/>
        <c:lblAlgn val="ctr"/>
        <c:lblOffset val="100"/>
        <c:noMultiLvlLbl val="0"/>
      </c:catAx>
      <c:valAx>
        <c:axId val="195715311"/>
        <c:scaling>
          <c:orientation val="minMax"/>
        </c:scaling>
        <c:delete val="1"/>
        <c:axPos val="l"/>
        <c:numFmt formatCode="[$₹-4009]\ #,##0" sourceLinked="1"/>
        <c:majorTickMark val="none"/>
        <c:minorTickMark val="none"/>
        <c:tickLblPos val="nextTo"/>
        <c:crossAx val="195718223"/>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EXCEL.xlsx]KPI!PivotTable5</c:name>
    <c:fmtId val="0"/>
  </c:pivotSource>
  <c:chart>
    <c:autoTitleDeleted val="1"/>
    <c:pivotFmts>
      <c:pivotFmt>
        <c:idx val="0"/>
        <c:spPr>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7471264367816091E-2"/>
          <c:w val="1"/>
          <c:h val="0.92337164750957867"/>
        </c:manualLayout>
      </c:layout>
      <c:lineChart>
        <c:grouping val="standard"/>
        <c:varyColors val="0"/>
        <c:ser>
          <c:idx val="0"/>
          <c:order val="0"/>
          <c:tx>
            <c:strRef>
              <c:f>KPI!$G$7</c:f>
              <c:strCache>
                <c:ptCount val="1"/>
                <c:pt idx="0">
                  <c:v>Total</c:v>
                </c:pt>
              </c:strCache>
            </c:strRef>
          </c:tx>
          <c:spPr>
            <a:ln w="38100" cap="rnd">
              <a:solidFill>
                <a:srgbClr val="C00000"/>
              </a:solidFill>
              <a:round/>
            </a:ln>
            <a:effectLst/>
          </c:spPr>
          <c:marker>
            <c:symbol val="none"/>
          </c:marker>
          <c:cat>
            <c:strRef>
              <c:f>KPI!$F$8:$F$20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KPI!$G$8:$G$20</c:f>
              <c:numCache>
                <c:formatCode>General</c:formatCode>
                <c:ptCount val="12"/>
                <c:pt idx="0">
                  <c:v>11</c:v>
                </c:pt>
                <c:pt idx="1">
                  <c:v>12</c:v>
                </c:pt>
                <c:pt idx="2">
                  <c:v>14</c:v>
                </c:pt>
                <c:pt idx="3">
                  <c:v>11</c:v>
                </c:pt>
                <c:pt idx="4">
                  <c:v>18</c:v>
                </c:pt>
                <c:pt idx="5">
                  <c:v>12</c:v>
                </c:pt>
                <c:pt idx="6">
                  <c:v>9</c:v>
                </c:pt>
                <c:pt idx="7">
                  <c:v>7</c:v>
                </c:pt>
                <c:pt idx="8">
                  <c:v>32</c:v>
                </c:pt>
                <c:pt idx="9">
                  <c:v>23</c:v>
                </c:pt>
                <c:pt idx="10">
                  <c:v>7</c:v>
                </c:pt>
                <c:pt idx="11">
                  <c:v>21</c:v>
                </c:pt>
              </c:numCache>
            </c:numRef>
          </c:val>
          <c:smooth val="0"/>
          <c:extLst>
            <c:ext xmlns:c16="http://schemas.microsoft.com/office/drawing/2014/chart" uri="{C3380CC4-5D6E-409C-BE32-E72D297353CC}">
              <c16:uniqueId val="{00000000-CB0C-4177-A79A-1C0B8F3290EF}"/>
            </c:ext>
          </c:extLst>
        </c:ser>
        <c:dLbls>
          <c:showLegendKey val="0"/>
          <c:showVal val="0"/>
          <c:showCatName val="0"/>
          <c:showSerName val="0"/>
          <c:showPercent val="0"/>
          <c:showBubbleSize val="0"/>
        </c:dLbls>
        <c:smooth val="0"/>
        <c:axId val="2447791"/>
        <c:axId val="2442383"/>
      </c:lineChart>
      <c:catAx>
        <c:axId val="2447791"/>
        <c:scaling>
          <c:orientation val="minMax"/>
        </c:scaling>
        <c:delete val="1"/>
        <c:axPos val="b"/>
        <c:numFmt formatCode="General" sourceLinked="1"/>
        <c:majorTickMark val="none"/>
        <c:minorTickMark val="none"/>
        <c:tickLblPos val="nextTo"/>
        <c:crossAx val="2442383"/>
        <c:crosses val="autoZero"/>
        <c:auto val="1"/>
        <c:lblAlgn val="ctr"/>
        <c:lblOffset val="100"/>
        <c:noMultiLvlLbl val="0"/>
      </c:catAx>
      <c:valAx>
        <c:axId val="2442383"/>
        <c:scaling>
          <c:orientation val="minMax"/>
        </c:scaling>
        <c:delete val="1"/>
        <c:axPos val="l"/>
        <c:numFmt formatCode="General" sourceLinked="1"/>
        <c:majorTickMark val="none"/>
        <c:minorTickMark val="none"/>
        <c:tickLblPos val="nextTo"/>
        <c:crossAx val="2447791"/>
        <c:crosses val="autoZero"/>
        <c:crossBetween val="between"/>
      </c:valAx>
      <c:spPr>
        <a:noFill/>
        <a:ln w="381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EXCEL.xlsx]KPI!PivotTable6</c:name>
    <c:fmtId val="0"/>
  </c:pivotSource>
  <c:chart>
    <c:autoTitleDeleted val="1"/>
    <c:pivotFmts>
      <c:pivotFmt>
        <c:idx val="0"/>
        <c:spPr>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746312684365781E-3"/>
          <c:y val="5.6179775280898875E-2"/>
          <c:w val="0.99262536873156337"/>
          <c:h val="0.92509363295880154"/>
        </c:manualLayout>
      </c:layout>
      <c:lineChart>
        <c:grouping val="standard"/>
        <c:varyColors val="0"/>
        <c:ser>
          <c:idx val="0"/>
          <c:order val="0"/>
          <c:tx>
            <c:strRef>
              <c:f>KPI!$J$7</c:f>
              <c:strCache>
                <c:ptCount val="1"/>
                <c:pt idx="0">
                  <c:v>Total</c:v>
                </c:pt>
              </c:strCache>
            </c:strRef>
          </c:tx>
          <c:spPr>
            <a:ln w="38100" cap="rnd">
              <a:solidFill>
                <a:srgbClr val="C00000"/>
              </a:solidFill>
              <a:round/>
            </a:ln>
            <a:effectLst/>
          </c:spPr>
          <c:marker>
            <c:symbol val="none"/>
          </c:marker>
          <c:cat>
            <c:strRef>
              <c:f>KPI!$I$8:$I$20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KPI!$J$8:$J$20</c:f>
              <c:numCache>
                <c:formatCode>[$₹-4009]\ #,##0</c:formatCode>
                <c:ptCount val="12"/>
                <c:pt idx="0">
                  <c:v>8536</c:v>
                </c:pt>
                <c:pt idx="1">
                  <c:v>16090</c:v>
                </c:pt>
                <c:pt idx="2">
                  <c:v>13112</c:v>
                </c:pt>
                <c:pt idx="3">
                  <c:v>19330</c:v>
                </c:pt>
                <c:pt idx="4">
                  <c:v>23448</c:v>
                </c:pt>
                <c:pt idx="5">
                  <c:v>20798</c:v>
                </c:pt>
                <c:pt idx="6">
                  <c:v>18319</c:v>
                </c:pt>
                <c:pt idx="7">
                  <c:v>13969</c:v>
                </c:pt>
                <c:pt idx="8">
                  <c:v>52559</c:v>
                </c:pt>
                <c:pt idx="9">
                  <c:v>39843</c:v>
                </c:pt>
                <c:pt idx="10">
                  <c:v>9494</c:v>
                </c:pt>
                <c:pt idx="11">
                  <c:v>32933</c:v>
                </c:pt>
              </c:numCache>
            </c:numRef>
          </c:val>
          <c:smooth val="0"/>
          <c:extLst>
            <c:ext xmlns:c16="http://schemas.microsoft.com/office/drawing/2014/chart" uri="{C3380CC4-5D6E-409C-BE32-E72D297353CC}">
              <c16:uniqueId val="{00000000-0A03-42C0-A31B-9B8336D47FBD}"/>
            </c:ext>
          </c:extLst>
        </c:ser>
        <c:dLbls>
          <c:showLegendKey val="0"/>
          <c:showVal val="0"/>
          <c:showCatName val="0"/>
          <c:showSerName val="0"/>
          <c:showPercent val="0"/>
          <c:showBubbleSize val="0"/>
        </c:dLbls>
        <c:smooth val="0"/>
        <c:axId val="15434367"/>
        <c:axId val="15437279"/>
      </c:lineChart>
      <c:catAx>
        <c:axId val="15434367"/>
        <c:scaling>
          <c:orientation val="minMax"/>
        </c:scaling>
        <c:delete val="1"/>
        <c:axPos val="b"/>
        <c:numFmt formatCode="General" sourceLinked="1"/>
        <c:majorTickMark val="none"/>
        <c:minorTickMark val="none"/>
        <c:tickLblPos val="nextTo"/>
        <c:crossAx val="15437279"/>
        <c:crosses val="autoZero"/>
        <c:auto val="1"/>
        <c:lblAlgn val="ctr"/>
        <c:lblOffset val="100"/>
        <c:noMultiLvlLbl val="0"/>
      </c:catAx>
      <c:valAx>
        <c:axId val="15437279"/>
        <c:scaling>
          <c:orientation val="minMax"/>
        </c:scaling>
        <c:delete val="1"/>
        <c:axPos val="l"/>
        <c:numFmt formatCode="[$₹-4009]\ #,##0" sourceLinked="1"/>
        <c:majorTickMark val="none"/>
        <c:minorTickMark val="none"/>
        <c:tickLblPos val="nextTo"/>
        <c:crossAx val="1543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EXCEL.xlsx]KPI!PivotTable7</c:name>
    <c:fmtId val="0"/>
  </c:pivotSource>
  <c:chart>
    <c:autoTitleDeleted val="1"/>
    <c:pivotFmts>
      <c:pivotFmt>
        <c:idx val="0"/>
        <c:spPr>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1505376344086023E-2"/>
          <c:w val="0.99190938511326865"/>
          <c:h val="0.978494623655914"/>
        </c:manualLayout>
      </c:layout>
      <c:lineChart>
        <c:grouping val="standard"/>
        <c:varyColors val="0"/>
        <c:ser>
          <c:idx val="0"/>
          <c:order val="0"/>
          <c:tx>
            <c:strRef>
              <c:f>KPI!$M$7</c:f>
              <c:strCache>
                <c:ptCount val="1"/>
                <c:pt idx="0">
                  <c:v>Total</c:v>
                </c:pt>
              </c:strCache>
            </c:strRef>
          </c:tx>
          <c:spPr>
            <a:ln w="38100" cap="rnd">
              <a:solidFill>
                <a:srgbClr val="C00000"/>
              </a:solidFill>
              <a:round/>
            </a:ln>
            <a:effectLst/>
          </c:spPr>
          <c:marker>
            <c:symbol val="none"/>
          </c:marker>
          <c:cat>
            <c:strRef>
              <c:f>KPI!$L$8:$L$20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KPI!$M$8:$M$20</c:f>
              <c:numCache>
                <c:formatCode>General</c:formatCode>
                <c:ptCount val="12"/>
                <c:pt idx="0">
                  <c:v>13</c:v>
                </c:pt>
                <c:pt idx="1">
                  <c:v>20</c:v>
                </c:pt>
                <c:pt idx="2">
                  <c:v>18</c:v>
                </c:pt>
                <c:pt idx="3">
                  <c:v>20</c:v>
                </c:pt>
                <c:pt idx="4">
                  <c:v>27</c:v>
                </c:pt>
                <c:pt idx="5">
                  <c:v>22</c:v>
                </c:pt>
                <c:pt idx="6">
                  <c:v>17</c:v>
                </c:pt>
                <c:pt idx="7">
                  <c:v>12</c:v>
                </c:pt>
                <c:pt idx="8">
                  <c:v>55</c:v>
                </c:pt>
                <c:pt idx="9">
                  <c:v>39</c:v>
                </c:pt>
                <c:pt idx="10">
                  <c:v>11</c:v>
                </c:pt>
                <c:pt idx="11">
                  <c:v>37</c:v>
                </c:pt>
              </c:numCache>
            </c:numRef>
          </c:val>
          <c:smooth val="0"/>
          <c:extLst>
            <c:ext xmlns:c16="http://schemas.microsoft.com/office/drawing/2014/chart" uri="{C3380CC4-5D6E-409C-BE32-E72D297353CC}">
              <c16:uniqueId val="{00000000-31E3-407E-BB42-E9EC66BE4F10}"/>
            </c:ext>
          </c:extLst>
        </c:ser>
        <c:dLbls>
          <c:showLegendKey val="0"/>
          <c:showVal val="0"/>
          <c:showCatName val="0"/>
          <c:showSerName val="0"/>
          <c:showPercent val="0"/>
          <c:showBubbleSize val="0"/>
        </c:dLbls>
        <c:smooth val="0"/>
        <c:axId val="200019471"/>
        <c:axId val="200030287"/>
      </c:lineChart>
      <c:catAx>
        <c:axId val="200019471"/>
        <c:scaling>
          <c:orientation val="minMax"/>
        </c:scaling>
        <c:delete val="1"/>
        <c:axPos val="b"/>
        <c:numFmt formatCode="General" sourceLinked="1"/>
        <c:majorTickMark val="none"/>
        <c:minorTickMark val="none"/>
        <c:tickLblPos val="nextTo"/>
        <c:crossAx val="200030287"/>
        <c:crosses val="autoZero"/>
        <c:auto val="1"/>
        <c:lblAlgn val="ctr"/>
        <c:lblOffset val="100"/>
        <c:noMultiLvlLbl val="0"/>
      </c:catAx>
      <c:valAx>
        <c:axId val="200030287"/>
        <c:scaling>
          <c:orientation val="minMax"/>
        </c:scaling>
        <c:delete val="1"/>
        <c:axPos val="l"/>
        <c:numFmt formatCode="General" sourceLinked="1"/>
        <c:majorTickMark val="none"/>
        <c:minorTickMark val="none"/>
        <c:tickLblPos val="nextTo"/>
        <c:crossAx val="200019471"/>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81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EXCEL.xlsx]KPI!PivotTable15</c:name>
    <c:fmtId val="3"/>
  </c:pivotSource>
  <c:chart>
    <c:autoTitleDeleted val="1"/>
    <c:pivotFmts>
      <c:pivotFmt>
        <c:idx val="0"/>
        <c:spPr>
          <a:solidFill>
            <a:schemeClr val="accent1"/>
          </a:solidFill>
          <a:ln w="57150" cap="rnd">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7150" cap="rnd">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49518810148731E-2"/>
          <c:y val="0.17218759113444151"/>
          <c:w val="0.87759492563429575"/>
          <c:h val="0.55347586759988332"/>
        </c:manualLayout>
      </c:layout>
      <c:lineChart>
        <c:grouping val="standard"/>
        <c:varyColors val="0"/>
        <c:ser>
          <c:idx val="0"/>
          <c:order val="0"/>
          <c:tx>
            <c:strRef>
              <c:f>KPI!$C$35</c:f>
              <c:strCache>
                <c:ptCount val="1"/>
                <c:pt idx="0">
                  <c:v>Total</c:v>
                </c:pt>
              </c:strCache>
            </c:strRef>
          </c:tx>
          <c:spPr>
            <a:ln w="38100" cap="rnd">
              <a:solidFill>
                <a:srgbClr val="C00000"/>
              </a:solidFill>
              <a:round/>
            </a:ln>
            <a:effectLst/>
          </c:spPr>
          <c:marker>
            <c:symbol val="none"/>
          </c:marker>
          <c:cat>
            <c:strRef>
              <c:f>KPI!$B$36:$B$44</c:f>
              <c:strCache>
                <c:ptCount val="8"/>
                <c:pt idx="0">
                  <c:v>coat</c:v>
                </c:pt>
                <c:pt idx="1">
                  <c:v>jeans</c:v>
                </c:pt>
                <c:pt idx="2">
                  <c:v>kurta sets</c:v>
                </c:pt>
                <c:pt idx="3">
                  <c:v>kurti</c:v>
                </c:pt>
                <c:pt idx="4">
                  <c:v>leggings</c:v>
                </c:pt>
                <c:pt idx="5">
                  <c:v>shirt</c:v>
                </c:pt>
                <c:pt idx="6">
                  <c:v>trousers</c:v>
                </c:pt>
                <c:pt idx="7">
                  <c:v>t-shirt</c:v>
                </c:pt>
              </c:strCache>
            </c:strRef>
          </c:cat>
          <c:val>
            <c:numRef>
              <c:f>KPI!$C$36:$C$44</c:f>
              <c:numCache>
                <c:formatCode>0%</c:formatCode>
                <c:ptCount val="8"/>
                <c:pt idx="0">
                  <c:v>0.61945978212207131</c:v>
                </c:pt>
                <c:pt idx="1">
                  <c:v>0.66481915569478822</c:v>
                </c:pt>
                <c:pt idx="2">
                  <c:v>0.64790677123605434</c:v>
                </c:pt>
                <c:pt idx="3">
                  <c:v>0.62142456533931578</c:v>
                </c:pt>
                <c:pt idx="4">
                  <c:v>0.66224047153879273</c:v>
                </c:pt>
                <c:pt idx="5">
                  <c:v>0.68352164511463387</c:v>
                </c:pt>
                <c:pt idx="6">
                  <c:v>0.66344131257888095</c:v>
                </c:pt>
                <c:pt idx="7">
                  <c:v>0.58050586057988895</c:v>
                </c:pt>
              </c:numCache>
            </c:numRef>
          </c:val>
          <c:smooth val="0"/>
          <c:extLst>
            <c:ext xmlns:c16="http://schemas.microsoft.com/office/drawing/2014/chart" uri="{C3380CC4-5D6E-409C-BE32-E72D297353CC}">
              <c16:uniqueId val="{00000000-C92A-4F49-9A5E-E7413ED0D6E5}"/>
            </c:ext>
          </c:extLst>
        </c:ser>
        <c:dLbls>
          <c:showLegendKey val="0"/>
          <c:showVal val="0"/>
          <c:showCatName val="0"/>
          <c:showSerName val="0"/>
          <c:showPercent val="0"/>
          <c:showBubbleSize val="0"/>
        </c:dLbls>
        <c:smooth val="0"/>
        <c:axId val="195699087"/>
        <c:axId val="195684111"/>
      </c:lineChart>
      <c:catAx>
        <c:axId val="195699087"/>
        <c:scaling>
          <c:orientation val="minMax"/>
        </c:scaling>
        <c:delete val="1"/>
        <c:axPos val="b"/>
        <c:numFmt formatCode="General" sourceLinked="1"/>
        <c:majorTickMark val="none"/>
        <c:minorTickMark val="none"/>
        <c:tickLblPos val="nextTo"/>
        <c:crossAx val="195684111"/>
        <c:crosses val="autoZero"/>
        <c:auto val="1"/>
        <c:lblAlgn val="ctr"/>
        <c:lblOffset val="100"/>
        <c:noMultiLvlLbl val="0"/>
      </c:catAx>
      <c:valAx>
        <c:axId val="195684111"/>
        <c:scaling>
          <c:orientation val="minMax"/>
        </c:scaling>
        <c:delete val="1"/>
        <c:axPos val="l"/>
        <c:numFmt formatCode="0%" sourceLinked="1"/>
        <c:majorTickMark val="none"/>
        <c:minorTickMark val="none"/>
        <c:tickLblPos val="nextTo"/>
        <c:crossAx val="19569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EXCEL.xlsx]Cust segmentation!PivotTable16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SALES BY GENDER</a:t>
            </a:r>
          </a:p>
        </c:rich>
      </c:tx>
      <c:layout>
        <c:manualLayout>
          <c:xMode val="edge"/>
          <c:yMode val="edge"/>
          <c:x val="6.2549358629874541E-2"/>
          <c:y val="7.4210902563620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tx1"/>
            </a:solidFill>
          </a:ln>
          <a:effectLst/>
        </c:spPr>
      </c:pivotFmt>
      <c:pivotFmt>
        <c:idx val="2"/>
        <c:spPr>
          <a:solidFill>
            <a:schemeClr val="accent1"/>
          </a:solidFill>
          <a:ln w="19050">
            <a:solidFill>
              <a:schemeClr val="tx1"/>
            </a:solidFill>
          </a:ln>
          <a:effectLst/>
        </c:spPr>
      </c:pivotFmt>
    </c:pivotFmts>
    <c:plotArea>
      <c:layout/>
      <c:doughnutChart>
        <c:varyColors val="1"/>
        <c:ser>
          <c:idx val="0"/>
          <c:order val="0"/>
          <c:tx>
            <c:strRef>
              <c:f>'Cust segmentation'!$C$6</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1-C745-4BDF-8772-A7CAAFC9B730}"/>
              </c:ext>
            </c:extLst>
          </c:dPt>
          <c:dPt>
            <c:idx val="1"/>
            <c:bubble3D val="0"/>
            <c:spPr>
              <a:solidFill>
                <a:srgbClr val="FF0000"/>
              </a:solidFill>
              <a:ln w="19050">
                <a:solidFill>
                  <a:schemeClr val="tx1"/>
                </a:solidFill>
              </a:ln>
              <a:effectLst/>
            </c:spPr>
            <c:extLst>
              <c:ext xmlns:c16="http://schemas.microsoft.com/office/drawing/2014/chart" uri="{C3380CC4-5D6E-409C-BE32-E72D297353CC}">
                <c16:uniqueId val="{00000002-3ADD-4EF1-BA6E-843C18E6F1E8}"/>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 segmentation'!$B$7:$B$8</c:f>
              <c:strCache>
                <c:ptCount val="2"/>
                <c:pt idx="0">
                  <c:v>MEN</c:v>
                </c:pt>
                <c:pt idx="1">
                  <c:v>WOMEN</c:v>
                </c:pt>
              </c:strCache>
            </c:strRef>
          </c:cat>
          <c:val>
            <c:numRef>
              <c:f>'Cust segmentation'!$C$7:$C$8</c:f>
              <c:numCache>
                <c:formatCode>General</c:formatCode>
                <c:ptCount val="2"/>
                <c:pt idx="0">
                  <c:v>65</c:v>
                </c:pt>
                <c:pt idx="1">
                  <c:v>112</c:v>
                </c:pt>
              </c:numCache>
            </c:numRef>
          </c:val>
          <c:extLst>
            <c:ext xmlns:c16="http://schemas.microsoft.com/office/drawing/2014/chart" uri="{C3380CC4-5D6E-409C-BE32-E72D297353CC}">
              <c16:uniqueId val="{00000000-3ADD-4EF1-BA6E-843C18E6F1E8}"/>
            </c:ext>
          </c:extLst>
        </c:ser>
        <c:dLbls>
          <c:showLegendKey val="0"/>
          <c:showVal val="0"/>
          <c:showCatName val="0"/>
          <c:showSerName val="0"/>
          <c:showPercent val="0"/>
          <c:showBubbleSize val="0"/>
          <c:showLeaderLines val="0"/>
        </c:dLbls>
        <c:firstSliceAng val="0"/>
        <c:holeSize val="39"/>
      </c:doughnutChart>
      <c:spPr>
        <a:noFill/>
        <a:ln>
          <a:noFill/>
        </a:ln>
        <a:effectLst/>
      </c:spPr>
    </c:plotArea>
    <c:legend>
      <c:legendPos val="r"/>
      <c:layout>
        <c:manualLayout>
          <c:xMode val="edge"/>
          <c:yMode val="edge"/>
          <c:x val="0.68854766124072075"/>
          <c:y val="0.10112914062537764"/>
          <c:w val="0.25909795400204055"/>
          <c:h val="0.2396675067704012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46900">
          <a:schemeClr val="accent1">
            <a:lumMod val="40000"/>
            <a:lumOff val="60000"/>
          </a:schemeClr>
        </a:gs>
        <a:gs pos="0">
          <a:schemeClr val="accent1">
            <a:lumMod val="60000"/>
            <a:lumOff val="40000"/>
          </a:schemeClr>
        </a:gs>
        <a:gs pos="100000">
          <a:schemeClr val="accent1">
            <a:lumMod val="20000"/>
            <a:lumOff val="80000"/>
          </a:schemeClr>
        </a:gs>
      </a:gsLst>
      <a:lin ang="189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EXCEL.xlsx]Cust segmentation!PivotTable17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AGE AND GENDER RELATION</a:t>
            </a:r>
          </a:p>
        </c:rich>
      </c:tx>
      <c:layout>
        <c:manualLayout>
          <c:xMode val="edge"/>
          <c:yMode val="edge"/>
          <c:x val="7.7694444444444441E-2"/>
          <c:y val="6.94444444444444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4074074074074073"/>
          <c:w val="0.89244225721784787"/>
          <c:h val="0.6518598716827062"/>
        </c:manualLayout>
      </c:layout>
      <c:barChart>
        <c:barDir val="col"/>
        <c:grouping val="clustered"/>
        <c:varyColors val="0"/>
        <c:ser>
          <c:idx val="0"/>
          <c:order val="0"/>
          <c:tx>
            <c:strRef>
              <c:f>'Cust segmentation'!$C$25:$C$26</c:f>
              <c:strCache>
                <c:ptCount val="1"/>
                <c:pt idx="0">
                  <c:v>MEN</c:v>
                </c:pt>
              </c:strCache>
            </c:strRef>
          </c:tx>
          <c:spPr>
            <a:solidFill>
              <a:schemeClr val="accent1"/>
            </a:solidFill>
            <a:ln w="12700">
              <a:solidFill>
                <a:schemeClr val="tx1"/>
              </a:solidFill>
            </a:ln>
            <a:effectLst/>
          </c:spPr>
          <c:invertIfNegative val="0"/>
          <c:cat>
            <c:strRef>
              <c:f>'Cust segmentation'!$B$27:$B$29</c:f>
              <c:strCache>
                <c:ptCount val="3"/>
                <c:pt idx="0">
                  <c:v>YOUNG ADULT</c:v>
                </c:pt>
                <c:pt idx="1">
                  <c:v>OLD ADULT</c:v>
                </c:pt>
                <c:pt idx="2">
                  <c:v>MIDDLE AGED ADULT</c:v>
                </c:pt>
              </c:strCache>
            </c:strRef>
          </c:cat>
          <c:val>
            <c:numRef>
              <c:f>'Cust segmentation'!$C$27:$C$29</c:f>
              <c:numCache>
                <c:formatCode>General</c:formatCode>
                <c:ptCount val="3"/>
                <c:pt idx="0">
                  <c:v>33</c:v>
                </c:pt>
                <c:pt idx="1">
                  <c:v>12</c:v>
                </c:pt>
                <c:pt idx="2">
                  <c:v>20</c:v>
                </c:pt>
              </c:numCache>
            </c:numRef>
          </c:val>
          <c:extLst>
            <c:ext xmlns:c16="http://schemas.microsoft.com/office/drawing/2014/chart" uri="{C3380CC4-5D6E-409C-BE32-E72D297353CC}">
              <c16:uniqueId val="{00000000-1C2E-451F-9622-528021CA3383}"/>
            </c:ext>
          </c:extLst>
        </c:ser>
        <c:ser>
          <c:idx val="1"/>
          <c:order val="1"/>
          <c:tx>
            <c:strRef>
              <c:f>'Cust segmentation'!$D$25:$D$26</c:f>
              <c:strCache>
                <c:ptCount val="1"/>
                <c:pt idx="0">
                  <c:v>WOMEN</c:v>
                </c:pt>
              </c:strCache>
            </c:strRef>
          </c:tx>
          <c:spPr>
            <a:solidFill>
              <a:srgbClr val="FF0000"/>
            </a:solidFill>
            <a:ln w="12700">
              <a:solidFill>
                <a:schemeClr val="tx1"/>
              </a:solidFill>
            </a:ln>
            <a:effectLst/>
          </c:spPr>
          <c:invertIfNegative val="0"/>
          <c:cat>
            <c:strRef>
              <c:f>'Cust segmentation'!$B$27:$B$29</c:f>
              <c:strCache>
                <c:ptCount val="3"/>
                <c:pt idx="0">
                  <c:v>YOUNG ADULT</c:v>
                </c:pt>
                <c:pt idx="1">
                  <c:v>OLD ADULT</c:v>
                </c:pt>
                <c:pt idx="2">
                  <c:v>MIDDLE AGED ADULT</c:v>
                </c:pt>
              </c:strCache>
            </c:strRef>
          </c:cat>
          <c:val>
            <c:numRef>
              <c:f>'Cust segmentation'!$D$27:$D$29</c:f>
              <c:numCache>
                <c:formatCode>General</c:formatCode>
                <c:ptCount val="3"/>
                <c:pt idx="0">
                  <c:v>62</c:v>
                </c:pt>
                <c:pt idx="1">
                  <c:v>23</c:v>
                </c:pt>
                <c:pt idx="2">
                  <c:v>27</c:v>
                </c:pt>
              </c:numCache>
            </c:numRef>
          </c:val>
          <c:extLst>
            <c:ext xmlns:c16="http://schemas.microsoft.com/office/drawing/2014/chart" uri="{C3380CC4-5D6E-409C-BE32-E72D297353CC}">
              <c16:uniqueId val="{00000002-10ED-4840-A2F9-D02657F79792}"/>
            </c:ext>
          </c:extLst>
        </c:ser>
        <c:dLbls>
          <c:showLegendKey val="0"/>
          <c:showVal val="0"/>
          <c:showCatName val="0"/>
          <c:showSerName val="0"/>
          <c:showPercent val="0"/>
          <c:showBubbleSize val="0"/>
        </c:dLbls>
        <c:gapWidth val="219"/>
        <c:overlap val="-27"/>
        <c:axId val="829404015"/>
        <c:axId val="829399023"/>
      </c:barChart>
      <c:catAx>
        <c:axId val="82940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829399023"/>
        <c:crosses val="autoZero"/>
        <c:auto val="1"/>
        <c:lblAlgn val="ctr"/>
        <c:lblOffset val="100"/>
        <c:noMultiLvlLbl val="0"/>
      </c:catAx>
      <c:valAx>
        <c:axId val="829399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29404015"/>
        <c:crosses val="autoZero"/>
        <c:crossBetween val="between"/>
      </c:valAx>
      <c:spPr>
        <a:noFill/>
        <a:ln>
          <a:noFill/>
        </a:ln>
        <a:effectLst/>
      </c:spPr>
    </c:plotArea>
    <c:legend>
      <c:legendPos val="r"/>
      <c:layout>
        <c:manualLayout>
          <c:xMode val="edge"/>
          <c:yMode val="edge"/>
          <c:x val="0.84235651793525812"/>
          <c:y val="1.9096675415573076E-2"/>
          <c:w val="0.13264348206474191"/>
          <c:h val="0.160715410573678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4000">
          <a:schemeClr val="accent1">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EXCEL.xlsx]Sales Channel!PivotTable18</c:name>
    <c:fmtId val="0"/>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 CHANNEL</a:t>
            </a:r>
          </a:p>
        </c:rich>
      </c:tx>
      <c:layout>
        <c:manualLayout>
          <c:xMode val="edge"/>
          <c:yMode val="edge"/>
          <c:x val="5.3201224846894178E-2"/>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tx1"/>
            </a:solidFill>
          </a:ln>
          <a:effectLst/>
        </c:spPr>
        <c:dLbl>
          <c:idx val="0"/>
          <c:layout>
            <c:manualLayout>
              <c:x val="0.18735362997658081"/>
              <c:y val="4.6750818139317434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FF00"/>
          </a:solidFill>
          <a:ln w="19050">
            <a:solidFill>
              <a:schemeClr val="tx1"/>
            </a:solidFill>
          </a:ln>
          <a:effectLst/>
        </c:spPr>
        <c:dLbl>
          <c:idx val="0"/>
          <c:layout>
            <c:manualLayout>
              <c:x val="7.0257611241217793E-2"/>
              <c:y val="-0.12622720897615708"/>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1">
              <a:lumMod val="50000"/>
              <a:lumOff val="50000"/>
            </a:schemeClr>
          </a:solidFill>
          <a:ln w="19050">
            <a:solidFill>
              <a:schemeClr val="tx1"/>
            </a:solidFill>
          </a:ln>
          <a:effectLst/>
        </c:spPr>
        <c:dLbl>
          <c:idx val="0"/>
          <c:layout>
            <c:manualLayout>
              <c:x val="-9.3676814988290474E-2"/>
              <c:y val="-0.1309022907900888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tx1"/>
            </a:solidFill>
          </a:ln>
          <a:effectLst/>
        </c:spPr>
        <c:dLbl>
          <c:idx val="0"/>
          <c:layout>
            <c:manualLayout>
              <c:x val="-0.14051522248243559"/>
              <c:y val="4.6750818139317434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tx1"/>
            </a:solidFill>
          </a:ln>
          <a:effectLst/>
        </c:spPr>
      </c:pivotFmt>
      <c:pivotFmt>
        <c:idx val="6"/>
        <c:spPr>
          <a:solidFill>
            <a:schemeClr val="accent1"/>
          </a:solidFill>
          <a:ln w="19050">
            <a:solidFill>
              <a:schemeClr val="tx1"/>
            </a:solidFill>
          </a:ln>
          <a:effectLst/>
        </c:spPr>
        <c:dLbl>
          <c:idx val="0"/>
          <c:layout>
            <c:manualLayout>
              <c:x val="-9.3676814988290405E-2"/>
              <c:y val="0.1355773726040205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293047385470259"/>
          <c:y val="0.25311756720065165"/>
          <c:w val="0.59907829144307778"/>
          <c:h val="0.70567291157570822"/>
        </c:manualLayout>
      </c:layout>
      <c:pieChart>
        <c:varyColors val="1"/>
        <c:ser>
          <c:idx val="0"/>
          <c:order val="0"/>
          <c:tx>
            <c:strRef>
              <c:f>'Sales Channel'!$C$8</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7-0A6A-438E-A1F4-2748B607EDBB}"/>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5-0A6A-438E-A1F4-2748B607EDBB}"/>
              </c:ext>
            </c:extLst>
          </c:dPt>
          <c:dPt>
            <c:idx val="2"/>
            <c:bubble3D val="0"/>
            <c:spPr>
              <a:solidFill>
                <a:schemeClr val="tx1">
                  <a:lumMod val="50000"/>
                  <a:lumOff val="50000"/>
                </a:schemeClr>
              </a:solidFill>
              <a:ln w="19050">
                <a:solidFill>
                  <a:schemeClr val="tx1"/>
                </a:solidFill>
              </a:ln>
              <a:effectLst/>
            </c:spPr>
            <c:extLst>
              <c:ext xmlns:c16="http://schemas.microsoft.com/office/drawing/2014/chart" uri="{C3380CC4-5D6E-409C-BE32-E72D297353CC}">
                <c16:uniqueId val="{00000004-0A6A-438E-A1F4-2748B607EDBB}"/>
              </c:ext>
            </c:extLst>
          </c:dPt>
          <c:dPt>
            <c:idx val="3"/>
            <c:bubble3D val="0"/>
            <c:spPr>
              <a:solidFill>
                <a:srgbClr val="FFFF00"/>
              </a:solidFill>
              <a:ln w="19050">
                <a:solidFill>
                  <a:schemeClr val="tx1"/>
                </a:solidFill>
              </a:ln>
              <a:effectLst/>
            </c:spPr>
            <c:extLst>
              <c:ext xmlns:c16="http://schemas.microsoft.com/office/drawing/2014/chart" uri="{C3380CC4-5D6E-409C-BE32-E72D297353CC}">
                <c16:uniqueId val="{00000003-0A6A-438E-A1F4-2748B607EDBB}"/>
              </c:ext>
            </c:extLst>
          </c:dPt>
          <c:dPt>
            <c:idx val="4"/>
            <c:bubble3D val="0"/>
            <c:spPr>
              <a:solidFill>
                <a:srgbClr val="FF0000"/>
              </a:solidFill>
              <a:ln w="19050">
                <a:solidFill>
                  <a:schemeClr val="tx1"/>
                </a:solidFill>
              </a:ln>
              <a:effectLst/>
            </c:spPr>
            <c:extLst>
              <c:ext xmlns:c16="http://schemas.microsoft.com/office/drawing/2014/chart" uri="{C3380CC4-5D6E-409C-BE32-E72D297353CC}">
                <c16:uniqueId val="{00000002-0A6A-438E-A1F4-2748B607EDBB}"/>
              </c:ext>
            </c:extLst>
          </c:dPt>
          <c:dPt>
            <c:idx val="5"/>
            <c:bubble3D val="0"/>
            <c:spPr>
              <a:solidFill>
                <a:schemeClr val="accent6"/>
              </a:solidFill>
              <a:ln w="19050">
                <a:solidFill>
                  <a:schemeClr val="tx1"/>
                </a:solidFill>
              </a:ln>
              <a:effectLst/>
            </c:spPr>
            <c:extLst>
              <c:ext xmlns:c16="http://schemas.microsoft.com/office/drawing/2014/chart" uri="{C3380CC4-5D6E-409C-BE32-E72D297353CC}">
                <c16:uniqueId val="{00000006-0A6A-438E-A1F4-2748B607EDBB}"/>
              </c:ext>
            </c:extLst>
          </c:dPt>
          <c:dLbls>
            <c:dLbl>
              <c:idx val="0"/>
              <c:layout>
                <c:manualLayout>
                  <c:x val="-9.3676814988290405E-2"/>
                  <c:y val="0.1355773726040205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A6A-438E-A1F4-2748B607EDBB}"/>
                </c:ext>
              </c:extLst>
            </c:dLbl>
            <c:dLbl>
              <c:idx val="1"/>
              <c:layout>
                <c:manualLayout>
                  <c:x val="-0.14051522248243559"/>
                  <c:y val="4.675081813931743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A6A-438E-A1F4-2748B607EDBB}"/>
                </c:ext>
              </c:extLst>
            </c:dLbl>
            <c:dLbl>
              <c:idx val="2"/>
              <c:layout>
                <c:manualLayout>
                  <c:x val="-9.3676814988290474E-2"/>
                  <c:y val="-0.1309022907900888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A6A-438E-A1F4-2748B607EDBB}"/>
                </c:ext>
              </c:extLst>
            </c:dLbl>
            <c:dLbl>
              <c:idx val="3"/>
              <c:layout>
                <c:manualLayout>
                  <c:x val="7.0257611241217793E-2"/>
                  <c:y val="-0.1262272089761570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A6A-438E-A1F4-2748B607EDBB}"/>
                </c:ext>
              </c:extLst>
            </c:dLbl>
            <c:dLbl>
              <c:idx val="4"/>
              <c:layout>
                <c:manualLayout>
                  <c:x val="0.18735362997658081"/>
                  <c:y val="4.675081813931743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A6A-438E-A1F4-2748B607EDBB}"/>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Channel'!$B$9:$B$14</c:f>
              <c:strCache>
                <c:ptCount val="6"/>
                <c:pt idx="0">
                  <c:v>AJIO</c:v>
                </c:pt>
                <c:pt idx="1">
                  <c:v>AMAZON</c:v>
                </c:pt>
                <c:pt idx="2">
                  <c:v>FLIPKART</c:v>
                </c:pt>
                <c:pt idx="3">
                  <c:v>MEESHO</c:v>
                </c:pt>
                <c:pt idx="4">
                  <c:v>MYNTRA</c:v>
                </c:pt>
                <c:pt idx="5">
                  <c:v>NYKAA</c:v>
                </c:pt>
              </c:strCache>
            </c:strRef>
          </c:cat>
          <c:val>
            <c:numRef>
              <c:f>'Sales Channel'!$C$9:$C$14</c:f>
              <c:numCache>
                <c:formatCode>[$₹-4009]\ #,##0</c:formatCode>
                <c:ptCount val="6"/>
                <c:pt idx="0">
                  <c:v>59495</c:v>
                </c:pt>
                <c:pt idx="1">
                  <c:v>83922</c:v>
                </c:pt>
                <c:pt idx="2">
                  <c:v>57353</c:v>
                </c:pt>
                <c:pt idx="3">
                  <c:v>64120</c:v>
                </c:pt>
                <c:pt idx="4">
                  <c:v>139224</c:v>
                </c:pt>
                <c:pt idx="5">
                  <c:v>14767</c:v>
                </c:pt>
              </c:numCache>
            </c:numRef>
          </c:val>
          <c:extLst>
            <c:ext xmlns:c16="http://schemas.microsoft.com/office/drawing/2014/chart" uri="{C3380CC4-5D6E-409C-BE32-E72D297353CC}">
              <c16:uniqueId val="{00000000-0A6A-438E-A1F4-2748B607EDB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5415060822315239"/>
          <c:y val="6.054991401936826E-2"/>
          <c:w val="0.22243018802977496"/>
          <c:h val="0.4977044076387003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46900">
          <a:schemeClr val="accent1">
            <a:lumMod val="40000"/>
            <a:lumOff val="60000"/>
          </a:schemeClr>
        </a:gs>
        <a:gs pos="0">
          <a:schemeClr val="accent1">
            <a:lumMod val="60000"/>
            <a:lumOff val="40000"/>
          </a:schemeClr>
        </a:gs>
        <a:gs pos="100000">
          <a:schemeClr val="accent1">
            <a:lumMod val="20000"/>
            <a:lumOff val="80000"/>
          </a:schemeClr>
        </a:gs>
      </a:gsLst>
      <a:lin ang="189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EXCEL.xlsx]Product analysis!PivotTable13</c:name>
    <c:fmtId val="8"/>
  </c:pivotSource>
  <c:chart>
    <c:title>
      <c:tx>
        <c:rich>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r>
              <a:rPr lang="en-US" sz="1800" b="1">
                <a:solidFill>
                  <a:schemeClr val="tx1">
                    <a:lumMod val="85000"/>
                    <a:lumOff val="15000"/>
                  </a:schemeClr>
                </a:solidFill>
              </a:rPr>
              <a:t>PRODUCT</a:t>
            </a:r>
            <a:r>
              <a:rPr lang="en-US" sz="1800" b="1" baseline="0">
                <a:solidFill>
                  <a:schemeClr val="tx1">
                    <a:lumMod val="85000"/>
                    <a:lumOff val="15000"/>
                  </a:schemeClr>
                </a:solidFill>
              </a:rPr>
              <a:t> ANALYSIS</a:t>
            </a:r>
            <a:endParaRPr lang="en-US" sz="1800" b="1">
              <a:solidFill>
                <a:schemeClr val="tx1">
                  <a:lumMod val="85000"/>
                  <a:lumOff val="15000"/>
                </a:schemeClr>
              </a:solidFill>
            </a:endParaRPr>
          </a:p>
        </c:rich>
      </c:tx>
      <c:layout>
        <c:manualLayout>
          <c:xMode val="edge"/>
          <c:yMode val="edge"/>
          <c:x val="0.32041941726981099"/>
          <c:y val="3.240740740740740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rgbClr val="FF0000"/>
          </a:solidFill>
          <a:ln w="12700">
            <a:solidFill>
              <a:schemeClr val="tx1"/>
            </a:solidFill>
            <a:round/>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w="12700">
            <a:solidFill>
              <a:schemeClr val="tx1"/>
            </a:solidFill>
            <a:round/>
          </a:ln>
          <a:effectLst>
            <a:glow>
              <a:schemeClr val="accent1"/>
            </a:glow>
          </a:effectLst>
        </c:spPr>
      </c:pivotFmt>
      <c:pivotFmt>
        <c:idx val="9"/>
        <c:spPr>
          <a:solidFill>
            <a:srgbClr val="FF0000"/>
          </a:solidFill>
          <a:ln w="12700">
            <a:solidFill>
              <a:schemeClr val="tx1"/>
            </a:solidFill>
            <a:round/>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w="12700">
            <a:solidFill>
              <a:schemeClr val="tx1"/>
            </a:solidFill>
            <a:round/>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20212660272019"/>
          <c:y val="0.13171668818694296"/>
          <c:w val="0.73790629562179644"/>
          <c:h val="0.7608838678091977"/>
        </c:manualLayout>
      </c:layout>
      <c:barChart>
        <c:barDir val="bar"/>
        <c:grouping val="clustered"/>
        <c:varyColors val="0"/>
        <c:ser>
          <c:idx val="0"/>
          <c:order val="0"/>
          <c:tx>
            <c:strRef>
              <c:f>'Product analysis'!$D$8</c:f>
              <c:strCache>
                <c:ptCount val="1"/>
                <c:pt idx="0">
                  <c:v>Total</c:v>
                </c:pt>
              </c:strCache>
            </c:strRef>
          </c:tx>
          <c:spPr>
            <a:solidFill>
              <a:srgbClr val="FF0000"/>
            </a:solidFill>
            <a:ln w="12700">
              <a:solidFill>
                <a:schemeClr val="tx1"/>
              </a:solidFill>
              <a:round/>
            </a:ln>
            <a:effectLst>
              <a:glow>
                <a:schemeClr val="accent1"/>
              </a:glow>
            </a:effectLst>
          </c:spPr>
          <c:invertIfNegative val="0"/>
          <c:cat>
            <c:strRef>
              <c:f>'Product analysis'!$C$9:$C$16</c:f>
              <c:strCache>
                <c:ptCount val="8"/>
                <c:pt idx="0">
                  <c:v>coat</c:v>
                </c:pt>
                <c:pt idx="1">
                  <c:v>leggings</c:v>
                </c:pt>
                <c:pt idx="2">
                  <c:v>trousers</c:v>
                </c:pt>
                <c:pt idx="3">
                  <c:v>jeans</c:v>
                </c:pt>
                <c:pt idx="4">
                  <c:v>kurti</c:v>
                </c:pt>
                <c:pt idx="5">
                  <c:v>shirt</c:v>
                </c:pt>
                <c:pt idx="6">
                  <c:v>kurta sets</c:v>
                </c:pt>
                <c:pt idx="7">
                  <c:v>t-shirt</c:v>
                </c:pt>
              </c:strCache>
            </c:strRef>
          </c:cat>
          <c:val>
            <c:numRef>
              <c:f>'Product analysis'!$D$9:$D$16</c:f>
              <c:numCache>
                <c:formatCode>_ [$₹-4009]\ * #,##0_ ;_ [$₹-4009]\ * \-#,##0_ ;_ [$₹-4009]\ * "-"??_ ;_ @_ </c:formatCode>
                <c:ptCount val="8"/>
                <c:pt idx="0">
                  <c:v>26804</c:v>
                </c:pt>
                <c:pt idx="1">
                  <c:v>30199</c:v>
                </c:pt>
                <c:pt idx="2">
                  <c:v>40409</c:v>
                </c:pt>
                <c:pt idx="3">
                  <c:v>45647</c:v>
                </c:pt>
                <c:pt idx="4">
                  <c:v>60622</c:v>
                </c:pt>
                <c:pt idx="5">
                  <c:v>69831</c:v>
                </c:pt>
                <c:pt idx="6">
                  <c:v>72424</c:v>
                </c:pt>
                <c:pt idx="7">
                  <c:v>72945</c:v>
                </c:pt>
              </c:numCache>
            </c:numRef>
          </c:val>
          <c:extLst>
            <c:ext xmlns:c16="http://schemas.microsoft.com/office/drawing/2014/chart" uri="{C3380CC4-5D6E-409C-BE32-E72D297353CC}">
              <c16:uniqueId val="{00000000-C2CD-44CF-B7F0-AF73596A84D5}"/>
            </c:ext>
          </c:extLst>
        </c:ser>
        <c:dLbls>
          <c:showLegendKey val="0"/>
          <c:showVal val="0"/>
          <c:showCatName val="0"/>
          <c:showSerName val="0"/>
          <c:showPercent val="0"/>
          <c:showBubbleSize val="0"/>
        </c:dLbls>
        <c:gapWidth val="182"/>
        <c:axId val="204669087"/>
        <c:axId val="204663263"/>
      </c:barChart>
      <c:catAx>
        <c:axId val="20466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204663263"/>
        <c:crosses val="autoZero"/>
        <c:auto val="1"/>
        <c:lblAlgn val="ctr"/>
        <c:lblOffset val="100"/>
        <c:noMultiLvlLbl val="0"/>
      </c:catAx>
      <c:valAx>
        <c:axId val="204663263"/>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20466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46900">
          <a:schemeClr val="accent1">
            <a:lumMod val="40000"/>
            <a:lumOff val="60000"/>
          </a:schemeClr>
        </a:gs>
        <a:gs pos="0">
          <a:schemeClr val="accent1">
            <a:lumMod val="60000"/>
            <a:lumOff val="40000"/>
          </a:schemeClr>
        </a:gs>
        <a:gs pos="100000">
          <a:schemeClr val="accent1">
            <a:lumMod val="20000"/>
            <a:lumOff val="80000"/>
          </a:schemeClr>
        </a:gs>
      </a:gsLst>
      <a:lin ang="18900000" scaled="1"/>
    </a:gradFill>
    <a:ln w="158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EXCEL.xlsx]KPI!PivotTable4</c:name>
    <c:fmtId val="12"/>
  </c:pivotSource>
  <c:chart>
    <c:autoTitleDeleted val="1"/>
    <c:pivotFmts>
      <c:pivotFmt>
        <c:idx val="0"/>
        <c:spPr>
          <a:solidFill>
            <a:schemeClr val="accent1"/>
          </a:solidFill>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486503522399041E-3"/>
          <c:y val="6.9764580039946594E-2"/>
          <c:w val="0.99100145163907893"/>
          <c:h val="0.93023541996005343"/>
        </c:manualLayout>
      </c:layout>
      <c:lineChart>
        <c:grouping val="standard"/>
        <c:varyColors val="0"/>
        <c:ser>
          <c:idx val="0"/>
          <c:order val="0"/>
          <c:tx>
            <c:strRef>
              <c:f>KPI!$C$7</c:f>
              <c:strCache>
                <c:ptCount val="1"/>
                <c:pt idx="0">
                  <c:v>Total</c:v>
                </c:pt>
              </c:strCache>
            </c:strRef>
          </c:tx>
          <c:spPr>
            <a:ln w="38100" cap="rnd">
              <a:solidFill>
                <a:srgbClr val="C00000"/>
              </a:solidFill>
              <a:round/>
            </a:ln>
            <a:effectLst/>
          </c:spPr>
          <c:marker>
            <c:symbol val="none"/>
          </c:marker>
          <c:cat>
            <c:strRef>
              <c:f>KPI!$B$8:$B$20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KPI!$C$8:$C$20</c:f>
              <c:numCache>
                <c:formatCode>[$₹-4009]\ #,##0</c:formatCode>
                <c:ptCount val="12"/>
                <c:pt idx="0">
                  <c:v>17886</c:v>
                </c:pt>
                <c:pt idx="1">
                  <c:v>26290</c:v>
                </c:pt>
                <c:pt idx="2">
                  <c:v>25012</c:v>
                </c:pt>
                <c:pt idx="3">
                  <c:v>28680</c:v>
                </c:pt>
                <c:pt idx="4">
                  <c:v>38748</c:v>
                </c:pt>
                <c:pt idx="5">
                  <c:v>30998</c:v>
                </c:pt>
                <c:pt idx="6">
                  <c:v>25969</c:v>
                </c:pt>
                <c:pt idx="7">
                  <c:v>19919</c:v>
                </c:pt>
                <c:pt idx="8">
                  <c:v>79759</c:v>
                </c:pt>
                <c:pt idx="9">
                  <c:v>59393</c:v>
                </c:pt>
                <c:pt idx="10">
                  <c:v>15444</c:v>
                </c:pt>
                <c:pt idx="11">
                  <c:v>50783</c:v>
                </c:pt>
              </c:numCache>
            </c:numRef>
          </c:val>
          <c:smooth val="0"/>
          <c:extLst>
            <c:ext xmlns:c16="http://schemas.microsoft.com/office/drawing/2014/chart" uri="{C3380CC4-5D6E-409C-BE32-E72D297353CC}">
              <c16:uniqueId val="{00000000-D713-4377-85A4-653372BDE5C3}"/>
            </c:ext>
          </c:extLst>
        </c:ser>
        <c:dLbls>
          <c:showLegendKey val="0"/>
          <c:showVal val="0"/>
          <c:showCatName val="0"/>
          <c:showSerName val="0"/>
          <c:showPercent val="0"/>
          <c:showBubbleSize val="0"/>
        </c:dLbls>
        <c:smooth val="0"/>
        <c:axId val="195718223"/>
        <c:axId val="195715311"/>
      </c:lineChart>
      <c:catAx>
        <c:axId val="195718223"/>
        <c:scaling>
          <c:orientation val="minMax"/>
        </c:scaling>
        <c:delete val="1"/>
        <c:axPos val="b"/>
        <c:numFmt formatCode="General" sourceLinked="1"/>
        <c:majorTickMark val="none"/>
        <c:minorTickMark val="none"/>
        <c:tickLblPos val="nextTo"/>
        <c:crossAx val="195715311"/>
        <c:crosses val="autoZero"/>
        <c:auto val="1"/>
        <c:lblAlgn val="ctr"/>
        <c:lblOffset val="100"/>
        <c:noMultiLvlLbl val="0"/>
      </c:catAx>
      <c:valAx>
        <c:axId val="195715311"/>
        <c:scaling>
          <c:orientation val="minMax"/>
        </c:scaling>
        <c:delete val="1"/>
        <c:axPos val="l"/>
        <c:numFmt formatCode="[$₹-4009]\ #,##0" sourceLinked="1"/>
        <c:majorTickMark val="none"/>
        <c:minorTickMark val="none"/>
        <c:tickLblPos val="nextTo"/>
        <c:crossAx val="195718223"/>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EXCEL.xlsx]KPI!PivotTable5</c:name>
    <c:fmtId val="3"/>
  </c:pivotSource>
  <c:chart>
    <c:autoTitleDeleted val="1"/>
    <c:pivotFmts>
      <c:pivotFmt>
        <c:idx val="0"/>
        <c:spPr>
          <a:solidFill>
            <a:schemeClr val="accent1"/>
          </a:solidFill>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KPI!$G$7</c:f>
              <c:strCache>
                <c:ptCount val="1"/>
                <c:pt idx="0">
                  <c:v>Total</c:v>
                </c:pt>
              </c:strCache>
            </c:strRef>
          </c:tx>
          <c:spPr>
            <a:ln w="38100" cap="rnd">
              <a:solidFill>
                <a:srgbClr val="C00000"/>
              </a:solidFill>
              <a:round/>
            </a:ln>
            <a:effectLst/>
          </c:spPr>
          <c:marker>
            <c:symbol val="none"/>
          </c:marker>
          <c:cat>
            <c:strRef>
              <c:f>KPI!$F$8:$F$20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KPI!$G$8:$G$20</c:f>
              <c:numCache>
                <c:formatCode>General</c:formatCode>
                <c:ptCount val="12"/>
                <c:pt idx="0">
                  <c:v>11</c:v>
                </c:pt>
                <c:pt idx="1">
                  <c:v>12</c:v>
                </c:pt>
                <c:pt idx="2">
                  <c:v>14</c:v>
                </c:pt>
                <c:pt idx="3">
                  <c:v>11</c:v>
                </c:pt>
                <c:pt idx="4">
                  <c:v>18</c:v>
                </c:pt>
                <c:pt idx="5">
                  <c:v>12</c:v>
                </c:pt>
                <c:pt idx="6">
                  <c:v>9</c:v>
                </c:pt>
                <c:pt idx="7">
                  <c:v>7</c:v>
                </c:pt>
                <c:pt idx="8">
                  <c:v>32</c:v>
                </c:pt>
                <c:pt idx="9">
                  <c:v>23</c:v>
                </c:pt>
                <c:pt idx="10">
                  <c:v>7</c:v>
                </c:pt>
                <c:pt idx="11">
                  <c:v>21</c:v>
                </c:pt>
              </c:numCache>
            </c:numRef>
          </c:val>
          <c:smooth val="0"/>
          <c:extLst>
            <c:ext xmlns:c16="http://schemas.microsoft.com/office/drawing/2014/chart" uri="{C3380CC4-5D6E-409C-BE32-E72D297353CC}">
              <c16:uniqueId val="{00000000-7E54-45CB-93FA-8D985BCDA19A}"/>
            </c:ext>
          </c:extLst>
        </c:ser>
        <c:dLbls>
          <c:showLegendKey val="0"/>
          <c:showVal val="0"/>
          <c:showCatName val="0"/>
          <c:showSerName val="0"/>
          <c:showPercent val="0"/>
          <c:showBubbleSize val="0"/>
        </c:dLbls>
        <c:smooth val="0"/>
        <c:axId val="2447791"/>
        <c:axId val="2442383"/>
      </c:lineChart>
      <c:catAx>
        <c:axId val="2447791"/>
        <c:scaling>
          <c:orientation val="minMax"/>
        </c:scaling>
        <c:delete val="1"/>
        <c:axPos val="b"/>
        <c:numFmt formatCode="General" sourceLinked="1"/>
        <c:majorTickMark val="none"/>
        <c:minorTickMark val="none"/>
        <c:tickLblPos val="nextTo"/>
        <c:crossAx val="2442383"/>
        <c:crosses val="autoZero"/>
        <c:auto val="1"/>
        <c:lblAlgn val="ctr"/>
        <c:lblOffset val="100"/>
        <c:noMultiLvlLbl val="0"/>
      </c:catAx>
      <c:valAx>
        <c:axId val="2442383"/>
        <c:scaling>
          <c:orientation val="minMax"/>
        </c:scaling>
        <c:delete val="1"/>
        <c:axPos val="l"/>
        <c:numFmt formatCode="General" sourceLinked="1"/>
        <c:majorTickMark val="none"/>
        <c:minorTickMark val="none"/>
        <c:tickLblPos val="nextTo"/>
        <c:crossAx val="2447791"/>
        <c:crosses val="autoZero"/>
        <c:crossBetween val="between"/>
      </c:valAx>
      <c:spPr>
        <a:noFill/>
        <a:ln w="381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EXCEL.xlsx]KPI!PivotTable7</c:name>
    <c:fmtId val="3"/>
  </c:pivotSource>
  <c:chart>
    <c:autoTitleDeleted val="1"/>
    <c:pivotFmts>
      <c:pivotFmt>
        <c:idx val="0"/>
        <c:spPr>
          <a:solidFill>
            <a:schemeClr val="accent1"/>
          </a:solidFill>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4726518229963418E-2"/>
          <c:w val="0.99177876993567371"/>
          <c:h val="0.94527348177003656"/>
        </c:manualLayout>
      </c:layout>
      <c:lineChart>
        <c:grouping val="standard"/>
        <c:varyColors val="0"/>
        <c:ser>
          <c:idx val="0"/>
          <c:order val="0"/>
          <c:tx>
            <c:strRef>
              <c:f>KPI!$M$7</c:f>
              <c:strCache>
                <c:ptCount val="1"/>
                <c:pt idx="0">
                  <c:v>Total</c:v>
                </c:pt>
              </c:strCache>
            </c:strRef>
          </c:tx>
          <c:spPr>
            <a:ln w="38100" cap="rnd">
              <a:solidFill>
                <a:srgbClr val="C00000"/>
              </a:solidFill>
              <a:round/>
            </a:ln>
            <a:effectLst/>
          </c:spPr>
          <c:marker>
            <c:symbol val="none"/>
          </c:marker>
          <c:cat>
            <c:strRef>
              <c:f>KPI!$L$8:$L$20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KPI!$M$8:$M$20</c:f>
              <c:numCache>
                <c:formatCode>General</c:formatCode>
                <c:ptCount val="12"/>
                <c:pt idx="0">
                  <c:v>13</c:v>
                </c:pt>
                <c:pt idx="1">
                  <c:v>20</c:v>
                </c:pt>
                <c:pt idx="2">
                  <c:v>18</c:v>
                </c:pt>
                <c:pt idx="3">
                  <c:v>20</c:v>
                </c:pt>
                <c:pt idx="4">
                  <c:v>27</c:v>
                </c:pt>
                <c:pt idx="5">
                  <c:v>22</c:v>
                </c:pt>
                <c:pt idx="6">
                  <c:v>17</c:v>
                </c:pt>
                <c:pt idx="7">
                  <c:v>12</c:v>
                </c:pt>
                <c:pt idx="8">
                  <c:v>55</c:v>
                </c:pt>
                <c:pt idx="9">
                  <c:v>39</c:v>
                </c:pt>
                <c:pt idx="10">
                  <c:v>11</c:v>
                </c:pt>
                <c:pt idx="11">
                  <c:v>37</c:v>
                </c:pt>
              </c:numCache>
            </c:numRef>
          </c:val>
          <c:smooth val="0"/>
          <c:extLst>
            <c:ext xmlns:c16="http://schemas.microsoft.com/office/drawing/2014/chart" uri="{C3380CC4-5D6E-409C-BE32-E72D297353CC}">
              <c16:uniqueId val="{00000000-A06E-427D-82AC-4E3746AC2E71}"/>
            </c:ext>
          </c:extLst>
        </c:ser>
        <c:dLbls>
          <c:showLegendKey val="0"/>
          <c:showVal val="0"/>
          <c:showCatName val="0"/>
          <c:showSerName val="0"/>
          <c:showPercent val="0"/>
          <c:showBubbleSize val="0"/>
        </c:dLbls>
        <c:smooth val="0"/>
        <c:axId val="200019471"/>
        <c:axId val="200030287"/>
      </c:lineChart>
      <c:catAx>
        <c:axId val="200019471"/>
        <c:scaling>
          <c:orientation val="minMax"/>
        </c:scaling>
        <c:delete val="1"/>
        <c:axPos val="b"/>
        <c:numFmt formatCode="General" sourceLinked="1"/>
        <c:majorTickMark val="none"/>
        <c:minorTickMark val="none"/>
        <c:tickLblPos val="nextTo"/>
        <c:crossAx val="200030287"/>
        <c:crosses val="autoZero"/>
        <c:auto val="1"/>
        <c:lblAlgn val="ctr"/>
        <c:lblOffset val="100"/>
        <c:noMultiLvlLbl val="0"/>
      </c:catAx>
      <c:valAx>
        <c:axId val="200030287"/>
        <c:scaling>
          <c:orientation val="minMax"/>
        </c:scaling>
        <c:delete val="1"/>
        <c:axPos val="l"/>
        <c:numFmt formatCode="General" sourceLinked="1"/>
        <c:majorTickMark val="none"/>
        <c:minorTickMark val="none"/>
        <c:tickLblPos val="nextTo"/>
        <c:crossAx val="200019471"/>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81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EXCEL.xlsx]KPI!PivotTable6</c:name>
    <c:fmtId val="3"/>
  </c:pivotSource>
  <c:chart>
    <c:autoTitleDeleted val="1"/>
    <c:pivotFmts>
      <c:pivotFmt>
        <c:idx val="0"/>
        <c:spPr>
          <a:solidFill>
            <a:schemeClr val="accent1"/>
          </a:solidFill>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KPI!$J$7</c:f>
              <c:strCache>
                <c:ptCount val="1"/>
                <c:pt idx="0">
                  <c:v>Total</c:v>
                </c:pt>
              </c:strCache>
            </c:strRef>
          </c:tx>
          <c:spPr>
            <a:ln w="38100" cap="rnd">
              <a:solidFill>
                <a:srgbClr val="C00000"/>
              </a:solidFill>
              <a:round/>
            </a:ln>
            <a:effectLst/>
          </c:spPr>
          <c:marker>
            <c:symbol val="none"/>
          </c:marker>
          <c:cat>
            <c:strRef>
              <c:f>KPI!$I$8:$I$20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KPI!$J$8:$J$20</c:f>
              <c:numCache>
                <c:formatCode>[$₹-4009]\ #,##0</c:formatCode>
                <c:ptCount val="12"/>
                <c:pt idx="0">
                  <c:v>8536</c:v>
                </c:pt>
                <c:pt idx="1">
                  <c:v>16090</c:v>
                </c:pt>
                <c:pt idx="2">
                  <c:v>13112</c:v>
                </c:pt>
                <c:pt idx="3">
                  <c:v>19330</c:v>
                </c:pt>
                <c:pt idx="4">
                  <c:v>23448</c:v>
                </c:pt>
                <c:pt idx="5">
                  <c:v>20798</c:v>
                </c:pt>
                <c:pt idx="6">
                  <c:v>18319</c:v>
                </c:pt>
                <c:pt idx="7">
                  <c:v>13969</c:v>
                </c:pt>
                <c:pt idx="8">
                  <c:v>52559</c:v>
                </c:pt>
                <c:pt idx="9">
                  <c:v>39843</c:v>
                </c:pt>
                <c:pt idx="10">
                  <c:v>9494</c:v>
                </c:pt>
                <c:pt idx="11">
                  <c:v>32933</c:v>
                </c:pt>
              </c:numCache>
            </c:numRef>
          </c:val>
          <c:smooth val="0"/>
          <c:extLst>
            <c:ext xmlns:c16="http://schemas.microsoft.com/office/drawing/2014/chart" uri="{C3380CC4-5D6E-409C-BE32-E72D297353CC}">
              <c16:uniqueId val="{00000000-C12E-41E7-BDEE-D8BCD712CC79}"/>
            </c:ext>
          </c:extLst>
        </c:ser>
        <c:dLbls>
          <c:showLegendKey val="0"/>
          <c:showVal val="0"/>
          <c:showCatName val="0"/>
          <c:showSerName val="0"/>
          <c:showPercent val="0"/>
          <c:showBubbleSize val="0"/>
        </c:dLbls>
        <c:smooth val="0"/>
        <c:axId val="15434367"/>
        <c:axId val="15437279"/>
      </c:lineChart>
      <c:catAx>
        <c:axId val="15434367"/>
        <c:scaling>
          <c:orientation val="minMax"/>
        </c:scaling>
        <c:delete val="1"/>
        <c:axPos val="b"/>
        <c:numFmt formatCode="General" sourceLinked="1"/>
        <c:majorTickMark val="none"/>
        <c:minorTickMark val="none"/>
        <c:tickLblPos val="nextTo"/>
        <c:crossAx val="15437279"/>
        <c:crosses val="autoZero"/>
        <c:auto val="1"/>
        <c:lblAlgn val="ctr"/>
        <c:lblOffset val="100"/>
        <c:noMultiLvlLbl val="0"/>
      </c:catAx>
      <c:valAx>
        <c:axId val="15437279"/>
        <c:scaling>
          <c:orientation val="minMax"/>
        </c:scaling>
        <c:delete val="1"/>
        <c:axPos val="l"/>
        <c:numFmt formatCode="[$₹-4009]\ #,##0" sourceLinked="1"/>
        <c:majorTickMark val="none"/>
        <c:minorTickMark val="none"/>
        <c:tickLblPos val="nextTo"/>
        <c:crossAx val="1543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EXCEL.xlsx]KPI!PivotTable15</c:name>
    <c:fmtId val="6"/>
  </c:pivotSource>
  <c:chart>
    <c:autoTitleDeleted val="1"/>
    <c:pivotFmts>
      <c:pivotFmt>
        <c:idx val="0"/>
        <c:spPr>
          <a:solidFill>
            <a:schemeClr val="accent1"/>
          </a:solidFill>
          <a:ln w="57150" cap="rnd">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7150" cap="rnd">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373473405265413E-2"/>
          <c:y val="6.2734984174590142E-2"/>
          <c:w val="0.96489637673002615"/>
          <c:h val="0.92520121477890194"/>
        </c:manualLayout>
      </c:layout>
      <c:lineChart>
        <c:grouping val="standard"/>
        <c:varyColors val="0"/>
        <c:ser>
          <c:idx val="0"/>
          <c:order val="0"/>
          <c:tx>
            <c:strRef>
              <c:f>KPI!$C$35</c:f>
              <c:strCache>
                <c:ptCount val="1"/>
                <c:pt idx="0">
                  <c:v>Total</c:v>
                </c:pt>
              </c:strCache>
            </c:strRef>
          </c:tx>
          <c:spPr>
            <a:ln w="38100" cap="rnd">
              <a:solidFill>
                <a:srgbClr val="C00000"/>
              </a:solidFill>
              <a:round/>
            </a:ln>
            <a:effectLst/>
          </c:spPr>
          <c:marker>
            <c:symbol val="none"/>
          </c:marker>
          <c:cat>
            <c:strRef>
              <c:f>KPI!$B$36:$B$44</c:f>
              <c:strCache>
                <c:ptCount val="8"/>
                <c:pt idx="0">
                  <c:v>coat</c:v>
                </c:pt>
                <c:pt idx="1">
                  <c:v>jeans</c:v>
                </c:pt>
                <c:pt idx="2">
                  <c:v>kurta sets</c:v>
                </c:pt>
                <c:pt idx="3">
                  <c:v>kurti</c:v>
                </c:pt>
                <c:pt idx="4">
                  <c:v>leggings</c:v>
                </c:pt>
                <c:pt idx="5">
                  <c:v>shirt</c:v>
                </c:pt>
                <c:pt idx="6">
                  <c:v>trousers</c:v>
                </c:pt>
                <c:pt idx="7">
                  <c:v>t-shirt</c:v>
                </c:pt>
              </c:strCache>
            </c:strRef>
          </c:cat>
          <c:val>
            <c:numRef>
              <c:f>KPI!$C$36:$C$44</c:f>
              <c:numCache>
                <c:formatCode>0%</c:formatCode>
                <c:ptCount val="8"/>
                <c:pt idx="0">
                  <c:v>0.61945978212207131</c:v>
                </c:pt>
                <c:pt idx="1">
                  <c:v>0.66481915569478822</c:v>
                </c:pt>
                <c:pt idx="2">
                  <c:v>0.64790677123605434</c:v>
                </c:pt>
                <c:pt idx="3">
                  <c:v>0.62142456533931578</c:v>
                </c:pt>
                <c:pt idx="4">
                  <c:v>0.66224047153879273</c:v>
                </c:pt>
                <c:pt idx="5">
                  <c:v>0.68352164511463387</c:v>
                </c:pt>
                <c:pt idx="6">
                  <c:v>0.66344131257888095</c:v>
                </c:pt>
                <c:pt idx="7">
                  <c:v>0.58050586057988895</c:v>
                </c:pt>
              </c:numCache>
            </c:numRef>
          </c:val>
          <c:smooth val="0"/>
          <c:extLst>
            <c:ext xmlns:c16="http://schemas.microsoft.com/office/drawing/2014/chart" uri="{C3380CC4-5D6E-409C-BE32-E72D297353CC}">
              <c16:uniqueId val="{00000000-3A18-4AF1-A605-3EA5C31DA434}"/>
            </c:ext>
          </c:extLst>
        </c:ser>
        <c:dLbls>
          <c:showLegendKey val="0"/>
          <c:showVal val="0"/>
          <c:showCatName val="0"/>
          <c:showSerName val="0"/>
          <c:showPercent val="0"/>
          <c:showBubbleSize val="0"/>
        </c:dLbls>
        <c:smooth val="0"/>
        <c:axId val="195699087"/>
        <c:axId val="195684111"/>
      </c:lineChart>
      <c:catAx>
        <c:axId val="195699087"/>
        <c:scaling>
          <c:orientation val="minMax"/>
        </c:scaling>
        <c:delete val="1"/>
        <c:axPos val="b"/>
        <c:numFmt formatCode="General" sourceLinked="1"/>
        <c:majorTickMark val="none"/>
        <c:minorTickMark val="none"/>
        <c:tickLblPos val="nextTo"/>
        <c:crossAx val="195684111"/>
        <c:crosses val="autoZero"/>
        <c:auto val="1"/>
        <c:lblAlgn val="ctr"/>
        <c:lblOffset val="100"/>
        <c:noMultiLvlLbl val="0"/>
      </c:catAx>
      <c:valAx>
        <c:axId val="195684111"/>
        <c:scaling>
          <c:orientation val="minMax"/>
        </c:scaling>
        <c:delete val="1"/>
        <c:axPos val="l"/>
        <c:numFmt formatCode="0%" sourceLinked="1"/>
        <c:majorTickMark val="none"/>
        <c:minorTickMark val="none"/>
        <c:tickLblPos val="nextTo"/>
        <c:crossAx val="19569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EXCEL.xlsx]Sales trends!PivotTable8</c:name>
    <c:fmtId val="2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N" sz="1600" b="1">
                <a:solidFill>
                  <a:sysClr val="windowText" lastClr="000000"/>
                </a:solidFill>
              </a:rPr>
              <a:t>SALES</a:t>
            </a:r>
            <a:r>
              <a:rPr lang="en-IN" sz="1600" b="1" baseline="0">
                <a:solidFill>
                  <a:sysClr val="windowText" lastClr="000000"/>
                </a:solidFill>
              </a:rPr>
              <a:t> TRENDS</a:t>
            </a:r>
            <a:endParaRPr lang="en-IN" sz="1600" b="1">
              <a:solidFill>
                <a:sysClr val="windowText" lastClr="000000"/>
              </a:solidFill>
            </a:endParaRPr>
          </a:p>
        </c:rich>
      </c:tx>
      <c:layout>
        <c:manualLayout>
          <c:xMode val="edge"/>
          <c:yMode val="edge"/>
          <c:x val="0.1561449666058492"/>
          <c:y val="3.703690502339784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F000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chemeClr val="tx1">
                <a:lumMod val="95000"/>
                <a:lumOff val="5000"/>
                <a:alpha val="61000"/>
              </a:schemeClr>
            </a:solidFill>
          </a:ln>
          <a:effectLst/>
        </c:spPr>
      </c:pivotFmt>
      <c:pivotFmt>
        <c:idx val="3"/>
        <c:spPr>
          <a:solidFill>
            <a:srgbClr val="FF000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chemeClr val="tx1">
                <a:lumMod val="95000"/>
                <a:lumOff val="5000"/>
                <a:alpha val="61000"/>
              </a:schemeClr>
            </a:solidFill>
          </a:ln>
          <a:effectLst/>
        </c:spPr>
      </c:pivotFmt>
      <c:pivotFmt>
        <c:idx val="5"/>
        <c:spPr>
          <a:solidFill>
            <a:schemeClr val="accent1"/>
          </a:solidFill>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solidFill>
              <a:schemeClr val="tx1">
                <a:lumMod val="95000"/>
                <a:lumOff val="5000"/>
                <a:alpha val="61000"/>
              </a:schemeClr>
            </a:solidFill>
          </a:ln>
          <a:effectLst/>
        </c:spPr>
      </c:pivotFmt>
      <c:pivotFmt>
        <c:idx val="8"/>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3359580052497"/>
          <c:y val="0.22685185185185186"/>
          <c:w val="0.77064238845144362"/>
          <c:h val="0.64216061533974922"/>
        </c:manualLayout>
      </c:layout>
      <c:barChart>
        <c:barDir val="col"/>
        <c:grouping val="clustered"/>
        <c:varyColors val="0"/>
        <c:ser>
          <c:idx val="0"/>
          <c:order val="0"/>
          <c:tx>
            <c:strRef>
              <c:f>'Sales trends'!$C$5</c:f>
              <c:strCache>
                <c:ptCount val="1"/>
                <c:pt idx="0">
                  <c:v>Sum of TOTAL SALES</c:v>
                </c:pt>
              </c:strCache>
            </c:strRef>
          </c:tx>
          <c:spPr>
            <a:solidFill>
              <a:srgbClr val="FF0000"/>
            </a:solidFill>
            <a:ln>
              <a:solidFill>
                <a:schemeClr val="tx1">
                  <a:lumMod val="95000"/>
                  <a:lumOff val="5000"/>
                </a:schemeClr>
              </a:solidFill>
            </a:ln>
            <a:effectLst/>
          </c:spPr>
          <c:invertIfNegative val="0"/>
          <c:dPt>
            <c:idx val="8"/>
            <c:invertIfNegative val="0"/>
            <c:bubble3D val="0"/>
            <c:spPr>
              <a:solidFill>
                <a:srgbClr val="FF0000"/>
              </a:solidFill>
              <a:ln>
                <a:solidFill>
                  <a:schemeClr val="tx1">
                    <a:lumMod val="95000"/>
                    <a:lumOff val="5000"/>
                    <a:alpha val="61000"/>
                  </a:schemeClr>
                </a:solidFill>
              </a:ln>
              <a:effectLst/>
            </c:spPr>
            <c:extLst>
              <c:ext xmlns:c16="http://schemas.microsoft.com/office/drawing/2014/chart" uri="{C3380CC4-5D6E-409C-BE32-E72D297353CC}">
                <c16:uniqueId val="{00000001-847A-4C4F-9612-C720FCEDEFA5}"/>
              </c:ext>
            </c:extLst>
          </c:dPt>
          <c:cat>
            <c:strRef>
              <c:f>'Sales trends'!$B$6:$B$18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trends'!$C$6:$C$18</c:f>
              <c:numCache>
                <c:formatCode>_ [$₹-4009]\ * #,##0_ ;_ [$₹-4009]\ * \-#,##0_ ;_ [$₹-4009]\ * "-"??_ ;_ @_ </c:formatCode>
                <c:ptCount val="12"/>
                <c:pt idx="0">
                  <c:v>17886</c:v>
                </c:pt>
                <c:pt idx="1">
                  <c:v>26290</c:v>
                </c:pt>
                <c:pt idx="2">
                  <c:v>25012</c:v>
                </c:pt>
                <c:pt idx="3">
                  <c:v>28680</c:v>
                </c:pt>
                <c:pt idx="4">
                  <c:v>38748</c:v>
                </c:pt>
                <c:pt idx="5">
                  <c:v>30998</c:v>
                </c:pt>
                <c:pt idx="6">
                  <c:v>25969</c:v>
                </c:pt>
                <c:pt idx="7">
                  <c:v>19919</c:v>
                </c:pt>
                <c:pt idx="8">
                  <c:v>79759</c:v>
                </c:pt>
                <c:pt idx="9">
                  <c:v>59393</c:v>
                </c:pt>
                <c:pt idx="10">
                  <c:v>15444</c:v>
                </c:pt>
                <c:pt idx="11">
                  <c:v>50783</c:v>
                </c:pt>
              </c:numCache>
            </c:numRef>
          </c:val>
          <c:extLst>
            <c:ext xmlns:c16="http://schemas.microsoft.com/office/drawing/2014/chart" uri="{C3380CC4-5D6E-409C-BE32-E72D297353CC}">
              <c16:uniqueId val="{00000002-847A-4C4F-9612-C720FCEDEFA5}"/>
            </c:ext>
          </c:extLst>
        </c:ser>
        <c:dLbls>
          <c:showLegendKey val="0"/>
          <c:showVal val="0"/>
          <c:showCatName val="0"/>
          <c:showSerName val="0"/>
          <c:showPercent val="0"/>
          <c:showBubbleSize val="0"/>
        </c:dLbls>
        <c:gapWidth val="219"/>
        <c:overlap val="-27"/>
        <c:axId val="199990431"/>
        <c:axId val="199981279"/>
      </c:barChart>
      <c:lineChart>
        <c:grouping val="standard"/>
        <c:varyColors val="0"/>
        <c:ser>
          <c:idx val="1"/>
          <c:order val="1"/>
          <c:tx>
            <c:strRef>
              <c:f>'Sales trends'!$D$5</c:f>
              <c:strCache>
                <c:ptCount val="1"/>
                <c:pt idx="0">
                  <c:v>Count of ORDER ID</c:v>
                </c:pt>
              </c:strCache>
            </c:strRef>
          </c:tx>
          <c:spPr>
            <a:ln w="34925" cap="rnd">
              <a:solidFill>
                <a:schemeClr val="accent1"/>
              </a:solidFill>
              <a:round/>
            </a:ln>
            <a:effectLst/>
          </c:spPr>
          <c:marker>
            <c:symbol val="none"/>
          </c:marker>
          <c:cat>
            <c:strRef>
              <c:f>'Sales trends'!$B$6:$B$18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trends'!$D$6:$D$18</c:f>
              <c:numCache>
                <c:formatCode>0</c:formatCode>
                <c:ptCount val="12"/>
                <c:pt idx="0">
                  <c:v>11</c:v>
                </c:pt>
                <c:pt idx="1">
                  <c:v>12</c:v>
                </c:pt>
                <c:pt idx="2">
                  <c:v>14</c:v>
                </c:pt>
                <c:pt idx="3">
                  <c:v>11</c:v>
                </c:pt>
                <c:pt idx="4">
                  <c:v>18</c:v>
                </c:pt>
                <c:pt idx="5">
                  <c:v>12</c:v>
                </c:pt>
                <c:pt idx="6">
                  <c:v>9</c:v>
                </c:pt>
                <c:pt idx="7">
                  <c:v>7</c:v>
                </c:pt>
                <c:pt idx="8">
                  <c:v>32</c:v>
                </c:pt>
                <c:pt idx="9">
                  <c:v>23</c:v>
                </c:pt>
                <c:pt idx="10">
                  <c:v>7</c:v>
                </c:pt>
                <c:pt idx="11">
                  <c:v>21</c:v>
                </c:pt>
              </c:numCache>
            </c:numRef>
          </c:val>
          <c:smooth val="0"/>
          <c:extLst>
            <c:ext xmlns:c16="http://schemas.microsoft.com/office/drawing/2014/chart" uri="{C3380CC4-5D6E-409C-BE32-E72D297353CC}">
              <c16:uniqueId val="{00000003-847A-4C4F-9612-C720FCEDEFA5}"/>
            </c:ext>
          </c:extLst>
        </c:ser>
        <c:dLbls>
          <c:showLegendKey val="0"/>
          <c:showVal val="0"/>
          <c:showCatName val="0"/>
          <c:showSerName val="0"/>
          <c:showPercent val="0"/>
          <c:showBubbleSize val="0"/>
        </c:dLbls>
        <c:marker val="1"/>
        <c:smooth val="0"/>
        <c:axId val="199976287"/>
        <c:axId val="199990847"/>
      </c:lineChart>
      <c:catAx>
        <c:axId val="19999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9981279"/>
        <c:crosses val="autoZero"/>
        <c:auto val="1"/>
        <c:lblAlgn val="ctr"/>
        <c:lblOffset val="100"/>
        <c:noMultiLvlLbl val="0"/>
      </c:catAx>
      <c:valAx>
        <c:axId val="199981279"/>
        <c:scaling>
          <c:orientation val="minMax"/>
        </c:scaling>
        <c:delete val="0"/>
        <c:axPos val="l"/>
        <c:numFmt formatCode="[$₹-4009]\ ##,#0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9990431"/>
        <c:crosses val="autoZero"/>
        <c:crossBetween val="between"/>
      </c:valAx>
      <c:valAx>
        <c:axId val="1999908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9976287"/>
        <c:crosses val="max"/>
        <c:crossBetween val="between"/>
      </c:valAx>
      <c:catAx>
        <c:axId val="199976287"/>
        <c:scaling>
          <c:orientation val="minMax"/>
        </c:scaling>
        <c:delete val="1"/>
        <c:axPos val="b"/>
        <c:numFmt formatCode="General" sourceLinked="1"/>
        <c:majorTickMark val="out"/>
        <c:minorTickMark val="none"/>
        <c:tickLblPos val="nextTo"/>
        <c:crossAx val="199990847"/>
        <c:crosses val="autoZero"/>
        <c:auto val="1"/>
        <c:lblAlgn val="ctr"/>
        <c:lblOffset val="100"/>
        <c:noMultiLvlLbl val="0"/>
      </c:catAx>
      <c:spPr>
        <a:noFill/>
        <a:ln>
          <a:noFill/>
        </a:ln>
        <a:effectLst/>
      </c:spPr>
    </c:plotArea>
    <c:legend>
      <c:legendPos val="r"/>
      <c:layout>
        <c:manualLayout>
          <c:xMode val="edge"/>
          <c:yMode val="edge"/>
          <c:x val="0.56255573781360202"/>
          <c:y val="2.3726305045202681E-2"/>
          <c:w val="0.40966651411169164"/>
          <c:h val="0.16551035287255761"/>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85000"/>
                  <a:lumOff val="1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40000"/>
            <a:lumOff val="60000"/>
          </a:schemeClr>
        </a:gs>
        <a:gs pos="100000">
          <a:schemeClr val="accent1">
            <a:lumMod val="60000"/>
            <a:lumOff val="40000"/>
          </a:schemeClr>
        </a:gs>
      </a:gsLst>
      <a:lin ang="18900000" scaled="1"/>
      <a:tileRect/>
    </a:gradFill>
    <a:ln w="9525" cap="flat" cmpd="thinThick" algn="ctr">
      <a:solidFill>
        <a:schemeClr val="tx1">
          <a:lumMod val="15000"/>
          <a:lumOff val="85000"/>
          <a:alpha val="5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EXCEL.xlsx]Cust segmentation!PivotTable17</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AGE AND GENDER RELATION</a:t>
            </a:r>
          </a:p>
        </c:rich>
      </c:tx>
      <c:layout>
        <c:manualLayout>
          <c:xMode val="edge"/>
          <c:yMode val="edge"/>
          <c:x val="0.13747700618276743"/>
          <c:y val="7.64419437272513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6718718863219"/>
          <c:y val="0.2267455891249657"/>
          <c:w val="0.82972283983645811"/>
          <c:h val="0.53669420467606188"/>
        </c:manualLayout>
      </c:layout>
      <c:barChart>
        <c:barDir val="col"/>
        <c:grouping val="clustered"/>
        <c:varyColors val="0"/>
        <c:ser>
          <c:idx val="0"/>
          <c:order val="0"/>
          <c:tx>
            <c:strRef>
              <c:f>'Cust segmentation'!$C$25:$C$26</c:f>
              <c:strCache>
                <c:ptCount val="1"/>
                <c:pt idx="0">
                  <c:v>MEN</c:v>
                </c:pt>
              </c:strCache>
            </c:strRef>
          </c:tx>
          <c:spPr>
            <a:solidFill>
              <a:schemeClr val="accent1"/>
            </a:solidFill>
            <a:ln w="12700">
              <a:solidFill>
                <a:schemeClr val="tx1"/>
              </a:solidFill>
            </a:ln>
            <a:effectLst/>
          </c:spPr>
          <c:invertIfNegative val="0"/>
          <c:cat>
            <c:strRef>
              <c:f>'Cust segmentation'!$B$27:$B$29</c:f>
              <c:strCache>
                <c:ptCount val="3"/>
                <c:pt idx="0">
                  <c:v>YOUNG ADULT</c:v>
                </c:pt>
                <c:pt idx="1">
                  <c:v>OLD ADULT</c:v>
                </c:pt>
                <c:pt idx="2">
                  <c:v>MIDDLE AGED ADULT</c:v>
                </c:pt>
              </c:strCache>
            </c:strRef>
          </c:cat>
          <c:val>
            <c:numRef>
              <c:f>'Cust segmentation'!$C$27:$C$29</c:f>
              <c:numCache>
                <c:formatCode>General</c:formatCode>
                <c:ptCount val="3"/>
                <c:pt idx="0">
                  <c:v>33</c:v>
                </c:pt>
                <c:pt idx="1">
                  <c:v>12</c:v>
                </c:pt>
                <c:pt idx="2">
                  <c:v>20</c:v>
                </c:pt>
              </c:numCache>
            </c:numRef>
          </c:val>
          <c:extLst>
            <c:ext xmlns:c16="http://schemas.microsoft.com/office/drawing/2014/chart" uri="{C3380CC4-5D6E-409C-BE32-E72D297353CC}">
              <c16:uniqueId val="{00000000-C423-4D61-951A-251275ECBD8B}"/>
            </c:ext>
          </c:extLst>
        </c:ser>
        <c:ser>
          <c:idx val="1"/>
          <c:order val="1"/>
          <c:tx>
            <c:strRef>
              <c:f>'Cust segmentation'!$D$25:$D$26</c:f>
              <c:strCache>
                <c:ptCount val="1"/>
                <c:pt idx="0">
                  <c:v>WOMEN</c:v>
                </c:pt>
              </c:strCache>
            </c:strRef>
          </c:tx>
          <c:spPr>
            <a:solidFill>
              <a:srgbClr val="FF0000"/>
            </a:solidFill>
            <a:ln w="12700">
              <a:solidFill>
                <a:schemeClr val="tx1"/>
              </a:solidFill>
            </a:ln>
            <a:effectLst/>
          </c:spPr>
          <c:invertIfNegative val="0"/>
          <c:cat>
            <c:strRef>
              <c:f>'Cust segmentation'!$B$27:$B$29</c:f>
              <c:strCache>
                <c:ptCount val="3"/>
                <c:pt idx="0">
                  <c:v>YOUNG ADULT</c:v>
                </c:pt>
                <c:pt idx="1">
                  <c:v>OLD ADULT</c:v>
                </c:pt>
                <c:pt idx="2">
                  <c:v>MIDDLE AGED ADULT</c:v>
                </c:pt>
              </c:strCache>
            </c:strRef>
          </c:cat>
          <c:val>
            <c:numRef>
              <c:f>'Cust segmentation'!$D$27:$D$29</c:f>
              <c:numCache>
                <c:formatCode>General</c:formatCode>
                <c:ptCount val="3"/>
                <c:pt idx="0">
                  <c:v>62</c:v>
                </c:pt>
                <c:pt idx="1">
                  <c:v>23</c:v>
                </c:pt>
                <c:pt idx="2">
                  <c:v>27</c:v>
                </c:pt>
              </c:numCache>
            </c:numRef>
          </c:val>
          <c:extLst>
            <c:ext xmlns:c16="http://schemas.microsoft.com/office/drawing/2014/chart" uri="{C3380CC4-5D6E-409C-BE32-E72D297353CC}">
              <c16:uniqueId val="{00000002-FCA9-4F98-941E-5FC38CEABA05}"/>
            </c:ext>
          </c:extLst>
        </c:ser>
        <c:dLbls>
          <c:showLegendKey val="0"/>
          <c:showVal val="0"/>
          <c:showCatName val="0"/>
          <c:showSerName val="0"/>
          <c:showPercent val="0"/>
          <c:showBubbleSize val="0"/>
        </c:dLbls>
        <c:gapWidth val="219"/>
        <c:overlap val="-27"/>
        <c:axId val="829404015"/>
        <c:axId val="829399023"/>
      </c:barChart>
      <c:catAx>
        <c:axId val="82940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829399023"/>
        <c:crosses val="autoZero"/>
        <c:auto val="1"/>
        <c:lblAlgn val="ctr"/>
        <c:lblOffset val="100"/>
        <c:noMultiLvlLbl val="0"/>
      </c:catAx>
      <c:valAx>
        <c:axId val="829399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29404015"/>
        <c:crosses val="autoZero"/>
        <c:crossBetween val="between"/>
      </c:valAx>
      <c:spPr>
        <a:noFill/>
        <a:ln>
          <a:noFill/>
        </a:ln>
        <a:effectLst/>
      </c:spPr>
    </c:plotArea>
    <c:legend>
      <c:legendPos val="r"/>
      <c:layout>
        <c:manualLayout>
          <c:xMode val="edge"/>
          <c:yMode val="edge"/>
          <c:x val="0.79918009421907843"/>
          <c:y val="5.4083702765812307E-2"/>
          <c:w val="0.15859549030899192"/>
          <c:h val="0.2361657041035931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4000">
          <a:schemeClr val="accent1">
            <a:lumMod val="40000"/>
            <a:lumOff val="60000"/>
          </a:schemeClr>
        </a:gs>
        <a:gs pos="30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EXCEL.xlsx]Cust segmentation!PivotTable16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SALES BY GENDER</a:t>
            </a:r>
          </a:p>
        </c:rich>
      </c:tx>
      <c:layout>
        <c:manualLayout>
          <c:xMode val="edge"/>
          <c:yMode val="edge"/>
          <c:x val="0.28020536915494509"/>
          <c:y val="7.4210861116902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tx1"/>
            </a:solidFill>
          </a:ln>
          <a:effectLst/>
        </c:spPr>
      </c:pivotFmt>
      <c:pivotFmt>
        <c:idx val="2"/>
        <c:spPr>
          <a:solidFill>
            <a:schemeClr val="accent1"/>
          </a:solidFill>
          <a:ln w="19050">
            <a:solidFill>
              <a:schemeClr val="tx1"/>
            </a:solidFill>
          </a:ln>
          <a:effectLst/>
        </c:spPr>
      </c:pivotFmt>
      <c:pivotFmt>
        <c:idx val="3"/>
        <c:spPr>
          <a:solidFill>
            <a:schemeClr val="accent1"/>
          </a:solidFill>
          <a:ln w="19050">
            <a:solidFill>
              <a:schemeClr val="tx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tx1"/>
            </a:solidFill>
          </a:ln>
          <a:effectLst/>
        </c:spPr>
      </c:pivotFmt>
      <c:pivotFmt>
        <c:idx val="5"/>
        <c:spPr>
          <a:solidFill>
            <a:srgbClr val="FF0000"/>
          </a:solidFill>
          <a:ln w="19050">
            <a:solidFill>
              <a:schemeClr val="tx1"/>
            </a:solidFill>
          </a:ln>
          <a:effectLst/>
        </c:spPr>
      </c:pivotFmt>
      <c:pivotFmt>
        <c:idx val="6"/>
        <c:spPr>
          <a:solidFill>
            <a:schemeClr val="accent1"/>
          </a:solidFill>
          <a:ln w="19050">
            <a:solidFill>
              <a:schemeClr val="tx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tx1"/>
            </a:solidFill>
          </a:ln>
          <a:effectLst/>
        </c:spPr>
      </c:pivotFmt>
      <c:pivotFmt>
        <c:idx val="8"/>
        <c:spPr>
          <a:solidFill>
            <a:srgbClr val="FF0000"/>
          </a:solidFill>
          <a:ln w="19050">
            <a:solidFill>
              <a:schemeClr val="tx1"/>
            </a:solidFill>
          </a:ln>
          <a:effectLst/>
        </c:spPr>
      </c:pivotFmt>
    </c:pivotFmts>
    <c:plotArea>
      <c:layout/>
      <c:doughnutChart>
        <c:varyColors val="1"/>
        <c:ser>
          <c:idx val="0"/>
          <c:order val="0"/>
          <c:tx>
            <c:strRef>
              <c:f>'Cust segmentation'!$C$6</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1-3E7D-456E-B3A6-884446876639}"/>
              </c:ext>
            </c:extLst>
          </c:dPt>
          <c:dPt>
            <c:idx val="1"/>
            <c:bubble3D val="0"/>
            <c:spPr>
              <a:solidFill>
                <a:srgbClr val="FF0000"/>
              </a:solidFill>
              <a:ln w="19050">
                <a:solidFill>
                  <a:schemeClr val="tx1"/>
                </a:solidFill>
              </a:ln>
              <a:effectLst/>
            </c:spPr>
            <c:extLst>
              <c:ext xmlns:c16="http://schemas.microsoft.com/office/drawing/2014/chart" uri="{C3380CC4-5D6E-409C-BE32-E72D297353CC}">
                <c16:uniqueId val="{00000003-3E7D-456E-B3A6-884446876639}"/>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 segmentation'!$B$7:$B$8</c:f>
              <c:strCache>
                <c:ptCount val="2"/>
                <c:pt idx="0">
                  <c:v>MEN</c:v>
                </c:pt>
                <c:pt idx="1">
                  <c:v>WOMEN</c:v>
                </c:pt>
              </c:strCache>
            </c:strRef>
          </c:cat>
          <c:val>
            <c:numRef>
              <c:f>'Cust segmentation'!$C$7:$C$8</c:f>
              <c:numCache>
                <c:formatCode>General</c:formatCode>
                <c:ptCount val="2"/>
                <c:pt idx="0">
                  <c:v>65</c:v>
                </c:pt>
                <c:pt idx="1">
                  <c:v>112</c:v>
                </c:pt>
              </c:numCache>
            </c:numRef>
          </c:val>
          <c:extLst>
            <c:ext xmlns:c16="http://schemas.microsoft.com/office/drawing/2014/chart" uri="{C3380CC4-5D6E-409C-BE32-E72D297353CC}">
              <c16:uniqueId val="{00000004-3E7D-456E-B3A6-884446876639}"/>
            </c:ext>
          </c:extLst>
        </c:ser>
        <c:dLbls>
          <c:showLegendKey val="0"/>
          <c:showVal val="0"/>
          <c:showCatName val="0"/>
          <c:showSerName val="0"/>
          <c:showPercent val="0"/>
          <c:showBubbleSize val="0"/>
          <c:showLeaderLines val="0"/>
        </c:dLbls>
        <c:firstSliceAng val="0"/>
        <c:holeSize val="39"/>
      </c:doughnutChart>
      <c:spPr>
        <a:noFill/>
        <a:ln>
          <a:noFill/>
        </a:ln>
        <a:effectLst/>
      </c:spPr>
    </c:plotArea>
    <c:legend>
      <c:legendPos val="r"/>
      <c:layout>
        <c:manualLayout>
          <c:xMode val="edge"/>
          <c:yMode val="edge"/>
          <c:x val="0.69691900126098072"/>
          <c:y val="0.37947249974608571"/>
          <c:w val="0.25909795400204055"/>
          <c:h val="0.2396675067704012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46900">
          <a:schemeClr val="accent1">
            <a:lumMod val="40000"/>
            <a:lumOff val="60000"/>
          </a:schemeClr>
        </a:gs>
        <a:gs pos="0">
          <a:schemeClr val="accent1">
            <a:lumMod val="60000"/>
            <a:lumOff val="40000"/>
          </a:schemeClr>
        </a:gs>
        <a:gs pos="100000">
          <a:schemeClr val="accent1">
            <a:lumMod val="20000"/>
            <a:lumOff val="80000"/>
          </a:schemeClr>
        </a:gs>
      </a:gsLst>
      <a:lin ang="189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USING EXCEL.xlsx]Sales Channel!PivotTable18</c:name>
    <c:fmtId val="9"/>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 CHANNEL</a:t>
            </a:r>
          </a:p>
        </c:rich>
      </c:tx>
      <c:layout>
        <c:manualLayout>
          <c:xMode val="edge"/>
          <c:yMode val="edge"/>
          <c:x val="5.3201224846894178E-2"/>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tx1"/>
            </a:solidFill>
          </a:ln>
          <a:effectLst/>
        </c:spPr>
        <c:dLbl>
          <c:idx val="0"/>
          <c:layout>
            <c:manualLayout>
              <c:x val="0.18735362997658081"/>
              <c:y val="4.6750818139317434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FF00"/>
          </a:solidFill>
          <a:ln w="19050">
            <a:solidFill>
              <a:schemeClr val="tx1"/>
            </a:solidFill>
          </a:ln>
          <a:effectLst/>
        </c:spPr>
        <c:dLbl>
          <c:idx val="0"/>
          <c:layout>
            <c:manualLayout>
              <c:x val="7.0257611241217793E-2"/>
              <c:y val="-0.12622720897615708"/>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1">
              <a:lumMod val="50000"/>
              <a:lumOff val="50000"/>
            </a:schemeClr>
          </a:solidFill>
          <a:ln w="19050">
            <a:solidFill>
              <a:schemeClr val="tx1"/>
            </a:solidFill>
          </a:ln>
          <a:effectLst/>
        </c:spPr>
        <c:dLbl>
          <c:idx val="0"/>
          <c:layout>
            <c:manualLayout>
              <c:x val="-9.3676814988290474E-2"/>
              <c:y val="-0.1309022907900888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tx1"/>
            </a:solidFill>
          </a:ln>
          <a:effectLst/>
        </c:spPr>
        <c:dLbl>
          <c:idx val="0"/>
          <c:layout>
            <c:manualLayout>
              <c:x val="-0.14051522248243559"/>
              <c:y val="4.6750818139317434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tx1"/>
            </a:solidFill>
          </a:ln>
          <a:effectLst/>
        </c:spPr>
      </c:pivotFmt>
      <c:pivotFmt>
        <c:idx val="6"/>
        <c:spPr>
          <a:solidFill>
            <a:schemeClr val="accent1"/>
          </a:solidFill>
          <a:ln w="19050">
            <a:solidFill>
              <a:schemeClr val="tx1"/>
            </a:solidFill>
          </a:ln>
          <a:effectLst/>
        </c:spPr>
        <c:dLbl>
          <c:idx val="0"/>
          <c:layout>
            <c:manualLayout>
              <c:x val="-9.3676814988290405E-2"/>
              <c:y val="0.1355773726040205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tx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tx1"/>
            </a:solidFill>
          </a:ln>
          <a:effectLst/>
        </c:spPr>
        <c:dLbl>
          <c:idx val="0"/>
          <c:layout>
            <c:manualLayout>
              <c:x val="-9.3676814988290405E-2"/>
              <c:y val="0.1355773726040205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tx1"/>
            </a:solidFill>
          </a:ln>
          <a:effectLst/>
        </c:spPr>
        <c:dLbl>
          <c:idx val="0"/>
          <c:layout>
            <c:manualLayout>
              <c:x val="-0.14051522248243559"/>
              <c:y val="4.6750818139317434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1">
              <a:lumMod val="50000"/>
              <a:lumOff val="50000"/>
            </a:schemeClr>
          </a:solidFill>
          <a:ln w="19050">
            <a:solidFill>
              <a:schemeClr val="tx1"/>
            </a:solidFill>
          </a:ln>
          <a:effectLst/>
        </c:spPr>
        <c:dLbl>
          <c:idx val="0"/>
          <c:layout>
            <c:manualLayout>
              <c:x val="-9.3676814988290474E-2"/>
              <c:y val="-0.1309022907900888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FF00"/>
          </a:solidFill>
          <a:ln w="19050">
            <a:solidFill>
              <a:schemeClr val="tx1"/>
            </a:solidFill>
          </a:ln>
          <a:effectLst/>
        </c:spPr>
        <c:dLbl>
          <c:idx val="0"/>
          <c:layout>
            <c:manualLayout>
              <c:x val="7.0257611241217793E-2"/>
              <c:y val="-0.12622720897615708"/>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0000"/>
          </a:solidFill>
          <a:ln w="19050">
            <a:solidFill>
              <a:schemeClr val="tx1"/>
            </a:solidFill>
          </a:ln>
          <a:effectLst/>
        </c:spPr>
        <c:dLbl>
          <c:idx val="0"/>
          <c:layout>
            <c:manualLayout>
              <c:x val="0.18735362997658081"/>
              <c:y val="4.6750818139317434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tx1"/>
            </a:solidFill>
          </a:ln>
          <a:effectLst/>
        </c:spPr>
      </c:pivotFmt>
      <c:pivotFmt>
        <c:idx val="14"/>
        <c:spPr>
          <a:solidFill>
            <a:schemeClr val="accent1"/>
          </a:solidFill>
          <a:ln w="19050">
            <a:solidFill>
              <a:schemeClr val="tx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tx1"/>
            </a:solidFill>
          </a:ln>
          <a:effectLst/>
        </c:spPr>
        <c:dLbl>
          <c:idx val="0"/>
          <c:layout>
            <c:manualLayout>
              <c:x val="-9.3676814988290405E-2"/>
              <c:y val="0.1355773726040205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tx1"/>
            </a:solidFill>
          </a:ln>
          <a:effectLst/>
        </c:spPr>
        <c:dLbl>
          <c:idx val="0"/>
          <c:layout>
            <c:manualLayout>
              <c:x val="-0.14051522248243559"/>
              <c:y val="4.6750818139317434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tx1">
              <a:lumMod val="50000"/>
              <a:lumOff val="50000"/>
            </a:schemeClr>
          </a:solidFill>
          <a:ln w="19050">
            <a:solidFill>
              <a:schemeClr val="tx1"/>
            </a:solidFill>
          </a:ln>
          <a:effectLst/>
        </c:spPr>
        <c:dLbl>
          <c:idx val="0"/>
          <c:layout>
            <c:manualLayout>
              <c:x val="-9.3676814988290474E-2"/>
              <c:y val="-0.1309022907900888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FFFF00"/>
          </a:solidFill>
          <a:ln w="19050">
            <a:solidFill>
              <a:schemeClr val="tx1"/>
            </a:solidFill>
          </a:ln>
          <a:effectLst/>
        </c:spPr>
        <c:dLbl>
          <c:idx val="0"/>
          <c:layout>
            <c:manualLayout>
              <c:x val="7.0257611241217793E-2"/>
              <c:y val="-0.12622720897615708"/>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FF0000"/>
          </a:solidFill>
          <a:ln w="19050">
            <a:solidFill>
              <a:schemeClr val="tx1"/>
            </a:solidFill>
          </a:ln>
          <a:effectLst/>
        </c:spPr>
        <c:dLbl>
          <c:idx val="0"/>
          <c:layout>
            <c:manualLayout>
              <c:x val="0.18735362997658081"/>
              <c:y val="4.6750818139317434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tx1"/>
            </a:solidFill>
          </a:ln>
          <a:effectLst/>
        </c:spPr>
      </c:pivotFmt>
    </c:pivotFmts>
    <c:plotArea>
      <c:layout>
        <c:manualLayout>
          <c:layoutTarget val="inner"/>
          <c:xMode val="edge"/>
          <c:yMode val="edge"/>
          <c:x val="0.10293047385470259"/>
          <c:y val="0.25311756720065165"/>
          <c:w val="0.59907829144307778"/>
          <c:h val="0.70567291157570822"/>
        </c:manualLayout>
      </c:layout>
      <c:pieChart>
        <c:varyColors val="1"/>
        <c:ser>
          <c:idx val="0"/>
          <c:order val="0"/>
          <c:tx>
            <c:strRef>
              <c:f>'Sales Channel'!$C$8</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1-2E4C-4F18-B3D9-9A142DECE3DF}"/>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2E4C-4F18-B3D9-9A142DECE3DF}"/>
              </c:ext>
            </c:extLst>
          </c:dPt>
          <c:dPt>
            <c:idx val="2"/>
            <c:bubble3D val="0"/>
            <c:spPr>
              <a:solidFill>
                <a:schemeClr val="tx1">
                  <a:lumMod val="50000"/>
                  <a:lumOff val="50000"/>
                </a:schemeClr>
              </a:solidFill>
              <a:ln w="19050">
                <a:solidFill>
                  <a:schemeClr val="tx1"/>
                </a:solidFill>
              </a:ln>
              <a:effectLst/>
            </c:spPr>
            <c:extLst>
              <c:ext xmlns:c16="http://schemas.microsoft.com/office/drawing/2014/chart" uri="{C3380CC4-5D6E-409C-BE32-E72D297353CC}">
                <c16:uniqueId val="{00000005-2E4C-4F18-B3D9-9A142DECE3DF}"/>
              </c:ext>
            </c:extLst>
          </c:dPt>
          <c:dPt>
            <c:idx val="3"/>
            <c:bubble3D val="0"/>
            <c:spPr>
              <a:solidFill>
                <a:srgbClr val="FFFF00"/>
              </a:solidFill>
              <a:ln w="19050">
                <a:solidFill>
                  <a:schemeClr val="tx1"/>
                </a:solidFill>
              </a:ln>
              <a:effectLst/>
            </c:spPr>
            <c:extLst>
              <c:ext xmlns:c16="http://schemas.microsoft.com/office/drawing/2014/chart" uri="{C3380CC4-5D6E-409C-BE32-E72D297353CC}">
                <c16:uniqueId val="{00000007-2E4C-4F18-B3D9-9A142DECE3DF}"/>
              </c:ext>
            </c:extLst>
          </c:dPt>
          <c:dPt>
            <c:idx val="4"/>
            <c:bubble3D val="0"/>
            <c:spPr>
              <a:solidFill>
                <a:srgbClr val="FF0000"/>
              </a:solidFill>
              <a:ln w="19050">
                <a:solidFill>
                  <a:schemeClr val="tx1"/>
                </a:solidFill>
              </a:ln>
              <a:effectLst/>
            </c:spPr>
            <c:extLst>
              <c:ext xmlns:c16="http://schemas.microsoft.com/office/drawing/2014/chart" uri="{C3380CC4-5D6E-409C-BE32-E72D297353CC}">
                <c16:uniqueId val="{00000009-2E4C-4F18-B3D9-9A142DECE3DF}"/>
              </c:ext>
            </c:extLst>
          </c:dPt>
          <c:dPt>
            <c:idx val="5"/>
            <c:bubble3D val="0"/>
            <c:spPr>
              <a:solidFill>
                <a:schemeClr val="accent6"/>
              </a:solidFill>
              <a:ln w="19050">
                <a:solidFill>
                  <a:schemeClr val="tx1"/>
                </a:solidFill>
              </a:ln>
              <a:effectLst/>
            </c:spPr>
            <c:extLst>
              <c:ext xmlns:c16="http://schemas.microsoft.com/office/drawing/2014/chart" uri="{C3380CC4-5D6E-409C-BE32-E72D297353CC}">
                <c16:uniqueId val="{0000000B-2E4C-4F18-B3D9-9A142DECE3DF}"/>
              </c:ext>
            </c:extLst>
          </c:dPt>
          <c:dLbls>
            <c:dLbl>
              <c:idx val="0"/>
              <c:layout>
                <c:manualLayout>
                  <c:x val="-9.3676814988290405E-2"/>
                  <c:y val="0.1355773726040205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E4C-4F18-B3D9-9A142DECE3DF}"/>
                </c:ext>
              </c:extLst>
            </c:dLbl>
            <c:dLbl>
              <c:idx val="1"/>
              <c:layout>
                <c:manualLayout>
                  <c:x val="-0.14051522248243559"/>
                  <c:y val="4.675081813931743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4C-4F18-B3D9-9A142DECE3DF}"/>
                </c:ext>
              </c:extLst>
            </c:dLbl>
            <c:dLbl>
              <c:idx val="2"/>
              <c:layout>
                <c:manualLayout>
                  <c:x val="-9.3676814988290474E-2"/>
                  <c:y val="-0.1309022907900888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4C-4F18-B3D9-9A142DECE3DF}"/>
                </c:ext>
              </c:extLst>
            </c:dLbl>
            <c:dLbl>
              <c:idx val="3"/>
              <c:layout>
                <c:manualLayout>
                  <c:x val="7.0257611241217793E-2"/>
                  <c:y val="-0.1262272089761570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E4C-4F18-B3D9-9A142DECE3DF}"/>
                </c:ext>
              </c:extLst>
            </c:dLbl>
            <c:dLbl>
              <c:idx val="4"/>
              <c:layout>
                <c:manualLayout>
                  <c:x val="0.18735362997658081"/>
                  <c:y val="4.675081813931743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E4C-4F18-B3D9-9A142DECE3DF}"/>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Channel'!$B$9:$B$14</c:f>
              <c:strCache>
                <c:ptCount val="6"/>
                <c:pt idx="0">
                  <c:v>AJIO</c:v>
                </c:pt>
                <c:pt idx="1">
                  <c:v>AMAZON</c:v>
                </c:pt>
                <c:pt idx="2">
                  <c:v>FLIPKART</c:v>
                </c:pt>
                <c:pt idx="3">
                  <c:v>MEESHO</c:v>
                </c:pt>
                <c:pt idx="4">
                  <c:v>MYNTRA</c:v>
                </c:pt>
                <c:pt idx="5">
                  <c:v>NYKAA</c:v>
                </c:pt>
              </c:strCache>
            </c:strRef>
          </c:cat>
          <c:val>
            <c:numRef>
              <c:f>'Sales Channel'!$C$9:$C$14</c:f>
              <c:numCache>
                <c:formatCode>[$₹-4009]\ #,##0</c:formatCode>
                <c:ptCount val="6"/>
                <c:pt idx="0">
                  <c:v>59495</c:v>
                </c:pt>
                <c:pt idx="1">
                  <c:v>83922</c:v>
                </c:pt>
                <c:pt idx="2">
                  <c:v>57353</c:v>
                </c:pt>
                <c:pt idx="3">
                  <c:v>64120</c:v>
                </c:pt>
                <c:pt idx="4">
                  <c:v>139224</c:v>
                </c:pt>
                <c:pt idx="5">
                  <c:v>14767</c:v>
                </c:pt>
              </c:numCache>
            </c:numRef>
          </c:val>
          <c:extLst>
            <c:ext xmlns:c16="http://schemas.microsoft.com/office/drawing/2014/chart" uri="{C3380CC4-5D6E-409C-BE32-E72D297353CC}">
              <c16:uniqueId val="{0000000C-2E4C-4F18-B3D9-9A142DECE3D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5415060822315239"/>
          <c:y val="6.054991401936826E-2"/>
          <c:w val="0.22243018802977496"/>
          <c:h val="0.4977044076387003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46900">
          <a:schemeClr val="accent1">
            <a:lumMod val="40000"/>
            <a:lumOff val="60000"/>
          </a:schemeClr>
        </a:gs>
        <a:gs pos="0">
          <a:schemeClr val="accent1">
            <a:lumMod val="60000"/>
            <a:lumOff val="40000"/>
          </a:schemeClr>
        </a:gs>
        <a:gs pos="100000">
          <a:schemeClr val="accent1">
            <a:lumMod val="20000"/>
            <a:lumOff val="80000"/>
          </a:schemeClr>
        </a:gs>
      </a:gsLst>
      <a:lin ang="189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b="1">
              <a:solidFill>
                <a:schemeClr val="tx1">
                  <a:lumMod val="95000"/>
                  <a:lumOff val="5000"/>
                </a:schemeClr>
              </a:solidFill>
            </a:defRPr>
          </a:pPr>
          <a:r>
            <a:rPr lang="en-US" sz="1800" b="1" i="0" u="none" strike="noStrike" baseline="0">
              <a:solidFill>
                <a:schemeClr val="tx1">
                  <a:lumMod val="95000"/>
                  <a:lumOff val="5000"/>
                </a:schemeClr>
              </a:solidFill>
              <a:latin typeface="Calibri" panose="020F0502020204030204"/>
            </a:rPr>
            <a:t>SALES BY STATE</a:t>
          </a:r>
        </a:p>
      </cx:txPr>
    </cx:title>
    <cx:plotArea>
      <cx:plotAreaRegion>
        <cx:series layoutId="regionMap" uniqueId="{120B5549-5028-401D-9F86-C50BBB3E9B90}">
          <cx:tx>
            <cx:txData>
              <cx:f>_xlchart.v5.2</cx:f>
              <cx:v>SALES</cx:v>
            </cx:txData>
          </cx:tx>
          <cx:spPr>
            <a:ln>
              <a:solidFill>
                <a:schemeClr val="tx1"/>
              </a:solidFill>
            </a:ln>
            <a:effectLst>
              <a:glow>
                <a:schemeClr val="accent1">
                  <a:alpha val="40000"/>
                </a:schemeClr>
              </a:glow>
            </a:effectLst>
          </cx:spPr>
          <cx:dataLabels>
            <cx:numFmt formatCode="[$₹-en-IN] #,##0,0,&quot;K&quot;" sourceLinked="0"/>
            <cx:txPr>
              <a:bodyPr spcFirstLastPara="1" vertOverflow="ellipsis" horzOverflow="overflow" wrap="square" lIns="0" tIns="0" rIns="0" bIns="0" anchor="ctr" anchorCtr="1"/>
              <a:lstStyle/>
              <a:p>
                <a:pPr algn="ctr" rtl="0">
                  <a:defRPr sz="3600"/>
                </a:pPr>
                <a:endParaRPr lang="en-US" sz="3600" b="0" i="0" u="none" strike="noStrike" baseline="0">
                  <a:solidFill>
                    <a:sysClr val="window" lastClr="FFFFFF">
                      <a:lumMod val="95000"/>
                    </a:sysClr>
                  </a:solidFill>
                  <a:latin typeface="Calibri" panose="020F0502020204030204"/>
                </a:endParaRPr>
              </a:p>
            </cx:txPr>
            <cx:visibility seriesName="0" categoryName="0" value="0"/>
            <cx:separator>, </cx:separator>
            <cx:dataLabel idx="5">
              <cx:txPr>
                <a:bodyPr spcFirstLastPara="1" vertOverflow="ellipsis" horzOverflow="overflow" wrap="square" lIns="0" tIns="0" rIns="0" bIns="0" anchor="ctr" anchorCtr="1"/>
                <a:lstStyle/>
                <a:p>
                  <a:pPr algn="ctr" rtl="0">
                    <a:defRPr sz="1200"/>
                  </a:pPr>
                  <a:endParaRPr lang="en-US" sz="1200" b="0" i="0" u="none" strike="noStrike" baseline="0">
                    <a:solidFill>
                      <a:sysClr val="window" lastClr="FFFFFF">
                        <a:lumMod val="95000"/>
                      </a:sysClr>
                    </a:solidFill>
                    <a:latin typeface="Calibri" panose="020F0502020204030204"/>
                  </a:endParaRPr>
                </a:p>
              </cx:txPr>
            </cx:dataLabel>
          </cx:dataLabels>
          <cx:dataId val="0"/>
          <cx:layoutPr>
            <cx:geography cultureLanguage="en-US" cultureRegion="US" attribution="Powered by Bing">
              <cx:geoCache provider="{E9337A44-BEBE-4D9F-B70C-5C5E7DAFC167}">
                <cx:binary>1Htpc9vG0u5fcfnzhYJZMXPq5FQZIEiCFLV7/YLSYgODbQAMBtuvv03ZyZFoRnqdem/VjZ2SI4JA
T+/dTzf+fT/+6774etu+GcuiMv+6H39/m3Zd/a/ffjP36dfy1pyU6r7VRn/rTu51+Zv+9k3df/3t
ob0dVJX8hl1Ef7tPb9vu6/j2P/+GpyVf9am+v+2Uri7t13a6+mps0ZkXrh299Ob2oVTVQpmuVfcd
+v3txfuzzTv/7ZuvVae66Waqv/7+9tl33r757fBJP1F9U8DBOvsA9xL3RFCMKJP47ZtCV8mPzz12
QhEXmBLqPv5hf9A8uy3hvgtbZbd3f3x27ByPp7h9eGi/GgNsPP773/uenRk+Bpbuta26vaQSENrv
b6PqQd2+faOMDr5fCPT+wNHZI4e/PZfxf/598AHwfPDJEzUcCui1Sz9p4d3ZYn317s3F1btFeL1+
SQq/pg3ETjzGGBLSld//PFeKPJGcUcQk/X6V/EH6u1LeVQ9pe/vmor19+GrSP679z5VzeP+Bkt5d
/KOUtDp/95IIflkzhBNMJBZHNUNPXIa55Bh/v3zgLisNpvzXPnvcVx5vOtDBCnj6BznK1bvNu+ub
9Ttw2r/m/tc0gfkJExRUIbyjmiAngrkIC+QdDVxXt9mt6dLb6qUTHdfHk1sPtHK1+UdpZfvu6uzd
zbvt/6Z/0BMPuRRTir+LHT2PXPwEcU8iRsjRyLW9bavb7jb/G17y5NYDrez5+wf5yu7d+t0VeMvV
/6Za5All2BWMyu9qOcjyoBZXSAr+8oc7fM8ku1soZm5N2rV/QyPPbj7QyQ6y5T9IJx/D65s3fni2
enf6h4COpdNfjGD7EAVZ3PW8Z04ivBPpQRKhP3xEHiSRj19N98b/WiW3xUuHOR68nt18oJSP/6zq
6+bdLjp9c/Zu8f4lMfyaThA6cRFHrivEM5144oS6notdBrr6nsK+e8jNbamKN2e3D/aPz48ZxnFd
PL33QBU3kCn/P/aP40d7mtqffeMXmxGMTwjDDMLVHx7wXBfyBGowLtheT/s/B/7xo2P469Mc18aP
254d/P9x+/HXrcmfvdoC0mH42OQ96U5evvrIHjSeB7e+VHl9l1X08Ptb5MJfzsH6/+wf9895ZvPv
WlvdQptbHLYYzx/wFQqs399K7wRKMM4lNDScU5dDihkggsEVeiIpBEBJEGKYUAJEK9126e9vsTjB
EnnQ3jCKMWgbOhyj7eMlfsKpJEzAVSIkp+LPTvtCF1Oiqz+l8+P3N5UtL7SqOrNn7+2b+vvX9ocV
VHAPEQ6u7SEppMcRXL+/vYJufv/t/+PItB4LRWgkjNRm0RdtL3xZsimUZZwshxznKxlXzhViTKUL
Q0i67PvGWz4R4JFz0KPH8BjURhSkJCHKPD0GnR1HJBmmkVXlqXHwHRNZE7xMY/+MQ1Ypwphy4XIG
lfFzGrGcRq9xUxbV8UKlvnx4+fHHWHj6eNDzUxaSYXLauIPHF2VarJ0c04VA5dXLRPhRHhggEp5w
CQjqOZHGGxLV5BmLaC3dhaOsCeOWL72MDX7L4/4VtUAk+VlkjFBPUIkZP1TLwMveyFqxaMpiuRtd
Xr/HBaJnLdf1zcucHdMOB0cgBFpL8JL9UZ4YonFtWbgiZ1EfKxk4XDeB25RLl4jBzxG+nkpHLF4m
uRfWc4OQLoJKgxNwTgrh9DlJ66YmG1pLo1Z3kaqcD11ae+BJcXrhkeTG1A7/XHlIrSSPq1eM8Wdr
kZBN924MjieFBw7+lN1qdlDf8ZZGPJW9r/vxLq1zN3yZQQggPzGIoR1hknOPc/fAWihOSKyahkZM
Lpdd8jm3GEqgPwPfxXdhPY0fx9ggDBECNKj8yUAyd+LccRWNjB6q87G3esOS5BWjP05EYPBaijnd
B8OnsvK6tDSV55CopkVQOuPKivry7/DxXxL7Izyxvqktm1m3CYTB9izpzN3YNuoVUR1TBhEYM0GY
ZO6hMrzRIJHsDbyerF0pmYig7JNVKdw7G6slmIgbpkKaV8j+7FfShTICsgvGgoMfP+fMzNxViSrA
r8bRrqtad9fxMORLk2dzULG6eV+2Nt2+LM6f44YEHIiAXexpuodxg5Ym7zNP06iYpjNB4s1cTFGm
3Ve0dow3Bmb9CEYB9nwQM2qpaWpkwyJeXjjWLvFI/4abcrZPkRAmKD2UXh67tOtmML2ZtXz0m8ak
iyoh1f3L8jpmGwIJjj0I6p73EyO1I2wrKhrF7CMqfTW9ZnzHXOgpgX1eeWLfOeNlOauaRpqXxTrR
Y+0rOrWvSOuY2oW3r59AVgTzA324xE55Q4BKw6bkIq3UvIWIOl5RKGSjlyV2pHCRGEH5A4UyhaSB
DoKCw9JJtynEto7peoMLL/4cN2Nf+gO1xaLvS7QbKK6uFRWo8KtxbN+nA6W7l49xRK4Y+IQs4mKI
T4dhnGDWNBy1JDKdk/uOG1/OvSdeceFjRIiLJVgGodjDB3lKkqyh2dSTqPJ6+mWahRPNJDYAxv1i
KMcMoCkhGeHsseR8aiKM123qthxH2UBPO0Y+eOmQvmIgRxz2GY2DMJsM1dRWJdDohXaCmNfTOhkd
Zzt2zS1P3YigmL4ivCM2CV4loDLjFEzz0LUy5RAdpw2OkCWb3iFr1S5eFtwR531G4cC3pqKDCEiA
ApX13nc5OeNNR0OjK7Lq+6LwR2JpaLO4CF+mfMwwPCTA+KAiZPgwOrXMlV0/VDjKJ+b4Q+6RRYba
/G9IEHoUD55G9w3MgVfnBZpT4SEWpSorl3oeuh3xHBm1bKpf8epjDAH2IwWGIQMFz3wepgaSIadu
GOTIsaeLwU3uJ9Mlr+jrCBHiQk50oe6DikUeRI4mnWmWlx6Lug6jlZaoC6EAjl8x9SN2R0BWHvTw
mLsU7V3hacSNjTFD7/KIIV0HFVIiYHOTBklOulcYOkpKACQA/dueqwOpuXNhc1JoL5IJO0vkeZO3
p3X/Sq4l6KjcnpDBzzmyFc96ko42ysjU9D4mmbhUZV6rRRdXxeeii+VpOmql/U5n2YXRrCkDWyQO
Wkykg+qdkrn71JZ93ft8HvJVm9WD8knV4DAlFgk/r2yqgqIo3TngtKZx0Iw82/DaorshVlXrxzP3
grZverNU7UDSoKgbNC+9OjOdP09tMfvdlLaXtZfb6zEb4jnEyYTey1g23UITPfS+O+XmzMZNc1Fn
rfd5gEFkEbChdgZ/dobuLpcN3tgy1Ss5JNl9XJZZGY0x1aUPeRTbpZSoep8Vo519tM87qRDx53o0
dl60VaVW4K995ecdqS7G0iGfMxwDzDzWammtrOeA6cKo0Hisl+Fo5JQtUtyWlW+RTQd/RChLF/G+
5x733Tems73JRxMvxWiM57exGM7G2nOLYJRuEkxVJULkiOoqV5nAvt7XdN2+usslh17eZSTKvG6C
7yRtxK2NA29m/XLymu5zj5G6cVKDP8xxFn9AaVtn0I00IvB0anelmybrtqRky/YeQj2vCzWv63BI
Uu/CS1H2vnJNLv08lVj5BTAQeLYSgSIuLcKy4/HplM/uinupK/0klfaqLhy6q3OZbBlxUZSOWFyw
UUy9Xza9R/1xKloWNE5jwDZE6X5LlavnsEmE7BaUOvSqSmNarCwUZp90kjuxX8sca79q4+Y+b+QM
ei3ihRnLygYCbMz6VZPgjy0ai1MmWGn8subqc6t5JhaQWhO1IBWl3G+pmnO/cJ2JLNCQiM6vZhx3
fubGc+ujRpTXZG5zDozqEa2UipMssGasNzMfiu6MqNKi63SqXV0EhaVtNNDadcM6LogNIIg6Isg8
MCW/c4hbfCsS2HeIGmOYey5QNtR52MzEyGVWeKm4ceyUXU+q0Isx6ZPAUbg8b0c+nY8198IaxeVt
Oo99VBMwj7vSS3t0nngi6f0JKvOAWlMtUFw1fq00+QY4VBzYoZoDY+kYaMf2gVPH2G8bhJexNVNQ
xdSujAK3dVhCfe4latmwbNZ+wkamfJxxuYgrWF7g4Iy5P4wS5z7mWbttoJ/5ClGVrrw8MVc5Gm2Y
9XMeGpXaqM9mFEEamRK/JLUT5dZrFzRvxdYp6yrICqXCvrWg8CQhwVxbuRNUI7/qy+a0TQCSmmOZ
33cx71eCVuVH1bHqzNVutpw7aa5Yb5JzLeIhrIWAzp261W0at96iRmNzOwxMf0rb4lyTMfb8InOG
DStTstaikKe6SXiIGaqCtPDIMpliuxya4a41lfkiSZI3QVq6zZc2TeYF4CH9g8vaaTFnbXkOB5oD
3VOVLFFmhlBn5bzUjgeGSlxy3ign3pKCiJWXlSUL7Ow6i2TKxBflkfZbEovswVoRf2v72QwL2App
tJ+JuvjUO1ZuyzYtIw2gy52icbNUXZqcY1ZWH4eW9lu3Jp7fs7z/FqfuEKF47Jc5GatLR2ZmkQwt
DpXbx6tqYg2EAeTITYLGKpJzg/24dBX4udHlmsat3lFaJYupaBwIzSR33gPBwUelh844S7rQNFiF
MmXsvhnxGLlWNJuRx2SZokGGHaIqgIIy3vSzNy5063YbLNLsobfZtHRZ5nR+zvPqLJ4AFCt6V6yp
p9nnukDu+6Zw0WXtqMr147gZLgCkU5smnucIeyw583hulsWA56VomPO1movk/peLKOI+SWsH5YAw
BkJCBtmzhbTptFDGS54Vr9RQiBwpfZ+R2WfXJ/WAk+VdNUxABvcKD0HVJXIjiE7OYqMx82MCGHEw
lv1AlsoW43uZku+5sMuCuI8LB0yqi+ErVTPA7UPmJGFTet2GzTKrfK/Mi8vONBKvCMjMC2povSMo
dNQyn6kMEHW6h6Hw3F3Xl4nfpZCVk54Ogw+iT77gIh98lsne85VTl5fcwdMHkeTzytSjPhvIEK+o
YrLwy6LVW6bm+EICYrElZcavRer1Qe6VUxHwQcVhnVdZqHHWL1NGnLui7i0JyVTQMMaJigZnMPe1
2xX+XOI2FHnTef48O02z7FmDdNCYpBLrKu11XQacEYMWUEvn5xZiYbLLcTl3kAZrXj3UpR283ked
206d77SpM30hRZJl/jhrO0Q9NImtn49uicLUTUyUI4ca7adxz72F8jqWr9OachwQVRUNOH4jIA/M
vPbTtnIXohnzez15deR2jgM8ZCUL0YDMHS08vHQxKcIu6+PQa1lXBBZAvQDvRVJnKdq6TmUvy8rV
W8ob987jmVoROee7oafTStLSuxl4XG+hhmlWBqPBLyrb7ARnTZBNtvIxINkPjnH4ep7SOnIA3gmn
2c23dIZENfYm9QenPYudcViB0uMAMTQsG42+lfuM54FKts44kl37mAxR78hFts+Q5T5XApyG7Qoq
glSEWqNR+wNu2VX9mGmhPEAwBJgx+lY/5uKiSQwLiscc7Q55kgdjDyODQDMU7/LJetFQknj89TJa
QN/GYPoIKMxPoL1RtS2ZxVOkMzOxlWZ9rZclSftl32UfX44ER+poEKBwMYzW9v38QaOj+aBNnQ9T
xElrNjPg7AEAQzSc0+78ZUpHSmnA82AVBBoLLH9q3LwY4vTUZBBJU7XrTRFAMn+lKXiFBNsPfp7E
GyH70UsnNUa93Dk23zZ6eIWJIxHtKRPsoO2APiSmpsvHaGSJ3xZugFAFGVv/DQvYg9cAMWMEwjoA
MHHN1CByPkZT67W7Ufb849Sx6bzzyuT9y2o5ZgAe9IRMgAnA0ucBR8M8e3Ub51PUDDJxIDrNjp8r
1K1mXWbXL9PaH/tg+CCgc4eNFFgYwuQxXzzRD1S9qWCzGSNnkm0S5OVYhozP0MbIbqg2ZKrK0i8x
Iis68474TTpOr3TbPw2TJGzDwBAZOm3oU+EMz00EQ6otaOzZCFexGgPGHLvUvZPvxpTnn3mutXrF
KI9ShL00D5BOQKQPMfCyMNYlZLCRGaWzmxPKrZ/3ZjqbqDIYGgD3/mUpH/ECgAY92COFrMd/Qn9k
0xdz0pU8spqupyZdZl7zSmo/YjTQKwsMGKAU6Cdfnqd4QqxpeVQ1cxMYL/8IGm/8zqPOK5SOMsNg
LwAiBkxKxUF8miqaW6izeZS2XRvC5AWyhBG/DgOCasB5AS8DdPUQVxU10wZB8ohoIeudUHOC/UqR
+G+IDWxOuoLA3pX7E7IeczVCowRtQaO9G8W8YeHW0F0QKA9/fRgB28RgBmDkgI8chnXokfNRORWK
YHSEoxrhFaAKZsG4070Sqo4ggZ6ATTLwZoDKfpphJnTuCqfUbgT2YsKqEXqTTfLazuNKZQz7U+GW
/uwS52/RhdkYAECQwQ4RLcjiLB8b60a0ojxMSCbPhnHA07osCvQ+NSUAuSYdxsu0cpxXkuaxLAAq
hL+EcokOjTJOEYqLtJwjrk1ZXw5zB/i3R3q9qvTQdn5qcndeOr38dXcAnAVwQg4zYzAgiBvPw5dl
M65S3duorLxQTG3IyukVeP8n396T8FwKgZoKiFoHuQd2NuYEilcb8QriRkf1LrVFpLvkw8th6khc
RAB2UATLJ4AWHuKejWv7AnmtBTRErLEw586Mg1arVUy89cukfgoiMG2WIDUYz3BY/vhpmKCbGtkM
GsaiUzmYJ6u3Mpt/NVLtiUiE8H72TPghZJymTV7BgAa60tlFGczvp2xNFJW/6tmwROtSmFfsXzyB
VzcO8jWMNbNyqlkfpcbWKqhLJzb+wJn+CPDuUH5PXj+WkH4Mu78vz9zrempVkv54U+XPX/+z++P1
l8fXKv77+f5dl//+dqNL+O/wK3tCf34H6PwgvF8vevbLT+tOf7HQ9P1dmr+4+D/bdoJhEgW3+XNM
9NOq05Nd7//uSP246/t+E2wGYg92minM5UHXHrjQ9/UmDju3gsB6BayhQyYRFCzxx3oTvG0DtvFo
iJhC8bO/9Md6EzmBZMBg8YlAu4xcxn5lvYmi/RLVkzrLg7kPkrB/td+S94gn+EEdrN16dCqnM8tk
bEyovjUCAOq4QckOANlVKpS5KW0eWtJMYZ6NNiAFVWfZcN3pqrhuM7StcL1GdMLrnrS3ROF5U2Kw
szKhdWh7gFinLrYhNMubeGolYIuEhImW1yVWyaUQAPtAJe6zB5t0fchlQ/2pztlibNLJj6m8g7QV
P7htvVSYnauuzE4Hqpo12c8ts57PmzGZ57XMkl2bAqiTUNfZeDM02NkkFo7k7gLebGILW408SIZR
rUTPyJYnY9SIotkmcbcSJa8XaoYGO84z7YtJVLukw4UfD1ifK9u1Pi8AknMInf3Um/XVUAw2nFLn
pnKqedcN+k6YRC5jmqllJTyAne3cfnbOUr6SPWU7pgTyWcqnRUWq9rRIM3vuAcgfuLTCd0jWK92W
KsRSA/TYinHBxQgYLS6qRcdU4QPS3p/nwo0XvWjOKtx7F8whX1yh2KLTA1l0PU5PXUBCggrjbt31
EI/Han7IkLjicemt6ViijZ7g/KL53Kdm/EJKt/Xbvio/IBvZ0bLT0lZ6YRizAc7wsKH95Hv5QLe5
cu9cGKWFCoDhi3joPic0awDta+y2T0ayADRhgYckjsDOCx/WHuLlHuw+rz0DcDripZ/2QKwuRfYx
TqgJxYaNdXGaSZ6seKunTaabu5q6D/OclL7bEByUY1DndFmQQd46ioOaa+5XyNdkl7WwcDQP1W5i
UiwmPHzBToe3OTannq7DqiIDzAyCESvmi6y8mZyzvqTQrsJreAzQi3BCa9tTZ+vZTyhpzGooUhO0
585Y4IVKmmCc2nyVq2YzpcOndPa8NQwsCyd2lqIo1mJwR9i+GqBcrvnngTvJpk6LLBCsP5Wux2Bl
hFw3SWwWdkBdNALcc15JAFpAd6MvAelZ8lHbxWyEWjr1VK5hy2WRmy8dN9JnJSbbQo59MMMZt48/
2hlmfjXMLAyATOcpHy/crJtaf+hlESZ9lW2b2ftkekeHOS+SUxI7ld8llboqJxyw2vnolWr4oObS
TwSrd06iVrwp013nPliXph9nA/UX1CBqo3ljFyXNb/MOyzsluvvG62sA0IoMcKSmCvTAeWBY3QfI
ePTKNBW7Km38nmSpeyoABD2dyDSAwqfqtNBFqBIvvUr7+SLtq/SUT18KLc/aIbGfh8qtz1QOGz/p
gnh6+pp16n1n9HSpCHrfwULGew/WgOg8Tj4sLg6rupr6NWxiXlBorU913bm+yNNPgNAV58RrinM0
J54fG6L8qQUtjoW9VF1Qe6m6dEyCltItnaVR3ZaSpttOBfuUJ7PeFnGtt8iiU5xN0zJ1Y8AHXTZc
Fl0GVakTVrZw7qvJ0QHjfbGwFgA512YpoOtmDrKqr04r02yYrfMLbOPs4vH/hOmGQBVls3z8LMV9
f4aLBLYtlK3O5xQGZjNM57YAJoYDhIDb0VK0oB7+KHD3nsOwIFCiQDvXDkkgZOxEdTJXAaw4Pnit
jIMhtywQM73O63jadm3Kgjhhw1n+UacVC6a6NZda1nc2oY2P6Jz55dyOC8GTECYx48YBz72ESRk7
RfXVPMOAg2k7wXAlaRayHmSgmoJvVBa0FdZnIm3R2dBNESvb6Qbi/AMxTtR2pF6amNEA95iuZqr7
AOcF8Wkco2Vc1Ojs8cfszuhMi3Q/OOKB4/bjsigAmexzTpawVNbyvt60M4XHu4UKRgt2TfOh9Cl3
8WKusfFRMhuI+DhrN1Calev8Dqt8NQgxntt+pMuq1c4izcM8XWS5QeGQFvWqz7o1VK9iZWNW+Wnq
pCvSxMo3Ous2LZp1uA9kYM1hy0kXAJTQrRpBp23vzsaHAZRd1WUOI1sew+qjtOA/iRXrxEV+qbQb
DNmIrp1s2uSqMIFrnGXjSr2Op0bCZBVGFKQJa+ZlYQejpXMvsYBhV3ejSpuAzCj2S8ezvqec7rIB
Ej6sFweZGOVZ31Qw6sBq8tO5/yy67kNLRy8a3XwKiKniBQEk2cceBCResUVPe7OWMFpcVlRm6zSf
Q3dK3E9cTWaZ3vYCJFWmFQnkJMmqKZpxBTuVJpiba9FafCPitgtIi7KwIHUb8Em7W028nRu7OigF
qValdJa5SsHuc6suirTRAQy7fQvo6T0RiwybHW2TZBUPEwT7sj7NneYjwKX1xtMV4r5xNKxUxWSD
GnzaNE21pj32tnQcyw2CWNc1tts9/rA17XZxgmEYKR/KXGanEsD4zvA4EjMaA1MM3zQd4iCxXno3
oCZUWpuogXHQAmB+L7CZimFNdvR7auhpgcsibMuCBsXYF2dOQ4KRes4aMjBbxRZWoMa4bH0na4cH
GAABZKBWExLlRU4UuyzBDZw2m0/BfsoVLVPwydIpVjkzYM9ocIKqUAuZOc5pQaZkR0ixgpbeWQ+c
6CCF8Bl2LCl2rCTZUnMKU6Vxn2NH5mxi5VaLMa1GKHNMuethUysoTXPHTRMHKk36yMPxQ1bacVdk
apdWbbHwegylTNac8W7gYVWOEN1nUUDqkz68wSWDGDbEl7w2twpN7QY2ishpWYwQ6pLMdytqTwkk
yD6VHyyVzoWeXKgHrLlmDt5awDZgilp5Ac8qe8pgk8pPbLHJzSyvjBjRthnMyinx1iG4eB+rbNom
s5P4sW3y7eQkHzQsAGzS3GzwlLRbgC8c3xHjTZ33+qa47HFbhCyBaY7oOWS4YSHbof2gdBF1nPrU
u4cJvV2lGTPLvB5cGIqRL5NX9cHgundiTr+itj4D5TaBlAkKE3dhYVNgmTvlyp0a5mPs5IEoiyRU
2Jl9C6vLuTNAOcsmdZ2xUl23MDrvi5H4o6Ljpp8+s4yNW0GHcpUqqSFWmRtZKcdHMRs+4tTb6rSQ
qypPXNjnAWSJJuwO4ab0YdrWRGLaD3zb2fpjHHchgl3LS8quvXq4LbqpOU80xgHk5ArTjyqjvk3s
eM5jGGqnzsep8vKlcNIobisow4ohnMkUmVb3Yapz8C5nDoairxZc1gIOHNd+lcWVj4Sb+53I2kVd
oa/EwdZXvf6Y13yd9Y4JalGsofTN10U3LDmd8w1X5isZ+ZVI5+GT8e5LDaWzTerCN+7orvPYdDvH
ZPmCdD3sz/FbSCgmGI3b+KYdQwojTvCPwfEbF8aAnWwhNJsvtRxg7izHj93YtWsVj1C3TcNqmOnK
QCT3U64i6Rm9IFplftKODnSg05pOXz3YgvQfn1rK2voJSh6ghq0Xuu5XXkduMgG7v0hBr6FtBpA5
/GAimZYdGd6PI6MXoywfMBvEqvAq51RqNz4t1Y3W7XyqUNGEtHWm5UxIuZj/LxHnsSS3zizhJ2IE
Qc8tXfsebzQbhCxoQANLEk//55zFvZsJSSGNerrBQlXml+XNuoaYxptR6qd9ZbKc91YU2G8gGziF
uFZUSmqcUvOAu/3N2m48dM5/VNzG5zVfC7VF4Sndtq3a3bPfhcEdbQsrRZ93lbKxV8Ug1KFHJ/55
8ru1dHuzz2r7qYIfLQndhdi5ipkHOsRNstYQ/Z5pm6QnH4bkAjSm3DR6ZMnz4Ljg5DURuA7y3fgR
YWShcz0dcCkEMLLPPg9jnGrNa48tXSGzNr+N8u8Yi+2cmrmacb+dNyJfuduCQmTrVEmZiJvsuveZ
+Th1kGALcB3y0qft1SwuL7bB2iYMJb3xvH/NTEtRoXP/HEy1zbe/dmv1dczhvU4i3GpLeHxW4VIF
Kp8a6LppxYkMyrzzy0liKMnocvWn9HVxEr34wl2ZCxdgFEnf/GGt4k2Jcg1No1f9Cu5QF5lbvDPP
lFcajQBNBFBh2rqt8bYJT2kGF3cyqb3o2Po1Sx38tKz0UyNf9mAsLOSnyzjRtuLTziqe7+7BByMU
dOt2ivbwNkzM3ojnlmLDoHMYlXL3CADLKaV/050/xFm4vTJ5QMTVHceFTBejBwrQhY3HvIue++/h
gAWWvwx8WMo2HEURRt5ceWnrDuPsAWnqAlqEeTs2eRSEhZfv6uVzDMEu8cwuJYOeeUv34Uid+lxX
KW9Ojl9zH0+1i8jYxFTdhznY7nZWBTCdrFT+5L/JvsMRayufEvMSzVkCh3fjaKi8Jha2Lfu+zVA0
UlfIZcdBIqhp6bqrq8nQJKEhtrcWxwpAijhpF6CW9slygIvE0DTMXvPtsNUunfoSAE1+R5uWrWC5
WLs/GyaHuus7VlIF2NoGHkEH2Mc3wcITNVtfDyTxn4M2P/Xj8ELBd7xz3AM1nffhQluAbEvUPTHB
UKaSWF0gLMiix/PSBJ63n+VIdzyEmCYlXZcyJL09GRPvr7BO31oux9otvYZOxbxKu3Yt8YANlyle
f9rIDGVnOq8kYo1unu2SYjeSVSznuoEVuR2cRu82wvQttNTDAdoBq3u9Boc2RY3wDDnb0OgDHwyg
HW9pEr4JcHXfp8Rfgc95/slPhmZ1/FW4afi9xM85nx5JPKzPExGYcuVOC2HALgG18w+mU2HlJpwS
Kb162OjPPh8VnPMdSluXTLjHKRxxLu5DJ23FvTYoFjpedurH9UgGXpAh+BvL4FOvjB/lnkwfPaCh
Hn1evi/2nAtRsnhRVcbVWKdmve12Gxqtuicz8a1mAXmFNT6cvXG87Yn5J0yv8bAOriQ4pMXYdgiM
gQOaiCm0j8LTpZgCh1kJuOk9gMtD4A9bMVAvL/j3mhUAiKVdzfssrDjb/BJ4oAbBIv2WmXpJ1YLD
7/9etDfW/mjP1Ppbg7J4WnsSVbDWx2JLSXs0c/JmsllXAVrIYl0mkIdj8juZOdqTDLcCxZh7sJkr
prYPqikHfuzN4cXp0hKrCnX0bXRn6x8wQ/KYB+sz9cahMPkHUeRNoOE9cJY9etEGCi1ojxKAyKXb
n0W6ubPuQwg70fK2tsPUcE1+aJiJBbAZUiIIgW8XgBoRoAUhBD/Yzj/ufTgW+5Q/BUqbY2rbirnw
qCIzlf6qdDnMfnbZxzTA/NzZlwRUUBUPU90R0X32EY7rBnKDBQESONO+XeMk3a7THEA16N86/7sn
D8yISUcCpTThsd9WgDS5mgph82OPDvuszjGHGoKZeqn5EkxVvIx9ke/ZXu5pcpyC9T23Nmy+jU+J
EiRc/Ftr4pcDn19GlWQNKu2Isa8EJb8cSMd+p/v+c92FX2Mlw8WD3V6MifOBqD2KWECvaFX7GM2y
SgLpVXmX4TZM5rQgkyYQwQJ7XTwVFV74vAV9egszpoqZZGsd+R0gNUwuixBxleybRjHD/TrB9ClW
iVmEQmosTCIhgZCkrad5CV+w+GgqIwkEx9hlPBDmHzGPhr+9yFuKfMqncvCS8KAI8coIBug1mBUo
DrTGscx4vTixXQKj0VHtTuGfmmuX7H6zKc5rmN1hE6hRlDb1yNGj6BtEPtR7jmLjZdY1Ol5OkfGh
YgabQ3cFPi827HtonxBgSwowqfGL9bzSER9SJdv/qNSI4xo7WweQ0euAt+bAd9MWtGvbxz7DtQxZ
shCeSx9oDmbQn1ByMz3JSydCXdAUuiENYgiFRdSOPylLDAZ9AFtujx8WJY7DEF97zwTPczDaIg4N
HtEYQxhItqQI53BoeDz87afBnAO8Xc9ttj1CtFseWkg6r2Ss2cL2NzNmc0M1a+tonVk1QOCqIs/q
U2vyh2DN4mMMKQXUcfea2dr3afvXphIkWzBFL23bf/PBrtrjoa/xcGyP08fGE/cSJNuLa0ut5+xl
Mem/DUrGKWu9Wo+Aa4IYI/ky6qHWnKDlmWxwEouHGWPoz+hTDADPMDl5cV/y3Bvugqsqmjl5WYKh
b3AhKjwo/V7IYd9uag/XY24Sr7RD/+kpAvy3H+kBhUbNw5Oj7QHNynxyKQgqP2mrEfdn41r7sE1m
Lfw0agsP1bSQOchdCzqqtA4KCdn+YHY8+MP0G2Tzfg/R6rF0oNBJ2Fqne+BK3okGWpo7dSIo+cjx
6ZqcVmjhHpd2O2/jZopoTpI69d6inTy5UXjloDdWqKJdgqMM5qRoBdUnOJhf7SQg2IX9EUPvk069
oAjXCMV1T7ZyaPWrwCE3Dryf7MKtzMLxJTbzlaQoBnobkJAhLCym2I/gUnaXeETl3ELkH2V/wL2u
8UTZF3/stiLZAe8ycFi3wcWlDNDhcDNC/4h1KVrBrjZL0Wm9I5RoTj7toMUEovYTCMieW09OBz9l
P4iGO9HsA7ricFPy4JzAS0uzo1jHvM46+hNH5Mi+6WGT9wcZrKTs0ojVlFFexBNIMVgbj5FM2ovZ
MqREXX7Y1i04siWsfalMI4Ok3hi0X1jx/t366Vj6HXk0K2Ql2ZZZ1LaFbNPPdcG9CkG5XuaRnnUq
3mCOs8oGC+bLNcSFFejva/XoD2ooc1++L+vd5mpsaJL+Mwv7mF0PGUHHEIlP3YKBjfPAQ8okT+A5
5ElpQt03G/kXhZgII5tWyRygQLgQDsRgqx1qRitaQCV+9DvkJj62YFxIl9gK2H2zZzKpvZi05TTG
sg4n/E0TBq5IM96YhPlPKwlPu/cYhfF2zMa2MHP/Q9kAqbgw+ZrHUR4oAJjCb3cPs25LyhFsZ9H1
KizDIP2UG/tFM6obgZhU7VnQvnahP1i2RJhWfFLOKhRg1jswhZ44hGx+HWzCj2gJ/nAuRL2GsahM
l9071/0RbDYY12iDXTx/hl9JpJ8G3Kd+2EF9C/K/mpFn6kNXiYbsxz6DTV8IKzbUwt3O6cM80Z/S
kMLCNKqYIroiSvV4xjDqqHW8UsJXvCqeYviC3jYBPJJ9lUYgkQWTIM7pNBZQ0y3UdFhF+wypFPqY
eldKAFaMKEoNDxrWpfyw+vGMxmi9wMPOjsOqn6PoQpd0rNEkYtyFnKrDfmi2GOobn9ynz8BJp1DN
W2GbFKcM987PNQxVkZgETj7CdACVgsKn+ZNZsn9mXYNa9oAN0NKXHidJnb/KTk5nTCTK70SFNWu3
la0luJJmj5K1EIrfZkDIB89tfyHdnQbVS5yM+G8QW8xCsQGOvKhDt0ZrmRh86WE6se5d+H4LbWCc
j8h1JMXM5aHvfnrQtUHB8Es694+eBUA+59FSoYv5hc//ptyt26OhZj2BbhqDLNfSIeKQ/sDU+24w
8KoEJ23e9FIzM8e4q9BwKDwQ4z3QOBUWcY5qy3NZKo+VqxevaMaDHt9sFUUvodc7Ym4Ew2CRZHj9
bMPzEIQ/lM7HKkk/KZtR0cMRtNG6bCUa46PROEC0h2BJtmA+JFEAxXLYjt7ip0ChWvxsiYNKEaCi
TWH+NojgX+5Ykaf0CDcNzYX4zrFEcR0ZpIhCusLuYLr0wvE2kckeLX+2SGMV62i3ou8MLSz3kop5
44Q8TH/uVP7kp3Hj+yAa/d0fMDd6UTFP0D183AM0mvYmscNQyRFK5rYuxx7ifGHDfi9HCo2kHe2R
RilehIoBzpSei0UB6WD6Dn1UuI3hHnSsWMGfr+BCb7vGj+5wEjQ8yGVOn5yHgY4aHM9VG8y3/TPf
ppL2/Z8AcqdYZ1oYvSJ08f1y5hYRi4dptM9qDf6Ncf8nH/cWE1DfdKugRRfrX9+AsGfbFAcIE07q
RV9oldklUyFYVjeXVtK2WDL8FL0WzbB7bzmrfEP/mH36EcPE0Ln/x++A8u7OgxMzohmJYMSWOGC4
jflYTBQuZJhjdo49PZfd/Ji5KSrlIF4ctV3hQI+TLnoiPT6ird0epgDKqB00vlHgvdskf803cYsW
vAVsyU/dCHlz7xNW+ox9wT55zrr8aJ0dnlJ/cBVgqPjISX9b5s3WTkEH5LNojMK3D738BaMzZtx9
/x1J+SbX/KNdv1/l0r0me5cVbbeXgJsuG5ME8p0o4i16nEGgVuvUVyLmZ85iyFt4gyOglHgu6RvM
HFVbPa5oLEyFjm69zdtBc7Q4dhG2VjJv0uweePkrbO/jxu/RvFViV6dxgIbWeWwtonxTVb7ub4PX
PcklvAtPfQLV0SXj9soUpulomNdijsJnz5LlKGeoQSZXdfstvCRMXi1WX95aH3hIhKYik+IWp8UG
GPk2e2q6x9vU35dLv+OZjrP9Y4jlVPX9iKuxY6TgOie3JFUHLUT3lJw41JFLbpm7dMiyHHg2/F2y
dn3EI/+bRD4EjiT6MyXkgU55dARJDh4sDfjZ6BizTTYWRIocPYRZKg9wx492+TMhJ1V7y+IwKIe1
iVt5SlNuz9KP/8DY+VCBCht4xMsHX1Hy8n0quhHN4tJHcdWhU0A4iHoXZLJelwX9HMkChMNo71c7
i9GCEcXObsNQ/x2YSCPM7yGMgMGEkJTtkB29pyEmPqZ6YO0SfbdcvayxSxzcsEuj8pIuLXVGb2EH
vBpmWlfR2HyveojPSE3ImzTZyWTQx/kfSwQmbdCQt1vfB2MtdhHdOAj3SsXmL96H5QEAgi71GLsL
VLa1XHQc19m8rN8JF0gpKuRZ1dIVhMOu8lOKNl+p7+MWoI/jMN6RN+mqYMxJqekyHDjesnKIzEkz
9TchtPGm4OdKoCdrVwUzPa2c3vx/al8qMnkP6aBjfAL6E9DeeaPvMTIyMPFrgohOGa3TV85NLcW8
F1mAdMGkzSVW8ON6Rc7tHP4yrjVQtX5km0cK9MGoh2k1r8Fdg85EC+n/SobcFRibpyLcWhgxt85L
3jwJR1yO+1zwFF5SZ+mVe+xfIuTNz+GiaY6ux8DiXkNZdJ0RBfxnXE/qPCreXhhJ3lEcECgysK3y
6da5LDns6M2rCbW6aA07A4/9l4dvnhP/om3wy4yO36/yRvD4DPENMtKHy8cm4n0VuUWhJ5jqnvQ5
wlHPfKay8WIEV+J9qH2V4Y4CxaojGETeXmf2xfzMcxhljoToT/MFP3u+2uMCgxrsS3cRSyux80EB
mGujoRKr9xqZVhztsj5LP2NnE4hPDOXtraXZfOrIcm1X3ZYrOvsTeIfgydfi2Lu4/+Jri5vh347F
JQVvI/KSGU8dO29PDqafBwwkYV+0PE6uKu95OcBVrH38Qi6LfdYULm2vthfg3PTqvOgH8VFJephK
lcHsUU7ofq4I1+8FlhylTRgPusTKCVKtNIBnJ8Q9TCZdkDnqmoTMql5h7RUDwo6vAY2+IoAFFyAA
tMGqiBA1lat6hyJWLfNwHqPOu0Xr2bNo6nG+Lhqhu4sOWXBJiTuk05weab+0Tx5Uk4G1S4OnDfd8
TsaS+D19juRXnsOlRCQMOU4VvZNwWi+90HPT9XkKUchLzgTbG0y4B3faaajNiBg2AxIFdau/Zfs0
ac8z9JAlWI9j1JovTmVUZMlKi2DvcDNvY1Rm2b5VeTShmo+5OYh4Am9DN0w25u+CmPmd7Wnlfz+/
UFTgamDyg6EG8ZSLljStJguCJRQpXRFaAP9r3xAISGXXOUT4BhZUJFelxR6VSnIeH/x5uOlxKIN9
Nfc+n/XjmsJaVrhj65nQl8ny5JimWHmR5+hAePAZ0xmzyLCVadDrawwfSi+Zd4Xs8SUHHkAJzcpc
XcGxiLdRfTo8qRkU6gU+9H3yh190gMgbx3hExxzRIS6/lpTOSEiHCtNZu75OHOANojxC+sh9xr8d
zRDgH/r3YKcTbEHjSmjycYVMKJh5CkQn2+bhYWK7e9JQsIuIJQuyK3tbUhdYZMnztMlcjJ5gQtar
ByA49Ys+urUXB+pEB/E02Au0XevrytJrm6x/PJ9NR9/A9SJblJ/7ePELuIuy7jTaN0R9JrAWFJfr
gv6+4iO0ZJ3iNvH2OcOjCbuat7C8p62kA2evuLCWJ7uLytmNvW6uWXX+x2s5b5hjyYElW3RyMoAp
sme2EmPkfYCeelBmio9RB7cznIMm1Ls6cIFUIIPdCck/PSRp8r28iIlipvuOaVfspe+hq+5z8TLN
lmCUxKDt9Pg1sAmcgGJNPola8J4iHjlEhRIOa6SI/zhGObsJpPSKfsnzat69h1AN7M3LQaslJq6U
mcOnwBf3HcexSWDolYEPmWtvZ4MwGdSeJYovCGKKc48qWfh6S4DrFqZF/yZy6V2ylMan3HjP876S
62bsKfLleOrsNyfNoqGZSASSYFDv6ZbSQq18fsh9XmC90vwupycIxHc/WThsoisYOPez6+GL59Sc
Fo3k4BRZaNgKEwCNRg8dS/fRIwFeS+Az8JBh7uA5btZx259J0qMHZoDhvCQ42JiRsoch9928y8vC
o+MMGTI3Az8RD1O7w19fCvZ91yTLnFyHZAyLHMPGczL4ryzO7WGdvzIT3/L020qObibWJ1Dp4g5/
czyGC+dlkMMe5d+2vk6AFrXtp905RXrze/Cag0LFqm/EhjyqFQE7xAsdSs12U/MpwfsqgiZWyE94
HibZAe/PsQtnv0hJz09tSjD2TZB74yi5rryvwxaB0nSBjtKO8P1ShoE38T+2KU2vfAlxXiIRHcnC
ERzd+T3bYlkYsQ8P2hPVHkX9CU9XWMoRCERsgCvoYD9pyeMj8qH2rmj01pnwZegQSp6c/Dd8F/9M
eB9+uD6YcR+vbTv84UjEVcJPLnDU/HrGXiIYGIu5/Peldd3LHOFmUcAUcJuDaPykq2VnWDgM8i49
oTlnT/Po/oK5P/rd1P5oxfhhxy67unm/bhCNr4Cnv1Ip6afeof1FjJyYg3XJXJc0bQq0BJdYUmK5
k4LZm79ChF7qXLrlYJAKPMYSo3ZnFnnPMPw9eHy9kB7uxDKtD92U/RpMsjzx5GuxuivWdsNg2frz
2bSQc5YgA7Uw00drs2sSrN5J+OJhcRB9qQ+SyKq+ktlKqyDF4zHKZshgB0eDo6fe6bbKN+SKPY2T
lAK0gRY3IwsET+4+uechTcK3FFRbwgRKl/AfBOdv2DHizi5QryLZ1GHRVoGT+8jgV5V8xwlC3HW6
jQv6YhCW2ceIm6oKl6RccmYeg5bqMv0lhXAvdNd+yZ15zxMUETh4IeLog7pkfXKP5cyOJo8r5vPh
AZv9hof/fjVNgX8PRpgC8XCHjb3CSrNpHWreAGxLy50gJboz8NCoLXMhuFkPqWf0FWaYq1qZYXPC
Gmx1sC5h1fYDHMnRuqfwEq5Z3edD+/bflykBQtBuDd3W8Gbcp7e07geQSHHkG20b7G+ICzBfeW3y
IX0KsFmgFgSWyX+/RUzUXBPa/oFdUxNQHV9YRwWBoGfgBWc9lSHywWWQyBcCFqIkIyo2tnVtjZvz
M1RL7PFp3SuX2fyCzFLBaLy9gnCdDgkZ7QHA5fiw6PkfoYcRF/R1Xo1ruA+Yr8crnsMxPLc0HY9/
HfzmlyTmw8114Zft5/UAQAd+Q3zUKKXXNFDtraO46BFDfgRxtRahCUvkNmAk+bF9yIV8oBk+vtZM
9tm4+VFKkRxJUeWh3zb4z0EmTUxXCVZQnKcWlEeaSVqCJ9qvBn5ywSMhy85OoonwOJaUE3sGQUof
PMMKssO9sC9RStW1zXqcwJnqq+0HWYhF/pq/09CSJ96BG701YXoOU1xnudfTOkxc+DyBuV98+Ysy
/ysaXVvMDr4y1jrMcOChgfB1aXrsGQIkN6WHVncUnDFDkjMocfHqDxaM8jpnsi06DKzQ31gjeEBQ
pqCVCP89nIYFioafnTwNIYhIkJMDiwjIxa1CphhePmQAi61jZaihXmFz29e+M7i7QG/LQXjoARKb
XkbAUaeEhyevw/4QD+uGqq2PfrlWBTeFvQfFx1A6ZNfqaVn0xay2GDKgnC1GbSjyYar6q1h9rLvp
cAenAqruvHf9BZP/RaE8XpX2RbksqNaWSKgH+UeOLR9XFu6lcru5uKc0HMtAItucZGZu3Gr6RtMY
HCIn2+MekN/hlG2nUOHSAGdy9RL92O1wzYcM1j+oTLhWMMNqhHjJQwtA1tfJy0zTuZlWs9eL8T8Y
TfYTknB/wu9GZfctvmA31VltWHWRJhpSE1ZTzHvfn22WTxXT8wnLUPKGhMpvYF6Yom9HUpIlZSeV
eHGd0qCtZOxN1RJD9/EijqpixhMW5EFVSeeXIGPgGOf12G0YhoI1Hm7Rj2y18oANGNPBYjS/6v/7
wnJvqqFDhKWKfkxYNvIMJWA6o6ROxaitvjNxIfAXzl0QfCzmHsZoApiU7LTin6hoqoedDrVVSQNA
LG1mke81hK5DYvftOPEpr9oEm+fk96HxKe3fJds+gRyeJtNp9C/pCH+5g4rHQXPQmDdyRGUWJLti
pcXJYg1EIddBYVWKlhfs+kLrwnfwGcQPEXJGR/u9U+8uzb4DeopUhT4+OsBPDEtmERzHTFlp5s04
bV1UwJ9Jn9d5RfvlZtyWU/c3VhR6x24v8zeCYY33PfQoCBrStqbydwMxGEbKWXoI4BcdAO1yXx12
o3yfpTTr+HWfCYFP4vK2yTFno6VKZNPb/TdD3OqM4MN2lng0zv/99r9fxcH2w6gsq///j2bL/k67
AhY1Juu5C+VjYn8wgE8nF628Dmd5VJ6F3ODWJnQzzFeK/TEJ6xaAVLbpV5I+xXPaUNVPD7zV6IXW
aHwxQ4CJPwaV18UHiMYO/SM5JD2UCu5fsUd2QY8p35a8p0fECCKsGUCWQKafKYUfAOPyOlLbnxG/
vWMfrCv8AL46MDC4GNxDVesh5LaxXwo5vfIpy1CLJT/1Zv4FNEIAVSbLg4cTvvh9XwUrYA9JO5xk
yoEn+fuIBiALDv4Wg8LKA3raAkLrSbGwyuZofu7bYXm2UvxLGfvoiaebJN5GNIhd+hguv9fwO1Kg
0H6gZqD5Vx0o2uU9JN8NXdx1+DyWrdDoYiTYUi+5OfR6F90jzggJJq/gUj9kavUfPewdfexgaFx3
BQ2Zdpc5RzIjwt3UQBpeCme639jqOBTYzfKJkPIhMszdoPU2o2/OoMgY2AR8D5GKU45bBsOsE5XE
/qN6AOnxlHUra3zKTaW/O7d+FLTyJblleuMfZkQk0I4aaFrYwNkNy2AaUW9pEt9tjBKrsTAIRl29
gikGrebkWezecgKvcGI0xPoZAMPPg1CvePuw0EWE0cXMPEMFAunL3Icfj+MPnvn9aaQTOixvQQnw
pxcRb7cUc3WpsInh6rSd3hdYdnZKuzIKYO847ftQHYMAvVLLHi3celSRjV7g8f+BzBLXOgeHzggK
rGFkvHuTdg2WH5SboBwUPX/J0sWr+yw/bVnLn3gbkDcAeeegg9eWYxkF3uQfVuzudWbj736Mogq9
zFDnSr93WG7jBA1L9HeXPbG6kkO4P0PP0HU7/fWt2SqbDey4kQgQyu62ZwI5uYNAeYX2bI5g9FHg
sT7qQuij3vJfYli7p1z87iz4FYNrqhHCe5L7V6v8BdB5Io5pftcSZHUqYQDTNfNKxNHtB6SzuIKF
Keqemp/7oyeAMa7ArVc4xSd8iryY4+xrS2DFQnwt05Txe5IHn2Bpyp6+iG6daxWapOQKMPu+Uqzn
IgAJ8P9Hvu4e5YChxENYcvRAMm2jmFm5JArUUycK67n7qhYH79r7WkK/A3uxQO8VzHuMM8MbQhbv
JggfcDd12LQCdrzCvkf61GOAKCJH0JxNnW28sV0eIzAQI/EILi58ssLgrGHFbXLct7hFPEa9ytUl
TzE07hMU6BnotkzKbpp+Ypo5QoKdighMmJ+I/c7gG2y+MQ+gVsdmHDJVhd7QPqeuYzVCV/0B/sFo
IvcB2Rr+ewRpDttBfCBo61DHmSBlS/iNeRt2ATm4b9kOnqBfsKhmUHlb5NmQYopKk1+gwo5YugMH
XcrnluXZwQY/ooGkje+y+H0Po5vOZ2DxcCYeVlxAbMcFJGSrT2uGtncG+Tpib12FLv4fT1L30nax
Owb/Y+5MlhvHtiz7K2U5Rxj6CwxqAoIERVIt1bh8ApN3aC6ai775+lqMiqznoUy524tBWU70zD2e
EyKA2+2z9zp2M0VjNeb7nPmVRZBPMLsBhV9LNxbcqu2SrP2V44ibLJ3yayzO8prUfn5t1xU3omEG
HbTke6qZ4mBa8Tnh9Llh8qg3nkZMbE6W12Yxk4fVsrOoVbzNf/7RWxYrStiPbQgRUH3gbgdYP0fk
Cc9/GLxItoV9axOIVhlZk4dWeCW4H/4gUKNOYhyCtdbRJRyHMNdiG36QL2sRajNlapwZOOsRmG3Y
T+yuWSvQT0uD47aZ4lG3JnyE5tIdkaUBOg3ecVbafD1efqROsgZJOT9yKECKwp0amYNJ2WYFvtAY
D50jhnOhnlmhl82aTyJikZKPBoXyKyCzYKNcU53c3v6hqNWcSyq8cTWeJy3xHnCodhq+BcueWITK
pjmn0IOv3al6yB2/OlmjeqtLXGjIV32K+cFMKPDOc7BMJnKK65xSJ48DX2Ko9Uv1Nc+H5pjl23i2
1q1lsEEeLqaoevK/iz5HNUhaH8w3wbvBelgMwzgOPPOtMftHfaJ4o+a8CI0S/cucm7OmjRxq22zX
KfeH4bXocMC16L2z6dpq3tlC7XvSiuwOoC3iB62LXHB+xmu/uB1ydpmvoW0Y04E5YOUY5Jd7LSWi
N1vny5T2Ge1300y9e/Jj3EpCAWz31+XVrt+SjH/QaVn/qOJ03GZe7Qe4gllWtUE8jCleqdaRRw+c
1tr6B6tB1jP9BKhYoyj0OQ2bPaIT28q19E0LMnEHwAqUXixDUanmVKfYaKx2ltHqGzUmo644jLF6
0CzvOC4DqYiCRakqrZVjlFOEdq69xJZ3sQR31JFRoIMUkBxHstL7lHPo2yw6Exg3iyN1jdKEH4ED
xZuFtehFs6aK4+tnvPT1s65TifSGOfLa0rtrdYatZvN228toP/nFfDd77rDRgHsclJM6d45thpzh
ywfpfdUq4Z89K6mCxJ3m459/LNeCyIPExuhmqgmzy2GQ3YY6A0BfWV+JQyQV7nzrsR05gLUJ5cfU
Ta+brPUf5eQOB4NiJGvyfK2tON9TRVqnKF0NB7aWhC71LhxjGtC+bQtL7ls/smts8sw5Jev0BViG
tyFLcjBqy3iYUKlU0d+1nZ88xR1Lc+8BLmxAjMqx3w6tMENnzbtTMw7iBiv3uMG54N31yIyB1aid
6Kvu7I28vwASSVuwqU6o0e0SkjWUK9s+1ApKTnD8+KUKW32SJgGHxu9aFpH1C5J/goy17AewbF6X
DVeFzYGmEPxOw3Kk7Bs1mWhvMmZ1YWfTWWGUCdSIf0wahFwuFkm0JAfP59rsTeiClMsLI1QXPXFQ
EGB9zbFP4DqK/TSIO7fsOwQYb93Zq/gKtHATm7E4GltHze1NNw3DDV61T6UolmjKOBKgmDm5KNno
pOK6cIynOnGyqzrBdp2jKbUNFUgLtQskmnGfebEbeNA/Ie/crhTV8JKDPKkglwRAs966VJgbszS7
TeVxENanEkcQ/LayWIvzCgPtOhPNY0+l3mbaiNKGY3ZnQ/Wr9e7B0doDKzZOGys/96bOQR9/ad3X
8gpAQbaL87YMxVhhMEqo4tWeBUdt8IiINq6zK+I4ir3htqjrHjSe9ZA1nDHYFX1xmp5ih59UO6sr
Xs2+ZBcrUPX8USMDlu/NRf4ojby9FiP4wl6VRINj2R+bxGb6uJTrVjBjVvJkJaXYVbH+oDtmhgG5
eMKDhYcQNy621Hqv5U386BVD1C2avYvL4rvu6Qs+zX4vy4YyDhuVIJ8vZQqZZViCR+CcFSFPG08T
JdN9PIxdmJKp3RBpHrjl5jZeijXMpGme5s+eoc1MBVoadMM4bntN3Va28gPecT1wIX2CHCl2spqe
LG7sbbEY+VXqGZ9V7K8b3e2pwWV5OCT5p7jynJ3PY8pyzh6cKyiQYCy+xdWphYPUeOQr8SXHCAno
2E+dZpF37tIr6nf9Bg/xGq7AYU5s60NzHOvP8cQjpf/MaW3KZM+ZInOHelO5ZkIYrgtgdFbXkw9H
rCetsCMBQLpOge30RHfA3vGGIapka5a11Gnct6zUK+hnDF62SHs2l94m8eP8C6S6LRwBY1O0MCpm
TKbhUpn+ZiFp81ykBkWFxtI/z8b8mBuXOmjHTi2v2n5P5O1TPNzV5rA+DUv5oy4yXkHE3QgzLBZ6
x7/LhxJhP8d65w1VKIXjbcnM7vROJ4cgvXtNgojtIVziitOMOw+JL680bz9IVNZRlpEHP9ulIBQY
o/HEYkyp0iZpNg46T7PXNsWMhj7Ogx5y7l/2ZjmfSIJjLXDXfTJNJHGLkcrf6qswJkS8M9ZFBVo6
73vTlhuVOM/O0J50gyVYb4uHHo2KoTiagTsyTnUtuXNbp9lZxFPKBZMJbvHXuTeacASyyWEl9zfz
k22XdVRMBfWQi4pLwujA8dw8AbxcyTcwzpNMc/axijdOnHFoKpuDqSkYb727nkj1ppsxZoz6QluO
U6bW49xVCQa16rS6jrZDQX4uRPJQJKN8c8cfQ5+aL5Uj8EtJK3CN+aIiaFrQWVJtLX8Zd5SnuLKQ
N26G+Uvo1nxwcbcThoZ1V7avjmbjktDd5NrE/BqAhyk3VZ4T2qhsxDsOafcWpSBO2XMeFHWq9glB
8F1VDhl+4EFBOO0huULyjIW8juHUkZR89HGJ7GuLTUWlI05WPb4rJ6Ok6HGewvEYmf25nfLxzs+E
j6Ix3ZlWb9wUi7zLG7Ni8+2Xj2wpd2VjZHtnyEXg2Ck23LJrr2xVXudrVn5Dhnqr8vlpanKUrmqc
TnaBHb50oURB3X8seiKXdIQIWHuqAN0bSdlDWIR4o0edl8TbxerOi/LQDxb0WsoEG5nbcWhTRDR7
/Tou2rd+tJ6T2S7Dgerp1J2kdWsb6kuemT6lLqpHumgRB8hkPMpMoEfiEU81We/8tBhvaKo63Lij
sRvL0r/GLl2gKBv6iKpj4KslcDXdxQUw2bEyiLTft1Mtjmws7E3JWoknGlea6a2Peep4Dw2GRsuG
hKsnCrgxx0BSpa/YrwRTM/uwcsGLnU1VcoLXIjddUqqwbBSTmujanS/XwM7Slz9/Lze1krBKdYzO
SdftCY2BsVvNPXZoN4ov9NfKq/DRaoTUA39y4hAKQbbxkz45TIlip+PMT3Pvn1rdfDB7nG9SkRep
u0/uJa6uCPPj69e/NZc4bb+6KrDnpr+Cq3qslGFEvtka+0lnNQOIs3Ps4S6Zs/z6zx9E1ONwHkR3
No91Y8BUxYQaDa3G2K/i/r5eTOihDVJ3m5GlmYwlvfJbqA3raF8vnscbYFjajfSqr/qolqMuyjNE
x4KsTXkQNu/DjK65HSVXkVmNB3augrH3zOvSLyTerOxEXsW4dXmRrhfLP+vxcSBJcCj58gJlroxr
76C1s3k/ssszC5/fW3h4qbDHC9Kb4QwqnIq6Zm4o6BFdmUYqmNgIN/G8UqWxnS6UU+WGztKg7HvQ
oQ14qZd2TGEnVaTc6cldbY0qJUUhh6oxoPFm1yXs9Bt11uasfKixiD+l/omSXr2t/bJhTvXA8jT1
VuSpCcM1r4kkMFxJOF7q7QWHOLsNuwr3o2N4x0ZiynUaXExr/wShY0Dt4Dgte3/ez+bIfIBvMu5v
5qoaXmsYaBhg5B3wtXpnaH73zF84dgVbo6g+texutjMqPjr0kO611qZCdSmBjJLwp1HU9n0nKCN1
TW5s62xJd1qasr1vY5MyALaHRmo7E+fW3uwbNiZNvrWNdDnBC873zeLdlbk1H0tB0GjOL4cHcBI7
JsQT2x2DXXA67C27/a6aDvHuYoNLl4ssTKp6P/Z7tjMkRupl79F44pQ0d7Gr7Mhihxum4BHMuALB
TMCNBiHyOI4v9lzkJ0/5X7SmTa4Jx5FSdTV2DsvF1qjX6RYNPkX0WvB4lypaeYXvG2x9+F9SY99Z
Tlhegv9//lgWNLaKaji0pFbfIWyyH8nBxuKpbYjuDVZUyj5MvQpNn8L/xq7u1hpzr4J5HXg1vI24
TMpjXqyPmt5QXIjrNVSmSS6p9O/9xbCoI+FMWxohzqTtvk7In8Gkzd19Ppf8gDhBEnJ61MXX1Srn
+7m2N9Ip7INSbG6EWxBWVJ298/vWi4w+TiKCOpGflflzbWnfqoSKmi5BG2rEV2U8yFDWa3pq3Mrc
jkX/uNSacfQVrlwZx+urNcIqcGTDWtNOD7bJKMb9iv9v6/hZ8s10O06aem4wkYJrlTMmb8zu7k3N
ChqAsHmL8zU+FzEG87yPqIrSC8uXr0PLK15nvv0cy9bZjuwrZpYpoqKpOmdMnmVl3Kydth4tsvT+
LJ0NeULrRre/+7ajzqmfv8DP4gNHrD8AFqzixkjVF4jmMk9eWvgJF2iMG6yZzENoBdUjCTeXd7Gh
A5in7rVGnRY77o+gGjaWWFmM/HLcLHkvKVTkerBWqFVMvGOol7nYr7I6kl+xt86qjbtuNcQ2zksR
9dVlqsUlRJqMrWbcD+qcmBsj6b/4Vu8wiwCAb608JPinvplD9clzn8EEljutVl+aalpD4GYsqaxj
U5sEuaG6Q8II3Jfx0RlS/zs9gp6oNNQRFpAM+4evH7PVvkuaAQRF4d9WeU2iT3df+0Wv9kKKlPyF
NgbaOLnHwcXAlTe3rhmWiW+hWoI6d8jWw5kHM687uMephuVXYl1ICXrQc/tyAHYDJ7trp7fGHUgW
FBpZp/ItX83+hC5543hxfaoIwXXkjMNl8s+5JkNSSeiwY3YPLnWLZT7eJyZ3nOo44zHlDixJRP7R
ZeOu1Il6oYcPpcD7Hy94b2wKHV0PZ6WqLYIOIx3HCGScpQ3LgpREGdsI4WVyCxGO+HWbDaEp7XGn
J829rXRzm7O/4uvKV73QqBDH9WOKFnw1dyNH2qTZYg9cruG+XFIruPbsrL4gyXbjAuo6K5vuxhPY
oNm79nsSuPtpfVbGXl12+L2X3sYapUZzsfPIajx/o0bnmObxyjYlIeOtkRagTtlDs3ReukwDru9q
x15sPcs8jL2OzKBGlL9hAHFB9aZI4vSQdBDl+gpDKx3i6qsFpsUk2BDbHWPI07Up8p2lYN0pLKbx
AQBGOz/UuYuKbrc3BHqrE7/QVYzJZooNoCmURUd08mCpp/o5yf1wac27aqKUsk4iqEuKb6AYLCtY
l5L8Kedc5arPXqtlONjTLMrm6uAnFtGKZsDbQooCwf/pT8zWvwUbe/xvMWI/U8Q+5pH9D4SNXdh2
prBg333MG7t5o6vrW/XtP5uJ/tVR8a9/91dHRecPE0ieDzfV9S/QMehhf3VUtP6w6BviugZcVQ+I
K0C4/+yo6P6B6xa6L73J7XfIMecPw+ejWAUtGnZwrX8HOWbY9gU8yDCl9eJfPRV9AJ0gIGl95Tr8
mu/AhFL2ora6NbkSvGbXvcGBYeYImhXai6V0RRqxEVdqsuKXym6u1sYxonz1ET2S3MY5acVbnWNQ
PAgdHRcPeoHIClPH/25Q8NjgHn9AcGIHkXtfLScnM5qImhSDCKUsOH3k5dfYZXyQct9YZHEhh5iH
qU4TaqwERZbcWfZg9VCTtEJss9JF4qaLBbAulh7hQq+om7eVClVEWY5hNoRTWhILYBlkCi2u4EDn
gSXCyvGXI7cH+3d3LAhut036JPL82jTaq3Q961OB0MCSQMG7JPTaOcE0GXvHci/JqBRiQnXwGPl2
S5sFsr90M7wZutWhlq1rJsb4wTwQq3ADwNaQw2qNjbyEv3RNwF1s7QICRiwypJO8f0tWmZ0k3CEK
BklxkfI1TCJ9+ZRKFjNrYG000kk7rhcsN5CyniqrxpkBaIrjSpQ0MR68Vk4HU/gdsxm0HRLGpJcu
0T6WtfTYObhwGxVgMhTPs9GrU6VIdydll92WBtWceUy+pYa6FN6ms1FU6PcJ1TJoNxRMeyLTRrcc
RHxLkwQ9GOLCfZgr0vZ5uVlJqF/Zk0KmL10ZLJYbdsUPF21K62pyqIAKCT02j1lZsfMrrStZkYBW
/Yszuzdsvk9Q2QKpj8+gCBC2ax2axaV9RIHkZ5tDsmk7eb84e2ELeCb9Pu4csqGKY7gVP9omMtJA
PCwbjom8RHrlsQNAj6aCI3nuOaMTx+v/DHXRySBUzfCtigE24R3JqK2N2ETKYdhq0My3skdfqqUV
4/1FXSDIREi23KnSesbnIAMDaE/gN3kT6IhMS2xcuZoAhNTYr76rBkSmQbInSRUp5qqEfMAfbTnf
ZM0Ko4RTvbsApBFvicjoOdJjbUVx9awWJ1ZlYqVh7aj66km5fs621gJ78cTCE4wVWAUl3RACvb5K
PbLOnY602OnTRrp+u6u97NtiWt7OGpMWlEL+4M58OSvdo5a3vo2AnjykarorK+2adodbu/KeGhq6
ONxejr3TUaS49SHc/chdJc9O4hmctl7WU1tiZxyozLrt+oUAAL5pF1Gjq652k2lxLtEqJ2BII7oM
nYQ3zzIVG8ZtZ7wOEq+9wXCQesaGqzNqXJB1GphG8UM2/W3dfU5gwezUSLFs4aitypu+ytFU2iCU
676rluqub0OzDZyWN2RFK7/Bu4MjCYhIxBlluzjzxs1456zJnTn9Pbk1WQGnosVEIxGM4C9skwJp
nWJL2HkrC3o3D9F6KVFbA4c0iIfn2sTSDhSMD3HA0qUFh7w6ylyFGguJCg4OlkUjdGLOArZ6y73h
1Le8+PjOFjqWdLK/00xi6Pj/qxe64rILJTQ3PdU63u0WKH/Rul/yVPOu0aklak9JcR/2FB0qkBn1
wEzbc3bUvOyz3yIXwm3fWzHxX1QbagKrpqIMx1v/rZmhEVFR78b+jhLatPL8Gj/VrlBCarTxeZdZ
8sau+miAnaLpy92Mr4YaChIOp2zTLsJKIyzJX3ikPMup3WHNHgIKKGHc+Pexw7Orq2iweaRkJGrn
ShsuudsWlOt9Y7tX84y2j7h5kQoqojalRgQw28R6fiBtr/PcdN2g6W4ycHh2dQgAxXpPJwReUA1H
9eDb3dVYW59W4iRbulQQTaG3TXdPISWYUwp8erYbYbVgaDIFxizCaRoDkaP0k2zx2gw+5WRFRGhs
kVvBpSS4jobpRlvzPTX2YDXc+1lqX8qFNpRyImdmVsBRBm0PTg3FuYDbCGJmUw+WDfPnS9Z2dIGA
FRTj9rcTiFk0Gwngcd+PZp2Bbtmgc7pB3BoOAxp8FQP0MM8LDBDhILVmyydcl1tqri8W1nOGHcCO
T4WzFoFrEafm1QiWRMujhSOyAcFkhsdR0MLnKl51IE5xfRsX2MHK+uLLNCNDEGNA2OEITBRgMfPn
1YTqN0lULtEIUq05LSqq/A0rz8tE16xTh+sUkoACwmc5xXZ2r03MurlH4IfY4fBgpVF/Na4N5auJ
MDyxB2fS+ogmbyIgme2wJ3+xxE2bkZQr3rCJB2jDPSXTTrEcbv0aH8hGYEMCWhBv+y6wixOja0NB
Fg4ERCKpUQ3IHoR+lRZXXv5WJuRGNnZ3a60PXQ2XgEmT5lLJacKukVmbuHzO3BdAe7UMi69JHQ3W
/dwfrP5QySdvGTZS98LrSRLo/Eo9aZMkn4ZyDnYGOv7UfC/1z3UNOUNdz30Uj/x2GLq6K41YTBWu
WbgL2zZsT1WfHu0f+vhFszD5mTlulzJs+xo3qlM+zdl2qbSbSkEBncj19Cet+2TxoFdOMd6VRa5W
mD/quH6W1bnFdDU+LMzCQ3kukrsqviqHryqjUx4gLvIvPk6tKsr9LylOZxW/iYS2X7XaWfJzvarQ
x1Cfk/KEZHOLZ2SrDw/uSmUZW0PY6ohJmOXRIreWc9CHfVofrDXE2N1lPyr79lKuzPNbXZ3oI6Rb
keHBeNSrDfQBc3RhvqnHVWD1EDfORBE9vlVZco3JSSKvTXT3cigyNLgWcJ4l2Vm2QBFyApMi2OW2
GazmNzkyPSOjQfEKsoI5X1dBjT3E6pxH/YmHtVvzh7Lt7wCAvFXDNiO+ZXDE2Ofia0Nu261C0UD/
9/QNrtNHHrI/YPx+SuYCrGyNd/d16D0qzYAHXHsJGqsUV1StYaIOoT1Yj5f/pXeWw/gPzG6n+Ryk
iVcgYA6hymHTJv3+eo0xeTDxGdN2ak5DXW93nXcU3aeFLNvESkiEN4YDoDlfF/lCVtugqKu79Ewy
XvpLmN+4w8D1lk5HjnQtuaX5tKhDNb2aemTXkChOcfUtUc+e/lh61OH8sBufDQs47Klb9xrgReV8
nbwbvAAuOopr3uvdTkzPZXrvWD+ge7JyoisYr4YzbeoffprcNNV8T9uW73UhfOwCMHuRfEiXci6/
olGmfVUsTKZdKVtmxCvfHKZXRPRl9uTT7C+fVzUZt4DDvzuIOjhWU/U1VY3LUmLpJz2dCeMaq7/n
0I6E6tFd2nX169pfmHdgdWh2rr9l/ZLjQNfFfV4SoRfE8vc01yvy0bxN3OS2i2c/6oTQDn/+WB2Z
sNmroe2Mq7PDj9Pckjmow4ReZ6FoJ/54+TEU4kVCv7kl7W4GplvpZ4wW+GeEKU+Z2WABXYyrUUOT
BGemva3xjZNn1Vc3RjXGTdPfVCIH/2Cu5xlX2sGWabLLjDIJrQbIiZ3J9D4rHIQFMLjriqAi50Uu
sF9SDB51O1+XGZOKj0wczM7CyTovYdckcelc10NHwEIOWgAvmUit9k2DKUjLn8zGIQFyzDGlPM4u
AVprwqhl0iLmYPqiZRA0o7uh3d6OWNj4xZG4yCiA+E3Sn6uFrYTZL+5DN8o5tMfYOMRqzI8dR5Hb
ic2lq8ZbRZ9xQV55CcqW3Y4h4IWATLxJe3ZJi0UBfQSkd2wvffwcb24/Y7l7sDB6n6V0AboW+fWf
O9I4BRabZPwwvU4cwHXKyqQFbV26x7KcobIYJGmoOFK8YCJjuC61/aZVtb61F1kcEsc72a5pbtne
9LdlnXJOcnobg3pHJNBs1TU+hUsFzavuE2QHXXfmHz5Br/YSyMcMSic1tnBAG305R3IQ5OA0eAZd
U766nb7lNc5xPedXM7UiiF5WR3TfNh5IroYZx7M8U/YjdWs4gx70NizVscYkNFiIhCXzWgy+q3Rt
Nld9tdyrmnT91KQvvMTXOLNUuKaZdV24FgK7xmOPEb1YmnpxbKiyh2WFI6/rhHFfpg2qbhdzHKgy
D6WsvfYwFUbuyniRfp0cW3p2RfAR7/FX2Ucgtz0GW6tAlCHO1bllzW6Z3CVGUn9H+Dc/rSWIi6qF
4SbtvCPvkO7YH6a3CVN4T/OFu6x3s6A0BXSHeokyu7NufLAdN6LHFWE25FpjO9bPdceCILBOsgka
u80g5PpIyTEJe7rQP6i4hUjF6LnvOPLqQ0fmHQmSoAdFn75hJemajZmuy4ZU+lH3+ASdHOum9929
KWN6Z6Vjs2ERxi+P2hXbp+xOePS6KFJicOt4bfbA7KyCnaLO1Iwn7UvhqgP5D2rJHmZHN57WDVyg
TUn+NqCIsmKV4gDoazV5rKk5ugPTeEZxnM6CK5AxTh9aL55ivZluiuGEI59mK0YdWbOPP2ugHVrC
ApfpyZfFoc9fjYtWjp4WWtOb11qQhntOjEknzzoGw9LAy9a/DaN8HZ2JVbW4H0rL3dGejsNv6t1Z
rjjrYwYkShF6L8vL+pYWWzFX3/IGwtRaxrhNZ/teLbCsbEljzvJSkW4h/Q64bticvtSZRa45I86Q
HlYHYbDPAZMkoDDJOLLVCTTPwnOAC4AAaVXerAaFXXtKL9mDJMjSMUhNu4ykTj/IcpTHwm3593Aq
QuCOS9gQugyVFHSibtqvMsmLyMyBjtLS0zkNM9s/DFsV+Wa321KTYQfRjt9EHmXYg36MTIYGIh5e
uthDc5bxtaM+//9V3/6m0UXf65u38nv3P6cfwNd64BC4PHxPsrr6m9R20ao+Vueuqm/Z23/5//+l
yok/bB0bnUOrW3pl2JdeGX81AqBDAN2bfM+zdeQ53fqXKmc5fzhYC1w4FzZNRJzLf+pqqvf/+z/c
P4Sr85eeMAXVYiS1f0eVQxL8SZLTTMOmwIkWd2m88VOXJZqSEmEsZrHtnRT00bouy0tquvPNT7fh
r84Q/6sacOVlVd/97//4exOUf338u448uWCKZQIQW5pFFsmhK3KHvS9D6fPYrrMfVMYUt5ve6MXv
Omn/vTPJv654+aI/fyHQVB7eEHfLKmnkt2ahEyxNrct1rcIR7W9aRH10395JmB0QqnxKKheDAGIY
DURXb8BEYtb/d6Dx/iff63/jxpl//xrCb3SV+4u7HQxlX7u+JryHHhMG8VH4YnOkidWFR7M06uHX
T+qjL8SL9vN9U56OXeBywbFgV3aguW1MbaOj3/D21xf4eyuXfz2Yd30maJQ06f1gQWUg8ZcDD06B
zQa6L2MnBJINSZeChVPM519fzrh87r/E5v93vfetaZQoO+nQEm87JAnrGWJ4RJUT4+riF9rrMLhz
juUaVFUwLALUHOfCCyIm8czy9Otf4YNv7F46b/z0KrINIAjiTM528kxnY7X1j3SkdZoOQB5Y4G86
8Xzw3NzLyPvpIjWDdcIX7myRAMQnwkcC8wqmxH/2Fd5ND4WXZ25nUVeFhZ191+uuRhGghK5bDg6X
yw5r9+sLffi43s0UtTY5iqIXggwlrSCe3WfT6QUHUY6/q8+GckgGjNkuhBCznJ5kP4a/vvJHN/Dy
9z/dwLaYcqXMhrQGMNd12xptnhAfo7HtP7zAu6nCnBPc4EXubl09QTaWUpYECoFR/3sdDf/1pr+b
K2hZwO68UxoNpRbh3oHrW7UzbCEgxb++RR/M4u67uQFu26BPs8MAErGNfZVKIkXhlN1zmSPeadOc
7qEIWr+53EdP5N1MAVDMLuhoGUc17rhyN7XUPLd4W+ox+vX3+WCNcP5L16qaFuFKo+beD6j7ZNgr
fYvuAE1VZf00/2bwfHSZd+O/oU04eJTSiyAero+yXdLbRvXtXZfX6W9aTX50iXejf5KzRx7Y8SMT
8w/emCaVR6jcLBaSQNbveo1+8ECcd7NA6nFEJ6rkRcQuliutXPVb8Ovt73oAf/Tx74d+nC06dwgQ
i2iof+v5bL+6K5T6f/a0L5f9aYAPo6iFp7tuNGICfJwlDCBW1oq8ooFN8dfX+OgrvBvjQ4YoUSw5
3n2O8Nm2WEDkBJ2+ZL9rHPbRg343xiVu88afL4+gaS1/16QkIMhCUEs7SK2Ai/Hr7/HRZd6NdOIz
VofbGasflf1r01+bm46GESCHneKfbQmdd6MbgODk5FRko942MIg45BfUfdu1mjxaDVXeQ6+lvrin
mgw99Nff6oOnY78b72LhliFDiGhseUxR6izwDKFpa9ZvRvoHK739bqSj0zdub7YiMrSEpuP4nV0n
VP4ATaArTUAN+WC32W8u9sFsbL8b80uSJ3o58a455ahIeA2DNtHkAkN4WFP3M26kMwoa8Ri9Mb/+
+gZebtR/s5ey300AxZwQ3F5pcc0pJKXtBY0cu6+duRK+0da2du9lbhYJ8xzh2hOEH2V+Wmzfcu5/
ffmPnt/lbf1pBC8xRVBParALwDKEKS7czeQKFf760z/aetiXy/708c7Yz7BfGz+ydL4MMKqYhIrH
oXuJkm4ZkheFF5o+8KtXOTczJ7jq2hSel3/ypOk4wa9/i4++47sZxIOvruopsyOQQuSN3NX/ruYZ
U+CvP/6jN/Td/IGs6xrLnIvItrKJ+N+Ub0EqVw8aTsJoLuPhN+eWj77GuwlkMFrXy/PEjhJ9zT/j
Z9Tu4pF+HL/+Fh99+ru5oyHvRKMVBG+nmHSivXRpoctH1lL9+vUFPhhb1ruZosuaxTFnVL6eEKp5
ZYveNJ8bZdkLVf5BlUAaXZV8VeXamb95Mh9MuX/25/vp7SMQBuvPbN3IBa1GcFH4cLBWmTTfcZRN
6jev10dXeTdprHQBaQaXw0GaUBB0eyoklKfIkxnqH27bLj6mn4eRG/t6lTfzGnVD0kdmBje3UI7Y
/frJfPDorXdzgGvoqTazQESA08gt90YexpBj/tmLZV2u+tND4BSFcpkxFEy6mUHoNV4qTNG/ecIf
/ervhrbhqgrrcLJGmdDW+2msTCscCd/9bnv+0ee/G9tpPvTKapc10mK4ZJpuNTvOA/Y/vDXvRrSF
Q1H1kk/vY9Pe2CWrGSzW+Dfv5UeTr/VuSHuVuQIw4rmCRUfQxbBNzrYsk0+2L8+0/4g06e4ETFqT
wt6vX6UPBvn7hum5rlGsjjsetspfdY1mP3TlWTCcq4YGEOTCSEz95lIfDDvz3cagwvi9rgYOTJC8
3zneYtGxe0n+qZ+E+5tb+MHjx533t3fXGsnm5ej2kcUAf/D7+v9wdiZLcqvcFn4iRQiBJDTNTpXV
N7ar7AnhsstCPUJC3dPflSfuoMxvpSJydqLiGJJmA4K115ftYUaWr3xhnH7pP7Z+z4rqrsLih4z3
ISYMimcE4A8nz28HBb0MZeKtrSFoQpLYymRbGppTP36KQ9KVheAzGFBgUDrIA4BkPkH2CXKay52o
8YKkxmKlYUvddvr7p6qw44s8JxS0tzqD6lX7SMsL5Qgz6/OzbGnoraj3BR4kHPj870ErV9ddEDDY
WOCBLqryamW3WmqCFfi4uIU1LWgfB22SoX0RJMmTWwUqyMdlTbBCPydp3yQwMId/O5wLC/hQhCFS
AwoRJhfOXSv6fai9oVMVPWz9JC5oWwOfG7g1rpS+cOgh1m5OYWTriQzIA1U53xOo3jd9G4G7kOHp
B1iC8520MAjECvEcbkeO0wb/3wTm4dHa74O1JiyVbgc3BPKGS9LvoyGCkutUent5B1nBDUkkMmla
lN7MsHv11fSYqODe8NxsggD24Zf1kBXUkvkcAj4XdzjM+6hpxeFyCLTZZYWfOu5TGOdjWSCZG4XD
JRbgICbhJTnArfR86Qvrka1UHjvceCH5ED/d01cs0i/jyby2ZTPEhOy1hQP2Sh8tVeT93Qw4j3hI
V3ANFFh+PLTuPdgMj/6YvUtKr4K0XLktXtpuiRXS7aw7VUugi2GrcEB6xS3PoyunaLZB7lwhW2Qv
e/ZUws6lEezCplkx7gpf00k6HRLBJpwfALJAKuWmHdOfcCh5CaPxshOia0V700ZjhkM6fCAC6D2D
LAXiTnvhSisWlnPXCvOQZkDmOhEyMpkTHBLYnZ1E2eC+wMtmZbItxLprxTrgr4BthHDOnaHAgLJh
LvNiO48SbnQXzWbXCnevQbYQQBl97OeTeo7AM4TymGMs4IGzcYFOuUOmaBmfr2ypNVbUk1R4uh5L
EycCGuEITtfIYYS31vnSl4bDCnsD729kXPsmhsfSjxb5+WMLzVsFUcBl5Vu79wjpTTlNJyWjdO6x
6n6nInnKVfl0vviFncm1wj1K0zIkVYg8Nhx5NnJI3E1fy+celtZRDlfD87UsdZIV7FXeOjrixsTw
Z7prNHLocRn1AHuH18vKtyIbL9kD5M7c2XsaHrateEkn8ur55c354hcWKx5ZEX3yBQM+yIFLNOSs
UIPgqRi2LXDjJKBKJ3WWxiG0LluAp+q7MZ0TCP6gtDpf+b9HiEdWvPcJUuZylBwXOB7eTxM47OUA
RKMz8fAAwqZZ+UJYqscKegP3SLcQMBJiaYbUhxxOsBANUuXBNaaJ/lzWmFPlnzZJwdMm7FNt4uGk
biZ6fihLYAzgmw+Qb3rRTswjK+CjCnBb5ZRdzEn2AZuU9BoLTvh4vgX/nsoA2f7dAq/zOt0hVy9O
+uEe4AHIf/sbZcbny4q3wh2OETDjkLmJwdZCFgEEoAK2yEXDL/z5VryzgY0DxPMm5s7wmFfwcgaN
hnhsZedYmkRWoNeDEAkM4Ttsfc5Tj2zgjeEwZQLwC48QQIuc76TTlPzfT0EeWeEOGzUVgoji4LTY
33TI20j6+qsIkekJf3vjNStnlIWh5lbUO+AeY+dAX+UGBzoB+Ttt4eoi9+db8e99iXMrsJkaJqCu
CDIL5v5KD94N81dGYemHW6GsJr8LaoWPV0q6o2rrqxLHhRnOBpf9cCuI06IbpTH44V794kJaPkYf
lxV8as+n1QHYV63mHONKav7TEyBVRuHVZUVbYWsaCFqnIejiCa6hX+ap8+LMIHPhfOkLE5JbUcsh
tMrcIupigqwxyeK6K264p+LQdZ88gCYuq8WK3cSDRapirrPHevw0EwAk3eBn086w3nKbjXKKCyem
FcSY9Q14YDgT+DPy5vDaB0OAPhxWVmey1FlW9PK2Dzvm985+PPB4PMo3JCbiizj5gYSM6aHfV/va
2RVP+quod2s3bQsREVqhLBN40jZy6uA4ldx1bvrDTwCnrR3xfn5olsq3YnnAO+I0VaKFgbOCyxvy
AoWTPcO4b1oZ+6UKrJDWxrh4XkUFvPAfuareIdu440F02bbwP+o75k8ussChcC7pI1JZ3mEacofU
n5XiF5a68NSqT4FNBgDMKFIx4SVK2X1Q++1Vw8ZgJfoWNp3Qim0YMPQwGzbOns5I7UeK43sIglVU
OV9JStsLB8AK8TEyDGm3WEBCzx3SrQtb6ZO8XcPNUTV1u3baWxpnK8bVUDKB1zEYwiIBzxn618Gv
32CZt3LcXyreCu2eUlcHFF1VsRSvIqct2SlwHAcQpFsZjaUqrPDWsg9x+4+kpc6Tt3oOf2TpcAe/
sa/nI21hKtlqOhhUuEAWgnMyIWNbZ8j0TxlP4/OFL/x2WygH3jT0rabHxxaQN8zVRySO74thXtHh
Lf12O4jhBz4ltGxjzwPG3NP0RwQAw2UTNLB25UmSDBdPXXtybbyRBb2GZ8JD05crIbwQZMGpyz6F
sIdnTiiGHR3ngwD9NbguMvdLjZ+/bUQz78/3/1IlViTX/lBFPUMlTXTKoIsUHHGS70h1/e1U+eF8
Hf9dmf3j9BhYkWyU1+YStqtwwa7jsoX41z+xa1jp/6ZgqjS9gB9OImHzeyL9Sal2qatemIOMBcD8
1j5SlqaaFeiDQ7HiMoPhkt5D2/nPDgu/tBH9dr6VS8Vbgd4NtJUqqNtYOHCw9fy7UamjCzD3+eIX
9vDACvJe8DzICqbjoUv3oTfC/Vm0TwnVZuPx9K719cpqshAytkIOtjAChix5G0dINc/ZdA8u3GWn
ZN/esx3tFdCt6Bh0Rt8ANhtkdw0Mm2Gn6OGC8HxHLYyDb4U8wNxjldc+OmpC8jQWWSC/Xh2Vfzlf
/FL3nALpU1SOEMLCJVlorCh9e1VObreFTpWudP7Sjz/9/VPpiSfhyEg9HReMvA5Z9gz1/h6I7JU5
uvTjT3//VLwcG5VrmMLHcNNkyInO6wjUQzwh5yu//9QL/4h034p0JpOEGw7w6Tw6T2npfSka9YgU
pHhEguf5AVjqIiuMixTmol6HKlrR3zU8QWYeDBvTtYe1peKtMIYZoCibftKxpuEvt0cWj8O97okk
Q7qyJy3VYEWyF/aApaSYoAYMHCBnyE3SqGIDzf/Kl9dCBbbmrRyF042tRBMYHBto4D0I6T5IHf2+
aARsyVunmTEswghgQYU5qneTSxDOhHfZHLJFbtGQFCYDSRiuFuk3qM2fG61e4Lj5oMAlPd+ChWlq
i9rwyK9dnLl17OIt0IelAiXN7cjL20Hz/fkqlgbh9PdPoYZr104Ewym5MeCvQRIgK7iKi7x5u6x4
K5IF3CfzRGXYUtFXsA0B1xTZmcnWsPaydfQ/J59PDQB2uXGQINnEeQRbx3F+0l7+ZJzo6/kGnH7o
P1YKZoWx6+LjELDzJua8QOajzGB574x1+XK+eHIq51/lW3GcZVE299mEn9+or3NYPmreAJzZvtPG
GfZuHXxNQw9g3wYpmVkemg1ubIBmbbIL22dFeZ/5gSg5bWAtDk900rL7foCD/PnWLXSerVUzMIuv
/bFu4sSfJTIZYchQqw8e9fnKTr1UgbVTs6l2I7yaN/Gk/nOBIE2D7F3BmssecbhnDQ/0IxOCoVBx
EWTgXVUPEUmuYVl0WXh4du/jwmws4AgT+yAetFFxHdZRPPNod1n/W2eMKTcGxu1Cxb6fAFQP2yM4
75soHPTKAC8sULagjpSeywbwSOJMAOvoObdj0LXbhmT3rnbV4XwrFpYoW1cXhuPIYciqYprrr34K
exI3gIc6xa3ESjOWajhNr89rSAHlKfjWuJab5+qjn8fpmsxe/jOfRpheXNYK68gxpjrQw4iuQjo6
WBEBEOGgNcFu9SKxEMz2/m5D4dUDLHWNinXF1dXUwp4BiEe5slcvBZoVBz3SxCcF8hgG2geQphbJ
FQu5WtMWLBVvxQHFHuF7E4Y4qkQDXwnD4e13YqGufQMvTFRbUIe33byuVK/gxQ2oSYsLWa35VyBA
foKNeeGp2JbShXkJv/lOYxqx7iVN2ifZza8Rb+PzM2ihk2wVHbACAy2KpAFPN/pR1QPZSBjbrUzP
pcJPHfcpBJpyCrlzsoTt8JX9w4E939HkgNNf9tNPgfepdNV1MgupX8fC9be4jwajqgiC/WWFn5r0
qXA9OVCMFCic1123SSof5mqrErzTPfA/9mfPCtsmHSEu5V4NN88pdb4m4UyacpPB/5c+B66h+saR
InC3RoR8emxDEapjE3lwziLM+PxoGi8n+ZZFYphiZCnRYTcMU6Z/wvAJfswVbuuxzecw/TqWg0j0
dTIivS+GnRNwGmDE4t04ol7Q/3C7PE9fIlH73VXgw09zB4yBOx2GMSIgifm0hal7yBhISSxwsnc3
CXLzu4BpDO4h864p7wNccICLlmbhdNPRroKTjNIjCM6aRP5zBBb1BMGyaPSBVHQyV7hEnpOrIerL
CmkNKnCPQyWy6FiHNBLPZhzhw+c2JxwnDAYpry4cTmshK0cGZ1ODPdHBy/3mxFL2OXA85+fKwkpv
6+38HkIfUmYq9sCb3ggngi3zmP1GBvvKMrxUgXUi0W4CDCbeIXG1kmWg4LbwoHd+BJn+clkDrC09
QwY0+F4u5qPrRlAew/8V6YApPCO78rJgJdZSIIPUNRXMjuMQzzzHOYQPXgOuwvP5Bpx+6D8Cipw6
7nO0lknf96pHtMKjD+D5ObvBkXfeN6P2jhNNYW5E3JXLqKXBsFaGpkph4zlH6CxkbW/g7AzQMVy3
QddZacxSBdbq4IKwCRdT+BXrrvGTXTT59dGDOPg77kfyC08O/306fOoxUgEv5FDM2SApYQokwdv8
UEaOv0MHTdqdH5ZTl/xrWKwNviubQTiyw7Cw4g+009e+Aw+W82UvbL7/iWc+NUAZeH80U1jjS7kO
vlSqNG/57NS/SzbB8gn47T/n61mYWra8rvdB9+sNXleLJpo5uCwpHLOgg/NuYQRK4ZsHgMW0GREv
P89XuNBptuJuUFVBXCAlY/jX/zC1GWKwTC/cM22tnQoH2IkD0Ibri05vwYcHa9gZ3MsOE7bQbnCR
jO+nuPGqALKBT1GV33R56367rGOsIAfEMslFXeO7Bk7m17ICewUfudNKWC91++nvn+ZTCPTIXLY4
zOWiKI6m4hne07s1CeLCbHWtmPZoYaL09MnHS1hzFeoex6AfcGb/ZjpQhi/rH2uPI5qMZsTHcexM
Ff2QSCj4mEGB7VYCbqmDrGD2PVploEDjuy8Ie7jPRhXZumIY/BWdx5LszbXO60iGFvAn5hXsfkyX
P6bVBENIEVae2g3wu/2StGBJ8rD3DkGH/eSaB5OerqXj+/XKHPj3youMs7/nwBDCFqcqNX7BVM+3
iUvG3dxF2RdgWrzD+UFaqsJqZJuxqmaAysS6TO7Dfr4R8KeUZu1+9d+DBHuqv1uQjHjlCTTMRgHe
ZbA7lelVodRl3yLI9fy79CEPUt7ntIS5X5vGE5v1lzpj/ZUMTXWZkU3IrbMIi0YkQFduiYMCuGtN
xK8E8V4AA/16fgCWeugUoZ/iHLZUSSKiFD3E5HDLu8jdIRa9x4tKt6WbGjbn8GDFyX6YGsm3Tgnc
4AY4KlWszJ+Fn2/rMwOXzvggxLYnKPAtt+BFcFyzjU239qC+VIHV/7CQ1Ujm96qYUpLiIDtkA3wg
QQqIVpappQiwBiBoZ0SYhwraJH1ru/xKzuYVKT2/LhuBU7WfxrfoyqmLzFzFSsNfbUzon7nz1377
Uuec/v6p8KSZCeACwFP3LjsUXn7tee3KGf/U/P89K4WRtUOUjuMmAzyOYvBI4YHaDcCOeE+BTO6c
xLts7sM666+f38lCJwSJmAAjcArbjH6AvQy8kc/3/MLAcqvnI9jp9gPB7p9RiSTiyGf+fAR1mk27
oXDq8M/5ahbGgFtjAMMkwQMKh9shcODJOVYRh1u348JT93wFS+34n5FI26YH7yX2CvNc1GRnOvcZ
2KD9+eL/yzn5x0hzaxRgj9Jx2OHhHAODaA4yCKn6x4aVe1fWcLgdD7UPbhMVf1yYhiKfeKXepWZZ
m1uVce7k0FLu25mSK5p3CdgdjnqppF+tLE5LVVibGyh3xLheC8M+I9SBtGkRK3ikxl3q88sGx5bW
qdkpXVFWsCmfi191U9x4DtS+k5hXLv8XmhBaW5yZ4O1kJvxwHPq5hG2jUj/S0NcPcxHV/WVLYGit
sbBGEgKOOEU86/DdLwCclPJFZdPKSWohQmx5HetdPKUjpRSJ0TXs13VD5ZfQdGtKhtOv/Mf8teV1
qddWlRSnIaAZ2HBGNdeT7N6ygYKwlTvw9a5KtjKjFlZFW2xXexlsHzWagtPtXZa6KdyiNVL2CJyx
YPSz9jG51GNWyEfBHE5+iyM/GToy7VID7esGXJCmPZ4P+qVpZcU8B2FG4fiMdkhQJkhO2UOrPL2d
YURw4ahb8T0FKe7qhwYoOJKM9XXmEvfe85S/lrFx8l7857hb0R0wCmx6YDCtkOVQIp+0cX24ksD7
EYkqxO8PEta17Q7v724eZ1pw5FVlXNavYBVksSoStS1D5jyHycjxWDRBGXjiw0VO8aZqjwyHQQ0S
5up+Nv6igL7f9Crrrie4hiJjzwybaI5kCvPVMmXzFwlqRvakBfxcH6QLQex9piQI5LR0ZHtHa6qj
LfVE3f+6aAADawBdEYWJp5p8344UwIipAAHjT8sAUbxKAS/3Vgbxv/TZfwSXa42ij5wGqSkgIZXi
H14x+L/hLGKujYDDbd32b3TIvhul74GNmOJR9uaqqbr8OYeUfQ/uKSjxUw0b48L024KyJwrszSaL
wAu9rBus7wt/DoCjRHb/PhF4j+ujPLodAMW8GpibvV5WhbUCSyej/dz3edxl/rdWuLAFb55yZ7os
Em3jQHzTT6UTDHlM5xZoX48dm7l7i5q1b8iF1dEWRsKVqEzmFljtNK0KD2lUk+5g7gxJyg74Xme+
DpG6zo9t5GSXiUZA4vn7WEeayA8YaMe43HaCPcsBd02a8hAE0BZ0yBRb2RoX1uLgtHh+OvxK3HAS
qmkeNyqBz/4M11+8r12rqjoEQ7v2+ruwUtp6SeImqcm1yeOgMOkLpPvsgctk/DlmxFm5i15qiBVj
0HIkpg/gzpOkeP84GH8kUOEhoSEtZ+5teb/6RLVwpwHn2r/7LJG4VxK6yGO3/CP4G2Tc+26mf1RG
d6NWx5zwPTRK951eu+A7BeI/1g9bweiMiuDKpALVvXKuJFgI8ArauCC9zk23GYF89wBOGUHLvihY
bVVjSEXOZ1jx72DcE8Izv2h9QHMiSCWCpC/clZm3MCf+R9aIsoMULjK7sTbqdqxTtm1MXT0W+AJY
OVcunABsrz+4vTVpOuGRLAz97hCkJNmmjrt2qbFUuhWhfYoLXeAvZBxMgAnpFHAX8Ej+nB+DpcJP
f/8Ul26gSAHAu9iRPr12Bd2wOljp+KWirXPRyVG1RXaR2M0AN84MXwykuWwn8a0NdYLTYdrCBXeX
p96Nlt1VBJhKdtlu7VsRDp2nG2LKCKAuhuYa+ZPZYUyd56TIDuf7fGlGWnEt/BCettSJwOWFGTKv
VLuhjuvvC0d+nK9haemwlYxwCNbCh01PXFX6w0ubN+RP3sPy4UmP9CCc4GHsT37qU/cBQ/3t+UoX
VkZb3ZgEYeIAJZrGxeQVh74W4zVpsDq2NCFAmvl8ZQVeWKVsmaMzgV8FMkIKJ1J6oym7E724Heiw
90FXhNTkFvNuBkjnMidPWH7/HSJj5jampXW0w22HMxyqU2YNvDD5vDvfbwtxwqz4Btq3awpWRXjq
Dm6T3j9MfvP9sqKt6J7kOCZlghMX6N3I9DcVlvLCfz5f+NI4WPHdI4NjrpMa/AcVfhNDuHX6N97+
KHGXQivvuQc3CGjPlb1iqZOsiJ/hpgXElkpxN5q4O5DjzB+wA6M1XeBCSDIr5iPI0VmYgy7MWT17
m47IBohY8sf0YnYubIIV9iaoRBU2NEJO/LwZ8ydSr73HLmg2oXb4e4qyYAaMEokgMZkc2t+UOegy
P8NghAwECgl9LScfqmMHVuuwIp5HN3oaOl03+xCJw91POQ+axR1OznrlLWRhtGx/vtFpCNxrutPn
pO4SgCcq4NWysFDOylqzVMHpAP1p26pSUD84keHORLPjX/O8msYDXN6RRX9+ci+cxG0doe5yM/dC
mb0BOHCfi/4xFeV9LvSH7w4H06ylmC4smraUEEdGnypaoh6VSZyx3DsQlKtNCzxaycIV4fxSJdYy
oMKegcmCSnoz5BunJPfenIJ5S0DGa1d2zaU6rNWASQP3GINkhcybD1U1P7ZJ/4bPjQ9c9ryfH5Ol
QbfWgDrn3HWp6ACsBkOPOw4cd0bmHi4r3VoCEj7lLnMozGqQQAzepE7ui5B2386XvrDA2JZ9AHEq
SoKm23duC6pXIKA66yKylZytpWktdI+tKATnhNR4O++An5H5V5VqOI4F7hyunLlOn9D/+DiwtYSz
L4emMz2MoDUmqGnhnu/6d14KlqdiVyAxv8pwLblxqSlWeCM9nc6U+y14R6Q8+G5VbXH/vOafuBDb
tj0fKFN0LvKu3Td1sveJf88opOAg/PwxBPl02fT7/Jgv1WNt7GZoYGgXTu1ekOI5DZLHEsjXQjUP
rJ1eTglLKxvLUj2nXvy0GPq5CRzaYGQGMD41nrjxRPxcDE6+CSsBBuuaeGlpVKwQBwiqbERB4YOF
XKtdhHzDLRb5NU+4hQjxrOiekRojwJBs96ECBLJgT7Di+FOrZOXUuPTjrfCWpSzrWjGz9yMZguXI
kFswi3p/fqgXVj9bNl+QHKrKGp9ntTBG7idtJvjEmjItD1PgFfrAtPLWrPgXxtuWDIqeCkYyNAVA
iV+gC9zhPvOt9/wEtw/8qMa1TIyFRtkufUqKsOsC1OOUuO1q/OF+VCNgkJJfcUj9Luq5/6wXPk3e
PMPCwmdP77kaNZBQPTYoDa4k77zHthQrD6QLk8tWEEbwouhK39f7HljiQynB4kwBCb5NJjJcFoW2
jHACLyuY9aD3BHcB4HapXzPLbstEPgxB/04aEDLP99jS8FvhPsuSzTWuk/dRVAAM6KjrMnczZDEl
D2FX/KmafuUDfmn8rXivwinsQi7UPs3BQFbMTzbZrKqNDnq90aO7EjsLkWmrCQVjhSYgHO/TrpHb
IskJ3mkys9JbZKl4K/ANmWZhdIKbE6iGwxyvsRM95Ek9bGFgfAt4+KkPx1efjUekW99HKWsOMGjV
G9L4h84f3Qvnh3X8FxRVGejC92Dk/QkoT2G3p16ShtwpWBgGzWWuA6GtOcSTCh4upig6MMffRL3z
qy6qL+dn3sIRwFYX5sQjIqdNeGgCU25ZM1SbaPAF2N+luennxHyDJtyL81LIw/kaFwbPlhySAlpM
UOOjwyzGwt+2hHT1TQAQOl9ZGJYqOM39T8uParnBt4qKDlzyfd02m8K98EDpntaiT0XDaq/pJg9F
954Xz2m3i8J2d1m3nFrzqWjAa1IhwwbdcrIk4wmSj8oGBNnzpS8slrbeEPZASBMBwHI3Ih/Ar8Bv
1+rRDcKViFzqcmujd33IkGhZsh38Qw6j7z2wKn06/8sXVixbBVgp0mSFqUO8KZyYz02Bd8GZzFAo
k+aawVDk5ZJ6wJH7u/9TJ1eMDyI4lMppr5DWO1UfnkHuy1VSzoO863CyWP24B1oOxf7v0TuwdVvh
5Imqz5piL9txqMYTZrvw1L72kZrUbnThE8wC2SD5DexjoFPZhubzhFO6q5jwoCTrGlA16kIFAGIr
kmR5uSnmHGAtKSZH/KR0gDQTH9FZl28mnQx6QFZGSslNJMGruu9bMRCQxuH70EDV5Q+q+MqQnlN/
qUmlx03vgZ4EvyIXvqQ0K91GbXvSNaM6TLMiYbKbmn4Aso5FNQ7yIq2B6Q55dk1z2gGaKdVXPwQg
C2By/V3XM/sDXAEyvMO5ccIbOHSXYpPhU3LeRNVI6mvYkclrNQCuO1VRh1TUKR3xUVVGpdPGlS9Y
+mPgRDnXVZWxBADLWqfXkB8G8VCxIjau1A9eO+EZLU+hvZ+5BJK0LSkca+twKg+4PTXJNhuH5OA7
M9ukLD0WMprfJBIBXivQOvmYHIoA6Hmu/dMUjui2SIdx3AlBQZ7OXL7hxt0WAdtTL0qPML7qY161
3gGy1F2u/N9KT7cSOTZbEo7g3jYHv0bKgeiHeOqLuPGiZuf2mmxTHm5bN8Nb3FQ8y8Db6ua3195k
NeCe9dhuGcyTwYC7gTMsqAiHqJGAwhbX4/QMZ5ttRTJkk9yAqlqD0zTKHOxhGFoONXYGA+vu/Aeb
ixi8ewBRW7Np2/cEa3qp8a+a7kGz+T0wv1uS/QbO4Z0670ibupsb737kaqPyCqRu99AV6CsYhxlo
ktSPvv+NL7ZgfB68Fz3pa/gpbbROj6mHHlN6E0xf20jt5Nze8v7bkMh79PkdkkaO/li+67z1N2WL
rVlP6cZP50dkrzTAZAN12EGwMRbAmkPnC4cvEdRXIxDN29Hp23vSgabLqajvpZeIGAJsCtx7Xugj
Uz6ddpibyGFOwF52cMmnuylCx7dqN81NdI+uBbEauwragHfJuma/6OQd22p8yTITbAAQvS51cSsm
tg0zet/L4uBO/M4T/XfdJ18z2X/QAKR3Vakdcu5yZLQOSGt15Ks3JV9M1z76M6Zc09ANxyPUvirk
ez37P0nlvLKIvbdzdFcAblxPw41xx510vK8DDeD9XE5b15UuQPPyjcMwBynRu9zr7os0x7wo+1/O
kLUbkNf2LG12wryUPMH57JAo+D4B5Qq0Kr1y0/ZbHpEXmtIdUzrcTLV6pjOMbKPxzvdeSRAewHLY
j5l/W3khHmpY9LUfirvILZ4TIEmmbLwtQr73VQ/KRrNzyhwX+kcaRAeHkPtClgoO2+19C/sh2epd
It1j7WZXMLTYp4ZfDWSM4VZyc2L2Nhm5AcD5AYlCya5O672RyREgxW2ap98Rbpu5EA9JMr0Kt92B
o7edyfdoih7zfjw4QbiBnm47YT/FMigheavw31kU3SsUrYZhQ6oHVtdX3QxMYq720DA/mtY5mEDd
J5hSqar2gP7sB4AqSBuBEW6KhyTVV6b4CINfHs2/IU0qBrwYyTk4leX+tSfabaDZq5dKfDHKDS2P
KkpfPO4dXQXaTYLPFkARYo/pbIdcv1uPuoccPKFNk2JMuR6K23bw5cZ4/B2c5gPv60dqkLOnevoO
q2xcYvF3T6n7+cTSGPvrhFS3U5QCli2GTelWw2nF+AIQ12M1zFeJ8F7KEWINOSGND9mdOC57UbJn
bviI3QieMINPNzX11SEwrrgKJUiiUYBcDdWWgBEU4HJPZtfj23Q3Bn26STr4yxmHse9zLqoXIOMi
tam6cRZ7Y7zqi8nwnrOBlCZ87DzOXrJxjPgmHCrzUpEU4F1ZY/hzXWy7FGnWk/jtT1pvK9iNBFv8
v6Z+6cvJeWTEwDc5bYBDjTOHIK5Lt0V2vOR5CG4zla8MSPZ56/lRDWiBLMJmE/jonG/RANbpBkkJ
8BFPMxaWyKhXottw2pkvrO+rb2WUwOOWMCypuxl2avWml6rcg42dFkBT6LkD5LucHgWscel+EtAT
Xft1UPzkeHR+4yFusWqt6T1jnXPnjTXbiqHAEaVvxqQ6tKPRzr4kEQQz/kzyuHT87id1oOUNJ5Z+
h42vl2wht63f6kqamJCGbWU/A2E/pHw7lWV1lB5K3Hlj4VZHWjTG35UCDqfHIJv66FaVguQfgeO3
5plkJXsZkwgCDK9wCrrplKN+tqMcfwrhVd943rlYJhQ7jniXvIOh3zTuFXb9j6lQPdk1rYrukNP2
lpeRc9OFgADuu7bxEWK9E5ld0XJkYEKLRa8Zqf2D6EylD1nRRVjLjfct9Xj2fRayRtgU2DBfurat
j11I0hc9++6vJIEBBYhPcqS3fRk1f5Kype4eSCjzHZlg40daZnonhiTfzUVFj9oJ2H2ejt5v6vVM
YRxpfZUQd7pPMYo/cuh1YBvX6fseHNFfwh069jhXRRS32JgeSxY0z/DsqF6msmmumIk0YpAFvNp2
dYA7NDFq90rUIz/OMiGbnpX8NUVRiNJQ49zA2vlrC11Dds29IDw2WZPuwMX5oQlrq30+0jR4riOd
fj8h1oBbx73jr87xzKE1UesduxY8hwcDp2GA1XtsxM3EasQXiypsTBMrHoKxbvcOKGZPcvCHt5KT
8Str3fBL3ZHyGjfs/iGtqiEGOTs9wIHbu4r8cLrHgtn/DHpHt0BRDNku7zp+xRL8pmmCfu0ERN5G
EXee/AkpAVOQQdAbohexfjjOtMU213/VI6myXZ0B8Y2nFujCb2fZl/42nFn+Z3BJ+ehn7QRv9F7e
VMMQvoU0KbeOlGQLmSXdDj6pUEuDHQxfWJKDFppTuGV9+DPcmuUWduQhnDiGptH6PuWMjNu50lh6
p7Gg6hkuIaOzRfZc827Gnrt0g7Mjf9NRxF6LVLjyrgGsOEGCLthu7xV8qdMdIIgk3HI3If0xH1PP
348VDjhiM84Ai1yNyG2e9jOytJzN3I/q0Yf+t92QMYS9+Dbw4RR2gE06XjNl7ibJJlRyEH8KTNTB
2bjFXDQJfCdD05v9VCpc+R0LNnRG75UHN5ayGKA+iiQWiMcUlmPl/3H2bc2N4+iSf+VEv3MOSBAA
uXFmHkjdZcnXsl31grCr3ABvAHgFyV+/6d7Z3ZmK7lMbG90vZVkyJYHA92Xml5kjjj7dcfjw5JbP
vulyBN0F/ZS3LtBjFscsilDwGvpQlGX0rabqkcElKB9UG0g0dK18RK7VNGWMSo69z4vmaZ4jZVAA
Jkq1RyWh0F25ZihgZFCEW8GWIcgJSuz6TA3t3GbELvhgOiWLG19WLE/nde52zTK7JUfEMAneUPCM
y4U0Ko32acJEVOaYEDHxTSJ8On6MI1ITH30VYPjIh/2Qnkzkwy6GdAcWygiSj5q0OBf1WIl7GyO0
12bODmN/46douWCPSZZdVJRhvfVFE6SndvQs2CBdkpIH32oPJzN82F8doLoENWI0EUStDfQLggPK
KVcV9UDP66Z8U/OnWNCLKEn3cdMai/x5DS6emMi8kAqlxWbWEtnSTT2vbNPHKBgbgkIe8kxTpNcU
nnXLxkjH1kvZIW/rbirjedzGC0KxtwkW44zPfFbztmqSRWy0p111MBIev5vFmuIDI1hjeXBNWLYv
+G4WeMcgT3LMKULex1zihp9y0noYqSnSo8AKIQ2EjhbBkxU4xInLHcZ9RZ9jdNnScxwNSX0wGLoa
N4hnW+Mrsh3Fe90bbD5uKbXdGseDJpscxtB33k8Tg16kqoa3NuqJI5nyNEwRlsN4/b3oWjgbIU2l
WcwjJrLtcsHMWJ/kbWSDGMmAOkyPBSa1u6dqRSh6/uk9at7H0LTdUVXResW4kQJyFcvqiSSF0w+p
w9jHHfFmRbCbHGc2xJseqzc8qbYr6Y8K4h59LnlLl73jzRQcCJ398qWMaRx9hUQ5Tn+EvpLX0E7B
CRqj9XtahzAT8BgdViSWEE0hpNufEOM3rQd4itLXGgAZKGxEffF7I+Z6varCteOhkFAO3UWErOlz
qZY+ZJ9ZoSLKrQirmWclSfsqSxveT6cQkYsWu7jjaCRtnUh7G80Egtg8cAtJUK1jSaG8tdD1rgIu
ATelXdboUc+k63PMn8Tr1uDwTHAj4a9O56LqU7nBESl1jskvGHqXQePCE/l0yjm4snTLs9Zp6XJl
4GBQZtXSObGvSxe7Y183/bCZRp6gQKwTKvSK0BhkxH5n2KVeRTJjd0DzAJViRFs+nyEyFXApHOo1
2C5FEz8pWO5TAOMLlCESO5BAq6vInCt8wOMz3D8ZzilAHnUBpU+1gnv1sFvxTwuywjuJzn0Qs8nC
1XnIbz2XxVplJV4IN5AfJ8qekWrYocNFnHNVPZRk7ENk+7rPbW0M2oGMO5ZGcngjwRCVczb4uK3O
fu6VrrMZ0cDpAZYIwLVmWAepK8OeWT+kavT84mM69/d9jXV9nIbVp/uxgdXwpvWRXG4ookXv4DKq
+ifrnATIvIC0pPDMwAH8XRdxw8/rZBNyBSTQyZ2Jg6g9tWqM6wRtVD34MvMzTbC6C1XUtyHFDPdx
hiCvu1jPhwIT0Mi8RCWbLlnruzQ8hjTth1vWt4F5i4o5qW94TXugDkY3tf7hfNfZmxGMeQ3l9qLW
ZxmE5XBfVw3TVwyFlfQIaxVeX8YuQgbythpJzTFnEFD5sSLDZUa/0U3j+4Rw5gLlQRLG5UmXw/K5
TBoaqQxi8olsewcbjGwaFhM9miBNTjRqaHsEQThFF+IKRCvnXRhUOH0hZfebthEwqUL6hf9Ay9hg
R0RI5OCyBjPMFPtqEdXfq6ix/j52CVI5VVLU4SMDNE1+xy2joyMLYvRnQ4ed4V0lkIyXmahsVbxP
0M4GONxoW80+71sRd8cwmMj6Dl9iPRyl00N0O3YEWarYxNOLsIM59kCYpxuUb1x/o5Pl8oV0jA4v
ZF6gXkVGeDDiQ/dUrcA63OpgJZppHq4dyVpjguY2EcM6/wiQTkihRwgNhlk3MjUFq3Ph1cjPhTTR
8l51wqnTQBMMDwB8gysqDE90U+1MXajkgw2jDJ/Q3ch5N6EMmu5IGCTBE+mjRJ7api67S1qwat3A
XnF2D3UwM1vjujxyPbKeYxwguZTrKIjPfCcSaNvTcvRo9vsU8wJzKANyHGRPmhrEFEmQsJ7ghJ3Q
6SLgDfUgBWQVHxTz3BxmiEvjDdc6qDaGJE6+19x59KB0Jk2LHrLVUZoh5mF2EMrxgVdQApUuPLOw
iKfb0BD4fq9OJ+nT7CLYSSVhpYengNoEy06QAFq0gusSxrOMrgC0KtGvZ1dbG8xAXVhXg0ZRVYlf
YHHfXYaiw7V8iv8qdWmRtuueUDREymVxKfr0BB+0cgA7bT53AtUBp+I5ghA53XZERi5HFsVYvZQV
uPHmxoyyW9KMJFh4zw43Gn3uym6hAFsIzgSai5pa8gKPpKWmGzUIBuRI8KnGdAQhDoBTMHXNtK9m
3A1fGen8tItEVYc5Ttl+PgVWDeWWAeW/SVHK+CGjoWmmU1L7pLB5wxvwaR4qpGFDkzAcD0G/rOwM
6k2wL4SmbiTZWMtweoBtbTk0ue/hHHITB+1nLh4YRr68VB5VkM8bWZdg6OiCUPM9Tm4cOGYAAXDb
RlzSi6Yq9XchMtxLCDVYr2sIHSg21D6bjKvULi01dnfM/6jhm2zqfih3rDFFaTIJaxo0oYltDLNZ
rcvFIIu951WS8SH2Lcnjngd9mDUr4Fz07NUYihe5NjQ54XRvyBW5Of2waywbK3wnETRWj4ISEb2P
wYgCMouXjpgf6aST0uRliV5WZqyZYY+RG1jdsrcOwozYZ5IGFBgVLiOudIaBurE+ipXo4geyVD8V
8XpIGDNZ3aMOAPtKS7PudLiycIcQ2qK890GS1giW411KctpPy/CM9ncdr5iwoeEmTGeWHkMM4M6/
Fxjlam6jMrUczilVH8+vxgXSdTvcu/V6pgBmB9SECet+5xIzkbCsG3CfHrQRPrzYMkjI82yDVDxX
rEqPsR0NgucaL75qdOLTW9WZQmzK2TIM18zdWqKaFhLQqRynCulr3TgDcMAKfuEe7sTPicet+po4
SEbrTQAEeED6RlpP/h5azso+rxOsYrMB8wdNnkpaR9cF6C6xqPJgd71LyrlQD6oBoHoeZsGb49wQ
3QK/5Q06mThqVPSFe7W4OEurRcYsm/u69ilKElfJfRdRl2Dmp+zHMF8nh69ggwnHOTg7w8o2Xyb3
eTiERaTpF8YTWxd7zBPJWGUTK+p2M5dNxY+sGzTdtnpNfbdpAXg3KqMYOIcLehkpaGydtf1uIYKb
nUEv+x3mk8EJW0Ipv5um0nq7touck8yIztTPKRdhc1xsK2+sitB14aGHLlpAU6KzAbp8v9R1nXXI
r88wQqxGoImk6aJtp9AjnVo3I+gZoEYEinYYB9/fRxRIoj4vLqUFoifxBcpTn6RdKXLEEIl+h+yN
Wb8X+PMELvTROMoHrxGQCDLZl+0JA0puOcB9kX6hBgOmlxh7s/o2tsQ1zx1NynU3p6QaNyqNBTmS
COAqwnh1WFyLvmthuk1Kqy+dCGV0i5GyEHOxxGLTQ3LTWmJ+IqtGHSu6xfJl0XGWEeGvjJQITlWc
LOOVVPEcvNpwmNoinwXAzd996OoFeTxTHeu98BPTr7Of2vWm0rYaNuHsoMTIGl6MRZ+rovLxCbeF
59sWA6x1Plkx42C1Miw2LXJG4m9zZJsx97ZDWgU2ZYzHZxqbuH6a1jYZnyUcbpIPO2hf4WVRLZD3
gDpjlzy16L4WoMPI2YYy4lPBnZZzF1wwNdMDBHaddc1rslqqbyUY+vSLMHaWBbIcGOiHzewH7J8H
2BmNzd7WGjFTi1Orvy8pidJ7zIWt9gAiSYiviU5VU2wD3lby7NeAW72tFuWbaRvAD5/fDB6zFMkO
m82ydjlhddMdyxIHarZQljwuCUMgQ2Y8H8WXoJx6v1MSc3H3PhlN9TWCwVWay0LX1W2LxNrkC/BK
hWXE/JqgFpXoreZ7Xg5B9+h6Ss3vzPTIO5lDVZMcEv+mLzOUTdL8WCFC4zdmFWX0e1evI4aUCaJv
nuNqHu3NEvkm/DJNvCKn1Q3zcHAWWkqsbxe37oyOEw7jtCajeo5WafqtkQTJnyMgj+guRjNoRQZ8
hYozxngXt/MUzpE7bRFr1WbBlBhzBLvDUSuwCZSUyOJaVsWx7Ae+fJ+mtOB9ZkU/h09Br+x40LEX
kBugt+dYykYreVhiI0qcbQF81b7A1iU1wLhZXJ2spvME/Al31pc0IXWDbiXlRJkjCItGAr9e0uEk
CypoRleG8UQtATvfM2Idqvs2aSQFosAiUSBrOK5KE2176Dx7dq1H4lN/WVIFgm/Xa3gDxjsminp+
CZoFQ46ZDgdqxx2qqwkHsl15WH3Tuq9LcOKTotWlXKRSt0sT9n4BqA0nCYRiVShoBegomy58m3ar
qkGqoGSAmgfArXUA2LUrMQePWmpMbus0Lb04grJzlucrLUXXb9SUjmTJAOwlY7n1Ih6TJ0xONg2O
2S4eq2cXgDW5Q3HQtfdlV8rkIxx4Oj2yqqDsiw6ZIU9uGavwISFDFMywm4T5xzv8FOU8Y+KwwQGH
AFPcZXRDGB+Ss3fTrHA/Vwm/CeO1aO+JG+HVU2Oz8tu67usWzSMhkuSVcWN/XopkKS8iAtR9L5nz
88syOl0Ca+pjwGljkwC96gdMGjWMiOlprSH0zD/FGOxG63glP5LwU3t20ND9CoCJcukAINcByswk
Gt2hpQWLdxFCwPx72vu43A0mlfG5ldUEgNnRnvnpCFhcpcVh4YTJbIDLfIheAABYl3euV3Pe1QtG
IbA4wF2dAPLG42WBwb9RtwayseoGVvRj8tx2IazB4rlZ7LYdh8Fv4YdkzNZUC7kB9koeSuwVdZZ2
IJk2RRjM35pgQOs6e7ST6It59CGDVT1SoHsII1ga4FJp8RCouJnQUkSRB49mQppF4CnNWRVsAkuW
tgv8qca42nus8xY8C8TIJ5R2tD4vUVL1J2zCFHsjl9Gw4YsHkTlHLkCHVyvGNtVntXfXRdhzrin6
2PTONaSQEwoq2Luq25Up0TU38CDhC2IKHFlWkiPMgAdfIq/md1djnfFcDziGrgEjSZ0nKAPsBlyM
l1kgCoccis91ik0clv43idUr/dx8EpTYY0kAd3MYpeYkxXtEaIjhP6Y6VeQetXusdzXIo5e0xlDd
rUKXZHcMNIffACk24BW7xcQZfOmjaICVMbgE7PWrasI7CZxjvhhjhvho9FoIkwEQQTPTLxB0xkvq
pycVUveZ0mPvUpXimuK+FP5arsIkBwpNbnEFgy2qfDK4nP1Ke9nvq1K07KbieD8Z9SjyHrQJgyWT
zdqTA0hdh5ikojciU7X3ry6IZX2pWhm+dLXg6N/KPmizMpJjdBvagdQ3badjc2cJFeUeE2gdYN8G
uOhVpprKvOsL635UcD9GZzTDROBg26LCJEXbBssFuJar92JQjN8FM0qNnLXCg0WhaEHdxjK4QucQ
0DWY35Q0xCZcMf4YO0G+Ak5sSlR4jsus9iiXN2MASV82VRXBETutaZljRH55jBPb2nwVdK1y2aM+
yhasUnJcUsleANPDXELHAWp4lN9hsGMVR3FG2nB6NaJHfagdiA2R8X7ROIn7pmTRfrSz9Y8VHGFU
VtQ1rCnjFs3WTmPoRdwzk+hgj2kJ3K/FXCIxeS1o8b6u8+y2aNMkyRgGpcjB1INbv2PbKmXOY7zj
LSq7dDrDICyMtqpCAOBF2h4/D5a2+cqXoa+2kuG+qUkDGBYSBwLaVQQBeFHdI/eZoH5Mtzg2ZrGB
/e2Isrod4gu+tUrnDU7mH3EdwnEXPCWy00vOqiiHJ91icmxvErKqBnV9HkWiK09Lykbx++zb6Dxy
LXCumAIQAGQfC79PJuyGmzb2kd4kwBemM5v5rDa9ReG7tUsRn2O4zQM1q+w6XuBGjaSQkRJugcFH
VZvktVkbjwtGS3oUYc3nTKA8759w8ETlRne8jm9dB84jr1OoXEnW4AkE4HxPn9a+i0XeRI1XB2YD
8p7Utv+Ks4CGu7gGL5zDkHCstnRQ7jzO0Bhs7BDMdQ4sIr0FWdcEmQ/X8mN0wjZZpR2YXtxkxQ9E
jfhmI3gPq7B8QNlJMLuPUmKvUwFvUDv1BJRdIFryQBuMG0G3wlrw+2FHEARWe7hL3IwRXwhURtj+
tvEqp3pDhyGMN13bDd8GLatyRyl2xb3gQfRDzwiHAf3se17uxwG9ZQ4zgbQ+d/BixkSxh0xpo9QY
RNvG+xUNGlq9MyZlJ3sMVbC8dyZGGbAsbQmGGjSrvsUeX6uTDTWONh9GjdgEFCRTxpO5HrBehJlv
A1/AqawJKnByyDKbLmkHg8Bm0+myW79pUWEOH+4EH1zNkANkLUS5TR5CjDm8jQD/kk8PG0SCzEh3
gNZ7nMCOwW5cdU9TlRJ+ktVqgf+sTZB3ZS8moO4J5Y/QcQNTs8gYNgiOaZPVzV+DGedSFqCG7JdM
8aKXN7PrW/c8t9B6JxmA/tRvw4ahtcy6hK9FgKYZ8EqZMRzGw5oBMO4bk0G3MkJj7clo23Rr5pjr
rz0bF2gqkdwAP+X9Uk1ATzedArkmESsjpiDcdFRDkvQLhdwfYwl/ppn6VM/+i0SOo45rrOnr7bBT
Bwg+D+kueibbiOfxNtqj5sviDFrdfbWZcnmOzskBDd82/u5yrHB4xv1C7PbnWjqe/qQvZDWd5r7H
ZUj1SpIus/o8gYL672Vof6Ft5T/Hh1pYtaeyEGIX4j7bcnClSLexBehJ5HJlOuD9C2ja8JiE7bhF
1YCmxECG7uG2YjMBJv0wVBDCwpjt19f0qWf9sw/+J20iLE4R/rdAJIquOOp39ZDE+s7igEBHG6GE
z3zaruwAV0PYwE2DEmMOyFenOUAy+6sI+D8XAvKfDbHUvA7gxjuxs9iN602hcYgLCZ0CzuP4AFKU
J8f//jv4qy/4JzVj1/ZLH1PKd6vSrXiEA0zZbMIGMO6hKmznfzHC9eeiSf6zuyBAyDZtfMR2PFHR
ZoBV1rYtXPH/+SZ+0ia7jk09zFTYbhINEN3wOWlVkwm3/GIe8C8+pJ+dBYcWlhJOSYy2Ihspg7jr
KNPyCq+kX1kJ/MXH87O54ABdMFg6znZJ3G4hD4YsAIr7X9xmf/XiP20lcp4KuMAVUFUBSM2SbpIZ
tvTpFzvEX736TztEVDkKyhmfTbQ2PBNDivzZ1f5CqPrnswL8Z1s13oWNx0AIlo0WafSjN8XnWc8X
uAeFKBeg4hsxT3DAdCBz1//+hvir9/P583/ZeHWivIB3FNshRZu9xG3XX8uQ/ypP949xij/ZXhL6
7y8vyoXyaVHxrklSHDJ9ahYwAyH++1hQwT3H1qT4iYlDw/eFK5/KtXgC2yvVl84Wsn3E+aq33VL/
mCeqHWZ9xTr8M7bhP7/P/0N92Lv/dR39P/4L//5u3dIVSg8//fMfT7bB///1+Zz/8zv//ox/7D/s
9a356H/+pX97Dl73n3938za8/ds/tmYohuV+/OiWh49+rIc/Xh9X+Pmb/68P/sfHH6/ytLiPv//2
9qMpzAa9cFd8H37750PHH3//LeLppw78P//1L/zz4c+38Pff7kZTvr3/yVM+3vrh778J/reUchGl
MQ1D2L3GWBb+449H6N+ShNE0SXgsYk4+Y6qNRYH9999o9DcWRhC6CCxGHorPSafejp8PRenfWByF
BM9kAmY0SIP/35f2b1/P//26/sOMzR20ZUOPq/lpOQmI4xjHZUVpBAQGvjCfIw//smqVUhAIQ6aw
RxGoIZElSXVQEJTeqU76o4Fx4LZgRt8Z6P5OyyTHs4hBRTQhgL0cHT30ghMxTx1OW8zGMCZPk2wh
6hF1nfcgNQ5NMweHZISaZnQVrBdCws7V0AV3XKwKHVKn34e693ud1MFmMnTVmzr05R7AdQnQ1tk7
2GzPV9nGBVa3Gft3DYX2AbYdyW6FJ+at0oVES9+n3xyP1fMaAB9NPvFVUEIkPVCwKLs2FO52jRvy
sUB9VGdKqO7HkgTNNkH/VYAW18OpDJfmGPdt+eQbzPNazWYK2YcNgUpEQXwCFL1egoqbs1V+fICi
mH6VtYe7ll1rfVxqbb9EVRhfA7oA3Y9mvF232raEaXvRvRaopO9Rv6tNM871BeWkuTJc5pp1LnwN
IuF2IF+KLVKhlwdatew4M+L0Ni1sta+chB4HPO/Gdyr+niLQ/prM0OjInsYb2nfLtS3CMM3sothj
PI3yEjoiEB8KcUE/8vaVF4vMg3hx3/kqfxftGL95PX6ToIRgK7aOERyKGtjeFElZ3aGPT18BADjM
CXmw6FYtlxEFxQ/snRPwAjk+A/kpADGlQE7DNrgzqwN7QuKUfYd7WruPDYSR2dKm5DpUbIamDajV
iAL9AlGr3DnYoB37Eu1Vpk0njxKE0iaCZuym6weIvTEdfIWNHWajbMRLQMqB3jaBM6Caw6a5U9xW
Vw0cDWLTuF1fEMeR5Cq27UsA0O6ywlhiX0x9dQPgQJzh8wrpTwNTjmtr8atwwuv0wQ0TRjFYvyIm
J8JISRe26EUrao+KUH2t44HvxRj5HUx0EsAenXhKq2Daubqp37gGCsF7tNU54wHORYjuHtETBfm8
jDYPEBy5cUFS1VmFMNoD8QFeDCliD3FcrbdoYyikBgYGBYTftVYDZF0gJkis3biCuA2TkXhyQd/B
7hI5RDzs+H5WYCaGknRv0BQuE5DMNbkP2ll/mzT6UqwLm5WT4XcrIPGDC7oYb6mRZ1eUDZaorugO
GH+1capMsqbuIP0wQXmSGHLc0aitcH/K6MCHyODykQ6VtxC8PJRyZdBNx9EuwnTtxi4GURPgF0+Q
Rq0HuQ5BmInemosDJpNVtIY0Wo/JFtV5+kjx3iFZatQ57tmSW2bXHVaR2SbhAr19OU2YfkgBRXuE
zlG2LWgDhXMym5to0vzVINHo0sMqaY8cCvhGhA7yXajLd4B5IOZ2DH1phw8fvLWG+qoDz9lUtrnE
fpQfIDn8yTW6eISfQLQbUjnvsWcBWqmsfKH1Mm+qhYr9ACTrRNrZnAwI3cPcxa3J+6gYIA3z+g63
jtNZoYXMLFnxWfimQcwlaTQIDQjo3VZxGIZjijrRb7Kh9UEAz6vyFkrM2xrAJDSzi8MURm0B0Rf0
1hMMO2QamoAcuAdGC9eEl68d5mfAqMXVIyBPDCSEQJuAiXXVJTITls6wAPAuwmIP/pv/3sFRN8dp
L65TPUy3E20hYmhNicpvgDIrpzNrc2h/ze3qizQnokpuelDe+wp306mwuBtSEHOPLCzXfJa0hQve
On2s3pIqgx3tctNTQXCfe/5Ww5iWZ2ZlxQP82MYCQwRViP29HPIRttBDXtTAJQZoZS8ToNoMAqw3
eICfJvSgmyVYyhtQMEGukS940wWkPM22io92hko2Ajz7XAFj+TrFJAFRX4VAkdsRHgHhNHn1hwf0
67wKdUYAEfRtY9vdAfsYPkQZ1ADfGE83Yu3Th2Kd1RFi0vVap82wj9g8Xi2Uci+kCWSwTfUEjgoi
uQnqbGj6OxvwvJYawiwRDEV1T5Vvb+AdaPwY582QqC9BnPS37Qx+3EsWndnQwWN98rDfAIY74QPU
wWIfyxWqraqymD8gcM2APePcrhtRTusTGQlE88AZdAyqtdYsb423ua8B61egfm7cDGSzmwC2ZwUS
l55DGElsWuhF9rZt6Baq+XZLcNNtIElNNqNHRodtB3PD2jB+lLyrfugRRrE30gCzyIEXmnOHlXAQ
khfo92I7HCSZkxkDKwv0SEUbT6eYYRRjQQLTHcjEZFen+FkvAYqOyFb7hNMUdlQg6QJov4tutCAY
DsG5CfEsNsZm28AU6GiCEKpnM2sI+D27Osg9dwWEC7uKRvYWJoR6BwcmSDKghlPfwrBkFt9APF5d
rN1pwDDRM7CQaCfXSL0DtU1ulrWHsHWYgnib0tQcQxCpNNZXAhnQGbqDAHC1p4cWEPG975LlMaXa
7+NQBHfwm1W7OZ7a8zghWbWtxwsve3uqBojUIWSWr6Jm0SuFbihfzNKfsRjlIdVcXJuZccyt2eFL
SjrzjC+iPVVwvzxHYvwRYeZzHzPZ70CT6DPVQ/CQDnG6r7t+GjOQsOAgZo2pBxav4DZ4XOIYTeAD
1EVseK3jorrjHLUQ1k/Uvom4TIaMfWoy7Qx7qiFNlxPqCQlruYTe+WVReYTDas1DFcmHauDyGKbW
3wxG8rNUgbsLwP/sEBY0vkD31N6wIum+yq5rNyNsjyWGX9pgX7ZVi/Z7wVAajCxvIEEOdrzGOGZm
Fg06SUUgL1BUXBxO9HtBGn+x4NuOi8PMFwon+n3FNwmt7Rxd0RoluSGhvFQIOH0kzC6fEFtbPUDW
uW5qOMJfItBUWCCBad6WRlSwgp0UeWjImOwSxEHHmGsv3DbWsLBAAE/7bGOWvqDYUPftaske+pLw
wG0agKXCJAnYO0B57WzfIXrgIBCr8SFAm7KLGGa6htH7IyxTsW+H0p8qiK4erZ8jcDUJOBwJ5uOL
Q6W1VSCr875vW8wl6XuEB+ycKMmhLlP1NGoZQ6Az+6ugE0BvYPD4gj17aggTW/Braw4DO/TqMo4U
ToQFyvWZyh0Ub+E7CRp9UqahD37l/XbtI3c/OAdalMnhSxD54QKb+f5ZqGTcpr6cj3pJ7K2Z++mc
kMK/GTF0TWY6Gg8bCYD4kXSlf9Ajjl/IiWu5sy0MB60q61NNwwS7uQjpDfNd9XubBPEOJHO5n6De
2GAUHaOPHRi3XRoVKQ5UgsBWbOKnUigUrH1p3fVzMvlbWqxkW1I+H+q+nzcY0g9eAtFNrwORnz7H
EObfTClCWrxhDAOUyPCsc9rpFP6yq3xYEpinZp/zEXCecT2kv5Oai3NbS/6lEVNxNBUGt+IwSTGP
Ga2vjrkZapAOj0hoHN+RDd1feY2BqxRU29mtSXheC2BvCs5F+3YU9EVBic03g4T0l9gScjTm2HaV
FIlQwhN3gGo3hCANgU6nYh6hTmxRntc7m67+mcmUl1tgbzAmamSZVBmEdB0OsaKbr8JOyQ2o9fKR
6lB+76SBpxXmh+c6g2pmJjn4I/t1jlkzNMcunpIsSAbEY8eYn7xajF5cIYRpVb4o0GJeO7Upg3k9
GHD5bbYW4azyMPif5J3HcuTIdoafCDfgzRYoFMrTk01uEM02QCa8S5in11dzFSFpoYXW2vDemY5p
klWFzHN+G/xYjK15g0Xgm0O+TRTTu04fBu4YhCjYsrhANp24tIUmqI7cZ2wExYl4BOM4Gpn1MCBj
PiDsXP7wOcyyXdsY/c9Zlt63NW5g0CgvzylW7aOHkeZpZuKUABk9KX2ulh3UJKoX2mP0KiS4dGSa
okHxgYFsid2y0k56TvEEwAC6KK3jMred/jIPmILXQhbPuicx21jSKd6ducpedeHAZ2g5RKnBgWR7
BLiEgy2bfdvow7kxDPcqBmv6ko027EyntSNVGDKGsB4Qkq20iTK+93uHbfGhnSDpwrwZ3Kcg6933
pqu1k5B5/m/P8/9jzMEK7iEw/zvkwLj5s//viMO//4N/Aw6+/y+LjuPAtQPX8U39nkT9b8DBt/5l
3RV5rmtaoAfGPa7zPwEH0/uXY+o+WAQPqhugGPgvwMH+F/+F6wcICxzLM8hV+D8ADiYG5v+Bj3s2
38cHCzFsjpOAv5Nf9b8jDh0hskMdVBYb/pO/zfPer6DU7z6D3aYHodM104XANKS+yNyZZQb4Yw1G
j/7PevYezdQpTrpwQ+WucDvCwvhWQ1uQCoshGCbw5hZzClU+Uw88WOup6d3+2EEVyXnFEoxc7MwS
GyOeNK7lmzgoa/QOLUgtdob83t6WI4U2y3NZ2nuNiIpjM68PBuZvaP91u62jcSC9+U+rN85bW5nI
FqtwzPztWXe3P6VvuGfk7B7iMxEjBFiOlBgd6iDny4Jq2MnEgRMqHFAgh+JuAWmwT+OWKB6CtD24
aM3dsdBvE3NpKLaK6sEsh2DqPtAHONe28kJMD8TF4n0L/IRXZU30f2Jk0nMd9O2hSs0K86V1mey1
/ujS7EltNyOf9Eci/pq9SHsjRkCFs6soo7TX1n3hciCiqvMPSpes56tAXybMg545lEMGSa0ju98o
T8crPXfnALlruYgLrgEFc6eLozuZ0MJow3GmjjLZJHP2knP/mtwpoWvTXVigQgtLw4cVzB25W4iR
DEkZyy+t144RicjEb1tTdjaF/gePAKZ8fxkQ8hQk19Z+GVq+R4aNJ+xEw32IpTNzkmrA+htk8rGd
JrWjo4Y2ZrdOCsSJF+6FfVOlOkoF3XgEUftVicCL0boe0F5rB0YvA6GskawrgiUcM3fnqIXyTwff
6G0cAqOFX4daAxGV/brGbdH+KISY9taqvSxcU0ljZDihShzga1AYMKq2PCClCrDvoxIdlrW4aU35
22y69eRkG1+c4e/qyPXSSXpnmSxzyI2LgyotVFxVl3mpolwG20Ho5pqUSCfwUrG5ouNhkse5mA/W
riqLAtZ0CyJRF/lxbLYmdD372y0WfoYsuPvJmhlbvIqKRsfqjD0GMtveonWznZ2borhHruOFqN2q
Hd4Pzu0+fXB73HMGyWP8V9tymXMDvH+hYFn3ujMOBCPUg9mOSXFkycms6ZSb+hpjbLogzCr2FfgG
omDPi5gFDdRJVb0znHXad1IQntMOxtHdcvTsCxta0fsHJy3vwQzAgWl6rTM6ZutZ6mFdlTipCTnp
agsOd8oBJBv70ujOd7ai21S5N+9bstOvRnmuwKahDBBUFGm6HOZa1y4TzSPDiOsEFByED0UBEQnh
uOTrX/RfB8CH4afNWoKKSAfKzER3E4v7u5ZLlpAJUT0v9vxR+98ChbWnucHVRIp+TY3eCR1/Ira+
FIipbIPdVAotUav7vpWoNlyBLM4vqp+4ZZxbM1YDlK88+5a4NmIUEVezc2yt5tl1T0AM3g4b1HBx
WizKargsmWNe2h4psZ+Jp2XF1OTy2V3sXVC1aO9WtcNuQP1VrxJP66gp1Vjc2bAv1ClOYbvmB6q9
ujEHQiRTKELgpUX0A6v94PXXxerQlEtvOtXDa0s74rMuyBLtUQTH7pbFlSeDw1jpbbytHJMO4jkW
CRlhmxbJNIj6ZOJlDrFkpi+5MzShLVwCdku7P3QfbbmsF/KOX3VFlqZyuqe6bNLHyTbacFKyOFp+
dQVxME44iuczsaIPDsR4RFiDc8ib5ac08DKj0i/r5ZSazUS1aatQDdivE5L1WG2bG+ZOC1rA4B16
RsOpNQS/nNVZj2VT0iq08hLkRUv8Z7gBoT2Zmp84QfU+NE7xOjq/EZvSTrF4/clCFbknfv9HMTnZ
Hl/St0J8HDspaF3OyR83Bp55nMkDCsnVZUrst91iy3IIsejuLKRqga5eNZPPTmsM9c6ibeYLu+B7
s5CoYaETONu4T/eSItdz7Rm/JDHDfGi66uwrHfBKOceaFGdyLtOfCBfbx4D5MmMQxA05vk2Zux6C
wUCGUBdO0nd1GysKVQg/yXa90f9a8+pV9g/ZlhqhjUw3NJkqwV8O8NxfmlHMB0QzyLhr7yL625Sv
+UloQQY8SQemcNsmFvVwRc5fHPCsXzufxJJua7fD4J2FJqPR74gWRWR9ABYnb6URJLvLOxRkI6Wx
56yPPG5rZksSObLODW7/fJnMO6XtoyIJdMy8XtaVeMdN3KSrPUZ2uUocF7P+sLJ+HT2iVyCKZRVW
VcX1S6sF15x+6hunT1q0v7xXrGYICNfdtlC42Ewgtm2mH8zU/+gGqziT8/hZUfwb135iz9QSlDYD
cNY1yYZjIck+iklzr4iSKbrLCpIyMiaF1sVaOE4rm5YsoN4Jse8BJXvgyZgaXzIY8PRy/G+xo2Mr
znlZ9r1c3s3Jh3hQHnJHf5Z4gHhJ9cfVKtqDB8qCfAk2VwM3KQBGzq2HV1TplUMis3a4i+BeF3XN
RYwxsI6m1dYwgW5r6C8yuKX35s1xPeI8wMAIEPBjc9V7itk6q6b0rLVByCOkX9Gz6de0fGT9c4/F
XTgppvGpxhVx/edLNi9PYD+kxSiVn1YiXprF0cDT7CIScCCIef2HOUJ5nh5k3woRWew14Wg2ReTR
AftoLf7EE9AfC234LOfusx60KeSJm8Ef+VLh8kM7IA4mzotZGrF+9yBbm7oVfeVxa4lz7us/zGrs
UVG1hKBUz71dmGE/6DuHlBxCKYoXXez9VTvjVs53aesm9mi6e2fqS/gZ65i12I76oDnlxrpEwhE/
1o8gOLXGu+fpfVTY80uro+DFb1RCc4yJvd7F/VX75adIk7KXjZuuKutql8osPzgu0n6ZWu/Lusyx
4Cec9f5rgvxZuA2oeLhvPp6phZ4+H11gvKDT4lErD2W+JLnrsnClyP/X/i2w7rQ6dADaPu9F5cte
b7PXoTW23dRkH50+xEvv8nIi/upr56WdrDdN7NHNP61XKnI+zL4Tt7Xs4gX04ptr3A3nwa5ebNbN
fSYt55x3AzLOlUjpebIeqVbAG9GqYV/gB4s14llP2uTi6fDc8q2fWpXk3TYhTCz35mp1CIcDcWsK
TkoyPvmNCvc77TgxxAhSsFrPJA19iaUSyLBYBNNgxHfcOlG5QlLo9Y3Cvb051mFRYAkcDB+pFDbY
MWXpHuvyCXITwa95WT35vdTib76hwm8aRwsVStGon8yjTAW4CVkXhSSaJLDrK0K0nxIt51Z758Cp
3jfPvpqDm+DqXGLBg/NcYDio0LkRblZlmJnLIOJe3fZeIxSfimrc2YU6bphldk1FpjbH6c1CDo/o
nbddYkfV+c0xHqABAwvhrbNOuj6PUenV60kzsqvbbtPFvn+xmruVzwzezP5PtpjlkaPk7A/lemlV
hHRlecrNdn1qLYAtcqPNuKQYCPAq65+V3hGZI50/fd+/Zc/TZLaXClji8Z8vXVB+lVI9aoVV3Ho3
LxhaUKDajjKeRI7us51xTQWu5hxX87PPN/PXPwYpyKb0wZx3Gqc4PvVG8IiZDZblIpImetwwa315
KQxrYz/wIbMG1PWQFM3Bwkj31FuVOLdSvfGsLg96a6aJZpJIaowgD5k3Y7E24KKCkrcDweD2KHEM
HEq368J//rGmLPKx1st2r3yrPXGgVL0HWtBDS6W8BhnnQ7QU2Zvh2tVFtZnaBaT1DyL4EriPomrm
XCYLjFOtp1YC0d/egu7Tta0GKCmuSzV+6oD6sdBr8HQY1ZqmeaP3UIjyEcSXnJEPuky4nPP+Wm35
fvb5QLrm1iaW6TzL0fnqZ6fg8SbMSZU/mm3IOGnRcda3MluPVV6Wu7IimMRtcKTq3rKcCpqxm4ps
m5RNLHRnY4z1Mus43MHDLPIaFtUwCvP908FhlyEcCE95OCB2pTAJTapbSNwMJBmUa9WcjbW96lP7
IGcS8kzRq/NsnraMhzyfpkeHkyEKbGjWBl613+piZ1XzAzPL9zTV3ZmNC/KYoB5M090el/ZjPzfV
zkfCEQ+FYxA+sR58mX7OGdPJglF9GpClTDkTzYqxA5wKHC3V1iLOGTmFScyLozm/sQlP17KARfYM
Nwly49FklmYgXP7il/yAdPmB7yLGmrG+rwYSW2e+OH39pToNcbMp6f4TbtRnFofWShvCXs5Ds7fu
MQHUB1hnTKSR69ZXJYIh6avfpnPkzb4y7Dm7oNg+VJ8i4R0eShbsvbeVz+1sXdC+kEtRrm/L3Ftx
rdt3GVI9hEWwPShWn3Dr7V/60PF56dSPzsuiTmMHwL6Q8Hs1O5WTu4DX/pdwcsUlBmquy3o+VLjc
IR7UhQ83vIV4r3qi87grnCKrTgCRf3vROvvOyh4aFIE0bo4XFPb0nZk4TrmaqBLyxv2We8PT0LYc
e9r4PTYwKZm3Pdvs3EY/qgO0VGgQkgDrxWeUWWXzTCcaaUZXUJB8JCjTzbQ/ju0yLsCGhIvdpJEn
M3Gljw7ps96OJGoF687DxHtI58jg8xmauFMTruUL8jUVyTn9AcjCje7yR4H3gbeWBxRuSzoittf8
20qzo1yN+gAKdyZ/wsE4yc3j9MUJDurSeV7zzqo5R8FGyJI+5c4hNZW7t1VB3WVeHlxrfDUt6Z8R
mRMtwSvI3zt81rK2wowgkftj+yrIIYEjktNlDLbYanBp4I5qYmfBriEWusNM74HH5tLM2tOsTymL
DMjmWGskVBCEEFbw2KGe2fpR9tyamrAvor50mOV2LnK3aHUPhk1BQVOohsBMlOiZbf0IRkycQX8a
ff8T8+l8suxMw0Pu29zl6xjhN1hiNYxhIfKzoPLgUfiYEyc43s5i+gislpICBUnlLc24r2np3VXA
33jWCoiXirTpPFN2PE8S1dNNTISHkQxyt7ITFNmPpDLMxqkVK94ZSP0wsIdP0ZYY7kxtjpBxC35M
os9V0YW+XfTPutPJ/VZvkIDc1wpHCtuFffCY8s6wv+1ZldXNN9Gd8r+5nMWnzZXr+jGSGjuWknya
ziWBKHvz1HgKhsrl0n5pHXMKOcTW0+pV4pXcKbZGA5yLBq9E1FuJKFlbY2xl6eRnz8Z34+yc2W4P
xFtnSa2sYj9mHOqqWv6WnfHHIogoyoE0IpuCrNOc/eqKfDpKX/+Z65h2XYAKZ6T+ou4a/TCiRTHJ
sYO+yqa9AbOKzdbeeQhqHmvDv9ls5JWtyLDqxhLMZilCoNxun05lHhHccpdGOv7BNY27DnrHw1wn
47T8HbAEvHUL2ldLFEcnc1AZtAtRgI18zCfergbiGH0GB3GOH+Os2WV3542zRAn352j3VmSl0Jt8
3pOAUhOOg2zHyA8XvXz2ekFzWuvcpmXRQ9tVO01XPCOo6XmX89BAM0NEFjAMBud5QHmtGv+jz9fn
xdO9kBp4TIYX/KLY0wh94GClP2fKKgZ+3gvbn61dkzOLmK4ekwfCTVT0e+GMb3WPHy6Q2adK83kn
7WMm0d2RX0ASR/Uy3MtWAh2yjOVusIak1NEb6LmKRx/OffZzPiybfKiQ9WMx1ozIQ74DezNi08g8
2H+5Pm58lnKLK9K9X/SrvcIg68m8pF8zR0mcyfqhQX1yNsbeDFk0CuanOh7IpdwzNr57kFZJLl14
MMbeHnqP9eRR3VngJgAOC5BXoJJ/3JyRbM7J417N1Gv5YefvaZkCEbITF13GIwhSewyGbY+vv2Ss
618pxd5CnJjtzhjzL6+sUZgu9G+lMuf1tX9TrPCVNxhYFiz+kIkyhN/xjzDVjoGBxOKl7XVSclyB
m8aRLyPdHDyV7RhvzTvL3B8j41UqbOaMPlUHt+ZeLKr5d9+xe2rdzU2VFRrNtCStUZWh4ILIJuWR
xWLDj2/DiQbEY1f5AhBgQgPGzmTR6YcuUrPP9VKe5wFHgAGvzxpz14E6lZ8YblCTwAmhVbkOBq7R
LhkZ1YVjtDqiU4tBMgfgNLqbaqTNxAlpZ5RYfozsVedeKg+BmCViB1TlhjdWhwWMjrma9KyAh3wq
jl0In8rMhRAkNguLz+33bGKu8Hyxv4fqNKwTzr2wVrjEik7DaVzxXFbq/nPcqx6FCZXvavt0cTna
yvEStBZxYYMGPLriRtw+Dcv8TP1qiMwJ80+1ZDc/JcIwa5+0xiT1zpl+ezRx7tdcHUlf0iNP+yIh
Qx00ZtJoHUDZdHXFfd/sS/s6N0Vxst0YI8mQVPPytmj2W1pWzzW5HtySOGoCeuUjnMdBlSWVBOID
6LQj7v9r5hMAhdidspUS+xdeitsk6jWu+zNJBt3ZCsrHTUnyNLMsXq36TaCseJ4ldoANDjaqrBHm
khitBPdmm5CbClSHVmPnWXfMliBRL/jw7AaCqeYcxMxxwYP1WS/Yt/rgU4mcFWFqdnJUfmRuxqVn
cXSG2UvMsVhCWhDtduye4VRN8Ka037mV9WKaqfYsOG7PizX/yEhuZb1aYwV8itj5LYPfCjtj4VwG
OciM+YvOcCuC6Vp6/wfuUhqWTJQzff/Ua+aT5sDvToTMLvZ0f+0vfWU9ap0zHIJUHnSegoCYEc/V
3xaW73Ba0wvvIwkM2bBrUg/tiIn60H1xGyCPspifVcDtKpQdutn47DCxMwmBxYnZ4x5BGbZ6LUhm
QCJNoMVsmn1cc7HFVBTMHyt/GKnZGc5chfkVG1xArdlzS2DBrTJ9PSYk4ITulLpDj/OksEnRIwfj
Upeo6tWM9meCoL+MRFTGvultqBrSHdiCeXDy6TFNt0dbEeUsYXTb7eo7cLgTYrFyTW/sU1dJo+jJ
r1NAmHKNCIpJo8z65Q1eewFXSiq7k8fJKk9E53aJH6AmaFsoglxe8oCAu6EZolljRpz9d3Ieyl2f
pg/+4I4XVCChnVU2eBS3cEujWl0MYl+tbTTheQR4BgGc+moJgbznGDXcLTOc3TzVj+S6NIiJmv0g
y7dJFiRk6kCzq9sSBAdmGnjdK7yQIjM1cMJSmWq3YYVMLXH08lrHbsdTV0rT24mSiDvr1M/FcaSz
agF9CNdydolRasKiUjyQwEkn3YCIRYdZeKNNPvD4QMDZBtLVtbvOJ3+mBfoBg9S96dpONt+3BJvi
12XW9IYxAbUIoe4QzM6fENzreWaWDvS2fvJHHr9hjrsOG/W8qGhw7HYv8LmGhOnsPM1+0rZiN40Q
EsuQ4jLEFBWmArJoLpk//XtxwrDodqjJhuehcA/9cM9/qEYSHg1stHxrMn4hOAYX+p1TKyiyuN6W
u4AspxPRIXEBW9oOuqHYF4Z6lebwW7C4Xfxe7pG5Hf3BrOKBKSa2enSTLVEjNA+XAA2/PM7GlbVh
nbTjkg9QbG4Z3d05WasKeuZKmrwbye5DpFwltKPgLqQZaLhUE4moxXdpWJJ00c2OTLQrieZvfw2M
aTyYNjGhHQFhkgSrUMv65rou1XPbNs77oKVdLCd9B2TS3MzBMjh5ZY+iWQ8SyDfGGNCwF0l87UD/
ZwvAedSwDUTKc7EIDLSK1JzPd0vzrqfAlurL4JG5lQys9bO0xkQ3jA9V9ASq1RVlU6KIfIeG0nEM
mGzqh9XMfmkN77LmWgfs9R/MkqHio4Pjr8kPswxoz2S45rIDUevITQ6Q1vnEnqQ21AVhSnLoXk0P
olNipD0ITfvBxyrwH/TaJUpFhwOcD/3VeC+qFLycySTou2hoU0rhpgYBCHuwWzTxYNaXHBn6Lndf
JmzhobmIhxl3vr/6EwhwPTN4OE/T4H7Zurmb5Lxf2HtZmesjBlfWo46PKaquMw63ePXbUEOwipLM
+zPr5gn6aqaXiK0ESDoQ/rffoYa6f2CQdH071faTvMQn0x+/ZguEYAJ4CmfVz7t5vmyrym9G8Fzq
nXUpbS5ikme+bNTmZJYsn8A3WAJZhVtE9K9F/lghiqzDzOpPvlkjdkKqgmY27Z/dNn0Sit8J7sS5
9cXmvOYQd36xvVlMQ4c2u7+MS61oQum2s80agcIRGa9FMOGzltf7ouRIZZQ7wsT4R29oEmI85+ta
58v1n/8HQroQsDV+aWORHf7rDzNTmfTCkGkHbOXd9PtiVDI7KHvDv2g7JymaKkmxn+JvH7OnPlf5
vjDn7kYlmpXU3g/HGdV5ZIvb4+ByQ2OQ8tg0LEeDr0/PGQqi5zTNDqaUcdlnr7Pwxmu9xQoz8B4H
LO4yDI36we9hw8xRfciGLLzeZxW0SvkQlLMeE+zgR9tsoq42eDqXdVugkSXJivMM/6tAPK180cE+
mTwGlR/sasAias/5g28erFozH5ZBZhdRjNex6cyHytMv7bz2FytzvsdtDvYTiWzePMcekkm65ud9
ilAPmSds0Yatl6zqw+SVHPOGioOSZwG0PAaouTZNfasbisCcEay/tzggVbsH3aiPKiAjE0+s+5hn
25ucS+tGnot8GjJOUNgeWy3mi4tpPeZNAMSAL+KtGL/hBI9a7eacsF+yxOzqLKixJwdDqAEUO1S5
GW5w6+SJMMQV5fQyDMUPZII7kj9QF/mg0VKuv7qByd1pq7e1ix0txeAtVgNGxtePZOMlxM+lR9nq
J6k1UdOSB9v1YySDPk8cXH1cT97RmCaChacMySL6er3xbvnMJSLft4UQOMci4ELp6klTrNB5qzzO
RCTI49mxBlArklJ37fLatpaVGJmdRZM0bn4wvUljmhNrttUBShVxRItsjXTi7ZESnhiA5Ga7sxMa
6yoTovN+EOTy3BVqSGDZiGoJiKm2RYOMemaoLtUp/bnOabqv0JOG67jVuy4T5q4JrFes6+25VUfd
ly8ZmdYxxy3JU5NB2vBolQluiL29+q9jpV4KZyR+xmsnKBP4zGziofR5zbW5hTUwi2Jnl1Z52Wob
RmHSmku2OU7kezbEhLgwp6YPi+epiIytYV9lkMBau9OG5qfKu/K5ZvNUnvahqrU+qE1/IP8I3pqC
2MjytAyAy2EzKm8WeB2B2ssWbWnGXay9w/6zvLVBEK0NoUUl8tSqPjtex6kGmKaTo4JdLGlZ+wlf
VmJnr01ErueG5pV3zRfTI/0BZPNn9S8R4HRXoGerv0VDDhQqTO59U2PjEFk5ENSKrEJVsVNwUgJ2
z8k4YzNw0MLG7d3xcW83Du/u8fuab+y8AHR3zPNjR0Zjoi9ujBR6uPzzBWtHS7MIiflZT/tbI2C6
ms56GpVUp00MR8b/ARyW9ba07onX5BS1jYxM0d1zlPurO3wVVtp+Zx4hSF5/65beoR1x+oGAgFx8
Ze+nwPlYF34Owyq+R4Ms8pJlP8b2bu8HUUzXWX2KDBRkDNYHSLC9nvWoOik/YZYxCcPvZ1CP4TS4
lXMidSVsiGq+e51Dn005bNLrqsbghZycv97qJhJUOgwohE/udpGd8L6HbrxPQvqwx1vD8uUOSxCm
W0cWcQ7uaeKAiagSiFxNa0O9Vzz8ItsPI2OYlV+Jp8PpmhHvUSAg1puAz4jcnrcaST3tf3udJK24
keh6umIj4ENg9a9IS06oJuqofZg4KUGNCerRdyS4shzWnRlzDIMIOWACCwxXYTdfuq1/TvhFkdh0
v4ImeNoIaQI2GF/mPEXTMmUfGgmuB4qWNV7WWFPpb15aGTeF5oeSfDe/5R20nWl7Efpsgw3aesS/
Aju9excwx0xH3Xgf5lFjEtt+e32wEVg4Fwxozm3oy5fC9UDqMZisZZ3FAPShxjQdEeb8KOvyQFDg
j838Ydji250JU4F8BgCAtwnNPrh5EvoAWoD24GFICNa8mi03jK1IIGjJ5YqC/gN3J0ZMkLGHPJ9/
uBvsRCPyi8wtnKtbQGxN8GdinQvxXT90In8vvC/f89nbavdL1fmAWwbLh63tOSUJK9WMFjg5JmQ0
WZG4LLZ5qUcM/1ufoEq/Cjv/SDWQ237ihywdcnfExj86c2YDoaTnbCQvVyvnrwacJmyGB98Cxqp6
BAb1LnXx8gywAYiJzGq7OaIAQeevHwb7SrANQsm+v2ZkP2AgKk5sCIeC7ETcKoBRsziJTDuYJC2G
imx04XfvbvDmEo1DGnY2mYBZauPmJs1jzrPXMs+TydPNyCLXDBABHXw2nCvP+Sg3/4ynOwTfRy89
9VGqnUW3PTezf70TQoKYP5doA7A2j9Rjrf/E8/dBPlMFJ+UTxWJ1O3NANuPp2ZfARtfdHT/NDmR1
V2d4Y9iKzksBwwwTJrc1nvXxuCL9BrzKCDGbo1prJRQ0JU70FZR3abIOKKqIm5Q6MrNmuYMrK8EO
9RIc5ZQeSEJLJIV2ghIOgY4E5i1l3rJ+jeZzWVXX0WgvqPUZIInDpJXC6hOjpNjbc6y4GJYD4hqq
NJdLjmOOAgesPKTJkVVjJc1kwP2BewaS7+yXKNOXu94m11J0G0T9CbS8s1F+tkF6aa002K07pt5o
At/kSuGxtiC4Q9903rehnqP2p0U7d4SnnlRui+BqRVKK6enX8s5nNsMIo8WGPegGq7F+GDb2ae7E
YzC5+yIF/9LrlDhC9UCPzOPs5W+6aYMeQ8zYs7Yb2urJHFuExhkq6HLgVl6epA/zicaF1AY7gygS
OPTuZa49UwMa+Wgd/cTH6dBORL+g0/sSnZI3Gurt80YWJeDq0l80I/1aiFU7u551hnehToCfJlkz
zJHbaMST4U+nhcKAy0La2pG8/meOfJig3n2vG387WdscSxGkhGhb35UlzL0Y7TeOiO4kYK1aOd1r
DumR8ZzySjb/HHFN3VnLOdNf77Y8+y5PhngmpeTQwgTz6nZgsnZ93gwYymnZZxUD6UoGUe8v8AzV
ZuyqtsN+Me3SPPakHCItVfUeF4pJUQxxi8NwXNwPixqYg7XMzclaFbijIGAQRPeNcAGRtMoo3sZc
/yJw2Iy6AcmcryvECN4giGH2X5us223I0E/FMvKZp98YrUehhdRbE3TUrcVuHdM1VEF/s5c/DdFz
L8QKQIi622nMIK+MxXV3S0AcgO8D5WIIsPDhXEeSD24B5MZqyudy4WZJhQmfiYptKmZECs0Dkqcx
4c0yv31b1VGn6yQXOfVlTDs0az0dkp579naV0O855ANp420n9o3JDm60xN6XFMDR1rb2Z70+zVL1
lxJCAmgRsfuW7VmMtURU0ytUNc4U2R5dghAw/20uaj3k+o40HqsANarFq9Ku2XdblBwxm3nohm28
emLnTalMyLF9MZAenvuM5bCFcpfFUh3Q+SBzrNQC+NAae7fYyB2tJYOBO5bElIb6zJBt14Mf1x7P
nWYYw0kqewZj01EF2MFAviwSpvqvrKqTMW7U3azie8n9Xx5VPxhdYclF8+LoKrEzP7IVrbkVAWi0
FvjXLh8pTjH3aCPYmTKEL7pxnLmQIK3fSMu51O2FXPd53ydr554VOb0EcbyrDUFbSa9F86w56ApQ
CTi3JQdYXWE7PAwxPZjX3q7tbGdRiTJ1H6SFAop5M8UunvfcF03yjzp1EbYeQtJasS3Kn/SpHG1j
uGYjJRMUv1W70jf/mO3m4KD1ytg1BOxFpfKjKlREU1J58caRQ6QldHAJrIdGL68+YdZRa8InOB4f
PIsDNSHEuWSx6v+uJBRcyPI56aOFAE86aIK6gyamMnEdxw1bvV/2qUWC1+odUM3XIanEDIToGd4c
yQNnUBY3Wut/UHcmy21r25b9ItxAXXRJECxAUlQtu4OQLRk1sLGxUX59Djpv5Dt5I17jRWQnOwqf
wrZEgsDac805ZvqRjuO707NxHcr5ySvI+EIT37PEZfR2EpQPo2DFz2DdepZ/65vW2wrk4GPr8X6y
L6igoD/jT+MM6YqvO8L1oA1g+ORdd1E8Qgur/N9EjP/XrvpL/lsCgPqj/jPK/3+l//8/yvsbLK8w
v//35vv4UzZQBsrPfxrw//27/h359//lOHADXGDpuomV5b8i//a/dGgApPb/Rvf/6cA3/H/ZDmXl
OsqG4Xn8rv/jwDeMf1FtYNB5QZyKX7j+/8SBb+D//wefBtKA4/ue6QAGDvijrP9kkri9owlPBWrn
9M6BSNyDm5R/DL+JRlWGWId2PS05oJLoCv7obAxd/3i1/o0g+CdygND23eH/XwgLvgPXJz3nGL7O
54Qf6j8SAGkGJNpdq2GnMKRjJu6grs3uheejjjBGtHVWPtJcOfxcEkscfaz8e8mdWW9V98rzpd5p
BebLvHA+i9rxLkxlDIN9dZkz27ywYqWuqivrMGhxiWeK8cCxUnDQ+AEizwu+W5QQnnSU5HXma94Y
w4+gUO+wML3H+y/8Qa4HPdd/FYXuPWROgvXAXqKUfNNHcScYKAhwkzyLej55djOcIJpva2fy9ywH
v1zAbYsNBaCtsSc7nLBXq8tObc2ywpHOEV7Vk2kFa5S69Ct1KTYlSwCdbIyjNY10Y9y/QHVhC0Hy
nuTPHyCxEYS+r7Y6SLwNs/Wrr/CU2vRSZZ9AhsgMua0bDn6udnIongYH1cOYskguILnZ/m+McsUz
jyBK84F3MrnVAoTGXZPWY2hDHo6kSK+K0uadMqjLmfXlDKWcHYSBYQdb3pb68Taa7jDdwEY1Xcki
hnRCHYzeOJXOQ2JkChwiQemuHCDJk/tRKccA7wpOFRd7VS0bDlycrKaOuDguiF3Rrw4rYFIGSejD
VwttrQBRfnUVjSFOhSI15A8rD2kqUs6XpC5S7oYDJIBpWznVeLRn4wbCG7VRvqW+kLs5GMNFX5pr
JmaOmLMTQ/e9Q7jmsBuKbAuqEBrblehU5ARqeRpF0h7IDBibjAP6RtTN5zT5nEZ7ZiKJrYYm9A1t
k9XOyZkCtZH/iaLvjYe+cyF28hhULRJ1NjESpT1czonX+K5aDf2onWklo4VwdOIUw/JJSuPTLJAk
iLINYZAt88bt9IqT0TsFym/k5Q/KrN4EPcplj8XbZa2zunu/nFn5jf4fCBdsvopuV5b3/nSnNI6e
rDhZ3RdFhqVf3Sy4FF3Atdba+6Q1P8dliTVX/8QHTp4G0495VM79VdJSHsVI/nBQ73ZRXuy0ct+R
RO7+Z6Yq6ikGLb/Bjdjoszw4xm4Ken1rKvalVeXE7ODHyBCM5DqofIPcp21We3MZfuIL2+n3LjBH
jDxUKwZyoqQ+fVubOsGDzMn5Nwr5vYOieBuIQALr2gcLXAtBoHxY2eZ0tv+VcnbsDcGqEeXd4/gf
GgUK54Rp5Oj5MuQ0bPHd2poJCSf55VjDwoHd2iU+Vpo6fzc6pz07mzYosAWvwUun1LmCEWDBz8zN
jioqfh5iAxj48SbjPUVmOHUFRUTuaH+pvgGxawpOu8B0U8osmw56Ai3v2gHGRIUyS60kRoZwLr2v
OZ9ezcwojnPR56Gv7foVOzeh1iFauAQf9PsX4BKHxGOglOtwourB22od20kMLdfRaSIc0eZscRT0
2rtkhV6SzGwP3wvIxHRR2ieSo2fR9lCtTat/LPKl4bBLW0Hh+enWAi5JeHu10BVzdtW1ehLdxZK5
T1WeE0Q69G9eRUiVwzxMkUVM5AzX441ey/GUOdXvoaZzWhoNKLXKZP5s9fFoUky8Lcvxu/SAIOMj
Ajc6GtobvltTQ1l0lqcKbzsnGztkzdCe9ZmOLd20rkkeHLFQs4FZlpuU8zf0kHnTIH9HXt9hZeGf
7MAqyGgPznbMkjeLRcaLa9xbLLNko6+9fao759kVSp5M7tw+nfGXubtKqRHzT/YUKsCqKQzsHqzi
9rCAzU3j4jcHWk5cIjUOuJzXeF1YF6JN5FnA4Gwz+w8Uf0We5qXH2nYAserpTtqqelwZsq4Kk+jG
mzve/DvPYpAlsXP3xunHj1CMH7tgdQ+cKTArlPUzZgwMo+JzUF17cMdOXgo2NzshtBQ+TNDH5qSd
sJt7JHywsQYmZZ9+Uzy6jawOZE3FcUiLZ4x8xmXWkmRrNt41rZH9lWs1fGwtbnPkxCKTIP/Z63pB
5p8vBXd84BPpoymjqU/q66jhqrF0h4Ufg62eLe8QNpZ3n9B/aHjDGwBPrE262Z3qp5H/sumVkZ9H
zgavFP7d1Qd21EJDv0JkfiJmfPK90oEy0CPjlLV9NF3OTRhzs3B1ZEsjoEje80buWfsX2Bh+OKC8
w6EM8p2pCWNDBla+OANq0Fj/7Kd+3JlE/A/SX3f4X6cmKcHZVzjENLA2uJ4URYu7pNWTsyZbb9zk
fZvHsnFRVSiP08X4u1nKk5aOT1KvjXd/AmIlzI/GLdYjtFvvEdjDZp0tE5EC4t28gBGRBaLgi5kv
9oYZHe8fwY8zOQPU7FLFS2uqWE/pKEJDQM2V2FJ25I2RHcvqNZtqzp0u1PyhtxX1xexk/n5Jqh9L
zuXr0/WGGYp4V0IKZ0O9z3vqNy7afGy0hf3K/cZ4gehXtJRf9MEPDwzmnsRXtm3T8mWh8kMvvB/Z
qAc/JMdJl/jdlt2rE+m5KS+29m0G9Hd1eQvbx2lw4jVHTa1fRuHZtIVBKyiK/DF1TbiGab2zJ9u8
O6jRhQrbQM1E1fR/jlUQrlKAXretZ5wl+c1x2fUXdB1m9Ofip1hDn6uyrhei5zyOQVCtMVV6T9BV
MUXkjqDXGjQ5JyIjxku0bOBWY7B3k4HUFdLxqA97N2u6SFerv7NwCIq6qM7tcCFwAKe/6dy3OdC6
LYu1IXJ75MW0G/KjbbWfZTDEhi2Gl8BTRsi5p6RcrnNOf78slonPL89jsEjNpTEoM5mdwyTs/jT7
5SOKV/KR3j9MFA7EkEa//Hnp4uT+BabQgS0F6Rpb7y5QHLpLX39mlkFI7d4dl9OLUeKOfuhY/Gyw
xdXxnBGUBBAuLmu7/G7aNtlJn/8f2D7CEmd+fhxNhVRC4UNxU+YAi5VuzaE9qbemdWdVJOIBRgFl
FrYdAkZfdqyuZlwBuX+082w59KNt7zLJfmn0aamu1FSdAt4x6jWyYT+wht61psS+Boc+1GjQCifN
ZySGqrCtfUEMLqjYQzfi22YH/mhyCVzRsNHniRvtJ6202V5Y85HCD6qbBNEn6ofjZCmsw7Quv6pC
D04Q8dGvtMkNRVB+DwlODF9/K8qhftUucgqCl0Jbs+3gL/Bxg4RbZ8l2dvac5yVbx3Nrr4KZlba8
YW01UracledMXOcic15AnFTbrvSa13Ee3xtcn9iJscYWhpxPOIueKKTIyBN13R7Lasq3PREnd72z
7mevS6IpCqyk3FuBNW4qZL4nSbp3o2x+OJcqFFY1OVM/EYHS0ZNjbbhfk/O5yKqLVrQ6I+vOSC5g
ZdjeEAJWTGk8c8IGjG9k+SPqk8YDe82qj8ax5NEC/L/TMWwKHpwGTaWXBG7XptemQ84KM3YX37xO
+gcQ8ek5V5oGUjR90LTF3CvLo91rbQluSEjYjTP9omxnIPNgmr/48IUZrXo/DAAVTUq3C1Vay14u
Bg6Qehyf+pxgigfJV+NOE3l6n++8wRq3gSjtsC3rIU47K3mEmMFw5PMa0dIwRtla3LTUZ0FVjHnc
mLY6aTQxCVEe20p7GZWvH2ZdN/a+NSuM4xI38tQ/65UcbsKW28qmYzCfmzSWVsFGjMfEMLr909AC
fy3xQOstVNzSwqjpjC7xaEUdBIED/fUwfQESgW4LBJsUG16RRqcK7bscs02ateszHs1XDMrJscRZ
wkID3ch17hSPlQyCTf4XqzyWtWlJ67ikYNcLaOOz7XndGdJitaYDcsrytLyQdI7t1lbHHE5CnSre
ba5ectNZvgWGJOO/+dMiS51drxLsLEbt7AaX68zIyE8u5fTpgcCM8wLsVOsFcUa9y9U19eRakJBw
EjaJmHq8Y8q9j6WtzamtybztYrXFSRuJ4lI682aU59Vt1UkC0TlOarm0/ezsizU1XqmB8HEpZDoj
LlYyLB63QDPjuvLKC5UaOb0odNWmWWJEujE6G1tmXmzR37bz23gmdX530hS7df2d2K58RsfiGIjP
ZNfVBeGLbEUYHUbjYE4uGPDeeREyM19Vr594X4ZjMgS/rRc5THw7GpcDXs3DmhGd86qlepjNWGAP
yRg8sQjJAxQPumDNJL1h3pt2s7cy0MFw2nh5Bk9+YBmUTDzyU/p10E6z/DHpS1pjik93kGR1a8vY
B0N1Lwiy9UdPsHJvlfWwKBjuScbAXqdDfu5TH7i04xuIZNoAv8LCydJUHYQh/DUWjsQ9Y9j03Nxt
woCZphMt1+tmbKdqP6JRLxwghrZMzhQleBf8IOturju5XViPXnke06tJ9tWzlXWihYWtidbJXV3Z
09Hzrgk0xpiPH5z7qTnh4+IdEP5ptAv91Ij8o87dQ96JIaqdIT3q931fgkwTAgBMD65Hx+Pqted1
kJwgK32NFl8Z7+2wHuWKV5jECUUtnNj28Asp1Joy+Tjn78L17UvPZTanynybcnFaaq/76hzv2UqL
nWxW2Fdk8M+gBT9wvWhHbereFq2URxaVJQmpwT8Bg+upGgkekiFdt3C48rBM3e+grs1vrXtZFuuM
Fd17SLjknhG0f1IOR4MmyzhRV+aJaN1PTfNxzxmjcT/B+hRClNrRVPY34gAMuJTRu6AfwUj94kqj
SUnRivfIN+cd23Jicpqe7GUyn8gBS6+ynzhlYhXxKLwYpbO3We4/mezQo5VoC9OB2nSj0R3tIW1P
CYD5JGMthcHLj9u1SNkoWIqFz+xubIvmK8a6Zm+OnN1orqGwxdRjuZblle6pfMemq9pmjp7e79Sf
cz/rB57Q54ASpFinffYyqu47adp3QiqYkCgReeyEYKeHsTHv1HTAvozJghsJ1ZMsprTsxeSYeMmr
BWAdg6PdUD3rttO+tT2FkS4f9pqBd3GiLzWu+WOiaRVfDYnd2wL6b0sGCMPfaO07s+5fpYehlKbu
khFv31DY8Za6pDqoDVIb1wT93QMFfqszSnPNVr9ZGucgbsz+AfcQq+YmpeSE3M5HPXsvamDjRybq
obrDJhRJvZb20dg0g1tOlcnJNal3It/Fp56krdD4/FVlVsd5myNNjTjF7xJPoWsGMUjRH9JREbaY
DXEo0xV9vP5SyhSf/O2bYrDS33SmnPCHpiB2Kj7dDEb7tmBspPhm202rw/bffFnTeXh0cBnNRmmf
EkndtiqyFcXZ98h7ZTcUwObXzDDKs4mkF3uAyMbAfqvIuIe4809kIk+VOcUJOyFcAGj8AQXHaZGB
w8AHpk8dAX6OQxtS3O9l3/LssLM1VMvd8BL0YZmrr94CR0DNKZsFTrYab2Sq6/vCTaPKFM3LSDRp
SJc1rLPup4+GuJ1TEjKzwf7RGMYbIOKr4dJAjP/xnZ3j1XDST2qAqa6ssAb0OelGSHOXdIcDtE+L
vdWJTZXP/nZUtRUvXmWisq3EHibHjapufIWoxLgKScUK/UlRBudKLUJOYz3dd39amfX7rNUeDGqc
H3hg8lNYnJXzzMzPyqs+B33EsDKa4mqjDfiCDlqc0ZE1NxSCT7azowPN3UmNuUd4YPC6rH92s0oC
8uHxVM1adKcdVr14zjJdu4hp+p3D23lNjYubGnrokm18aDV5zFlG4BCg0cUZqfbBk01dt4ChZrEL
mzgq1WK6uk2eHrGNffiJeKH342o3yRdBghRyfhqvvKB75fbFrtfxwZiVO+2SZGS2MHsejn6WHTQ5
/9bKqXno1I27LmV/Gh3Q1RmLDO4dNngUg+CLsqyFHpJy+fQTl/x7L588o/tSnad4l1q8qp5/zfLG
P6ez8Y13WO0qw3hRVRXwOGSQFjxGgrXyo9no4RwW8LD0LChvdU+7SrvMHgEYs4+BgG1HUAqHpR2b
kwDTzlmafAdKZvFhuelZ6+hib7mgI3q9KAOQc/ChJXUadnqhnXzHTDA9Ir1VCnadQw/wXueRGcJa
T0Kb7i32kYzWTa7Ze+QRnmX5cjWS2n7QB8vZMov6j4vjVRGRJnGBncCZvS2+/B4PGeU/N5dP86+O
SypVwdlkFbBR0krRUMpTRzUJHVrL0VEajv7G0YgRLjvLxvHeEq3bNV3PiduG/2b6IOjL9TSRaqFJ
nkf4IF4m2AkYF6p7M3Px6Bmvtj42z9TD7cqKGb0bGFKwyjkHc4bTwnpdmpgrvAE/lZ85l5GW8R33
XgT059y7j1V5ehqdhWKl6Q9uQioQp+DLF/nBbpmYg6Xg4sVSbNbdd5ql87nu7xtbKiLzYQ1tNX6g
6+KfnmRwIirpE3Nv8kdjDhby5Jgk+m4cIiiy3B19h5sDp8YLdYBWgbKaeoW8eVm1n2itBcC4ePxM
g+I7AVhqz8SLcn1Mj4Qe2AsGYxHJ0iCm3subBJe8Yd8J0LZkYZc2AMjdqcPqu6T9DlYx3WuZhpl9
wIywFMWhLtZnXDJZzIuW3n2b/NmOW5//fikItXB9dxC3pHGkTIcI8liGfPJ/TnK1bsR4QK8Z2DYI
pmVrGfsGWh2dmBx4pnYM/4bwMa6WQ1PvjRbP6N+wc28GH26DwkFlljpnnKGjUQzUeWh+ds2Wew+y
N7wXg3yh2e0px4/E8pnlin1feHozAedeM7El8yUIPEySiTdt/v47Rap+02gDj740XeieoZgVdsmD
Lpd39iLiQDfsA5ZcSHSOfgS6QWunFTMaEBLV3d+K9zuSQBGP2dKesCDlm9U066tDaSjnZevMyhm3
tjCyE3U3TdwHrKl9l8j0Og9otq5KrqOyMSJyV3mkhdMOO0VH3+x4H1RnTA8tqfNTmzbPZoehEIhL
vnWBIj8jki87N73Yg+FgAOvvJgl2/CtAI2DDn8GqnEgBYIt0e4wsIyE/6LrVQ18NTQjMt9r1xD1u
KXctOr2BSySSPbspfmb4FW/4SCtwDS3WIXMxKIatiXRY6qgncj0XRe1zuLM4Pi4ad5dCgz/pV+tD
6bDfYBEy7c1TNbTyt1wJlokqvehNbzy7DVEz2ZIjEuU605NYm4diIDCAjjDEFE+Do+AR7Dhp8j15
w6etpWi+Q8tfP8B9qYXLGE/jFDsYG4ZGveDmbtr6NifAP+Z+uaXBIFFtS2i2UOZGg9ITEkXOY8mn
1mwgX4FvfKDi9rP2m2uA0YKUd7K1pvxVX3SObJSoUa5Yk4UCpVT314bqnI1cSDVm3bhGvEnYecfN
Sm9k5qwwBmB47aykX7fU7BVRd6+Thd5rmc3PSjMt6CaW3DoBH9Vcimqnpc5mHeoC71/1KUYr5WDQ
7NM0eF6TZUBoyigrHBs/7lNu1bUMwFvhW3spLfsDXKJ3QfrZjrphvegVjNWKkkHZ1DbW2bQ45RBv
OREL8lt3xn8xpPNVQLbmrNl3JwJzBKe4o4y4eg9pz8WfkhwB+VN3EQWxxKSaoLkR/8ZIMczv1HRy
DqErHf9hrl5Gg9qDWVcEwzzrlvjTcJwmEzCx6f/uyAvHyJgQEkdxstK3FCfBrVnQdisvtj2nvzJz
zC9Lfuo119+v/JUs17on30/H7SgNDRWBbVMxNsWxoFXpQqsK1cajJZ8q18ZtfY9CO27zUjdJbCXu
oSbGRM7f7iJ6cdDwElpffaJDO2vChJtiCT/pgS6xCeMQKtCLMbXqQQhij/wtjzY2LNpxAp8Qta7S
4tQshy1skK3pl/pb0I1Qd/Tu2k9+cBbkaOxSX1/zPNn6wNTCvMfNaC729OLDJh4WpDdU5ufVIPVO
+akfZZJSw85b8Q90EDbXcSe0YQB2ZB8wnMkHs6763QAyZCYzFK10JdHwZL4ACcxjsGGHcgLFQMTa
PDNhGrHqv8Rs6PveuImOpe1QGc57wNMerBlu2MLImbFnBlJZLc7OA0tEAxisG+aYQhnTDSrAe1bo
7h79VWNo73ISGi0LAWzw2HBpjZlSzTtlWFM9RACfAs1YZ5zjZiMfcmjCbmHO15lr3JpEwQ2O4F/l
KBaGAaULzANEf4tqo8Aq0GgWxDJBOjcmUgREFuXJ0bufKYLuvk+mMjR6MnwWax2hGRO6+XRVmLHS
btQ+6O/c1VgABafhzFWPpb3x1ezTC+mrk10bHkyu5oq/EPNV0Sk8doOzT6UO3i2DDD70GSggh7hu
Pgm11+Z53XS9amLas8rtqvqIqjF/zxX90XuGZO+qT7fM5PISOOl07hIXMECfBbnIk+XWM6OUaD+h
2aXjVO8nWa8hKr3iRK1NV5TDhUzgx9BU/QvT8BglmsNiu/xVrbV99tlybiFv3asDO5pwFuZV5dyq
wRDY0ElwEK9Jae6+3iXcomy4FZpedvDGASKHn8B2qGpgYh7WyAVEj22ZxLecQD4FQ/+7LigOlpZ6
smYLwibuQxCy02ufNcO1GWmeygtzn/SDGVaBmLd+ZoA5rXU925twi0xHJDE3XqYzv8z3xCLCxTED
wsx2eWiNBjdabu2qcZ5vtdV2D/Xw0/BIW2bWELPeMc7z8DZxGL4wmbP+5Wmzb71Ci8ZuRCfos58t
SlyUIJvnzD87206DncdBWRTAdurFCpvCtd4s0NRUYvcHhC3C80uAGikdN1yKgajZGphbu1uAQzV6
EXqSXXbVktpcIc/ZtenEFMgcsV7S49dwck6JSekEtjzNwE6YfgaLeVxLJXAB13eQ+o2N5cvocA60
2pETjO4+ohMh2ck7CI2ZLpHimSTSpl7YtVD9ylt3xn/OOmf0T5XmP7HufqkL/dYvpw4cKUQHsXCg
YO3HkomTs9wwk3vRnea/sT18EqbceXfjrpLTHzShjIWdxF6Zw+XzVHpC5QRBFBQ0wgbmBymEFU7P
BE8UFDwBO4Td0gf/G9Tcrubty2py8DLLVJzS3P3jEM3GWUjGzy8v8KSKE52cWGBPysX5PCT0VDOp
k5Jjh5gVxdls+/NA82iWsF/sRlsAmP1yNYvds0ftmZcAsF4NhGaR/+x58zmsk4jQ8cwLM3tfXd5v
6HOZHKfDvIJ0l/mDsPLfvWU9zNZsk+MrrI0Gz0pvaM7zMm7nOQ/V1Zj+UOLmbKyeiN+QfpvaBHQm
b37Z+vRjtdAyO9e8KteHiD/QH8dhd85xE4j8ZRmn0JrRtq2cs8S4zj/t3rmYJeB1SOo9+i5hYEyo
XYURr3AWWF6Kl1fd9Tkqp4x5ikt2GT4m2oxiwy0wpWQLPoRkCjC6Gl/JlHM8M0THLbY6Gl3dwXko
LA4I2nYox7PnlI86kUYoAk/YHmnoVAMjI5usJaVDAAZYvVKtISyKT1taOfiAnhqKV2cHnTTRv2C+
mdtyhg8j2mVviPGjZKLoJ2ScLFjyre/imR6SL0/HdZvaNVhB/IJZYlkXu3sQo2RglBwMSdog4uN7
jmibH8nS7KSjcGpgeqhYP2/JTmRwM5LI7AuNCva03OsldTOl3aloYQ4gk9hMUa8z/0MXALxYpMlM
ir7lxFyu6Slr2NbLu1HfwckPYGZguAP0aBtQo+ylgu+G0ICklW9hEpbRBPmYUsOBRg0IX202NiED
ShmNHNBjMbqCU9Jg/MAfjpPx4gjg5q39h6MyDI3cHDHu1i84QIyP6m4GKISKyqBtosIgu0G//Yii
1xzqdjqOdQMZwy3xiwPK2U1+uSDLqyFWv3wyvZG22NCRuz7GYvynTiv1Yx1xtUt5nbmDnqkbqXb4
rGmiK9HkLDVBo8mLByNZx6iz9PKsckzUg1Vo0C+zB6aV8mdjoBrmlQineajfvL6+qWq5jW1rH6Vo
m71IjCCc0pZON7jmfKjq31UHKwEF/eC1PY8vCi8i+rjY0wQkFu4jiJVxtnSbBjnPngEdexlgDZ9i
RA41IZs/LwZP73Fcv5dOZkcN5/Sp74hqknaHJg/I6jzambZds54rDFuGZCHqT6kZG7SfnKeFW06g
4zYoRQA5RlnXTLMGLNMQQWFpFnG+gKAwCy4x9irqOy1JulSC6kODj24+T09D08x70/OtoyV7bvj4
b7DPvNOWU8e6vtaxKq3+2JfWrVsCL56S8Yeu/Pbsg4wNrxR8wzpCTLvM1drumkvW65BVIAxgMPEu
hI3XqJ36P1z2e5p7sOV3c4j4014wRD86VJIsU7t8M4GCYZxlCKpy3fkoLyDI6pB70vJT2J+mrr4J
31Y8Oqf2BmoPfZnwRuDQRDL3+hp3Jlb+phHicSZnEcFlpAPVBnBl5Wu+RZXeC9OpP+qsp0qm+lEB
Zuo2PNgeErYfzwlViJPuf8+goN8Lo9034Pt+tqZXhmtmpherJti83gkCdXC3m2TFa1MGIKOWujwz
2L9Ci7a2KZXrV2sxRmJkNpwWAnGHdCnScCmTJUwIT+3hyMdeljOAUg3s5KIF0YLuBjCN53GVDrBe
nXZfOtU3IxPQ/hz10+GS3Spi2bumFsHl75dFrsGFmkc+h12Il0jEjYZBjqXrRmlfY6H3T0jb7rMg
WrsF0MvKpDpoytafXHWzO4trWfd6omgvFgBERqm5vk54dljFDwgPnRbPgXjoUYePljkUh0IDJwc6
AnFnHC8JzC9OfuzJCZf70WTbd1QE4Cbjvq1fbCmP7Hzf2Ue2B7CLUC0krj7ZLTfH7Mh6lt6bloLb
xziPHJN0MNHWHX7h/iGV45uPy2vXV+BLdE+HL1LKkg3eWLOh36iBHXpVlD3mAtp86cXGl6SJOBUd
d59G35f3/XYwq0chJbAwz9nWHnmMDo5NpNHNcGmK8otA8bF2CL+LNtPpPSDVVrILCevlTguqYBmX
fTPcWo8EM2zUsMuKBit15V9NdMEBO8+ld9rQlbPN+hgLJUWzNupNm4Ram7dH4MENwFB2l/rsWQd3
EDBw6/lSCy2Ng4Z2RsBvFtIvV/iAi9xfzpyJs9eucL8w5ciNO9tvRetUO+RsA2dlNj5SQPZYUqoe
k3Msrcy/FVTfPI6TYD0V+CvLwaIlk54vSK49jv30yJZUvdX+mt0Mpd7xgjHa2Z7czzbRz3GRP9m9
16T+OF2DzxWEz+vqCkz2eZgT5HYYMeSjAqwNbEOvq0NoWdB+lqvul2cPMWlN+2iPk9ovAV3MbC15
oMgBGhGahKSpwlv6y+S7zo7IsY92WXu7mgZgwlTmdBTQ2JISenOa+MaBp83BZb1w+vulWTGDsYZx
96jsbPW9Zl+wrQpXVgGEj2eP7mt3N/V5zfyBqGe4H4k+ZdfBt77bpeN5GFTvVZKOl6GyT6Y9WHi+
9FOvMLFJqNzcCVo6OeXs7TVBCWndY3TLxlyw1fZ+mJ0Z8FFk0vQEvkjdXl/cXk82Y6K+AVoCAWnT
+mD4q85ISwJKerz/yYonq1brzQVUdo+34jFVGrSGIyVTb34ik02Q6VgdM4PuIJt5cVLux0ILEYK1
gtbR/+xSwLVuQq2skwa/XJ9cqA06ZcF+N01PBKN4CvNxCK2FxTEm3eguIQUELoh1ZEK8EbNy+CY1
+pRafB0pBYhVd20Ks9hq5Bk3k+/80tEsQyo43hJTvzlNM/KhDLazTRZLUzfN98nOe9qR32PEDTJP
LrtXkuc3Yu68HOvAj3bX+Rd93a2wgIqgLKBmUPJnqhe6Z4qNtwAI9PEXYwRYnL0iAbvFahjRdP6G
dY3gUQtXiiNjTNTwwUOJ3EMOw1gZOqZKnhHu1EPleKdVBF+qSd/XbN6M1XKYW/sT3eJ5kXyK+Yha
eIFB3JnabNIxw2uvZvP29xu0yS4xSHgBEfYbk8Av2greLPJGZk+tGWmO1IBlknHjNEDFPNOs8E5F
OpC6KWH/lOyhA2Kc5Z0MGlYtOJtAbDbiZBtB86BVN8FTY/GJg1dC0DrAATeqRO9derEipZaJG4EF
q2Axlc+FyxWl+xx39S54ROU7rd7gYi6T6EBrt+/KiWfXorEPub+RLUEXAsx5pHXUbgVwjY27z2Rp
p3xPaLC6oo6Enmc7aK5030wOXvFAwyOX0lrdD33k572BBvBT2rlH5UoSEh0fQ9JSv5c74rarX/lI
nZo8jzgRMvRR+ncCA9KGd04v7Ufz/XzFZJPxApR18IuWZIEtgMCezU4mFHLeSnuCDVJzxbG6lbuA
cymOKrjBnSzPs9E9891OJIXLA5XG9ySK9SvpZXuUUgfwUYpYUeC7RaKed5Co1RUp3GFfG8whTmXt
jBUc6kjOpsMbpmFbDVmAkD+EfiPf7y0WFCA7D4VY9viTnrSCSQq2wQqP2luYM+bl0lVy3ulF4dA6
+7/YO5Meu5H0iv4Vw2uzQDIYQXLhhd885jxJGyKllDhPweD4631edS+6jbYNL7wwYBQgVKEkZb6X
fDHc795zs/Lizl15qdhyqY/w8aA7srjknj+vg5Z3Rmc8Kc2o8IhEdXuOayw6LkMz9ptlY/HIrEcP
pIvBo4HkwqLgs/JKMXCuUf5BeOBJypsND0TjqWGxqtrEWdGJkfHjytFKypy2JtM/Kljo+24qERVB
Rd0ZTjpHKDsL2clkXdWIzTTbJxiHo+z+z1+moM7vAX19S0sTbWw5fPVNg9t5LJNdXZj2bmDgf/Jy
gVukDVAxAwZIkSYm5zxVxIgvFcPFC+Gpl9CVAUEjRe0QD2RhZ2+16fAGwjzCocd7MDFXrLIhe/Ts
n4ltun2jmQkCmMdw602PCPNvaTL017hr9tJ2lvsyWSbMwjv7MYG7vgEJGW/tJZLnhYbyVexQPl1w
qtcr16OxMKlbCCd/+jxnvc+C7s1vhnGfR1x1exLmr3HpP0AtkHu+m4VLF2CUoJDjGVNRup5pmofC
SKcuxxAscTYZTKt0Xs3gx/f4rzvMbIhMogofkjFaLosDxK9oWWVK+Fy+MN058ls+CnF7J6JFb/IB
GYW6BHdFdFWck8IyB9GX35lsP9BNfDC0un25I9eugJqqrShSCyadA1slUL8rkqXUvbSv0E34Wlql
26brszMOrGXHoMkc0LAIEQ0VTibDm5c7QOmiIGBS6i83odJyj+wmJwrs8PsS73Klxb3CDx9Zc+dz
usCWH6xyPmRscw4RbXwpFOPVHntqHEDT1/l+DPWwwyhpsLMt+m6Iqgaryq1MwV8eKaITjxCVwBma
3IJBqMFQTHF4CDFxrZduKu5kuBwNM/S1AN5o3Xgn/YUP4sUb4HRWS6aPTRUx0NEID4FKAd3go9+j
oHc7Qskjq3o9bkGAgl3kCL7i/BrgtDbmNDi5OU0xZh8n5iTA9jjtJoTsrUZRKYHq7+xpnA6IuZg0
muyeLqd5xQkMC5eLqw3HdfoUAXvb34zybmKZdTdghaDXrT79+W9BF4THpt4hZnTYn7nd8UvlH1w8
r5hWy1/cneGtplRQkBvWd0wMSbZ49qH2SxiDqVKkXMEdiwi0tBMfpmBQp2nkUNLMsGaqogTR2Ntv
Of6FVQYjd0sjAYx2iwGsk5cBLrO30hQtDKnZ2hb9eCuvJLbPYAlTG1jhB4d3f7Yn60LUhMKhSf6o
/egnhQMA+bKGNHY/b+ypxhuCAr1SgTHHIpw/e+4TulT5pbAyAmwGEENi++OmLJ0fYz5/n8gAXANs
ln5Bwtvx4IuMvVoBYYi3yZh010x0K45p9aFO25xBOq1WDfUQ18Bb0uvyMMrSe3EyjPxTCuB8Gu2H
DKzbCfs5maWAHxroMZMP10BV5bbXTXOQAUJNisR6pijsg4/+QHDmbG6/1J2wTn/+JymTK+ec+CQH
PJlRi9c8zwz21WhI193NGRiYrKbIePDd05+hpv9Py/037biOVFTT/udhuX+rvhL9+U8P+vPrV5f8
XWLuzz/518oa7w9fYdGWoQg5WHs2xTR/7chV/B9bCo4bIvB89TeVNU74h6PIyYUBaTLFnyFF1v2l
I9dx/6DiJgxDxliKvpn/UWON8w/SaqB0w1v+TslAqlu399805KqusAanz8xOQ3DpngnrBC9+7yxU
BqRGP7hsjjbyZoIprq/g0aQzAiN3FSaIBlqPoUXlb97Cf5Cgw4Xz97XWvsc35AfMhIUUnhKB8x96
y9mBFYiR0N1SWADGOGCoHNFldgzYl48iqsGD6KrbkHwVpxrn+F7C2t9bI1riVFWQIeYJcmnaqvLN
BJwqnWhOuXrUkqVicM+5Q/g8jzJ9acPsS9AQ+nMyeBho7QnJeFmUJFqttRgsOkW0NZ2fslf344fb
L5LdIpjDs+pz1tPQHQBaW5peyLGfnKNGUPl0BWEyMSbTuAaShU9cct7jpCmxuXOAxdu+wt1vfzm5
li/cmgBTFHABqFYRO5OP3UNa5JwIO8TX3zPq8caGDojxIOiOPWeMe83U6r4FDkseN8CAHnrmIVYi
2nAH9rcz7TsEzi2ugk4Tl/vUcJOu6VnG/k9b3qKE99jYAeIt1iMQYp4dXkaLmAC5vO+dtdgwR1y2
oRh4i5Q3JY2Iy7rxZPXQp168bca2QRxoXVzLBB2+xaQQXmQLuo8CSrExlD2fQw9yR1GN8gM2d/Ce
MNneQfwqT8CtvNckEOlLFufW+zi2w24JKdqwigAiCtShTUs/8HrJEKzHQdcHrqbeDryL2cZdUP6K
lNVfwcSzY1iNXlv+MN/e2Hznl31yjemsuVsixsJ5fYN9RKCFksxM285kxM5yJMEcCegENCLFqxpV
21inMG96ZoxjqdPDvPQkFlDWH5o8Nx8pRbD7qjMoUXFs1jd9fJs1/YxtEaB+2cbguiS5PGRaHgDi
Uzsi99W24erNDmQ76yVXyUZZ1CHH2oT7cWq4YbmWWxFeH+Yr0AzYesWtK1IUzi5nzPCw4AK5dIa2
WGrZQJYbXhI8qP7RKyJ/H7ouNeY1HPMusfA0L4AykRj8p0na5uIz4NjCBpJbOllvlXuGGxtxhfXU
0pejB7G89+HCCa7D9HRyxrB8WTSXGY5MCB8ZEilnRHVQZQyux3gEupPJOza6jNegqktyH4Itnuaj
ddbQ6cfcpJlOAdSPbQN86uTnIYkzYwVbkxkog12EDLcqykWg82YlZi8L9paIAsgZDH98sarKucSO
ANl+TmigbfCtNsAEuSIzl9FMKPRwN03BAlYWwhcs7fFAckiDtqyi+8UupoP2cDeDPEpQpCcwyoWp
1k64IEc7FHIsvmg/Ylbfw9x3IEEY1SCeD80Vvw6HgSpLzoj3vLKyBsLbDgUNTU2QAvkxksNp3//U
XtE+sUAGx8Fk1kMXEVIHlx+tw1iVAOTSm/5miqbvCclJjR0Xp9K8DxLTLts5s3yqiWeQKj1WefoD
PKfH5ZXCR0VisRzRMibs4LckQe7vU08k716Z1svalWFNcDAp/BuuqZ2CN5hf/F2AgG+Ww8zzmTMQ
VzKrQNAv4w1D9VaG/MBXjseIbkMjBnOaIWnKLVrKDelr9GLOOiznh0hm8GBmplbNSdaq+GTGLj8C
Pw3At2qB+c5YVxcBYB2BRPY2A4iJir6TXlvb0gFJ30p4HPT+SvMpaKva+7OX0qgRufFaJXH9UVek
Pxyn9dbJsFSXaER9nUswBgmi7a05nATgWtdpSh1j0fZyU0ajNyFgzgPT/zJy8l8UCnT9Ew+N98x5
Ghe0W9B/sDKN1Xx2PJWfUeRWbwEP+Lm3G+84TbA+xwyL0pamau/XXJCjxueIehsPjILK0Dobn2M0
q3lLBDgdrLDfFJQa0zt1e/48/Ce7yPSVhq9lwt2tEfItdYPs2xLhktz1ReUVz4a69CNLXPqsF2n/
jONkrrbcgrAcAapuf8clLlBsjKb/ZqXN9CstM/T1kS5gWqHFUXOtv6Pd2v0S7m0qyAkaudaxZxC4
TfQ9Z8r0wX2dawZ1PD+R2Iz3sHDBpF0c+aj0VPvkUdv4PJctQNEeCBs9uAhXaNUKpETE/eMQ0adw
XJIY5y6R5PeUv+rIW4Izwfe65ZVMnJ+BFlT+sc3wJdiJ9V07Xoe9bRKpemLdTL/hWe6xrohA/kTC
g1JF0SwB245jKL1qaTZxD8RzRfsNflXYymS94tkr7tVUd1vLseLHZJTgRANsyx6OzJcad9UpdDq5
S6tq3DcmoXdUxO4hJIV114Xd8KngwHWcQQiq5sYEBy/me5pnzzs7vhcAfgysRzm79X6GwNVi+Sf1
FAykV9ZuHA2v7RJd6cRwMAFkLTJbDrf3Dj5UiXMJK33JNGegAsxfvPw3YI/yQWbdvGcIm5yrcfQ/
fIGP0koSB26qx2ChW/yfXrnIL3hLYIkcyooXcpY44yjGOjtWPXgkuBHKAfhHtZnOsedVRNKHvJk+
MaxWNpTFbAjfmDmql7ImAevKdCT8hoBmq0ZsEfmbhsP60n9OU8TOTA74KdQdekpVMTseiHhD2q4u
vvL7b5RepLRlDc7n0LU0CgDKgdzGCSkZuNw2lotDpNSvgU3XSKgiwPwjNrDSyxq8yHOxJRYAGDAo
KGPOakhdNZfJcOa3FLb+0fb5o+HTGMYMKLhMkF44l6W6yTk7cqUXIvlL7H3T89m4ejNhSWPAxXD8
xcTqMYkJcJzHtvuq2SMdAIjrOuw/hrJei149ZjQMhF3yWrUUqgBm2LiuuszUfbuTeyH0fK5RUQv9
UoM3sJ5NBE6sD9c9JPd+Nge/EEef7gn83BiDh7ve6472PHyVcIo6h6xvOK6mJNSQeOMN4OTbAP0Y
0FgI6pHRCie4Kt1VhcUgDNRM61owm6KL3ab0tTFxt/y17Y0fSTX9alxyRMlFqM9cKHA3zTenSM43
SjB+PkYv3SPPPMU8JChMbjBTkXfLFPjj3433C6s6o+ZHjy/csqW71ZOOqVGwAUcFj5KPZhq+Fprm
HFA9y4qrw0uRMqKfvtnjtOnMQ1IWODnuM/DdTv6ZBeBYiscZVJuQT6GHggw03o4IlogqD969mXCr
svyHZMGzoO3oN/G0AHucd0wbr92ATeGr+BQ7Ecw0jL10i84MLL3cq1uWiqV146npqOP0h6uK6jgx
XbyqsS7OXYSRyubEsulS4GNDiCqSexK4XTpywVXjtelQuvKlfqFAjPiNALJB6vxgCdWfWk1OqCsc
BE8rzzbIKrQjdeVj0qbOZoTevKLO70qnbLzPBW+Ztvyzgy0TulIDQ4sO5/xa9p6EC1boz4SR56bv
IBlyWEo2FpHuu4RND5Nh2S8rg5GPe+9ku/WJwE+wKq1y2LOohNfU7edbubC8a5vbTCCPHpqxo/2c
Ap/Gi+HI1cxHSCB9MVdLQTNiGfg1YBLz11Ue+x9Z6yrY3FP7lPshZs0sQk9Yzz6F534TtRxyMg9P
omNU8ZJPKTm0qeoAORA00zSblBAcjinF3dhh+LpUDjb2zm9y/7jUutmpVlc8Zy2DewC+K3xdmBX1
kGBdTpzE+iFdiLaGiBL6QdKFW7dr3OGiZNJQd4iKxLNR8Z7mN0jlNGT43ZngTu6RvSnB7Eh7C+N0
ETuMpWLnHdkfdU+J9EDV0ETSz3Z/djKDXiEmi0FIn3M8rolULD1jDItc+hYafrfBDEEQM7J1dLNV
ee8SflazYf6mKlLIPUSjsvE3VSdSBOokm7HoBi5Prx7YVmlIWkm3xi6EDLpqm5LnkRl8cplk6qL2
+wS7x2ABsiHr+s2Cw0dvQatvFw0ug3ss0R3fBSSRZVTAwCZD9l5HNsljqqm2LpS+k8yK6LG2iuwh
E/ay1x6CrYpvRXdjMBykXOo9up8A6tkD/wrdQHyrPTIpJqztddqAfyrTyL/OSZG8aRiUa09P067M
cHY4WUTeg7uQuWgZ52eVa0I4WNK5+2XaJoWf3IRFOfOBlzRTFDje6uK1gH6z7zHJ3Lux7fJj5nRW
16UFsjCFPqe5BHEEv4XpaWOYlRnPknkOJJZi+ZHaZvrosfDvxyawj7OTVDxrwqLWEhc9rRAxRaHR
TQ7XbXOwvAwAG00IgMWeVFxadN+NORouCA5166qKnABHpUoG/4K1a0Hga6zywBkh3LhdSIBdFXhO
VjwvZb9KQQ8ejEOw3LcAnEXsW+SlfUKPmVvme2B37jG0gm+FM+LK8bCvTQmIg2DqDzkuzt79TWXT
0dV+vfWA9KFqLhA5tCvtDWdC55sFEpekXwb3UgEtJugnVsBzvXwry4Ke1Yqyv8UQ7Usjkx2inK49
AGzZq2+FIDJ4glhRe0fPB2Tl8MOWjbcXWWYdaZfMKLqYun2rao6P+DdZPTrnPV4GDMV0dNZv/uja
zyKF5GVpo3bYgvSprByIMG0zvzpDL5/I0LHkwnyDKEgLEp7NLLkmJcd3e2nGnzT9Vsc0E+SiZzfZ
QfFttrK3GXNY8MyGPO0O7jxAy4IjcmCn9Y86ybnQurm1FsUcPM1LB1x8hDQTG5PdqIfRZcLZc0Ec
mCnKVLjP80hML/6UZt9skZbcSjPmNaEZt3CMcEDEeY/VPvhw4u7aT+VPUoLRR9UGatdLLt7gBgda
94hZqinoaDYbsbMxhd5mmGoOoYH0B8DVBkjXVge/NCjQYeNc074SZ6UTa+tLqhumLo7fks7og0Yp
OQWWwFigxujiZI16DSUu/jmL2CyiKTk2vTI/hJvVlxyy5YIBtFKbfBy7CwWagAuKxaW4QhZ7irTV
gcQVt7sa8u7JtRauMVk8TXeLKKmwd1JJuXgGg3Mw8p2bDWcS1dMLi3JQ1vs6JNq96gZh9Wvaj2mg
6039vvRcKQKRj7uEnCnX2WE+MwYsf2Q0fK470aZbzXT+nAxB8Wts5Hjn+1b2fR5yd09glzpfkfMd
xYTXmI4B0flQ5LP2WarCx26hbWFqcHYHkut6SFEVD7NV/RwinLvQjsrokoWEXXLVMzgMLIg7SdH7
1zwb3BfyqOE2duEuj6Xb3uE/TbYuIRAaBFT/LDnjHm0AVLQeZFT5kjXBpdVAN5KeY39ZloFf5zBy
ZQ0nreYkAIrbcdjWFhUHcuwpqRctu7d2tbtJWsN6rsyvsI3CKy+r3k5FGf9i5FDty5Qo74Q77Lnl
SWCXbboHrH3yvoj91sEuk6Bol1jlRcuUITaXIEzzp4h2iEtEpuco6pscYofTm2fG5g4Wf3qatPCf
x6zmTjrZN3AITSBW6nv7MmrEmjbbYmcvTGnoO5pqrrRtSjO66nYMCTum1Yzk7djE93gK3aubdgOu
d5lfvcBHzQia7sVpPIrkcZDT3Qrl1LPYvLfdaH0IeAKfRerccPrCF9BB5uY5buvpg5Fk9Fnidm23
oSjL+6HIl5cxDuaDjdPlASd4/F2rkghmnh0jpwl/zmE6bPnARDgi4uYg/Bj4IhxjhxLjAR5Rjsvj
1nWIUw+bnP7sh9uOpZD3DoLO5LvWpPOrchEyqrZtjlnJC5xYTjdpQiFoMRo2NdEkO2vpAmSOFnmt
me3xOYOcxksv+gtgQqqj27Q4w8gJXuk8bI8OVQvbWmBQi2xuHn3HVMVQVLEPm0ofQHk1L+5UZL+z
GrdIjQ3pEkSh2kH+Vd+TTCz3XeDL/ZjSo7eC3RrQk4GFDXQMJiXqRWj4CVaiB6hxWmbL/uKG3j5g
fbzRbvBlbtKod+45PpOu5D7u4nsw070lRypj8TV4yWpCt0zA9/j9viV79u4gLt6NsEy2dZL3m9Kb
MBR4CSfWxUmzZNdZRg9XbncDQPVR4w4BTMGBvEUr6iwSc6GUzMhx/+cdTuMyu0wdSX4/apzDoKLw
PDWLQ1kTmSK++Kz8O1+o9BzFXXswObFYjkbRaYkEeeXRBdKJhcy6+HUurrSdjXvfu0UcEuhiBTpZ
v/ZvzzNgDRAgeDaz+sE2KdyIhMLFI5N/97kvmWphiHFfWBOq+2xy9L6D/Plla+gOblbScgdREYNR
qyHJp5ZvP49lS4kubbB8gmo2h08nMP4uI9Sjqd6UxGtzyEH0AeS9AYUZd7TSxpV6tyhU+d64OjhK
T0yv0TyPAIE8jHW2wwQsXiBSsiwi8Yw5+UiH/PL7zATpLoqNc3KXKLtjkzTvFEeJfWHnHF4WyKFP
NFQBDbWNlp+DFFBfY5oCGGyK+LHJxvAosqm8OFLHpAbozVhVE0rI0Afhi8O6QWqGxAdm8qzmaEso
ZQdWLP3tWQmW6Cgvz2Cqh5ewtcVBA3aHZ6+8t4pHmOQkMItjAXEMk800Qmnv6VJxHX5WFYnrU068
jenz6D53GfbGVSUcEewFw6qcNqVyeeLS1hDslCRqRu75a8J349eyYC3EvhQABu+jbZHYycuETZLD
Qg5hcA1m2j6AHDIMSn38S6UOiNnRdOpN664qw4PfhEhGA171m0Qa0uCJeranpK157euSAwNFDDvV
TPiimMjRiBRosCaZxjhm1bcSCFhh85I3KBVVdjVJR8fhsiynPpzt78Lq2t1YTfT99qV9HnIQBoug
Hq0TwXhuugaYsIho5I5nfT/3lIH4SMMn1vD5IMchpbQvYprPje8Neq7im3Um+pOremPqSe/ahPLJ
2R95Bpi/qGsaivarqrLmF1vnAp6qqS6wC3tn1fOWc0wY28eylNFT3bXwM7x4xHBGcvHQmlgD/UHf
PKF/hAziB4sd0zBeYf+LyxjmdQaXwu3wX/NBa58GBjIxtAIz/Mi4/rSYURZwVIBnxMXJa+uL3dYZ
V5bBxLUaBmxt21EknCbtLnPQtKTf4iDuu+aHV47J51LZ9aUdhvwh8ekiHN1e/rRLUpWbclqwW2WJ
h+Wd/fZdMjzhNEovByEwuIiKVNyzLWQN53Supje6QG2go11pz7wpxv5aFDGPU2wKeg35qRLh1bVb
3Pe2L33gI0L9yvJE2qsF5zpIGxhB7ippgIOve7xH7/3kUt0YpXnebHisxLkOvfTaWF6g1y4h/Xtf
RS5Om673QQHQeXHsejs4D65JI74S/2y0mpoXCwjAoxC2/EDXNPjxG6e3d5U3YCRsJxdBq20Wa0cd
UveCslZdtCawxoAqpM4hi9w7TlXqyWrmPuXQKguf/4fNQfqxfKiy1j70tsttExOr2lsZBdjkyFV4
7JGK1i0uwB8Gx8bz6LfJjgOtQlmJ2ghNZbGanyEmAK6yaoIwt4Rljk8K0VwwVOR6AG8Ihz05m9/d
EOJhtd3Z3SisB+dkBDW4orqY4UtbxREzElt6lPdRIt3Sd78AtBHxAvPI5othmxvak3ZvBuhMdTzX
sgSkQ/lKKOOjaJZlP/d2dT/2fvpGVDbFuy7aR7tuXCYzWNft1rqrtC7fqjTwUJ8Ce+WHYcoTjT9q
o8M2Ad9sUkUrAXrFmV0B60tk8uTDDYqp3rtkgDkBuyDiZDhLYGtMQ06mbmJe5cDIqW+Kei8LT77e
fsYY4JIOATs0FARmGJeKlSJL+a1rCeo4NYVNlMdRWtfyOMxpqc6y4eM88PtQ9DE55vDkPue6Sz47
Y/DhYkw7s12lDHA6+4l1btgvs8uVtqSZ/YmXysfHEHt5RtNTd3XsSlQbEzoPvFLc2MqjidWJAMYh
uFrjdtEJwuBgz85vlecO/ROs4OhWVUqDPEkLubLY8V6lhSYZ9lwpcCQqcB9+FiLdyPrcDx7ImK6x
HlpbLgvGoyo60ZmZvpHuiR5HhYrq16L/Kkqq2CgWjg4FN70UnQh+1TofpAuYAheS2Spk7S1nJBjh
PmaXH/4y9Hf5GLcFqZ2EsIVaPAc1Fq4RbWQep3TiUem0tUaX4JamKq8PkedojSNaK3NaX/wKUvDK
QEjKV3YOCAQZOUmfTBuwbIQBI6MVQXog6ItFgaTM5RKvxnnuDotC28RWTQJvVQRJ9tutY+zTgMko
YbrNd6m9sR9LwicO1svZwckZSRNvTCKoUgw15UprWu+mY51UIcTIaXE/qUksrpWxvrXo1a8O9jpS
VYRdOdikX403dKdowgdHM2a67ENbJY/gifpNFsvuefJGtSdXkR1qe/F+T3Xu/sp6pV9Za8WlJC34
EZAP5Ecd2+EzGAkNZZspM+wIhLHbkRPcdXw7jcaZVL8J6A8vLeTRF7p2B4o9BOXZTkf0YSdpsuW6
z8HaK07M27MfXEySrU5rXIVZ3PGBBkb+OFB2RBFqPBCoJiX3UjlNfvXpB72yHnLc80OA57HyxH4Q
BdKkZXnDHn1G5Chk2rnL3JH7ja1LBgYSE1VUVDg/sxqU7swsFnxflSxXuPHOSSvHfdFWSS2ECcua
M0dOjtBJDQpWNbMOYzPj1hTpjD8qyMErxEhyrE354MrFv5vndPzeDsGtXVQAneiCMXh07Rzj0NjG
06NNXO4JLmn47FreROFLrH4sVPF8G2pTcWpK6DMNTPM19YHZEqMvvmmwQYdomBFqNHzbqx58zHby
ZmFMqg6dnWjNI6Jn89bhu4SZSkH9a+uW1cOI0D6RES7yt8Kry+9IanDhA1ZsH5LIZh5NDxjFQqVu
EuU9cH9ltNkTRTsMmnj0atBhf1r4OD3i5iIFTEFKdyKJHt9FlWbSKIR4r2w813VuilOz3OKmmkqW
yumaaxuE1FXEEYCcrPHhbpQ+52HdQvvx04KjsFMe+j4dZ1YoJa5N2Qx8BolYwogLWDpGVRDdcIrv
iaadtKMxei89r3xFhqdUzjBNOeZeNd4h6syX1HFbFBGFIbgKl4NvpRV6YTh4yI9VldNmgVmhpVlj
F7dxduA1k06vgVSyQDe7MTcVp5F+du2VRjzd8vyGb6wvVM7ToL28ZGTDnhrtxHvEXHkIRxfGkGds
7E+C8uvmdqdB3Yn57YagNLrPeAj7YKGKljZJIkTOM/eO8R5Evn5yGohLlTdjsK1pgHl2izR8T0In
+K0mEb0ROGRf75K+wA5b5e9sWBOaUyPMQbpexPVAhu+4GubTVC39uWaEt8kpgdzKSibHbJT1sc3z
esPak4HficdL1Ef9sbY5R6wppaiPg92SDKQAjzNHysFsF8TO/GiFo0N/RlYjGMzzM3ImARvYrkwg
2O7dK/e9XHIUBVpcVA0UG891l+9p7zH/0UsQnoA7QpApZyKDCa0EHxx3kSxlMx1T/DAgGN2al2w8
QEZR0wIAjjK6CrJGlsyjLWwVmELpsOpbZlkm6B8kIqZaWWK2zybJcKM5YniuKvhPkztH923YSsn7
UpQHaso9rp1K/XICfZMPIlm9ulPAkRIk/MlDKsFjwcENSAC3aFo7W++57AHDei32h00ipL6P28n5
lPT0bgHM6W5V1Qa3sp9aF9eoDOhISvuV6QHJ9tgcUtC3fs97LjJ0SHB9pKIoPWEMzK2IhDbzyxnZ
4MGTNOJ5MrfuvMT93pgSUFAg0Ch4YSp/ikPKOwsnnp+whD67UKBIUsc0zDKUOLocVLeSUvYz7JLp
NSXduvNI42MeTgFj++P0w40KvbGXPn8P8TJDjKHm6mMgmAHuuaAKDkGkW2NYRiezyIvufFt458Gp
vB/p4nSH2qPwJOT8sw6zloU5KefnrhrMgY9CsckQtxk72X33OwdgwmQtls9L6yxHUBjF2vUo7G1s
Gexo/C7vYcfN67ZkOjEPnQ8vxu7xWqCF3AJU0toF9ElvNSPwFdtTTmA10Ht4jdYe4Mf43A1Tc/LN
0p3TRHCrRX0kn5mL2f29JPgUy3oJ7/GEQk1tJClOi7zcSme9vrfLRtxXYZv660UF1usQzZ3ZJktq
Pswso5MsCtTqfwlQHjMgWzPjx5ES9/ambU8UsH/LeyoIEYlvONrMWPdhxBao2pESmoAn681x5/bR
k4l7UdbAefl/xX/4f4jD79riv3YW6r76/Imq9Y/MhX/5w38xF4b+H55DXNwOQBw6oRTw8P9iLgzh
6nuhh03QcYgO+hj7qlqb5F//2Q3/AGMOGh9VUWElufnv/uotdNUfQRCEuO8g3Lkh3uz/CYxfun/v
5LNcx8PNF4Y2uP+/dRViUSLCxZX9GLiUnW8igldqY9J6vuduLl7H2pAFg4eboxqDncz82Plg1ape
qls/uE4K54tlKsyARBRDuEEXUsUuN9RPWe6tsFE7ozLrGodBvxrtkWJYDEQciN0+hb1TwfU4yr4M
xvsJ2DPnz3wZ3zol8qcws1kOkeuzOr406RJcGVfkD6YlbjUutqWRZgW1Mw7H1omBQcn8lFkbM1yc
9IQ/qrCLruntGo9PJD2Chm02dWN9sQylu0nPPgrxMB3kBIwvnIcREzTDSlHU1A2HkXkbaUVzgF0s
7ql3KDeZbwa3CP2ASiyVb2p4pDfL3TKTNoIiVq64bA/F3g6rlBhOvAifbABMHicOGeY7FeeUrnO9
YxFTG722CovTVbMwgGCVPVPyIoitdSmXoX5ctdBrFqFzSqwaoB1+i4mj74fuwB1AXtJSNw+BdtQr
fUtiMwjYnG3MkGOsyTPG9mxQshXG/bEhhLIY/9XgL2IniPjqS0rqMQ9C0rxMIr6LmL+QIi/sbyaK
3Sd2mOClLBE6LDvi/fM4KhKSoT84vRXYtJqpfJfN6oGsi3qA1mB9juxVb0lBc+I4WlQ5tfH8WCet
/i3wZd2FXpGnXGq6/MtTEZ5B+vjisPoqZq/5KDzFqAxLVejtQ2+Q1Pk2NFj6BUcuHN9gsJZnMorp
AK8ZbsDouATybRuqcyN7xzlNfcgl0QZAnmwEPh7mmBzK05Mf5wuYi5i+z9pJfSRnuKYczz0oIPNE
Nd6+o5/d3auS8b23hFQTNCUoB2lhn111hZU/jVVLOp4HDBwCmNGCY0nB+gkzQrBstxDCXsdyINPc
YD3I15NeqI/ASBfflSYOT4obCwNZL4geq0YvH57t4D4AOnVIss4ADRfYtgQEFXyFTO9WNeyGh34m
8XmcgjSYtmPvVG8Kx+R1iXOPebqifjMLww8kZ+dF3bihfe8t18XKuaQIW1fPcmQAx3Fz/nf2zmNJ
bizN0q9S1nvQLoALZTZdC9c63IOhN7AIBgktL/TTzwcmOyezRFf3osdszGYTSSbJcBEO3F+c852j
PsHzZKw/L+zASx5st+8IAR0b1PUJxgZNN+aoLQqUtDADdmIj5iT0M8VRJxlhb4UQdHnypbcM2mq4
dbjFZ6KUBrSjVUYMizi2WIqMw1uNqw8cw9BWaP2x27xrKOyO+ZjZ3iKF3kBGFpoItIIwk0DF44pB
SYeRAFZ0E8X3ke577yW+5wddDvkptk14WUNuqGSBvcTaDT2S21UcjlAvREoyl8Va4RZFFvRu0xo7
JjsSlt3aZqAudxL36ptwaw16Lh/4hZb7Fh4L0YT3bGKrs2xxD8xY88/YKNlsY+txn/Vc1M1igjPn
PaABD7HD5cgGkTRK3hhAvvRTBHu8UotlX8tB1I+i5vzclMi2CDwt6hzBcsKLi7Iq/YHlK39F+DJg
WoaCOC5QZE3Egpkgitd0ouEHY1vDR+7heG8QTq1vaeKoCV9KaeXHkSa23Gi549DdT6H7imwDufOE
/qLblSHoZr2h0LGCQXvMlRVeGzt3P6DPNV/dzoKiVDgJPbRZZ0TeVmESM48UXLs4kIN+mQWglDaA
9oUBQcvuENcpRIps/afVgCT1dZhS7UdDoh1QkcgWoCC4l2S44MwOmkbevk6haX4EmkJuJGP+xSFX
fXSfc0V5myQEaZ8orwRKBHSAjAgb3cUyKQPwsRoK8IWTRe43IjV0fJf5QHiKDLt7QGjhnYdyPFw0
mho4ZsIJd0Ude3eUoN49GNr8IqdaMSZg27TODdM212hpDOp/2qhonQGgqMnX9OL3WmokkWZ4OlYx
e4sY6TSnFjfs2FzZfDxnzbipXNqiFiFP6uCSAhCXEMvOLY38wkxQrMkoi0zK0IzYjniIoOBU+WiP
FJ7lsDOyOMtXQJH8h9xv8rekKqj4IxxbMNXsQnOX/cD/gTPVkgRlaKb56trl9FoOhnppK1P9GALh
ZisNcmO1nGQcPOmDmGXSaYX+2281SzupttWwmUxBxZlJIuOAY1qL/DOpbgSJea3WoeOr3f6Se2F9
l+gVOru+Y3jEgE9BCxBEr0FsqoV5wcUpvaU+mOmeAMfS206txwjOMMbCuat0YrBXk8xhr/SE1R27
Ma/3bSWKi9CTYdF7Do4vWDA9wYiy5LwPFR3xwqu04ZoB9tiSSamekOQ1n8C1NJZy/sB+QrWpzWSa
i/CdFV8HOyxvHKSyMJ94IQZTYat3jlMQj08BWAEYqJPmof3wCJNbsJPrwZh0iQYFhStoXAZzHq3m
uNU+ntrmQVpprBMXg4YRGJCZB1uTLeSRZe3cYsthm1YQZQNJNgqq9JRvphvo4Ztm5NOFS4y7URkJ
cDvcJJklk85SbKKMqcWypFPq1iRMFNF2qOS4y4VTADn37HI9lqFRrDlk+lUtUm9alEzsv01Q+46K
+DexdqsBbpuX20WzzNhp7vwhgRPWh1LQAMgYNo45lLI86GNLlrQvC/ANHkWEaOPscaAB/G4lvbsX
mpc/W1YSPumy0t9Nw0kfezisuBVls1X2aK8lQ/vNpOXtDxcQU74qCbaJN3hVoem4be98dHy+D0HY
KvbJsSy48h3rm3QCSJe2V1osv+vpMLEo2A9Nz0aAfaq4pHCOVlytFf0Hmt8FWKH42uowB1GDAU6p
HKBjDnJn7N+UfEgvATTOYqdP1lHVx+RaziYxBRLOFIfkQ0bQx73VhdhuU5s7PbfZhKNVWAef/ubZ
sDVv1blRtx0tALGzMTm/K8ijTxYhadLAOTtjDv5J00ctN717KzacS1n15Y7nTaJsRt3+Frbocm1W
3gkx5xIFL3rnU61nxfdQZfBsSofNOaHnVngea9d4BL/gnQJ8r9+qRPXbLkm9OyqV4qMZpjZcYJkF
4GWEfrSTUnpQTILxEOgDwc1mD74j70DleSmpKIULDYq1s7f8H+mf/mna2WwU+1aUYx0FYaP++jMM
LfherAgK+9Nv1jke5vHWfq/H++9cjs1f/xf/8tff/K/+4V++//wu/8Ka5XjCBHT+B2vR/Gx+/dvL
e/b93/9tW/wpxOz3f/Fb4+TIL4BLGZfocGptx5udXr9cWeYXG+OR4XABk+oiTff3zkm3vri6tD1i
bAyPlbNp/t456ZLOCWQPWVFS59u5/70YM77Rn0PE5kGObbhEBNuOboo55uwPtizD6bucQ42QTAdM
qTs++GW/bhk1Din1U9ZpoDRFActHe1cs9Go//JA53bjTly9/eNP+gR9rNoAV6RgU+f7z3/9tDlSb
nwlPxbIwA9nz+/THZ5IGpkoIL2YxITktQbz86EBgAZHRht/a/N8+Av/gkaTFO/u3j2W5wvEMRu2W
Y4n5z//wqtleGaYZhv3a0AUIOXQ9kJbJFU1BIazzCim8m2Ymm2njoM+YCWSSh+QneAICRT6jKBqY
FIzEwstAYAE4Au6UTXZne84svXZ2GuzrlZmxmhNDVGzDkVX7qOytE8l+QYotRIz5S5maO7bF+k5L
QGZUsDNghvb7Npd4X4TCGxzmDLTj0AbI0p4jrHWQSsC6zEAOqPO4AmB0WDOsA0GJ3LvwOxi2cDuD
6CFoNbUZ8aHPsA99xn40AwAQBkRfsxkJ0s9wEBo6tuZVDmIvhggn4DPSlqhtnIAVMeCL5DNoJJqR
I2OwZ3ZvrwIBjIR7dnEDujGBiwRVArOvuKUzvoTMchyv4EzgmpRSdbdsRC6Qh2CbHOgn+oxBqeGh
YIAJH73x1MFJmft28IugU+CXI5WfcSoDXBWAwdqOt9cEjY8mwsd6tgxKQCxsmRho50h6Qp2pmoNg
lHWmhqtM0x12y5Q9DrgSzyT+xa4ei8ZLT6qob2NhJ3thyy2SWDIWrN49/PwyYKg/dPMXmmL8NsTp
bE1/2TpOcikNIP0glUn1jLH4D1aNGrH2+m3QZQHBkRjJvD7Dqxvr01HrY2/pOgSWOEZMtKo/itVY
EyrhGDWEV6TGOpjYu84c90GQt0cNQuO2mrzm3kaT0bjQZwZ0cddk8DaI8vSvGRrBhU1IAgssMUBp
VUR9Jr2x9pSun3o/fEzYEW9jFUx8RK1xXSbRh6PsvUPGBJEKC1SJOBPT6kVz8hOl4IPjMj1oHHQj
Xqk9YGTcqTS69WH4A7cFSJy5cNTGYNNntyQ2/QOMykMn4nevHfVlV8nb2Dj7pGSsadcWQIEhPSEE
4Ert1HHCRZjuiFnplkFUvnSoNrqJR3KFcePV54gvfZdqjZhT2gW4I3gWKVPFG0f6gpnmRy7Rjpjx
D5+zb+ElT1gKP6qEWXmEPjtmCSdyZ8/C9UkRw4abRZEC65yT3sQaY6d736jMjYZXBdlU9OF231N9
+JYZ7JE9xqeYphYOQmuAsaTrsTw35aM2qheS6FELDzJZuW6x5wQ9hVl59rB0D51zYUJ6pVD4pB99
RnO8DAFeLJUTfiBYJJpQg2Tk5+M2CYxbS6lFU3PBT7kCEbE0tfp9frd+PgCD3xhDdybQneU7y16K
ZKfX8YOVmTd3tL6R8n0OBkBa9fAk9OCH02kPEGFvVhv/wEKG9U9dq4SFOfoHk7tyfppA6CxqJ36e
gFYWoYJ2LiEFGjaPsQVOjouWSD0ZvgPshaci6xejQIfo/TDKTdjzBhs2ydd9cUKMtdVRn6MsLwCN
WodBcx+YqpWOc2Y6USwYtj6UVtoAormOCR8BC0UHYPBTr/JnTSN/z9l35iOKdrJNUkiVjv8w38I9
L/5WfA6WuHWJd4VFekC43LPikwhQxufWRcfKkWJUcKTyprt0hVgJwwbS7dcvloh/dL57Mfk8JB6R
W1hzI0bH5Jfkp2x0I2wg3pNES4RMNvAf0EhebJ83rWLVhMV2M+QseNm+0UtDltsNUpUrjRTjBc5O
dkx04NzL7PhmgXgjIJplCZhoaw5nNLZT0bRX6GsZN9/LLMe/0xmnF33d46dclmXsHquGkU/1nWnp
nR2Yt0ThzRuuhAo8dYPYqNp78GOxJeJraYzepgwqDtQo+qGHHGsJgr5FTcQYxFVrjYzslvs24rny
qsfNLc/snS9LgPMEWEbe7FKRLh9Etp0B2gFdsPyx9VurYAqxyUZngK5pqTvoFeY3i80Iq8Z0uuBh
O8zviNkG1yHo3nJbS0iVyF5chAdmmnzgnOS25sqbcux86XbJK6D3E0/9IGqw+GT6ibJ99mlEuL2x
poo+YLJt0YzXPAqzh1XZ1S/J+JVh4wPrO340dO8ns9xUkf2Rqnaf5d3G6+03TWjf26H68HX5ULY4
EVy2pAtLT85ubjCJ667g6YJFkvDDGuYPF9f4IRTZrRbeQ5fyenInO3WIGrFvwmXs0RQ2mKbJ3CY7
onj6v1vI/rGO/ev/Q+sCnbPAYQb1h8rt78rd1fsnLIL3/PMvl/fgvf7L7p27aPQnKMHv3+VXCWx+
YazhUgIzpbcRoFJu/SqBjS+eTi/CY1rSdTlIfy+BDfHFNC38dpZpwUcwKBf/Y3cgvgjTsIWgamYb
IVhF/Ef9/6v4o3X4p8XgnzcHYJXQUzgOpbbgmeCH/xsGQIyFmE0vpxAI5IXFrQ7T7NKWiJyUsUoG
uf3De/UPak9z/n5/KnMFvitdd3lQ3eRO8jePh4uiLEoLpKRF4+6hDh9wpqbDsyLwwbwP0fBorIJZ
9LH0tFjUkRQ3G9NOUQHaCZ5d0z9j4K8JIphnJVjcuSGeHWf8CM2XNCDJLsookTAAKKTwwbudG7v/
/BXM7/zfvwLTkK5p8VJIIf5z8QyCpPDsrPLXZTium4SBa4fgLZEbDfyLhgT5a0+ggR7M4avl0tEw
zNT2xk1yjH/dSrCstnDY2DxFtEgJd5cABlGzdBME+whJGRX/i3rfBFXxd0/ZNQA8WCAw6HT+tt7P
QqfUgNATZkGjjMxW7onCCGAyem+as/M6VQKuYXbeaIxwaoCxm1RHH9onh7rJk1cM+Sh57OkQoYte
NpOFJT7pJP7X/E2QLYRjDR5oufUbPT0i+ajWutbTOEkWN06+SVFzuvSAEI36N8P/AfKUdVS47hii
9+SURZxItiKdgejBzFoYCMPj5s1C+92gT+9nUCxnXYVKxH7R4YSTJZgb1hk524qZ06aUTN68bqN9
oK4CpiAX435M3i06kEHOk2qyKMEeFN8DZRFAla3AE61khZIN8OyhwXcu2lXfeph+WEGx7x4+KiIi
+j5ZSmi2UTdsQWGxbyLmAqQAyRALWHAIpgFNLRFQXJK6PsjePJTjIjXkzkzKLeGQB81yTkFo7zOj
+qqr7g4r/n42rpWW3LrjnChWAPxaoYEj2OuN0AHg5O5+flKY5bYC5pPkCbuUtJnD6jjEkYZJy/NT
QLzJ2uj9hZYWV9NEyKjMnVJE1+PQR6XVbFLktYN1lj4YzZLy00RjOz9bwD1rn4fuxEy84b/583yt
pITBurIjxgWTvYnYSVxclxE9ygytRkaBUHmQK0Kyl8rzkJVcPGtat6gmXPXRalAsUNo5obYw8JvG
40dPrEZfnopyotVDju7Jlel/BBWOfJKirWhcx5MDJJIH0lA5Y4DJ0TQXHH+BYjvhfthMxcKNx1uc
GwvczB4DJbe706uPwT24wV3FrDqfcDJhT+l5eRb5e0OJJ10a7PJvWg9UDOaQFn1lfkwkDas6LsiY
8JV2iaaaIA5/LeWHZ2Vw4AAEoWbKg28VM3UsxSTMQWbLqEOp5ejRfr4qF/Zp5gLCzoDFlcSSTnm9
Snv5jenrk8t08xQ1/ltW4oaDfHcYSVhbOW1yl415eLb06tZ7er7VExS2i4DLZ4IJv9TaIt3MDTpg
cLxbo14Ab287iw2Ory2qDhGA1v3IujKmiO3crRUiykJts8+xGPHW8qLcwcenVsJajnU2WBo77EeT
v7NU4boIIO+GMLeLAYpvL7/iRA8fS7WxEwNTiCYCwJca7axVE05HEUGlVcOnCv03AHcb/AHaOVH4
s0P2QGRH1HTvWInsEpW1FzY4M6wVzop0CWkAWltqUWaapdqDXSMqRrMfjJhbs0tnvNFt5eAdYCQ4
um58GC3miE5mjEsEXK8DdqobXOpTC//pUebqbJmY0quQS9Xr42VUWM1r57l7X6jg1JbPYVdGJ7M1
77o+YclDOucuSFDeNXp31iQQsMYt3/5/QfRfGf9RZ8ykon+OZnp4z6KUSuiz/WMF9Ouf/Vb+uFQy
FrchMGQWA5Gfc75f5Y/9hQET40HbFMz0KIJ+L39084ukJBGM+Tzoya4FT+lX/eN+QVlO1BlDDMex
TOqX/079o0OF+tNxTk68AQQJWQcPZwjjbyaAdWW6rT3Y9ToiW6LonQuoYPxK1TXhFigtbS0N/6Bn
zQXi8LEMNYsaH9pIJR4hhW9Sc0D2Vv6LKsnQDV7fn56WKwSgKs/g7TJRiNhz3faHER1zHBGjtyDL
xiDbhBzfcSGJF6dnIjLbhdYJnvqmCv1W2fG6Y6XKpdWicbPh6pMX4CNk9j8rK3YXpdsUe59EqUkf
r1WQ5lvpFeTVJ+1BjnG2d7NPPRbGUZONc1KlGS1YQKX7PMqvRqymjdCCh67zX6Ny4pEsbK1ar7GK
No1xLZ3iwzQzljQR1GGwLVs33ke18s4E3WEe6cblCI47S5R/QSMH4Mq0rzPK4mTH+lvF4Gcn054Q
4kwbVwTHo4zeNxMnv0+vdVZ581pTO2+tauiIEh/vRQk/oQE0Qf/nAangJvmQa+OwoNNn5GLA1vG0
aLp3hqwiyh4BlTpgP2Gq57KSwJySsK9ZNCGIZfI8VykbCk6XPllkpVrIrG0uNNkjJ/pTIkiO0YPA
eVDeBPUy76F8arOnt1brCBLRMprx1azur6xE1ZKb1LQhzseexKEn980N9vg1NITYB7cQbyUwK+QA
7SbAx76ordQ64E9jIpOqk+eTTBnWwyFu12jovEXcawylHOOpI5KdUSxmt14+BCB9K2zMULq7ibiG
leYTyCGBZBqRo63ZNkHV1rcsdw6pDojE7D9UDz8hMpM3YWT2tWxyevfveoR8VbryDdYXOx0NF7oK
Xf+ABNBrP6UyTipyP9h4kq/XNt6yaVsSVvt+1bZWuywgKMIBxvoKDWiBs/Cqk6a2SdkAMmEfTiSv
T0UcbIREIO7dgSTg2wwa7zx+OgyfAYGLsiKPs6k/p9oZH10HK2d5SvIoeZwdaoof8RuFCjB1VneL
Aa8fiN4hnp2Ir2j4i3dzYPuPHd9tvVvKD3ST9iLdOk73JJyYeRUH97IBdEmQbE44XOPiguob8KZJ
nkCs8KptLNmQxaxZ1wVDn7DQtbsy9x5Lx463nCJ42ioG/3P6NCQVs1xIc7hqoFIPVmnhg0WOgVpY
O5oZd4IavcNWFjLaknP3obVXXkBwrEbiVJWtHVvVkrrdBfGissd8O5jjMsXMcXbJK1j9/EA1UxCt
i2RvRumhZkh1oxOIN1KxgUZkT5pYk95XeJyqypPnMDCqO7skhTZRv/0RN1as2V2ske0UlvvQzl7j
sIKoaB7aHo6r74X9kWpIj6bhogViFpXgxSdHHYg3Cv3eZmg39A4BOSb+LuTCCKzw8V0i0uG3sQi+
+5lBi8V5KwfyusJ0zhuZyQ9eiYo1brX+QH95qd0fHpSU9VShaKnIomdzevZqxLmG3eBmCRyeoVa/
4IBoNs5kPuYhdwcbEPFepOzj8N0Mm5FPIvM9MgKq+Gtl4vkF4FUgIUH23VXqJmtOfGHGzyjP8scQ
vcu2kNYinLLgYE5pNCuS8wttzLRUsb1Hjja+Of7K7Dy1D4NOrVG7YubL0SiMJaXsYMOQG33GYso/
2unBxse/xNkUcRth4lgN6Q8cFEzB/BcvSY2jI57dvAQi7X2r0GEtG9jpa6BPrLl97MBa1F0jMp1S
owEdogu8x1GJGMSsN1ZFzHYwTc+T9NhVBvIuqrmKFJwYtt0MbKdWuSuEX8exppwbHJ2SUhI3TcIJ
1al55amtyQVumeSyn2kiXBpNEED1AaZjkAO7NFqtxrhbQv+cbd3ia9n0hPz0tVohJV664x08eJbu
1OVbM8wWrTaAiBEEEIMXSjMu0ZD5EggbvsRuvzNCks3HrHysgpuJEHAZG1fUqnwnMQ/o0wMghXt8
+1gDBENJzRKvieOQK2MSf1MijjmH7fhiB7De6ulS6PQ6KsE8YwL122h8vu+1Kqkhmf0k66TTpnqK
+7bb2NHwZDXNsMQnAbNkPvQUcKiFARi3z6Z671gTHo/YHJZGX6q1Xdf6qmZxgDQ62FQWa/ZGv2mA
5id9PwQmV96AZzic+g9ThRv2cHsSDdlS6BUxoKK6g6bwXnjKXKguYqvRy1U7encmoTyboeGOH04q
R0buvEjDfmr8ErcHXsDJ6tamAMRQdeFVqfK7LXr31cTb5BIn6QfItkkvUquwBYdBBDlWqiDc2oGy
19T30bI0hM/2xD1qrk2iqUb6CzZPHYM39j4+vAGJKAHqRcVUsXSkt46mEA7A/GWIJcNvswc0bsPG
6TvIEziTZ3gJVFox/7LhwGyEOR4rkMPnsis4oVJCzsyctRIG9fHUtlVAAmugoGlkUXfq/GLHXLXI
HetBhv63Htvrns7KvsimwtOvhu1gy3pbcw30nihPFm/FCZkPKQV4A+ojWdrVry/zb5ELVseNR44Z
TWU7IUWHr92tixKDTkfTd0RpRy544Res+rg2JJRF3uY0psUjmHWLLOAbNYTagMRJlwpF36KpOIpG
i6PG6eLmUvqI1SLb/Wwsn0kwUepElLxW8VNmpKeIIPdz5vXvmBmyY1iwsxXsKY4jHwXmcY+CJSPu
lg78a9sthqTwSRsi8ktTIUuNHFAahhVjTTjlcIqD92DIbbgynbnIXOY1fmD1l6yTSxvBO2NZ77uf
tI8doapH37KD489fBTa/+j+/hbs4LQxoyaufb9eYONVxMiMiuuroDvqbcRrmL7y+acWsuqwg3I98
Xi7oLkdoZ6j1U7uSRxEa1VJHObOKx648tBZJUp7TnaoaX24IolqaBcbHAey+gK+2bgrI4B1TyetA
QGdS5Ds8hcG9bOMnzav7g6YnYMH1DQtheRgQcczzdP1q0w77RQBeCjQb1cW8fFBq7zRheO7JG1oK
q6HJZdpG/3eeR3pnP+vPDIdAuVSVcwcaYTXmKITdWlxQ+ernpHX0c8Mwflk2KIADtDpkEFrNVcGr
AbnAQQ2RBnpWfmKd+mC4wLHxsJ77LGYEKFI8JHnoL/3hkWlqueuVvjGqZOfTJJJPuGZTSLFqIw1m
+FTV/aYLuk03Zre+0td3mcUwKGoRlIn6RaVOs6TGDAAw8Zdt+NiZyrSNh5Z5UXIfWVldDtoHL6Tj
QKtPuOosRcVpW7PZsQVnKaoMJEHNvK9rxiP6cAKWorRYR9iql71+dLvKp+yGiz62eJisYl018mZ7
Rnbm7Scwrkk4LGvvzdWmGPtUlh0I/fJWAYWoS+QlhegJYlyKRQG00JAh5fVCNFictS2pp8RRygnW
C5+KttOGi+rQOlkhxXbsBWS8eZgRW1Pbao4esOFPgo0tH7l97zvPQHHpYKaHkJGsDOxXK9/5DFqG
clleLcuJuO6Bu1SMMOKNjx7lZRkusJmneytP10RvbQs6768D/JUiLhjCdpN7sRL9k3mgvgk5hu+7
dI5FGp+shM2XWxl3hI3tOUQ4e0frqSl7AUVZS1d+HBZb0ltXYTaIrSiTfa0qjuo+gTblsSnlf9Mh
RFg/dKIVczh1lwk3Ntc0+agncA7bDF17i1uXzSJVMhNV1tODka3y5C0xqBN7eagHa6mZsIZs2Iw1
E5gp39U1AMWRTL2hyB5QrRz6PotWkuHOjo//PpMEpqZohvDeus5BYy/XBhX7L6I2azBQK6Nw42Wq
j8jMcjBnrqLXmLoIWS9HXMhHZqBKe+xQOGx7l3rXCcGg54XU3rC5E9G2BM2hnpQRwuYCib2gKF6H
gEa/taQeUnEdTJ7p1wpq/C7xddKtM1W+6S3CUJg3R7tEXwdBxbg3DP+d5FJyvAL/Lm7bYm9KMsZb
MDVDVfn3MSTcWV7YfIryonS+nY8dfZcNeOi0ZvKuel8X5Em6xSYkoB58nj8ecdkay8pAFmsNEzgx
JOVnoWp/S04e7aFjNV/tiBClxt1AcKkPDflJu44ie+FFTn0jg3RF+urBoHlbNPiFVnYQ9Rd+sQ7G
wrihBrvkrQEmeP6dQ/N5M9C8YBjKrlH1w27ZhHKTD9CSroDrJ5i6g4HJYoAseiQ3O8yZpQ+xic8f
nxM6yGDvBs6ebWNwKT2pzrW3S7vWW7UF4EksowmEGCJ+bCrSpOVvW3n/hLKaRajboKLuuM8j0Xyh
Db7jSm1WMIN+9BOzP7LyQm6XBB9pWn6dWfiCa2qafNx6iCdvNTl428CShBR7eJ1kdTUd71GLvGCt
M6DjdhbDHsoIbvA5h9aDi8FB1IYDG8/3sWvwsorIz+5GzfzU2Hxu47TdOVySfNYxIGdSnJNSvzNR
BK6xzA0IhJ21EhqAkbYwD04xPjTlmB0cch0onIhNTFCfHvI+1Q5MZf1DgoAnnhtr17/LbTKGrJD4
5KmO1GNpHoxEbKPOuI0hCVTIdRZGaQcr2XIEGglkWGGU8yFg9w/GBj+JfG+Kmpw8x1kXU1Tf0iYh
bRMJ8EvHLactrRPutf65m9p45Y4z1dohHFDmxldOafsFz5WbQRxGVeLu8sgc+ZRWxt4CCsVqRxjn
0Z3QNJjdsi9KZjANn3Y/9w5RqFOnVnsVpZANHLS/MrJG0qFs8lpFRj/GfNO3qr2Hh+BY+uuQehn2
LFJHxkvLIabzGJIuOzo0J+OeqUJ71efYr0ypae8UMdVomqDnJ0uXenYzsUa5iUyif5HpqQBvecN0
y4mA/NPPoaBgPIBckYck3ZAU73vu62DY9NSRP2xK05gWeqSTgKBXw9JLDALs86HZ6Zp7QC5bXRmj
hEt8yzqIFmofNAArx6nuVKXBFu2j6YAIf8FMaFYUKLVFYo22xKTfiodZQBLQbhYU6vNx442QBtoY
HECd7tRIK+zlw60hl2c3pXZ4rDOms2MnDxbJ3suUUOdD07+7MkTN6pnJnrg84GJO9iCwJh/K2vpe
MQE/zpKOqKtPlmBvMIgZGGJ10IyaSl5NLw12/FTMPe0DGc+5jl8vfYoifdw2TvvBSTldhUbxXxgh
4SrpR5Zqam8Adl2rwX33vbo9VIN/bLvEYk3ujHeiIIoqdXS5K8rXOdf5gM852ul2RBJDJQxm+x16
X919RAlc7PHJlHdQLMo7f4CkEGfUzII7ehn6zb7Oo1kFkjERqkr7Mg4493qOifs0DrRVaQB7EHMG
BZ75Q951Jlw0pk3cVOBs10LbhoVi7z92+wB1xJsA6BC1CMzBBiDmRmZDTKKq2NW5CDomTivhAniC
UXCIsHhvQAYulDkVFyWj+wSo0APdS4l3Ax1GWBnYrtKnIhbD3Dplx0sY5tWDXcTLdkR1mA2lswWW
krDdJKlDUhAMumdcM1wWi8LrXiM3irc12J2cVFgOK62Mg2us9adCKGOXSBs1mCM6osLoMPupMt+t
LHzIgvBjIvkAWUfRP2bS/ahGUl2dpMBrjMQ5Mzsf+LCHgCzw+WEWllz7oT32C6u09/owSbTL2ofD
Sg0JunnrfTLscm2N7ws6rkfxHNejeynwPALHap9JADIg4Lzg6q5QXHfftKoWm4Ge6YoVfcQSjrwY
Z0ZARowMXvM2+UYweftQNupFpsGDTXH0YmL9X8GcVvsEHRPpwBl3aXP2ekPEShMQpUM951HZZLB2
VX3uGj7JUfne1sZwUwkCvwETWUSztfMS71bHROexM76awGSPWa0vWFLmR5TcXGkEK1067i23SGgr
Y4L01mkTUj/FdmaITChFxMOSBPgmxkwumV5MAJL0nRERdVrYVboBH4m+ui6TrdGgXwJvkW/HdGfC
6bz3WKVZxkhiF6SasqkPAFq/ujKWh0xjlxaxFXbMpicJ1XkaFf5tGbXx2SZ0wlWVxeCL/Wmv4ZzX
xvb7MIzjdcq6sxd5+xBN7WWO50o1Pz9FapQrggq/iaQBhmGtBcneeaE9MSszl8pmxOnW6rsuSbXK
Q6BgVjbA1bMDZ9NKFnxpEn9DktNRBnVPde7g1HbJ1wS6guTMCPkwpGh4Jtt0Lk1wjmtb3bOgOWYt
HZHhFtUuwsa11LMaJ03Ekks3THUrCqVujohOFRDqQ2TTcz97g9qNKR4LQIb1Imu5f+v6vrVwfpvl
xa8wLrDecrikEd8gZ9tEdbkT2OXvxvkLNvN2kzDuof1YewwNV76moCLZzWPayM+6FQOKPAdaJOZo
kBAa3HPWZ4H8wQIcelHUlnuEXMdR6p8EJcWrzmJTS8ClQQ4BZge/LHkF6NZXqclqC/BAZXIjrIEr
e268JbQQLeLJF0+a6wTHNjHW8IDZR7v+h67Bm5kyYIVrm+C1DuruHhM1ZPoQmmgaQ1kUzB4LDee+
pGklPwwIi85J6c9u321jwvKIx/jJjkMEwIakFHQA3o7YB4GSbYsU30TZkXgja3a2uVrjRXgbpJFu
mUnB676zoB4Spep0G8uyj3pjxaBllcArtk7AJg4ly3UvuXoWk9ugMBvmi6t+cJ/Jr0XziZORSq9Z
9xoyCmWhL+wNkmmATMI09m3xPkFgMhz5PhZyG1VeQS3hnYUpLlYEppkjiNdDG7AnLgzb/FBW6wY7
jN+5PyhbRiiHWxZB9TpW3bYw3Y0y0qc0dHYiqZ4s+9libog/j1k+gPZ2pcdQNqtaf9dEkR4S53+z
dya7cmtZkv2V+gEWDvvDqdNJeu9++2ZCSE8S+77n19fii6hEVKAqCzlPIHARgwhJ153NPrbNlun0
c7KFZ1NKn1ZTQZYct6gCJxNoYTjP4HPtlAjdp437a0/EgC+fZ15rGxTzSfblSsSf1wGrK/mGoxlE
qch+9DxOCQ7MKi8ErTr0XLvPQm38VIRXo/5uuXbctVjnvdIUAFpK85xHU0DmoLypLL5jyacUmxXF
0TBDZ5Wegnw8NjTfys2mV9jKwes6eWFFQknF3cop3sPmy6PgZiqpsXecrNmr4T7NtYMusIMoSLLe
YHMeIOfAnScQIcFwbPwcQoSLp4f4MzIMElWNUZm8Y49/7q51G68sPpRmBFHWII806klKMpNuSHiD
rqmCxVRhc+zycLpwuKeLLzVpAhoZX5I69KuK5g94jVQGggleOFSeePO8I7BA9J4LHj4W4Jcu8qki
ZCnfxc9DKDsP6y84SglKrF+/LTlLT9K+oP9kS7EznIDGnl9tOfjhtPxpUgkyIqWmdyry898/AMKA
YGUEQvVQLtg3yWs67BXg0Zpma5L5jQkcJfHJmbaAZw+rxlCNW1P1gOajXyXDP+OyigdI6U+OGE8Q
OdoLmucLqZFp0dVPa5l95omtAKG272oifjpASw5h2n9kqWU/bf8lLdXhq9XeSuh/fm2vci9t53fS
FqBlgfJhV26QKxzDCHBl01+VLAAKwh4Gqppe6WIv92M82tdm0n60nEv2qjoWHhGu5k0vzHO21iqa
wVgf9bX9zg0OChk1llCysMOoRWldo56eB3BVvrP1CTl/Vwv1LS1DydY3lG/NQ6HJ8x+RGSkgjKJT
QUER+JYI/BmdRah49GJtP/o66Kk1gjjbn4mMOkzmdB45f7cfUYPUxwpCgF44J62k7ImmpGUSj7yM
Uf/bJvMq6MWv4uFs7UrN1rMEY2TlOZpkf7SthakEIUgSrb3SiBR5karOxykpn8QkupeEjge3fi9X
6Jpg3VNDrm61DtNpZcG7JwFcHtSY9vcWGvGFXrEDVQ+Y/n9Pg15f57Q/xIXjuLxfzf2kMsaQmlto
wLDtW0i5ViIm4xqGKygdJ7t1wxmWYusBAwkDAms8qxJn8ha+mZukTgYWSqh4ZWa78QQpVAgrowyd
ptzeuOa2p/KrKDw4XQf4cIYp9Exv+0FI7LKcqatTPVBixfZQuRQmj6E8s2B2ztmdul1Q21VcvKFf
LlipwGgXb1iN+UzH8D4iD8YINbua20lJtf6oZ/oxF3rJN496pSyq2Cc00/sVCfo9diwc0KJ67Y0B
evqYqRfS0ulrb00Xq7S0r0nrP0dJOIPAcRJY+UZ/McDVtm0m/JDG8UCopKkhRuGTZzDdt+Txc/LA
l5aGMjvhQcP/9FkM8/ro4vGXnazK9bPqdUBr9XrTYCBj4udP4F1vvEqNkS6OMZWIlofTML1mRfFp
qlsapci3+Mui+gnucULBTOJ2CaZwhgQjJp4JpSHvUY5/HZ45RK05LZtA8GDfTSnJ+bSwt80gr0pd
3+mcYJ6cicqWaM0p6CRHu+tXEMtZPLwkKQ3BK1cMeo249Ap18oZp6k9Exxa/zVuFgHZyCEXR3yfV
ZAipjc8xyXZqnIwveWcDGlIb5NOSpZuz7cPT1tmnYfczVmcHvWe8aipyckaRwV5x5mWvYD/e12LN
eJECjhnbuQR8lbbEicG7AynS7qmR0oGRGPeh6+Nbu4VqG6U/OqG8a71mX+lRFjBADoRIHgOY5uPk
gA8zepZr0aI77lQv+Fb02CUh8CzXlhJb2vnQ0CP9iKTs5w19a3bDix9K3/iU0cRbrGNH2H123hKC
oZRwgE1T+8rvTHK8pZVdy1JFsCGX7pF8X1yECxj8NO/s2zk2zrXciLedeB0zHEo6OV3Zxuew0zsq
5ttWwRsGL0UWzFJ9980jaPZlremXjtDIERaY5cNnD5Y2K0+i1ATVkz3l17jtsbw56pk6kvqobP9g
FNeaJTPn5Ti3bbxr4+T2nLY7Io6riAy+zy67ESl55IKQaL0Av5/jDrh62wGEBYV3kqKVtKd0H1qv
ar8RPJkdi8RzamGjdxVYoZcNTKdr1beeOb8Ar1s4p+qICCN+9KgOX7hplmMfLdPNalZ5SXEUEmMY
P0Se6Z4gF7+LRI3SaXbLI58znz6H5hQ2+deYV9mtMNuAbp0WwDt7JJ1eGhQ6PfpgmcLso+suSHHI
2dDjUy3rnjsHIcSTMIVpETCFC0UsO89MhdT+LJeWYBLZ3xawc0Q9OP69UzE2JtAFEVQrDr5aOGzA
VuLj6/KDpTpyoF4tAcoNhxyxuH2+wJKC6+BCzXgxWiqCCpNLbIlmMGq8xfgm/c5YVU9N8MxWIim/
2L7PlMyM4z3s4tlHiX9zMrN4pvk9UMfki8G/DnQY7z4lmaXXl+PVjkT2vBhX6p/sVb1ng3wPMbrv
YVxbp3jV0kMmSvXWs4rSK/yoxGqn8xDOTJFxeKYA5lxjg0T0ncu7SZxUnQZ4/oyrb3VaBYUjlAuT
Nh9TN591h/VAwSIhH6f2bOZR9AktZMd7iaxEVOq3AczPLsfP9xl2KOwDmTAeODrcPui2tWGr58pI
fTo0UzZr9dEZ19lbMVK6zQSdYrUb8xypjj/MKQ+ppehpus4AhqZ8+0Y+QBRf8QKoXf4wCCF95PlH
W66ntEvHZ40pL2P823Jtum+WvA3aEDnLtFmQpHleeGHiVId4tbh84Nc9wJPCkYOPrfddcUsTaH78
+ng9wuhGT/k7Ylj9BHCkpd+z005F1Dy1is5sjn70XJX0nmhRbwRGFJk+zujnid/qUAj6bIsMEu22
EN2Fi5FdlImRCH3qNTT6iJWcfeelveJWLboPYGL31aPzS9znaPlrAITwarKBhhZBNwtuWVajKGfT
NWYicAWErUsFT3FsVuUci9CtWd9Q1gzBkXvQjozxMZaZr5kWx2OoRH7C2EYxwup1Ooa9DpfnWBrM
re12hK58kKRmIEQe7SeYlTv+3cKL6E2NWxgo+UmuMx5EB5eqFsMGN4o8mLtCPTks43ZdEc2nyF79
ZFA/tLmEIxcqVKzQpgYwkCIce8ZZyzDHypS6AjZrL2M9LKc0fgUxVQAk4JUS4io5gL9HdEmFcuX3
T/n4cEvm+hRetY9ojOOL7MpbFTMvDnNv+p1ecXAVEQ7iLoMGUOjPS52KY65To1Vx4biltL7SFafX
ok+NW9gN+1cLN/ZYG4qn97TsMuE9K+NR7VKINSYOVMJ/Lt7S3p3S2S8z0R4nPEpuUuY34owAGqA1
4iswbha6/9Fmh7Sr8uR7UBzCUGmj3xOwvrtYsYEPss29Wp5u9nK/9t3i6laV3Np2Xbx/MeY9/uGx
/x/lUDxoteo78EP/bvVHaHAElX+M0SbxWgO33b9aykpt6Ic8MeDLhPm3zoCR6wq+g6q8OLN+w+/1
0qj15zSVVOeGXCXGExTrH3VeerSCreIycooQDtAHbLQzQ9FuquOfcoXcMdi3zfFhh1S1EKX8w9EO
Zwc1Xf/5b7A56//xe/0jIrv9AuQetrCuSvrh32lHWdjh8Mbw63FnPnB6UvFK+zT1QBz/lvdUTZ9m
E+Lof/6Xkgb9v/y1DvZ5nVwR/3H+zYq3gKrXptUYeOqH78ZGtVRn4PVapY/HwcG5bk7DlwK4+JLH
CIAZtFQC8Vr0pmBTK5AerPHaJtpj6PvyUxHjK3L7LlEAi88KRoBRuQIrAqAASd0Gj7wv0qn3xjOA
U4v1P86dgVMJfroI/wfeGw75KrsS3LeYlCnuJUwwKovPujDvxnI3JaRCR4nDz2FOdFFY/6oKiHZN
Iq9hg6spNQ5TFJ7wOuAG490eA0bQx0eHz6JSf+CIOdGoQweaXr4UJnX3ZfsZ6/JEN8ApLwKh6FjM
6TtQbQy+yZ9uin7Rz3FL6WgC4P+D2qhH0pqPLByp5KnetFH7Tc/2ve6s1y5a301qNBanOFIfBc/D
UV7XJTzTsXLojY5xp0uvANODOhKHeKZPZi7RRdO36AmgLUa79iWGJWnluLym7JsasshJLZ+15pM9
KPpx7IQPzcUIVtE0+3qWOLkzSzs4iT74tC7jP54zynSHZPlMshgDUSpctUSv07FTeVhpNk1BEsVM
FWUjnMgzwEZFwZT090X1302v/x+cgKFKDQPu/9tPfP0R/2h/dHHf/h9QgX/+//7DUEyCiGZWaZDY
x98G9ew/8lTWRmIz8cOYG46NW/l/w9i0/ymw+Jpkj8EJAF7D5/tPQzG0AUs1yVphWdUsXZXGf8VQ
bGBq/rcHhoV7ktlE13VpQYayN8vxv3h3qUWSdOkos2fB3MX8lDiYPfkxMQ3/40eXppmrksNet0B2
VvdPkSyKi5X0b8lM8k8xyEiwjc1pFHhWUTn2nVbvtQj/hIaTQKaTvHGnlfvEhMoNWQvtchkefACY
wYST43psacPD8OVWVQwdxMSeO/XLESfFr7DOlmttIw5pE2iVWLPcnoadbzYeT12z4kw1BuCXdXMu
N3NPI+glZDX300SDOQN54ekDjzU2itMqqV8mkuNQpLRpFPHUeXE7vpe50d3bmuHAxL5CaPHE0mO6
MPS/YxaVR2vCimxGBsA4WpQGq6wOdlpgjWvbo7ZVPeYUIQBcMuyDXcwsmY3Y9AacFGgm5njV9ckt
WzvBg7qNq4ayHhenvvdLo5yBIg2nGekWVa+4GZ264IV4bYQNeKnRy8CmxXUwxDNpZspYQrfB1u0q
q7ReJogDz4PyK1cpFFKK+VQz1kGA3UeGOVxhxThXdoH//DFUWeJZmwNYSfA7xkui+fRR/S5mDrF1
Hg2XNE0Yx8w5cfut7JupFnWTwIqVyHNodWaQmMayj0Fd71OlZE+RJ+ZljRmWo3wIbwPRZ7fBQpAu
RXYpMie9zHH6ljvUai/K0J20oq2goSrRNQIDt1/rqvnm3RSokGU/pl75rTGwamqfvJCCurPCgDFP
MPwrTIfnvinLzyEygjZnlaQPFOHNQrIJXybJrCTqp1rDQjwRdj1Lk8YErqv3nmb0Awyu6kHcOz+p
ov9dGT+mOlm+UwN+gVQpB6sGVriR3u5LquOS3FioTcFjWppPQlerK0Y8zACs0fJCBPXU/SHcu/qt
YV/1kl5LiF7Rsbou+Vp5Jvmpa2UK+/AtRRJ5XNU1MP7ly5KFPMvUfJgNi0X+1uJc6gA0Q8ijIXlB
yEHNHTKzQRvSMAcxLrxnpi2iwYOof039xWza4XdR1wReKubOmAQ5Qt3UeHmuDAEAqFtXlcN1rtXJ
nxcAOlqmGhdnijR6wwmA6ZuwH3enyYh5vy45okNIMhkhj+IUgDwnu4s5lEqE1JmD8faDRoN9BrSJ
YdOO97YxpzezpCfXtgCs4pdsT4ttP8UVffZ5BZaOlSJdDCI+ZE1t3nqrYEemhBcuJO6ZUHVg3Vdl
MFSVcezy5WF1xWOchwKQX70vWJu5xaJm37aM772eKsFcL/VuATF0MRF3N9bQHT9WtZezbR+nIrP2
GOELD/qFctHVG25/EtfK0n/Jyf6Thv2ZgwnBeELkfvez0PrhPJLrOQ+i1T2zp7i6TRf7Hmrz0czq
A9rO9Knz6NhlDCT+kta9n7U5euqkfnZr8ZqN0XSbLdZOVRUBV6zlzwVAlubcxkWqX+oSN8EwiPHc
jEZGY/NY7nPTUl0zTofrKCicRfJi7J5IwCt4ix1jyZ94WbCsTenlU9vh0oOQ2WmrhmkQWQGadHSK
SZp6Skn5l1Uu+FKEMbNWS9hyrcnKKdRoGMazmu4Gzk2B3qXKHpO0Txd8zIRHHZ1Ssc7ozP6+VN7a
jxgsC9v0y5WAorOtbJuxXY6Tes/jhIkeM8zkcI2hm04uWvbvTFiU8mFJYmeMbF+xjKnHT1iEQQ5T
A89ApMFBE78Ws7us0LrzStnS65JWRIZNSKLnpLEPa0SAQtTowUMSOFlo0L/9DMS+DEqreNI2/ZCO
Ri5upBiGIDcRxXFW2sucdKlnCj7zeKX7KaqBhJVk5oXAbCxFjDvgINV5OutYbdW1o3SS8mp8Fm/W
JhPmnaUymB7T1u72qCLhjkrC67DO31riJAE9tiEy5rRP6uR1SuaAGD4ekuHc4Yzya4tSK92kzAD3
h56UrMqQp4Gx/bZJ72mRbtJwsf5ZEvw9MY0yMkEXbAGmFyMbA2fE1CYFnUpd/leT3Kc1RT9sx+kA
vN9brOEdp8HHmoM/ZyHo0ragczJJvsd4Pox5Ab0wTThOwvzdDfmvFhfHNhln1Dtg8Kv4rOM0vaSF
8j6p2a6nrxfjv83Na8ynSb01SZyeWCBdbaMJjGG7ZGLrj0ot52nRymT3MmLycAhFJBmAukgKXy7k
JrOY5AXMb9iALa2/TUU5TiINhMf4xGprUycBVLZLyOItX0H9pHgd/qZkNj8bueVY80QC4ME3UA8Q
SQt5a6J68etCbfi/naA8PyZnfJ1tizJZ6zTP4eimLVZUFsLoQSwyOZ+Fbf1SEBTNoMDBgNaIv1hP
dtMlu7VveUhALRiwa+hO5usO2q2ZqsdEkppW1Ce6bhjDMwyJ2BK3VTs0mOKoF5p5XgaaMwGMnaxW
4k1hU7WvuDf8oWLXvIwi8XUZWvt6qo3nKMzEboLxv4kqJ8gfxjukkX2VWuO7pcG+NCIHMB1CgmNp
R6OVBkpE+m036uRNRqP4SAZZEGlJeRvzPLtOw3uEC+1C38BwFlA/8+Ebx3lzz0ZqvRn0ST6QJhgj
IztYmuKcKPrdg4lLgkRr832Rr1hP7Om7ZLcWMPA3/a7AN+Qq3YCXJNU2bw1wjrgcOMlPb8oqsoDc
g4J4qvfPZUqgYuj+akynfTZh6PHmX+GbhzZNrU3pjwp6Vlmoq79w1eGtKQFcGMwH1drfJltPfcwf
BQ7v98F8zEtdkkVoxkBgKHCl/ndAZjIutV781Eb5lWkVTg117l4H+UmKk5rCuJlvabHJry3cx2nS
qZ4Xxxik/o/VptS2RLw/pbr9QwyFdUULDKjCZo40lekhClBDzIufo1LJYOnRwkWRQYwHdB9S1LCL
p7pnLEHb0Nga+TiDEsCdbNNwIJoBFj6aKkwu20RW1FdbZHgr2UPKnslssACOrR64Zy2euDDU0FPq
UfmkFftZ2NOtollh31My7s6JpCYAzzHdVk1gieabgGd70iYK0/WCVvPM6J1zHGXXqCjyHc9rif48
3Ew8Nfd5MzLYDE2nvqBfEg3shiN3j6jT3qVEtxFhctb4ys9O6AOqladezoCXcmd7zpAEj/QR2wPe
U+RR2woWpf7Q52h+zBqJKaWtHzKuAfxDmiUUz1JEo328s2eCuRsfUFMT60MNQ4Ek+KSCfAhM+5fV
EwiJbEW7CB1jBTabw5rRXlwI7VUZZHZUk87xCzVCqdqyY53W3icDsxONWc9zs45c+c1+ydSgHwka
6AaU8pL4ENbVpX6hr9PNGFG1JJ9f8UrLQFQsHRcHyClpnrfNxkWRZ3ipxo7uOmxiWrwI7rEBbYrs
SVXoyhkRnGHfiU6Q/6VbleTV2oiCAmVtrH1Zb25m1mknYxtEqMIBAQPHxGvDgYaYYRi4P0lCDRJi
4NrKQyGV80rt4ysw0A9z4fLK6rR7jrZlfAI9lMh8mR5XeyatyOeyxxkyugQtnheBZYh2bhnMQIVN
1HTcJt2Ngqzziu18Uif7UVlvY1HWaIbdrtZ6/Zxr8q+pYMVbZOZwVCz9MQmCDINqmT7Jqf7VcTaU
kcTKZA7zB7UNNSWVVfVgo1u5OX+lXzsO7MpEu/TrJde58mxlueM88dQoFgcRs3NfG+UoWc0+SnIE
vt3hUbeb6Er0z3rGvGfRIn3HIAgds/rd9np3nwnWu9E7xyX9Ns14t5uMmtOISZzyYFJnUTTA8Nwy
9kbI8FpHy2tUvuBaEP6y4NYz2Lx4izkolxkRk0q2lEBfIlh/c1WB4az2eGlUN604a8VDzNJ5km+E
WAuXpLVzgKtd4wXkDprtiXoxStkaeR8VOLWg9VNYu9MSB3GsT8fij+jgUDX0yk6E5LCaQ/afS/OP
YvxBF40u45wtNNtVv6L4U4iMiAsfBj7R5RAO2E0jTf8g4fCqKb0WYAo3n8OrFFUYFI3NaG6uQUJH
GHdP9tIrE7gAJ3NDdizs/xwBV68/1GpxriNqFJ084INkJZCpT0ikv1PL/IlZL94vif1V6zx9uX5o
IM20gynH3HNY6MXOqnhplN4SrYQkvUAFoKkT4DcT62EwKgwrq2kgwcsFodbCwtVMT1a+yvcy/Fo/
ejpOH2q/WDh9SsWt0/4YkjC44hS6OvHgPABaU9LC97jnNuefSyF3V2RvZj8V11COJ/TZ/ADvncxS
GIdwGXBF19J5JxCqPzVhGiwcND3cxgyjccOwNZvSjVXrB1mu+G71jJfGHF60qmi4Fqr0KcIN5WKy
6ydLB1dMNmHqqlsc5dklb3I2uds1SfASK3xUHijb/YHlLMeE1yCGj8Me74q8YqVwLgo5WHNWlAMK
FsdcOY0BBDzNB7xx7aP0VGd6fh41M7CGOPNqGiUfXbmhtev1aNZjwGqXb9EqcNQl1c1aITHwCs8D
Itm4vIsXc1z159wku8ijBhjw1Dj3eXOCEpkOgxqoyK0ihZgC3z3ILe4TtylXfRZlHpur/Cy2igKq
W4sDDsJbY9TNifbe/DDONsVZgidJ9MplWdw4MI88YTd7JQAG2lB1OKvsjTUNKmxWUG5sa7FzdHTj
S8VvfCVVMjzqYvJ4J0dI7/Jc1bFzkbH1adpseHjbuTkn3IweB00nAyTRa3tk74NYqg9+2xlvK0wQ
UfePMkKcNzFO3nFc1NtMXm5btjYoO5lfsMmrxyjts0M5lUE6dAl7IaN8mSIe9TquVqhtcXqluN48
NGr/W5tXTqkcNjB9eGY4aWfLTppjqcTBSPPIabTKS1x3RBhsFZ5Irxwt/r2VrGkMTIA1t/FFN8o4
KBZEHHXJgsYMMQGwLh6T4lIPP1k9v9DJjIEcY/6g2r+zWh9QY6anlZPlmmOq25TcsYrZzIctxYkj
fjv8JM2YPPIQM4tiqW85LTFBblg3S++pQ6vWl2yq7QdVwxPlRnkjCYItwHlikXJcl6tvR/Jq2pbw
FbVS6ew6NcRAPQ66NfLGl3RYXZr6eijHl6gwTxbze+7waJlK+UV9Bw0lcfRLycnIZgX1hWWeA/Sw
jjND9nHK8a6o3V4pBHVrXR/E2ox5oMKSnaSli3uSKhUU2DCJS9dgRb6hcqQHCn3XaTqOWAvidTEl
N5yCJTxktu1lQjFJKr6pO5AEX+f3NF0CotkJJnVPGfAwIVG84Cez3aQ1fsq5fqI9Ad7mZ6Ni+uiK
/H0cxzdtOaDvgUGi9shFHDgrTf2nUyY/YsHIKrenBlLEV1XERRCW+h8l7u8mtghAfzz3h8g5IH78
sfViDcDtUeAo18ijyDI/azBgsq6OjobSXfGmy0NYiJ8VfMrbqNjhLVNDua+px/L+bvvMlm7Zb88E
1xhNat8XHjbDYPdXsy+O6IT5V4lsDSCw1Nxohjtt5GtHsaobcuo5WTn2lb66qVRSX1NT3LvIoWKa
6I1nGbWzV9kP3LqlIWyap7dSlkRSqeiMzmQles6C5kjudTZ9Y+SgRgVMyXmzIe4IfZzO9+lOlsHw
lC/dZrXL1X5Rp/ml6Sp5pjEWrKZsbVefGIHgPHMPhw0c+t5QD2xhe7emR8gvFKxz9nKOImW4Zxzc
abFWENv61e3VqPeKbDE8lSK5vYEp91gNyTPq6A8du/WlD0XuTWkX7iuaaTj3441suTUaETqvCP0P
ZtyzXaTj1ywjCgAm6HW8nAA3J1X8vMbkiQuMua+8SIinAj6XqrUEAxrRiZDVhusuMdrz8afMX0lP
Y0Bn2J8RUHqtVZ5jjaN4TxfpoSUURrCP1q9Q/aJ7fL5yFiD6zBOQhmWIbco4gXc7NGvr8++bfD0J
hVvW8xoQLWx2qsJjduH8wwAIT6HtG0J7A6W5w2lco69O3cpmsdUgslq8iirq2ZQQXU+rzb1m9j/x
8T3CFiealXITrb8o3qJsnYecmw/ph9rFf40m/HwZ6l+ZiYwb0QrmaIDm2Fmdy25IPDkbNblddObG
JvtvDnXnlosRvRSh8lmEg9vLLP00R/OZ5RNOiSktD1K/m5NR3NoOMF0J2hxHC9sbm61VxXv7Gaub
FeWRx5XkAx2q/basnoratO6J7Ob9armVIG8rCVzEwgKfYNKVymXanHWLDsiW+V7GzZHhmcVM30be
GOevjWTAWgE5HJTup2axw1SYPNtiTF5J25t4v8i5TJh27MUWD9zZh7bo4wAHO2UA0zHnVHTOlF6F
LGb4mVWNRFRiAPDSOsv70g7WB9x93gnzqvtrmOWu2Xbxl2Kavg1mU23FD2690gtXVBskZ+c2sI/G
NrflqdI7iNSS5xJeVyiOBDgY4TQyY0vOu4XVrltxfMXOrwaJFaF8Vq9xskRXei92c1ROl7FhsDOr
nJRmxnPTZAokFKsAPmvV2QdTBU0DYrkPM+6Pjuzmw8j6nqNaHrOlvMlwM/GCuzpU681u7VsbteBy
q0xQTxjWp1rpFNI/c3Rdk2XZL+HeXKr+VtCXtmPx+UmdsL6zjOyD6T1z25xdHS+TKBF/2WlElNRA
F9T5XOlEqJKNahsSmWm4ZKpI8u0BDCNaxWp8eFSloUNrVdF5QmA/9XoZs171CRosvrJFG9jk4rxt
z3mnhkFEoyiDsx+a9dusNIpLeHQgbScF7NfxBa4AWRHtqaSjpkKy24HOwyI90FpbJ9QqlJjDJtoZ
saNT2ymISE0RD0GgwviF8I0CY+PB1bwuC6oMSsU774RoN6pYjNvYfF6S9BJZuHzBqzfI+ETdh4Eb
p0R44ky+0DSImbf/2YapflbMgRRFT2iSyq95IHcArGFaSk/jDmzr0SK65Xabj4mdxICTCk9SxzVS
RuK0KDmPm15O/pUHG8Aqk0uDfj/BUG+foowqShsXnhKtpCrCDsuCRuOGlSgti4Lxg/MR3VWj8duo
lg7AgfOrwNYCawJ2B0rR1m2MnY4Ay1gU+IrjhK7b+ZE3xB/HVUp3rLXUp0Yt2vUWT10H4SqVvmrU
q6ci09Gf+21YFc1c1q/ZMA/LWr+3hnqE2WF4xVCfk5EUAW8DrF8HW1A7B1dL0MuWEIltTNzDc4+s
AOcL40eXEyHo+VdFk/jROmy844rXQ0/kcqJ9MZtCdW8p8SFZZXdImKtwvGPCDqszEu1fZMr4Q+r3
dSAXqGajn1LacVDNDHQHXxisOtfE6qnoycN2AMyVyYUtyMMeZHXRGGW4JKo/DfwPz8jQKXiffIo5
Be/AR9+0/rAVpOuTaFk4E0tuqbEZFEqSaNb+JhyhkWVk5VapXAmA5wGMtnydeFYvjV0TKY3z/kS0
+kqtpI78CuzWnhPmOxboivU8UUd6rMOf80KhCw8fW7LxEomzDdC44IsQwTq3tHMbdzdOcfsKyat7
0Mthe8kCjrS2zWsDy+MO/oGZKwXcSkoebJwKvNc84iRY3JQv2Ce8vV8M3T4ZNL2HbfxJKZPc63Gm
B6Vu7VQh1b0dKe9lFPeeio9wzUVz6DTzI6zzr76q/6iJEhF+m0nPs0sseUPZ03Skxekvtk8t6gUG
HT2yH3GlhA/nRe/6P5se8JqUHeJiAqICb5qy9phztP6cjtFLrTvLrVW7ltkW0wGek2IvRjTuAdvz
jnBkoJtrycGKnbtiNeVeL/KvRlfTYGbZFcTd+klBU3GKx+q5YyI8TEjzaVQ4R+745ynpwbWNg6fi
unqsFCf4pUnXeahXMzavObtwDAN0VITIeKzxK2cwaFdLu/fMYIlV7Z0mKt6BRoQnXvrtPqI7mrTg
Zq/Ytmy9sm5/ehMUIefIXo1bF2vL4NUWEL62iD3G1NFPkjZz6a17xhFhnBsb6BhBPLeFirSvGvLl
ltLprh6K5JAWywPRIwxsAnaHmrphxPn1rekFTzPMFJKWI5+SovZDCeHPRkSrSDERGcUjDC0cQVka
uFsI5qxnLiMcnNseEO75fpjBPxQ6lbZpUhI2puSDXhOyibR1/CZPl+xFZ3XXLu9/9A5n36IzgmU2
jUchY/uut+3T6szjZpO2GV16Fcu3RZK+V94ggpRwMn7msTfHmDUMPW9e51Z3+97+tNr6pDD8oL9n
POvDIjtzR4hjp5iscXEeyzkiElCTzbHW9JAv5MBbmRFOXAu2hNsio1WrQ+NISpTMlXIs3GtKw7fn
HHMjzb/JnlwjlI6Mo5mfOmxtC6u5GMw1g6YTTRAQOsQa7VmbEsYduuM4ALr5+0dXOx+rpY4HMzGT
e62yC+AFkvqLlqZ3naNxyxrWSEWE+70zcKd1p8HBhJIlKcY9J/byuWnBh8fxvpiKZW9KPgI4BbqX
bY/pJftf7J3HcuRIFmW/CGYO7dhGBEIrMqg3MCZZCa2VA18/B9nrsfmB6QWtyqoriwwC7k/cey6s
PLLujU2DR7lIQ3nXsJ1hopvMPTphecCHrO8jj40qW57dOBvmLevH50GyO2IUTtBMiu1lYKzH20jJ
AA7DoiHSniSw5UNieUeSjGENdHAGdGyWmxld7Lmsw3fUBPF/SFc4hZfo096oDw2z+nslcZHOvTpy
VON7EjpavHlmjl3Fzbqq84ur6wj5UX4qL67PnAGksGcEWlMvJOfYfpKGnVzIlPzP6FS3lVnVY9UG
+4IBcL5YafWMQ45ZO/YQAsbJA87iK/lOTKAd7dzh8pqt8XnKul3VswRrlobIqAJta9e9C/tnsdMm
7dNcGvGxM6o/nKLmSRrGuQmhxOsj4++0VIzPC/PVymPx1DB3yKS7y11LnlotE2Qv9uxuHE2eozjt
H4jmiNFpbp50aK9B9KOWm9Xl3xcyWbQVexQEVabwM0PgFrMgrC+u79FItWPOQY1o2DyGdcJH0Cvb
H13a9dJVH3XqaPvIdKmVrJYrM964hMnBQMfZqTGgCoKWpgYkvr6Mdjsr9nZTaF29Khc8arwmlSih
ihZhBzucqS0v9i5nP7zvGZLwrPQvTmMfLVoL+lr9hqMOTVjZ/BEt4tOp6R45Pm68O4nnN55B3kBm
8LIx3S9jXcChmIwPxBGLznaH6GJ4dxMz9rMGfnSIkeiUaJCXkgD34UhoM2jcDEVpz0LR5Mk8EaRB
5FCEc8ubD1plfJlsffCsxT9pYC6tNkMMjUeRdJQ1tIttSGhT6jquX4y8c4Prfpq58yT7BA5LMX90
cb0ZIV14FpAPZKmrYGD2UnL4DGRQreh2TujUvml4XSd7cgmeD+N9ybZ8tcSErSjDiSdraJVlZ65S
O7sNpon5UScrLyUwPR8Nb0eoJvtR8mBC9GSTB8SnVFwghTP6YcVeb4ienVQluzjr+NMFLu5NENaS
TVe0dfWU2t5zWOr0YO96RpFJkcEXQOKwmROyt6PpL4kThm9EEM1C1pRGihov50z2i4zRYhn/MgpO
OuvFGqo3T6dXcKLu1y2Ch8U4d6cF+keZ2RLkFmz+qHCghn1XXaeOJr0khFTx5i2bW4WoTLb2r4rq
jUeOgVuJj1qNfww7PQUdjE6Q7Tgm/kjn1Z3MFuZmzIVYICqYKDcgCHNuo22N53HZ2hKfHazZia2E
BVNHCPacyqGTrzUW34V+ylTA2M7GTo6WZJnH7ju7O2MfXOcjD4CcEJS4xFbxkXLPb7KOyyZw1mM+
Kt9155e5IldOD8WFsbViEggWlYs1u6SJeC2REiKHWw11tHBeOm0VJ3c3ZglbeiZ0VogMbUd8sav3
76w5Yr8uxPMM0V2kCVQIER51u3qX+TjvyNazUCF2TMVRu+qTjVNH7w+z0d5jE9yI1mZvaD8ihnIo
JetH2rlPVs1UPmz7FjvkwwhBWsRLTHIS6196676MIoLA8rz4b2rcb6TBRat5tsQVkFqvoc0I809C
AAERlXW8bju6u3kk7H00wno5XbYCqMZqrud4PQ8dZgxtqRwrlp/Cy695z6klJrr5gtJrsoKX1vzB
RtH5U4qcOuIUD1v9NbEMxDKRt+0G+09QgHFOTNvGZWO89CneGTmRSKnrVbjrLLbv9JzrTuSou4jv
1viVsdvFtVKlBM6FjiKtQbr3ZubEA5pYrzLlbKeaZ0i3ppcCc15iGM3GCtnlGzl+u9HEXBJb2Z8+
Z0od8iStPKNc+dgYjrxs3jYJJ/bIhDOTRW19x+IULV1z3aQXItuZQ7OArjpnIzOIVm35IcI+WNkh
g/1IJ1/aJp0DtxSDs7H/cq2bFdE7RYmqYZ0IBFTETezCfsK8oaKSvrL6cFGLkQoDq8lSf6tWw8bs
oDb2MDKEQ3qXIhwJD7ZWQ+b8aLl+xb+AFCkVt753LqAB0uG7avNXBGnvtsCFxUOjTT9pYrEbd9py
TfbGH8sgNLJq+l2qNTeA/yFpnvl1JishdN6DGplYWPEri0IyLibWP/qEoicIoo2wi503h29Tbl8L
1FokcCptI+r0ZDuRjc2WIWfvlcgvgJdUGUcZst1OJz3ieSbqZK7lsZ8G8roKKsCQm0M5B8QY5zLM
H5OOdDvIZswHFiRzSSgx1fWRZG0YlFkTbmcqE1RV9amdq92AYXuLTEGsR7ci/AwLfon6BuaYtdWb
8r9k0H13Hq9dObJeNnh8SWFuN2oAM2GPI4oog/syMrpjDcB4S/Mzsht2EFXJOT5Y9RMRcqzYLFJL
WQWus7GA+41EyDdmupGhycQpiUx9E1tatO6LOPbjElEfggHrPULmNxJCigjzgZ7rMleZtQ8Va7Uo
sb2dVz9bhj6+1U4as9PB39OyI1V6uJRb86I3gkFDrQQoigc49HrWpMsX0UbG//7KHDbaGNJpd4V9
C8AyyH5yr3FF9aXXCOO8bmwv0hyf8eGae8Ps40OcmQ/FHOZuxYl1t1tWUOybai+JSEFxiTAS3O1t
aRrniunpMBv6sxoRJTVzPq77krJrcOx4Y0ThwYudP4aLBgH1xQWqFlXaWNKS4ftpIr/SjSf6NB8T
QMaozbom9fwUY4x3G7y9BEXW6FsceCQDkwhCW3GEOAsVCAWXx/UzVwQS4qtyw/A20x2tETw05yxg
SZ3n7t0MwJ8gs7fP9q7PgB0RRQSpadq5I2N30mBInSsMY19MDZmB9smuOMpa9zul+Du2TrkviZI/
A6h1x1sABE7JoH7X0yUmsg/Jie1/CGy/uIIYeJ143ynpyz1rofRqR1jd5MTTjiCcw6/P9fscsdhl
a75vWqs54Hb0cfjF7CpyYxmTcnmXxYmRiThmZT1cg1TmPFl1il2rHneyTWp4g+bRG0zvio15eU4J
wGkQikQwJy2LQEdcd2Id4akHLiL6lTKhnigLI49hTHh19IJJICLIKSTptlXAN83JHn1bGvNewUkv
RJIeJHddabv6ynHq+Ox5TMZ4o4M9/PZvx2j2LWrBG4gklgSzfoE9JLaDre8G2TCotqeFBo5kqdDd
Q+N41MaJttXStt/jtzSOPGXNMRy4k1R1The3iD3cTTYoN0zmYt0yOSChaYKzMfAthjaY6Qh429mb
3WcH/N+1YjqCNdI9T/zUrzFzINMU7c4ghosw8JShXo4ARlDexe9hEXtXh3eYk97J/DowWOYhCoIL
EN0HU/8silbfsux7RBiAr5WF/0XHRu13WIFWTjGyPccbpU/dMar1nDhjT14hzWTrIaw3dlXUvKbS
PDaqeszoa0bpARm3Wt4oM5mpEePtEAfFbXIIjw8H4gkl5OOTJyPUQcGThbThgTfzXWYkoRtOcSmT
qn0phdBPpju/W1PPqYHC0e/1mRFa0MXXCE45NWbVb3uqy1OtFka+4+2V6f0IW5iveJhu3hA3f+KW
ZWECAMw1oWAt7pcOLcpGy6AxxGMVAi4vPiduMhMbhcdUfLYJbBHlR2rCLBFVvo0Ad23KPuAyVmx7
qH/+ug1zShmF9w4wHoI+MKwhVPrcHSEctV6waQtWK1ZTH/NSdzemisjB0nt6LDeomf/KFS4PsU1V
/kZxYx9QqGMRXjzL3aiJ5ya85Ayf3B60+jCw1Yd0QsbnFJ2tZJp2JglRC6y20qZjWnTYEjo17S1a
rKwN73ELTSs1rcVgvJ9LXKEF9eFITGmt7QZHv4cTqb6NBeGtUMMF1MvbCCFkDcBogF21rrP4L4eP
WA1t9h05JhSGQ4SHiW+5Q5CAipRU7bWscLvn2XeT2D9Nq+Tei/ZyFG+mnm2iFJdOZSXORWr5CdFZ
8em3Vpi88+o6q+w7A9r3Jcd6qyp+iskYjYeduJZvNIWJlFQY6xFMwF0T7O0ag9O00KH1dLy+PeZW
KpB+hJeSvIR4x5Ct9Nm5CXL7nMxFSYuVkaYG7RbvxVQ+p9mHHr9pjDwjdivPhmj+hE3gEtBtOjz6
FuAaOfiQJh2fAiLZYdpARu3UzD4goK3bKTKh7nFrGctDGHXUiQmTQpqoooJp6dK3ly0oFERmaxMR
UDp6xhUjim9GmMmacN4Rf45TtZz0A5IkwuLCo01q91NhV3eRphH2xo2W9reQqIxnO29TtLZ5yDBX
oviL2UvM1nXZeF3//ZVsOAjoUQmrZauiW1I/sRj7QmwZ78yJsUfXXFykxfksf+opGR6yMh9S7x85
SalnxlOf7VznxyYg4SJo6m4XaNk5HIMrMGFoWbmD2MAlO8IxaHVV0d87409UdfIlSF1CwNHzsaNl
EN0Sw30rMsP1I0X3S3w1MAOzXLEyqu5MaOgSUFRsGiul6nSD7pZH2is7dnsTATDZj1OIFYEgWXAR
iz5PQYmwNraFBjLQqXdgNVwyTTzaHiRvYExXot8apKI47UPyk1lcxcXFMtyPTJ/FQbOpHQB27jqN
l2sq5He8qG+8pn4Py6k7uX3zF3ZTvSOAPruaERInqwhKzPaGe0yWLyOQ210eGo+5sOtriZUb/IXc
tYOFPL2vtvpoaFvOI3+E0enVeXPHnIrx2g7eEq/s7p4R0+BOc7zvkMnZZfpqMoZZEcfAwn6p6bKA
JBPy3ugB6pqwmxhTWT9K33CaHxtD9ygKcMVF9OVopB+0IftCynRZuwY4A/kBbUesFMW/yx+dVikr
oArhOSKmGDElSxU6WyMCNZQzGugdWqDAKzesNmP2B/OjW7giQ2Mzr2jclQjkQUWAcGJEW1WqE3AH
YqmfOfSmkHmNKVZgj7AtwUuubIzKE3mJnLZWHj4PyTr6BtKEhSNngqZdQZMlgGejGXbGjK4LhRCW
rWbPub5XbfyB4n0+jN1OJXb83prMUtMQ1xNjHoHlLxg+OHLWsp75HTizvtfbB41W+iJVe+5NiTSq
A82BbBclTNsBZwnEPcFJQfJxt4dNi6Y8i4Y7vfqDhUzybEl14gBoIWFaLiM1IT7mqobxIzOWQaP+
txRFgQfX+NAQHcCKTqKYwEcR+V4swOjW3HcNgTL46X40GJVHs57GF+rXGC5swiuRV1BUXM59lzbS
Tqc7q3NU+fos/brD3jGZ6pNkmbsoEcXawo19s0ndY2wwwR4Zp5fsiKyY2DdDlM9lRJh4wEcFxwfZ
YYLjepNLTmwYv9XWMXJJ2A97vqg3ydqN+z03La9tBRsN3sid/baBdd+1WI6mzTmueVLDhCRbUGHE
a3inIelnPLg/mQkpruXYvzBW4Jmh1CNFeREI5dbbVAfXGRjPkYECh7/BfFPHiWANnYFWH+s1B9m9
rFr3gq0+WJRRRZUCi46SR1eRL5PlzpGb8Ge00kM+RPm2A35Vg3DxZffR5112cFpJ3ZpNB2Nc2MQ1
8Z+YRaaVN0EUtcFQe5r6REjHkZAuMUBmRax99d56GrKBfofF+8uYu6+hqluKNVwsYPLzdWz+WhqB
kh77+GzND8yOe1GxpMb01EdYB+LkLcrzaz1c9IwlKns+GDnIEHnmAbPnTdQ8VcDk/cxxioWE/cTJ
NB5Sk71Q991Q5a0M/JIc7ZglO8Tbdo+YUYXIa0fqBshcA8NYkTwDC5OG6F7seQQyi8kZ/G/ZvWDV
bX3bAimlF6cRctkuqbUv22QxYqZucxQ4LbweRRURn14HZJVrpQL8P6T7zClP5ZBs64J8Gobu/lQr
kHWxGpgs0K01Rs2i0kEnjZacZIXsK7UdXl+Av+YwRuQM3C2Ud/lEYlFP3KcAVEdtbRRHFptvNkA0
Ag7QVPcMWRMqiBR8qTSvrG1fmiBDYDH8Av0+pjmEyDgU+HqkeWGEyH8u0L7iuDupQNzSBjtCniMf
a/HGAS/IXsaeBR97+5yIIfzJRiWdW1OQfsjSyhcIOpcQGgDlbOP2dYAGJqgQzMcyx7amj0CUIjyu
pymLPzTX3o3FRQSVgyQb2zwNNZaXcKuU2SHLZHjshds0qPmRDahs/Ri9YoGpp/gO+23r1njAMiJS
kwGpvGay0Zvchxy6Y4l4+uC240YbbDAUsgW9IeZpQ/dMvCAesdiS1XNttczlwij8Y7QLRxEeDzwk
czfDnEPbX1hkTSCeNaymv3norXKqeNUX6pAO47HN6ujqItxh34CWSZp6eFVAlcqp1k/R6PJjmcj0
Onp2aUy0Fkq8mCPnJNdevh+WsAAd5yzIAc1vnGiP9LNF0JqJo2Nah9wL0VEZ5aZ1zOBTdkRr5Jva
VDYiGK18MYdqM2uTt3a9FMM5KySS4Jv2UngsXNJJ/4PEiFKzHTS/N4dPLwbxXrthfCQd/CtogZ53
PbVehtwVM8oC9ixq5efDi6CFPJUMOQ6lk3+Hfc78uRo/0T8xUa/KZlMjCcbSa3/GKLfOpCg2qwIG
cmGE4dO/L/z++bZS+9fjf+vWIp6C8+hQgXe7Ft45x4nnqyzUNkldzftuptxD6eXTNEzvyVx+cg1s
VV6Ca7fto0dVdhqzaEHPW0cRlI/KQAsSKf0WsEJMEbZe0cQbKwyM5sUzGJDLeWR9HHqoysbkCJg1
v2mMILbczfupG5YxQ5oj6oztjQY3AWWnXVJFGNK3fdcO05VlVcyUQqwZSCB1hq/oJGfZKLAD4YvX
C6KevER7GHbfbGw1NLsRd8PdVTyYehmg/LeBfmEZx9K2rOoNiIVjygGBpO9Tb+0RJQdG/roU+LW9
0j2rTHPOqmNyl84kpWlj15+dGSfQoOKFw3OMMO25cuxuWWb+DpPhXDKhA//1smKjRSmJ91bCAF8z
1mWffuZ10z4RmrJ3zDm/GxnbmXzoep/q5za9m2SH4Tlzv3Wo1yurMvYOhdvBUXb8nBeXzBbqlipJ
oFcSHLKUBPTByMNz0bqMYe3FzaHhky5TpgOEhjGXH6PeHyZbgWunejAQa7Jinq/drM1HZcYP+OvV
zoGjvBUEUW9UXJGQYLXtXs/QipiNuWvieFtiUj2ERIItJzCg0xcjKN2dwSqeaVjUbY0s+o89z10W
oXPIdDfaNtX8h5OTR54QeT4qRqqDyWXcMIQytMPA2BatfmKcERQNWNJeZppqfhvkFizKsrbiY/Rc
B4WO24izJMiQXaN90HGe3f99QVv36aQpYBUjUpsGWwmTZP42tkdnX4M29YdkPhIcH90ItbghD5pO
9OyMqLwfA9jPNjdbqi/4U6fEQi1UumuCHawnVbFknvXukA3yh3AY7cjM9a1z8ZTSoN0sE2LubBEG
gBk228WJ9zVCBvvO+j8RNGe9D7L3Dvcban5eH0P3yg+FvCayzOlLJ/BLCmJgUztiGWxR17ZDdk7h
bgOAx5LJotsuGLrrESVL5OTqmskaZhcV+dwkGUkeJqzxnPZXZF18RpOwhQAK01lR+SaNtaskFZFr
x5eJqnmtwaUhepZZXX+3e5OqRfJ0u5+50eIMDPtLpMRv1M9oRWEqgjE4dFaWrwtKRvxnLgvmk3Li
W9GiupBM9uAXmBszjToyLxhpWa62WAu7HU60fK3Sv12k74xi4YvngOIqzsASNbtJU121ZQLHLv22
ardYz7n4W03DThtfojG8ByMaJmfx0Awguv4BTvvG0m4wCaOLsgOEhF1CrxeCouo9JqB2VN0Ssbc1
5wsiiYYl0Vg+12jXy+rr35QGoddwicgHQ2Uw7cclMqzhTPKiMD4P1bu2hIqNnjwkS8zYgpJvluAx
3gKwF0ONxS3CkZAm58khpoxMtE+y4ab1vESYoanhttYNqNlOixtmiTozGedfGHW/mEETHlnJUfou
0WhIDeTVWuLSSjIeI+LTDMg2YJSLDSJOZqJs65ugERt4WXJbhlZxCcsWeZORH+ocg3fXNOoej5w9
qMsmOt/sMiZEsXVZGoFpJQWE0V63doMiO1Q1KymykkM/q8ZLK+tg7WhLVs2U3Ynu5Uhzu0cFnmit
1cHHTMDAqg5JtsGbtxhD/UFjUW8U+F+C9s1N49+mS1Ftkg+Qk0HN1IX/Lwtbglda55zWKXzJOAdj
65oEglitn3jVdzkGfwdz/Oibg6bLx6TwicB8foQm4h26tR8b7a6rmLAwyaw2IuWfF95wGWEyZ9kA
vjLdh7dOs8D3ObzMo5yQhsyP8oZqf9x5Mdth1BncBCFlWG+Kz7DiR6wUhEQrViQ1R2pVWhBpoOLz
LaMJjR34LrWh4aPykocOrK2z5aYbPNvPEoUwaXEAwuIQ6wZw6Zhsh149x17zJ+ud/6ByvIcuOoQI
HlvfEf0LhwVg2sqV+S0WDtMBaejroshWfaxf4blzHkFAbKNwl1TZX8BiCoFT+Q4TbltqyVW0A6Qk
V+f0AZgfgCGrgVzsxgDPg4x5YUrTI/IdxEdXY0ahsLSwTe2Wz0AM/FilO6ImdtwKWVCpeOeXHyP6
q1ds6yU7kWYcxlNYpLtMQ+bpZcEVpLnjdx110lgmcuVOmovLZCVC/nUX5f2mzAm9HAvywrSp9hOj
9t2419ZmzrKuVO7vmNr0FxWI6jkDxhOnjt82zqmwklfPGgsm2GyFpJYVx07PDz3p6VwgtdiYQLYB
vob5ITVGmx16/dGodSVAKXdJHRL3k9Rrpc8fpEsthDd6uiSqNpyRrQSq6gr3u1KPxDgpGPv0v9FA
A5AiTEw1yi/Kp1ymlN1Vf2n1v/DGsWLgXQe8DoIGSPIN/smvY7XBOovsn6500a9IbKAOKa54MhjE
e6juxmh6iBBUOyDER9eQwJVwCxplL6AqjRHGfYej0itvpXzJm+zNjnnKjOUt6J34d9QDVGcGQmJG
JcSHr5kyMo3qGDJwPkZj8mtN8QsyWuwvCrttr+C5pPWNjdyf3OabbWtgm9OSZdRH66m1HiiC80NQ
p3SMRfaF1+pZNp7Yp+0n0w9zTcvFGqKFl4skodrERKbTDYotoQU3Q+mPKNUE6HpFPgNWCuS4+juA
DBzQMw1VWLR3jaHuBnsu5l4JYhwsHs27rd0iMV4rVgzEehpgzjXGywZLbXCLcOO0DLI2F6oSYt/p
xXoKPyb8viAxl/nNoNheRS5BkbO7YgG46yMQml6Kmo/VypnBoF+RPQOLZqIV4+JYM95iQbWyA+tV
JskPVGZesqI+yiWOmHfyFmjdD4DjF3f59ZWq2bSqb2+d8zfA+uHXSua+ROcY2XO9LnQsQ3nAnx+R
vjMHnGRWSkCsaV/mgHWlcNOd3pLa7dZPoWqrF2t0LnMGCc3L3a/EOwxu8KkZjjjXNcNn1AHgTJvo
ouUOKQ1Mx3Kzdp/K/DjkZULRhi0wT5NbVoXY1Ux7I3SIUJOeVT6NEeaUahuYPB42LKM9Srm1cNnf
4oZofTppX0sixPsURS6qLZ34kLy3F7Rs6NtuhyAR8kSR4vbFdg9aI7DmjQrjXyZpLHH+9g5RxwiW
tl0vkYRUznOBu2DtMhBZkeO3bVGi+Jbg6aia3J9C9l68J8UW+86qpuxdsXNAAgMJO+2ddqXGCmm6
EX8g341Ad9Lni9B5Gid3M/CnrFNovgwnwLqqhB86TlCsVswJCqCkGoz2Te8hCgva7hRWbEumVoq9
7vBJU1vT/nTtOTGjPdEDR4VlZGPO3LOMDNe9Iew95sRmLQxoRoGTB8grEXMUHZ4OnKhbJduOukF7
I0bJ9lk7pjtb2vqWi7A+OsVzzJ5oGzcJ+i6RvLL7XkQiWHuKKVGrWvdaX6Ux2cyW8zx4xR55D2N8
l5vP9FCGVQk29Og3sjWLUVl4H1X0w0chNikH4BofOKjghAwECOUWMGiUH8tL0+T9H70cd8O8hrcP
wSCZFtk+hFIWh091yBU51/A+IcWdlCHT3Tz2hL2XJlQIpq6dDjTYOxGz4DwJHl4E294qLaH62o4G
0FHVDekoic3ue8m0+eqc3rxTrm6n0raphMk6mfEVV06Fqhtr+k6W7c4FpYQvhA21is/ZYHxqjMZ3
A0XpKvXURuL2mobygJ7kMTrsiPuEF2YK6gLgBJRbD8JTKqy3Pum+tKrZ4tUZeHTqbxkFr2BkzIOp
m9+97d1VPgRrubzu/x7n5bmuU1bhlt0M295Z6ttwWrHbbv2y2UFMTZbmlnEnRrUly/WdEvQziuOf
RiS/s+Jmz/F7bpLX2esvyySTYsrBWtQTsRjN3KF2z5dNOgO6UmQVDjmzJuprMIktn7or13gKwrWq
xw+lSyRdUfARjKPFZCa0US+KB/1ovwr1YoOUN/Qh1nPrKEJ6vexTK7h/CbhNN55SEo3RXGwLFAfe
0H2WgfpQEY4LgO7/GUGP4cJk2xBWfMs1+7dVX9c7HhNvgx6imggDT7Dau3NAeTFiSYILAT3Aourt
gSOEBhWUHfNYd7D24a0TUaDwHsL5wXY3yeE+Ys+tuYc6haq4IeKwcvhXCP6Ra1GLl381AVtawvWW
1rXxuFboqSnabP6ozOb9czs8uagudKkLEiZY7WW8h6mmPSudstdDAt4VjtoxvCfWCRTianYC25fC
4VrI+LRCFnMrE3R96g//kUgpdm1vgdtEv/vvVi6J+FpNDWQMEO/zXAQ7DKfJWi/NFwJkLuiBKC0X
tjuVb8VS59/tGOZkFAmHYp8ht+3rRvPVSrDaNsdDTqEHiOM4qQQvFQIdAKC/cRBxDVIqgihb6I3i
CyLCTkd34fUENkSsQv59GGYQ/NKU/ruXtaRxeck3QNptP5QGi21KtFJCwGBbeEj1eBeliwxZAWjU
bPVhaONF9Lp8TkQG+xIIW2pxHs0t9t6l1tU4PqJ6QkbFudQk4sNRXPJ9ZLB7oEOv9uT7tGDRQ237
ryM3hi44d5l++/d3SIngAVDoSjAtjqPabVlRWSS+22ViaxpNzRvekfuw0Ej7dK3p/DcDe3yZ3Ba1
zVLnTamxI2eb0Oq8Q5Xpoki0y62sK34pAXWsXvXP6VzcxzL8RXUNbCXXDn3ERAUmEJcOK2ls8Smu
6opOWFjXDhMcBGb9uFSYyTR/zI1gmdCUp5EicmOHTDvi4lBLXN+xySvRkv617e1Dws3MBoJTHrkZ
jT/pMI7Dx0P4a7LCew4R3AIOrcolW8vVbmmZEWbD4ZQNyzRUZ9ms4R7DzokLyK1dtJeccet/JV4q
xKELOPpMxN4bB+JtaEJpHBv0emTVHWUhyMMiiR2K1AogI7NaZqPlWrNqudPB8YdDDyBbfaQVfhPc
9v5g8aZ21hOAQmA+iEXpV7VNK+geyH0F4xC2ICu6HYKQX8uu3bX36oTzRxhRhuQBB9UUes/YXW8R
7JG+LyfSmHh0Ders3lzK/oC9qmFhInPfEpBNqWRa4OFTlNrDrKnbIeQmaNf4bOxUnnRskt1IjQvz
KVqj02aMaD7zdlw7kC4+PH7c9vphqhjmo7jbtIAjkFsh9qco3IpSlhuN5PVV67nPtZ1ZS/OrOBgT
726XTFyc7JCn6Veo90eWzh9lRS0fjmB8Sjvahkvu6qAgTHM6SpsHgVCedCzUemACD1n3s9FkxEZr
NUygA/Gr0xHK5FcLsTy7vAUBRe2/98vgYGDSccphIbH0oiBoQ395JWzqRtCF6pWko5tpyV2Ud2e8
bDwnHonkXsfnNhhcpnE8LnJCZhLNsM8j56dNqaznsbuLcRknRTy0WRX//rtha41Pgc07VAl7qatV
DSdlmH/cCsAvZyiiQspDLHJWbD28fKBOr/h40RHS7hUcinC3fhnUgBDACl8NXJdFy7p6KBHETBbX
meRpAEDNSTO0OQJ619dYahGjxYMdCoowdHtbJx5wtOWSO2LpNEEcIu7RCrTdOtGRkYvWwiS5YimK
uzS+ljXhYmOX/82ZsyL4JLZPKwIuNA8niARAt2KHkVvTR+W5p8CCZW9QnhOnlK86NkdzwyuW8o+H
2Wp8U8YvsU3MfNh/gKE4w+IPF4Tbf4WXXZuKf9EeWB4uVNWEp42+gRjDpbgC1dL6Vp5vtQgQDWIr
wHGMkf0SUpJllUgFHbYDYiwYzOOom4b5VcVDdondS5rn33YnmJgXrDJR5qkXz77Ggy1g6mq5P4bR
t+vxNJKQgZgUA9XeTlOfh+iHYA5avLSlncdnVsA+JZjSPvVd9pghO66HGB5U2yXO/1rWlFaSOYxE
nz2m11rNrzlkudVcczlXwYSrGObEmrsCUEm6VgHWMTMdCmS42OpUL9oN0g/jhhWbW5OOmJf1PbdL
hrsjOOfIsoe9Fg3iGtbRyLD2bUGLbhq2XNghaadFFZGJa/+v/nAlnzv6R6Ik/jbmidMvRXqL/D9Z
KZsf1qwyCgnjIGncI6eZD2DO6TDnEkViG2mbjABHQEpuu5tifgljIN/QGCgugOlhN8v+d3K385wM
29p9ESPdLQFpfIbElK7DAd5Ubf6tZZhCouBsio0/APp4ubDxMT07xDFpNQvnFwOK9xxQYFm8PP8u
KQYH/Er7qWDo6rIoZixlIQNowKO54w8xoGKvSvKToN/9h9DrwutMQhRm09TsGYWBIGWE3WyQ91FF
WLRMMYTOI8HO5Q5L8GsVazrniGH4LU3XOnalOpDtzTNXVeg+dUt/pBY7CQSidzxiJT1ozdKVe6mB
8rzTtLw/9eZ0EK3X3EKdkwyV1o7gnvjiBhOnvcGl77oWeUMjfgCR6NDmRq75jGAJFlN5uO0aRj2j
3bASTzBWKuXCXzOk7rPuBS5ORxiU4n/A1//P5vx/sDl1R7e4uATU3f87n/O1+z+8ncly5Ei6nV/l
2t2jzOFwOOAySYuYg/OUJJMbWCaTxDzPeHp9yK6WVVa38kobbdq6copgBOBwP/8532HU+i2NvhU/
/vM/Poouhhn543/851/+7p+MTvsPoaD12rYUWrhKw8j8k9Hp/eF6Dr/MDNL2PSDEfxI6HfsP6WvH
9x3jSTDFK2f3T0Kn9P/wJL9p8IQJpde/9T//+/v038KP8k/wcfu3//4rCNnxYH3+BSSseVva5m15
Gn3N05wXfwV0zkutHQyB0akEN5CnNb641mS3jlOXRLXIwlo9HIq2c8ar0KWse5Jx97G01YQAnDMq
GJUOkd1Cgjt4Y0iubQrXsreiJO/oA/+n13LMviiLYiFO3elF33l4PULPiHcKr51Tn+C7M4pUr3Im
GgxGn8eJO2geAYmId9WUUg2VAREIZAciqtR65yY+p5U1nJDo51lQfWdo8anausQTwrBaLEsLZakh
jzNxOkc3qp4W+O2YPUusi7XG/TMHhNk9g9UI4Yu6ZxeHhcrSFN5F5Y67YW6TK4d6vK3ow0d/HtIz
pWnsCAabf9/Tj2VTPw5j8DwlSNmldkCX5ZzFYOdwKrB9dd+n+pNND2emiuqmU+pl6cWyrPg/uNz6
kE3NwgwsbNwfsqvx3jDVo+d5zgmloTmjjS4yz+Suin3gDg0szKvA8+bzANjjiQ29xflZ6vs0+hnJ
TIeTmsStbrPoMppU9q3qu3Q/g/weBNBuEA18xh4LbTUxLQaYBGTbp6OwLZLxqmp8CvHqTlOLNZ4T
WX7NE1b5zuZXrJhmt7Jv1Vasma9mEB+thllWSfU40nvNc3XTls11OcbfU2tJdx65qmNNJhhalYfw
yrb3xERz5PnVcbHQpaK6nigQEzi+zIB4H8H7o7UszwJ2wCYdGR7p9C3BIg5B00lwp+GOSXyXXVSj
UCvzucovW0Tdw9BOryFdFGStFa1RPTQItYThQTkgN/xKvA9kaKg3ogW3IYG55ZiJCz8BuhF1xv8C
YIFFVXjZMbTQhmoV2rg2m3LGsQJ/3pWc1rPBxvThD2pDg6SmdIMiiTKerklzwDUa3IWrO9d3TWgY
AHJS2ePRoROzgYhP03C2lTP5HnuhUiSZwv7o1F39VCCFbN257++72RL7PKItriM0uI8bDd3N0B4i
Oqu6g3j1Jiafgngz9A/Y/s1lCtnuq7FBgQ2UeJ4z2kO4hhb2An4qUtDVAfS+mUi/69JNUgoSHaKz
7bccBDwfxBycMQpibLNs88qsu7+kK1M/QN7jSe8G3v2MHAKJPQyPrWS2VEcI3kon+d5tYo9OV7Yf
AgrMo9V48tiFhBQGB1sWKVvrATsFuEtGMbh6ywr1w8AbSIB8ZQO+L5H4j/QwwWaVE57yrg3BUQGi
wZMEjDTGiuauIZbKAjG5CcRob4gELceB/sZ9XvnqC8lQrF81oVDs6pAAg9EvN+O0XLQ5+YYG7Guy
0VZy9rv8yh4G0Dvc9ewCkzr4osLUuYPiVl4A8aamIgPm71M3S+BqwloX5M6JmQVSvPtlcLW4ZrnO
7rOJ4C6did+ixroVVQe2AJncyYPnCiIO+/7MO6ejnZBDK9rbMhNy39hEBmqPHithtYjwCfTSfrJw
7QFpppe24IezUU4c/ZWBenWcfXjqgGsKrmMwa9/BcKff5ILTMyh6vc2aedoVsinbHTo1tQSRHyJs
d5xygYsFy4SNyh+9Z8H6fbQwW9zS+Bwd8gULYFbzrkgAqhbnbjPDqq9PtrSejTeydK55uQSeDIdi
chFlfovLo9t2QObijU6H7NQxIduGS+5tsZ89owBzxwo6WugZ5SA4+nprZv5GRDcyhi6IIP7gcMY1
AdXmCfIQ+Smltn06Lfc+zuybrC3sTTGhzo7BZbeE1KTl03oZ0JvjW8+zYWlqcBjvGw65F2SqqhcR
V+FJR5E5thi994S6PkMn0Vcj3Qg7s0pQgULg7ebmgR60eetBLYw3PfVMT3lc9k8k9DDTZao5qpFo
KumxjtlDJFazYNgMrE9hIhmu2g1foa5u1Uj3cRqUqARtgZ+nKMr8viavgRmKGYVuYSpEmBTAupEN
n7vy8S97hz+fzH99Erver6jsf30S/w2VjYenaqhblUcGL1ADvEyPiKrjWJ/1Ugp8loG87xZSgWnf
mn7fzlWX7HURe0d0UHFhWmwHrYtzTsghppPRqY6UZGfnejWNV/WCNjwaRlmxtQL+kF/jrVkK4oSD
75KFnBkcbX0vFg/4XCiEIS99RWwqOSVFz4sqbeEIKR0sSQll4RtI/MlqkUL9wsJj3bpIxdcCEusV
kpO9J2kcYx1b7EfVAQzgtONfJg4IjKJnNeOIYn6wcuIHceuZUKeNSTecZ/3oLXF8m1a6PrILYiTH
nsBDxR+Xi8azp32cZRiq7AJ8vRu6BLGLgqYMUTtYjcpOcKwMh5noR2ocBSqRW2kGNoZcwozrextC
gO6Y4kEjZUlniuNgsJc1c8bJf6g7232NkjBeuRo6y7ZGK/vOBXiPQ2bAqRhbA2PgMhsCsZuz1f6N
5QRcWlecq9YM0S7lqnzsyGJgLOpl+c1yrPkaKkXwZpIJ7Wjxq7t8aJx+XxsHlFLdLdR7zbQRaktc
+3FdfMpwoRWozCdqWALQIoX0GCiozHoMhxiP1Zgu96CHCPaRUp7TDQBB9OIR2PWVS9t3y2yrNh+a
DVDH/UvAdxM3QXWaafL4UXn5Umyt9ebSAzrmXnmuj3Q7l5nahziBv8E5L+nzsM0bMYSOiX1eZLCE
7OElmSasFwnsoTaT5oK6Ojns6HCSCOdNAUa06GhADYaSCjIzRmeyhfPjhCB+zqmmv1sqHC7b8uda
RkfktMv5ObfOutQl66JXxpH+PqwLYct6wITMDZ3bJijit/LnmllEJuZBGuZxe2ME5dm0A+eQQEgU
+zCSm/QTB2n3HFl6OqE+tsfUwzSIiohIP2gN50Dk4AKxw6phH/98dljVrO+AgGCA9p1Ud3gmZXwj
gVnz8k057of1CQbdhkTpNBPWdlGEMZki/h31+jgslxmOJWJz/KXKZvIk+Rxk43bxGS9v0/UprKS0
X6GssWtrbTCCY68v2RpOJ7uuquG4iDq+G0bXvkitCYusu+41lMLv3C46Pvnu3DabDOjnHbUPa0Bw
1lcWGNSLGCDQMcXvxbeLR/6L5TII55JDeyZ9aHN+nJuxfU0YTB4BuXXnOMTsvukwH+3A74qd8kLc
y7GNCjKPAK/iPo3u5FyY+9l1gTX7ZQOOynge2Hzqfd2S8ECwQnhnHbB+e1bNxDRubscw9V+c2vFe
TOjaPyw9D0/eyDIVJphT7XSuPiWOFn586T77gA6Yj3givQktPXwl6e58YtBjJXcxxHD3zPljQxPo
gXBL3yFNgebztZ2eeun7a1JuBN0SttvOrhHJWojOTyP1N0BuO0lOlZHdA4f2Cm0V09TJN52/J1C6
7Mo6LTlT9JlLd2bsX3lZ4NwWVhOcHfIpzwLq7Mm2hDnoLAffrNv+ZtBZ8X32uuGgbJm/yT42b4sL
rNR33QTCsxXv6PmkFyeKI8nkG1DC1yQv3GWbBUPDOEuVF1Gp8NwR9jgNJoXIPxZwRwU7aWeR+tA2
zJ+VLBkmqxLaRNtRaO2A/rxiDuU/Es1qPiuaG566BkQcD/0U0zxWebPTM8/lDV1B2Q8xL+FV76b9
JS2BwVdi1sXXGEfKrhEVCaqQAhUhqwnHuLOfZzPd9F2UbbImxpM8p/NBFCkF4gvZ+DzJ61M1MB3L
4wAK/zgHsK1ZxIjpCtfJLvA44k/UyRO9kOifNJHaB5KsOt7KqMfAPSKIkFYnAbKstkXkwWJvW3kB
lALW4rbWuQ7ZpQbxM41X5Q0RsurNt9vV3JrF8oVyZNqLfF+TRq76BeN2397xYVXfq97h4xmslxEk
2dPUj+wKylrAHxz9u34WITwJmtRENDQbOfacesCtkevIlqsFAMOZjKs8CinZOSzIormvCtjfk3vs
3Mi/rND/Lo2tUNFttyH5aItbgRHpGVWWioWG0cdtaBVo8V1QgnzDoQaii1nCpR/G1ds0pO0TbanN
s8sO68rBM3+SzDg4bInpNe/yAX288i46WS3fSAz1X8IhDx4jdx30k7SqL3OH3SdOWybULc5cSEjJ
zuHWZ7NH0Ep62EYzpxBXLdOg13EQAwa7kLGysIahOowyaU/IWgjRs7GigMUXWs8lFT2yOORlvjzG
wknWeQiHdjF69o+wrA3+yxax/CgmL68OAzNmDNwh1S67kcLILzhE3W2EVEVwYKfccapumqXwb0fT
ZPdB58Qfua2pW3cm6BnNmlTgpqifADvgjlUSthLyxaOrRybWbviWzYxhCc8qQjyp55zyIAKKnXAm
aoxqDnIc+iNxT3XRQ299KPz8yg99aHAk+qemPbsc9U7jhN5YxCOHAzUvEw5fyeijNwAKU1fFd6Eb
L+d+6cldeBBF+brFkb3o9AaVESeJmTSuZVFjdXERxQnTk/jlFClJ9wItc6ZNXtDzKvN+uul4SByD
crQe4TN2CG623ipJO2k2FejoFjz8pKeF3AJetsdfOz7AYUmfogqkMBN3e+OEcXjpRRjOiNGtpmBq
XWliC78A12xo0ENjhwM2ovDXVMpJzQKz8QpC43g0KR1i5qT37jCYezedII5HIOwbr6WHo03cG/4r
3+L9Hva9gbO1LAvyyBjZJDCx4CDL+3a3r6yOeYiMRxJQgYgOSRGn3cbKoEqsDR0X3jxaF57fDHu7
mdQpn7T9GHRQX2paWa6wppsLl/a1YzqP9jOkuZLRQctV2rcDNUFhi/dZL+whQ2Hhkoi55mtixQ/C
oUYZ/Pt4s5Jl2EouipCDct5F4MK5kT6GXfb3O4iUcq9GP72I7dw/YeTt931YFZ9+kfrX1IFQ9JG0
jDBDsGBZBZ4LPaG6CCu2LF4SiLPC6coOLGXjxD7y+9j6H6aHahvH0ly2ort3RXsIlFEk1aSPp4yk
4tQUeGfKXVV3404uVGD47Mn2Y5PYF24C/2uWOVPbzl72BKaLi0pCJ69caFFsQzCGTSoe932LqQX1
2FphVr3O4JdlfP8EHJ64UR2mkgO70d+fC2zn7wKddMhwu8ZF9ROeb/9NoDOgb3G6zv6Ry+RxeXVe
62/Wa/0w3rT38aYtbq3s5ucr/n8TfdcXei+ruYk57iNG/vnCu2/dt1/+Y/9TMr3vP5r54aOFn/lP
3XL9k/+3v/mn8Ppf6LkO4iuf2/9Zy335aLv/2HwU4bfsr1run3/vHzquEX8IKpU0Wq5S6zfyv7uW
fPcPX3IpYSr2zE9J9p9CrvT+kI6g9Ud4rpGe5/B3/ink2n+4CmQqowfP91EA5P+LkGvLXy4TD1UZ
sVhq47jSRsjVa2HcX4qWPGUBU/XZGMoi+Upz5rWnxNOk3ZNJqjerDQgXsBARV6SUcB1QP64P0b98
ZP/uCCv+9T0oVG7leb5Qhp/u1/eQyClwjDDesZHZckCL/fQ8EFqKFCvjwGJn3pFMLVC1pN61ZhP0
7Hkc+qeZtgyEwhiBxz/NDg4MQj37bmGAH4cj6nK0uFR4NIBDfOes69U+bXu3DIo/XWjHW3eZT53j
WNumm09+1EW7Kjm5tWVD1eS3VZOT0jW4A2N8e8tq3sPv4dD/zZ0+wbnGjRs2+bYpoYTQQYq7yE7u
VEe8LZg63tGZrzbm4Wh9//0HZq91eX9t8eNL44EofCW4u43rrV/qX74007YxoWkGRJj+nhbCWVaX
71KY1x1eJbCRp9maBygXLPpZSncLPbP7aOT9S7e4qowk1GhQayrSJiJ++y/e3K+TgZ9XlHJsVwrB
Q8iR7t/eXOrXOpiS3sdNhg5Ib87ep8Hcl9E7Iv2TS7s80iatT0XdgpDjLVqh9fT79/CrJPKPt8AH
xDGUQYiBtf3r5+NxZSTM9/0jI3zGq+PLBIEAJIR4UU16N8aARGNB/3Sf5tvfv/K/+WZcB7IfFzPY
Xe6bX1+5gc0GJdE3R3xOW0/k63xzeploUAAZgFOCC3Tz+1dc1/G/XQuG1YB4kRbcvvJvN48MMDiO
qLBHNyJ3VvPwRULvH3Aavv/+hf7Nh8qOlo2tWQ/4Wv/thVxr4ZNe71LPz94LRXeilXx2XH1DlfxI
neIuruyzkre/f1X73ywOxqZvzkV6IREg/vayE2ei0gMYfLRy7932AMLN2UU4V18Mukvf+Nc5lv18
wcY/0UL++xf3WGb/5cOVtu84ijVSMVj79euMOXYvjRd6RxV5N9xlRLwqpCwfWZWC0zG4wGoPqm5H
OwYYnikWhK6q+EjGRrRfGDszKk99YGDqEZbUguI90QMAy65pS3n8+efrDFYc42My+KnfHC25UVZf
76KJrLRRZ9tu62MCf4OsP1l0XHoA3sZdb6nsAI7c3Xrr6YSUzstipRLMovrO5vzGUnZ6oCsTErwN
TmAmUyU1YFBQA1fxYhWn0JBYzSe6eGGpOecAsCh7N4LOAqKnnPLvZeasZboZI696uZvsSXJCogk4
XBp2eRAkip7ercRZol0Ss1iWa8tbBRVKr1vNiJIvGr2qfSs9m8YT+5X0cw8uHSx5VhJ2/v335Pyb
Nce4RvMwFRQH/sttNxYxpngaEI6hTj+tAp9EUmMPCN1LdqmnXA53utdf/Tl9UyL7HOR0nKbpBLD6
Yia51pvsqiyrOwmngSeMfehqOJdj+BybDxnGn7UiyonDJ028Ftcv9nuFo3AZ+NOzVDfVOuCg0f3u
9z/Uv73yDc93RREoh2X1t4sPiU8VbpCZ41KXNB7hs6cUZKuJZ9ZLemOaDaxTlnsFYldinf79q6//
+K/LihFMdh0WJN9dR8q/XvlRFbWjSYx/VGX95JXenWXSu7rST02Zv2FLvo4qNJXfvybryK+71nXl
NoK5tpAOeyVPO39buYnpOJYnW244M2CayEm8kUnmjXB0rfM3vAwvbfMzrrweTxO83SQwUK2dca/s
4IbwASy9KDmWc8ZJsw+v7d3I9X4lLHSSZK41JFQezdoX2OXmTeswDup8jniVV3IyHaYjtrhoyxBt
Nfm4N8xH0k2okT/GAuphWjx1LRLsUDHODcidVz0Oui4kbyCwBfX1iC0ITz5cva+5mNSmmsuroLKe
HO0+oa5yBow/wbxwHmVEQeBkeHAnoApJOmyrfHpZago26vZBd+Y9HjoQwOI9sU6WDRDSKg59zwpB
//Q2dblQDRV5Ct+ycLp6V2bwjJpjRkJuscp9X1E3T0EKk+AGsIl2r9Zdj62ZlDdBe2BqQdp6rK86
j+iV5/PQgO4CqWj6DlcXCI9fXRWSUXk4Qg9ml3Nfj/pl3cn8tE01TfZGKy/PcETbbRW+UD00rD1p
N1k1CViy38qWX7CL+q2srO9hOjw0Y4o0OZynha5HZ/oYfPi6lHEOVGy7bKQaRojDa0JEObWY7fU6
v8pHQdcuSB5iBPnbaCZApOQeBrGxbPwBmF7KdnghggU6q2fft/KKfXJ5bZF9EmE40HCxJyPymHWn
buD7dLP8nczpo0EtQqTARjhPD7rk1ZqAF0EA25KYsjaOyp57l0sr66BeAlsb5+yTaelLEQ5HJwY9
WgFpMjQ+alowerehWjSRfBhxfQzIdHN6Bi4ysZ5IvRvTHuc0HrQZqxYuWQWlLLNe0yQ8hSELSA3V
ZqMaLqU86EAdNezUQgKrdd1vyILCR0u674SgDyzMuJEDqFAJBIvN+DS13T0NOMkus6uVXF1viph/
sMELzXbgyVGSkBhzYfgt6XvrJc95C5lGqPJu6tbWMOpEuQD5Gx14e9aSH9acYAjHBMmkDHzf6ryt
x91C3wvRWegnBd+TXxtYO9APF2Sazg/dbYY6vxsxtZqQW6F0yUAFPhpYjWqzhtteWEhj0hx+upv6
/tq+cge/Xf3+hFo6Z4/x5QO/o9nYLs+NWHD/ysG6xDsQH0edfE15bnHv5eEJlAhcWqTrARdw5/un
mqEFUD/A5LILv6xXjI0jAfAufjDPeylH6EVVjwcz6HFwZWB7POTafTV7gE+DehejhJ8EBzeGSd2L
AI1Nuw/OlTBlvEg9BHnyQ8pwFhAqNhPmm4TPpCF8NFPEgTy2Nexatk5sIE9U6SWa305mGMIiHXmH
eH2isoJvUtwiG9Ry6v6Gc1Jf++njWKvvbYSW0AUkbUhVH+w+OyZr3ychU44jrv+hsCOTV2SZyez7
JuFuAnAHiWydeRdBAmqAC5itZoS5dOSWd7mRqupO07637WnLASHAloLwzMn2UEKonODvYjYMY5yE
ib1V63S9n9KDybn2K6t6jlGwsbXx+iDc7wSOPm7F5BMMwF1UUEok43eiV3fUv/FDCdoy2wqXqkh3
6xFtLBroc8AXm3OoK4pRCiJyw1rcbjstoYxipIuD7a8AnlN3aCnR2KFAWi95CiyjneJmz9sg9LiR
VcVha3225mvfQ1hwkqGC8FJzQ+qgvpxy+7XpM2j1i/W9qvhmspENU2kAjddIrTQAvPSYf3ETK+pf
qvQwdXO7GZLxohrzDna5fd2TmMPV3TxPBQEEAAgcFEiLT9yKRVi3yNTDceidIyeokOWtxLfMTbLp
0GgJ4vJ9q2oFZZSfpuld6ms7Zi+DzrHok+gpZ7fZmDZ7bRqeKQGTScTH4k0DBBUuLFKpIMtbQ3rD
BfPA6BxK+gIvEtZ14aPxWYl8ssL2vqjYro3rKtXyPyGD803sJ+90PZn9aFo2NsOZkoP3ilJXHA3U
ZEpYKT8vEh5M45oHe6hacQoqdezFfDvE+kjXy4KVd8AVSYsSxySLxyHEyUE7N25aHBoy15adXymD
18Sc0btunLy80wEPW3LFMZsf51TW0044grb7/izT5lbrEr+EuyWG86D70ezTlHisWLxnU+X3A2ln
YiK3YrTta0iSOX0PdnMuh9WnXqJZLtP8aBHB2dkVbXH47tutwzRpN032S1FiXKC1B3TH9KBM8W12
oq9FkjUnCmoB3YC2sGRO3QJT08JwAXWdz/oftBdxOT+AjSB4aed3bCmuF294h1NE4dhEAfRovZCW
bXehHs6F82BNKcTnlkfmKOtvdrg85hZyN8218Z4KHswF1EGr/G5aM2214llC2RtLKbUFYcxlybd5
GJmc9lONTZ77PSi7664Md1Mq3nqSE/ufj9hhhXPV9cIXWC/HlShHUoSQZEbNG0mkhszygV4QC5U+
Yc1X6qooItpcspQKNzAug89OZ13RPSugj8DmEutmalh7xzqmDUtEZY32YbGGqxR71zh2mPsj/D8U
cFxBKSgFjSe1p062meGD0ZNSVKa5msdu948dDGbkfRUaOlTxu4eqbC4GUT2qEBHDncfLxWY4CA0L
Ziw/h+s8ZoEgQ5UHlBIsZbRTcX9LSSHFdi0u4yX0DrqiQtOZgstJ8U+T4fnAV/QQ+AmejJKNQ8JK
61fdyzCxr9bq1qaNJkr59+KYhJRp8hzIBOcb8s4ZuxnmfCUheRV+CxHP7njFgP5aOJBihffmx4GG
RC4vSYTFWiGVTFg1ES23o35WbgHrVDeww15avrNdsk69wWWcRjKiD3Cen7pYwxKIYSx5LTiVqhR3
2AMQy5HsjxCuSPTG9ONiLF9riKbvQwOEabT95pBDE3SzpD5CG+1wwqQv1YB2tRJdqXTEw2bP2SlX
FlF+vGplkr5VN0majHTQzM/uwJ7xp7gGhYBkusJ1wASc2wzE1CDVLWe2oz9a7mVdFq92bSV3oVfd
ZOolQpKixJEK4JiuW2XR5jhSZU4HX3pYpvoms+vorIjX6/hxsSPJBwHYRsnkzJF5vkikf51hZsEw
BOQknrpbyYAQiFh05ptedkAtigOumYNjD/NxqEUHagdBcE5BdnAmp6WM7S1ecsAJVJ5iSwy8mNl6
QZrS0iCMAHrBpRzzvaeyHzGE/w1ta9kxTcxR1/1Lir4L1AXE73QzoMbQNXnHHXc0RdczCMS0LLyD
HeACwLq+40v4sPwF+4q3Ic2cg9mARx5V0KpU+dKX4pz6iwWMznL2rTHkNbD1VWo4h1gyNHPmHaDV
HCNWw3ZrDYkQAN7QMX/fqeKOpBRmoyrdOpX7sjjLZeU6H0G8yoTXZYN2s7gtdGzT3s3sbGD6s/gD
9NO49ExH9og8enzseesuxFVAgEhugXlU7J/O3swjPpRrSsCB1004dcfYYC8tcnb2ZVe0n+0a8sSa
kmzLlKgNvCBMd07CWGWe7vMmJPcXXdFTA+i1wF41Z/7TmM34vKha3SXpVrakWdqezFmzPDd+p69L
q04J1IzXUVF5ezle+3Z0arGLsmRVwaGx93kHckOYuduVtTpZifusOVgz7bC/kEs4KX/+viSaPZ1N
rtAfALHCR7zqR/Ex6qcOSM9ZxwoDK+C/Od8lpTCkNxgKFll3GTkwYKriPhhNuHNyahA66O842C/N
mreGo6u2dkO8hqIO3ER3TpU2eP9ZQlW5XGgtn0XJycNjTiaX+LDUEdUTVBZG/FCL1z87UTzsHLcl
2V/zy1zuC1oMzj8rii9pgS2gfbvDwbXF9SJ2xQ9/AtKcS0rGBqhGMrkfK4sg4jQd4sE+QRneO26v
LqvuPHoQYBynHNmeNneLnq5mrJtAsy1qQ32Y2C1VHeSddqaSP+qcrFYqaRRngSQK61BmXZNKHrHH
Kg9CBsXFsi5xW64N2tkjA+QK0Hlw7w1rvzN1lcSupvaxqiVlHH5i78FCj6Fjb7ALHRpqBNiBIDDY
4dPoD9uoxLMJLmAFCFkfbp2/W1RSM71j+lo8+FiNOa7QsVa7wOzK9epZA/lBlTxyINgDfXcPpmgB
UBCWHYEtcurNj4bpNLxCDHCwW/ERYLfbTkt3hiwkYaAmO1n1bG5ljKOo5pmQYLpoq5iuxhHusDTl
0xBOj8rG61FLa+92hrQI0JGMtKgEhrUt1m3ZaMXJNhTn2IT3nrEfEz4aqPo9e6wrZ+he3UFRKBZz
YM8BLHGW0oeCkB00+uHD1UCmPIstztICDpQF1TihgwxfBVrDwPjS2+5hXI+sBtMg4J6PJoUtDMXx
uhYk+QO3hc8QUg/sUy160yvEt1iB6bQxoHrY4kjAYee1x9eZcfG4LwkCHZo+ARkeZNj8JBsQ9pmB
LalU+/j5Gw0S324qSDTZufeQASo42pEP/01xDIuCyHBU4P+V1mmJ6YkDD2ia8DxgRIo51uPCA0VK
NmSTJN29FRDWnr5PQBn2LCRIFM0lexEishYnfNnOPyqqRLHBgm3vACZTElx4QFWyXcE6FwcpADEl
QHl0/WqGnrgb6L+yGFfSCt8u4OSw8O6drnj1Bnyrc3SZ4etkmdsJYPmYFfMftjl3FcyKYYquRFJ9
DQgNO8twIxAagL9Wl7Wm2wcF8nkie7sxOZcVIWBoIhMZHW5CSxwCmFR2Pn8wb9yXOQ75RBG1U8UP
hj1HZ7CfJg8nMb6k18SzvpMnojKzB5hbblWCNKlioP3kw0nMA3ga2ujRLMFtzda9aQTmbhQPvu+U
E6M5YoDv93FSE7XbMptH+UqaE3mbuyXGjFnn62KvTwue0Q40YLAIYnEc7CsvvlNMiLpgCoCwcT5K
55OmN2rXjKwGs01LNAyGCKTYtukrsgPzZwB/3qTOQHkJttpy7d7GvUpwy2IWZbp836ANdHICaZGt
FUMR6Y2G9mAQKOcFNBQ7n0Ze9P18Tf0AgecS3FaNVZMD5gQ0TJ65X17ySmYn9gH33rLj4Q5aFKDg
tm7AESnNrRfyrFTL3s0J9hr0Jh4TYdchSZAN8AvSF+N9SO1H4AP0Jwt7zoR7S+4QGbO7TWro7SZ5
Ter+ix1ZuF5P1J3cdaS6ttB5KcZTyYuz0JPD5aNK97IrC6z4lceBsLe3nrK/YcF3N2lIGcI45++B
u5xAqmT7fJre+6j8wG2CwqF47PbvzA42GBm4m7rmvcbvhAXJ3rY6JhROpiuZtTqNLmfyyM6vxylL
dm2ArzkM+mTnLxRjeE3+3eMgoUH6bLGBfNScTQ4mYA8Gy/FyWgwn3pgzv9+SlVUZ3TygwNIJgcAH
UbJ6xF673Dz4iyDRnrqcKAgKVNKDyOhOh3L17ZagxXajrl6c6ivDhviQSjdEqArf6bcgMq3E7WRD
XMU1ttEaOgasvjhZ9oWAiBLGpF9hKFxMXtbwBfJd10QSt/mg3vuGlYmU8k1ssl01pObCqTSZyhjC
BXH4c9til1agCdjkbdDy9pXnX09wI8jF3Cc25T+mtu4jr3sz73PwyIe1HLtx2LlB/94/2NmCghSy
vjdYWJc4fc3ocdyAhuDZB/Jm4wI82wBuvjFdcRfYCh+FGa7w793X7k1ZfBFFQ2jBAUWMVR7Etc/D
tt55ds1Holl3XCtGkyyX1z5L751oUXvcBW/xAje8oD5qGUgQTvKbbIXeFmlxnr2CaouSai58U/so
yvZJLum378grYrenSMnc10NwVQv8VZjw7wfTQEPAk3R05vg1Qxo7QneK6W8QL0n5CgwBqDPKgsUE
iTHm9SDT+YJnyD7R+JNnulHYSgYfWefyYDAVB+cWPmwvwnP5EJbONXBOuFApjadh6r3FTUyopzBP
/lS6V2PJEyuZxUnuJ8FDMAIfd6AAweAJZD/LUPq4EKK7lCF2x4hN8zA51caypvu+AqawpNmNjgW9
DBQnIk7eY5ne9O5I54VXVkfU0W3GluiosoKWmzrbZWij28rmLht9npgTSIz9nBATabe5WrHN5J02
oZu8BX6nzilEBmjIR0ZY4rJPMIrZEb2i2ZR9oaI3iVR8IMhHQdhSZ3sQ2TWHEVAEeirMliEw5Anh
f3q4qCeHoqW28t+lFU7PXUEMV7PMr24jWkfIRGzaMC8PCdFoYjnRdU13+bnMwrfcIfGfcFjOLUmP
xQQ0q1EMiAPI4dAv553qbVBCwRJcFkJcuV4/X7Kv98//i6Pzam4UCaPoL6KK3PAqCWXJkm05vVCe
8Zgcm9Dw6/ewL1O7tbVjW4buL9x7rhSI493ym1XQ3ilr79EA1CTLtd8TTYxvmrH8oUFFuLZnLdp7
SMYhpe6mwm7XcGQPNBLMFSJGtRDA+QJ6om9GI/Je/VB8RfC8GEOWYpO1uFJooknVXfyY5Hb9JIpy
V1rOxdK7K+lAg1bvZ334SUYsx6nA/TGXT6JGkQnMc41XjGdD4tlPaHRpBIu93eKP5BymUS2Tv/we
mWzm73qIFKxzagxMRYoLmFwVPzJ/JFuPEUZrFhO3Chub8X4RVEC6Wis7sr0W6wK+IXFHaHx7y7zk
I571cGe4oQyyCRRZ1T3MqG2PQhGU7PbA9Pn4lhJ61/ZkhDTShTdIs4BG7XmWBH55vk70DilmliOe
/y8I5m541WWvH3lufonhpYJt2Towt2JhUPRMYQCXZkzicgdWhC07QvygaFSmc/Bj/dlC2joWMR56
UgDXiPRXzYSlJ2qt5zJzvhCTTfvI+rbxbg0xrHfs0mGglwWZ0oz5CRUEH0Dvh8Hss3e7jxTUFrjI
Dp5/hrWi/UCl9Uh1p4ZyXmy4Sj6Uz4EEQ70nyLxEgtpVTWB3RGBDFls5gn1nCSw7MLlAmJe+xD3N
usFFzHV5UGVmr6e6fx6VTSZXn70rwLDB5I7FKi61PaVmo2QG8Hwwd4B4XBhELABZZBCcNVv2L5a3
6MTI++zyOmxZlmSYSpx/ILpfXSgxK5E84wZCWFLDjoMBXsHpk1nXMpKO/7BMR32H3qRsLQ13ALMv
1AxZ0Ofpy5gz7xMz1jpylT/zMPsho4440E4jYgR+d1OdBhPW+0RFuAfpQI4yIStrVpffJMI+sHTC
67f1AzPoaOsv8Y8teVYOAetBxeMovS/lPOXNkulaFpu4iPdo2B4z+t5dUtbg9s2NpQD1arBC9gRM
HkJIenT87b+k5YUzGLQGLLCoHDt+7iol2oXZ3rbVp1ueZEGkg+7whOKiS+hjc85fEtQxR3svfkIK
MaBzSWrNNq9IKM+8QT/MLS1bn7hrTbfkERVnQZIsocgE01omvkvLC299WpYBUAB027xrodTgXka3
OPbGnUypjng5/uaTMp7JrD5OTeqte1lr267oj8oBjqgn7XthBLnIB37C9pdYgq0utX7Ten+yBgNf
1PBWN0KLYG3ZfzCmj2u72PGcYxBPRMZPSz2HkI++BgCQZ77PhZo3Ezxt7FzF1URHOnuD2lo681Xf
qT96KoADqsUnhvDbEQ47CNeBuZaz1KDK1LdRYYCDi8L3NrUIcU3469x0/iTrgsC9zvVQU++YChpn
fo83CyoSc0Z4RJ6PsQE6mNipNlxrlVpG6FyxxNJiF5zYsPkf+Ytv+tGJN/RVDPmDi/fP/5D4DCgy
woJlf1CB5oxGCEeQT3lzOL1zRrGMhfRLUauHviRiQwSnDM8yvNw2/Q6lYGurfk8IDxpns9056St0
O/tj0EmA1g0kf6E5bIELfJm69YdVjWK9g9fW8qO3ujRefD96wi7ab9CYEoM2MIlschhQUbkzHPt1
lAtEzvz1/eFRCw1YQ83EHp3uCmgb7rXe/U1towM44gsU/OXXaGcOU4A8EAWL0bh3BLFtXBjhqmXt
FtB5spyTNrBmvPfjAhFsZ1atE9FCXE692pOaUfKC+Bl5sxGk1sAAh0ShMSD2AHaVTdVtcInImEY4
P8PQvkBNLYGYjSRGMOZF+3DMnYmZQzjAYiHh569NkbylfYV9oTsroY8fzOavfZIcHRfEhDf6F+BA
h0TFzEhcOjS/Q0atN/Kvvfh/lUgll6AQAFvS28xAgL/wIiF5Bn6dTeQPN2uuH8bGc/NOkp6z8xgm
tVq+dYxp6zaEAIAPqzdlC1CNsjwYTflDLKW5UTqcElLdN4bIYMbELlLukKAGc7DWcpuO/WITHv44
cYL3swUm17takLDyzkMzuxiZecUrhb8gpsVrzNfMZ563zNuvUT4zEl8+VkfXltjkHzKH51WBFXgc
tjVIT+aT2bsWT9NBGnjtGlgofgtrnAo8K1uF7hhKGpIOLtKeTEH81fGSrjOG42EYwPp4cvgt64W5
HZPQnfs6jNWyetgeS2tc0LMDppohxbSRMiNAuOOpbTOdPtlt3kvL+Tv16r2JwBE1ffkW1YOGZaF4
4mImP0mFt4zQg1UsCMbtem7u2sUK0rXFZViuvlSDrl04f70YPfZoB15c3g2TlkIw0KL6s+A3T1tK
MzY8HeG5S/5UGpbMlednEHaHzEXiggto3gsG82t9hhGMhmoXZQGmNDqMtmJwFLuL78t+JdKAUYBo
gzJ23rrB2ZQp4bCtbrCC1M4CcFIqTx1cBxSC8suxnR+KqX5NMv1baExvtJ3esGTLpp7GGtHDf2Cn
30aBUSIO38khwAGVOU+aHR+LqdoVVBhFwylJ2EnJALCWu2Z+mpQ6jIYErimSD09riOE0AX4g0DRA
lvYx+acIqJh7zhjSiSZmat70NDGz/Z0DtqorfuDYnB9hZD55IYYpO7f/JE1IyLHOvq6Gg6QJOk0e
ChID668xWUhQ/buLI3gsPcJDZxcwtE5YprbrYZqshSs+sK+tO8TwCK3J1CM2Km7IMEmsaksW4088
9lvRs9fHfk+kHNhZcKA0mDX8okaCVcw1+5FXzABlTV2tZMUuoGw+9K7c1BYKzyVee1Vq3pcejptW
Tl9FPn5x2aJvQM5BhBULJpwDqzBPf4BDXlIBo89w9igKnkpr/mpwZPEIk5cdMpPBX0huuLy2sGVW
tHF2UGgg5kqdWx7BxgZBuA/wslwxBXgh0RLte424ssit9uD0UN8wHBP/4lC1UaI1KbIFL4npwlhE
ClMf94vwL3IcDRF5BODFvkdywkXfVrSiyfStR09k52IRZkjeaPZBS88DGoHVAJlo3Re/Ax/JwSjh
eGXocqnmvEuThUyLgBmspsFiclW02BLy+K+bmqgeWu4KbL/gyxoSjG3F6HwKoqGbtyRQTDwYbC9j
vXw4OuenVOD3h7L457pA40TZB+1Q2sGQsM/sSm6TmXkuzCImTWPX/9itdxQ2jCCZpUc1RxC5+KeV
XqglNiFfI7dYq16c25QlDRT6rV5TXWWD8WyU4urGXOG9f1K9ea/TbZ6yx3OADsVdemeZ4xBF237J
qtzyVhmkHDb89pPwHtcMZO1rNzkH03lVjvvOMmjYRhGMoZAl3XoMKUlNdZQYhY+Yw06RTsJpcckz
Yex71qVBmKF3QXGykh0vSDhMm7As/8QDI/IY5Y+fzu9MCB8jNdNl9PflzO/bGTNe6WpjDvY9k516
6dUnaR5yUw3y5uKxxQDC1DQLix1bQHeftNoV4/zXEGvDsTCetMYXLy1jCJyAv/Ugk01m4VXW/Rhm
06tJRORRFHC/kOhxjgG/grgEXi+wHTvGDdqC3Yw3Ih4fpU5MUrTsEEz1ouv5yXeHJ2Cs66Qd8rUm
ASBlzj5x32AvgE1vmX5M1OnhstBqcdyWultuGw2FEgqkfGcAHwgSd161lQOZIF8ysvQ0X4ludHbg
/zxroAQv1SMOIzJYeWjg8wnq0CxnBSQ3cu5QOmg5mea49qHZVRfLTkkx75t/YkypJ3sSTlMBVmau
yZMs5qtbtVezH1gGMuTpsBLLuC22stH6wMsrsM0ToDTwzRnJfYxNuRNkLLddGoH2waLhlsNbk4rk
bBACvIEzeLPUzujaUwvTZ8yav6RXtgePOBi0EyM5xyPCmpamxxd7YVaHGnxWZkHnAC4PxLg2kMg4
5ZuQ0T3Cr7K2hB5knUfSBHpaPmlW7KX1iyF3yQycXtD2/kPkZ3Ew1F7QqZFpff0o2Y3gMEy+p1Eh
1RhRnhgxuEgKByNjZ9crZN+pX3zNPVeRm4RvIfzSqiJlyVEviUjnXRZGe830oamR2Ak8EBa3Hm5d
mEv7pMY16765CHuKiaMrDL/m1mZ0XcfolpMp3yZRFES9eGoN8y1PgRYNRGusCJ+dyWN1mMv6iVgl
fbiAaZlARxwNYVMhG2osqqZNVvLCWxbPn6CYWVU1OfcZ1C9eE4fnUZMvGTNuZq/LrmB+zk1WDmZm
n0kWMJHXiHWJFZrgDta8vqlt7S6+mpK/d8kLWKcl2gyjR+3GE595uBwNTZDvjLoSN/nanogFa7Wa
PhwJgdl5FUhG4Fup3cY7rpfn0opwlHpwzRq+99HdVEazJCbx0A7OgTZGBAjePwotei7c6l04OaXE
aLD1BRKxDoGmr0a79qm8TxDxmmMfCY155aQFPrkZ4O/ObLd04jG7E0oT2pOsCvAV9rfftvR5+ASj
AFUFyEOnlWjJJtGZ/qUs1DdtyCU2slyyBjjEreBxZwyJaqLGLDgWMACYnqEIKmyaKH/48Fkmr2Ln
XJnpT1sIor2t785Wu7AjFq4v7xZXt9MYK3iby4YELKoohgAcJ2ZQSyWbHL4cG4OZ0tOd1oPdk0Mx
h2+VI0HNovbVbaa2GBF+4R3v6qm4dSp+KGkTlu54wG6bCyb/YIZ+2ZHFWZ56lCxrD0rhwuVsV5nH
FWwXiGfoQBjR/pIDHgeuNK+UXoA4CcTkgiVvdI4vTgHsoJnJZErZHIkPxx9AdKBEHXX2rHV9JDlv
zouvHptskEXVd6KTJApmLpA6nEboDrdeN57rqH0l4AWxqjacUubcoxhOLVmM21hfakNOY7D7Btvj
iXlc2GK8jeLypXZIOw3JJFEN0SEQngfIduplnsbviQQ59CsoScK6u9VFe09M650MjB0IC1Bj3UBb
OpSBZxhPMy7bIgfL0jnuTTHiWTFvXJnhIggaSbiOUCGYQ5iwj2DpYs1Wi1j7OMbozJyMbLPZGT0W
L8Q0opZbl55PPVZpm7hmKEaQyKFgHnlCvPUDM43PDrDFeqij57YYMXkNmg/X7pNBFltKeSHK9jvL
2WQZjUE2AJtuI8HtnbvlP1xsJ7rU79CrL1Xqb4yUwsDkyhWENede8tnF/kE1j3GcTkKv2TM7MI10
CKl9USFt26GPsNn/de8OEqd1yAjEKLTrrNvfgkLbTm96rHcnPe5+FefhulPl39764zHUhnNuIYgG
B+72gxGo0abp05MQ4UXEoaKJjz4tviebaEi44rUlVs1QjHQ86mDoBqSIHgzzfWppjCvYJNVMfFKa
ic/JIEMI+SHxgJo1bx0zP4w5xnSujO88pXz0dHQUwlXMae6uPblH48VlbsnmnNpx7OVWglB2WjN6
NZukRxLj3xKWqyvizCnVTMUDgbRDZ5GKrHAL9Fasav8tK4Y/Wlcx1U7JivKBRgJwunGK5Zx+9pti
/3ggOf1omfTXadT3x2YKA9dq3vNpgL7jz+92Xn+a3cgTG0kfdmowp1AichlG68S3Dnyo2jmtF4+R
J+nR3GVPx9qpQc/rjcNCRHhgeCGcI1IPgwgutK1qAshxN1LtNHd289onTMmXDI9W2xY2xtuSo5cY
mgf6HX9tS7JgB8Bsok6PU96QsujIF5kaDMttXldEKeeEaSF4i0kHI/8uC8g+CGGq4qaHMt+mQ5Wc
3UlBrJfC2OBdJZCWr1ircRf39NeJyq+ptP41hf5Psbkkn87clCVTTONgFkE8ISbMfFBF1FzFFudj
tCa0AhmDuygowmqnxRpOdKO/N1X6bHBY4JI3mcUw/XDl1srFjW7vQxH3hLLdP2KEPhZh9cbsmsWt
Fq2r2q3ORtc8h7FxVDEjlrl5Cu2YyiYEAJwbtHloE/l8po/cIvCLUfV73NFZ+DPpHgT4TnTTaI6a
wKqya0bnXcHL2CDUvPQMcmBvxmqkbfd/uv5fXfji2pPhjZfquXHluR0XAFP5UhHCARwe2KHj8xsq
Q/zxfngZHJvZGfvSoTPULorZZPSEzoUlmeuTbQTl8Jo0PCMD9AcuwYOwIRmPc7uj4J3YFoh+LRJU
uFlpfXs2+CuUXNS3MYN73f3xfJy5qPg4IAyL6YWf7nPstispnadUzjSjDCck8zucu6YKFHwCZEDb
NvH65QVZO/2UvYUKjojpimxfQM6ibf+g6q9fmMAnU+sfpipZxoD6gekSaeUeaZy9yVAjip8YyRSn
PEmzLYeVvtPTbm9nnfYcV07yIox0H9u0xjn69z0o8SPbVqJGNJAqqszZo8V8ZDk/3DEK1Ws8No+Z
qF6S6wX7obocETKY88la/lC5KA5VGGIUsf2LV/X+JTX7Y1Vq0ykd519sh8mhJUFjP4zmH9iN44nC
bTwRgDYHPqCfNTWYRn0ALUPDu/aqmKeCBpYXP83sRSQYaJN9I2fW2TZ1NJ1KhESnwnXeifOAml1U
8zm2K4VgC9Qk7mQmhlZ81/PPuYfv1XpKY2dFsqE0/a3tJqTXmDmKpsG+TtJnTGXPP2549+3wC05E
eXTzGJ5Vdo90n86m/UvUD52QHiNiGVgWkG2BBiaU5zmG54XiHXREBr+5HgkyCMlmFwau94ldKWnV
YGEdixj0CEYjVwg0Gfg3C0dnomg6gIW8IVQQJGBD8Qzn6jXVGIAyIreDhNfJK199wMIcs/annKo4
KKDbz4mqN1EZSXTw5Xus30KajU3heNaR4dRG8+Bn4Ur4JgmdffVgALpM3G9VoAxCj6tWU21yryT6
xUyh0NqD89yhTIzK7mron3HDWdvoJvRXF49ZW3HuDPWxyZi46UiOCXwZOS1Q50EPY3zVV/mXTaGb
xFzICPRF4HqIp0vCXovQ3Yqid8Gul81Jr0lUy+cXBz3J2tHMZzIgyFJTYUZYMo4bXAfRSk1dslM+
bOixpaPGG0mTxqizqJccDHaqneBrgZLVNq2iPe1T/+FLwzi3TrkED2k7B+Lf1rTHt7HJUJCbbKr1
SJD9NjuInVy6GbNwEJZO8smS5krIvNm0MC7McjY26QyowrUxOkhCeNmFoU6Ps4jvSE+IT/m0FWoz
k/qprJiTd9SHhHHIQ4sjaV07B2abxclwmvNgzfPRWWZu2CfPhlUwBVXMRhaBlx+mQekIDe9/WEBu
U/NtgfCYDeq8VPEdjb2/QarnN9wCYN23UzL4Z5kBaogZRJo9wQD85HFvFTuUMXtCWNkIhepFjiQB
FWWMxvowmFQXciQBunfHgz17sN36g8X+Ll3CrJ0Re0pp1vcWCqrT9sUeVA6UdAyGq3zGmV+y7bL9
8YHTjDmPm0XbYhToLWTRbMemD8gBCuk10m07Klofy/fWEccWIy9J8BrL6xWfNMKojFNSyT1jYCY8
CkEOdtEUlZBOKUaAB8stLXDzhZxmQQ2u/4VskHbFsos0k/7uq7HgUQHLG5UD1jJOJe7IbDPYdnnQ
m/ivEzfFJU5nch2m5CBMWomktdOg7fzDzD53P1tRtSOi/U/bQySczYduZM8pe4EdeHBY9Wm1HNk5
GV8uczwgzfDQ/qTdsEkdG2ubTnaRDAeXGzu94/dYu4iC0SV92aPD8O+eaT72k+wMEI/DDx1jaLfP
9C8UuHaxyTWwtrpt8YqZ19Aud4SqXzV6460xk/neVkFbChvhFOesfmDgimLIrjNiCPQzk6RzPtp0
KhJkouuTtt1I4zCrv8Ab11NTc6ZIXB2ZyF7yhuWlx0lNlDcFaT0/m4CL1yztkPtpbGac6cb+PiDR
HE3X+DRhsqQ6KI+Ol9+kmFnbmEMamBUHnEaSeMAUduREUtnGlmrnOtGpI9zh7OGMC0riz5E6pL+q
xdUQWsT0VB5e0PKXEzM5eHy0Kbo+RyRkHS5EYflGZiT9im29zUN98b1Qv+1MwXQ1Gtw3zvVd2WvZ
GupvvCG+ac01GoxLTkIc20TQhfaT0IZ3MgmB1AyQjRr32o7eG1hfQXm96HJnpJIkLeHiVsjQaPeD
tgaZb7dfztxtbHYp2x4DGCOV3yIrJJQQ04HWwARjlMgulJ8fWKCj3628bDtNi82030ceE/HFShRD
6NyKOm+CzA1/izH+XSroMadTRHBNWpGDqCskSDyfUqr2HoJ9Sp08z9q1qsyPGTE/STQTiJ9uwSmz
J2KnbyPsSp+cRV7Um8YhNMbmhN4axyf8aZ5pA2DfEdLlAxeKOkP8XBFtnTwcK2fOHT0ZRS2Ppu2/
Z+wulaVmGPEFlZVLaATODktvcaJ20P+GiaSKSP3zdKYFjkRK7s8frWQv0kqKRtcFzY4iiSzkPjyG
lvVsdsmtN7CfFpn40Afzn28zbrEkolYzAplvWeIKrbrhIZpwR2kIqVomxh3rz6Hp7uDbxnNdqXuX
yZpdpDffCjSvNzPN/nZoA4///xusaGg6/WwBh1xqugrxdw9dfj0hPd6llsYzWouPCbfeMcOUdDeA
Fe7DeJyAXfGWzT4iaOiZ6TnSaB+AlSNlAth5TL0wvvQGLFEiDEMRJ0/uMtI0sXH/jRedpj4cDT/v
trWk7ZG6rpCukVOCE8c+DpnTXjBnPIidIHOBaoeBUpmjcf9X6t3b2Bf6TyQ6yjS9eebob5a5mkbI
PMuH3kDAK5c/jOaqV2F+7pvoSiEi9gRB4z2s/YddMXms5/4slj8iM7okmSxPdduRBablFhhx+AYq
ZdE1x/Up8bpTXREJEHoZuxn1AnkHy1Obuah0yx2yTWMzOEnORk3ztikznXVZIJCrPPClYpmStnnO
vGWiuEgcDhXrYhcJLCtxqhC5Gu5P5dvlRaLLz9uSwRv7KtmbB3g4xnqsDI0VTxIH0vD+zSL9U3kd
UavNVbBTvg1Wj1KRjMkOh9fGM2xy7ViskneYu/k1RkHieBnPWrEoTUFcThM5xVVcfzUTIgS37Dc6
CqxQUdlMCthemaG9SRhYX+fc6Fk7x/eoYaPS9Ny1nnDzhz7MbGmcUqOgZBuWtkzdqWwy6q05vvWN
V1OP1h8VlOwTM6Nw2zlm/Swdn7wNreu/YVnujbZJru7kvKuLG9kXsZSPxgOv28sMT94fmG26E2FN
k3jragMQWt3fEFLtU81+MUOUIkSMsF5u6kcn7Xtsxgh6YrVrm5JkY65DR61H3zqhotFWcYT2ocpL
RjiqX89zAcoqPXEPjkg5rbeYGR+JXta4J1uq2NBIsJifETWACDULBDHsu+qp2yFmo3ngw+SY2ITW
VYbIvviOV75CIGpxLACcp1tIePTW0q+O6KNYZpr6IY1ztpHYmLbKtFC+Yt7WKu/UQDzLspfKNPj8
KTnLnqGCMotnKIHPxUgr7NfWR5ImJ7LjBWKe4Wpp7q9Cs2zxQmRo/PalhdLDIWKwNyKNrCgBdEOz
zwrQxiodyqd5TPy1Nwz1rZ6ybJ0O6d+h5QlYYzBqDiy3Ix8yx8ginTREnDQkUDtF/WllaCDkQApa
uNTd/cQiT7LbRlmiXZtEugdWzACydDxdSKDkEoU8VnQYFYTCon2TCOM/tCUdD4hyezTZFnptfq1N
A6HLZGvrjAyhNUGVECk8xFuIJAvDPo+1e0QA55ymov0b86psqHnRZHFGhtBrGPCgFJ/nOxlw7FME
dpiCRy7IdSKjHMTnhu+lgW6wGZfjjV8riGWkIuzGzyz4XvrZ9PfSVneCf8m4oiRYQpC0k5UZBNUk
n3Fl/R17TuqulfrVGFo25BMFBz3EhTttfjoh91MbR7M/elt9N9GyXQm14iVln3fWOuaIlfdJled9
p/wDYSUmPLOy2MWc2WfsL6AJR9dHvuScRt6XDaLERyyQS+cesXBDdGbNwlsUjuiy62jdmaW/0Ud9
X9uToEex1qmHb9rvdbicrd7dJ1AtpG/2GXVQrU7TJHku3e8EoyLvomc88DBhwWFC4ugozGBMgOmz
8nuEG38jib0hzQrylj7ha2SV1bcVMb0Qu9sCrXwDspKrE3WOTJCbhYJOlrAW5JFa+E2XNzRcYnMQ
g7i+gv0wgoj848yf+zuFKVMJZ6SuZMJbc/mEddgfQ4PUkBSwpBDSOHkVcLw+Tm8iqZlrGhIkzNy9
uMXa1gWBFD2Acr3yyudMiPNQdEBxjQX9PyMYN2cRHdSMs2+2YQ8nPYVEQlDdhRvtlBdWxYtA+8rZ
o7EDxVyufJv46yKUJz0arVU9ayOxTJV1imPGrhh2+mc3dc4Gxc8KkO30cGdXvzi5/s9FpX8MZzcN
oHp+OrQp15TaFWfzSB/RTkfbaTmi+k3oMkM2w5bNyby3oyY6ssaucO8WIYtCxt06ES0Xr2iGi+03
2Ob7Q7qvQ8JYZdMgsop3cYVtlZ1+f2xFty2EHR7VxJGDacPbiIKNw2QQ4NTVBCOaPrW5z1BrlbUy
v+r1p1GSMMTGvjmOGIH8Ph/ODmzAczfnpzTy75qrD2dhyHuDxP2QFwb1QYQDLYl3NANcOdSgcRnm
n62n87YU7VNNqLZmdxmg4IEdwWgM587IPhVWuIMRxnpg6Wzhoc9Xmwh290ZH2apEOB/JX0VWXokT
Sr6BkoY09+wfc98YNWrzMRVx/qJdDOjIR4mlmbYTnQZmUERKrf/b4l9+ykxuI81CSl9kn0i3v+3c
ys9qmhhJmTmoIWO8ETujNuOYhDs43ey+s/RiRORAtxG39zQRHt8nwK5l3m7lxAKe7eF01F39VKKg
xvWfEkhZKf9kWUuK0QLqHDKOIbhM/trsiQ00zD7d2z0HrCS4rpl4IjKhbSO0hEg7jUu16ITDQrQ7
s5+wsNlvWsZCJ2+SvW8SqFz0+Sns5GfXwRJRNeMG1i8XzTf27mRiw5KP0ZyMDccySXlFdnaU+nII
NxeWiZa1NsloCnHb0Q2uGK3qaOnr29z+oQplnDsh/IpdVKipw3MAR6nrXNT69fiBjJp2uElfmqF8
NoqZu81M2TCyPvFJvWU4wNUALm6YonvVcZM2xuicGBasBlzkX6Nu//au427bZqROoJwarkQSML0c
+xNqlE9LEI6cIsrQ+fDiYtraksW46fH9jgLjqox+Yzff4/bhLgN84Ek6anYcn3UNd823SHPKNlZB
buOAAo1xrUvUeUvJ0svmx4W8B+S5+mEwmGmMmJxsyle6aM9IC0qgrxvbRl9pkgseuABU0QNTsaU+
F23SsKb1LJ6QnOxvUODMjtGBGOy+9G64ys5/xCSPbRtEyETpIq0LkeDlAniAJ3Hz1A3PjhnfGhSq
wxKERLzZz+zYT6Yzfw5Y9CIr+bVr6z52xK+27lecI77wJ/HqYlbxhXq2qhDPevJnjsPvtmWnyGar
JjgVXUAn/xj2BQ72U1pinC19/qusxz+zVd3jufpasBday+xKEpfTDnw2bOtXXdMdZh+W4OgecN5+
eFPqr1pTZGhewlfyGUcspquhz+QmRiMI9Hm60854DukDsX7QiTJne71xFn62k/8ruyxf3PWcSqjT
kelCD53OpL26m87Q7FWq4RIAXc54Zew+vBFs9PLUmDPac0Ws49i+emxoZtSQtQ2Jx5gSMhLUPsOh
xchIsI1BFd30XUAv1pFVBiU/rmYiNv0AQSL3RZiAUSCaTGlIYgGuA0wOp01kut7awuswUAHdsviN
sAXcnT1G8rqYUSdgzFxpvrOtYHJuaPcJ/XsRVZez1GMZKzPyBHLNexFHVRymxuZxM7CElc4dtsQV
BixKQEDBOOEd8i1xpkQjTnA3ejVaQpfCtuYreEdz1p48cxFxQqHR6VEB93zZrPjxjczkNSuL7QYR
SiuuN0K/dOI3kmdIMWdbE8ahndOYgrs3F8h7fCf9hdwg6ALEGU/oyxbOfm06gMyqB4iU4sYoSff0
5eKkF2SLcmWKddOkhSoiBswZhnOzBZjx2+oM9+F+PJtpQ0UmNIrU9Nsd0BSYtb5UBaRvFYOyD1Q+
2Hb2tKVkQlnKOznxhJyfp2SOiVkw3LF7Lcd5P8fdnZryDRxnFqExhVbgUCOXdr6ns8vWclLdJmIq
RVeY1sxVYR20aE4v9qjwXYEjplTlLdT3EIF89HMsJ7ywVx+0f2soPv23HVn3Jq7XRZH5B8fs+LlU
cezES8MO9jhbNYaQLOP7FgjlCEFG8Yj/QBtWnHy4xKAZ1MwS2bTv0yLyyLpTZ7DnWvKvkeR6zPTU
FgEZLA9Ii4V85BSsFVEA3gRCJZuMYEx74kF4OiNb4QWTbT96hYKoG+L+qONhubG8u43aNK5rfDmb
ruyeNS/ZdZa+TYp5DGbyupm+TOoWH/ldbXU8GhUz0ECYWIiHg2N1L1LNrzazuA3Crb++hSjHaB6D
xHUxgtW0x/xFyRQtWO0EMzc54hvtlfOsYqMTvVkReQMq15fADhJcCtKjOOFXQtd+/Zpmj0nBd68X
pxjLX1I2t7QZDqKZ//pi2lkoRiGNZb96XVwjrDw72WIv1zV8kOzLmt47dSxoL8KNnki/E3s401ev
aeMrmexBnEAn6UNBEcrM6GR8stCl9leDtR3mPrxkWRlIkzVQ7Ngew3O+4bl1u7Ma9iLrnuAIJ4+c
OL7dVLImTDL+5zReHKMuzALOGwoV1J+QFfTwKSW/rKHL2PURHzWCow8wwtnZZNKL8cE/zmAP96BT
zr6mt0cPmvOhVAyf7Ma/CHa7IX0bXZOnnxyH7kPU5suU6/qBMeI3MbnBNPtFECmyDwGGdKobL0OU
vxpViC/PUYgFKqs+23kxH5XdpMv27SeNSlpPVm7QC/7UmcsmzHZ2aduYvDfLlg5F3UB+cNzQoRv6
qM4NijazQhgkLX5LcQ8xPF7Gor2fPfOjbv+j7sx25EbSLP0qjbpngjTuFz3A+EbfY19vCClCwX01
0rg8/XxUVvdkqqqz0MBgMHMjZKZSoQh3py3nP+c7ergc2sgsHpp2uEEnrh4t4AG2n6Q3qbrXPSc8
upIaPhpka0aLuX0Cs08bohlhGcurrTPFxbMRig+99U9FGNVPNg490/MnnlLMIw3E3P2QmOEjh9Ot
l9zYZVS861BWNl5sF4d6LHZjmuXL3qwf8zaf9yN19LWpJ0eKwYzzPE3HWfJeQJ6xg8TmmjeRZz1j
8lUM4m980zlFk/GKyqD2UWdR65FXvHo+dxI1zSytOOIWHCVn+t4i5RvOaA74LZCHJmP8MlP90Ic5
Go/O4omP6WzIfltQh532AtKg1h/CZYgJOSSH0NHRmcBTuhR0j/Nq0FvwGDRl7PmG8Tu1nBz0nK7h
IVX2dbLa/Qjd7H22koMD+Kft3ZncnTudx87cA0H7wCIxPtduete0zgea5LT38/wlYiy0jkSSHVNp
3I0s1ifT175Gq/tWtu54GUdp7KLZfuA2jymJ6p4rDZ8/qP0gwC0qxlvKN7Hu60vimcx3i1fhJI1i
k7BeEI/zaLs0RGA5dWA0scVmopILTczPmrLjazRdx8ViY9TODfc/drm0Ao2L0nZls9nnQ5UHXa1D
m1vOx2B6BuyEBUYzXXNANiDY65l5mvs2OfV5c+obZd3CDqdJoXTdrde5BMWT/KxAif/+S8kdgNm4
NqyEa2Vb/FMfLeb8FyfN7U3O+Jt4rQ2pk7Q97eDVVhVV/iAS5nB1feqafoKn95gVUOWT5RfUdlE0
09nhM7onxBVv+zBkn8hcOjc6hr9AipJNa3JsrDOJQzwsu0tGuVRZORCUh/ZTZE52bJOrrYXEqhr5
Iy67ltANQg25HJNI1SZHnO3bdtMyrnssrWVqNJrHts1A47fzuIPr0l2zLvrW8JH3VLQ2LRMrNjCH
vsoMimLDJ5mm21ySGJAmNgjUS0xt9HGWvhkMUnsBf0Tb85vutxnD9PkNW9sHOctyQNwxKZ/YKZu6
m4jzZdEj3g9xt5MxsPRVVypyz32bb3XB46DPGwxexg9MMstM4MQGvzh/zelHoUz3ZCbUSDJgaXc5
HAqy+6a69SEiH3RCcVast+c89u40U3Kt6mMnAJe/8AnlrcA7FhQpzXha65+nSLwsDzTS9fjcSwfb
pCeDwa+ii035djAoTsd5g3MHcrwX3c0+scycqdzWN2pYD0aeXCwWvIJcdB9r3ln4Op4+PcdpD6El
9goUDUAXvhiNbVays5eEfCAbAFuOSIs7qbyMM7k8aaQfeslckOZFyWN7wjPlnXzKS4tBr2+NCltu
XMCBdYgdmdgx0bQh5fRlRABTAyTLdPKs4cZEAs8/bJE9+FwAyhbeX2dlG9sgwcgx+mkMxyTQwuZD
1V52MHgb4TzSeW0ZNAc5DlPMzjtKpvacsXu1A+NgrxNp2gcvO1JwYwx3cXLPmWra8BPh6gpd+yQ0
59xzUyZp9E3EX7KZH4y2vY3RaGtj+eGX6sxY+jtMkBZxltKv3h2JXdvD1PG0oYh+0xeRdsBx2R8q
HNPullNaeGulGN6AmgYNjaX0gRJy0LEDdJMQQel8RjHupnh+qQixbD1dShKe+imycG1LlxhAjH5S
9/aZYEN4y75ZNCZzpAIfN4D/cyJKBJxHCVkNKTG9urO9pyMQ+7Bjbji13TbRgrKaFhjFt6plJkFZ
WJ0leI+jucHaDZcc60Zz6w0o1CAIBtKK7H5lvQ1jd6HNPFo1v6Mbqbe37FeGyxw5SnvL5PuLigJF
iWG4SRux66uBA9jID6FS5bOWi3Vli83kcOJsSKexJjMXiBJ0xBu3dDDdxHCoRAZ8j68V6EsPJcaw
fW3cTzMThWakJdPW7e/3+rbX+VayGSoIujDQrGQ5VEmPYWjEF9WzLJBNtG9r5jnhAPiknTA52yOA
iNz/pjwQPKMRvcqZ3BHF9gVXGPe1MEg3hqO+hvHyUVH6wVXtlOegKJTbA0TC8Zdqk2RaTEjVGMsH
LEhbv+k/4Y0xevfgSoCioIYNxvgCLZra8KuK3NvWyB+ZueBuKt6bgfol34UI0dM9OllcvvLY3SvA
DeuZ+RJHlk2OhgXIL/kSkiG/68BUITZcEijsPPk9rTlzwduCv+sTtXM6tELrrgu5z1JPEqSRzsQ5
YRevXW4uNetR2wGAG2ec6t7SuLMopJPzKYvxwa4mLp9cqqe2oQHT0DDbVi+DwRI3uVm1imJqTpeu
aH6bQTBlCJpL2QJ24FGwepFwWqtpwmCRP89iandjWwSoiNnOLrhnlFCgVlIoSH8NN5lOFDedIELg
4g0NmdCQ/OMXOoSulh+fKaSlgU1BTkx9tSsS9ayA3xo1rzwT93yK04OPzuXI9yidx0BAK8DVXN+q
efkjEzRkm1M3uUpOrV0niNf0dFak1s7iMhOBbu/YW9cGsrHqtR9xn54NoK9AiwdRfPHMnAnnAzQr
Ibpw/rj8NRPzJ/GyyqeoKpdWyN+JmBZyBHKzsEiC/cJxj8k/1XXceIEKzXEb+hKgG6A9ZUQfPOWU
FDCZwayEa28BYEk9OQ+dvC1N5xW6xefiVF47IxboobWA9zeLjT0Q9aPpistc5PWRaPAFH0Synqvv
VTy8sVXeZ0sbvV1Ud3rXbaGhcEjEysDO4tfed2WcYHPKf4ExNsx/ZLj6OuhWoUPFpuHG+wX0O7Nm
eok/egEn7XwVduAO64gc4kTHl4cdAKPeq2qlE3iiIGimamq6JQF6rbJhBig+2619iXq5Z1LExHMB
IfusYCY6GBe68q4qGY+YIZNzmGxIjGLjzPV3fBV5XQFeQbVKvWMXkbBt0fONrC1ZgqqTWTlHGuFJ
3jcPeY3lY1xoJNLJKFTK30DovGr5cDNo2vIxQj5hEkgWInye+ZIrBrWnJCEaMg0Y9rK42fuhRs7D
GNoAv7Td3HDaOFpVIHTgir1p36uZ7m4jNo+a6WPMrpcVhgUDB+wJByJ5Ti1l7tHxXynB5LR3hqmr
Y4qJfD6yjPO95Pnng1PbgBjBFh3NyXshuABvaBe1fXWwIN+CtNm0mnMoXGdcuSn+BZl3D3lnHjB6
ugif5FZAaTlm/CKd7jqn2RfgnK+yST9qnQRhyuNrFrQLey7dtBGDikYLYJHBp3D4JNKOdJP70046
6XtXL2NYMlTNMvMc1LhnoElHo8kzZgjx5BoAAfJHi4KaJV3jKYBdjUZIYVR3Q6K/wMfDQYkUwrqm
f4yyqbde4XC6EdYx1vkbKXl+To3dXz91P2HWvzx1vqX78PrRmUymiX/7E2G9KKXFB9KCveuFq2Lm
XFEjcsIJ0VFJcLkT9nMgZRSflWzDgJAqsTC2dA9fNonI5uKN/efsFoIODlTkJQMauto7VyByzfmX
NFpJqMx5IXsNAsUhuOEne6fFuyHSSmxikEAFwVemyHyFioystiAPRoo9Y7v5KnVz2nZafiJEMe/1
lgkFee0lJFU9O2nEX87mMNrhqzv2j+ESRalBCNMxpLFNQNkE1cKP0cqjvsDVwhqPuFsVywt78G3g
2hZ6q+An9QqYQ5NjAEzhYPrXr7D9Tx533zZoQ/D4Fczwgt7+A8M+KVUISrH1g1a+xip5MepjrnWn
yWHYlsZIP4bhKEwu+QG2IWhdq99oWcSw35h0Do/W2yC5BLuKlqMm23RKgd6Low/6MPANaEw4qxSG
Q10/M9NDRhv3bqI+ooQnNP9m08GJ+nYxW2sPre5Yy+6lpBsa3pX74olhPyxN8wSDiYiBBbD1EHdL
fv65d3LoJzDi5htUlAPf7UdeY3Zr0vek5HTkJfSXwy366xdrKZ34lcYMKsfxWBjBhRIX//OLFQkq
ygyn8INRVO+TmX4Y2AoB1T6/U6XIkYKhMWzw/H0awi/PGhljgwQGNrsNaQTY6LZ6+etvyP0nnGbf
t4S+LNaG7hu/fEN1ysOB5uMHLkYwhjfJNy9/yDOIURZNucNwLHXtbVYAPOfYO5Thsa/bB+okOGYJ
THz457nd83hMpvkB5FSkMSpATV6mF9ts5BFgwvWeFPXRWqCcloBqGnr2qwm9Q9eg9oPu/8x+pMnA
cSxXL4VXHatsIGfHfrfppW/wkYcJNRWPogpB5TSE+pcAXS4uMDCGjQ9QcaUE7RCXsbsfIre9m2V4
GSgN3TgaA/LBbNfaZ+kRzoI4+zI3Y3TBJ6gbi/E7yjnaFP7GNOkBLfPzstCZDZ83ZSVv0cjdzzVo
OIgnNiXeGehz70NtP8T1/PrX74P1Kx3f1Zlt2fgOwdTCizR/KVvAlzlDgGedqvguN5Tc0k0B3nZE
Huvc7Fxn91aT3yVJ8gEB9jDp5fc05ESfU8JgDWmzHhe8MkOPckUGeCU0bgEpBNhk4gPOcpz04KFx
LpiDh83dszeys6alyWBrTtxE1PSkHI7TVF58FDnpT62p7kYkgg1c1S3+N2/tJNGNXB5OmE28ELX3
+zryf6115o+lM/8j+FFdvxU/5M/umf/sovm9feY///X/jWoaw9JNPgz/dTXNPim+fcTf8n+7bb99
/pDxH/tp/v6Hf++ncf3fdN2zOfCxasK6+UPPuP3bsj5z0dVNi96H5Xf+o2nc/E3YtH77JkXi/1FN
Y+q/mXTI4GB3DJulynH+O9U0TP1/WfUM06Qz12YJcflws0f8edWbtM7SvSzSAzPMeiJamGgth0vI
RBvhmyqN8K1bSux8LDUXO5LJe6KFfLCZElqHXKstKMdmwcPoDK165f9vcem57sOA5HyrZTWPNjH9
bE+Xk1r1M1QCWVUU01Lvt+Z+znQIXk4wOql2Myx9fNRfWNAdl46+MW7OUGbw1tsxJro+UvEbKD7S
RunPfr9wYCkkpZMG5hDLG8+b9GfHVM4nUTjIwUtNIMpvf3UyrM36UiI4L3WCYikWrJaKQRLf1k02
Sw87B0bspi6YQo+K4AJsS29L49+8p5ByGdctBYaFsXQZDoXlMFdqmseYibtaZTn26zGHyEK1mnfy
pJ8BDaEeMTezvuNaTWmijPCNdAKqUisg03BMK60vKn+Gt4nKims2kEtjIirs534Elqsv5YzxUtPI
xMC8I3uuHqGAG58zvbDP1Hdab/xhDORN4d5g91JHfS4MmhagnepkFO79xnY4bVAU2XDtZbg9UR+Z
MBK5xdebXRVHjWYV50YSxJZaEuD9vBnrqL6feL+oJYRIRfgj+wDQYj/SRdS6axR588YsFYkwTdd2
o0KvWBXS1+9TC8T3am67OGDuNp7KyHPOwmH9z5Z+TNdeqjJb1zOp/XIazkTWBNemmvPbngK346TT
tKk3NX4z7vzTnpoS59RLOjnnpZ2zUpl4NeEDLHYbWHE1lvtdHMfQ9RwHqnLMM3IsVaK9+nNGlGjI
DINIXRS5WxW18oZrNjXvHLSJmojQ4wLiyMJ/62s5fNmytKBZ5Ho+8cZY43Eg7or+ODT83ZZ1Z2cy
CnrGWA9ohOGwJzidHxz61Wgkyzi3AxEZwRlY/uxfmyhLNJKxc0lGSCQMxHgjyjuRqP4trnltt5Ne
2Teyzq0Q9m1t0V6vt11NehAiAFHEbiS32mL9KesIJItuC2bao8LsiqA9Af9g3rsmJd/siw4hgaGS
Hm9Q0Ju9V+fzgL3UK8S6tGlykF1ZLwFYEM00k7TInbpDQIgHgiYOZ1gYqDhRV+RmmeuGumZtXakI
k3BhxP6hjQemTuEeVZwzoMwrTrCudWvjfVg7NU6Wcqx6ZFi3NC4hN9C92QFiTqNCvMQmShZnTYLG
fZ8YdHr43S2l8/ZHgh36Ztbm6Jk5Y/cg+C6cteohTrOaaDRb6haWUTysC5Y4Nq+OhhO4BbF6Saol
LDlYApGQ5dC+Zf+NjzXtxteuVz7318Ftv+t1Ctwrb5oTWr37mpm6TZp3qBfEqedtU0+IA+nYiAp1
kKuPaGzkFWtpm9tyKGbqnUxzxz3NesD6RYiR4yH98gMpcFI06Uult8QQYZi1a5h98aZCxrqERVXi
/ZD2VtIjiWdzRFR16jLaOoq8u55U81Yob8KejkVilYmWcFsBjuCGwFe2h1kH1gD8nQumzODFm1zM
ohyZFlraJMyju/DuM23yDnD421s31xCifQMkIg1YM4Y3TQeO1KYPcP2Go5pEdIphCmPLRgC4C3t9
eMrDytpNlBuYK7Mtuu8YS+zXotONLTdGunV14exjCdYmLg2iBUq6J1H7MW6cZYYtpgbePIOinTQF
7VsMUsfLNJX9cYhSCukTBItuMMEfxO5wnUsLfVKilEcbdGwVYFJDaTKF/loxtD9W3IB3HQCeFyMb
sN7AA+jP8C6aLeUo7AoK5X2OC3PTNz5eWn/irk9TNGJ3a3snguGsY33S5jcIy9EhnhquC3iZ+o1h
1eI1xOi9jbl3fUA/TF/Qr9ofGWQZlE6/285gjNmGcF46qVt/T1PbOXBdRozgtAdtlmXUF6LDszDF
cbLV1eib8CUgMe7CRg3vXmOMjzrAgyNe5zgo02441My2ggR73KXi9sUsrhn3wokMzNN9/ziToSYv
uET3TYMpX+d44KwAZHzKUiMklfvFvVVXUAmTDB4sHGFKR3vulvdwzsXj7ObyxIEZ40RD6lRbMTYy
r2VT8k7GeFuhuAIgeElx1e8IGGS7RB/yPcdFuIhgyyF9egZoQjAZ46syBNqjuxgzk7LgUZDLJpeH
h6H3UlKRMNX1hhQ4bGsXFEvjI3znbXZQ9TwEgn0mwOsMEc51fHsDDBVzXGr1DwULcUIB4xjtmaaM
WHZQGG1+56Lr5N7hqpmE6jVveWU0cnThQPJwnmCVqrznk9KA2dhHLaWzEX0O9BonsiwOphMrml1s
RwtSqnSvRk0GQKOBakNrKlBCm1Fi2RRU5sbmGOiU3m4Y9erPUwEfcsVBWmJPLapzZIn6jqxchdUk
ItM9xmVsrYmDwFfxEjE9Go5bVYgmRTExz6kw8s66t4m0qeIGoSA89EPSLbNLWjGDghqaB9CR9iN9
bM1NNfR8rex7CMB7ihbiZqMEewLxP1KaFJSvZarLS16VFa1kSX1XdCLdzYUWatvSm9wXwx77a2xp
MtCcmUl2VXv0yEv/vrUdfJK1CslFZgV5bWm3KOzO1N0M2CBP0JfqV8QvbTfV0XyiYw3ZCyNaG3ix
brFm1a31BqE0fS5HTHqdLq2D1PT0mIwyPjuIE2svRoJFQi22pSaHdZpGh6TsH/NwcUx303xJ0tq5
z6uBUGM7WyE6saZv+ON9simQMO+tHDL+Kkpj/T1pRnc1tnp2UXA+4QcVs/oxgZfboqkx4J3rmDQ5
1QWNcCl4TpIh0OfeO3emnNZVlzFD11JoYNQmr5PCQH/CsTqQzEio7mzQ0E6j0/dUg9vtlz5b1a6U
LWDACJJqjqX0YhuZTxhEp8bF0drsoYmKeavqLn1t1AQ2K1JJiUzII0wkPTFxGvolh9apPhJu7AMT
08ANONaWPvkC1iHptuSbZs9YNCBO1Vt/MMWSi7fEwRNgKTaJljpEkvIKnVFhzWGgSe4xoIgvPU1l
gonGmt2PrgQcAxWF/VrrE+oNBfN4qskB+UBcY0pR1TX3PrixGj6vK/Tb7iabSPr3fJM3rKVk5mlN
PM4RHI3Y4cypi0g91qlX3jpaSO4qE7SxDcolj6DN22S0YxJ+CVm7JCRqqouhOOP7kxyrWq7rGkn3
cttoIXBMbQbSsjZICj53js38M9V07wF7VHKsaBx7omO4O1mJ3R/0yZE1pSLSfDacaFrnI6StghWM
MwaVjvgFiXWSnt7Xg+7hKJbhBo9b4u8KiVEGJjTRNj8MH7qmgKCg4StKzMLfQwznSuvGz41u2ztL
Ae3GWWYHVjvQOuAa1bOIFxIicIGGCa2ffv/D/ez2d3Xx38q+uK2SspP//jdk7n9x4Vkq+P6giQna
p+vB6zzOKYTJOyteLAHY0fAwHua8I/Pfwo1oFTQE9n4DG/ZE1XivHhV/16rB896ZjbxXpsEJZoaS
QV02s5iFD8JlH7K4Fc6c+KuLZtSY2LJLM3EJQqUZD3CALjFlmntZh7yDWkPY2fEZYvpFMOso59Ix
92IYH9XovpLhjXf4QZk/jB1AlqYDn+TLRq5t11sQICEnjQYnEd4NefR84uJVIofd5NM/WZm+vnGr
Yb6QuJ6CMZYuyRmzeB+NJP5sy2GET8uWMTVGsR/nHssyMbZLZzHldar+EBkC9K0BTOnFmkfayPuk
2cfOCJCjtdwjrCr/M9Ocnu0onsKg1cJ+VxQuZOlWigTB2Q6fEtSQVx2u/cZJSOPCN94BLmCmaEbD
q8kueUC6KQO5bOKRyC/+lHg3Zg4ab0Kg3VcxYD42fzKZ6PfbpJfzLa7ZYBZzt/bTMcYKZzpTEOYl
hStzmNRPCnDEj4Ep1ZWwkjw2HhsxVSEvgjveremit6+ErZIDtxOm1B5HS85tFAAR1InlBOIKPTjw
JhIdDh+/V22KxiOHk+5o9DRvGQwSqnl4ZRoFarann6kpUvEdREx8MCealzVI2Db2OMO78a2C+icR
RgQ/EmmdZyxrD46huIWYoUapQ6JybFJpNl80nVT2wk2+OIz36BdwH+dcg3aUUISHRIodMVyO7m2a
lE+JLMxP+lqTe2boE3ml3Ot3Xei4jM7i5DCmWvNdW1AF+Rz6m9jr9VcVNSnhdS4Kvq0qsC/TsMf7
rC7uXJQbnHg2w4HxMSoFpVJcBEAeNrW/I1/IBh5LiKN4D2zqoB8JEhBV9fz3yjbLt4JDFYl3QDPK
coubJM9Td93CiVs5qotWRQKcG772Z5FTyhiNTJ4LO/7hJiJ6irsB/IphqPRA9AunqIoudacXQIRn
/9OurehpZPbGbW9hlnR5JfZeHDqP47DQHlEm5CkrgDeYZlHeleTD+41TWQvxte3rT63GZt/SmG7Q
XL3rkVGvs4mzD1IuvlbwI0Ft8lMyk5heHMFHmLx3TrP6z3tdUd03YsTqVcT9U+Gm+WMoK/JDAzuS
6RtM4K1mAiOVR8GsCly6las/950/76rZhKfRT+A5MNGMIe+W4U3+NU7LY9XBXVzbmpq3xmR0r3D+
mbjHaXQlq2zf8Kp7G4r2+jPuOWsX5n0cyLkaLu3SMcNQcC0sg1Mi0T5cqVQ85VV75oyYrdzCLj/y
n4tEPUmi61n1XnDoo9P4YGqwClvQ+dTQZLAUATo6DUy8Mk+2hTW6Oxyolzof6+OoYWoeUuNsmjIY
M9CpuUM0rnQ+ygG7JZyGeyNjQafEsLoXy2X856L8f1pf/P9IORSGhdD2XwuH/1PKb8Uf1cLf/8Df
y6yd33TDFL6HIug4v0uCYO27f/+b5/9GLawtfMcxkRN9E7Xu72KhcH/zHYqsfY8JhmtZBrMeWfVd
zB5o/WbQYMzvGK6NBmkY/x3J8JdhuWf5iKKwnAzDMzz+Sv2XsQTcrMiCvS4Pnfkl6GF3VpfG1gJ3
YCjpjgdJCpK7uiA2bDvZYdxpzXjUHozX/tl/re7b2+nq4P5zmg/KUoKY0V/1bL4Oz9Nzc29wIrHP
8k7TWiAHlIA0VDie/vBC/7MTwPL9/e+x49+/f+YpPi8yqTHrFzk/QgQtc6/oDlFHF9aD+eqXFUTj
L0XeY8KCSe3bLSqX7+yKZ2Z9MdHtZ+A+LGd45DgDE/k+qukEg2fMtJ03WCyvoyv/RTeo+CffJpPR
Rf9F7qU24ZfZnSikUaP1lQfbC4t9fJhq5xLNxo2hpdm+apV93JTxkxla5sny/XF7cpFnWXZfLjbg
C3h92V3lp88WjEdO0GIAruJZWx30FvpjFLJMd3a/mWQaw9WABfjXr7L/Z13556uMrm065Bm543Mk
+fMxCznMSm3QDwcR2WAnFdbn9JwRN8XNZxHnn9bkaryLVpTeJYyInpIiPP78t5//XZjaIQFYfk4i
54tKzvzbpMECsQtona5GT1eh2fd17MtrXESnxMqo1S2Zowx5555sjmqnn/+EWdQ9Wbq27+tkOMSi
ts/c2uzzz3/qi8xgZyK9MFfqFIJ8QNty8p1n2OtBVeEaP+eL9AXIIhhjRXKzSVr5TiJkXQ2R/qCr
iUjJegQ5cHTxV+fSa/f6xGXXrNMnucenKI72QRXf9BabuH61LnUNsnh2yvLaugdyoFQS02aJoc3P
QEDjoW44fY4QZjGJ7CCBlBMTtCjlPo2XEu9Alm6LlpAP7Y1joA1auqq6Mbz2bGNIL5kLDZfjog5/
INSjYtOZ2HrvzMbHiYehb+ZcGWp7YnrEcTmhcGUN/vpdF3/ur+ZdN/AT+PQ56gafW3tZn/54uI40
K+rayksO2DZIQ+grHfxhisYjjS+yCSj+m8pX79OUNVcO/FM4/6CsTqhkr9wu2Vl3Ioftb9eCchBd
PRilReipx9eY1hlGvgHlA+NZfxOl79HslVcj7QEmiHgBbWa/T70YRkU/qn+2UPzDR9gwsF7bNosq
KyuDhz//ME4T41KL+vggLi4kQyeG4Tqwi6O25gYMI1o1Nk0qGjRhcK01KzlVczQ1pGZcnWMzv016
QDEvClViO17bO/WUvk/f3TftUdz/i9edCt9/WNWoBbcNA7A1nSHmz+n2H6411XJvjNnR94YXN7fZ
/ci88Mj+Eu14LJKLQ7R5HjeucIjG9LPi5D8QBiwM7IKZ99TzTmDg1d+ivOVSMmviRLEYVn/Mv4eu
vulmUVxp1MEUwCc4Gez8eRzMeNN1h660JoFpw9z1UTseozg9jUM5HfLZhhbYDvkp5vN2tsPxahSd
Wuk1lXkpCYAAwgZdVEMMMI4eKwDBHIm9smsejWY8zFVn7ICSUKkB1/GlmFEyIE0ks1hYF0Z+rhcf
9M9/InKhtkLkeN2HrGdHEjvNxMsOvDz/GIe7DrV5S94SfZ7ES1eKxXJKtFcSuBvdTWza+YarBBFl
qi9Zz6fbGQ+nbbU0ieCAQvOF5ajTSlA3zxWlu/vBwEhvJ7se/+oqv50gIPdpxGksp0SNScZ3HCDb
GXpHVl5zQs/bnjzdyrDbR+bMO8KX7cZ1KAkfOg536rsOWHNnNe6bK9yDtIB3siDWW6SvftPBUEXh
Mdde5n8Aow2DCuzdSKcZyhaQ+Njz7qkiWWIdJ7dLb0G9qI3WDPeOSS2P0G4bCJ5D4/CRLdtLVmO5
YA60j+25ZAAwEReX2onqSo0hgfpmALyZIp4kfM03BEGJxUZiW5Z3iDjnZgmyYLECXJNqlzQXL4VL
PblCf1nXs6p2Fa7ngSw+umJ0Khhl+H28I5yEd7LIae0ININtElLSlgvEZ4chlbhRMKTyrKV9xWOs
Tbi2tGI38f5eS0TWsUKULfLwI9PUq9+4tyEJN98i+Ik9D8b2XFhnOvy4dHWkDlTD7LDouI03jL4G
KV/niJS6Fv8A7gu4h7PAeiThaHkjYW+PrJqhMEGJEd+3wTUCiNei1+qNoLo2YBN9a5LWQ8aSLF1k
MufOvZvt5pPGoV1BCr+b6LG0wedQ1JDkkhVC2VyITShEiw0gAWciD8xjhDkFfOA/y7Jm1BL60Xas
rccRg6Njtie62g6+peF+yG8oit4B8N9KLU5XdPregPUO9Iy612mnjNscFOmqiwkraFxIu3E61yMd
AzlfwdQp0MJIsXUdNIukob6bNifyphpgl2rGs1sfMgw6iPzvfhRdR7q2IrpsVqWtQXCIoXoogAZe
ceSVADOcNRgvnM+Q+h1m1+2qeCor94fr9G8iAzJeijoCzQ6cPE2SA5IHMbOo3WeSLops9mjHqans
mchr+/5BkaLdVB7BM1lYGFM7fWGBkr52scPi6QXt2/gwYSZdrp3OfAxjQu6S4ew6NQcsEl6unbJa
x702Zu0u7HlSo4r/V4S0EgFmJYoqzAepkZXiL1CrVm+MAOPpaea2vIEBgwbGhQdUTeatFbgpSAzt
k0F7blBp3YePH3efJCbIyYr8nmRYiLEFjatIipNuTNhSTTT7FLMyo9BotWCqDjoalazL4prFnkEB
lEmQC3sH2HbQDCTt0mmPIwj3YRkfyWPtuCY+wlp4Ua7/gDFtXpe0iNoZYe9mIlNnjdYdmfFuk2E6
pzKx/NSo+ymXTY10crzigzofLcd98GLvFgsWLGtWrJ3K7wab5KZS2ZsI34HJXQ0NYKTMHroYK6AO
23LVat9A2AAQYog12oQrmjL9PpDGzRks4dhiCO/7dYAfeFzb5lnExnBNTf9JWIit2ljM5Gpj7MDl
DCUbjHcHDcWF8rFSI7S+3sQzXDf22g6HGYC5065ntwfQShVLE/ffAdhCQWNYKupMo35qvMQeXZRO
2VwSVi7n3Ax+s531F6ikzVroybiuG28/S4KH+vIu4/o8EQwlIoz4Rc1TB+LP2/jzGJ09oSiqgkys
nKS9y7vR3NiQ1pl/OxzUl9TeVPAVcIWnq4EgeBBqDHNxNg5rFcJzC0PRXFNLmrQsTkEpiAeTSsde
2jbTrYXVpqDS8KbgYKKLTl7czLVJ4zGY7ewhPQ/pjKUAx+6KIoNqh28OVgXj5k2k03pLjME6WVC4
NXpcAkDw2rHpFq9b1npBPLcIc4l3ctOi34dd38EDL8QdfcPatk68kHWfc6yfVj7G7wqXhApJyWRc
2KvMrjeKfDHDy/gFkeRShdN0J6h1XnchRGvhF8VeNegakShDDYLmQLJjMJyj0g3r0aGsyEyHjaal
4j52CWFMNQC/KE0Ptu6nhwZAaWZXb1lK0z2wsQW4nHHYxGrUy2X3xnxpeRjGWU/GevoiNLuFulvd
5RHYulo36ksbw6ZwIH+sw4J1t/hf1J3HbiRrmmSfyAuuBTCYRQgPrRXJjYPJTLrWv8un7+OsKkzf
6mmxmM0AhUCKW0wyxC8+MztGKvSUS7a6zDtvDwgx2VplIy+7VNM/nRn0JpKKfrw1pJSZY9oOqwnE
satpNLhOJYZ2bW2DMIt2UsBDE5LOypLo8NNeMgq7uTW5ynzCrz+0mJrdKOqTXZlSep+MFN8IVRfH
kv1j1sRYGVkucxpp6JI2i/YEVKIaIuPkFC0zniJTt7JR9Auv8sxrpTKmL9pa3JRmpWQSpmQwYr8w
GLh1SENXoMakoLzQG7YRoZal0K3y4Kgi3jHLG91UNPqtkuWWmbsh/Q5GQP3ssl0p62udtrxDURFy
m1HSxeG+JGnMJSwGCKv0SN58SuIBs9esZUsily/ey1QCw8XWfak49y8gULKkthlFcGNIutJSbhYA
DegwIYaX0aC3j96lr6w4xXrg/7KKtgf1ZiobPsGbpvCTvQXW2W0CWb7VgldTtpvhJBLrZVddeTKn
BymPnQXQoRxgR1IScBwNtOyaKIIm/B0A9X8+APtZkb87FchzJz8/a+oYrzVOq3Mz8O3LQMhoFtWD
zBUOpnZHEnCgUJQAUq7dSqfZVLLlYPzJuQs50KHtoK+eVhtBWyOSdUUsVBa6+p76WnMMLRkLRhQ7
pCRN46hbBiDrVLtzprQOhKbh3BlG8xxBwM4ExGc4XcWjF3iR7DL9x8OizsWwy8xQ3attre552cl6
SD5loHnUHsX0wKjy7FVkdgyieLsKXXofYaQIOg3kn1V/Oo291uS2XXQ4eDZqh8jM1BMyo1GVKzMH
2m1WunYmw7ztaITkKUmfgdDUZcMud2w0+jLo31Z2kUgV4jGKAP88iF1ooinlga+QyaFt0ajELczx
0FKzTp5Ul+ZmRADTM7SnLY/B5eehMOzPcsztW8zzkDRks/2Klbay/fJspTo3K3hCG4s2iQPAy5gw
kVaeYsLaI9ifZzEon3GPwiEmh/Ooy4QcucCRiBsC2nrZPVTRLzj0P5zB3xYhJEgu2/Gyt3EEmML6
Rbgs2hIwohqdBnAnIRxTKdYdrwUV0a1eLgooELplvSkmjTlaADjaIU+xHHrrVWglBARNahkeZeW6
b2kI6QOn2fpqDB03YLNtCgUqZ576W7+N+7MTJtE8VTN7ryR6Mu9KkLgANrTjGLfXVFWDm86fYGpS
z5poT7z6xrWK9IOO7aKpDOtk5u3gGoMjdgq8/ZlXwQAMim4XRQSo6nbdJM655IKS+kDh9AwyYN7V
gP+lequ3yVkXIefifF3H2ixagP/DMuu1nZtaLCV+O5zatkr2gZ9Atodr4gLPYwHA5/4FNQiypERL
F06WbdhhuFEHhzJRdFBM4GVz+dmsS3NinEW+sk4guqyYgLS3Fls8T+rISpDBrYvlUtvXuab+/SGt
wKpG6VBC0kzZp/mvq41Sf7Y+3eJgeqghg1TCj9QMWec6qfQnyUbKWlnZXD3+yB2VnBiGPm+6xdAt
OcsHPuM0DkqbvLQuXbNSKaclz0tul/RaxPxiioP8HhFqkw4AQO+957j4wb+2wAhEvqIoGg6c0Jul
CoyxDOCLDJMG1sg6Bhw1rEEll7CoJ464al8wfNEZnjuLIk3UbewTJP751c8DHdWEMvWloNWCDYee
YjxGU9Fcq0IkDNJHLrbQjhsW4i49RGrov1DtXDviPR9Y2G1lKQ8eIu/cVhPd5ed3Spq/qwGrpWmr
4D/CkIoprVL2P7+qWRgoafRkt/M9ba/YPVAlCX06osQdd0ofubLmv1shbw1Zb1ac4RTecIk/95Sn
eaNg6RmxMqzq2iGIBeOL12NRuikhkHnEQa+BriTvH1IEU8Xc9MfiWt7Te/X0bpYln9O9lmzNtyGX
r97JPiHlwOqcBXXE+M+f7yPpbFysg7/XjqRYlGVBmEB8yqdBusCPgu3G1QdkWaj/9kMaZk7WQd5I
4hnUBMCftWulx2Snn0t9wVatcZ7eXK917obTjv1QWnBdaMz5ccAHf2nF1ZFqrFCSfqeEOLhxoAay
og1XTbdnhOjLGwaoCbZhJDvQutVNgVLs6qq6NmHtEzt3vHvHTejQ2f4ftcOerjSCXkhUYgJy3DaG
wL+XfGxAW91JIWc8EfHPExGTeT6JLSju5LmY94/mpDlz+V6fi6tZnIxv+0sW2+jTvo0XKKq6xm3t
zAlstmQfdr2Tgpmd8hv6PQHLsq/GFITtJWVYjEwcVkm0bUU6m2VESStS5Rs7+NTfqqfmH4Y3k6D0
vnZxPx7w2PHB6WbHrN2X4YLiGRIQ4bvxXUsH+6v/ttR7uoHj7qckXDnFPNUTKDpzL58TZamCc0H/
K0l9lasIZ1sIgcXamFBUcer5DAbEAmZIFGwqRVle0XXmtb9YAlfMEh37FS7LgYCKecWVvngHZHMt
ac9zVoHkzd/TULoleAYr6jyYNTpH/ld905ijnrSDdvUfNDHO0rl0xHS3Sg+DWaw3k24WXpLTWNMW
iyyUf8gU5QFaM9sVrjnETe8hOLBdvUgmt10cDG1dVIkLKgdVL185nbVhBHSP2OSbuSoUipzz7OX4
0t4TfO06JQNf2aGGkw+f3sXkCAHE65TsFO2DnwpBsNqFB6F+ilcPsWRdPHN4MaCIJy3UIwOPXWRV
yOuK5Vs8Cz4O6klg2cm4PehvtetrX3nvRlhnttxXzL12rV72u/+hvdr4JONMiDnHzlR/kY3reO9v
El6+nXr2pXX4kK75I39Q26C6rbcYi9DFSmb17h/HoVVhDlzo3PRbmbpj/Dl4pxAhAu1RPiiMnkWu
2a3lbpNBwDE/2l/eOsiP5Hs/wz0WSeTexvuaFk1eK47Ktr/rP8EOfOpfbby1b9MT4N2ta/uiu5CG
A0rSe2NzNzjWN8mwRsSe1YeMkT53Hm+T+1cIVjOAsUTNl1ZGCMAt9atxwE97rl7xY3yBJLnVl4x2
RWyE/PDdozGPw0HHXdbnG24hSSIeX1oEj6nx7WxT4cZrW/gYTTiormHuMuiCzG/kzziKszleqVlB
/dPwSuIdUIxZeFOh30cX6sHwIRYXv9rKXM3Fxequ/Qf1HM6zusJ14Dgd7UJLXTX3DA8QmiXHNnCe
PWL9MUxgzOveusjzpdIduM3ccFCt1XV0idjwbGu/ltfBtm9OwdKmhOHsaevhFzawKfwhxnZF6s2t
Hu2jvun7+lzebT6fxdO+cYo03gLlvX4DyWp63c6vNlLLwDW1F7JAtTFLfQc87VgUUbKR5K1dDt0h
VZ3QrQue86Rmdk6WqSp29QYf9zy0MUSx3mfHmKUII+bduwHsc1/heDbtFeBSymO07JuuKpcz6SXX
YFFq93LItXNHQoYw/6K6eDu4VLOSbzRn/fLvCvz2abJlWr8MlC7l0B7zc/9M7wVfYsSuLZZgVTaq
1C4Zr8ToZl7dYX3D+0qj6VKJzFlKP+c3l5utPg4h0TdMeZ3k4Gaomh08H3kZEFd642C3i5tE+tKS
5FtVhvJeqPbOT8h0BTU2jXHwnX3REPFWwRojn5t4iahCOisdmoONXRHlqvdvpZIMG5FQShlhNXsb
rNHNeiJiMoyHU8HRLrRj/U9seO9J2MpvXnl3/PITQ/boqiG4/K0HmJ0q1ZTcqAvT4uCTJ5U6VdoW
1+wqnhqDQyov00UxE0TDZ+YX7F6JP6KQrHur39TcDKmjN05yLD+9JqGJlo+U0Zb5L9pYoQd2+hcF
FK/CYYcpUttZeqRxjyAVok2U6DcmuFSMAPoGGGSOtyCmeFIty5vF57s2p0vHjwD291+ahREs4G48
9ZEV0W613dKTn/RLVrNVZxP/jVT+bJTvXJpTVhummWsdbnTZ6QdlpRRaulZWuaLJm7YZ7hiHrSOh
jw6zxPRLpkunqjPyhZfz2orM6vawprv9z68cO72FmpGvglBH/qLwvN3iNINDoGAt9jDIo8kEiDMx
xe8oNRCc7ngQJ/3m2kxajjSpOgryDswbdQ6gz1q1k/ZTTCoQIzXq0CdlCKYGVuNJLcLqeAsm/WgM
x27mqfTUmK3Lc4kPZTCKVZDCClAVgF+pqgTseNKwwf2aUnGd0pKzV47KpF116ae50Sc9iyYDxC1l
UrnSSe+yEb6GSQEj8TjpYcWkjIHnmUdIZfReoZpBHZk0tAExrZ9UtRj09mASL9V7FQxuVeYH0lz5
ISuSa9/I2Qb3EObsDvctY2cICC2x2XpAXabZZaGfxjYLXTPJw/UrTPs/0ETKnBNkV4sPraA7CcDD
MHzXvlcsIUWOKhFm7U1lkH7sQwrmQtDhiWTEZ4yBPHOV1dLBnDFT7Ya1btfRAWd/usoNk4iEKcvb
KsWXaISytXTa0tuPpr0IPUGpMxfGoh09moiZJ+n4p/R+oYESnDYn/2G/j7/ij+5RX8SZVaReGvKL
z61QsnMZ4vfJTJg1IDMdSlSg9idnTIXF2S9B5NqJt7MeDIoPST/cLSnPlp6Vw15oDmkFBz/21wnB
g21ArmPe2dh727T9MtoqWtZRzsA0CqhRoNskBCPpa8pv8OpdmnDSOgYxIlWR4beM+p7xgsGdYghe
pkLizinOhqL/otJtmDUKxjKQZu8dIjzhS3mmiy3fBESaHvK3NakquvXktvShJsUc+jPWdXLsmeFv
PD4wEm7S0Epudm6uMx/pXLZoc48r7Ut1gOJYDZOQYOQClS4lwyZsPXYLwcViYCI+dyQtIfixrGER
uZItfxDMA5InieyQKYMbYwDdWxafarv2bc7YYKWH7ERa4MMR0qqA+7Aet3gE1W3LyAoG8LqL7KkF
WL0awKMBGz2GpolXdEqwOSrfOuQ9xYmKNabpD4zlc9OS6mXhELBILcA9sgC16pcM0rE9zCmTgdTh
X0PTr0+N9yHVrBzEJZ2lnasqiX5F8Hbp3xQhv5JS9sggC295j0ZyLpbEgM4J2ObM1KYthzAQ4nu5
HMz+jU4IZ2MWlwTiid2My6ID+NjDz6p05zzafYhxroafHX9y4pQKghd517fLsenDtfYdKMSVPa0J
P4VyqGzxJSeVcy99m8R80K16qWrXnUbmH9E7Wlp2sdBpgUW8i780zN/wwRjAMw6c6+Hgu52m08+c
YFmPJSBYmansVYX2Uz9DIaRhmj4hS+ICxwhIX7R2ZjKG6lju/KbcmX5fz6kNZVregwxtcwMSaB28
81+70mjBjjdgQppOPm5DtAyXglwMVJgSTZFxMx+VLbMKZctbn+8TJjO3Gf5Bwin+jqNbsDWDj6bx
bwlNWO44/WkkFYwaEg5F9Dty5aV0KBBlthc4ZtdehlLstF98iPs598GJAtz+KvrWxEtAz0xIirmT
Sw6EXTO43lkbwWgCepcGImdJS9GuUQE6JJma4vqKdlptfdjh6BMLL96zEt9XFlqGa5MvgKq9KbpG
pYSRfGzISrxufbHDCJY9nfGXNPFEJeo5lp2a7AdujC5V3TnrSDjD5vkkh0GfJc/NxGPBjk/R1zio
J4B9DYw7Lpm0ZB/TUV1ZiVbOUya6B8gjawlsw7xNeoXYcvs29uyrtSb5S72libjCU4FTmz5cKRzn
dNVdsyo8YKpxsNKXR1/w0ocVM2CncAq3+IQy1c07RXn5WYzHPsJ77GNpLUFLHTTC7+3EPMQgxKk4
kR+4yTjSQp9e9LqP469X8lOS+cWpKy5j7hj7OGl8t+B0Mce12Op3NAGNcXyhIjLR5giJJrnXBiT8
MDCrddKUPIuVbC6dqajGmh68qntvSs9Y97am0pUxYAGxrWRHjmQvMwY8/Dzg1VsiY3SbEUFpZyli
3HkOBm5USdQI4Dh7GpLegpwhteeMW2vU9NmoajGs6UBZUHHSLBVV4JINQ74LaYSFZ+6NrHEusMOT
e9HrC5oQx9Xo1bU79rG5zZLgrlEG00DJ2aDKFhjpR3lTUhTDiM7ZiPaRUXN7G+q3orCBGAYp3W9T
oZDc6NGTlBBVMwpX3iw2l7oUhCsY9FObqEYVbwSRrfCx9BiKs5Q05430GYlttbsXwLimwpeZT8vB
PEiHGPjNMzF0qkdyRpBUKMMxGnnNaTOi1K6Y0enu3yAWGz3hb9AuTz0llUh8cEBqYh4u69S8KlSr
1pDxIwfqalNdcymCrhNjnafaKoXgNeME950E/SUDShFI6t4HTpVG/rzKY3XejCxhhBB2joNVEYNC
PE3gwCtOP4whke1oMLx4/jb2YG6A3tLnlgJzdTQdZlgJ9fBtT+eVFCvbzuQALYJqY8nhWqSSQ+4j
/6LiEuFET/d+NnyIUocPplFy0pMdW1kOJIUujJp5VJjhqqkvZRsa+6irD9RP4i62Kb9xvsHQcNFl
oO2UyGlyDgpTrqCPYF5nG9TyKzAHpCL6iWEwN1SaCZ3TDaYCvsuX1xlUlFodBgNO6hCifXb7qNlp
Vmu5WdoxwZXeaZ9Vz0Ukm27sYBJnskEjjdkdCI9t49jaJvXZBDYZGMLNch/RKMg+46IZXpkaDGuv
J+tjVRClo7a1toXa/6kHwzp6ZISyd23M+71lWv2eTALbEM3QI+Q83ur1Ss2K36xkMAmlpnyohGZ9
q9BXqeMrm9SxzyKthjuSY7AdNMwyvNrFZzA50iu9fe/Bj8KtqOjegZY0kfVX7MU0skVVgze1gpqZ
qMuS/Rc93Wp2Y4dcUcN9WtuxVi+lIkxXDR29LGvaHcrnqons9Kx20oNrCSVElvQlBXa9LCFZpR2q
R17mYtOScWQAw1VxyFiGQpMbaGVaC2+0xzkYmeAuwPQu45Fj6o98G6aGdR70MFj7IfqcNcr6FlvZ
v3/4+bMktqlS+fkbMjbdGrA4N3olZW+Tjd+1IUYyI9mwUhHSV5IotJdonWXrKO9x5jl3vNFcO0pN
PWdi1UhNtRdNUu39JraWYUd8Am3A3JlIDDvUg247ddH8/E4E6Z88ASBm+Lqx7SPqoWbqh4RBACaD
1m7zRlE5YuRuC8O94oN0d6QB851WEoSyHOP486Bb6neIWLmGtPXlg8++FZWNwAvwGfsB532+UVYe
GoRbnNjXFGWWV6w+Wb711cuR/SEpHIEpwd3QV9ZuEpU6Hw1TzkzrLPFivE+Ph4FtAMiS5RkyyzMz
elGW2U0k7Tkp830bl+LTTx2VCxPvGoA6tNMISzsiCH3EAYu/5mfKI84kxJLUY/rVM9UY6hF6QaHi
3okx88ShJn9kQrhy2Pl/JNo51bHMLgSxDlYp0g0+KnWvs9i79ENTMpPSfqb6lnGJ1Utu8jZEDZPX
1MkY7+CJeJ+ljKxo3OTS+lQUX77mpVaspYIZZjok8K1t0yp2IJTnIFviDdXp47aZHn5+9X9+q7aK
sm61AuWlT69igRRhn+1sgkSr9sFsRu+MkcE7O52MBJxX2sbK2npuO/lcrZmR+e+aNl2go6jBVKCd
pVE7KkYz65R+B7NoEdCEOGcWzeoXZONmoN8s97KCxESUbHsoJpytzJG7lGksX+EgVZsgcNLFMFZ7
zi04/jOJwvME70jlKA9zgCgGyRhsF4PrSRP/IibZ9voDeBv3XIV6a8KURTlBoXtnaRbo2VX/nfiy
WMIcQne1u63TaBgulO6V2ZH13KfB1SYb7voGV/8MtuUihpZPyJWPsEdwe2YObAFqTK9jJJxwOTrE
yypmxgI5ObNK+xjQJ7GNKUQdotC80GsSzoAqZlsJjHBiRyetrp8aeEK+YbKnBA45DMekaXtVgqQE
DZuRC8ioaGEYV6l/kWpPoFZ7V0KD8Vx2tLXdMswfipFYWl8fS+FVbtmkJ5OPRE2SilhidkVEfYPe
reLbzF4Nu1zb5tT8KQdHUX8rhflLqqxfpi73hCHtaINN5NjU6RL4dcwnWoceyR8kvfydkDe2AgsA
pB6mWHwp7jZC4jJGDt2rIcJWJrn+FcACCLQvT6mds4XnaxN5abcI87UctM2VCkr/XDdgw4whvPlO
xoiIK8HKjFUZ91dIh2LU/uO3hlcVBAHtbgHbyF+qjWWAt9na+YllVjsMHaj2PgzrHU0VDz/HE2rg
GDv7oiT3TJT/VDWforAybk9KRT6aAokM0r1LkjdYZ0N5A9BQHNnhKfbyiL5xcn/ZuslQjAQJyKdA
vTuavKQBa5wLo69OVGAZ29SnsSQcnPFp5G7TMFrW5NA4tXHmX7nU3c2xXcAUTDdRLsTWgugMJ3hS
wBtja5lDBkd3FO/w2fo5gU++BOOcY6kxq24iIPFN0t3xGDj7yGzk/dCghwkV0pr8oUoaqq0lrEPD
fdYlVt4Ci9ENd3TweenI6FAR6nRTwX06ZaPnct5eJ17on5OWgaU5Zt9qSNem46jGhi2iBpNQKJQh
2uEyaa17X1jqEkRNHfTbLArqPfYdorMmGk4qURPTcs7RUlQdmyYkbgfRPAjFaqQaNJajg6dm2c6Q
moxRqnkJLX8ZY/uGMzzXqEFcZUG9Hfm29PwO/3CtOMO9HAmU15m21W2fFqlQduOaXBBcYGXW2dEx
r7onbwFWF7NwDT/tVsM4EJoGeE3aXp3rtTqwPKY0tRTFJz2D7WIqWEYyKd0oDd8i+PROYrtxwtCt
H2ruWTKUMcOqNh7vQtfphh28Yf3gT4aCPhAoF+AIFEafllHvWooG5QSunYfViCGNeM96ug/V7JRx
dH9Y5syRDH2frC0w3ZsstjqCmzqXqcy5iprYsOcJc23RSrlS0p7psZVre0Bub6EXw/OMw7Po7W3d
yzGM4xF8HLYQyqP6uVxrusuGkOrZK+6F6ep4jKhfnSRiVXDUbiDJInJ+cUhlQ+Qo8jA64Lut5Gun
0YbLp9f4n2IzAN/sQxrsbWVFIwtfqBrDFYZLiZaPTdMoGsRxlJQm0FHNOEJS7ZGyqO1SrkSYKYJz
VFn3RGNYL6ji6f4EhdG7VHzErln4v8I3vda1dVlbYvfzwHpTNmV4CYRNv5tO5S2aoMscKrgJamwX
BUj6lZGpzX0IoNqXfbFOdaBraexlN2NoOEHK3OhHVezx1lT/XUTgr2CiyWP/V8/vvyQxtL7J5BwH
+CZ8ptHL76YaGQ4meOe6leazPeMqf1cVcJGtjtN/r2JowMny2+Qdg2nH4VJRSubyv/YiW3/FVv39
u7L1CZZEOarF1/yrbbrMoWr0koRm0h9lUKxs2ohEz3qLd+KioyIO2Z8B5Uqm7KwYKd+urvKltz/z
dNMoS/2qYpTXTs6tLS9vJcWNDA42wzwiSDq3L97FrNRr+VlRMXPILPWcEh5pCI+Iu4AJv/Frf/bL
MPZ+UMJCnblpg7vN7dBgC041lmR3bkgjuCAWNhOkEK7BgSKcy8XYqA6+81mhL9jZ/5vIiWL/Bys5
jB1NVQh0yGRweOH++pzgNVAFVnMqSk/qpe929FRUOXHCEwVE0uCSeJt5HHuJXJpoQZvQAdQrcRGb
CV1ZKIZ9HVjHMmAW9JGYw+xQJ4sI0fBSIh82yIg2z8/CnoRFLnUG8i7xgvAYhicSBUV7qLnHYMKJ
leV4BkkZu3wTbzr0NYMpLKPzbRs9BDeib7k4KuFs+MyyZKEsymxh6fsPu59hgLVWjn3YyYgz+/AZ
fo7lQXvLP+vuM7I3zbgmb7qI4DowgYnllbSu4DnYB1Vn+jorB3WRPumlCATe5ovUOu7B1HOIxhff
W2JW0m7xU/uqsV99T/+8fBL3+mo/x3DRnoaHi1j2ZAiy1y9xtJle8JoXvLr7BNqezaVCQ260vF2L
oOAUVsjWAZeHRhQkQsaO12NrZQsjaoi3iug9R78MTwNapo2mma1a9E2sVGidfPJ9lE8HBfRSo4UG
aKIx5z4HjVRGKx0f2UeFdoqfaR6fgkuG7rlmJV8nNGFKK+/ISYbn+X/i7v8rx2/6SCmKhXygO2S7
HPNfP1Kco2OpYBC/oVljmY8bcxh2dvOwP5LoIzOttwUr7htPy+fwrK/dUdyYOz8yVDSc/ivuCwHa
GhMofsCLo29C0quncKusN/xz+7ifxRdtnaHQ3cH+qh0IA1q40O9KnZGactTUBaUfK3XuryNkUPVJ
we5K2wcICphe78U7edzhQ7OvzUVBKwzwfV547mbZia87qYk3E2UxjXfjiyT+QrAixywSc6Gqn5ZQ
sd3TE8Bi4kYtdQgcuxZNHOebKBJ4XTCUtI8kd7t8o00i50GYx/ahvqR3Uz8R1K8u+Y1UxSt6lC+F
97ZyKuMbrXjWMAOihet/KRy6qmsuDd5GlubpqTqEyK4C+VVnX7x1xoY+UoLLHp+kl3l17tJOvsTP
SGy7b+sr+J38toudh008vXHknIXp72iSfbcmjZqfCzEcm23zSzY/qIocu43RrUO3QzguHr72cDiF
T4LykgvQTPRb42wuo+lGsfwtEKDBsogI0w2ts25xyB7Zw7sGD8lbKyxBvbXqtjbHozUNQT1B5ZhI
wauJT9MPb72XL/XKj6sg6G3DF+UJefpbXrXpOzSDgIQVZlLeE8ZbZjLHtNfFxrYLYNbzjsHOLLnT
n6i8ddq6m9WvWv2EW7FLEekbVuWP6QkYEtzpF+nmpdg9PTVfhFaDhRLpgAMg9rZGI7yblPp7UoJF
D3yKxH2UJz0LccAXHXx0k5ZCA5TxXMj6mTBPg0lvzGhqYZDHiObb8a16K+V1tE5TSuZbTAHBwLTZ
I+C67oPm87/elrT/GJAhGSNb5CrJJqmm8S/RJGZ+gZXkDU+Er2KShQ0Tt+oTSeNEVgrH0If/WVdk
ZDWdd+HwHZS6NcPiE47pwmKiZbxVd3GPWny8mJx5MZUDVLNO0GhAa978xPgeYd3jzNeqIamQDn5f
21fcDywbl2fZu0zTKHmMy+iaVpgkRq+r71U+MEuyUzpgEvfnB/5/Hao9hF9VXuff4l95fP/fQvs0
w+Yg9J9nb9efFRsYbx86kEIxTARoWl2n/88/WH0WRD5L0Q1o74bJNZG/+Xv81tL/ppsaoh87ruko
P3/zT1af/Deb4CgCtKzCMlNlTkX/jN9afzPBLfBXKqnTieX3v//XX0JowA7/8vt/z69QqPX8S9KL
cBdhXk1xDLKr8v8FRxkrLEN0T2erUFYfzKaXVtesZVt09zwEKZN4SbHqqrFCmduKNlJn6ZilbirH
vyhn645WwMkcIolnoLsLXC7qfqQmpI4TFdZF/dEUtrQ3VTI1aiT2QwwMwcvNZQpkyWnIVQzM6yvo
JmvOInfaBNNly1x5Hjq5OMMWaI71VIibx4esr41VVSnZoodXkgyAdTmXgLdrYAbkSsdnrqR5gDG1
tWGNoJgpyBWXfl/yw2M1kICnu7p2rHTZ9faCn40WzuaP5PRTJB75tG4EJ7rANDDfcAQwaYxzY4l9
JMNIiiffGFmlzPpTtpplqeeQFurq2oiOqB5zwXmb46xA+2I2aL5JfPWXqLh5pbg8O0vJTr5cgPNN
NAvmvdNvbeE/a5maM2gVafWoCxWzbZQsbC7IEOaptC5HedFYDZEpilOyyjyD6g/L8uSVzIutnrub
SdYMAaQRn23FWK4G7kKSIt/GudXPx7LGBAyInq/xrTNonsldvaxL2gPkEB5VAX8xBCTWBDFuJwrg
JUmnKR2lf8pXa8aIpRPyZxcvu9Z5c0KuvA4DwMHMGOGj7jiFVc0UK3tTVA/XhLpvulbB/o5xroIj
MuPmbOIQ4HmPX6ZPixdjJ0CNelTOO12DgIK/qRvis1GZ86Rk96qIevRS+EHR/VoiuDArnJNiFP5W
r5o/XgRrgn8beBgHvahnlFErXQ82R/pKJXWjG1PFnzy4gnk4c3k6YzzlHkZnfvBflaa8crrhN9K0
FuNMn/mWvkDDoVGJVgiGIo4/N+FuzOj27mz0FbMP97D3wDZF0iWuGvDrDTNqKs9NewTsE86rkMux
hUvdd0yunZV9p6Di3TQc3GkB3jQ9+l17Kj0+TfVb/66qQxYUA7MrOqdSS14OlbIrALexY7Mjeqo/
9RU2jPScrWKLU2SVn9hHgcA6BB8jBpA0wXgKchK95gwALCrKCqxuki2+M165jqd/IpaTRTTooFvU
UosvNIYUUUzaVFgeJY2sa202q2kOGGhcElr2Uc1vLkCemESP0qIvk+BC+yTIEf2rY4br6hLtvuB7
loWtbisF0pMU0bnmCZ1ZaxQtvFa+90Ark258dKFxVvyxwoaTnewGBw2mdu5sfJza5ANbQbwNcB3M
ZJkPXF1F50gT9lyXzIvDLtka9jeTmAOVKhBoehxNrCVITgp+VahD1FvN+gZ3t6KALIOG+613Tf3Q
0+BPogf1w7QZQEpReJZIeK4IryLLy013rCUPxLawPJcMUYaZrLlrhlQtvRGDcRi2lK+DJVhWjLJm
XK1vfvKwFbk4dLIVrdrms2jy/OzR6U3WId7+G3tnsiO5kl3bXxHe4M14QZoZSSMETbzvPTz6zAmR
Lfu+59drMV+9kgqQBpoIGmgSuLduZlakhzvt2D57r91N05J5NHdG6j8mv0+Pczg55zAfFsZox6qj
ElcnsNN9N4TeDj/mm+Jd/1Tr7rnxTf9Stx0dMlNBWUwP8Q8HwgG6DCGUojt0Vd4fAL6iq9TcDpBw
863ChHCqkHNAYLevySK6+cMXP439jyoJHpNV4dJPPzJ7bneRZUybbjadkzeZpxym3kfZt0c/qTGF
ELC+DlXgU04mfhGp6PlY7CJldFtduq/KxM3rh09ClNUJ5Vzx+UhNlHpTEFQcy30PDIKBNuP6rbpb
n7ndhTwKbdZzCUtkGqlQ03W7N7WFTATIbof9CSpdpwmsBSWzrefzGcchPeZZf9Y8xVY1h999pOmk
rqcXD6/YucmfdBu6u6Gtw3NXD/SB2CN0buFvtRFStzriWLIS6uZ80vkD5hZ7AR4NbkwNCJNxlGF8
CTg/kpB0bDdDnxNhyrKk6buVcspFovwuVPoadeEn0T+m2yZ015QKvFS3bgC2XpoG8VBbfQ5d8gyV
IkRp0rgTFdknFr5tbP2QJvGNcqCwltjZqnBQfwH/wV4uhpUZuh2U5up7y1kAjMel/XB+EYTaWrvj
wuyyVKQ+jZco4fnv3wqvYn7u/e9LNmqt4JyuRlf/jp2vTVtD5U7zkY2EuSskS4Z8QmjVNYbPySy3
HIUzMr16F3ZKR9okeTgSKzbcOlh3Q/m7jrvffYu5vjxiYYJHFmVfCEW+5BGCJRyFtSC9t22sioaX
iWYlYC9bOG+8vvZvfAzDxjGDz3GyXph46mM92m+BK0m12uULJx7UHyAH043czpeI4NBoIp2lZQ9P
ben58JZLwrwN4nbdwF9auxn6aEFbhSq/abP4sA3rW1nih/JtBXmfIX6+WGOOQm7sEi6YRUFlczVM
836qqhfqfocwu7j9p4rUzcfK3PTsEINKJHhaMRN2rftbITmvaRTmaKgRASQN7UESLM2E8zMBO5dm
VjxpPMEm/tILL6CuNrMxjpyJ/DyMdPT249DO+44AV9y/Qxz8AQnnkdmQ+YBO0NICsb3BbcBu1+N/
apBZgS7yU+bNHpTC36Si/miNneXQ7Tw0Lfv7OtpZ4NbRXvt7BWl3x7MT4qaRf/JEE1Ah3HSXtPW6
psh4DyNpXKBTC1CUfXZvJtNGSSqwzbgG3Gpl323kqjwnLO+SQY7yRyVt+PFhu49C2qUg5yOLnKKY
k7+Fh7lHXbwbQ0URislytKeHYtuN7cUwXXrIkBUiqpS2IoNNFUl99gvjFi60TMAn2L9UU2z6gQJv
WLS3oDeQSu1HbCH1tv0ASb/nDiIWnxCL9nVYhl9iAjA6Gh8Y0+wLJW+blA99SyyspTNgpSbvocry
ux8XFAKkSwcnyOdchw/gYhhifWwYNZFOVRi/GBaJ9koWv/MInILwNQPauXFyeRfN+CSbMty5BejT
Im2Oof1L6TghgTpi80qLdJfHXII6OqGYqud1oftP5s8YFTcAc0eThmWY4RJZaq5m1JLkJ3bbZwZ8
iwKbruEei6R3X8LxxQ3aHBIa6qLXGxg/+4l3Sf3TGMNpPZKRb/QnjjBAmgmUe5n4v2Nv7ldOsbW9
8Fc9zDO+UvvI9vbuq8R9d+NvRjcm2xCZe2IhMnWu2lKpNn3Bj7DBd3txaFZ4Kc14PJBeg80EPS7u
+e86SQ9j0sHokPZ48Jv8xcmISgE4uFvL1DCChcaDVMG1APAcQZehQ2cTiewERH5iVavfVOmDncMM
n/Kj2vlh+hxP+i1NHyYlM2uX/Qd99XxJGa7h1lGkFDjfh4EPLE1P0WbiXDHyuaSUqNzJzzBKt336
iwJbfS50iYIx6+Za4Y6scMGtyf/g38GuEU7ddG4oq85t/LMyDqJD7swX6HfBRgGRJR1nFlfRKWxF
wTsjckjVdXpocUDZooCoPb3CmJIXO7R/4xmfWDRHtzShbpyAqtgEWbAZOrJdHRdxFvDYUZo5LV+h
djo2wcnm4pejfg2n6YB7eNpEKJl700m/RENan3XA+Z+GbBnLWNHe6dA1DOXaf2rppHJjI917Unm0
nHXjYWTaPCt4oydWU/PRS6fFy+afwkaUj4icdf2z9o3iPPZEtf7ktXB343RpdkMUpscpWLqq3fIz
k7reDiwzz+wVqMVTgBkLbX0x0zD6QgT04VfjQMkRDGnTNwjp4/ThYxrPD5fLzSo0whmOHn7XyWNb
YSVPIucmUqQ0j0o/zKmHRXJNbBO4M4/zdSk9MD9L+wY9IZs4G9vbANJ5wZb5ZFddesCzgtUCkL2L
7wzpmvg2qSbciM/NRn1UqftJ/SVLKMqTXjtjPWL5OfVBiVN/ziqGI5ibFv60W2CVN3h7j24UMUFZ
wXBjmN9F6g5PMFCJJbWmcS1II/FE0IexIwg3Z5L+YUI+51nQ9ON0/fjujeMrHhY8s137aqZmBAIY
/9YQ05+im5CzAA8SBy4mysETNzx77nbW9LMU3lNu++IJSXbehVBQwcxBL++bbDOblrmpLQAeZlzF
vIvtnymmpqMjeLYUQ3k12Cizea25E9pzsC2y5inUTrUvROlswzBw131CmZTCyP11kMmzMI6Mmskd
jZyzsjQIYM5BeYYoyhzAD/kwpCLcK9VupVtgyGsZSRP7z9uvPBRJNB/+mNS2c4lLr2zs6kcTzPwK
D79eRLXczFvs2DWyfp5HQZuwpJbIVsOrGi2xp+uc4cbELRd5ubfg7zyCNP7XsQEMkFiFvkYZ0FmC
Hh9pb3o3q/Kgt+T2zq2bhxE4dwpsljvmPTeCU1rO3sWrQnkV85JQgwzgTp58JkwpnyOQ5TIqfsI3
8mnD0fkFgiIl1nqpObR5DVLZXgLipimFy1YEwtpPaFax+zj76G0QMaV3NntbnL1JU2xft8FhTOmS
4HGer+0WBq/bzM4jCOh/ohwq7YntEfso/H56wtfhrMjaKzio7sTsTIGZbwWsHotvZtnpK8jxa2v2
EpcJ1ahRIJ19z3tjn1eWPAYJgn+XGC88psxvRHZPSnJPAseDaCrGnjSDig9243+tEx5wUHram1BF
T75o3nnU02NDd8wvlWt8Ms26P5s43xqJ4umQjs6+HEqxc1jbEruBJhl53KjLaq63XRDn6z8Bw9GH
4JqqJWUIo/U8LHmSPirFV497HuZG97tHLR7X9BnhtggXkKphPAp8U6oe976VOq+ZM4/PlX7LLfwW
3ngrdD7dimhI2KMbcI6Gh15qXPHEbse6oU0ysmBSpsMjCFX5y57yk8fr9Bk6wdaO1KXliT8wWTJg
eAVWdy8qymtftu4uGzHwFsFUXq3OY76x/OLAOWHiyoBrL6tH0ivjWI7dO8thvfNU4XJcmICgEiLF
WVG/h6VBeYD8YWa2eeLIdnA/Fu0GJkn2jLJzzs2GhvVy1hvK5FkPDjC+h36KnvhEsTztZb8HFeju
zWxSKPlD+uoqNwasrM3PuC5/ZbCKf4jQPExFav2sY66wLNlvhY9SIj3Rbw2HgHBsRdN7YACDIqtn
bUdWpsuxUB58viXE0ujSmgGxClb0InC6TQRNmxeMTT/LYwu9q5AHWWYfeJuwkLV+8Jwb1XMxPuxZ
hr9lR23rr7RPFOvcfNzpYkw5mwvEjKRt7nQ6wSFtp0unLHgSYNbupWbTZEDfurt4BFfTHAMB86Yv
Yul3nfN4748xO6DGXpITwcUJkmrdw+o0sjp466q2W+U6oSwjp2er0t0+HkIsiqKnmrCCMQfbu7qn
PrbVitrAKtgz9Q3vsIW5AtuQrqfUO0zEfbc472koNAO420XJKxLsJ5gFGa2SlyqXeo2esUzmL8gG
4fPMUCiclgHYKqJtnRhyz0PYRNrweWin0YU2hmTvwyLb1RVE0GBpMnclaQNRUDEv6XpYjQK+Fo4P
i1kgH4+FF9zaETWOSeaSsubeeg3PQz2iLGg1b9jrEliLQOQ1kUGo3c3OJRlyjP7O3hXpwZ7G6O7r
ijmaxVILQGQjNC2nZZVaO1CmVEk6Bhjm/sDrZT/VYR1fTOk8NZNRPg3IbOthxgLUDWLCoom1kPEt
WuEOYJkX50Q8cDW1+OUPehbe1q47f6enMd5XuLxXYpLGG2wZgmHmsK1M2W5LuwYAnkztQWdeeGiZ
7FcBIubZiMElhfmGomMJJ8cqzqAKvY3RsXbVk1wXrqP2XaqaTYWGgPXR0jcYg6DVdCt39KPZqD7m
knJL6jNW8XobN5XHARMf86nWl5zEKDSElIN+yTNikvLRMfdZF7VvRtMdq2D8nH0/fsf/i5aTdfax
Vo23mQpnPFTK2LMWmbc6ps+xa5xdPPm0QWd+zvyxLgj3HIWtim0BRFzQupBIC+zWmctze/Ow86Ef
hflpNpX13FRfCpzsa2gJ+bY0lYFTjS/18mUu7IzgPd4k+cUa7OQaotggqBYDpxBvBGixLyGwqS5A
N9FudrU8slu5QFCUwRRu9GwjNC1OLapmF+ZQsmyPGnMn8MUDFy2OnfZy5JM4PvkMHqvUddpDPfar
CUItbtQMcIXZeycZmz/BLVL20ZkfGT58/mZRydVSv6RAzMZ5tO4dTQBgsOe1HjWalYNh5+A77ZNK
2+ES53I98+E5Vo36obG1PZXAgCh85eidGgtHkuUWN5DSy6JZYWM1BPhBrGf4EryPDitdUQrSi9S6
rGvMKmTmxFlNNqARAwMbzU4c/oMpN8Jt4ouaqGQNdrFuzZ/t0K/oVaZSzeTBBJpgBUxhWuWJEFdP
Ot99xJUNaGICxKk8pqoX5Px69xxXBr+KcR0bT+AwHDdfRVv1OzchlQj56ntgWNCJ8hGXNkAfGw4A
LWlcuQZT6yMEYlDQcUXfTbDCOWatEicId86SRFd4ZoN8qC/wqdsPr+SVmVmxNpV/0Hnv7vMm1JvQ
qnYSyP/KLvtiraj428oMDdsLzK9WUH7HsXac2dQ9gyIFAuemTOzuiT6bcVelPLGKhvBx5LXf54ag
j+Hk3cWbcj6lVIFcMv1SjrD6l1Igy/HvWd/0J+VxEaOat9olin7M1q4YT6piuvQhd+S6bfC1Uwxz
4rmP1Tq1ZiQT6GErE5ZX5XDLKJ6CLu+fPY0zQVNMMbCPvIe80/mJiXVWo+cMbvQUwvXZOKIJ6QHo
bIyVh2FEtYXWjNkqkl9txIHr1Hrty8/Ad4Gzy0yeonDcQVXI18HSOy4C37mUck/V5+8gjrL71Bvk
/IMx3xvk7l4lWb+yGIoXqGoUaaf5y1R4J1eYOIk8o9+AOqY3VZQv7gwezQ5LJo04wKMwEhgws1F8
5QJBPiv8KTI6MFovcR+lZdGd3QuaOZZ/ncLCIyqmaS4e/XDXB9Sr+WU4f2nnT28c5DVYvmXilpGX
hG9/vohBb8WZGgQ60+MkwC1bys00MDgHxIHQUygMc4yuvZRpN+wTpI3VSMBxM1pue3L60iXVzXWc
t8iWdQAELLdLbpl/zHJsjMacJne5DNJ//qmlCULVRXBwY+eWmEChcKsC1HYwiWDafqewk7pMFiIv
zncrBHXOwdI9MaKvU5sfnw9B4CMtA6pt3CKHdAMlwQU0jNr44dF8cUEnbfaUzL3OhjGdJg+g+FyZ
dx/s+I6kaOw68i2bnyc2O7d0SUtAhCGi1WIv5W8X73KLGKCdzP4x1T4muS6rd9LdNZrqY4j4nHgW
Rjm/tBiaivuUg7qolUOmTHtPQU9iwDcF3vG6OKEMWauiXy5qzte4I55FBe13i2aJuxkT8kzJqfQu
bpCurG9tX+tVp4hn4h8t97xhym0IC0XGPk+sSZD4c8HIGVOEA1eCXVPjfBwTOiiNwfM+59z62hZh
dMmn4TJ3yr2QOfuYozxkEHEPeTb/goEaPNTgH7uiCdbe0AenLCsh2BK/YWOh2upA7dSLRCM8//ky
0KG+ajHmb6NSn5ORWTAIk59tNmWXWQ53akmMj7jAIZbP9e84Ksm7glLL3Tf07P4WFq19QNCdjlai
iXJV85axlEeKUvGxM6pNX03J3RuBeCsWfDdRpudSVepgj8iFrZForgGfOvCic4TNe6XLvDqrkPGJ
68W2tXnRC6NqUKnkuVfwyZyKB4E5xFBKVUtDts5wDw4S8ifG+5FSoC3iSLLuKh7X5Viwv7IbRiKH
d1AZNY9uSv373MWfZMzCix1DfzAkh1xX0t84TaDuGdluft4flbqCNmKu7+yrEl/plB72bmK++tGk
nlNnMSqzKrgY9bys0Oi4WpkGMs44NulREd7m78z504Pvk0GzitvUIhfjcKkBOW7y61d9Nk7Pjhn7
u4BVHD5iZCe7Hbb0zrwbKjMo3lHJlr1RsGnFEG2R3LtjGAPjrr35m5gImpYcknl1wzs/c369L429
4DSLuzOCmZNJ855ZTAEqUMkuEkazoYM8o9WlZwYZrIvujGezyJ1jVVoQ1HyTBgZ2io7N7NeR0DcF
ywOPyh/HoGTdMbtuR40pZi0Nui8SybTjwX0zA1M+oo4e1lp06zkcg7diYPTTkY9Eg6WLgmgsdJZ4
0tpJSU/RrFuz7zj6ebVlJ7BLOlRqg+r1cK6MdVH01jEh2dCU5rDh30Bsgi/bovfBnKnCnLlbQ7Yl
xZFUNYiOduJJIAuxk5zB8RDTlj7pe5kBTOwnjT+2FuJm2JiyDQ7SPVendNe33k+v2RnkG15rq9xI
VZWPzlFgM8SCl3N27AKqrSt4T4dTMPCoQN4s6s7aCCbJTYwZeQOtCWeUBGyBepaxzVomFV0Qi3VD
UOhpTLF4aVP+aPavAEon9NUs4ujW5d5twvYQKe9cEIddGt45kZVwd75BJq+YuqW6eABBkEJ4yHgu
P2Bs8WTNaMWZ2QztE2xynPvzzHvW59CJ4/fJ1/AITfvH/3pE/pg6MJT/+pf/8+1nRngsYvsS/Wj/
we+BToBB4z/3iJy+ZVn3T//3W1b+8z+dvzVhFtX/we//m1/E+YuTQUvYx3g8tSUoa/ybX0T+xVEk
hOUqk24yPlp/x7VL9RemfOjevJ89Ht8ay9/f/CJS/CVch3JuhV/UxIDyX8O12wvP/N9454awlKv0
QmX+R88pruTA6mjN2NdihP2RudY7yc/lCR/1t1IliN8KBMRXncLDWnV9Eu6QK1idAhsklcpZi85t
3xwufRskd3Obj7FJrWHBJK59rvax0Jm7sQVd1547Un+NwQoTNM3dg8/mhaTXdMyEy6O0EMjgCDwH
0Qzufh4cbriwjC9WJ5IPm1Oe/hI8c7JhBZVqtzt5GBCO+cykJZfSqowV/SmLkM2oKba+eEu5FU0S
boQyvXReRcRYYD6pcp9kVGLlSznWMBBdXVd+kPwYRkfeInpmYU7QhIWVr6WOkDoG8dounVtjQRwA
drNPFRe3x+J1nslaJGWW7906E/tpqbEYmuTW1Eb6aeTQPgqXFeD0p+ULgbF7jZ1oZDtftdd5VuJs
j+V0o9EXUKjjyj0rjWhvLQViiRtOr12CU+3cBI0v1+pP5diYlNy9rFS0t7zGdhkKntCFMYAWid3y
u2LNhkoqAPUsfWZ4oeXGWzrO4AgkH2yGsh+UEM9bXDTic2L79M7KCJXQTTMamFIPvqTug6zdYODz
iZ5SP06NOGlqaAW6pQrPMDIXb6XtK2Pj0Oz1VNt2gtvda9V7L1i1kRmw7MdAwBRD/ji+CdV7a1cQ
+uT9W3xjL+VasEDrdttQOXFgvhQP4pF+sAnot33uS2u8GWmB9NYnqXwYaZ7RnONVZfCWEXSk+oYH
pgFbrOHPKdKAerfQthIy11X4ZAuqDS3Y6YCLmLxZcrsGpxHP5XItYm2fq8Gzz4o/TTzVsVl86+IR
K3lgMb6TIHGm1zyQ+Z6Hq8k6BPz1uuXQBBjEVnnVZPRxb3sr5P8eczwJXvwD4tl1Gv+bZ3acEV1L
4G/OImAJTsYwcIGvPD7ZbjuQ7fFKK9olTEZvXV+Gl7RxCUMkraFc9DE77K6WmxnNjbkUJ1GvEGWO
FOsR7qbZpRrXASGbdtfmylE01NnOpXKcFk+GnWbscRNRvaMpy92Ege0lj0crXictefiDGxAW2reN
prbG9DtBLNsEYIlyobnbdv4sv7sWE+iKLnubLRqcD7xUSSc3jY6MX71hzS8dvAPAZuxdnTNNEtNy
D5stPqMpytTyrXKdFAFQVWHZ43e4u2iX9B+2MCOUAyjHrYp3r5ZqeKrGYrpKo65++03KVGnL+TUK
aPGCsTCZmz6WYtgZtmHLFXRliyeCiPiWq4JwBaFBXUM56Csal+za5vFhkOGQq2SWhnnweZ2Zdoye
JEBVY8FbASKGdw19hkcXq9tnciSwB0xe5fCs3QgfAj8fee25cXN/Ih5Pd9sQm89E3+2U2iPS4Yz8
oPdyv7LN41gbmIz4SHQeTrnKPbc4rd9CKKJveV6ARm1EJTl8xypAMFN5iRTjtz2jqkGIgUYfPOi8
bt/orXQ/+Oj16JajfsEwVGGxSgsqYktNiLTA87USnTX6ax8J91P7svhNKig2eCsk8omLL9zFqB9c
MLDSvQBidzZOk6CD1rPx7KcjhOmRGpbb6FkDcKy+eTRO5P+M6sbY+OR933wGh51VmYJG8DKsf5m2
jMKbcPv5m0ndJAGZyr61yYxNxEwKe00mCkGmBA8STD7+rYacdtO0/YdocMRWYjCfxqgMvpTTwO2L
VfExBvq+NVmd7qtEljcTjZIQKL/lRfZFfgt1O0IttuCLmPy3ld3I4AW8RoQ3RBVoHJUeCEaGBGk6
Gj9x3tOb+k1EHljo3BPBfa4SLM11B22vospkHdSOPNZAAVg86GA4mZrJvM+YHT3D7PakfwaYGVVG
RLyOjpEVJJesNJiosrCESUHzXcMV5xSQoHvzBx7ZTUiQKFrkJWm50PR8dAFD++5rE3v9U8gS/TBn
k7HpGDPOxVUbzi00rfyIjK2249yQG+fS6168WQTf/3uHscUZ/KMopzoKwvZ/SIG2o5bWhP98zjr/
qr+l/2jF/X+/5e9WXLYClEmYlrS0pFDk76MV8xPFoBpZzRZSLa7a/9+EY4m/3GXX4ylXapdWyn+z
4uq/BLZea7HiupbnCue/VJ7NfMcA9+9mK3YbOLFsyzaFaeIMlg7f37/vu/CwGw5Jwjkl/XYb9mF4
kR+ZHPxrBnEbA2BHP2Xls05FCcNdpKxDYqVsBDiYt337OocSD0j4GtkFMhzu3Y2mCnvFdoIHYk50
0I/SEv2wjw+VIz+C0OJ+VIwnTfndamgy6ySzFKhqFW0DX4GWmUcY2lF+EmZzNoY9QERzGyRKrUwe
XxvD1fbemED1T1n7gAug7j0gZuLPQPW528fK2zc6QCyxHb0b8mTH3r1/asvDTJjuXLmgEyLTB7s6
IyTH6ZbPW3GJKMlg43p15khRX9Yi8OgKPpve9qLsXqdgItfnmneJX4NNrDs3H7UNqLSR3l1Atz1A
CE1e47Jc0yiaXmacRAiopSaSEvob6lnmg5AeOduA7oSgVXvoGcAQszJ8biAFceWuHjPL/ZNtzvWC
vYI+Iuv3YizCW8halnpo4wApJiN/CVY2NYtNEo4pLFlKcKBblIferzICo0N+6K3SxvKD9GCKXO6S
DAAUvNZdn/X9s6FMctwfylf1R1hTxmhCoh9KkR9hN8mtH9VUFsLsXWBBxS7QPldQk+FE48GTTKtr
sM/j1pXVcSjD5Mugk10apALlA5tH7xWSfV8sqWmtLiOrxs9MMIJB75M3DFTyrdOaXoZ28XnZ9Rln
AWgjC56N2YznZeWB3G1cqriggEyoNzF07hpdZKPAtN8rD0rUFBlnGz3uDEx87fkh1FulbIJx5tpM
PfNm0U14EF7tnPyW6om00++mC88MOzdqSWAmzyiw18xkxarc1N6x/yv3dLcAqATdzMn0HEif/QbS
5Nz3d5K82+RZUQbyhRI7brQo7ts4anGesXXRlOutctu92n/0XTN9GfOKNh12g8CiwAzXaXQsJFz2
jgUVHt3vOH1wJeaxR2dPYlAcDm2CxO0pBftzYj666niuIZ9H84XY6nRJEz4aRkfuyOBvCGMz3l5p
/6BdsWdqaATMgriJLqOQci0bskKFDD5Un+L2KZutLEfO69yu95zhyc2o0i82eKNTRqsxR/f0VNAC
DOvAJEFT8dMHodd/SKpm3WrWF3rchhuNyNMxLP0XXfrV3XRLpJ4idFYq8X5SqVzgnJbsBUakU3Zc
7g6md7SNc38FYkr8cq3yw1QErubRNE6e4H2a5imkpTbW19FgOKPo9ynCDnJj6SJfrLRxtjaYfJcI
ILY294xsjZ+eSPQqqBW2WsMuj97sWedCmTkqTQueEXX3OtcYj/PUBe+EMtn2jjpiVpYXkbE97Zqv
2khGgopTiq1/MnbZ1LbeCn9IeA4pFh2SepM25mul46XMMVTnnv3hhq7LkQhdTQkq8fctz+niVDgJ
dwxJ9SB4MW6XI0UwBH6dcfTe8rlvoFfq2zQP/UNXfMNZNWRHHFi7xg3kkfWWsTdLTP6A1J99vNeD
dDQlXtpby5ZXjTLw8dQmCe2VRYhXKoiBlGxADLtX39f3kXnt2Jjco5o2vBl+pGCjx99UPIq70XnV
Js3ZZbgTH6lSkFGrTGo9gokYMoHnCb9g4G+YGej4q/trZI3eIcGqPse1t+m5QSDd5CzWGPqyxo3h
sET9ywAcIynV52jZAT2PWXtv/ejQpLWxToQLh5oR59EZbXAycnGRjYflJg3KvU6Hl1AF4xM1lxwW
bQUVMLWtNeWtxcNHciAMdiE84OIDWZ7tAUfKFOfV3jXGslyFjI6rQum7NTQBBSyEx0w3z87MRBRi
L55Xb7J2ZkasrrVAwiR2/JkX3atrLjJYSHLWEwDyc1e9+okB2DtmdzP5/nTjYrS9SF0YV8bPn1Y3
zk9NnTxrPFoY44cdzcXiYgB4H3MWISrFIZP0y5/Qq2HPrwSqzOu9dfKJhsqI6HbMo5870PDplIX8
Yg/TxadI59VKOotFBcHCtAjL17YxDgO9GpvJirCiGA7dpiRMNpiH8qNKFheJaI9V6YP7A9lLPuto
yt6/+xGkAojxbEg4jH732CfeoHfEGw+P4j1LnEtuSzAstLJfKnAPqwr3B5tdDxZB7ADZC6gFqxQT
n+xwqxLudrcEedW14BNmYkGLBiSEInHxyNDt7FUGRaR4G24tTpOtMRI0m1nHg3Ro6m3bnYPA50ni
Q5U1gUkukp418Y7vKWWjY8ORG2vK7A3bIZ5zfXfoO1lecUW7lWcdhoqUBecRiiP8p4FS7wNXD3Mz
VHI4yYrzFDxRHOC6sD6rAg+5NoP2JYjLx9IOdyyh/2PniROQD+YWH8S15ZW5jsn0lXn9O3jDYdO1
ebPLwHiuG8o9L71Fp6s3faP7Clv6wMtjjcXwgk0QE17ZXxxcArvS9X8Yo/09dJoW+9ZoXISWjzaI
5ZMeGRfsZki3WccHGSsgeN02rTaAAznZ9MU0eKTEfVNuDSOArhCyawmT6T2eNfaDuHI2nmzcLTKv
cxLBQeGgoKo8K0HSetQwx7jSJ2UeYgusdM+b9zalI9w4eMYroPS/JCP6CaC1e4i1gTBVNCSmOZgb
f/aOiZb5KVq+/PmnznSwAE8+AY0o3VdFEz0XYk7JMiguLKE9wbajVtRV6miNw3jI26kjE8Aqu8/Z
u+l5ZG2YLOlG7axdg2RjZyXtaWpDvRNZH2Ce83OKdqOBUCDB2bTSDYJVVO89J1oCRVmNKdYPOLvj
Gl+WtECXtBfaFrqLipET0OdyMi/efOS4T7FVE/MMwLsewrE2txQEc4WNmuDMykU+yCM9EgNFfYA/
s++jucb63QM482pWzDVOwkC7+IEUKYbG5IbYckk1AUca2XSIcHPiICjnc+4ZDz8t7GOTdbuqjpu1
pWCLDcR3Aj1XoBl1tEktFPOhVeOj7HNjXZl5dazGvj2MBT3IVUM1tlk70RbvxXyhXv1tjh15ckL1
GwLSsJsLsh5eGzFBD1jFu6EOfno9SeN0eoqN4iu2ie4wNZM8e6TuIPIJbMf+XG98WsVuhosXRLbw
UrAFgvijS8EKbbovCvOCG/Ep68eARYLXbLreDe4Luyg36xpTOOYmx3DG68wRtkLVirAj28OZEYVk
PiPnxaDha69oA/ClSN9MG+uDBpW8T3TzLty63s8SuLWIGZYVfUbZHJf1KrQQRM0sV7jkfZsXsAvw
bRhUnHvk6KgQR1p0p/7iNc5vqmhw1IdTdoaya7/MfbflBSXMZTk3jPHdzR9B0lCzsRGshnaMct5D
9iWm/n9l70x2JDfWLP0qhVoXBRoHM3JRvXD6PIR7xhy5ISInzvPMp++PIVUppdsl4QKFBqrRdxFQ
pJR5PT3oZv9wzndUa57ST1nkGo/NkIGtquQpIdPyjvWaNzVG9pS1kuv+3i2ar2FYwlnWnZ1fAuq0
Y3MHxKM4ZW6Zw+PjJRCc0p7qwc0e9bwh6YbwtY3bqnZP9u7E2WzoV2ie28CqbLbZkVmuDe6bbVCn
/v1slvWnhsuvr0b//uOXUvbBGx5Myd6Z/yLgSV2pfJBbMRGmrseuZGK8sC9n2J3JpB9CwGmrNGsM
L0RWuUaVAt2tSr/kbXJTVVOupXTloZzRyXYgEok0YPgWWJCYiS/DLW1TQSCZwzzCOupGbnoVzzBT
HIJOBIvzPZ4JXgF8HKx+hsfdTLXFIHuV1PaS7dWJJ2VDHhXhxM+7rsFGWPKtnrsHMzXeCDOddh//
F3Qk54HAAcxb4ynCHnWcB8V/HOq3FvnguWxG1MJZiTdJX5uFvS+TnbSqlzY1v9YWoyMHcUvl5lt0
WAzEnwvMWWFwNIc3oeMKKqebY5Jo7ADaD+t1yajax0gTCrbkbt4c05k/vpBcrTEQVa1Gyd4TS1O0
TPcZF/twScfwENuoc62JjIwKA/5QZJ/6sUEYAiRkFfd5fU/ZUd1XTQ7FL6Nc+/3XNBrSRpu7Kzo0
Rul1+CMwqu+jFb+4mX4ggutpqKaRoDDqsjZMHu2JUwCHPr5B03kMmMTbXRje9V1mr9I0O3JDVE9w
JiE7gVBgqFs9RazDoG0XHPekXnGaLy48smBCiDrj96kLKAUE13E4VhPE/yi7TxOVn5sgexo+/qWD
XMGOSN6wojLfCSIxka5AW2nZeaKkWhlOdGEfEF7ims/+7BDtARjd3C4bem8MSmcD/megzcnOeVka
pxQKyY28TdZ2tRbsjMlKb2xAus0cYog1iHa8qzIcl+i95C5rO3GncOfejUKrELBR8gRdipuTK3vO
2UIDVHcybmHG5nOL18FiPOy2pnjsZlL3IuyKx49vAbSJjcYsknOPf0uLXuNJ7xrv49u20+M72VTP
UC/9h4lVOtPRqyWizyMx8Y8p9p3GYfQ2UYTNQV0/fHzBs0s0d68Px49vOf+yIwb8aQXRrvVwmsVY
ZYz4JlXBLVbe+2MQ34QNKjKJ+qcIF/FNG5lB1K1oNlJmOwvhBLJN/UvuiPKUqfktMPxPcR+DPwSc
TVRQGV1pfk51yHqo5WFZVyI8MmeWFy75V4joFhwh+SxcNuJ2K44Rnw3acdiCKiaxCy08i3Vp3oap
3zgvJG4ELB3AJGqVdbSWon1SWbX2S0VqGOhBOoUCgyGnFYv7uD6F7E641OT51y8Y0lZq8G2YWmN1
dkORQ88erxyNKfVgkOFf5dft3Gn3qSPvCA0LLh9fwnBmSSSjszZX7rEyCsLRg/nDvfh5TkidnEzR
3EymHpzX8Z0dBQWXXFnuWz23l8iQr60Zxo8fXyo3Yu4ZYgcSvOEyzupHrZr0lV0J4/jxLQbeFN6Q
NWyGVAOWYg/Rmb5lOCLbY/Ve99Zja0/pNQnNK74R8/HjS0kOJe40u5Ppsczm5DFKA6JEOOU9W0f+
0lVxu2MaAXagD+brlOJ2iMPsOtpDcfSd/sXl73TPVvuCKJmdA6pepgwJYKykRd1Vrgm2MmnsEebZ
E1RYoCxB9glseXEKe6FuIiKuvY/z+cso02s2p+Gz0TGIUUtHFnDaAr9aGN2g6Bw7lV/HiKcPgt6r
HcZwGjF5M8dKz0yVkosGJxGhpcgZDBEf4DOo18fxe28Dl8zYGoJTDni65pYCiHE0MQU+U9+42xbF
rB5pAhglY0X+bhDxCPh0Po9NCQJrnhJEboKRUKATVwHtGjRZbW37hvN+ltU1mvI713YI5ZAmNqec
VYAB3ravWbMYDp64aelEiSxYZ6F4H7B/mTOWdHMMX9pCMzk67OmEKDq+SxVA3R7Q+c4cQVOFscU9
Rj8RpRHOHgLdPa1gC6CFg7v+NyMWKkn0ptqMlWB+YwVfg3jeawFI/BKs4erf7BL/Z8f6b4PG92vo
MvmvunGLLwSjm9YqL64QEvtWy4fTfPu/O3L+eeL8v/4HxbMzHJbwP/7rufT5PWnC92/D9+/lH/b+
v/6+34bTbPfp8mzbEIalM4T+fTgtflEmoAg68I8ps/373p/htKVbCMlcw2LHbzts63/b+zOcloLZ
tMvmW4GQ+qc4EQb6gT9MpqVlu+inGHGjO0CZu+BQfsoDjjpbjDHbb3xLs9xGCqig3QlrZZFfbhad
edCWSMKoQu9v+w5PfcBnvMxgN1Rg2lgRI46ay2Jeh0ydz7g/0kOCpEUYJKKaLHLXLpo1fAiFvv7p
jb79Kkz4F7x2t4IhdfPv/2r9Ua+g2HRKSynbQQBhWQ6D9T++8swvQsrtUluDSUz8IP1UDO+N3+nY
odSLxsYYBZ3hbJgOO5vYzhAVVcAIcXkRcMAk9zS39sEXVnhSiv1n5nB+jFl1Jfi8ONR1t/PBVu8k
2eEbzFbBgzOjW6bmCaqFxRUU3RsIIgaOHoW6/QSeI9+0pn3RUBQj8G6RAwMp3cigjuDWXeN5mD5H
uU6keSs/tWGZ0apqwfmv35M/5Wp/vCeUFgtAxOTSZCPyx/eEZIe8LBR7vrS0M+ylIjxj/LvOogWo
FCJJI2sjn0hFmWiTrhpHUj5kXut2XiUXKkKouw+B5b9Rkel3c1joLMcm3lE3fu0wjx5xiQJfZ5mJ
p7NYc1qV/ti81tBRV1OUPlsR3kBGo/u//muJf3xIpcOaRnd1CZJH2Qvq5KeHlDDUrlL2wErRfCwH
JzqguesgpNrOYbbbdMmAXPW6rk4Cq+C57qjo0E85x795GSyE/vRZUYt0x1Q8bAY7JXZJP78MYC8E
R+o2oQl28NUsCj40i4GR3udxjrZjYEfPyQgoCgHGniCrxz7Eytx06aVIuXP/+sWYf34xSkrH5CrU
2XbBz1uEQT+/GMi8co4Hy+WD112MOjefhoJ8UmxVg4zMy0gUExXvfGjZk6zrTmtO/bd5bPzr2MWw
35qJQbKzuF4xRN4FxVDtaKuGvTHDo3VK/TkMazBVpnqbtQIEb1l99y0n3IshDS9VOzfXdCL5jhlj
HcXmkz0NDDWCaj3FIJ7++b+qa1kCBZRt8D+1bNd++vFPWhWh3BH8VeEAkK8O5bPrDa8a/OyuLi3M
HupLKRqxS6XxxQoBxpt3ZR7m5xii7lTqGD4DoMoqR+SXkgB6jBGSryuXXAfEyvl9YmE8LTvN8T6o
DUUzEDyAlfXA7gr5eaG+FEmtH6uQk09lZOdClBsj7Dw+YZoPf/2XNZaP6O8yLFaFUumST6+OrktZ
5sex99Nftq/HEQnOR8xdkpyZDoGm51JPm1rdW3h2OZCbbeLLx97/xBz8s+GjGdK1zPTg2UeH3nHU
VqbZt0wNiWczDPFs2ZML2FWfjTpu/+6jueCw/vRyF1KhyX2EDM1FhPaHn00WzfTNQRpsGtgYm0mm
4tzeRFnqq5k12zHIe4egyxY1QqD8s2kiIUvCHlOVTUoH183NRKy5HnSN4rJtWbHtuz7qtn/9pv7D
AcKbyjVhKnNZArOH/dMt1zFpCg1TIloSVbsuKusLcsuK0riT1yGOd42pjnpdnGEi5ceu5sm2wWL8
8x9Z5UDiNHQlubkN+adXwV6QoXwcoIXTWueED6lZNxhj1qPpTJsoRs0J0mBgn1J3a4btuyGf/ONc
sm6YjEl/Lsk/W7TKfjJ1r4aK0cavK4NJNKLe99aOaY8H0n3r3kaDbruHkg/6TsSOedR8kuv9tKF9
wutf+JjEk+qNhZjrjcQxb1ylpX9zPYvl+v3Tg+FIB2nQUqbo9p9X3ri6gyStpUv2wfBDmOhV0475
oV/Am8BEIlZtrMSxbx9ERYohGr5m307YD8sMs2YBEQX5U/E3PwHjH14Um2ub6SuJAegtTX15mn/6
cA0iKlwV5lTiNhnF2ebj3Ky17DILmMLx0EQsDSt/Y4WWdY8JcnHub0LtXBe9f8LUxbPbMfxNm+ZI
IJD5Anv3MGPdo8Ibz5y0aAb7zMYi0XcMvaq/efnC+PN76hhs1Dnvl9vd4T7848v389xspEV6O8df
5YGD1E4dO8vJxZbKHNw/GkRfbFpMbafQcMY9+g+1HaMaLIg2/w2/9R8qxwVfRrO4YAsoN6xFKPvz
e1lbvl1MBmG2LJTb/ax/m4J8OKdpt7ddMtcQkZXXLDbk3paC1CBamr0schf/TsOmkfCRZ1EUYh8R
n8NeUAfQkYvLgFHRwuu7DzIz3nBQ/voW/n/a3d8omakKTZ0fF8+95B/YVVND/VVf8+09CX9uaf6P
f8BvDY77C8lluqmb9DaIZZY25jdhs/2LadicdFTqruUaggf2P0B49i+LwobHZ7k8LNvk4vhd2MzL
4/rjD2R6blvqnyHhmc5Slv1+Ev0qbLbZxv2pbMDyVyC5acN9OigyrAXz4VUEOP9q5w0WuYpNGh7I
phxuSsud3VzMFaoSNzwUhkPH3UuCdAaA0XDwptIdvTpHjMAAGNIZdhYDsgL6lXAbtiPRj4Yz3fUl
g53Rz2aOMjOIP5u2P179IMy+NQXpPL2Az85VJ7nS3dbGmT3i+CHMu8PsX6lumfOnZDO6fT2jlqtl
M+/jKc9eSuH49wllMZyWgTipbRDX4Sd0pNF36NYm4mOHXZFSufuQJWn0qPsma/+y9RGoGT31z+OA
zTJ5CKJkYGgW8ofw0QLawrBZTBs1zfbVoW04AmAREdEntYmsb+6TL1neQuIRoRmQPBoH8SkuXbah
8IC2csjTo9AilltgX+UaHWV6L5woKTyNEa24bwk+txHXmpq7hXAAHhZ6eAPUibkoq6UFTbhqgrH2
N1MCU/1c9YH9oxwY6HJYoDn2dBaj+c5gvV9ssL0yViYIYphBe9k1a7CopdZNVE8/OjDIvR8M0voY
uIRJTqK0ZtTnoVRDeq0HZMx3JifgztUEksKwqfI72yCiENknSI1tLHoruET1jLUW/InzbvaNhjp9
7KTaB0x17i2coDs8KcGTKzqZb5kUWo8jO/i3AT3aOpviRNswzkWSbUR19yC6vj670ofBrPJiBIk3
0z3Y8Fk1iwku+XahedbJomIzyCRsfE4IVLTxm8pKX8V5hlIqQwu9i1qa77gWDQD/cIYIH1VMyEji
C6tun4qeQG5lCmvkV4ZsjxZ3fp3MVsyejeiBjPtJBj5LOtHgLq6m1ll3SJjwdmkJPkhh9B1pIWRW
Ec7lNgauw8Lwq52GfT+7jNJmhgdrMUXYEKpXYAR+gNOKRTLJD0C90iTKPw8WsuyVb/pzg4m5kS6h
TBX638lxnOk6zv1U7nMXaDD0XBMe6qyK+hP7mWZdqxr8BO1EtW31Rr+YhYMHegFibMLMR7YtP5TV
i8Za/5Bbdx/S6/pDhg0FfpFkL+ps14n6mQWN4nfPREFuMTos5kFggcG2WlTe5ofgO+6DlHCkcHrq
Fj246Vss6+mWkYnrH5Lxtq4Nz1905Hjbk03+IS6fPoTm9YfonHBBBOhOAMfsjOtmWR9HFi9D1CZB
tB+i9dqp4DqkkXGfzAY/RFJ0Uizn6Tje4tkYruxuU0DzRVK+T0ENB1J2/tFNandLIJaG/TtckgsK
A4EFCEA09QCnGf8uSvvmQ3TvfwjwRRxpj73W6yQOhiZgGfTCmMpakz+taKP6K6gAtPzoCIP7Cb03
SQ2IZ0+xiztaWK3zzZqHir1603ljVSPLnzGY6gl73RWJ5UQNxWa6DfKWwwKE6WtZImayIxshrTBJ
ip1QLEETrKfxQtYhu3kVROsxTrp7uUS9+aAnLnDg2A+jk4h2RWrZd0qf0QGWbghcII3ViR1rtwkI
MwON7bg7+LnpBnF5g583qT/zU/bfRyfG0R+mkbV1O314CppCfQpm0YyAIrXglKaWalbj6N8mJAFv
kIfnmy/abJPXH+eV49S3pFVgYWSZnMbJMJHlNYYPMyOyd0WiGy9VPbOcC2QJ6q7KOhdUMQnwer+k
lWI1ZSkgeofcjISAILsf3D3aSxQI7hg3l0Qw+LUZQmwMDLzwbQSCDx7SdTqxqvECc04PESHjL7JN
uu8FYDkS3wp5k3K0HpB0mdtZs6fHoiEMYpAFH6Mglv1jpZWkn8PyMg4GECm4TyLy3yR1/Cu7svKz
4yKYXzUd64BVmuvZXT6xMYIUJG89Pp0aY54zRSvwtMnFxgm5D6MQV4sxw9zDtRZf63QJdLERwhNZ
2KmDj7cMV2wXtw+k9gTPIVrVq8sZ/lXqU3tru0j8qJqwWdCQfrZSPU4+foZo2bTBEi+lMWhoGXSd
ys0GI3iwMgUdmXCpT7aM2wOHHBgZlw1r4moj8g5HrM3Zmk+ajlTajxDbECde2Bcng4mCcqxnpEAe
YrjKc8OFCN2mD76RwuEMO0yqU1caAFdCNsVVQssTmsZ4Kci9A7ZOzLwNj1BLmpW0+vhWWMYPpWq2
BWBpAnetAAvuJ2tUz2Q7Lg6TxMnv09EanmVYhYDxzUqlu0jk9ufEGifvo4L67y49/yeNx3XBNGYh
aP/XleTlexAi3Z7efy4m0Wn/9ht/rSBdpNg2o3Em0IKujPbsPypIx/3FEdCVJdMf9du/+a2CNOQv
OqYoBg/KoSFCwP2fFaRh/4LUmnE27ZLtMsX/pypIZS191e8VJE271C1k5TrbAApZbHJ/bHU6DBPw
SZTcj4b7iOCUAFWrF1tkdu0jekFCIRKQ6VVb/Sh7hKQ2EODbVIp9LYly9Ov2avQ6KfAgOfBSFPVa
dJq9DVzRewZozK255Nt0SeRc5t78XFO/7yK8Vp2lnyPydlAK4gWbU+K/5kTz/D6J75B6l1veypFB
1PCm1TWs1TRQR1w80oPelnnwrVo0DsTxKHJ5mK08DktQj/UR2bOE98gCYAhhPvkS61MsAT/dEvUz
LKE/PlDKeokBwqyLdJhJ/KlcQoIa0oLyjtigcAkQKqbqwV0ihVTTTGAQF40eTpHSHlk2as57J8zx
amEIuwEKkbcg/wjzC5/xLDWnaNSIVi0C66LP11kezSXkqFjijvQl+EguEUhqyUbSl1ikbAlI+vi2
WkKTQpdagtMzemhJVCJKNLihSu7uY9ayS+iS0y1OX9G4N4tEpoiN/hLQVKDd8yZM9zdJepNYYpxw
l2Q3Z4l2ysh4Ih9T/8GKGQqZtRocncABcJqZ5tzFMELIeOnH9WxaX/RSfrH9+RvY2BldIWypEl9K
8qKFIP4sZ3yN8/S+XWKoVKh/jfC+T8qst5OBS7usgwMmEkYJo7EXS5xVlTv3wzwim01e3PbeJ/UK
JRoHLR6WiTyslL2CN6moXaXIZrdwOkBuNs1zuARpkS4cLsFa9hKxNS9hW/xHT9ESv1UsQVx2i78m
aFLU4xBDkpgMtb5x4d6GhefHuNbMwB55YkIb3FIKnBJm8krnUdr6zf1rjbD0OQnnF1ZIWG9ICutA
A1F0dO1GI0VMAZ8aSBWrlnixqR5etIXYiPDyMBfGk1PzL5yvVKSDNy0RZWqBFDeueIpLFJk+4Yzr
CvYVM9r2DFINj66VNweEESSeboJem9et8BHwunV6LHJkeRFk7aLumWprSwY8uimvHUAOivGkE7HG
6AvvJY8b6s01G2HMD++G0ZHNARIaEVjjpW5kHhb+0Ipqwb/ht+cLqu5LEqNyJRvqBmczyrL7ui92
vt5ic+PqPFr/+eX3bxtRJYeIODlXqvKEVLVgrFGRNldWZrk3lgQ6YxDPXFvNpoFv6vU/5lCz3iqi
1/bWiNRUrz4xKSL3tic/zwzZyAxjrG2jRkflm6cEWnWMTJdQvMAx38USk8eHepsuwXkAPdIVNk5i
d5dYvXAJ2JsLSRIBQbDrOpX6U1JXUBxV+zlbBuKVzbHFkHt8HCC4rSh8mnc4D+cxa29h4WcPjSlR
E8KvOYOTTO+oE22skyvKuvZFpQQij4htVs5IZCAYtOFQp/XntBDqM0qMr65v1NcOdKCSdnMfpyHM
GG6BozkzqB9togkrMgrDJaww5CMRL/GFNjmGbEfhwTAqo/ddog6bJfRwIP3QYGBfdsQh9qXZHwMg
tsfsVTQqIyAj7e0jrEC1GZFvVjCJcNCzgKpb9BHLd/ZH8mIBC8fKfLkZXYXFbklojLOdrEzjViJ3
oXgiynFwxRul1CboSvMF3qe5k0vwY7tEQI5kQWLIybIVVtDNGFYERSIHP44dAIKVZpEr+fH9718+
fg0EBdk0hQr2E/q4Gwh89GxU9HBUlihMROqP5E7RxqIVhNnag5vrKqCIJFzOTRasrDhoYQXm9qXq
Cp5iA5NB6n41Kktuu9x96iIEf47Crx0I4xHEo6cKypYEjv5Gn8Jsr82TA/EctsdkG/GCkdu0E+mj
NlRwkjQ713MRN+wwwzobN0zqrSBaZK6r/k1Q2ZlTVr5XZjFsRhUTHm7442PnQqlHQ3uw+sja+QzK
IZThlNOJaczG7FvfAoeanfSk58ZwGIm3zvNpPNeBNpzVM0C5T03YqzvXhcs/ZeqYtxlpJ47S1jWk
nH2CS/Wl75P3WnNwN3dTu5Ww6zSbeOK0E0tyYLHJ3tCxG09+G5nHsA22iAsfpnbItnFmPjVtwFgA
ZwzzD5BFMgPEFBL8PJIm7sBKP8Dw2Wk0XEaRiUPFfAdTMWgU5EW0UI6gNdH1XcztxuDX2k5Wh/LQ
+mox90HgxaWbQwwngKbwj7mP/XIsSGZeMsZpRDj9/XWhOt0rOdIBVDsYt+dqkwdYlBmR0/9Jrd9j
D4MWARrcgzes70wOzESPm3UZZvbWYndG4e5nFx61V00pEHPzIO6jlPDzNkcZx6m+0bYUy8lVlzL/
9cs02DAxGvWQ5fYDubbjpSHs+zLlSkKiV+B8oMIQT48zmAJdYyrQiC3aO0+ZY7ua2qq9+XCgWt2M
1vA1zlOpAuAdQ39m1U9SYaS7hN8p/44f2iVFHoZTlTDRRbhKFnFO6lz1o2+xRDT2uNZNl3zYAtbH
IPViOzfxqxaU0yGJuP0QzfRRCKSwrQhxmK1NXztXbOL91YQ4PaYnmn9zrZFrTWlVvsed/YiomUnQ
jFgXwMjnNscVMyJuhMfTbXs7vwV+t7BpG4JncILRkuWbfJpoQq6qYX1ZCGD2MRANGA/5nTDScJUQ
EdqWqHybXDYbImLlQWpa74nGYm4n62InTHWLwf+h1uEwiUGveXEyNGuTmJqjG46oREELoRAj8feT
C/Z5ing360iHd9aBdhFTsNF0bkp6111lZ/GuJL4nIRlZMIDPXd/ySHtrLn6tNZdFiTBEkdiR2oRH
gMTZlWXEJOCpSVwI/n7XXPAkQ0K3hYnrTNaffymbdDPj+D2kLCi3Is2+M/N5z2j/V4xTGw9LMZTN
CvvJ7MMvRxIuDrTrw8mKkRVxV3p2Pus3DeQ03drIEh02UKs7PPhETbAi7TZZYhBTLXomfvYqyybD
03Q7O/VN8dL0hr8niDQDUK3VGOb0VZdjxbFDJNwty9UQnDB6MMpABqO5iR2smIodApdNaM+fbcHU
aeySfm3DxKzygh97CdplEMO5A4fgJSL81CYKoElyqg3VHbJuEVu05UaFsImMKjyMDp0hyVPrOORP
TYep3Ok5zqKyig5p6JZrIiQsCIjBM+pgzxhzSpa2ugLUnlZhobAURt2nEQ01aFZjaO7kZDO5iiBI
VFoaLbKyLTuW6MTH760MwAcOVcDsKtSOZCagqSSm3CNQch3FU3DAtzyTbYHob6a/vBROAs8F6SAW
5HoRogWruV6cbugRyj4M9pAvvMqUe4MVCGytqPGyxnE5tTdzr+MVoVJhCloc7aoyvHJSKbYv6zts
pu6gk559q+ap5Lyz4q37JtP+OqS9tnWM8XMpTsTF3iZ92sfJXG6E0z+XXc54J+kfKHGHjTAarB/Q
N6KctRoKuHBjNQLOWYAnfjLhHhUpXGGH4t/UbOrtPqIBJ/lDaTvyBf2zRAXAYOxYDpa6NmG9DyXA
4XLO0n2Xz7ukjAhkN92VrEEBDrQDZfHaF4lFoLWzqo36rQoTkA2NvnG11GKAlj7X9oK+5wdDifMc
WnF9FDEBEfH0EBnylXzAds0ssfh1M/nf3Yf/vxd4RPf6l0ufy/u3cHr/l1v9/u1784flD3ua5bf+
2qw7xi+O7aA5EUuPrX8oT/4z9wgDto46xsEL/AG4+b1XdxCp0Krbzgf/hmVhwzgv/Pd/NcQv7MPh
A0qaefQIrvPPbHvYDi3N+E/NusU2kXGBNOj9laWjkPljsx4Jon9Q5Dac02l1BLoZbNJ8TNZWIcN7
FQ5XtBUz24dTZpc3YdnDJ8leh0JnHc5SHEyfNHOWJjtlG9PRlSV699y8U0mwS5FAeFhYQNp2ilZp
ystzlKXlNmixX4mp009DnRJ9gVZ9W/dD6aUWtAg7t9I1GrcYLToxmsPi7lGcrVJF6jYkseN1RffF
daR2H+PeM6LnNH2dEZreJzHj+xHUHbi8vKCLyOyzM3TpObSNhAV5SmU2Hnyf+IfV2Dgesmlrb2KG
wMdcLHF2un+jNIB7GDboQ2jyNpHvGA9tEmJTEfU2hOn12f6quxhB2HnFLxcK0vzN1bIT8aryEqFs
3lsiXTfKePbDfdOM+K1t9dWY38lQ4m6T7hLnvW98+j7QE/FKHAI2kKeuSd9z30Ar7Cc/ZrZPHj4O
qyssD1XDM33jpbIixLsjzqVOilup7XDXmOtgMp4JVPDQ2+91196yVDY8GZvBDWRkge54nxQkCBC+
fawD/hazj9PDnrhN4jMjV9eL/aH3TAG32Q8y4NEXu6nF/bi44ZJ+7DyfTKgD9oLnpjJ0Ci+SSIKw
9oTo4NePYXLIeFDXzAerY537d2FD2CHMc51yG0AX9/0tjLpgq8LgJmv47ZOV/BhHgN5556MFIwVm
PZdUpWZSbJOofjWz8jUA3wGuHbBa8SUP8Dkzkt8ABYS1MqFEQoFpXZQyLUrDUl/Lec/Evf7C23J1
cFI8iTb4xkzX30dMNhnyFycKq26btnQ4ZmpFdyQl1auoDQigXh5CQ80vua6LUx6XzaOQ+UWlY0nV
rV6gfToPsvI/OU74SRWDOmmdJg6jxHTTRX5+7dNo65jglTNFxcXSRm1zAus1AgoGYzaPVplX+w6h
V7z43nLev7ugEtmaUfER/6s4TUZ3LGXkrsg5B1lvBdkibZnukr57oIfHaWyKtwop2S2IAdX5hotF
VaabyOXOG4TpMNAOXuAT6+DmJplgJ0SCQEyC3uzCnhHcFM5Pk1LnIuqTtd005Z0zKyzlkXnWLMxv
MXMTspAnY18vg6SEYB/0D359Le3+RlwBDfNYnpeIHEz4x1rXDNx/c7eXtN6VdLNLmwsFwYQgn2XA
1DmUO6hkdxXzSWq5WVzwx3osOsmQjOCi5OO7rUsfliHlUFToEaH1mliRT+1x7SUHQcoLWVozzANt
2EA9ogZC3bDJc7k3BQFlAiTxZmAsjVPZUeu6ZouIt809OUWqe0VUMg1beOFmdK5Tu/dULBBh4v68
A8mFyZHUZ5wZw66o22TVFUl+GHW9v7MZuR4HVZwa7vI9QzTD660OTu6UUigjXOlbPHNa1hMxNIqb
bFC16bmprVu4hisraJM7PA3FPhSJB2waJ64Awjl3X1kfBIfQH7wWvuuLgc7QVMOVhyHPE5aa1T7h
cD4m1ZfUyONtGZ/jEDiQinxj32GY8uQAl1CKYNpZSUlgXHlMD7XM5XnGBcbHwr3Z7N5WeW1Dp81V
6+FQufKWnq2Cdi6MBbUKzrAo8iUdSAvseDl2Okn1kqPNr2s0gkl/1gB9+751V5B2tXJSuSmE8Qm4
zgar94LlRt9K3pxSIeglGNlOtEBIAwSl5G34EQW1GXETuAAB9vHARq/AnVgXpnGmbRvRCim1K904
vJD6yDhOfTaj2LoNyjRvZGg84FCKDm0cmntlDvdOO5BMUsXBGuXvtFbdRDeMGqosJ/ta1ynHllhb
iSVOul7BFF7+6eNLUwZWRTBn82MKMoPiDhtTWcfXBiZgUJvOpZbEkCM9H5796j5C9rULbALpzLTF
V9PHFyMI3QfFztZ1CQNI7ZcqIGCnzaNogy0av1GIh7Rbbi2BRHk1+jLZjM4QnPGiecwEqG/LuL0r
wHS5KjrEUaiTEYjcYPKDYZvBMyFZylU7IIVnEUmw7GbWrBUPmjeaRr41O/KERgOlVfE9mhvyR3vC
Wv2IFPO43tVWpXukJLVbXWFLJ/ToNCW552Bf4vDkbLYKss4oR7gHiG/zdThMYp7orbOHJX9QBM5h
aoODyq1Ti6WLral77G32P/eNKLy5f+QjpLFATcd1C1nALGkn3Sq317qbniJhIDucCFqJIsUpEjxj
zt8Nvh+uGyIKiToxzkHQvGoFFjKSQAdPs1+0KTkTynDXCxnsHdVeC7TiLKGkV9nJF2uBX8UxwQL+
9DVFRq/jHm/84QXgwJNOdCi4TPaEcz5dcURF7JsFwffyqzmDvKpVj+UluU2ugl4ELnlVkM0rrfFH
D99cZviXiSF4tdmfrwuzWSAQIyEnpVV6QTxWKzOMAMhaV63vPic8e6tBWCXFDxBoSrlVoo0+coPq
FXzemlEa8CLGTfQL57JOLoFGTl6onwBLvRsF4a85u2vc/bq7NeCYc+ihiGiZAAK+83dTXXyB2zdt
fdyqPFgLA8NRNSEV9jMN0SMgaiyjTGA40Ylqn+UCaVU3CJz6qkgII+QqJ2BeuSkRHjVNv57dk5AS
enT/d7oog51CDAiSVnWrtjYeo/9N1JntNm5sUfSLCHAeXiVSs2zJY7dfCLttcyzOxSL59XcxLzdA
AiRAutsSWXWGvddGJ7Rl6C83JKx9eURkEHNmnrXOeE1GIiWQ+ZALqQ8sD74nO34BWMEsknEYegzn
7FtgvRvI7YHjVNHowamrBgsTVrKa87N0XycljP8uTzY+dA+MWDy+ostq8sH+Dpo3sZrdzYutP9Qp
o6MGNTfE/Q20mXGlWyCwqRbrg3QNsRHmevbHz7bJStlOkmUHMOzO8PDZTl+AlKUb0GdveBnnDcZ5
JtXqmPaxh5UeEYPN+EDaAPd1nMf7BsEm2+9ToYCLWyoAfGo+Me/LmBVP73qgWJDQxleBBZ4PINgh
zW9SMJDKVRdfbctncJaE2AJfzWUur7yrEFYB4QOC0K8za9St6y0vo1BTlMYuwDjgwSY5TiQ9Nl6L
r8Haopxi7gsdr3fImGqQmHg1UnvHCwFOZ8RwkXaopSjO1/AsnUzfhRcWJlwLBz3eJkvz15mgjEnR
41Mdky6CyxHBC9lK4o6rEiWzX72pL1ANPKNDn0aEuJ/bcvmyLPOPjwNWpW3IMvE7qDG5xq6/yXOM
/+sHwiR8OvXGp0grd69TX1alw4Y7JuDaxiDvVvGzkw7fvjEY20RUb9lgv+hIversW5CbUbYmQ78i
cHeaIc+4wakMC7Qnyfw75/ghGt3XQ9RiOcPflidVFqcxcAk5NehiczvdoXPx2aGFWoo3uRzenYKE
gWXKnxJjPnQ+fLMJY2cbwGnSsvqGdf/iwYonU9EMYLUi3Zh6g4Boy3rLUdowNrDw7A6PU+FCRbOx
pBA/CKMOQ7KdvlMh3RnzV0Hz6Qn/DFGjpKBEwB6M1E8CgXfjORRvNAlZG3bV8scjEWZrCvfedfFf
r4MADw+bQs6oHlyeysZPxVbXxWpmxo3neWgqyn9d2i+bmFSTCYIA5pr4VJTiPNkUHAaCdRCHicN4
KdiSyRBctHFaIZnOOjtJ/L0e/MkcM75agA8IdHaPMPX3GUFgwQjWx5VQMYqq+Jlg2uzL+k86xv61
JOS+zkq8MwJgT6vP/Wb2DRm6XLK8dPM78Xj1Zl6pEkIixifHrtCtLrRNfQ792H3KxZhHDhO/MM1a
llxjR4oJU76F+h8gzSb40wSA+5NRVEdmVergk3p9rQoLesqU7wiSMNAfkeQTEKooWJtsMsGBUGqP
aY5PoqBONCSRtF7N7Arp31X1o2Jtk7ALZenX8ru3S/2vp3Da1y013CDHOxpBsCYmPKJYFGvGxJdb
6s8AljgSKqMLgy9HsZFyMDaEYV5V/BTlKyJeaCpG8AfzF0/W7NhbfH3PxTgK1P9TfuoU4F+dMs5v
/Z1MYqjGjGLDcs3OGxc/mub2K4ASUZdqvKYamGG7WgPjvGq7IAwJYdmV3ueQuuO2X7sqRfaLVlo3
rdfLPbSIV6OoiPax5oicPX/XbBuqtV0CsXQrg5UixckUscd8Ax3wwRTxmiYBXqrkxVqRKqlPQJPv
faOt9F6nyev2+WxbgDTmc+qteO5ZC069NK3nq6NP5JUP6tWeuHMSS9soNU0XzP3vjltDasr0hezH
5h+Gp1NbCOcdgFavBi0aGmamMsF/VKH3Cu1EmteK/YobG7/pIvU9fG7GWXTNzaCnW2tmGz730BUI
6CGAew52TP3/NUvuUGGTgeSQXhHWi5M+SXskjZMfHxsCcIGix3KPznrhdoONS+uliDqWqYEHrISY
Nmd1uwejwqaZTOGclxrZZCp2C2q+iLzVOZym/H2umaJO43QkELfftnmJmqdzDrJlRsYbXe0bPpPB
9p1tPr2zq5HPlfFDnkmqW+hjWi62vrJ70qlEcOitRwNhKRxqInpswqti78qV7R+Jyj0y4s8jLpvI
dEfCdeCiYyDkgqrZavo+1xI8xpRtnsSm5MDsaioz5up2vlEg5hfhGudYa3mxGevBtN11xkhub83K
wy8UmaC2theVbh2IZAVj1SlSLfEYhd46186/UC05kSTM17YzN4TLtmmHGDrj5PehBgwixQjMN4wZ
oTVRAIzhoDhK/nvN1md/TPtwCnJK4G5iuC569uwuMQOG44R+A6csmcjnTSb120kojOz5N+UirR15
R79JIMSWIvCTgsAKW+B1EOMRY/lF0W3q7ArteGO3rzwCWbikjDKXC7keyw3oyFvux++EDizP2B+N
qE/1H+wxv67DIkcLfD9qMdRGOilvpEDFQdiUxLJTMU/bsWWqKevyAfOGfauGE4FWAAJaDyaQ534V
QX0257y+9o3Yw8A1dr3hvULtW66dVE+227Kia/iJ5uM8NhcHn2/ol+3FyAMCUckPBPspT0PMLkkn
ufUIAMmNxsZ5w+juvKfBGNHbvsraKv8mDzI2BeHb3lvvKn/fzzn/Jyma+tjMZyKFf6uKNOe5t40L
CXBvo98Vt7jMHj3CUykD6jqSnv5r+kSilkQ6Rdao/JMYi7tbOtq1nTaT3xFDlC5R74ssgujJFX8p
Rz85taB6H9Vyctn7bAriTm8tchC9AEKbJ90h1pBpEV13SjpZRpo1kt8krClsbOo+u52tQ1MRx1eu
TXw/8NaaXj2/Th327MIKhxF1hZDJLY497dGL/V/ihcl9JFIQ0aUf7+GBOlFlKFi8HrwSaj8Sy3Jd
vunI4baCnNoQp8l37nX589LoV6TX/DCwDfY9Q4gToSGvbWnWDwT4IKrVg6cmxxvFBtlAQNsQHIT+
gcinPb5duTXAT111vYNXpZPKnKEkUUZ+SLV2T+wUFlmbjoPknGSbYTuEe2LH237iR6zbQA9xWe7c
Zeag7ic6aQ2i8lQNB3B/Cbkx7UOg0eIKvy3u1ei8AQY2wsYMHCJ5nQc5iekuDeFu2ty7TM7snxlj
kgoRm3vWCvz5GPbb0sqvWaZfPMhwVwNsMtaiBztb9CNujKgMqqi03npMtGe6LCb040TrADqE0AVj
01uAqHoVgkpJ7qzlwx5y92VG5I7yQEQo/l8ABWpQBzRhn5FI7QvTNy/Vkh96zzZXfbQZ1bQBfOo1
ReNshFAesh0KYNjYbBexGLcPnrFGqXe9dUCgSfXvl+iCGwjGbszCakIXullMYng660dMTbEho6Vj
HZR/KK17p0Z69RGwbmnjmo2Lf56asMWYk7mo+NZflFXgd6IaJypadHv4SKuT70CTtad+ReRTTIuA
os+UJQlvsuLGYkhBfCW5FZ8UvFtLue7DWOPtcbjJt1QcpOvee49qSxefNRSMXeHP32omITtI+n9o
8RPkJ5r5rhjxxRATH3qrgRTYvNDvzC9wMy8AnoMjbRY5NemCb9hUbHoW2iLZIBJ2GihWhUWFQj57
dzYsQURf/2E1p5qkDhgOzn5Wy7fMDcBQ+hEBBOxe7aUY1J+k+cnZoNZUATCYLvXU7kVd/bWEjfgl
IHl3tO4+Da3raS+mIiGhItGVcN8MtVhSxd8ih1uG+2CJrfuCzHtT5hdD+2d6f7Xahw3nPrBmvuij
uyetHcIzkJNag2XelE4IsfmsWvvujwSEkcwaZZV5MAu73yQp/4Wr97cMpjOWqn8V9d1mrOx7UmCL
MOr2T6plXzRcvs82eFJcBcM0M6tdVbxeljFf3pZl9uutMLY43hiN/SDwHVQFiMskRunr+y/BlH0i
YvBpyYjk2GvSvJc4CDe6Q7SXsf45vAr+pYS7zrFX/FaTRi4zp23LpRUL96iM4pfjfOKzd+5+7x7t
KgOCtuRfyUTslwn+rsu/kG+Qm6ux6JfBd+vIXZpnP31sIyunDQ50Zl5CZV/CEzT3Ft17EWoWEtmE
gBceaT37BMKB4XwpwL20bG0PmmcQsJ2J18lGYCzn5NGpA0R2DU1Lt4IiIEFtXVsfKZSSX5IoGDqS
naHp7qpe5RNKVP8nTXhrYgFvnBmX4qO1R5acDh8WJKUTWv2bDx4aez6ffIVdY0thBhR04CRmdoct
+jB0fDAs1XcyKNeRZZef1aTnZy/TjchnxMkQIa8fJXmThpaiHm9N7T4nTXWgKmacUTb9o1B1sG0y
2H8Vj/Ka2o6koqaKc5zVzOHHyxntDacm2MrA5TRPZVlfoGDXF7tZPnncvVO/8mZmlrHA4Jf1dad6
tq3slI0GLEa0+efaCEgzNss6pFROw9z2SKZaKeGkqlVUfoTDmDWrYgfHzrOagy4SBMaEmqqvpL5O
l0IYagcgEA2Y9AkhIQTydZS9sVWeMR7nonxuO3QHkDNyMITeb0zJ8ICK/2ZJH6JcnvwMpozJq0No
Fsh8jMpegcarxnHbBM95Wi/7vIM7OeZDZI/oeQiVmY/d7L34lUUDhWR0i6OIgCPPZdCnj/qV3wtZ
CFktdGEl2XOx2exBFICsTtVtSAkXn4scVXyj/XLzPzB/KI5L7rVkfRcBFS2+2Dapk1MmMPfPfsKC
YWlmlh2Ldw5Ke8sNZe1Tkg92QSWQpKmG7zptbjlS/FPHSH5sh+EyZdlHA/r1MUByxLckN409Bg9+
9cxHcZ0WXR06xziq0l525fxLyl5xgs/Wb6RKJCyEdCSjT3ssa3e8GDZ5m4zdMsQI4FtalcsHV9nt
3bcaUu+CMcQwMkSGW16tVsvOoPkxsa7ZCzLI6eFRXUctbUjL6vxUliwEqGcir8j5Nr352VRQ2rra
taOctddJmsB49NkDft/d9JilggPtxm7qQ9u6ZoSB1sJFbN7bmZA4UMzNORAIWqgIvnTTORbNixNw
GXY6mtrJ0c4pEqG70vIIegO8zlxckr63NlhpSDpOt6K1kgvbJkgyrs4wJYcpE0/6LhAZbpjp3JBz
SspL+umgctgEnnGEYPRfGCVDOp8nbANR2N+gsUeyIf+KjEF5wxS29W8l8UtbvR/n3XiWqHiiIMP9
keWJc+g699HpDIODqb41xQu5Z2voudZh8rb/pFU3bXpB1zMyRJudbV0tWmiB2cFXGb+inZAbBsAH
Eh8JveCvHY1VX0CXz1PmNI2BJAAbw5LGbC4Xjqpc3zl9+mAgWuPrQ91T2++6j/3B7qjhe1F+6tV7
kRkLyj+6MugHhz6/6UYigGfIHF1nUdL6FG20OKrYewJfQzm3ToTXln5TT69TaX+YwaqPFvpv60Bt
FeYykKizmG/WIE9dIc9VMQQHEpvJfx66a9oz6QQn6ZzLPD8wkVbbSbKPa2wynXAMAE0LkDtaA5gz
PdPsc8DQi+Pl7+yb+ouwxJtFWKlmVs2nbP6kuW6fi9igthiqE5TTV0Rb84nN5RH+MxHCEotbwqDp
WDcqEqy1H2OGuxHqg2ws1cXuP8rgS3YeArCZrZzSmmffvBslMRfLBsVLchAi1kgpEhNjAsbmRdzA
39SbL+6jNuKcpu8V5DC2zbDpa/3Vls4DfqseuXOw68lkV+SIcg2+6Lhp1jANF1i2cc7c0t6TpwnN
somHJ2c9qUqHaSIqadqwEiOFCZN3p3fadAKjj2DHF/uFo3EfEK24JXP4Nsx88GXr6KyarL/YELuD
41cBeIOGUGxg3tsUsWWKMASYHw6qDqzYZmQOcMmMeK/jZj/0Kr6ZVLKHOXZCTHfJU63hW4OGEIDR
k6y31QOx5/UT7d9mMFT2WNLNXYIcuxCd48mZNCxYVfViCp+ASUj8OieLi7PpsUS5M5SkOeWdyc8m
F3yBug2MpE7XFN0sOQxmbkFXJlIzJaBzl2WYf6qGn2lc4hmkSUuxPPR1NEk4JtNKMksJs2NkORlR
RzF6QqwY1eY07nt3qEO3C7JHPnF+7F0+5fLHxU1nWeuCaKrc21Aj5x3HRm1dFG37amnXErIzTrHw
kRv760FkUkFn6ciOSpoX+1YY/nKDtZE+Dnh1fHvKH9JE3NyWJXM2uyynf7OckBHCzZgnEvG6cUpq
w8XRqMugDAdKwli12nSLztXcO2jyjnEJ/BajwPLIlgmR4mh2+wmlddsvYq+kvEv2QNfBc98YjZs8
QUpu4KM3vpV+kkOLqlS8tGYx7bEqsli1wJTDttwnOW+FP9rxzmCc5mb58m7EKU/xpR8N60EwAw2l
2ZgMUXNICRiaDl1uXTojXk4jTPdorlVz6Dn2SeL5Qxfc/6FWDTaLfBi4QfAMIf7SoWSTotifWjmI
kNAYcXS4oteZ857Lavw0B6iS7CBJ7Sa7J+hS85iRqcBkS9cfM0WXV7EQIsSPDsxtTrZ+tT27jKTv
vdjQBDdmhRWomB8MDdWqlOBI/ZLV0EKSMIXUk9vm30XNxLrAP08C+T8QWtmxEcaAUJKB8gQjetMr
wsakm3+rZrqvx0uCh5S2iP8GCNRHPLLFHIhXEQyjzzi+8FzQEM4fYYLZBquxlIkT5fr8AWrg1TRG
ByNt+lEzGLRJbaVY+M38Vu4qFz1mnW6HRTS71uhoQPSYK47rtN/4I8uajE1X1GN8UN3B142LyGoH
evGqWk1gxzRsN0lg2aqZEItAt+aw523Ng+baetWbySPIyJjyNTWzb7rAcv9fuZhS8taN+WgkJOLA
X9CbhcQN7Mr68uqa1V9fgxLhL8arjTAiBk4fss96TzyXcGhNPwLLuENZlKSPEWX6YhSuQ02q49u1
/WMGgHcuMPWROw5yAN2Eglih1f9A8fFeuJl5Vosh363mrZpb708SZP6xVYUe/vevg6m9wgYvj17u
2Zext6mRrAqBjuay8TKHtxhn86mdGi+ssiDn7mdl6vslYh55gvnLkFCPyhTSoIFwBQLkb1Wqajug
WAhN11b3HnH4ORYcSx2z2HQpkrdh8J4CgRUEh8ar3lpUX00RKouuqCcaG7MxU2FKzp6MwdgjqG+f
BubAxIDCpXDMFSNV/sbUwTfNwjQ5s7rPg3jaEAH07mWPtHXGpgXwR0qWenUpYTQ8tlwEQzQSkYQ4
lLA+Lb+2ruadJxdZLY/UyLZFc55Y+vCZ9VRgYsh39Fhgg7mHmfLbH22rooxW05/QDbuN/atyE88Q
+ayLRptTcjZzy6fyb5ac22a55+Q5PDLdd54RBVi8vGe/Kuy90xY+6zH7KrKh3SLeU6Fm2O2hNvoD
WJ01D48doZ1JwgGToNjwS5m3gjBjQ+XfllN6p2TdqlddB5pQjixGEmc5Ngb5RAVe2a0CD7y1KsN6
jSsPhWkhCUOhJ0QDYN01/2BIVmmZ6LqnupvfpCY/RwQcB9oPseunAbHl8tLSM5xgh+JKnLELlOyv
yQ+dznmeHhGOJ9e89rRNp+kk0JOPWHjCvYjgirE+2SmHhMh4iEW4BC+pdAkFxgRNwlZ16Au+Mycz
7roIHlLWD6eOPRhy7fxOJmT5XAkznAGTev0Y4llik0oE8Kyy+JYqyihFkUFy0vCYpK12NuDyMjfZ
8y2MGyNLQwI3dZRj/nWcWWJSYotVAosLhvyyY2lywMqs3LuMerb1SCdUJ3k490xpOo3ZSuH946dI
tk7BBFtWxbkA3BqKKQCXbGjFQRUr8jTG9kKswG0wngCC/Chgw+e0GX+cDo6rrmRoJctDYjrWQSuX
C9bJbO9NrTy3EjeRMV+KafgxhITc2dKBVpDp66mIH4reMBFd7/77IDviQ8y2dCIyV+dbV6wM0xbT
9y6zzP5upgPYpSAYDm4xtBtv0au9L6nRO9VYxK3yr12NiyiffBEi37euJvYSIqJTDLBpeliYC7l+
H+/ytNyPcXUUVuvdy56vVKHcLck4thhKHbuqlCcnaM6+zN7jZRWveb46jxx64Vwu/sUPsruaFa0C
pUFbC2RfhfBICV4+WkIrEfegUElQSrFXWr6CBlXvkrkMlBZOdKQtkrhETZ7NoQur4jWR0vsGwDZu
0i7TnnzmCHtJW1m1uX/0hlbtUUFbUVL3YEF9h5F0usRRU7HmZDAabNHQtxGRa5BVQCQczEC7xgWe
9Ryr/rlv/foy1iXPvnGocn4nEKB7P9Z2cTLsZa4T1TTXxsaP2bIQvkAgOEP9K9G+9AQBj5reNDu3
6h0uUk1u+A2KXYofaWP4pjoFNkhwGjT0EZ4ZGRgKsMFk7Vap5uZJpO6Vl3xlOVwyq9cXrg9pRVKz
1RaVrndG2z8BjUcbD7t82NLt6ScohPe6aWQEI8F8nM3YeAQdBsDvPrrMGZokTXZDbf6U8yQeXMcG
mNfb+1HK5lrI+ljb6af8I/WhOQp6EJb6Fzla31lMUqgi7S5QLWDXsviK2+SuzIy9Hkuhk8qau68M
seY8GfyRGPzornMSikxgf6Cdr5xB3xBXNz0EPDi7gBeB+77w3zG/PxiRN1nNzYUKj+aG1Jg2Rv+E
M6MePCcSmSnPmE3Tp8L2ntfLIYuL+MNukHNLh+wnUButovvPlD5se+hHF0tU3d4A2LFnVXrLClE9
/P8fcZF8dTg7D+XMAcLoY+Z1ltnFI2t9ZxswAARsBGVMCb2nga5Jg8usjOTFblP1MCGR2NLdm0wV
YV1lvdaDfHaQRi7pN0gfGNxJP97Ad0b+koq7UNVLqYrXNtPbswUa477YtFfsDTZWH4+3BlNKDpDl
rExWHH5qpNcstw7j0JwBWun7Kvath0A35gfSRPRRHsdueKpwgG6J/EOJswYv2NJGx8RpKRgr2RXz
ULzpejiZNFPpySewcBen1a9lDo8CddHeiL2ds4jVURM/UZ2aY5eGBD2+M+b4SOb6Phv+m8YTd1RE
ZxNPRtVj+SXwJ+ZRkEP8iwgVArmdWUDHaKe/SpUFqMGmv8xV+QiWuObVn1jwYvJhY4qbxLumaB0u
KbKR0dDykJ3Sdlp1s06gx2xvm71p4ke3yePY5mzY/ca9Q42qyYU3KjRCI0nZpYc5PM7+CCaQqsYM
hQKKcU1ifJWT01x5qZFuMYgQSUXD0QQVuY4BhgGHPoTjNU1Nzlj7biFrPpIWeXC6ZozoI4EIj86u
17Pb7BKJrXLSyDJ7OM713x4uSoRkg35G+Te0ZufJotKIsW82fbErCpfFap+CO5pNUBBm9jkWs481
znrOMSx2Ll6MGlsqqwWPtNym/fVQ2p5paP61Tm5fRGFNu8zpirDF2HTqunkO8UL1UQwVJcLvQKqi
xThAk0n+nEy4e4gXvHZ1L062sG6DyvpXGDWC9bjl3pOUlmYs7IQRA/MBfJElq+Rr54CtzvVhRgVj
/lg+MIlE1uPWdSZ7n00Lic4IUTYZ64t2nM6LWT2TpWPh9COKyDOJkHJF/FmbdFy9Zhz0HsfhZLNB
TUBMo742n/qeoo7UlMvgpjyTxWWyiteAapTl23hY4uBzlVQtiNKYuUjvYehuntl9sLw/d4TpskOJ
6LExem4DS2MHyIWNKzVGbrjt8D9FQ+1+cOV/ydFZzjkEGbide5Lq9k/zwPiybi9wmvmychxQBE0Z
th1OnvODfhvxXGH/42Q7DTW2P52vq32GN/k7QYo70MlumhGSXOVX87X3y2PqtP09xVxVZfbXmMJE
Lqr2UXTzB5pde5t0vncw3JqpRsacVkvYQbfDg4Mrkeu0Tu4BHpLCme3z0iAtITBY29UDrG80iM0Z
yPObiRmDccjovY5lwXul9Pq9XdH0sUlSCplB6DLygSOtxOS1aWInP1HmgSq2iHKg6NT0tiMlU2e5
arGFUS6EbbfEBugX5ory3pV+CUt8UE/aVK33eexuSuI9NkPGA7YY5gcopepU6qjMEwx6hQ9hR1n5
Z9YlH777jrHD3ajEGo/m3BAdPRY8fa6NW53fNybvKOSRWtVLD4lWY+Cyf7R1Xgqp56eiKGVzwGoR
OQMXg3kvMlg3tm/fxiLWNoSsv/Ek+VvCTl78RYsJY2R15rRl1NGdbExCP86ZPX+OVB5DS9SXh09x
M1vWp0c+Ecqbtj7YQQoYffnTdvKbD4lvcMvigeFZXMJhtl5rLb8HPNdoEem9+RxtGE28PxXduaZt
18edXh7h8DhUvBV9h/eTLhG5fZo+x7E1PBbZ/Dpp2kVDU2MS1L51GnySllCoVLG3dqRNbix7FLvS
Qn62PNdmox+MdHhmNPxlyP4PQS98J+yg7IAfFkElasKSTYNYHmM9CV2oK8wWAOMNxLFw7mb6c+8o
tK7rJN908wNWteWvphIQH0i4yNNWvake4vRqdi5ZoJqI92k27bzFfzU7UpKmoXtMF+M4ThgjFQED
Y+PpxJ06XA0rn5ulXrdVjU6lWsAdZMNVof5blcASFTzJYyIx8n25uFu7HdT9j12yYGqXvgilNxl7
23J2DoUdXsHk34LcYrdU1k9mjs+NxuMO3/If9WQ4CzrFOUd1kbP8AXRIDGN6VZnXnUy9/UWoSbxE
1Y/kokO1rKS3rwd3uTgGRHOZ+C5a7zrD1WvNaHgMLZrtejk4lYMZ2MiXxzWeW5tvRSOaS4ItvDZk
drBFYh79tgmLCg9Brym2dmlQRCXlzW4hIWI3JerTz4iWFOn8rx3QcpqrFtMc8NJl+XTM0kZjba+T
XDbod/lGYs0Pi9aJX4LAKzK2Dozfa+x/Nttmay6ihpLXqic/UozxbODARwZV1pn3OI9kBqxl7lxu
NK5LGEAtNbphHXpa+Q2OvjbM1sWhObtXZehLaK7jvTg9EdaiCDgocRiKuHlkAnrBuHnUWmoo5kWX
WOS8qQllIE9GRyV77meN+2HMd6LCwyar/Iiw/pmRDGSWgfNQMq4hNpm8LeQHNmsplm/a1Z7ahslX
O6D9atQVlhU3xfjeLukE+XVMtkrvwKqTjFEHPnOy1jvCBO5CHXD55KeR65UEBtbOLlvtX1w+kvaa
Nwuix9+MqcluHNMKQWM4sgYMk4rIzm7dppcTwS+FuQMH+U7F9LQUbL24Ni0tfevsmnXI6mJvDA/+
mkJyi8xorqlqPfsgyFTZCI0hzpQAtm79odwRuTUbzV6U8iVf8IakDi1GTe2IN/P5YzGc0Biq18Wb
j0Q+IPadsdwAld5Y+gBJoNemLRyPPemhP5qVaaFmB3sAH1Dth/uajkDnt+3s9D5/mHoNbcPSVNi0
6XnIm3KXYgHZoL2bLkkMoWxRkzjUsqk3reM8Gp30TiL3PnICL2RK0sQ8+afOLiGCulaGX33Od049
VqFBnlY424sB5wkfJ5y08qTX4my6i3fisyFneZTWFgVftneEvFmicMBCEOgn0uboevO57pBPTKk8
lwN7iaIcIpQKXy7SgXttKRbb1t6x/EszTaeGM4sRIbqXmSyVAFuoY0/fecqT2GovlVBPs9kniHiS
j1LPnzi0X3N9fBENfH2hravhMpoykBNYr/pjUKZ/vSVczPKtSJqXnki+1rCfaedOWkX/smDq1+b3
unMvDeGJyJ/5A8TvfSVfFovUXfhT5o5L4VtvMSI65pvnoatrekIYswmnaeaJ0xIgPu95RQ5JZxqk
syTDk3QxXZqrq13lPWMQuz06DYF+smFk3LLA1MuJZKDaiOqhleQPa9VhcauXifnilPKr58Ko8YyT
OiSWJx9Ja180z7Y330ufWXc8qtDM5yfH7N4bl+zeEb6IHH3miw5DuZRMu3GIjwiq7brIT0XqfLnS
UJSlxPUxMjUxXbfatsT5cyUnSmAyZxFBUlvGZmpj2+2H9NpnL5dUuSbqECaPRPp+61713COVzknp
9Jg8bXqNSCkHb5o5+fe+aBEEnSrTIgVFQ79PZKGXaiblnI8vpiO3DjInOWUEMFO8EvWSfdg2myye
g33jeeeln1ml4aX3JvtpSnOwahKRI0ltfN1wHFzCESbT2MkpiFDkvpN+3tLSHHqd/YRYjpLxK1Iy
YhBS0OigXHW5kXqSHT1s5tBpCdvr/I5ZDwonhIhzvbN7UjOyW1YiSiBlugjnWM+vGDFywkKrf358
zEuTcQ64xtomdxHI6boFeJsG70jUFBJkuS3jycbRSgHUV+juJcUoaFw+SXfXVNi+HTZrVfFoAnZh
RnUfEVVALrEOgh0V/KkT7ex+tDWG9/onG5izIauTsp6FQo2bpYxrpzLYIS8tQ5gSVxOa2INe9yTK
TaHwSwDZnfqcbO+p8xD5dT1b1bycKipUTF1zO27JkCmPxCdf2oG5dKIIrphTDtk5f6j430fPpnRQ
aEyZiQBgMS/1Amx/rkl6yngGEQK99Vl9Wv+Oyfzb6v8JMDQUeOaq7OuzV+QEXM+T8zGNxo+HNZxl
TvOXBpp7egW2U9nu1IxMos355hGubtGouxgCEjS3cRP5tgj2ZYqggh0zk+BgIMC1pz3YAUI0IzKg
TnB2/EOtkidZCOqlmNWUKTtCbO2fqdERZc7WUSJy6kGE7ae2+Is4mrN5/oa99yXtFKF2n0KOy4H6
3ORAuTK32jERcNuqAqRj4by0cQ1vEP8gCqyyQlpW2S1qcfejbnmsFAqFrZfmf3OnSnajCwW3caz9
MHCalmXzP+7OYzmSJFuyvzLy1uMtzsmiN8E5AixBNi5IIMupOTEzp18/x6tb5D0ZspjFbGaTkl3V
WQkgIszt6lU9+orLEEFPIMIqcuArP6q+ulG2SIppv13oyPuix2zPXg/Dn0NIAxMV1z1OQ6gd0Vqn
1oYkdrHyE2D/HZvJlafZYWc1zOhSH4cZ8EdK5dkca246xh8Xy9C6prVmqIb4kBg4HuukfoND0+4t
k9Ek2TVd0GzjMILlY/ln+BPGzjVJK0R0H675rBvccta+75GOjOJfteIFAtYfZNQPdjlEFuGnWzWC
rbTRi/bi0TNGcXaEfwrb+mYnmX8YWt/HOmKw0V0MmYjCO3wYcPwWEy2VJS6mQHpj/uockR/QKI4O
zWUbNaBA1SJdo9kn3NPKbGPU0dEdBSsqr77m1KjwtP81LNGK2sZeQBHng01jHglV99EMspMZL4dP
gesvYtDJogeibljAmFBhTDPntLwHkUkwPQtCPZXADDbOBm7kDNmVFssfN80e9VR9FE7wk4Zs/KLX
qmZVEsKdIcPA036u15Hic08OMjmHhvtZe7zCBJ/8tUaba0v52x8Fdl872zUtb/M4S3+UPf8lRP8k
HnCO1Ny8KQTU/FCbgSA+BMwr9u2fxhPrnIFhUYCEpOy3qjE3WsJ7RJTiZZmi66gxe3rWcO0dfFFM
P1GCP5yDdgNtm2ZUaWPITtcThVXcCAKOxx57Dm8fhiMKVn2+i2nZmImRdTa0Of5P1bRrTb6cpG03
VFuxWuo41QvEl12BKNdyUwStghieVpvc9PyNgzuVuYitPyKDXA3lU21V/QHr8bVKQsWbzxvYH5t7
38Kc3WJhKn1eonBxy8AfKIb5LxTI1xxixtq1ep4gRuRRgdQH68DtDxNgnXUKgAgxBRsilW0d+4sl
8daMa0xp8EyTkoxM915IV2xsgKfQtfE5YkO3peSKanXXQvIG9GLs6SSlmOKMediadcK63ANeD0CX
d/LMp/iSlKPemCFmJqvwVqQKCFdXM4kDz76bdv9L9N5HoOXMs8FzcdtbKzzkxVY1V79tr1lg/XZd
CBMB/SNrVqZ33xzKsxTJqzN/Jny4h4L2yqnkKT5RyLPqHeO1sk84b4d1mwBYoNNgP7Pe3cQFX38X
2H9IWMuVZ3THOYDRSAprP/Ho8bkOrcTEdbJiU1OEV7OHLBG2G5XJ6hS/JAJ/ADMV1VKTOAmSxBh0
w7+smOq9Utjs5mfIUDbnsgN8UPhfvinVI2aknVGVFLtywgsiGpPHkx3zZrED4n93taKGhDffdujP
Sssnz3TCQyP7M/Moh2KKSz8wqEZNgKRADLE2xYuhJGMTNyA6t59lk+CtDlBgsmzpuQ0lt4w+28j0
2lBcxl5xWWMKZlGKLC75YPanUePCG4pB0xABfwUE3qo2gy9/ivwHwEesoxk8M2IoieV9iIrjqEss
srbRH8vJuNz17i1w9WP5ezCsn1ZHhKQ4M/3Q+MY1eBsdryXwiDfEcPSPGU4lt6vyJcjcdo/X/JxQ
HrDOvJ6ADs8TELnBR05t/coHSLSNG1fvQDR9zbX3Pmlcmbad8uXxmFsXWcci2EknPN6YcDPhfpox
d4LYSz5MpuTEGMdDa95rYR+7xpofe7fYAeWhFa9kAZs3TESSsDdpHuz6sk1wxZv9xmLSzRvhHbrY
+qYqGJM+3c226MA0YbWZhqHYMjwFNNYixi9LQfKt9sDnwdSev0qD3ti2zLfHYO9x2K+SkotJF0e/
bMjGXaTErh5uqWx+qYS8UtaTcE/4QMQBV6yAKF6XoNo0c/0atVFEuXZDNyKW1Bb6buCmYE/Awi4I
F5XP90ADs3Gi0bxF9gBwZvYA55TUXwl7Ow2g5fI52iOf6GPN2XmuA/teZjwluxioKRuVZNtnmOHg
Pe9J3dbEvW3sdcGXHETERjo8mDMzHy3t+L990mBNR3xkipqd4c9fEgaYKfp4Y1vLJzjkTWlP3bF+
ySf8iJmVJJcy0WvgIuhkcBBW+eyxRvWbqwd/am3apDhsSz+rFFXUpb8iYXjAVsn9Di7DPHcu9MGQ
8Q5bNz9WYs2lR3zKEc9t5ozs02FyL2Jtnmr+SlJZvAjYogJuuexdHquIgvKkas/EkT6TNqbz1655
ORp+KqtcsxDq29JY4zXA8PzqpiZQBjF2QG3G01ire0TcZVMIUgspmfQ51zMQI9SzySajlyTD1vCL
eE2p07Ya+uk2F9xRDYbB8aejPQVlouLWFnk9FnILKhuvHWbNjshs2j+U3Fx25MXTDXiXJadUH6c4
XZZoj7H5LXOEmlhZ2bYr8vew8w3UTGc4tKy+r3SaT+SCSJLUiEw7py6tZx+Gwli25U1y7Wrw7h6b
Msa6AOnv1GBIHqvePqoSVFVN4z3xugWeWtnFgvjbWW3XHq06/suzzZAey7VtzM+lEuazeGN7M96R
c6kwoqECc++88+zKfe4CuXg14vRPQBChzl60XxIC04V/iKTxMAhUcAU9ZIPjONlEOiFEY2fNjosZ
GpnaWlgAXjqCIA9JON6thZKXVUV3Krzij107xU6lOAuUBwkmoueCNwRWDQOACAB0/2I5kr6+4GGo
pNpBye63Xiq+gBXY5LS6coR+a/sLWnGQZ9hcvEgE59eAtYKHMAKW0MKGiFOV3r2O50NHxGXfZey/
EYnR9YOuPUTJ9GPkqjgFubFWVeA+N6W/Imayt3zM2TKti1Vu41JxOrA9ymuOFOfNuzEC/sBKqtjS
G72aE9c6xBlbub7z7N2gmIZTfzKpbu8u8USMx+oIoWMPHc+uDMvtoMQVODqetjGibcKyaP42eRix
bK/WcgybFd5h53s0p4PoCAjVqW3vU1zfa7hD9jPVsek2ngleY+JBi0UzO9Q0fq1MV+rHYBpxWbaw
50vStB6OOfb34bCdMc2ueEb711w9kRLmMpLo/uIhbKyAc2KtdDAatBmg4EG2m5Cp9J7ZImdz8NDp
ztzIjPurRQyX5Bkkn2n6SruIRzS2VqjQvoJ5WCkf7HFZP3ea+7CcvW9lcJmGqRezFN/VNuzdDj9f
6i4JaygZjRirDY3PMIyqOdmbRwPt49Rm4YGFDdHSYTkMLIFAxrPDqmqxmzI7B8xKBdPgEnbGI2LP
9XgZBlqj+5G5k8XMKrXa7N1dxmQ3lhsjoHV95MijLdIMz/OgaM1zu4ozilX6nHCuUWPhl8FjlpjM
UTaJzsh6YKAMIB5NrBgIi7QtD66msXn3aeuDk4o2NLd57XKnPctgnE8oA8qxgBNCSAWyuWyZwrtk
htzbynqN+zd7gVjG9kD4RMhDOvxYPE/1YbB6JjICXrVzFlHnnARD+KbDEBBR9bj3QhyDyFf4J4T/
3TcVd34y2Yh02LtYe7xicE4PBN1JBebcVWeIlxHlibtZ9KdaG2LLQeOrBr02VM+5DL8t3AOrLjq7
sdOeugFFk9gaQjyjW4yWExc1bpddUeVLCq+nTRuTLjXSrMoN3HoYM/Id+jw8cdLNoi1mHhY5u2VW
JuyZrqgxxcmwrBfU83GrVPZIIq7Y+d0AlkSJrcESkLtVuw6npj9llAlnnE94eKs3NSTlwZX2u1mw
frbQpVu8k6RNxLmATssxUfYbiBN49an0TAK0DT7hCto5mbIiDr6cKqZCNVd7m9JIdHPT3GNik0da
WmP0DTbKqeH2T2NV3rV+amc3/x50/qJsnuuNY2IiJilcJf0CUGlXqdHsBIuhFUwkvWffZZ24HzEd
EGjVEMkJwelizwZOrkztTmewueN+aA0WXaNIIKagS5rt4F7TLjPWnduhlXnDl4v8DKQjHQjFBzGa
kEGGA+77thXeaxyp6QWNsDtWliLnP+FRdcirIuA608mwmXuY0uVK+Z46G03CEdK42WOUhpuonvCV
LL2bUd27v5gOn0HoH3PLN5+iDsdnwyKAK4x37QitM2fxjsl4xUlPlMXWLq3xqQiT76i9ZaMf3nqX
ZZsdyWoLDxlUimeyk+CDum8M3GEOiZxjhpCTLz+uPmQ4C4dJsWUb8ds1E2maPphXRZ6SbWVQWxuo
Hk01loib+O0tzMTPMge8gHVPm5X5GvYY6OWyPYYUctNed6vozQXYE1dbI6g/OeLlFZF3cVofkqF1
2OZK5LeOJf8l8IR6HlMGurkPyh3j2OJL8JAgZ3/aYzSoN2WPQK5Co2bbmpfPPc2HbMusJ6f0Snbp
BaumxqrOOtXzgbHBD53xhRvsQxj/8WBKHCul5tskexoqDEDwf79LvMm5wpIbj1bK/BBN84OAtLKp
KogSw5w0LErFKoQr8jw4RJJ7WoG93oR7H/TnCdP1Nl9qp1kYDjtPJQ+9xmckQmVQb9AYpwYMNSZ8
/TI69HyPql2b2bgZ/eg1bmd7ZWAGWkdppqhChp7Y1JcgK4I7cgU6OHHftC5BPkQwORTffmdhE8Ph
Pm4FXJR1wO7+kpf9nzjdjnxMTuboRqfGSblfpfHVGmpuM7KP6D5KLkYxklhKmfcSQ2bE34zXXg/t
lXGv2qSRXvrXm5chd+MTG8WNzebpZJMMdhZeSQ6bE0mWHbmakenzsDsZLYt9ZMQmpXPdK4mZ1SGm
+5bKd6OxbFwXFUCoygmRX/PHzhyD4xhrmzkkldwS/HjNtXJTdt18VvVHa0fDlyF3XPXJLAOcOEUt
o47uPXCjeURTQWUmawt7021G1B1H0CCj6xzdZqADXngnwnp3PnHlXk/6NQ7H7sFU3PWaYVCrVHdy
V02IWBmRvTVJ3sdOh8WuBxi5hQgqNq7l4lP2DC7vZjpfquwlrsHngVMyaLYlpDlF4mcaPffeOfgF
w4SrWc+dASkpJ6ZDN2zBahHk4kvV4FrGJrWpZf6DJ5Bnt5do7Kkt+bDpT4sYm8oREanGUxMHPBXw
Xx4Zn11kFncPwQSi6ciEybIPltb41kYwrr1CfarFXyPNAPmS9dff/1Utx+2kTPajTawY2v0vV/ef
6MDFpljskGbnmWSA+Fh3rVtyjP2QXxzfpRU+ZYzOE2WZJ7jKu6ooygPxvkPWGwqBBSpPX/Oko328
JtyswpzdEGRtXnlyDZjt6FCImgW9zYrDTg2Wg8xG8Mz77eRMxxYH/pYzZ6V0fsystNxZ6p2Hcna0
WUg8tFxAhO2+xfUW0yEAST21D34zfDkeolSLlhPHmj+POyCY6CLz40riR9ZLNyYcEfJux7yrzWMN
E3vf2eG5UdX4llaCQ1B1L/zFzU35jthTSDOdh+mDjf54GsrlTJMea3uRPRsLJYpMeL3qO/eYcxrw
nKYQz7ENisqJQrBMF/u+VNkuNcG9Vta2yGJUFyFvpoSHYJq/8ecRypf+ZxHNEH4sHhm4Lrt9In88
3MVAiGlzg1jZBCOgAv/sY/pbDX/DyR9b+uxfkmh8mekqAt+byDOcsFNTeP5pNpJfRtcW55TfrUSj
SAV3uXiVgXP2Xc2OK7DOShrRE12KfERghrBu7C5BICEZNF69pvnmDHpHPVcc8tqNjHuXMtCyrCp8
evzoYED0R+tPxOiQWmBzy1bvS0RczEI3itZKkeQzgUjkwXLMaKqHOHhvYW9zHcXcuPH8/OoId7z2
XfonT5P+GKg25uLY/h4oH1pjdhXXKa24gmSkbzXBnRMB2nrTLNFdn5qwHZe78molGdEpmiTWoVMm
Rxc3NHvh5IqX3bhQybJpLNLCpaesWy5IHntiKeCOPbFPmKcv1cDXWjju40QL7N0p0j3GZi6FQf+j
rVzydmirZ9hG3p6Ng3GYB6B6Y08GXKCMjhHdMjn8p8uAMbjPs/gYiiJYS4FLKsPFe6zNZguyJ/3t
hjImqKX/imYspZ3y42NsWHgSo/ziRz9GYpeQXl197dru37+QXlh74yhOXm8HZ4mUe7Bb+8Lx6py0
UaPiVgutSnqAtIz2LWPbbQwwIYh/JYtN7yqzrU0o+Zu/EeIUqf6i8LJ7EXHF7/hGq9CpMHih1DeY
roKpNs+F02BtlAxhQUyBdoA69EK6u+pRMpsSJ004RQ6SoXTWc9gUe+s7s1y1M9vOfNfCxLleFhxO
YENI6qtDIek2RJnduzi6MBhU8YbcEOuxtgmOnAi/CIN9sIiaEPipoS3CEcPu1MHKpa3FmGf9aI9c
NHOL7TP+RyD+ovodYlHvuqF6aL0Aqn0VtVu7gX3HtpwsQHOwYCeVWakQlyYi+qP1XGU1laW1jTpt
gTGMUN/4+QfIRAV/aaIZBs2Z+Tjk7mYYpt739MCvTX+xeqL9WXONrSjXJ9mkOdaQMsPMiR2IdE64
z/sO065q9k418QEXm6zYYkg0Nn0/EsJawtBOVuzL3x22wkNhAzu1k5nj1Fz6TAbFMnBIOZe05cCl
mUD8V+0wHXuWgiczvcH8dXaj7fTwWGtavy1v7epwofU0AKSc2PzXL0nlUkuhUzIzHAtrUYCQMCt2
UEa40IJCIk9y/tEL03vU0zHiJbqpihw8V7u8Lf1TTAEXcjR8Px8j3Y4fx7S2myfA0N4lAeP2CEx2
hIqZbKtZjrgRZuJCycL7iZrfc4PKyQFHCcsb/THEgiT5PTOzprPZ2c81B8qaBE687pPspyapsg6i
2DjOBAvXiEwmtfM2KcZOvjqB/TZ0rkUsFuKNR8J8aq357MSLvUzl1UPHuxdZvO9vaIU5xDXR7gJF
z4DbNcX973/29+/QZk9Z1VeXSSuwOjmdUGJuFo5MW8JpJNOVg8LAWbcdHcBNrAaHR8v3gnWs5cQ8
BxuLnCXxsaamsNN+95xWn3Wmz7HJIoeeAgvplS0G8w4U6+5xZtlkd2a2gltKQIJujQcS8cVD4cZv
g9WgX+peXUAt3etq6qmNswfI6SO6TsLtZs6a19SxXlPeLo99mbzKyhvJoSYIkIc+65sbH2z9Marg
NhWfOouTS9SPdyZRnK51uU3o5sFIN1EGl3rexc5T81J28auEePbEJcZ94pDo1xVpdyTLZe8kABy1
JvUVvpDfIXj5353IvuoJRkhak8etbAukuZTpmzJ/vFak1zgh/BF4DWeyIGRs9b/KKHyLHcyZ/CSe
6DmrVrnPLVH2Rr3l8vjudkMOtiAXW/Avk6RuabzLzIse6iaf1+ARjojm7vnvX8ZO92uXMfesfBVh
tiI6OG8YqUFPJcw6VIt0m9CZyl0XQnQQETdGek3yB8gN+tgQE9+U0nkOzcB7Dbz+QoyfRJdvYHDy
yL8BTNmpZMDLH6AZAMDbNdO2JD9LDaV+Z83GQFfQ+l1BwC4Se9OCVEoVGTmGgyp97/LeOPv6EBXa
3wKlfSQ2naN33sIof8HajL+Rx0LlAGzkAZnb6mI7hX3GbPfpCzfESlpe+9zH4KmvwsIz1/gsrPxT
Ad3rC1byrhzXMwUF62lOYGy75g+Ymd+exC5txKghmrXPRR1FPiGkheBa9SJ5sXUFlG5wR06zIn3A
UxbvBpTtFXZsCAR2tSFb4GzsFudHPcfNJk7lB7N2dleaaRLazu+QYsCz10885uCeA0ylGq3jGduP
HW+j7uh0fvkrjxCaczcaPmlW/EA1XnmjsE5BLIJDP/pPaelOPyC4V7PR6QMZ3phyGp0StW0d/EAR
ftzO+kTNDe551twIpZJHqN3ugdehQGQpq40XjgzAMhw3VlSPaxfbwJbWwD2KovWbeQmNk2fjgxRx
e9E2CCitXdaYvetdE38f38Zulh8iJDQXIStzIrCFTAv5e04m+hxSStPoiEIomOun2HEJ36hEbRBY
JaCmtHkwFCDIYAqrq20Qomqzot0pbJibwVL7JoRO6CXjEXMuE0qPRVdXo792INVseLyYG3dQIV5H
zIy+pGc9KuztqOLLlMzzoeh9akRoGkDvDprDZITZBT7SQ0jho+bC89MVwW/tASbABuptgghXZ48c
t/V/8OjBrs+8tVCOcccd9yyK0dkyRBGrG7JTi5KAQYxsWlegm8XQ34lm6fkky+bLptv6gN+Q1K51
7uqqfDbyZ0mLwk1Z1L/FVjFtbZ0vuqx8KXlEixGISOYs3/73MBc0VjStWtUen0aBOr8KxWGU+muI
2rcJfolPMKfu/3JdMJRqqlHbYG+wfItYVQr3aTmx2X2SGoMLNa15/P89CYdHAFqT9h8jYzDP5oB9
KurZx1PPa98dvQlgjT6qJjpNFepoz7Pow4oAxbtpcplip+HKh3mzCfL6XJPCWM0qfeEH7D/wbBiJ
G6n0MOgs24ARIe/TNrs+asXLKPiZVHl2CTUkWB0VbDxmcQiHmbCUv/U6sHIUhlrPc4HUOM1YvK1I
vxFLPbYI3slQ6X9d1MQkioun7mEJtS8LvRHnZ/NYS4qFp9AbXrKUl0bynqUTHUYiK0EuA7UfnycB
6lNXLONEPo67FGfzDqGyJbaeYL2OBnvrZ8TBVVVle0vfVGFAgJ1FxxPRz06JSL+L4WTbnlpzZuOo
9nlPaf80EuXfMNtQ++CazalFJsxb/qhFcS83w7nbWH4bkgjBfCRTwgRZCz3FGW6VjJhtEhKuBd0x
tsQyM6tkvkhQfOJJ53grmopYaBVjUu5xw4+SEKUdKQiKDGAofVT/OW7KnMyROBbS4I5PRo8X473A
u00nN5CLLA1OqMevhQrbZxxhXBymWO9FR3uN1/snCg/h9fgP0+jgDMuNRwCw6T4hlsxdqxpP3AsO
aTxZ+yYnyMOtAm16GuPzbJRnimKSU4udbK1jv6KfPsqpvTLFHg8OhAlpHPuAbFtVdTuvKmD2O8lr
Sv81foS62jS49Wau4hfP9mZgN4xsmecme6udODSY9xu/vZRSnIwGD+NksI32o+7JDLPtNDvRJasD
eiitil5FLY92Po9HVxnYh6gE3Om4oyPSa4qLTAA9VcUdPJ54pDNxocwVwa4rhy+v7/x7mkx0c3KG
r2RrjNuMt8SL5fWYcVts8nR+JqQTkmBFfpQUWUbVnqML64BHGm+LnywqfKPWJFe4irMB3gpPSfbN
LeiKBF/LYLQgUkppfjX9NaHBPs3pJcJ5pRzzUZLlX5lBN+zgiHpyS94pPE0USwh89WEYTRDqBsVC
avgcuRsUmFrNgiterd4YVJujUzTGug+7fdMDy6RClQtgvBGNnFYtOwEwJkOwGYpuOvpedBCNVR7N
4B2hhUfoEO2ILLEXFeJo2tl3ga9FNbJGZ0nzZ8FPDhBHfivw8zUquELBufeLo9HptX00AXw0tuUg
aoP8m2iqOdHdfesEWmfL7oW4BP1HHZcuk8fo1UvhlZfqu8sxwYfnnLUd3RI4GNnysdwUQyEvQJhd
tveRvathH98j2VBZQP1KzXB5iNPO2dCAs/JIsh8pdGhwzpMlMFyAhH0sQ3rU23hXpZJjxCQPH5nE
DmSAMxbwTEb4P6g0Vk0Jq20mE7gyBIQHnAofVPWuWVOH29yKjXXiFdNdBcE6jILkbo+i2aRsfdG/
s53dTsNLnECjrEL725ngZBDNh7bpF7va81KiT1TrBGoClVkojxKFoTrNrfsXJjVrB5QVX2Fomu8R
waiNXyp1dMLx3Gs/f0Leeg5Kku1TSucC8VR9yKzyEJuxeZ+V/vINHe99Lb0jyZ5pF4wIjZUoXkz1
zKfdOgQtPlTw0+sxjfv3qbPw1SUWAVin77ZD7mVvrrnHcDofqVl/h0F+UJYBb65p90TTcNiF6byh
YicHHAJOCbQKjUdri9dr7YjkKVcTNwu2jL7e+gT488hosVZgyAHzSjcM/n4gVTQ+Q/N1NX7AQQCH
B4+H4CxlZFCZyf4iN6xnM4yzM41gG75rBFUKI/lclWd3gsCZOhHBmgxsnB65AzYUBw/idcACJTlZ
V/UQvysvcTaFKrbm8nkxWDd4Tv7Zm5Wxcr2MqIf8bm2bdq8MRbBt012XYx0qYlyIAQAr6kGBts4u
Xz2gkVciwNj85uwA4Ir7SFTru+PFv8w0HnF4CXnvPXsLzH2L/kOZYGE1u9DydvSW7bEpSmDpuYQg
7D7XsSRhmRjBaVx+cWXeoKeR0G457W4RK7q938m/jGrS51Dy8C6UfZn8+Cttc2Lcc9fuMd280WoK
baqMIZyo6joY7CTtNDa2nUBXiuzpJjtf7ngsPU+VJvVY814f0ulUSiZ8chCXUYlfRkNFaT8l+4Sq
vwPEFrSe1HhVQayR7MiwQD2Cu5iZ7poAf3OvA4ePYhnvkpHiQVHawVaGRfCQmJ63SsmprdAqGOQb
HbKb+Z13ob5rhUCg+Q8WFuaNFYGordHH0NTKSyRbvW/jELfp3IpT2LkfpdOkFyBkz0Hj4HnP+2dC
pd8Vnx9zdOSV91UmW3zTJk6SJTs9sE1BGSQwJsG6YbF2b3MLTPzv343Z+f9JNej/d5UkDhsw6jv+
z+2hr1p/yf9dI8m//+S/G0ncf4SmBdAn9H0/+lfN/PBH6X/+RxD8w4yWC3jk2s7fnST/WUBv/sO1
PN8OXdZzdkAL1H9Wkjj/CF3X5E9GEXK96dv/N5Ukjk3hyH8tJFlqSC2XpZJv2gHPo+Xff39ha0jU
P//D+u+60pEvWfTs24w+cOGKSxrnTFq/ZgI51bgvA1Y9w5+OIglrcpj7I8aU6IX7DmU7AA6L4OiS
gCN1cod9A1YS27CPDQowLRixCZ5Y0Fvla5CYN4sCInhj1QIecyGQeQuKzKDcjopu8GT/5aW4/+s7
+G9VJ+51RjvJP//Do03lf/nWcPtZVuix8bT90PufvjXkS0LxXt/v+VvnjWur09DQbtJnlcUmmFsA
BaBD72Q71XmPlRgBtlX52TPJJBNm/rGCvjnB0G9pdGs+uym1KLXomrPVvtt+1lxMf1MlpnuX+JDP
Hau0NXbruDLEc9EkR7nwXfTyS4H/nHwE4lHvIjZ1Aetrl1EqaH0yGWUC32xq262SZnHs3YHgIrHX
uxzSP3WswI179G01oUGEEqkfWh2Rsnobu1NNFaKVcN1tTqkvxud0Kig1t4AVckJuRyzD1FEU+mQO
eIrcptK7CXWxq3R8i2e8E0ngfeG7KQ9wkI6DjMJL7wfXEG/NR20eVDXQ69LX70tmK6Rq44MTdWcI
z9xVbtDtp5bFOC6+7DGdvHqXKHe+znHGwt1m4Txm+JBjTD0c8EQJVT39SlLr3qI8rArszrSryc2y
qzk35CoQrP11b3L9GM14Ac2VT03mHKj3yW5zGZnXkhF94BXTEipCmicBpE5BuivNzVPjwa0VBDYQ
o+jivPlGiulBOhj1hU+XQlUYbKUm2jVHYNumlWWnBgWRLo+XMFDZITJ7fEwKfBkWF3yXqfmJd6J4
1X7IkVu2ryqDbu5O4KzdcagZacbkMPlvJmlig3B4mEDGyTs2l31fKco8tgwiVdNWR1/MaIQ+ettk
zr+xvGDqNyea6CmkUs0ZQw/UnIy4rkjrg9lmVBFwmnviYUxMfIjDyuPqawGAccbqapg4YKOcNDfS
+spLuvaUa/e1cjIgUb7zm0KC+Ojiba3rcD5N0v9VWgoJwsyeorHoj1YbkrvCG3eqmOOypIdJIpNw
D+O9emnppZxcJc+JHX82TUC1BTRdIlKJd8a0n9/EsOgqoPwwtjyMOtxLAyprLtut46dHG5tJ15eo
vtTfIpDHpKvq+TGYNTW36cXRMDN1Ix7JfW5zgwxrQXdOnRfYUdp7lvcPBXYmLvYBpBp/8Swe5Uzl
yxiYB5rqN0UJyYPXf+X1MtvYJkwKlp2Ro5gABlyHQUupWvRtBDRimGn4CzIO+oBXAwbo8VvSwbye
tlDAEHSi+FIX9YefYX2LVAnQhCNM43gNiwwIPE0++HIXGlblXOk03legqFaNUYKqoxMWLfRS+/JW
uNPB95ytyScHkoTcK7YlMn4oyUs0UkL3E1dlP6UW8EUrPvm+hGY/z1fcHNs2D/ZZFx/y1AAfUqMJ
C5d1XL8g0Ivslc0DP8GSBkDSx7PqbjKmP4S1zzoZ8t9zjKKY5P2xysmQe5towpmIUH+u2ZXyL9wF
nQWe/ACgYWUU+WeXYKNMHaDreKo2NrWtaEnumzbkR6GChgwObSp2RjbGUieXCr+8nZ8M41yjczNX
VGuPKBEFrGfARm+8nhx+cIbNwGfV79GdCmuH6rgXQlq8MP18qpso2AGE9ZPg4re4OjRUFY5Tn2aF
lioMvs4TgV/KDUp813Z1qCX2m0XDmTFMeClBd7P0r1qTZMkK2nXEfBNQ6sbhaLt0sdsBuaGqudN2
c6jUA8h0kkD29DlErsdpFONGBnHmD8gFnjGoDbVHNFxG/E+o+G/lNFzlLMlplmTV7IsfDxeWaHuG
PWFYLG7MAJawkeynAq5yxTMJofyTYmrKjYNPhIJfVgb8KYr+mqbojxHNsIVT59hk6SXDnURF3vTu
zw+pKj/YH4XyrWYEYRwkH9FlsOmjvIPUS3+jWYLFoyrp0FXGDfsHW8oCfjzZzXEFo++3ab+PMngn
TIH+496DRHEJxtHi+wofDzQp1ojRg9lXz/YQ0HSNgtPH6f+g6TyWI1W2KPpFROAhp1WUN/J2Qkhq
CZOYJPF8/Vt1I96kr2knA5nH7L02ErbW/hcO8OZCOCVG3R8KVjQroiAz8mKQJs+G4+5qJoxPOCBR
YLFEBGbG7AyEwWap0l8CLd2NH5Lik+IBpisa0/zmJRme2N2wjG+Mh37pfsrODIi6cj7MWn9ODevY
GvH3ZnAC5h8cLzaAKDJMFzNKdCYjPxyO/ogfwS76cIcMdVr5Lf9Z5bQuiFId8G5I5apy2aDFf1xq
oEW54W7SxEYWr7zipoe5yC5GicVbbbYwoKqbQEYTE10yd9Uprm6xQLXy2glXTsHlfkIIw9LPHXGG
NT+tyv1IydbfDQ0REk4Y7JImJdbU88QTcTtmKtAXgVkf4fvtfIvcQXbwR4MgSbQ8RKJxNXDggPJK
NMvScNy2Yr5Lk9ZfDcMHnyRGA9rWrdQj7h2LNbvpyO9pAoMXq/BtpitqSCACOdu/E58FODLQV8OP
j7kTq2+v/bQKfbGYDKwo9VkKdPknsqYNDFiH3pNmzRi7Q1riNna19+Cy6125Hd9C5hG8Mr2ndqRf
tuf/fmC/sMmIKNi1aXrwb3EtoufjsEosTYRVS6TETJddiwXqFBLL2WQw4zvWD1jDkCAWyzabbwpW
DLCouhlht+0tP624PWDijtQdJhRJ9WMnOacwkWPV5KK4I5Rh4/FkZgG5AZbm24t9fcenRLpoi0sc
mTZcHJ+EX/5QFpa9KygOMKbIUbyauFmxOy64vgCPyeLq20QzuAGoR9sn6mMuTW89LiYS3rnaj4Hx
VmOjBItYPCZd/WXc4G4J40a0pVvit5ArBEN8J3V2Fnhu04V8Ftkb9dmsAPh5hVOcLRvLSzIpC3pn
aayhMzzUQxZEaYCUBQ4H6qdyeIJp/ZyOoGI6NvY+caErxkR/KTAVSsT8qRkOobOokxLOs04ARC4d
6ZswMcnWRNyxNb5wDQ7HRY34fpmfEZoGMpIg3dmo2l02ykdp9u/2POecQSNajKS8tv28Ccdqua8V
ILzyBhV3R8wwzA7GHSHFL+gmsVbhsmuU4+ya6bkZDI0LHyVW10FgqtaZGoINLj4nwkbx4Dt1v70p
pqj98lcIh8R7BFdqixpJ/85Gk8btZwcH5tgryfxnp1mqKwSGmEhqTCJgCociPviOAX8qpOrJZlJG
DQxQ5AiHnkKwwSUj8/lHYd3gNZTFNhnNqPXK91CNT8Uc42V10Fp3JbJIu2hQNPMl9yckkw5zvF1m
fuYFdavsk6Mnx+8QdUjEqQ1rER0P0gRUxCJsHkJ3uLiNkg+DMThXEgVeGFL499BaqYggiSMvtxl7
YY0pgCZqWSJtZ5fjK/ALRG0z36CmsYYNqjvWZr4HySPW69LPdyXznSj3pm2I22cXjnQJZr/tF0aA
ucXqI6V4qgLz3NeNfUdu7WUGG3N2b0gigTXBHdM7RH18Ju2Q7jMf+1A6mbdEuPoQA5Nha5/bu3mm
p2otPW7NETlQEi4h0PDR3DhOkd+lOgxPsiaVvBvehEZnjvScAsjF4xEFuAfgKuFaDljO6eTZyXHn
q2w/ahSiuEqGR0BIHnEwOj+IDufk1FTEwMT2cMrVRxkQqW0mQXN1CFcFG+gmD9i6TdQgQ7lrQl6d
fLJ/lU7P0h4Z9joOT0gzAcCTlh1hqJouU5VOl4UPbF+Gw2fGsmBmI/L/nzBMTqAxZ6M3G+0h5JRe
2B0ts2c8OgPTJFaj5ACJZjlJVP8bJBUGqWJWxbZyecnI3Wnl4j1zIHrXnCiSVaDihyaL9WPhoFJB
F9jAcu+OfQjeg9nhfQN38blN6Ww8HAC5paYPL7SPA4nvpTsQ/A1L72yLR0cX6XUaz9Ogx2iA/bqq
Q5sXsRs/oQQ8UqJ/BUvwbTPHCtOETVsWfuNMEoY3cBpCZZ9M+0iI9W+SITFqwA1MBHaEbXry+iBe
C6gmqy6HE5WP6ToWJJLYuCID53PxvQe9VONKzGGPUIkyy6KT7qlmMv8p85lwdjabf6upN0F1g0HW
11uAyCZmQLSmZWYHzi7ggzjmcW+Y0yZ0yCpK5zs8wrlhvFdjXuxL12G6PbfP+AUMF8kaGgLODF9g
v+o00XTTzRqNFgGlcZHW7J0md15pXoM6yIEqOvvFCaCl6vwniOu7yYl3grl0BPaBBM+qPDJ29vnC
uG+40HYiND8wzVzSrBP3rfSjfmCj3TKzWzWtdTcG5CQlsF/WDVXYoYMbKysVtVplTzkr31VThWKX
FUpvHKTn60EN9VWi1O9gEm4aVhjMHMrHXKb1ZUhMukaDJPWOlxAlR5WtE7H8YeEk6ZTcz3Vpoa0y
TPld9W9NnqIP5TMTFo5dJpWhalDFBSQEcE1gYGvwXzDeZAyP4W3u+TVDzz6VrrfPNp6RU0dxOTQV
QnXdmNOZG2t4KRqGxKjCPeoUv4kws4ZPbT74CHYZtdt97t4ngU2kUZxdR9W+eAhjeraAEd/6e7MZ
kj2pkggz/LhGk/JBYK07nhcH0TYJliG41dHZB/VMHnSY84VLAJXZmzEIySROL0GVejhJyXaBtIri
ceOXg1hRVt1BPt+YeUcOi0JwVg3+Lv8FKhuwWzzFKeqRdiF8xu+Iz0vQalfNQO5Z/E8Cx7+ZCvdL
v/wuZveihPtlBmxAwm/H7X4svbAj7bsnp6S2WCr0JkUdHjPBiIFoQBTKZX4Nc3DKi3NuHHebh0SG
NWDcwXCBmRivA7hQVAOQKBLbIDZZ+w8zNqNRLBjMFR2SGjUSlA4FftllmCcLxB4NuC+bNeyV+Tof
NWavjRQlffFugFu9JVlbR6i5mJiK317Z6aUuWL07ICLWpuH7e1OxJ01QDQSq2XCSd1hIyiDCpcQ4
pliXXc2kHebPD71dsZ3tbsbOKHGz5bbYTTWFSw7jEtLV9Fa7jGOTB0NjqnaHgRS1pK222JEw+Pbt
uuqAfBMFJk4NOL/IQKuwHm5zZyQTq54g20sYumu+jPFKW/J70BZyS3gfcgbu3bjvJdu7goaU188+
1A3ORc9x7tzmnM2T3sU1GsIB0v6w7AW5IySj9XciVgxQFlQ8Y/PWMzcX7a3Sms1LfzvEmC+/d2j5
V1VKiqhhJa+x+GsCFPX4+SnafbzuxNpTtfvQTOanGVDOmi0owWU+EXpMGKKB19tmgrYCA0AIMUy7
QC/QSAZaRHnplbftSy5pl91x2KPVbsHaiqS6uEiYxzyhofMn5Fy80TjaotmYdt4UPid4/c45sHIA
XvE2m/qMQAObQMTgKYecitaW/ofW5HwDyGIJDFysuEZ9DzSHFERREv6j9Z2Z3IIMEngoerJw4qXZ
Nkkw4gcJWTRDTb8RuDZxDLkgfKzS616BVkDNEImRtO/AaC/WnF1A+c9MHpt7z7GcMzd/yPSB29fM
0El1NWDzyiriu6CczLUzPzaJsh7QmlFuxfVjOpXPoSh/2M0bDO6NMEJf+bwAwNr+l8bSBP6HMuyE
pTfrOlBO7E4Y5pMKweJ9Bi3G4xmBS1k2jTQR5U+rpGPTjecRYT5i39ujvm4hJOmYL3OZtvaN1J6f
qgCZNBzgpzbo/6iWMZwnjX6KYWT6Fdwqx3KrKwparsTgZKjw1cPNsCP28BG+hLcVAUUn7iUcBYN4
4NVIN8yY0Z9bLZ4KoOq+Ruve4N3WavleSF5cw1FKNvz1llO/lPDg1hO6D6xIAOpBnMM5gPGfYJLH
QIKzNCkOVePExLIgybaXq7Dc8RTOwRPWvp/UQUDdmAwogkr+E1K1j7Y9f5m9ab5I34DdN7Y0Ak2+
XF0+2SjTi9yk2ndxgJlfRUoKgGW6e+705tAgdF6lAkcDY5t7lMnzXeK+FULCdlcWXcSI17EvCbUj
iYB1I9rVd+00j5Qo97oV077Iw+HBG9Ee6xmS6oQVIUm03DsivxbTHG6w+ZIkmBPcFVYPs6ZDh670
NML2c4Gorqr+ZrQ0CLQ2tMxPcnwuEfS1Zbq/GSXqerpUbVrsCCHaejJgs6WQ3cZL9TLwa1AyoGBD
eI22y61+mSOSsCvCkyW55wlNexnntOMg2PDXUcn0nrOWtu0cqoIKfJHTzZ9MVBUDRNPqxIaVrbfV
VXZLZLJfyV4ml5TW1IcSzogv5TZsgztpIKMfJcx/ZahlpWzcs4YDb137zwkj7XWNPfyCbAkLFMZH
KAi7sSXTJejnepcFuF1FeQ4LNEQ90iJnKYg4ZLa3wiP0OusbOFDze0Op4y0OM0zJx7qeczaWzWWQ
wbsAoZS5Np85aJOkuuvwlSDYerQoBCVt15ScB1HsJ8tGH9vcJ1wsrTFsjcX8rgOWmq4rOLhxHtZJ
+UNK09HwsHSWmOiIY3Aw/8jTPLePergPe14LfgsVS/lLgbSaPPaoM/NxOBOMnnt6Dr4pJo8Va0sQ
DCTO+eWXzEgtKPEkQeVlVqovGXc78hf4Uour+AuQu3g2WL3Y3/HTwdpn9g1oAcQs0ePEHxlM0XZZ
RdyqPXPyybPPwR5a7p3b4pmlaEY5nGHQwYdOshtIa7JF461Nvwf4Y8oAO3QT8x5xkKZnr5yJC+m2
EpiC/oWv8R0tLQYLjOMre065T43wMrNsmGb32cGwXU/kWNZjCKMKOm3mVq9GaT5bNYjHoDvZpTo6
tkCqJjrqPKv/CEzjX957v77Wp5vfumo/3JAjWLbje+tDPfdipOV+n+yUdr9H+7UlZT4e+PosSO5n
HNXpc1cExHaG1sbrOIeH0r30EinajhTtCRFDGvaP9oS0w9ombqeRF4cPZD7SWCWkCOLz9Awmn3+t
OQMOR7wa1q+uNbw3CDMH5Z8cx4aaQke4bjrzgdPtuS26XeeqE5iBe991YH35LZaWmyiB+4TuvEhp
ILh1G6v+Fy+wffvRPnaUjJuM2GJJgdojnKvGO7vNr6Ku9B77zAYoNcy57BU5DsMp9lqrrrJRkDV6
5ZqM+IdiepKh+5Mri45HnLtOveUMZnkmzoEWp97Wv4El/7khZhDiEh4GEb8FKSiIZrg30vG3aQhg
zPw/JD3ZOmd4MoLYWUJk5oIcC7q5HU8h85NqQ3ONFU50KjLT8c4raqacU78vjPrVTDwePsMAdWYX
PuPJ/+wzn8KL7Yho40ctZXKKtb+OkdysDUnu89TH5MktQJHinnmw41nvvYx/i86mGPQGsbVqdty0
5Oh7O701KUrhvSF8D8ZV1fawzasLoANgxw1Y0mbQJyP4aLt+xClq7RmyNJEI4iWCiVhsihJ05Uj5
4oU5XmpEhIqo04pUQeRIxlbkRoNVx7APcToz1MjajT93b5l5y+goyLsisWbT8JiCWWG7kYv3vtPu
xvAx/8rQxFYopoFUQDwxcReCkvBVvHFT4zEvm0NbybcavD7GlbIkUZLtvoHNMW2hKroFuMmEeDxm
YWqNods/i5KSww5s7O6UWSBH3aNSytxZvTQgwXJkBFipQ9PgrYLcXbgxjNkiuaVAO/1xXBaEdVbL
fGqeLlYaR1NbnxyjLT8qsGyzeM5zUK+VWcKajYdui9OswY6Esai6pY46X4YVgNb1cSz1zoDRJBiP
nFnvwjl04DNJ0hlBw5jyl/TgU1fSGHpvc4NkJ6atBko1oYi0Xl3I4pDmeSFr1e4nYkhBVqwdYsAX
S4Npike1DmCII1/N5InRznWxXGcP5o4xg08kcV95n3XCLaPr8WtkJhy4nKPeRMaANWXRPH7bBHZo
f/6upmWADiyPtm/Y60yDy0RZB/HDcH+9IdwnIXnUwrzqxiYqbw4Iy0EKTwunnjKR/Ktbmyu6Nu/S
CXK+hIrGGYKuR6nbcYo9clfZTEYQT2FNwzwfBvDvB9f9G8rpRFvvX/DwwjFwmRrKsI7igQ9UUQBs
EY5SXsTlhCWsOIZAo+7J3/gKynLXK/KFDYcOnJiBpwXZ7Y4la3McGQ/iZ9NcSinIXSM+449+9uFy
bjFVy13YWuTLoC0TWVyA0q3e41un47iwQGM9/3JDXBkklTxJoo3Qn5QR88IMCs/aMvDptzydgK3M
TUUm9sZwy5zQARUeF5PBZ2YgsJmMLGoDbe4awopW1oKAo8zbO0T8eFOSSCItuY6J/k7sdEVDSUTH
+C/3ZfgqxwfGqObIiJrB2rhRw3Lws+DcafAuvjNZCArdr4LNDhJ+tKTehK2pGdW9a+Z/KRHD5AKj
FxUglFxFBWT2zbqTwAt+aBZQJgvmx8pE94m7JgtmjqnOmvao8I+tpZYDkQdEwgRpNLlVe3X8od82
FoBE6vwpII0v5BgOWDh/UHr7x2Jum+dhCOiliopLewqpg1GbYV5qYULgtm3p88k6B9wBex5wRdVd
0zjbzwtq37gm+8e/SbAA2jFsXqrdIE0RBWn453ecvHb4KjIlDj2FI7AUfU/DeS8l2roG9uOOghzF
Hr5vF3YaTosgoINp8C/fXhaI6xUmLFixP6JX+amsAYQMZJoSu0hQatU9yhjASQETZcV0sGdr6YXd
Dy5CH4TWDc/Wo+q1YtdE3UYYMjJ/vDkS4tYUawSW6aunanszl/O/KmcRWHOWHxWtNQVXmmFrTp9u
SAcscQjniYj6NVNWFb7t+DDEaAIweUAPHrgUXZZ3Hvnem6nZ1Lnlku1C02mOKdlMvMfYxm9L4Ns+
DOE0B1VVYUXXqLsttBTUhnJ5CKuR0r5D+ZgxuO1yDD4taZO7qmZ7nsTuZhlTVnTMjLoOIlUBVXvl
sWNZl0G9QVpBemSgYYwPjdqQ6urxREGlgTcNROkLwjdmJpwTPSBbJ+kXVkPQh1VHuZmaV5do9z2t
GNNMBwcr2jqxKcvnAuJbDmnlHIuAoTKCBGxMwXmYqE0rOTyIvOwec0Wing7M56HE6djrErUGuGIQ
EtaLg4cjdoO/AJ3/FSDZw1APbLQt85XgNrGL+QPDoBiP8QIJSzaQsgr9ni/q0iZZ/jKR3EbQF8Zt
bONHq7iF5xQ3m3xvvOYVVXhXsf7quCnf/RpuX+jmDxZSjp1huM2jbyfhyfW8l9r3qMeXtziozkEI
A3dS/4rJ5LXyHuahjwJoQK30CPsi9sB0nQf+eTFTI0pR6t/UFiRs6zCqbQOyDF/0uq7byGaqC5Tj
keyZ+zHeQRx+N/IZVXQFvV80767bUYo64T9smPhu/fGojdlaDR6GNE721WSEzzkJN1n2L+7rryz5
S7qx2tFknF0dXI15fh+rDcSnapUl6DT45r/ZnnjMhSs5wxHKZzSZjkVSogU1pDmZVY/0AWvDStbq
dEs4Tp3sL1zUu2ALTofzp5f0z+GAidnlYurIPwgjWw/BO9lcu7/MZGTr8avNjGy+XJt/FihacwJU
4s9fQvkH6SDy7a0QFIx4Hs3mrIV9sDMMI930NH22ZPVwcy947PS9rfzdIrHi1cUHrkTyLmEPRinI
ndv/FW3244bj/SLRKQsUE0N4oFKe4deKrTsTEm2IHGgTYNlLbVYpOllmTMaVTZX9zZb3whbCfY3n
/G/u0IGInNpoaLzuUowkznlqumZGjmygmXdjkbDzROPzNKTGpbA9lJT0xUBrEz8yG5cumQTbO5gF
1tmaFiJfcc9MNGhb+uH2jglFJ+aAAW64nMqlOExZ853LvHlNDe9+XD68FjLJks8Y3jP0DhDgusNk
VVGPefRJuRZ4iNHGM2SjaG5cVVySbKz2ibC+TYDAG53I/NomA6R/Q55ti4QeL2ifMaekSK4zcEwq
azF/NA6KXk2bJ2ZgwdKIZN+ZG4zVRL+STpzYSKQTC52+z+pduklKM8iMYfLGdVj0KQbS5pYUmXvH
FIbdYiCybhK97VC/R9JV+w4RARZNFu9zPakjzlvIekN4t4xo1Xuf2DawKUbUtMXOZo2aMBmJtB8u
+6JurkYmFEtHqlA1E3MX29PR7D4NG9xQWnqRSfYMdpaGSRCBky6Dw8chd18T8Bx9r/ERo76w8aCt
hEoPZdDyYXF+RzDxYYyZxEhbPs49McYbK2mOeMDWBi3FF8lcPkZqQPmiRZeap0yBF0q9koWPC1Zz
Gzt0pk3B3q3k5Fr7gXfpfPTEWOyOxVTke8xp6ySf0AqrP8a0kDhSE0nNQoJlpnoWQLcuZUzes5Lw
K0TTOCWkdxfmHCN5UjNXoE8eAtKssukDxyMaoTlMT9LEqGrYGOdQukxLttxnCjHrAmkKY4axIxYa
cGSpgwMGYIAJS4BIVY+7QYB5BG49E0uFdx+i2WmYXb1tpmzfVIzqhbVYm5RG7mCjaWasVnvs/4B4
VdqCnDeDhI0LgT49S6wLtKoM6EzaiuXDxmTHrjjsrhQT1WGy6QXBWzL1pFQphD+f7RT4izs7wWsY
s5xNifVca94s6dXm59QxBu+H5XfI54dukEfJ9uHciy59Ji2KbEYd4GjLWBXlvYoaoslt0oqiYSR8
s0n8b9yXe4aBt2INnfJ/Pyz+xLqxeCDW8UWkxSOFH7OPcAZN41lr1lcvowd8bS6Ko9WH0YzNgRF9
5OWFiooGX24KlQgWbHDnJ0u9sgnbiWOQbIUkoFsyjBt6Y/pgmkC/wR8ogmBE7SP6J9zyQBJAHzLn
/PBvSonZ/StoXAMbfe9gfcaT47+OvsNO0DkYXkuQnABFVW+cHhWCboK/OvaKdT5QoLD3Fa7/CLQY
6dBQk0zfMrJpBO89qbhDeEvHlE91gKGKRiRGbrNdtGPtIRnG6zDFQEFy6mVC6L9BVVwfWLBewPzl
R7fv3ksFwt64CQqDUD0rFzIBOB2C0V0j51T4TZzmYFQk/CwpJbeN4UhCNLsjAvdkF8gjekwcm5qQ
6J0kRm4Ifw1WqdoAgj/RiKIMSB9MhFcsL9Eg5Zgea7skojZ4IK11IEbAJjGhOHrGHIUQXM5hOjwM
qj1ZfvxuD1OJCzHd88SEq5R7a8V1xbbWcx/GUBxdSkw2I/FqdGFGKPToazA2TlR24tpkwckq52md
QpnccCEUq8ViDYVeLQA9vpk8/BKsfbu1EZR3Xu+yJMkDFg8zvoapzlcpUP+02ylQF3DVeYTYmZgs
cABurL1UfrcFaEIc9DXuWwObX3uLj2LZzOK+wOLf+9nOhDofMjKmUQH7TJrUe5zHmNOBo297NUDj
ABqR5Rri5w3chIUH8u52atRbqmwUjB4JlCY8qZmJO1c8mT1ag2GUPtspr5ARGYq3GJ/qYSnCnyYf
XrHTjGO37Nhei90y3qKDAQiuphkRhbaGz8bKZ1LZIcRJm0V7UiHgyrm3DLvmKNLNgyASd+UGCduQ
xf1zUiaCCBmpD7WByokaa6zsa5W9D2kJ3Os0Nc2TGueF0pHRQ05LWBL6oJbinrTEGT5TT09s8QSt
XMMigbp+c9RXUfO++iWJRk4Bc7YBKeqMLK2G9xyGzNrLkVCYyicpCHxVl3xYlxGtZIyZhgK+AjgD
yGqoHbSWGJXG2XqC3/OOMm6MPPXXS5DsnW7bDbs7HEFNuLIqTXagx82SJVxqMnhSZv7R5QKE6A4B
DVsppf+6Uf3FgU7WE5qObnbqyELQuesn93VsCRMQdq82JoOgcqZohgCjdgUcNAjY4OM7zWja/2Qh
9+ewmFjlOTuGJAi+k6BkU2Zei2U49p5L4kZvAJRi08zIgoZhWWAFMXkZiMxl2fK9pMw2mrSlxmcn
V/kscA3wcqtGjdbGNsUJ8+OPsYj3ln53aUONLQpxJYk+j4Xnvtcms8C+Rooxn0VqPpGSAFC3Fsuu
SY03e86fibTpHJu/ORgR8vrJ16h4a/oBT5N8lvX0jryWIEaMfBLj+GpcNAfwYEUmYoyMSTSWSQrF
fvEdjO7+O1teDKP1HR9oRCAIJS5Ud5GonzkJ5QYotI8rExkbl/zNiiyn9q10qq3s+uEkBvDc2PfK
2d6Vceeeu7T9GNHrzt5y5fXAO7WZExABLqpAljGEgwfdW5vyKNtkAFjLN9/LF8PLumvfet8lM1VS
DcC8LJ3AQNw5ESnJfsS6J5IYy6TTUccUwZXBNN15Q85jiwRXsg63y3p+qAiYDkOSiSAhH7Atd1u6
VEKxi0tZEBw4+LAeuunBMPH0JhVcKz2dQ6N/JH4dw1rubSp8IvcB6Z1mpp9ZZfwxiHdWI+OAM2pe
r9EjyDVsRLLumm0IyU4maIRknF16L/ybcGePqXjAF8+6UhX3CyUxumsofUNIcLE1FJ8Bni4FGRFn
JwAzWbD2Wm4aT+ceOu7LmAww2OxnJ6whLjP+X4Z8iXjlrZuO4ehk3oZ8UG81kCy4lcr+GVHzFImf
PEwLlEiloR8m/UNu+vdFVyLsQtYg85GwS+zUc9ZcK4UHE5vLsXXxbHbsOJCQWrxR3jqm+CQYSef6
D0yTpHmz8WWi1qPiSCH9AZ9d8uWYZrTnWfaA7utr8oY7tzyFLN7WUBeJQOlKtAaY+lYTRwv7nY0r
0TEGKDFWQ3pJ/g1O/a9t2vzOT9N/ASFR6PGGVevKj1CHzyNpIBFJC3dNNkJxYZyWKYu5Jagvr9pL
+HU79jOP1sL2jYw8GPdev6LonKnxESJ5CdgaxqK+KWrKTicK6V00ka+0FqE8VHp5m+L2O83vDWE9
zyAvVl7MSTXfVNpecS4YY/aJ8ZMDJLv1PJDjuRz9kpDpnpgwqFn6N0VFyKD8LpkHg0W5uR+N7JMI
aJYYwbR1GdQOs7yvb15fdJrb3M1hMACaYexhCzjYr3EHhq1HsdP6DaOsNgeWN7J9HnrzDIv0AFD/
PU1czRONtdgXZAnGIkPhOR2HQbwPcrNw72Oh8Jadmo4Oycsxpj/MaqlPBq18c4nqZeV6WTLhYNSc
eZlwTDozofUd60WCGIPt3LRbcgyndSXKI8GTgEUzQXp6/Ilkp0VsEYWTe2c0QJtJKLoTXlRq/95N
OP34My6qQeoJQY3OoeueZY9MQCv7udAvou2iUABG6ZJXR4rpWBZOECUtIvCk1NVdPOb31LnuSi+T
8+a2bO9Y2Gulsx1aLhQL0NaOulGPmRPPl5B8rL5s268KFkqU+xpxJEfNNgPZvy2bW/xuDXuodZW9
AhXb70K3Ck5BOE/AAkq28zddS+Azd5WxdpmCpP0ne9J9tTj7mojRYwIpDw15yY2qJctv8jLWfV3b
yOW4cl0czcAqEOo2Xb01nWo8ua372npVgR0ShoujP00zp68XnAlCYw3LE4yY7FPQ/qr0wa/qYO9b
y651Es67arFPfTalp3hIzs54LNzMuNS1PGYIISJXIcdEaeRGtHW4z9o6OTON+kTiszwPOQ2jB5UT
lrWL89KviJI3m+Y6xPYBVxEdVqkwGlppuB2HEmfPpPNzB+11nQEFikyTMgXH8AdQQNK22+mpjWGY
NEoNj0tOjQrkY6MF/5YUnn9Gg0n7bqdyO7NI3DHnaPepr60n2gW0jtWfHJkpLDTIbab2CbDDh3FE
Km71Kl03RnW2PLM+8A1KL6WqeWjN5Ihx/NHp02aPj+jZT5lMJGGLOqpEToCHIDvVnrqEYqQFw98B
in5klmxJch3eZfjUpebmpoYgSuh2afaR8AizWXprlXJ4k1D4RJY9oa891ffCJDtBhwxiZyuc6c3T
DnK2iBL2Ch/iw5nozpau+wsdRDzmX0GCje4xBUwBL0vKfbuD50sIBgLIiugGwm9ei7ZIT5l15PFk
8ZHRY0zI/Fdd37/Tf65DTIbsAvVFGsmfT2zJBDsCZAIXIGBHpH22+9K65wCBE2g0ZiegtVb2aH63
XFIrHBrXDC0qbggggIHF6uBjWBAXZTVGj9Y6+i1km7rrTzLME5Rfcl7FRb/xxuqzXtP7MDHadB6G
n/g1n1LYfM17KDsPrRwXJIEN4U/Shhenjg9Ft0STheHCWr78XmxVrX5NMoAmBT1JxUCB+tm11pWH
cTfETo/xnlFZviDelkg4cykOXcJzCpUnZDRHTMe6NfIxEiXM54pWej0R83HyNCFthKopBobt71R6
KiKex6VjGcvNpktc/9Jbjbkb0+Ifiy4n9g/CLhngCOcovB6oLz7ViEYv3LRhDDMqxj7muFFQDvZl
wBS55W2bN80MnYBIiuf8me4o3LcZ8ryMTWPkGOazrXoWrlaOvMRKjsw2yRbWyozs0EYDp7wbcMJ4
lmOVnH3CFuEacs5lOfBgDwRTmtDke6Gp3uQA7sifwrfG9P75N61F56X6EMyAoTU2jxwE06Zz/wVK
+R+eBRM+VaieVUKJUYrgI+yM4mgHzRj1skCEigxomoJ/pmuCn+jUD3zB8V6G8hfeWLILhwTRpCnH
k3domyZ7YMazk52wLkaaYD2HNbiHyVhB1LTesvlWGZzcqSK5w2ir62i0xgWRNeaY5nJjPiSmOjHL
zS+Nn2hey4w36EYH9OGxSaH2ynUe+XTpyjQT/zoYyVq3urXfDu8OY07SXB5wtL6M0mG0ZCRsEMEP
3cQVB6+eSEO9BiTKlVXyMlR37Uy0qhpp1VowzJgJOxMHBiTyKAgbYszBQW5UG78kMQV3SjlIwAoa
Vq84upRzgKp5pCb/3mKlwqaEN9sLwLLPa5h2LIVV9pyA8Vg1o3hLELR1tfVDRVVubUM8dQj+1yBU
Gy7y7GTVmoQNkV7GofP2laIx7ZdBQsgRe5aOj0uSfErc0IwVUNLNeFNSA1sT0MO9nzd//6PszHbj
WNJr/SpG32efyMjZsPui5onFKg4SxZuEKFI5D5Fz5tP7C7lhoxvnGD7Abu7mFkWVilUR/7DW+iJz
wAngsbRROJ3YpOD4YD9rE26rxvhhUCQWkfDm4jKHekFKgI1z45zfTQ3FoPEk0A9ORkGA52ZIlnTj
mBvbox21YGo4LnCNUGM2KMTgvBtrSwM4TI3iUMo/S8GGmQxOECjwOoRYq8FR+zKqvhshQI9Boz1K
hj+6xF13xhfRFTx1uO84MJCvKMAgPoQQG1FbYZc917f+oDEiLTwR8n4CsrqwgEgYaYx90Pq4Q8Gl
kvrrcdRIEtx6225Ck+rAK2lHHclfIlaKfPJI6q55jRcoJUEC7SdD4o82MtoNY/5jNKk2So1FYRjx
7hkoHOolWEGI2xmBONeQVObGe4E1i9EoN0FVUkZ1OBQW1jjplcwURaJf7O77KP9I5k/sLRXIF+rC
sY+Ry+XMLjD7FxZZnBBezL55wFhHaHkG/KWEAgNvzj8oU52ICcLwthuY7TPlAxyTaYRMBkvG01CZ
KQRuxzB9BdmMg7lf0K9G8yNhVfyANJYmY+gZaFANQQw/XJNXHOXZlzM5kInAY7DFJOKUHrPDdyhm
A/FwjDg/W+qT/h/7FWxQZJoSVYecmsDMNnogVxMYnkH30PMY2FsYuykF6oR3ltOy2yANFCvb9S9J
E2THBh7OmnHTGu5YeaFYpp30tNbS9p7oQH5CSCTtqxg3VJDM1KlWqg59l0WImG+G/i5G9ZprVBAU
TwE5CEvM2Zzlz54kg17PIf2TTBPE4BCHeo0earP+btKmMjl8dFr7wLtqPbv2zuT66rgASclm4W4j
KGCDZm8rdCkC0tEI8aiR38JBUofZrFSEATsrgY5E3rsDKwmoYfowaXwSAwpuVo1UqpObRTBvQ9+0
szV0CZ/ivLF6/JslyQPrTsOZSpaY9E0AmxqNbup0DkOojkLYKVcptUjBoLl3v3dQn9j87mqNgaKK
O8xEJDJrZRvHsIOSWj6h57RWAoqUgiblQZUiUEUgYkveEdM8BRV5qmBG1uwvCNwGO7F1NZ6K+Awi
VMh1EISoAo1HQ8HE379j0F43GnBlEB2NgMEhdSmmES+fY6P79BQLv6q5W1FDdp6n0ItV78kUjCsG
Hsg2S8YSC2gtz7IBwQLbqpWSm6lOqYLycdz4rfywNJyrUh9eaIbHCGpXMzKr7QZeKX1c83LXCTD1
dxmNT47gSplAVESBuPtV8+wxKpTF8mTCCBsSdiidoq8za7S6AtLFYOG/gw24IVR/K8ZaHRoUIwzq
qm2uZmPVqfo4pK2/R6evSa0x0n8NLjMUI+FGw8wGxeJwVvkpKfxoRwaIA9sF+JkaxLd28S9jLj87
iuGdYWlTWtS+VJDT4BacMPadSAS60BaSE1ZBhiy3KnR1mM5zxtI8jWoasvybS3lihW9xXLfHXEF0
9Emrz8n9zmlk1okYXhSuyXiOn2Job7NXMwBMkZsp48UKvK0LFy6ED5eYwQlxS7BBQcsKyRhOJqvI
EKZcDVvOneRyR1r0ASOR2BdI8UHXnqHKM3FmQlgs2stLsIvU0DooxreAn/aezTj9lEbbmRpyxxr2
jAkqO5Gcm64XjcKTGornajyep0F5vRKk00E43irDPZHdnN+Sqt5OrqZiwbJ3PfTADHq4F+qCInpA
WKIT46FqkENrJsTLWsap6FxykmhMNtO7gupXE09lQ/nzDXWHI7MPof+FGgMYwgPE34InBUCgFKAC
24pZ16SafVGDEZy9+ejk+esg7c21Cq2ZlI5HfE45oiDCdWSIEms2GYmd577Md4FiwgrsVcdCI+Oo
8VUtMA1RGp4TDTlU0A4Dm0C+1gaA2EjjdbLZ6ZfyHULhk4KUmHq8EgCPIfjgtA36keg31lserFLT
K7buWAHLq5wfiUYwTglKwjQGy5iRbeRpUCMLEqZ1EKhwKm+kEwNzhOqIsRa3C5zHVgMfVUqVFsOA
rHW93dUjUmnaaocBLDKyMHyweXOppobpgBZs18cbX6TqojRoUgrvOXTiY7/k5rpjgpuZJA5FBkyz
npZk4M1X4DTDAqguC8kCpxmmpQ/bEuB7TYAmuEtSvnF8xCdTgzBHlBsbJoQPqlPBVswopP2MRn9k
hgQBAWhPG+WYI+dw32ck91RBkm5Hi2D9aoi7o+01FCb65KmwkvxBdWpop6/xnQ0cTxCJFJXM97ZI
JL+KF5b+4s4w+JE3i3GJWcCaHVBQ00ApV2tQaA4xlBMvvYwwRGcNE43HZto1NWCIxhjR+JWjOHnQ
Ry2NIS1RFB3GhkGUAzKeLLQbsg7Xs2dEnZIZtxEth1pBlUk04jTRsNMuYjZpm52LWh4UatHjddav
C3SCw2kScPhImv49dnNzgln70EmiCxJXO7hd80z/9F2VYDan/FfQYjJUU/ds9OLLcHx7x9H+YYaA
oSrG6XJS5j5BbExMCyPkS+TF4722YdJHPT8EdXE0CDaqwY4EGg6bakzsUDO6x7HVYOTEeUYOOa71
GrAsDuZTr1GzEczZsWvAXkbW0V381wgqbarxtKYG1Rb2Bd37eE3p2gJSEUKqlUSjbTsNuXU07rZh
sVD8AeBqFC76dOYlFPCrwiFSv3qcQ+rgMXHI5dMoXQembsLBuxVQdl1ouyLunqn+BTTA51oWWwYf
xW5AILuKkQ5Ijew1Q6xcJM/2a2Th5FyFF+EMr6hquke+J0j5tUd1k6AX6zUQGDAYGjQNCa7p13g/
oQ8cdWSNqRC0gBRmrrMvYQz7jvVKRh0KVhg20wDZ4+csmk8LNLEFojjUrGJXU4sn8MWMJ9CnKwBl
WhESgzg2NetYaepxja5ly+z34GkicgYa2dGM5B5Y8oKKh1e5vPkBCvlR3W1tbkdMmGxTt1a0xuEn
eWfL2qm+WD40WxVd+wVFVqA5zfUfYrNL1g1+jpWpac5DZA3HWhOePfc7u4X3AfBzipYM5TqAWc2E
tjQdejblO+mNFq82lr6E7Gm6dV/u3RE+ZjqmV2PZtZ3LiD1agnUk23qbKB5HwpW6i0wU9zOo6jxC
Hmea0cYcEhaZntDWr44nkrvbZpmAALGeIF+3ELG+95qGjfHZe+WqIzV0zlEywcwuNT07S/UsQRO1
Uwe2Nh5S8gGgbduau815dYXXEOxyhVLHmdVDVGf+gdQ/1Dq+eMeupB7T3Nia2WR/RDqSS7V3QC3H
wof6XWn+t2SgP2oiuOZcVOp5BhTuaAxKiPLSdX+NCyy8TvhfWKXtjXT776LPbyrrfpTqMnWIEO/m
SCDWgoJoAv0qE3EO3eDDcfx3NUMwJ3yIUOZwF3NUU9WxpLPx7rdXBURDE9ATUOh4nd8neQsTxwMj
CbRMtt6ajIsPD1kaOzgoeUbxWvSXXlPWFwIP2hDfsVHaT6RHp2RRcc9kKctatyzJidRwtdEMf1pz
vOk4Brlk9DTGrZ/xEpxnpyX+idNfSVttFKuT/egTXE7weLcuAcVngu1M6+DGLEB+P0zs3GOw8tkf
wHwcI0L1LZdcuqbAcz60r1Xh3NqqLU69ZtTH7BRox1NitvtuhbjYOCBNb/ROvWWVBuc+6SPr5NpF
tmFbO+2S1NV+k/mX5Zn2uR3L3xW53LcI0eXeonckX7pbJZTkYzb7KP7yn4NMsV6ZfrwSHeYiised
j1VqlSfZISXVE//ALRtowLK6y7ez/DEXw9G2MWgvbk0iukhuPqmQrYX23W3qYVsJ92B7jn9ssqeu
9vpN6Js9sTfuXk3GSUxxte5T/OPYoHgoS4hOg5GbE5kfPg7o7QQvj4FwoudAbzL3pgfMbbLE2EGz
OW+BH9buPUsqInpy2lcZoqbM670bIIudvdYB5wVUmWgBKmbvlhCvCSLJe2iYuHgJxjluhpUfW9XZ
JTMZOk17mcY8e5Zq+tHjGx4rSdbMhlhZkmlSr9WCqHyTIhqY2PmsIrsVx8X0v0EsvpseItcp/W4N
uEUzYAF5+JT3HWEiIWhuRwL9lt2jEZe/SbvDgRKfZmmfCwA7xElY6kCG4FsuXDI1evtiGQiGqAHk
lngcOKNN92SKoT82j1MSLVevK+1rNJpi7+H+mgf7wLSSXcaE22jIIlPbO9bpVI83FN7FilfJNi3D
FFdRoM6xXbz2sn4h0Lu4q7HaFlE73EjlpYZZ4k/HJi0sQYC3n20iaQNaV8oJ2qAKJ+91MDH+IjNG
KmPO+8GconuOcd4y2SoBosesBtDyUiVy3tSCMNcyltnByCJER0V5/e8PrRvdJtojAL19s288Usni
EdIkJJX8nHOgDb2TXSxYJXGYhe8e78XU9p4dx4yfwsLoz/YSQyUrmda6+SGShfmIDay+GSR33hz6
++gRCYX/nQuXWePAA6N/nq6Fo/1lmu6Qjx3XLi30KZbGFwM6gdu1K45RUt7JspyBhLN7DlR076RM
P+JWI7qGm6twssMB+Ay8S54Qg1M4JogrKGrZT/LQjjSzwBg9NHyOY5+hkuGmr+RXhTV6RzAc6oUk
8u94tGRoPv4xb6MH77dWaNxNiJ8nm/fB2qHz3ZmGmtZFUHtnOYBmTKfK4jLul20CgByed/hzyJfy
Gs3lLTACZht5VbL4xA6qHHPn234LTsEYT8HIOpBdRbajKuCkLFsHB15a7wSZKljEySMMc/Mhpc9f
eWHp78y5Iug7Fd41iCAgFPG+ndy9x73wGWPebEiEbWGaoWYP23M4Y5FHOnxl1dEdiO7FBNcXapsx
5iAZEm1BHS8hHtipPSKw4+DDN4+rXy8Afdc7SqwTwizhAzUyfAoneuXRCN3PxXpB4r9pOS3Owk37
vdWztBuGiMmXD/0hT+VHVXrRW+VEeNuLUDymNpBLo/V2bj6Ep9nmUOHtusvCDCGD7gQDQTxlhNJb
Qg9C7sBeKqjPqsz7E3W3Oi659rMwH9nXyYNMDfe+jMVxcEhG8NtwN2ec9MCEDxFgRHMcnAfFcf2g
h1ybIavohmm690MrrVdR+XCb9Kf0JaRQLNCyQjET/WnJ9r7OVZVvVIbGMHPK+QadwdkOMPHaeXQv
ioYmJjWqSknrI8Yh3MSqPQiWna/p1H2J+UKYJOQuufRn4PS4pYrlEkvHOticDKRs9BskJKB65y+U
xtbZ9dyv1nwqx7y68ZM+DRlaKabM2QG1PkmFjiQGizcdR4p8gAfFwlJ9MkBX66VNxKWO0k09DNbG
m0pAB30CNoLSG1uZwMKMwpmVWrHr5wBQka+NQqW4C0KM2Q6xRO0JgZaIZWJlnInOfpzqINknI9aK
BbTJrTerXe4iS489nHFLt4LOuFHouJ/7Nr8PJgdIrgbv1CbGNc+se9vHvB/drjyUYnmLek5LTBCk
NhWbwcnTrREVvM3K658nkjOF6Z8X0dAhGGvigdjmND56Tj+da+YWZinI5vJzTqrZD0+yXV6aqdt1
AfPb1HHmQ9G1P8nY/ZZ0hnqqGeqvU/Pgl41191lEH+K2JQcBBdHCgve1GkmA8nm3MBhxmqOJ9fHI
1qBfF00jT4ZXUluavXdC8vfpM8ZJxlDeWNxyi4wi26Hhrbd1ktgaY3UITVsdqhHtSZ50aj1mNqET
GYzdMrP30iZ/kSlAEy7O89B0JbBq857U54JxwA92RcHBQmrFdn4OcR1ZuyTTAmYn3pAV86tW45ZT
xX4XbrL2nMY+BvMCIsTF5dgUAEAJNn0yPATzo0tfV7tUnYzMStlouB9Vllt12zDEjICabUUgwGuN
Wm5rjgTmuMljWMXfiQGbVstcWFsSiS6h4GfWtNVv30HtFbey2+Z+1JPUtrfryj83Y9JdagQTiOxQ
TCLHTw5NkW8yDaxI8/LVL1q8/p1HiNiEW6P114Uwe+zCiD2kyqZ7jXt9s6A1X5uq+114Kn+fhDrX
7pa7frrMFgmXLSnBVUqsdBIQSJ8OnnYyxaclGr+ROYyeou2INWpxjbipZ1/K2ciPaGW+Na3tvbk+
KxpbNVQx+lNPfhtJwPqeJK08j42rk51+xVk+XawENJDkHs1IpYoJ9Yb/5h8XYhtEhtjjGfixhcIQ
aAZClDuy1GNE7uAqNavvgUZeWo35hNTltZU4sBwJ+Fksr5EPeBKk+zW3/I1jPkateIxIcgmFC8mt
JxUGveln2QMeRFvUMxYpv6FofWh8XEzCmjfDLPo9q9W1W8/d1osyIuNzzukZ6IhoLEjqh8ZzjjHm
+a03EH4TgKTujwUAzlVtMk1ol6LeNVUVE1TyEPtkHHXp8NtqYa4N490Pwx+93zjMjeVrmY7vluHY
25IRITw/RAHyDZzK5Q/B1mqTcscc37dxs3OLQ6JVbMxHBHsNL7hquOMI+eSLgJ1ikeZsIWKJUQyP
2kiTo2t8+KXNyBd3A0lZEa0hwhamRa1tE2HXAZ93mhqXFOPFOAPP7fYGwVLOi50s+dZWD4XSOQjE
gyGkeiQ9e+G7CNxCKYIPHJfyuEhiZjDl5huzq86Dx5TCr809BTd+xUkUR5gjBfVg1Z4KYTF7I/Wn
tdH8zODXipp8G4UmfiYco3GHy8RdQlJQFxPHFC6nNrUuHm/egwFzZzPw51EeOf2mGUzrOlQXoKF3
J0mX74LUHW/At24kIAtr9MEKSMqqgDa7bXin7NPiJV5KD0ChFf+U0aFrR41jl3LXe+63Ic3Ew9T3
95ofHCOgadUPkiHciJWaenN5DPJ02rII6+CwkZTo2FphPdjtgzABqFgLJtbA6ynIQnvlMcml9QTK
VPlfmG/ck6PcYxQVN89mYdDiE/NHL0aB7i8364btXl6SaLoNi943JrFDADPxH1UjzFOxqHjltM60
79m6rtsKQwTXinuTKIiIz8lXyZT2X9GO44IOvAmSx8btII9D+NkHTcXAnDDLEWnYNpoJnBgjlHdj
jzaq6pgYc9yaLARRJzUN+rh5HiYy5ZBleJ2S6xpE8sqrkgj0Y8xbBTLjOiO6fp80MLlrUZa7KcOz
GZgIoPBojUqNOAgDkH5l+WJPxk9V2MbJpxbJgjS4tOaYPOpdlFyy+slEM2rkvI5VGNxKg3Vx3PnR
0xQ6ZMPPwQFS413MOesgJNQAOeSl7QUbhI5tH0C8dJvwbp0ItmL5IMJbMHQBUrmoPTS5+wNntXng
1YceuehuVHHa5sF0r8PQZvaY/c3G0LKbJttlSwwoZ0HSOnVucDe7kGDzVPVPns1mKnZzm9mUeTZI
o2eAiP2nbXL/JWrRrKODzIJd2EoqNeVds0m+MoYAJt+TRjjgyErtFnOQqD/SsBYXt0JtD1+UwOYi
NDbRUkeHoWL/BMmwuRfdUj9PYfURJhbS1P7Dat9j4BIkMeJGgg5Ob+M8lnhijSFWR19g2rIGdDQL
8SlDXS0nBp+v9JHlKQ/xfqWCZr5+S0tZ/2wATodR/c3tUvOFAv/HBEvdbyrnLDvaJmaYRECRBHuo
7JAZT98o3vTYl0BxHVy/c85Ri4PCaDFe2zowK8+5Mcf2vPjtqWsL+a1QI4tFZxzudSF+Sy/kUhfm
+9Io1rdTjBkQHo5bWNbOcKxsH5dkpzKmJvDCgX26kBd/bNLb4sQHb8LHkiY4T1v3myBr1mpCemVQ
huvS/g4xD/ZgQdSBSbIJMwyxi7mCaa8uZhAeRgs9AFiATZPhURu5Xui0d6bbJRuYoIeU+ZF2I79K
yTigLBdjM8HAGFBfkVH6EJUNt7ChbT0GeSgkghH+/WKV1c1uTPOoGpdzL3IOfkIARTcDVejPSzvM
uyy3SAxU/k1ynuXMqYDy/lh6Iqdn1hLoUXJ4qvWbTUrgqtqhDQGph5YO9dxPTJ4ClCxeyiJ5g73N
AWaQqeUKH5As0qxcWdFlpH0WY7GJTHRxTYqM0fdaXHEpR5LP9KOPL0brY36202orzJdFOtxF9Ydf
cH6Z5FlQ9rrzcS7kPUHLvKmVKyET1BWDBhLNydqo3eZG6Dl+RYkifXb6U9lHDjVKjDnNm5/LitKi
kDnYKuovqNXZac5p0lXcYZdJwXoXGUNPPyedgqqBBiQnWWXstsBdEA5YTJ7TTt3nzOmuDQHiDQvl
BDE64dhZxbnvqvjmL+Www4PO4seakLmNiC2z+feQ28uOBu3Yee14cNLkwfeeTKgXJESBLgRTAc5C
2o9jkrz3ihwKstbZL8rqNEUN4s2WQboa6jNcM3MnJIPYKXLWaRQwG1zYqCzQmHZp4TCZYsVM8r8O
la1IzphJpziqpMq44+TVqIzfNIH9Fm/TzJGD2mOSPlMWWVMpgBQk4w4KhoIfmUsH+4oKB4pzdNSd
RySXP+fWu+UEL70HJatKgmWddzVRKjYJpawc9mb9osoBeWaLzBAQD5gWXNerFovkHr3Ql+xhmgZ0
JHLom2sQh789fVIlNJZntyqfB88c6KUJdcuHRr4OvR9uBJ6hFT0jxsu+ny5prVisQOsZwDRzuQfx
MyZzuNMR5uS6xiThUfhsoNhQBRuQU905QoQwo0SkNbHYKI3ZZiyH5FRN4V7KkcTYBgl5Q1zLOrQb
72TVy08O6OoS9Xzw3YwI4JROqJzptv1wOZMZE4I5soAhDpPJ4pmMAEYfHqtuxpdWXrePEGNYYndx
eZhZCN4nJY17KLxN2tqIU9DdrEqjM7c20rhzPmOJM0uWafHki21Qt1tkoCtX+f5qiu37YhJ8GyvO
v+IyJDHZByYmeNML3lMTRtrQEt6B35U8SvcYFtTgFZwBochZtmeGsYy2cRiwxV4cN9uG0iXsd/qe
TIRVSVo3kJX+SzlAr6EuqNmpOFb12Ktb1iHz80X2VABV0gCpnarFmzDHe8N44+oEDDV6olRWucgv
gE8//IpYHKrIuY4/eCNTBclk6ypSDQiKHYl30F1uwAOOEgIXgqBZt7HzLVDkMtiN2i0GjYnT8QE3
NBIF5tds8QXyRdJnw3bY4ao5Fi3g17k5WJY4K5H+IrYgO0XmF52QjYKGl5LZWNvIBpRspsxQx4wi
hhCRdZhZt8B7E1H8AeAQuYmLlaBIkt+Wm/6WDQQEAtqQlxnuFeBmvSYn9z6673MTnbEVbHNEQVkF
0zVsTPJQwYN7xSUnSQMPXHgSaXErCe5hUzZQGpbspWbtoIY1MbV5sGOEjvuPPim17tkRw/qXXGAX
tk3wEi0OO6KupfIipK5Pf5tG96bNlMT6WOxznLusnpFcMTlq+reyKz7woX2IqvosYt4uifsxJuYj
qm5S4Di/KEu6aPI3xmR82Rnaz6ttQj+H0zJ03S0IDNz0fK9iYPlhFXj4JRWS1Ua/DYumgu2FLikJ
JYmeK8IQ66B7EcQNMj0/Iql+gB/O4ojvCmOiZJlDM03leE8lkkCjDfAjR89OKx9gGc+7nlp/Q0DD
3V6eSxHs08SSK0bvvGCzu4M2a/3nryj0Q4nAKeUzVfnES2kOXxLaEsvp3sTCAjGmvSCN84XCGQNa
ZN1VNVGdheWXm35b2MiuRJWzRrVfUvLacpgMtc0zP1goD8P2DWfyVf87GJ48j+NfY9l7UpCrAbNe
ruMqzcj54M7s/R4ujz3b/PVbm6PevAoVT0d/QZXOmbVtaHYP2O0Rvi7il2pBkRszP71aHAcfNLxl
wRcDmU0yqjp09q9s6W9/DAfezUjct0nlqK3Hn/jOHqBMT+vZTJ9by/9G4N91wUIo2U33QfWY1+N7
Pc8PWYLIWNj2IahQ0DhSXjrsRL7Ifwa2/Toj9HaW7qtKx7PrFB7hXBYETX9p/jPO/v/8mv41+mJC
nnP+le3f/o3Pf1X13CRR3P3Tp397qQr++Tf9e/7ra/7xd/ztIflFFkT1u/sfv2r/VV1/Fl/tP3/R
P3xn/vS/P7rNz+7nP3yyLbukm+/9VzM/fbV93v15FPw99Ff+b3/xX77+fJeXuf7697/8/CyScpOQ
6JL86v7y9186fv77X6TtBOT6/78hDI+fSRv//L/8lr/TF7y/2q4QgS+hLwiNVPjLv/wnfcE3/2oj
qbQ8NiCOz58C66Gsmi7mD5V/dfiPAd2osE39u/6LvmB6fwUmgGnUDszAtrhm/3/oC+RbAHL4B/4C
XALfZLEkLN+yhWv+E6QgGbhh7KpbdpUn8rWnc8BHNlY4DeSrUXnfl665ILB9QFl6tEdyy+yyO3qs
pBFIfDFuWlcG3gBbAB4P6e9HwbFdJHG9L2v7NHtdz6EhN207PuRvYkAJ0eNpDH3jXHcMGtqYe8E2
hgdCXro1Yc3evgxGojaR6rUapt0TC+Y45ZPZkxXAnNVdp2FKblr50KrolUBk9JJT+GwxR1y5Nfod
wqqMQdDKTcsPElfQAVKKsW7KLuVAgj3mCyaPUfprxjtKTawQuwvjy7R/k2fTr6Zn4UAdS9hjnD1U
wqsxPc5TbO7bMTGoye0bmfr549IcHHOQz+RuIBpn2+KN7ZF0q56dNoLoZVZymxK2YQeQaHz81g00
P1ZyhpfcQz9AVAX9yXglMA26k5PzbONtpYrCeAPCfROlPNEp0fAis/xtoRL6yPTNm1gchaEEaWvS
zJYIgkKFlX5oxDdS+l8JrkNv2Xzv3PLFacZPh8F+iTCwtJ3rwPD04OtqoHc6mn4/R0JQeAEkYXd8
Q59OfT/s/V6Ov9IoeUTYNuyayagPkAIFEvxhuirhPjY2CK9SNOSNZg6adZf6vk2Hp7Rvv0x3TE8M
lbuN5YbWjZWx2AWx7yLuN7nmCqaoA1Vb54uTRaj3QxykPtksPuC1xf1uDsabmRvDoXGcaovlgc0U
kuENa91TOKGL8EOsxiob8cDQjVVBmb7MClxcNmjhVy9uFaIvXp12e42m6TEJ6TiaISKvIWOul9hL
tJMz9wcui/tSO0TrIKUtZjs5RTYRXUwOro1FnJyqfesRE2O5XaaqujSqDQ9e3EGltIpt1nUGMgcU
7ovq/EOIZ+1Osk44/awzD29KrzA5dwPbBB9E9yQqYzUNHyHj+y2cnYuFrmE3xiiKFSZ7CkhEmWz5
xzDHR2KQUNkW1rmO3DcZFOfGivalZX8AZiJoMH6Oid/1fFgCFDaPfeCxWB6fG2lBMjC8fGu5z7On
yn2rCKQhNYeJsxEQ+4+hADm+xwX3J3wt6pxd5BCMRcl1WAYsiRNZFhs23e8srqqdHDrclbNPaSnx
MlhG8G60zrsodMyNakhLw3vVK8HArQZfUOBwrwxi1JgG5021I2ri5AiJd8SjFHT27Wy9q8h67+nI
VsT991aPhKe/ZhavgHLRdtH4y7ES4B6kS5YeseeCJ6MnfVeG+IhCfjJp+lqnn2ORfvqtl93qHm+x
H+A2oIl/FLNIj3LyxkMM1ypYiu5EVkoJ6t5STC2feqMl9GVZeHwKTaufEioAGC76FYW4rqtvyGmN
Y7EsZEMW5Q6V2kU6GXlqpYsqJqakioukemqa5jMYYNWzJl3A8p6U6SdMPRIcTq5VosxAMtCPDTt4
2ZzNLie3J6rmy+hAmSdwYzfaKeZ8sgZAqdafkertm9FbySYVoI2zKWTDXBP59ef/ZbKq0ccY41ZN
7ckJsd32xRkAdPEVNf1LFfW7pWye4STuQ0/IPa+H71P2QsrL8rtYUJfZ2TWpKkVBQPEux5jZr2vZ
lz5kB1VQ2O5av/Z3CjlFmGctcpYCi7DqdsIIErxCLoeTV88rWy7DVqhIKzYW/Oaz9QCt7mIhCTya
tEar2WP154VAy8fCy04Fj5iIuOgdxt4lLRkrmm1nXOXcM/ILKenduew4VUnHspzmZlWThDBoZ1rl
EawMo0uvInxzFuJqe/JZa+kZdDqDOPc53MPWgdUyC2hwffbaApNw71GkzI+QSGGGDGq6VaZTowGu
sRya/gRYq/7gAi0OvWZiG9lABIPjfrQYbx8RKvuM58P6OGkDy9Twt0ksPQWZneAcGCbjj2m4jJ37
kjEv2QLpUWe9zOvrSrDKNcSes+XsCcYDjoOcwaNOJ0qdV5nt95iuIdLAQOPB+FcLtecx91EupU30
6fU+zLBZAuJwpcXlYYf7pMDT4Vu/Wit1Doz1DnYjPovF1TpyimrPKtuHSSAQ7JzZ2los+K22fBt6
nqh4npnpMeMw0GcwFIyc8ISu9o3lcM95xxImtdS1gC85llfAqFuJxoplCI6U3hndb21G9FZr/ZrS
YroOi/XctqSrEjDFlV6kB1oOyNEcelcxqMPQWskjED9yVYvc29YxsHSRhCyTvQwSAFEWa7/zGZSU
vEz+fGAdivNywglT434gmML56VJ4kvbFfDskXuKIjc9EHTgnuxQtIEi08iiMyH0ZSQBrxsD4VhYW
dUcXbsnLqHHZJMPrsKTWblyQ+vz5FPkVzg6vY6vTDxndBoqmZvG+9zIjsUSFQJEIh2MUaZLPeUIg
6Z8iZxrPiQTfJrx4QfpjhxsZyB9FRilAM3bxFovAaixJ9kGJjwHdLSl3LQERAQnywyCWPWP0fSZM
oqddVF445z+Yn2QbQhe5KZ3iiH8mADGe3jMR3jNY4clb6vI8SHQ8hOdu4NDdY8Jie2aipGigfzHb
x4HjcMPOk1lPssktY4Dch3eQ0wMdr1cyqotgacfkJa7i8YHnKeUiIjWuimNE/tF5LLLXdF853aHt
wMEsA3xT1QdEMSVPsCpKqCW9254dQ+TbBbnHFEwueoD57Br8sqqbZ9+M05351uTtpXPC16Xy1oTQ
zVtnClETRCOT5t6i1LMUNE5avguBWKwqdFpZjaLcwMu0doRhH/qYrG3XOMdNZt6QC4vVrN+MkbR5
/cIJBuji30mDQXo02ajcS6w8yq85Y69mrKyfDQlY27lrUfEDZb0ok9D/oAftAPGeeX6Y/Qd7Z7Ib
ubJu51cxPDYPSAbJCA7uJHtlp1TfTAhJVcW+D7ZP74+FY+Oca8AXnnsi7F21dylLyYz4m7W+1R1c
youdEiQ8ej5epsaQ+7bF9qVQ0F9rX+8IPP6TThmxVk3YUzYholhIm7heeezJevcv+LdePcYpq6W0
dQal7pRfnRuVPMzOEjAw2zhcxZOvywWVR2yG3ZGzUrJhgLuNNJtlYnvzhxmsHAfeZlR2u+dBMU4p
cDPgjR+ZasWuHFic1ylQzlk4tJd4rk9xO28GNBo/BQ2nbDXA0whU49Q4P4C+Qb+wpogJwzr7tXgA
9m0cY1iq24rgMwjVM/lmuU84cTQWR8v3biziZ95FgkI9iK6suMwHPFnqHEXSWhtRJz9RCrwcdhHl
1Tcj44/Wo8iXbt5u5+qjr9zp63O2Kc9sq/qAv8shmjTGsyEANfQjfzJ73CEjmjejeH4zfcRr2FGM
i9X0GHtI+6nHAeRjVny5uEpfXcx+honySNUTmokyGD8i6D+WNqsH2UHTqqbuok1GZnlalauRMfV5
aHBSC/nNCUk3LFJybAIb4nNyl8ymfOBZtRmwZdWvZV/E7K/8Dr1crhPcvaXXcuU0g7iyeF7wHonx
1cTdBfS3IuTJ7w5l60d7TlwTHA3jrcF/snH7vLZA3a+sgBGq1rOLVdmN9wgxUbUo86bNXL8oGRVw
RaFaN6okcS1qmz1EoxYtgAe22NTiOdKzfWbszIg7jsQzf/dr3obyVPTR2WwK8TJPhbgt/2b1nv1i
corf6mk6RPqYZooIoC75RBxqPiR5wDTQgP+ZD4uFHQYs4TW9ItVy+W0/yHAylsOzIXE4InMnj8ab
4Bz5hbqfCuApqc7vEyImfcOx7sbJwj5DtPzGlA0oBYC1V6Tx+qDa8tuc0vr694vLSmKogvsu0TRV
Y4NRaS5vevniUYYDxV5L38F27jXZcbZGgUlFFJeQ6fSY35PDJfGETLs+S6wHH77j0cgWe3dAFmfc
YmsCOFywXrb0Ic9qD7JaXe86m7nsDNWAZfN+xPWxqWzUpfCk1nShXHkOlh5MB/oZM5y9m8bAR8PX
woQALWVOFDljqftfA+qIrGIukLJYLjECN87oXWSlrJtGDVrZ5msTeNMPwU0wNQiUaLrfpWyPZQzT
rtflm6d9cJet9ykH+Db28l5F/fDtMq+/cqMhUn5wqwKti3PsDS7vRT4NU9/ZCsTv+9Yz19iM5M4d
/W4tPORLjhPftzVtkWoKxAs6fWmQDuwwWCXbpEmzL7v/gtUsjmkPniSOeucIOOoepaA8OmTXJOGd
0QFYlpKYLh89/opt4XfeldW6sUtUXJ2vQH10j12J5SNwiocxZVbf0To4kYJU44vNZIXmJg4We2w6
gPnwUuvoQKrx79gGj+fc84h+iB65VJplvWetx1r1kDjkGYuOsx7nxUA5aaDbCL5UGWWYMur43IDh
RETwOlZZ/hGZwYfBW/DYRPNwbm3trk1MfZ+FPbyxS5ePXt0UZ2D1BAAr3yQHrHoBoJU/hVHgn8zG
izd//3tQwPvMqctfS6tUFWAS3NB+F1POUb4vM8+/dWlMb1qTgCoKLMOUKUzLk4MlSHmWi/+jxqk1
Ww7W1fY1kKw+0V+scxu/QTGy1+E5hsjQec+xReIqwsU1e0LvkAF2p6TQgAFrhx+XBLWvOzGj2lTZ
NfHrc5uyXZFLwZlfWVh7W0fCg42ydHpH/tSh4m7rqycj8ViRYD9d4ryrri3CLKzTeO4F5MBFlaCv
ukH5RrgNqKJUNqven8fnRezzUCoCB8w1C1rrjXW4fcKTUPBho+HgFn7IBkbk2ZgMD52BZK03IRXm
JnGNtRfkKLZiB+xWxGdiHmPoT0W1FQmGj74AVl0Hjb+XZhW92Pn0aoMNfgomE4cfG0YvnrttDZ5l
DbYZ5E2O77SsLBp+t6vvci22UwdqMilzyrNUZ09EPNGHzWa20xQbK2109X4qlHFposm4CGI74eFJ
ZyNCQ69EkLX3jLsY2Tr9uKvqKQcFg+LQ7fiBWFS/sQj9p86M3vmMN1H6HnNZPVotoRFxHsAaoPfk
5I32I9nllyTPILmM4weJHB8ycvNNm6jnzrH8c6XdF24IsKaNfWkVj3/rAYhnQJVe8kg9NM2kj0kC
rZhRzF0gkLlaDbvUNCWj14nhq4FbYbGNhY0aoyifYOUVT5kDAwQ9RzDXf1gl5/kiibEwfY3dVK34
K7NeSIZI76Q1EjHm/kbFd0hqCeXYXTax2bNt2D+kTHxMiIlRFfQf91lgfzFN2lsOopd0kR/Ww7zq
5QgNhGY2Ef5HT9ANACNc37z8P40CGhTr+0wD0/FyfS3BUwD4BRBi0IQe58g810EdvSYczBUY2tnQ
9Qbdrdq13UNgzKTtJM4nIUkOtqRrMEFC9N3yFy57jTkxXDOu0xfP6cFP68I9JTgKNgFg3K0WXf48
Oemn5c6wRZ2sOJicz2fCOJFk3KdZH92CxYOU6vIIYag6meH9kJfZ05QAFjVIULk3c1YITCBukKz4
/nY7vqWieJ2YbmzTylhc7IAX5fJlWIS+f//V1/IQqwGfUym6XTB6zg2T6V3FeOlUqemuS7ik49r2
TuMQNRvyjRrAhCZ4DEQA3JclSihW6H/dFCq03K0bYzCa8wKdZY08TacPjfb1k42K8ITWDCgPVJHO
TvxfjsBIo/zXhg3Ulxkl+36q2Z7PuXFE75Q8VUn77iYm9oDWPxdEsz9XPUOUzsW6lt93uTMT8Czi
44S+CwUG2V5N98KYYN5lIYmTnMx8ykqghEM9hbs6DRnzZ/iDkjEb3vIcpG9siOChQLu/c1xmKxWM
fBJq2Z/0jePdT5LUgKqOjn4wOJTLynnIwdEKc7Qvf38plll5j7psHfeHOMv6699AJ2ieR1mazUkr
QZoP2DPD7eZLZCTiaarOXmJfBmW7324ff1raAlIeppCRsmbPAM9/L5HqbCGO8aqzmC4epoCDYfbZ
jqett6CjImMZxpqA4u30J+zfnSx4Xm7OjWTTJGuybIIqfnej6Ki5i/rQ/1VDQCDiSyWXwEB2U0Yf
Volzr9PaIXYIjRHTTKawJQULQz2JGCxk61JlUDfbzMgv9hJ7ZxojD5BaOximbIYeSJ/w8ptB+T6/
irxi1ly1cOotJmSp9jIcWqz0PJgtZdyfc+lUa08ITqKcybMCs2QIQaS3NlYEguTY6O0/hKQ9poy1
yXMvMqZAdCPSf4pit/psUqHRjlo7evL5IchDScAReCjge0huxlPbmhcZhZ9l4RbXKkkmlEDkAgHA
kLsqBbvc21NxLKT+cidreGkrP9iXCg5slhQ7MXkXx+2r3y2zRWTo7p8R3lk5SkZEjtDXGVt4mg31
WxORGOkFF6RW2QZnjBmNMcyWPl5nJmDy0C6m+7kmun4w9Zemt1smIuJDDGQlxyP0KuM24s4+K/Xu
Wnp4kiVpCClg9xd7hjZcdvW4m8jguw+S1xzRQZx/Q045d3XZUj6TXh7P9iHhk7kyoxjVOlQjh9V2
KNFMRLkBg0XxIap8DvJWASdvlqzdcalR5puTZz/od2DYhPmOrLY/4XSVZOFIAsUSltvUflqgOkF+
EtT0uYEtDiPBuVkl0MrZn+0APafE01cTPQKrikiToj1KV4ZbM7B3ZVP6x1gI/PB02ofeS52DWfEA
Rb1qr8xjzJVRBtZpCvMtv4QdXBvvrj2ArVjoeuA6P4hhAqsOdu/W16zkq2nGwo/Aw51a495LqCf8
tuNIDjJCQpFMb13Kn43b8+QPYQvrOmKtiRbf4Qyuh0cvtAIqobleQHv82Maw26RWb+5wT+VsCDCg
CfocE5/1bYrir7jy3mQueuo4KffWILMX3+peuqkIf+AtryMj+GHuP+Bu7P0XVFBPGjBDATGPLMAs
v49x/8K3VPfhwBK0CPPj2N7OJBuWHv4UEY/3gx99ZT3Aig76ht9mya5qrOKcxvMxCQwqm7YonzXc
fq9r0otBs7wB3P+hE5XvsspP8GPnJI66yUfCVOBx1jakPdgO21qzbhBUIXeTtMWTMvSIZhLYJI5y
e8OIJt+bixepkeiQ2iF7qeCg1lZvka4iJRKT9hp78KfAb5UgwK1hYyxgCh5q/0zs2anK/PwgpfdS
uF6B8qxLdrHJnj7w7fxoLr0Vyxn0H7RNR9GS6tkV/U3usw7LPck9wy8ZXtjHM4xnHLbPU4Rb2UA5
56H0d/q7xM1pxcmUPVrVEya94KjycO2hFD8VPL2V2ZuXv1/EdDCcpH3w/dnAhxdgXA3u4GAMS0AU
Gd1iT6r509RyRSawTP75JUTH09YkTXugFKGx2kuOMFwG8UPPEyEgjOTe7XCAFI1bnbNBILTlYBvp
FlyT+znh4j5TBL7xtzLpqXlpIxaPqpmeWaXRoSgJyXOiNfOmh2hJxpPpPKymsXUPiBuCjfRBwrI9
nu/ijNxQQUXNPZ6hG7FQyUVVR+Zax9SjkhZNQcPUdbIJKQhDt33KU44x+M/8rkPOBVbxW8aWbD/D
mrn3WLZwMm1h3b91Ux7dxnGMbl3Nu1a6AJ4TfYmG3nw2oI89uB2QybRFNAQ2AoEeBUDSug7JBfbX
hH/9rs55NWOJ/DSYSbOcZsfdw93XF4ModQrLvYpz96PGX1345DXG8QUJB+GkyKXXSHup3MVizE2T
kDqUSGbrz+gQEbPS9I7ZzGKvBDW17ejJNn3EVMDXYCVmoLl3MDSTGzQDBzmM/LKhzK9SmXvnlCHS
NhgxquADcwCtD9lbQ5Y1P1vLuVmV8UmUcLIbFdKCCa7DUzCUtJuuugHtuURWSJKFG2rIDg3+Ybtk
oZNZE6roftUrRIOJzodLD5aX7wRTae6O2hmaazNEaKTjZLxgSSKemd6JUSvbJW7ta9h6DF4mr9+2
yUdARPWTMvsNqP/kzhSGRbhNL1Z0IsCYwjLieKqOfACJ1lA4iZVpZgckKLuUockxM0awt/V4mC0g
FSrsu2e/gO7LFem9EqBDqEBlfJd44fm5DPMOTwNhli0RUSm4uKNJEhF+TJ2i2SJWoTbTU5wK9zxN
xhvzkGzPmObDivPxObGhOKVpxVbChJHF5z27GxwPZdDEGmS29bmTBCeiLDG9tR1iBLc1WWUoyO7w
jWc7Sa7Y2na4hRQMHRKpu2vetNwbqMS3Zaiq7eI7bZMsPssB0XDImnoa9dVNRvgE0d6xI30m2uPC
xxMhZ+hJqFlj8q6tfJ+RKGwEuSJvxHkfs7FfZdaifDU+ld+/Mgf0VpqqLBzN17r2P4uQAMFSPDdL
q2RZ/rTz6ta66D0C0O618pJvxxOnHkPZPd5/Y8f8nwwPj9QeorMOugPtYOXWuGT5lRu0r2QM1oN7
zkcsGZLVA4G+PXO+5L6yVXkvfe+ZNMruWtJqllg/3iKT2xX1FZ9HYZGgY4/fnmVVj/iDq0fPiNWm
cexjGVL5FsVIyk37J3TiZTNYDreaxEPU/MZ9gExvGT7gxXbCbN87SXgErw2Ctrxv+Blc6g6bTOv4
9joYTlOqh5OaB0w17gBmoErCW5LyIXYGr0d7CribTMv6XmnbOTLFynHiJTjM3DwlCdSFqxeYzXMy
+qTpKYXEvAQJhGk5nQkRZJPVrjk3GDzSCh1cgunpv8E6GknyCDqHWrOdijdYKgSl5OKjrD3s84HY
eF73qTzmpAuVUNqwCaTJboH0QemFeyGGJ5ZTzya8j2QiTS30zgqVVerJ98YRRFjU+SPmxi2qaUBq
vc2fybJ3qBMCgsJ85VJBuj75x0tqbot/B9t5zYHTXZhCFLsysl7smFVzSHqePasr9vgN03AHuiRG
UNOcgCDQcreNt+nRGi2BC/3WabEGNT6TNyJmgAm5cXi+zWEc32QWvecDNuWamZi0UAp3M7MPPkEV
MT+LxcB29k1EXhOG/J8U08WxxmovFQuENB/Pg+xe8zCu10Gp/1DHnImmX2k7Cqmdqp1maRCgw18Z
C+MuksGvCn2/4ZVfnZ9n15xDBmw42MWB8M5UNPY6V357qlpKFtVsxjFPX0UoLoEJMhJzDgEPV8tU
N5+8TghfhDQL/H2B0E+iEq9+bkUrz+5a2E6UEFEyfZDWsYV37fDLwUfVO+zEWvkSg9Zb61KcwxAS
Ma3pCeAesc3Ruw3QBVNYzzPJ+IXDpVloCpaL21kxWd9UAlqckTE19OG7dAbBxNmAkZAqKaq7jVe1
z/w2TurROho1y5o0VeNrRODNuim8+lGkJanQI+1fISSOIV/WSJCDTaKI+CNc7dfE3Xfxo769dEnG
Fm5KzoZuzPe2zL6ThjqakJhwM5APu5XL/CfCe7X3erCUY4uULfb5FNeN2d3zcLRw8uF/hGX/PMcm
YFgO1lG4N8SDTx7bkK1iP7zO8ro71INhbEt8hUzM8wCaQZttaAIzQFFW/uAC31C2/+Gzorghyx6O
jt1+4ox7IfybBbpjPIU4vMHsE5wyWwHxbI5uj70QxePoeY8V0dDXao4iyBnjE4wyYt+SPmSgYtKW
SPNGc8al1EHFFoQDrixn2jY4Gm6TaKq7ifniqkxsig0osbQN5TNzTPDF1e94RgaMb1WAVpEWyFZC
Ut9ZVn3Adzy0FrEa6ssPmAeN7msaJhd6310xERqYdQ+xybZXOt81M44Ruh5YFJhsore3bhjuEnMA
z6WYUUZezzKYn7cA3lMRWNYbqjgmQtwUC2NwFs1I/m3Srls/3AhF1lRTzN0eqMU3cSrzyWrItPS6
FO0FKRA6KC3GixrMoMuyqk04hBq+DcymiQhQR84bL/PxiovJ3+VRrjaj4W4iu2o2VhK+B5Q3TGT6
FEteh8XPahCXQnf1Oo3bDeb3AcKyHhkcx90xCiOyVrp5k7YTszfPN+6NpH9qKjQ+1sRG3mISiD00
yvayT7+yhns9Q9gSV8q9sI4CdWNx5QZh+Ch0hsMLVpqVM1HvNfHpHXoO2TCLmcLswlDJs438iTqp
MvPv2Q5xK+CNbpmX9Imf0BJUDIMAOCqaPCueEWSUuER8Rh+TfWEuOBCG3RsH7BkF5Qn/d2H+VhOw
aMewb1aHk1z1rd4VORQe2xSneRi6A7vVYd0QxE4YhExOyrWCXYlONirSaee7rth7iyXCa0qP/ZxB
mxf9Jsy7eI6E+Y3ap0NPzcY1rdtopz1uW9vN2lfDQoza9K53gD7IddJn/tlNii0I3ox2tFBbp7cX
EAEYp7YO0hO8gxuNTnAIlzJ3AKG869oORBaJsXPxvqSM2nXgEGBZulexfKkBLZoSj4yHtW+fC8NY
BT5Dw3CuJNBAbwRRbQ63DrBYGzviiD73KDjndj5Trw2v9GRPRvi7yuZHvgljAOyTq478kEdq9Wuc
XEvGEnMSfozL0D1LpHgd0oqLNUxg7tXjLxeJgnbiU5eMLth/xbK9FpckEGgufFVuxyJFZ8rH7Iqi
68GribnxjBqcFE1+VmfNMWHC3XppslM+VxG7+5WVAg0OWPeYVveaoMRY1UH36OIXNia226anXox5
Ite0DJK1n/LYKj7OesLXZwA8JKSy3Oqm+45lySaebkPaNZ+j0XwcrOy1BT2UevoPIkbA9CThRPWv
OaaODiXN/kQrEjvdXYZWmbp7VOD6ynrlceCXE+dCMtu/YV/8zselMxuTYyXBHvVUDNoiEKoVwFiC
JnxrfGnf0b+sbGcRcXWZWmlrbjdFgn+/IhH3jj4zPbUjqZkQu05O5vIXTxgn9T6wIJMycQNbV1xV
B6fpjSEzQLK2IojOTX+qC9yCS933v6Sdf5qN+ajL5If3+OgESNN6o3U2cXjjUsCbMPQAqF0g28KD
hAtQnIg/yG6BfTbMYWuadGqZgwpiBuwL5v8XRTcTcNI7scYABI4YW1akvpJc/SFN9yVALzhL72eM
pnOAbYUyOK1WRgzRsayYXCVS5tdS1uD7rIZDbSPH7gnzPp1oFj4aZj7chWwmeY5ZI0uE6wA75oMh
p5MYcw/7B8qYrk1P3LHGdfDdH1s1xt4fjoaS3X2TILQOMLn4wyOCFvfi23uPFIGDT9zTam6b8Fwb
5b0Zt/JYMQQgJL17DVihj5okpcHmbWBof8FpAJP6QlDt6xhOTLkUKKU5BDnnQwOGZog5ykPYEA/G
ekrFPTvVY1BkZxw48YqSl3vJHHZlHJyg432pqN57JdGIKdzBITmjODMQWwUNYKY5OdiYJlYa5eBz
5g14Zd7jwH8SrTneJwYVg+8QvGZjhPRIqPqUJePVyO/e5Vx1a56rd6KxUfTRz67Hlu1mJ/1j4zJq
iGwoOhld775QNmwC4g3ytIkfcUh8EPuUnB3efTrg/kSFfCy94RAL2N4guJ5lVPNWu0QDsFkaFA3V
MjBrDz48hmhkk0aubQtok/8aOgI32DZSfH9y0jHwq2ITKXoKF68TL/saFuUfH+WbO6h+PeKaZiZM
vkM1xT+m3CuRwz5hw4OBeWtmEHlx3A528ZotWjHAoxsWHv1+DAh9nNG6UgrJ8thk+Nh16QXMOeFI
F3YfPSDE1YjE8SNKuyeCyUVlFsfeCj2nv0PxiLPbqSil8LSspdPhtIJtx98y+a5EltLG9kv4ThZD
ugqcx7n+ml2UZlaJ4xJJ5nfaPU8oBO5iVTyj++CBDr6s0ILS35Hm2yvwgxErB6oUBMlHDLA3n9b5
ccL5u9FQ9V+AId1NZUu6lNd92wSejDZ02MHswa7Xi4RbwwEbSG8fXTO7WF64iUrTPDIiuusc8T6R
YHXHLZdsgx6TSeDT46oIOjv7ASj1C9Y1SuN3IyeEYu5Gtl1zDIY7Q5PFVaES+2YOS5zOxmo0QFEo
OSppoaxO0VfhMvjrvU+rBpWs4qJhkAh72bbSfeYJQERYfwRhxCvCRZEAk5pY92CnNEw1yKto5Gqi
LnzTfiHDDzRszbSnS8sdHlwQK+TI7MxI7fMY4V1nA96DblAIIuH81L43iel0OBbjqjy3DKl5epl9
5uUz07invkfG5IScS6wvsaVIaKNjH/wq8g0mbXtPrfDHGCj2TEbIeK9JduC6XAenbjJPuukdBvlp
tVFV/BX1yK5rUbHGqlFlZEQPrXsiwQifZPSheFvL4iWvw2DfZHuTAd7BilBIsLXVczTiYOl/l1Xz
PPuIsS1Wwj2VE/mG3YmHZVq16oAAdgRU1exU07z6lj6Ho19v0GRuBhrKdIQ9qIhwQqVd43spLmaC
1Yd3Dp+ua73lHAzlFHzoP0YgPpqS7DnlIr+NSu8h9ohh5qIvYuPTjhGr1iY5uJAU9nZFg1QH6u8C
92Xy6VLVT+6YA7t7kxTnEp4jC47+amh+kCHr7Kxsq5XTEqSO+PR1cKdj0nQHoWsoN20B4dlJMc7E
3Z2h+xczBtdCeOpXuBjhBJM5XRI5gSwUfxlETnFhE9av/8Vi8E8zxn/DtA+5qNDtf/x3CwvCv6v2
fc8XvithGZm+9LxF1f/z9RgX4fJf/w8GvTU0flJZJnJ7QDHh+81GqXZwMkefJQvgWuC6jc9m0jT2
mNcyhgzlW4CIC+Nst/ovXo78P16ONAVbE+VjwbMtsbzcf3k5dmyVcyDTcV86TMUStDvDUIJPmzHv
h4zlceilv1l8cVlY8aejjUtVq3JvtN5vWRg+zJKKt258IR+TR9K2Nv/F68Mv8Z9+XHKxNlh/3RY+
d8G/v77KdRmj5+28H3HrrlOJDKhyggJutYO3llzLXcS0b+VVyU2zfSDvs32f5LeNQWml+pHUPqzs
xbCEXUc8kX9f3f+31vwX1hrLY+kEmub/aq95/p19FeFX8W8Om3/5P//psrH+wTHpkVbk8efRb1j/
y2Uj5T+QwCvTF7ZnSUtJ93+7bCz/H+TC275vWhbCL2f5ELVltxhwLPcfCmsNT4pSSpiu5/2/uGyk
4pv8+/NHb2N5tqLz8LHZ2P/p4xqnKkbcy+BMza54V1EMVjqpKSAbfNIHnbTurY886Mcs/ZZDZza2
WO5M9i6DW9wPtlj0RYlh73DqFOdQl/q5qmYA3c40JgzRcMyScOOz3G9N1wGkCRWSugAsNAchKzFK
clvHCB46U50kCp+7eBg0RzGRTZyLCSqV2nBUsw7Qz/1Af0Nf5joNo5uAreB3XKVLrI0HPZRzj601
GxdgQYyR2kbs8yk3H2XOXG9FcDE4XwN5QnWclDZ/jarKhpWJIW5c5a1XvjiBS3niZXX7RIxZdRcj
lrpqcG5AwcfKfAMYHr8hzCWinNAJjJs0p8nz4KU9cE+vPgSUQc+TN+evZqyJAmBQ3SDr5y2mfM4Z
LqzcxLHGbcDmETjFlNgk5DAQ/8WJLyCrzQsgdtAgkHGsJm86oJGBAU3+hM0/MsdLVOivxs7i9He4
37nzZ8CHKyQO6dFJC2I4/En7HB/hwOy1rYlxQbXx2PlD/dCN87gdkpD0lJEs2TN5V+oBvlr5J/JF
/csKZ++CVUEyCNVocLQcYXZ0RbnpaTE3/txAcDfy+BUCMqAE5uQ7Z+imA/6y4liblI06ZCnrG65x
b6YJ2lo/NeHpJOHB63Lz5NDK3dlGW+9ywik/AUiSjuOEwQ29XnKZKPBZUcC/IELdKBGnS4DLFrYu
bPj+muDJYRPXSu6CgcLI9pvqpRJlsJNYgSk5QuTM6LkoUf3MUHuQ4K9WM3k58jkxoElD74crpvJd
DNpVR7EmRrUGNRRbbAnG4m2YAXoYlIIPMrFx+hrRNG+t2q2PNjl/r5bpt18ObBU2N8ISMJ9zshyo
5ntMBeE0X1qjht2JBfRo12Z9AC3b38LEbcpVLgjGspUf3+W+oHbNmSG8Fomiwc+VQMoGpHkwdI7s
mQEMErH4j9lnEN1CgRrIl4X8NJGDLewy5T/Lgmo10TF8jiiEESvNIj9jr/TvIiItH7jICHxzRZWu
cMa5X9VYh/Zm0mH8OCqFN9xKI8Q3Tq/fKCOTa8dUHmFI4aKgb9w3u86YoDmZhSw+c41DOzrVtu11
tOSpu/2zQuT60uXYWbxhnL4R43tvmao1vK5A6e/MHMnlmyONVS0OGmpQV5iwCygAvoTjg7jkJzQx
ZY6kvG+KNgeLGzWgdJIcOwzU8hoZcu5fIKblBx7baM/SD/ZhmojnPrfDY9C49hOfmf5APlxJtHwn
3EtZx06yUQLrM8+BxTHRTS0rdeILk21N/wtgQuiLj4r4WipWmBsT8A8i1Co4dulkQ7Sa6wMeRIIQ
kkxdiyJfcBBWaiO7hSB78gJSlboCLDwxLuYJkRi6UQXub1qBTbee87lht0O+DqwXNzFeJTrXByRS
JrtnIkk3pc5xsBnmNP4RCSXKKnE7FvEu9js2XAOOWqwP7oRyrWKOjsE5vwvwjGO8GOp2y2GA5HQc
zALYmeDgiQizPIyKSWs/x0DO1AQu27RyPoQFccBjoKsNIj1oOTmI8q1lAyypG92f/MBglmdYI0qx
sbaQdyljTk+Gl1koz91u2LaTr+4yy2gO7dTKj9Eu4guRKzBWUD/X9Uq1zUJrIiSsnrDM0CaFVb4v
GZttdWZM79OQh396zyweiQs1N4MnYazRzfZnexm9Q6XpcQ5rC/NArLJTT/odgsdR5X9IEsg+y5ro
TAYkTYKM3/XP5N1oAJSNC4kgCLEeBB0/LITof6d0fkTqp/DQm2dFSsrxXJ3aGCrkLOvqqTcHOiYH
QsOSBjCBLy0gFJVERQz5n2hOSa+LeIZenb6yLwpoyndJ8PuLo3IcWCXKLdYJif/AVS7kIYuGipoZ
H9vK0T1zZ9QTSEQtes/fuQ77eFuYfYnBw7DCU6gslIQ0zT1Ul7Cy6zXXeNohAgdSAFKIZnJlYPo5
kQcU/Cr52PbMFXv7sa2b0AOPgu967VkmRvIQNvLbOKXhyWNa9h61RfJiLk4DTntA483Y0gAZNVdB
MLd3Q2Iv7tIQji1SlxGXkm4azJ4uZgok9l9Spe43nzH5OyYn9WBQ4t7D55UzQsNOnDt39O4aqFIb
JQskoS0FDdeVGrzf0Nn1Zx650UllRR4f0P01h6HwMaD2VVMppLE9cW+OU9ygrQx7/qT4M+NZ3Sjw
X3tlAqmMNfCorPIYr80Q4B9j3wYO5EROf1r40EShjfp7CMr0FV/CS8icCBl8As6e88Rjjxh0fvE2
ze0Lmo5o18SVBAavzDvHnpDQpFHE4DIuQK7kfYL7CGnVS1L02Td4hfbiMqKBJYftV3ZN+5D3Y8Vu
G3XYuBbFCAbGNV20CBAiQCly8rHEJAlqcvV0cV0oYNuplB273cqaL6nM3B85xSjisgLVwbAM0ztL
NOeWiJvnKoqtu8Dvki/W0x9oewSnKvNTZCtt9jjINnjAFZy+uqFpHBDJRkdBhiz9PWa6qtcBMN+J
HDtvmXBMzN4eqB3UOTeL9NzTCVMeNDFXcO+o76qKmjP1Yf4QIRECy1smrIwNz2txIhTa+Sj4kCFE
ctSXa3o4O5DcxR+GletLZhRgsEMkOgdZEEcWOkl31Y6lPtg+omIzUJPeJZYHpLkWg/M/2TuP5cix
NEu/y+wRBi0Ws3Et6VrQNzCSQUJrjafvDxFZXUFmdoR1L8Zm0ZustMyKdHc4HPfe85/znaXi4Fwh
kyKRsjFs2lHEZLAlCxR9auDOZ7mVlJQVBJUy5cAUrxRSO3izGvVNhflwBlJbHAXPMCEm2P33JBSR
W+06kzZOhEAzchIlv+jUUePjTzlYW6GurrIq6ybsEpK7G3vaw4rDYMUlYFgN+2uGYx+Xlu1Z5TIM
lfxQgAw4ODLj3qjSq6kZBc6d6HuBZoEhJHdwL4SaJLxKAvfBDFZN1Rwp9ImQMDMiWHkmz9FT4ruU
mPld9koOy0legQ/K3O+CZFH71osZjBGVsQYGi/xNsHrFnageLlofvWwOw5YHZMIzPWYGPdU6Xd/6
vuJx7WRz53q+PAqQT3A1J/lFzOkiq/BZ4afvpAeIV2FR4h/YRpaIApKlIZzuOh9bvmQc3cosiADF
oFmiKNJe8VwYy1rL8YcyZPFYPovq0KWy12JcyMClGo2AOz4RHpYseXOj1HV+kp2FtxkAsTXGBBu/
6qUp7fPaF8ZlLBceheAe52PoddrIYRlfE7vkDjHjSsXkGgYU3uXJqeYgcekDszoEcpNt5awnCO7Z
xlaRq/4qyCV447QhEFrW/rbsKSSIAij5lHQ5M9ezNcBW7NCI9ZbLgE7mZ1yY9UtfSzkTpr7d2akg
AmtODJaXIsIrTqPllH0Jcx/dUadWVPNKPXjXuDex2kWKfcmjFqcGTrZ5xViEJ7MbJRsyqdjArF5r
81EsCe2GMQxfW+bRZ2NgNl8VSVocuzYxZ3bum2+iRX3LyC5YgyEjGw9LF4YfkkjSJ3VDaZpanfVU
Nn1ITZjY7WSFrF7siuazHrs8zbUglvYdA6QPiNfJzSMNtYM/19JEWIpvLXy6bVoXPCqsyMpfnM4e
yvsS6UD3HS9oMxenh6ZlC5XlZ5F47UsIAXxaNw3EOLFU9yJx0IjBKf3AI8Il1iUk2oJqP1DxGAvK
U+rAOV+ErLlH3TS9pVHImMNja+VEZYjKQ9vMsgnqCP+N4l1zj2FNLhK5n3iJms6E0lAuoWZDxHaF
MLiiRztnw++8o6vmnDlMniLLxI0xSKiRXOwDo0x3VIkRgFFIES9yuvb8UYaMdHSSLOeYpYn9OrSx
N5SprR2rJrZfyQKqYytSnIUvkAcgumJuZMrxxlkYFxddFKjOiVxhLERifcmHPnQ31PHAE5Hyl02s
y6OusaNl3Pc8Z/06v2N1FU+WbKuHSm5wrxK6vOY5XqxYkaonMzHEFVDYYkaDKxEq551jEuzoIBWd
TW03MiIe4PlsVHRBvHdJCRLko20MonkSsZJksgTOPKpPmRp6xEiryLzDqmGtxJHNj1GhIuxGiYKK
Tx4z49pHqJspiclpMsPfzvEBgEzPLHTf2YpxKYhbPiHje4sk0ruZmPbpHA9HuAfapWwkU3o0FgkF
CejdWss6jn8+ah/W5QE9SW9Ts5X4FU800Xd3IrzppeHKFWOnJtCfmaALY61gTlCJOlTeVtZnEU8I
qrszjY5NMzKrteaaWjjhyA5PzUiNaLhTuQ0NLZGo3KvCdpFQfcTGBA8SxeqM2xks1+ZDsjNbG7Vp
aiCXGpnLyqC3p7QI4lecZ/ZMx7D2/P9Wb/r/kdKiKxKSz39NadlX36s39z3Pu0+klp9/7C8NSf4m
W6o2MFk02VDUgcfyk9RiaN80lXOUpumSJv/8N3+RWiT9m6Eiv/Cc13QgLyr4lH9pSOI3UzYlwC5I
UxySLem/oyENCtFPKM9AoWG3q6OuspwaaFyomOYXhVXjCSlyrs4oCdCe7bYaE4GPGUxVxjhsah5B
WdXOAMFtUnxBv1yp/c8X+VVs/pt4+uWl1c/iqcwKGQQi9EdLZZftuKjkrk/1SmC/NnAQ/qAlK8N/
7tdPasiiwQEf/Y0tkyrLfA2/asm+TSdcqcZkHwSqDJpU0oe2752C4cXDv5uHDPnI2dIEWqS4LehF
E+meFpQERzDhrSnsr1FS0DPPo0ib1Hp1lyrp2RPumbuDAnL1em9rVrOuNLb4AsdKxWCIDWrUJVfG
gxulF/YQIEE16wsP/J+E03/6+wvKCPFvn9GyJNPUDJUbirvuix4o51Fh6HWmQtqb9qpvzVk75JHA
yH6vVho6R4ln3+mdSyZV+kgoe23cwKmeFDx0JDe96yWU6UZ4UkKAonZCagxdbUcrDVvGpnplYDJO
iWu57gOv4NitV11roJJxShioYq6izjHZvepK7RNjs89lVnLqZQjt0BMmRzBWfLPvRw4MS000jRWU
sXoZq043N7tsyT8mx41VfcL6vuoCMzwXIZ2jhWyNW+EjEcJJxwSMEnger9rId72pDXmnNbu5qvmL
UOnmghMuioByjcad1ugFMXCGCJO3magrew/ImcWjmqmkEphfzBNHpgZuoUImlzYydsIREZBHDdCR
JHmxAKBDWZ2jiYyvKfjzh2BS1xVLKQWzFrV0eWGMlV0dNgqEwYlmcpXaWLmquYR4KZjLxszknR6I
h0Ktrz5KZGhp7rFziXmogfRdpq3jKfYBIDdBvgB6HJx6QkLqkA0psnBZRQyEE9JggpOHDy4hfFNU
njAazPqYnav8HTRGMglKkop0DtK+ZmHlauFAGuoFdgLIW6OFzlvac02wLYzcQ31qCtfCNAMgNZ7U
4ovX2TZaAzeTRUG3Kpor9GzSRF4J8TVo1qKKUlFZ9sahZZaTG6pnbAFvt0KapnJ/Gev6ow1I2Qid
E2BplKNtWrK25+B2iryrmPE/4S22lzVNSJ5Hs72VoUoANyDcItN513Qn0YSkrVVwmzQQMiOpDtK5
KbNbrHibIngyteaakTNwJiyKSKwFJZIUPn03Ww5/kU91DQWFFLFq9ywph/VTqkcrVZcOhMt2hcyM
MkbC6txV4tpwl5GvTHflluoidAAvN3AJgnCmFJSC20o/j8KLBCt0nPqs+01k09gSFdlWMhmAVsnZ
CLnXf//LVb8K+aYGQWigpfDblXVDHv79L4Muy0mkDMCENKV4diPHTomTCiF59ONvf/5FUFHapOph
iH0FcwobgKM1T7HppPO6HZ5NgQDXrn14noxfs9Vk2Adqi8EZ44ijBuY05IC3Ss2MTtiE/oNOwO3H
BrJlaNvTZbEOc2DfTOPjNXfmixuX2jYkdJb6V09+lgpqdwvNLsaubn5P7Kpa1wHNNJ6BmlTAztzm
DTR6FyLB2IlBr6IZ735cpP+dZ/1hnqWI3BS/3E8DjO4vktxAu/u//+fkBYEX/boB+euP/LUBMb9Z
yNQQ53SGNHBvubl+bkBM85soiTqHjC8jLNn8JjFVGuBxrCTDtuU/tx+y8U00LFk0AcyJPzct/6Lk
/bXm/8T7kY7/hz2AMWDg/r0q6xYbIN6VLKGeqqKpauy2fr3xAdXz04xleRHqFeXqjQTa3zvJB+uU
XGXT2yV0xCUv1l281ucgzMi3hyNm/sy4dJRj+57W2cTRLYLJ9crNaFKyYvHZB79uRZRUp+4tak1G
C4PwmN1CHtrEWrbBa57myTx9qylSA606Da7RNXqprtZdZkgiv/L0VSCQWKPULQ+kNaj9Qur1cXun
1JWp0nOiFEdXa4KdE1TTXMcW2gZlNYMFI+BtzSDqBJfsXD+pGrT6fKQ0R+LMazOmUrZ28nks6kuC
fBaRyVFkQG755ev/h6v6Yy7+u6v6dVeHVl96Zict4jBxiFRUx5B5XxFMJBFJDBoJ7kvLlo96bE8a
LccbJc3aHP8iCuKafg8kqXW3pNm032an6JRemltx00QOqGQts7MNQp9H9Vjw9offv3PriwPh7zfE
l11hSlgVZZIkVENPiK9Jm4Iy2rngNbw5xLiACxzbEAPA9CRT50heo5rXbvdkN9EcV+9TIGu7toa4
iZmRgYGCMxBWnGbqa5pT7JncRxsR5++IW2zoPAxCnbRtPwaUhzk/PJgqrYvesPPTBDPCV1dPBEV/
JYRZTqhXAK6uhsBhOdOpHaYoDyl1XvTeMTTVS01cj6v+KmgxHoTI0BexZS/dXPWnCSrhSKt1b4m5
Zyax7GzhIL9VKK/LAILLRNNCe9I75E06UneeQm4QRG51CHFyJkgjc1Qp4yka/GIU9y0ps6PkiJ0O
yUg6IjxSyQFQrQinlMkyZZj6q9FSwCEOrvuWFFQP/imIIXEoIS4ht2r4OFrzIeScag0R804fsiFS
2/HR8fe0SpDO80c537X5Xed7L2/tLbvEp/wkbsX4jYHLBjUpGgc/qNF8N1C2hJHQp1tVZf5rmxLe
GEIfKsZXTFvCXhYda5q3BAHiUBxMuMZIndgEMWa+Ub019FW5TE5GQaka7KmShuReN3fL6Ammg3j0
VQNXoKPR0oXi3Gts1XuKeoguZd60c4QZNLqUPiD/khy8gub08lY9KIpY6degCG8NnhAyLqLyLOOB
6zbCvXiJXoIXVRuJK+gzd7WIrbUd4GqDjjjpqm5Fj8e50mauSUwVei001KHV5xIckkOpKB8FbNry
RlPXIaVKkTBwieNVz2q+8WxTXYbLRFZ81Z7dZ+tuvbFSTq2GLNk5uio7dZulBSNwPz+pbPE4/mxi
yX9i4DpiguWP1Kv7LLwJfnErrngfNaY35qpmYk9oixLsSCtAnDfCKXdsytzXdG2gNNJqE/nROopW
wr3iYebLGuv6vb5HORt/e+hgKEAX+bVELggrV2+92hWV9DYeJU8ZarxhDOJGXkgbcC5SddP6Ys5c
YhMwCe6WdvgmCqOiXZWv7av0mjwYY80oFmTgllCE1jyVsLlPAp81evFAyL6xo5pnR+HeXJMXXUKL
UEW8Yvgixn6gthN6MuqxI8pHIr/1PFCqXYCBlty3dwABNe+V+CVwguc4oEIwWFdPat7t4n169o7+
mXPclFaEPH0maXQwzHk94XE3xsZG90R5y1yrHuu4qja9/qLZgIKbuBLJLHUjr7adOdHkbkEf9qbu
N2Qo2OEsqK+7BJf2VlyqS3YgPzJmnpCtlE3xBPo4HUltBeIMfcmleao9t0aZgcdjKmRBCBnFubF+
7aGV+n1AnG5XvZOaiIG5pO7A3EQmt6wz0+yRFLdUE6TVJU6zlfZkPJn71hdYXi7eowmYnbdZhJCM
MkzT3gRhiaF1NiorhwdRkbxEF7zo2BX8ab+wGIz5moErgaEcTeTqTIniTdL4iEt4R8dc3I24LzPh
RVDxWAiW9lJovLuK+fsozWFbhdWLcFHJsbCiqnvvEl36m3JLDn3RwblPn71Hxv3c60UzyZrgKSfj
ZXcn7tHAN/Hk7cJdp4TLvlhHY5BXczK0I1d/OI/ivblgyZoiUIsgMGghjZZJj54rVy99CenJmmf4
LCuR84z+RmLoBAKBYL03ykNfpyU1eeRTbylye9P3tq8bkkahO8ST3yMzgPE970N5J8mUaFDF3ejS
GKuzb6/8Y8RsEIf4PMgxNYauQov8NMtoCVhn1gJE/mt1bq/RWb7bJ/OkdzrlnFR2PIphLxC+ZmwM
hlNdfrOH3UI87BtCNhD2sJFgQ9Gq7bMUVilW0WrlkKQPu3QipuY9M1JG94T+0ekLEXvsseB11Dtp
soPsuDvnrB3kHaWqJ0WjVEuj0sGSnxU5xfqeufeWtWmEf4yZuyS8m6MXo8gfVs3ZMzqDdT9FPVVr
WNPDcKtRpOa+RKZ7bVd1/F0+dXuyHWBDzA/tWN6G22h49tQ7uOYJ9aKdQT9TaAdTSY2MiWptkzut
a3vpIDER6alsb+6WhMgTMRobOWxTRVjUW4cVqVrUHrV1fvlhx/L3aohzv1oG1dV3/VRo1d6HGSPa
2/jqX+lJdZhNpAABx+VHm6Qzxkf0vUyjvX90jzLeSzK5YsR1UHeRCVty6V+7nXS0z2ExVnGVaHmr
junOC17gOo05u8MMOck7ZZum5ll5UvfWMbpkl+LStM49IEOg7of1SLpVl3AS8zstF97Ffu5v0SM/
FQey6qZ7Eopk0d56/j8gLXOaFNc48M0RlWKnpl1PDT6A+iY8JPMUpGfp0O1ryuTy1n8V7+apP0hP
9jm/ma4wr+pwEg25cVm9WiKso3rEZ8NsZNjg7UlKeHTGU+S8dkJ7Vb/Yb14Qja2DsG0MUK3FtSJ6
aMQNKZ+jcoAiGqQ34CXDUMeggxlU47ZcRy69Zk79HM3hzgKCLfibyo1xGtCXmGzI30DHrV58rK2T
AHu14cxTwkQ++zL4R6dsV+zSrr2QDaK3vNhL1/Yqt9Yssw8DyHX8oqwajufT3PKfM7lwxwTlZ9Rq
jINdeMhd5ck2Z8I+OIU6MNE1A/2RBRu876f+e/wuv6LJjLpkoj3H7/4jflhpvPD87KCp5jzRlvEh
PeREavMIE8w628fHCABLG/M4khvkJqh7/aps5zTE9VQDytqEafiCMADObvViEj6+GqnGebQ+1zwe
fSDjB8Zd16iUoaNYe5karw1eWwz2aHdSsnaYPVHS6mMpLt2TrujOrDH8OyPRGW3cxhjfgcuwl2I/
mchKINfRLA95H/S7TgJk0IkQaau8SwY+Jt2tna3C4SIXKARLUUvZoXn53aVHlOyi+K5SU6sw1piE
ltqNm6pi6Y0ozuPOp0F+xASsGwn5qxYiv5gNins2lM8bkjHtQ29XBhQDp1XhTGwZeC/EG1jNpEQt
k/Bc3ntAh5ilm3FdYPU13hM6BmBYGyl0g71SSfkkUEX4Vh7FfVYGWZKzO18Ldds8oWaig2ms7mus
+SXePLg0AWNVvl3dnDUuhW+ZA6Ek1cmyx9SCuL7KTKGM501siBtZiLEZR1Tz2HRlxXpE7UpDa12Y
CU8uyslax9g2C2Xw/i2tWhhNYG705rSh4CgcNCugnnSTZABtOssygAVRCe2R/nbscgX5qZ0KfXlj
a3uyw4wYQweLBPoaFfdsFgyMXXlqUAgjGiuLFggKVfPpwTRtcV/DgItU5Sr2FvS2sNw1rfikGt7M
of/J99u1RUf9MmmyDxX2EF8Nm01BHUme/0FtAl3wcg0ah17JDVrSWqVP1I+NYOIYJBJyW9WmcoCZ
L5Sx8uPnHsyM/t6p4pVYEgwW+3cdAWRUEWPNtW5vdty4wPMWjsGkNUv7o4p9wPCUeNz6tjGmT/7U
Fi2KFHUFEzM7ac73RvChSlflqigQ6YJGTf4g80oo/H87NJuMDFRFGwymlvFFyjaTuPHhxEiLficf
cCxWQ/wdSiot0C/b0pPVMdUfM56l1lk8dof6XgUr4F2Qwa5tk+xQLdHxwnN8jo6GNrUhJ5UkkIjP
S3j3xnQBMWre1ff+biZPQheTJ2v23tV7wc941gApDoWb6nfVrD8QfZamVC+alQatgdgzp/aIe7vV
O3arLwr0KFfOp9opaM29+nCSJ3FYiqjPnLbD4mQOyxRVH7vsVF7cR3gpburRYz1jMDxq9/bFkL+H
G3K+V+lNqqyZb5GWnkYaw6/o6p+ra+uTumKS98hGIhxP74Ntdo5OD7WnyicxmjDbG+NDJkHkUfbG
ZqA6Gul39xjsM69/1BFkKz73hxu1eyt5o8xYDr8n8CX8UW0H21RFcO052oTlsDTNLRUl28p4rNGp
CBq6s8aYNCKWgJAPzD735MBjswOa3wxQhEaiM1eHL5lT+zLplfQIeprFA5cfz+JhXVAYzA3D1KDZ
GfWj6Pf2qYgH65Pt4HXUFkN2L8Nb3g7n1ijfE9xkHl7lRBj2tTHi5wfumV9yAZuOVW64jN2tudms
foZ7CgAp8s/CR3eznt1LsUhX0SyYlBeR/09xU/Y+q2nNqppf0kt4MY/KXn5KWHV/f6qXB73hix7x
6Yb9MpfwSX8zGNAoqYPyR3WPa6+KUbB05JF4l+8mhKXQbjbYoQLpWd7gmJub0EC7c8gRrnxU5c3l
UBcfINBd/vDOhp/K397ZjzYE/qKaGLI/6U8SvbBRGbTSQjkF1+BFCaLXio1Au9dOonR203P/NgR3
4vFW1aniVh9U5BHqftbp6bCPUijRhOZG1HMSpGazkN34yT39/j2ixf3hTQ4xiV/UYcGzMT4RjV5o
Xr23QvndFAcvmQTRLnkoHMjK1yDZzDVsy013sNyec/QrO49rd0333roQfX3uPFk7KB7jQqG+6O7R
EDf8/Iun1q+TsdtFCztwz+xtQnyP8lhKAcEuxcPwq7e8Zpdds5fuKozqmXXKSM4qazFYWG/WvVxO
jFN/V+7Dvy/PbFzUg3BqiM7iecCLvhEccBP6UVbOlP0c0z3Zwbbb69Dm1xRTK5PW17Ztjn1SqyDn
LAsVCxAKiHps/IONuTZauxtlF8sfQfKUQCoeOEJa9kwmiuSXOddsuRz5w6PMFpeWXy0iGh3GkrQv
eJwr1atfQNkmZspKWlDiKtZgvZCQ/Gt8jWP6A+R7dO6vsrWMmoC4IBbBZE/CeE0YyaavzDqRnFKI
veAf7nM5ZhqhryRPYcR0ztX0lr9I1+ZsDKMtaIaj3HC5oP6mYTGshOSUD+d8Z2Ns7ZN1aL0ChEo+
TV/aq3QtEVrU1aCvlRdGIhttEA8GFYEzH5KCgrTQc5jN+cKUj/jgH9LLUCz8+1vrx1zh6+1varIm
GYrE8Nf4EmCRBNWVhKCQFo3VTI2de9bZF8sfYPEVYUWk0lloYgS2BhMsjAiSlQrD4HqUcr38fuRB
XIj2OcrKyU9oO8ChDGrg9vv3qH0eav5QBBlp/vs9fpGIg7LFskPSfKGlyYo0hjeTRsqtf61fdbN6
ZN5HKemzVLwG0AnbZZ6e23tJnmMUB/qrN8gn6j3hO872CvQwLX3reOSkL/wD45geaWVlR8IGV0vG
BpJG/BBfm9fiNW9XPbVJ4VuA+OFPJYQQTJlzJytu3cZdl0K3+P3HVP7hYyK3SzoDINPkYTQo5b/8
yIOo0TmLZ9IibfKbuwH2Uxzrsp0FVjhtCmAfgglFpHeos09f69F71dfOXMzTnRFF59yaqOocZ1A8
lofTQ8ExIpwL1XM4nCyKtbAh2jbRp/lw7vjThkT7PMn/8Q19eutf5Ga5TIRcTBploTbsKugocVNj
Fnby0gMLhACuTptOmRcH4xYgENS3AnS4Gr+W1qM8RY/gAWPmGfufdnDBV0j6mMAeCyDOKNRyU9+T
dWSau+wO2gkvbYYjk4ownGnlUpcRLse1NLd3/lNt3DUwqCqO7YO3D4/5E9UJO3mTr6JBRRJb91kJ
w5f/wdfGzWnppkRKjRjO568tFKW2SBmlLmRICtbdfS6OgDxGdIpwICt3+S4+ZShLjAM4sCUc3EIk
XJxYkz5qyX66S6y1Oz1VC1yr0zKwccULN1mfdxXomeDVSKEv5+7H79+1/NkM8fMb+/Vdf1mQq8Yq
Eil21EUcOHPZVzlOon5iz3o29LmkV2d5NACTtIa25s4ktogWv05XmT1Dsh6nB5AgnD39i3CW9skf
fgk/nBhfHkpcTpGGbZG+Tv738yVlhijkZWKKC5uTZsL9kbzjlkrwfePfek3eA1j6PTgYEhk8kNYR
p9bw5BwEtnKcZaNDuEs52+JpmKlMxh1JesFX+GwkPLh+fxn/aVjx6Z1+uYyspUodaglz5Lp4528m
MOyfPSoqC+S//FG+e7taBbYlcP689LL2h8e39E9f43CRRJnUgkYV1OcrJaWQ6PpeFxeyEm3yc3bU
yPGyZHAcz1CqqaNpqpxa2zVT8+886f9wEvnhDvr6Tf36+l82JtwdVWmHubog5Z8tAsdasEX29Olr
uStPyi1DlSGF3erY2eOJuE0O7FAv7knlSK5xjEi2w48jQnod+j8pQtzmJ0qSF9klucCWBbiy4Bd0
AnqK3KOQ6shMeaO9Zu8CQWj5pai3lIqK/QoKPsWDDfOJ4b/W2ch30JeTqfkcKuJ3E6m0WxTIpgry
aXhxkVKLQVNlXk1QM5hYiK3hoLo2yK/1oMMOJ5FmUGaNvf6kPkXItTayrTjot7+/hf7hEqoimXie
+eLPyODnr9B22yZjRq8s8rtmvkgJBccVUxWC+Ki1NrKtPei3BUIujMttPpEb1O0ET+QoDOxwTmvN
uD0mOeCIFP0DXOzE3oSw3rK3DZjeqb3p1Y709pOyDRm/jGnzYfnLX+rO3ft09BGrDc2xK02NZG1E
wgsdFM44UbHMtHB1nANtOqV3HECSudQt5Ug0xxDkj1IQnFJE3vqSvwvPjv5IkH87ZOBw3BXrFmE4
2Hk7f1CK4RxYCMcZ5bfIyN2gJ6fsddyHjshMkmMfH+Rbd+N7uSj7flCjlT8cP37sYj7fpqooWRoR
SXG4zNqXn6mAoQQ8Va4sOnzEuCUn8bmShRVzDihkLhallqAaTSe7lM7Olu5F1f1Iw3E1SM9XclhQ
oS7dqkZVySGRQ+vnuSNg5IS8mZ66j8go9GnX0h6xjHOAA33SvjjkXfKa4V4uyqSd1E1LsU9oknnR
uneOfKhGbfahdQ+8xOEy78G/ZirusD6b2s4En9mkchnpQEud6gXyt+4pB+r1Tnp7l5f2Igw/sihY
K1pLUeomMwnI1NWAAdG2AXjiLPYfhjbSTUoyI/HWOm29Zkq9pLxi/OP+/V9Txh9MGYYlKrLCHu2/
9oYStX3JX8pffRn/+ad+OjMM9ZsKQRY5TQPyrmH1/JczQ8eAAacNX4JmidA7FDa9/yrxU78ZLIuK
pbNRHP4Mb+Iva6gsfsPJoZBKxd8ooRup/x1rqMaT59+/GtwdvAIMfckSLUlGsfxyNrBkr+bWa41p
qbkU3fR9h4pAWmHiQ0uZ/HJl/sGx8HkHObwW/g/ZkHWgAzIf7strFbqoE2OO+Rk1WfIqMNtHjupN
qM4lc0QnSuv5719Q+qdXZK+tgqQkxC2ZX5ZOiyirWQWklOGtU3BHJze/skpwQbXGNCNNyL4ZNyqQ
o7lLfRJdFk6lgHPrFGkeq7W3bKGmr6UMjhjtuOKTEDSMrwH/pNs/vNHP2snPS8MXrrLAW6IhGsMe
4JdzgW8IQUfO2cDsKFhbzDz63CQDwvndNZJNU3YoKk1T4wcQ8+JR5z15aYGv8+hUNFrFSVuunLZP
Pn7/tr7sIP96WwoCraQCaKB+5/PbMqyMoBvxi2klpeq2hEmfjBsQpB96U3rrRsZrBi61Rifwm0sE
4xeIsWEu3FY1bhTmRTvqD9eSlC5FVzjg4EtWtgVjy64rk8iMZwXfBWa+S0X2s0UI2/SVhGhAJjxL
j7//JJI47FI+3+gmrih+N+Q/VCxvX/abptfDsyaQOk2r0N3kYPtmQmtJqxA+yTXpYuOg46OIUIWr
/CgkRfM91huKe3BicpoCk3VC/t2IBVyrlEGaGekoBpXzIljwbFQf9Vj0dwkzHI9+NayISosSITE6
agxvy+w0Gituv4+pmujd6OJjkjrTY7egiWEhdAbyRsHhPNUafER+tiIsOCaekY057dGdp5uUUnmz
ql5r1qHOzFtQAuvwMyHC8CifqhzZqo5Xphmd/L6bCVU0J9wyrjL6/SRrCk2LIFzz5FXOOfaOpeGG
KzElSJ7Z65Da4VHcsJfzIBNKRjum2R75s3tzmoBMUoHvo4sSE5RFBYlL6a9JWhEe12ciyBAD6B5S
8HfXrCY1bgq4BOsipcpLljZK4s06OWlGeuVydGeDE4rKJWva73pjtKNGQRrOJAb4vX0sBV7Thbc/
Al5lTGGAqYAfG2WrVOCoR07hQXeXKoV6BT3rtyWRZGfkAnNYQ06A9Ud2q0QzclpO+L+/c4bH/dcb
Bz4JOjzGcknRv26/iWNgNi44t0m2Eu0SkboYEt3iBv/+XInafGwYjnCykshsp4bOcHNaYTP/0AGr
vTLqr4lE1sJ3YFUBYq06jMxTTR1pZRRNOK6n+8QFSVvXTXJ3+jhEekmj7ju7VelEkWGytsKWcksl
YNLfd/m8YuCMlN2DFDFUx1yTXfXpHsE+8/uP/eXU8eOnz3NoWP5MRhA8AD7/9GGdp7Ux/PTRx8hZ
Us3pjH1ZIG/GErbHe8ZGFDQGppOwP8henm8iuknoPDWEdCXBLrhwXMo/NFuQXn//1v7hoW4Oawkn
IVpx0XY+v7PQ6SLOY/TtDQUEYyUHkFB3y4xY/oTZ8R+ezMPH/PLY4LyPzV4UB93G+nL4SVxZbxgQ
adOOyPXdyXMD7xYTsP/BR/rlVb48nDAFeXqh0NEZKJ73LjLZoC6CnDL3JSxAtSTQ8PsXlD4LUT++
XtOCAjTsIQaoyJeLyB3qpykRpCmhXHndmgHlRBp1WcxMe+2KlT7FdtGYKZOdSLwrQCT2Fiz+P+wI
/ultWCpoSDZGGol69evlFRotzVxNmwoO7HCKO66yVhpjzJ4YTiw5HVVORW0YedshWnAJcOr94UJ8
lt0NlQJj9lLgtFnfMLz+kOV/WXnlFiZBhydlGvYanG+3KqotI2eXYQwVO77SdBwdK7pQ/Vo5ZEEP
kqKXClSgyoz/2md/qsn+NSzzdTNG8wQxbDYANNAMIJovEluv9pgydG4x1wmDqU7kbgLbSJ64Uqr8
4bH29UfENkMfVnUej7olUSH9+Ufk9rYcGpVgARNndlxClVxGUttslcKucIxL1p+us/rlEMwGWNR4
orDv4ylqYDf+IvE2cqnJkdTY09DOun3hqA321La5C17SF4wkKEOIGiVb8ihFITfyau2QkZ8EnUT5
JhmUOXsLUhNyS/jPy5tFybFrV7iMRGsrgM1K2SO+I0syxjw+/Lk5sDumgW7p404IvTc5DWNGTJEJ
y04opxKmrpXtWN21q2FeieRnwJebCsTgRO6zbQPSmcJNAcCMmqeABBT12VYz+i897b2sxe4NlEoz
bWSQtGGvR/NUIBucJ7D72BxQHWzlxn+wdma9kSvJGf1DzkFyJwHDD7XvKkml9YWQulvcl+Se/PU+
dT2Gx/aDbcAPM8CdOy21VFXJjIgvzhm2sECQP+ZOsVSxlV9mByOxbQF1NCY37FlXVPxNUvYUkwG+
KIxYrNZW5gO3JV2PdMpYdXVhZyDS0mDfzQoiZjnZ8OeySHsvVRtnAiyxkQwEDe9EmwkTxkHmY3Oq
LXf68agsJ0uu2bhVqKjblewtX3GO2w55f5Rgo601UdkY4yhbwWcCDMarYi/6cUi0dJANWP0vO8OS
S9lN8KSV5okLQ78pjZCWbFaDCk0MQIVB5fiX1Ic+YMzsaXaDX/xmeN0+TDhB3UUts+xCU5vZ5B2y
6QyteWgplN9BxeVvbDhPqI07Wz+pPBuuIsv7ZjFFMr4DnFkzj5tBviRdOzxaoe5farY8lyVJ3xtr
ydWurkR2EbWKdvPUiCc0WcmFoVS8TCWgCEOhA4OdU1/CWfRrpGZy3du+8SWII+ydu+gvn81ulRv3
Va4a5fDUI26wtde+pxE7y/Bj+o8mjEuWXzLCP6mXcanKql9ND4zZDLrwx21s9Zr76JBZ8FkaZife
endU5xnT5LOA9fHRWKr7Nem+wkdXmgTzQsem7wAHiECt9OV6NLw/5RiKYxg1ziaMRnMxdm38MTk9
MjWbt+05Dl1yTjqfVj4NFGSOJdZJ4TOImtpw1QQAgOTQ+uwXV+nSsRge2kE8fQTKmo81LcSF5xLY
kkY8bnrKjROp9XKfNyPHjdPiI827gaZ8OENvljOsebsmSS2i+HnAwrcepkFsMIr7D2FbZ2sdCo5I
Y3LOXR4ny6SAt9kCRsXcbs0PTQXvsq3i1luMjpcQzYuzV6rjcuvNjsF+cRdv4gDe79ALdalICK8D
pwc48dc3NlHaVioersr2Ozrm2BEcu9UrLQLyF4FuX+JIRgc31sk1mcP80faKfDO67cTScvdOwlA/
xdgU95U1RTsAy/4acmi0qX2gtlpM5i8QF9yI0TOtCFKwTSXb7mKKAip+yG/GJTYF4aCb7woF1ToO
MVQmjxuAEvTisFpcLDkhldGJ+RvVT/ioybSwltyo6Fhw4uq1nykCcDgZNnGmnaXuCS3ONhP+Dt/s
WkkTSgetvEsbg8nHHASRF8hH+xAbE/zEIW865zbUrONv6y42d5NGQBj16CY6czSW8Wix2d9n7rgH
Yk13a1IQv+XQO78rtK9XYSRqY8dOd7JDw1xXjf1Fr0h+lKFDAlfIZi9BLOPUlM3OCL3kNSKjjWWZ
I441wnGA94UOklwKiOLJn7exW8dfOKXTQ55XUB3UHB7YhJDbJJP2yZSVl6JMEvlxtpRYZk0mz+1g
JM3KFbq9+Z1XLl1YFEvPrHw8W5GF1ibzjzU0kqMWRfQlQYdyr8QzhuRXvU8ebmC23Iwndp76o8gc
1F+xydZc0yWfmMFRdchGr5KyLp5bsFEYsezw0hp+dTa9YXgjAh+9O+ApLzlv7Q+hqdp7MjbU7oNZ
XYvIGk8TeY47iYWCzaCoaxDynH01blvfmDjo7y48XZ0xSNfbAnMs6FzuCRRBY3gcDB8cbhyDmwWX
wxWqGoZkkQpfAbZPiGpGkDWc3BKnzG5YkKPrfJoNXRic8mh1xl6aNy9ugLiWTkNaggl/oDLWCQsm
DYuhqlBvtSibqfCtfAKTW1DLgcYtP8qOkEIq8/k3LxYuoUgY3V/7D/UZcNi8L30gaLBo10CzhzdR
sy5nWa51niyiUWsk6yWRWPAIqkedlxWJ9zMAnbwps+j2OqrrhRqJ1iqyXzwLs1S+ENCHPIJI94U6
Admy4TZQWvgIRQuvHRi+WQHJvsYznhqLpLVR1d4Bom54nhA3/26dRBaLQcXxbSzn6Cqk7fyxJhn8
8pO4PJiwXdZVAaTXIN61atyy4dEODeaCWXpG0mLpL2sKy0dflvf4kivGM5wsdw80Aj2acohe8mph
u5lwPaWWqI/RnWRrlzb+AppR+yTwWf0UGjiMN1uAWaMyQj6aNxuSlv47pUuI04CB5sI2R3nksyTx
F7Dmyso+7LdGMcrTynJy5szcT+7L+WKFNq/5AB1Svg7+ROpPo0snjeQIXtsOBtbz2HfWMZOJuGRx
NmzgLRfrWofNsIhD4XzAMak2c2dU7zoEjQSUyb61ktDH3ETB1ik6D0EzpCMCmmAT1pwDiuuREvPD
lNFgW80JzGvqMXPjmWl+6IZo3LNGotvFCF1nH3nsKLksSAOAMj3AlAxICTqZ1Bgn1m2nu39D8QRr
w4NdkgZctqVQT4gvi192QUi6FH38w+5G/+qRY3LAgQnw3uAGsm7VZfG4q4LQ+mkqyG7brAXf4eUM
aFPfKc/IKuNnABt6WddJc8hTsIRoMRC7LmK7J8PIZkBKLq+gG+KPZn/le5XEdccpe5pmyRu6GdET
FHIc/2RqhukmCeHx2IPaAuRgl/iKfRDQCykFsjmtKrusdrigeJGcMGjWeaLHV4MbM6l8XsOy8QWs
J0iAT1mVN5+1NOsHadr8HF03XrHZZ+u+VmnDjsM8/p6AAsLPhZz1g3u+38x5b37Odm0gjQgmD8pd
0Y8YIL0yeIrMuF7qeTCvDes688bFMjqvbMue90GSs4ERSB6IiV1Zy2Cc8p5BgFfwdZLCfi+hEb3m
nSePVuVgD+KSkdwYrJPjjAjHrhKuwj+dmdWf8OjVdQ6VjWaIBxNkwabaO7O0ztphL41L632IO2Pr
qIy82gai4yfnbveUFr7/RaiYsGOsGMWZ1rQeI9n8ye3aX4Xx4F1VmxU/lFkmoBvT5NyUdzNaHv3q
JyFYq6niZ2BcyuGBaZiHWY016W8RvHhz191qogAWh/qkSPmhacyBAO/iYZxeRqmTdJWl7Cr4oH0O
2ODZw9el2ltlnO3iyJ9PeZdEFwMK9mMV1AJhr5z9N4QHLqInr/2oc0O+2f3k/4p6Mdtrj1jUKqtD
P8duTrrUt3W5V0Nqo/voY4avbTS8ZjZdk0loSECwL68+GOSrlo16NGaeFK2rARBzJgZH2pnyp/Zx
0y9mNPOPFu+sx1h4NkSEYWT3fNWYNvsEGQ5ejVuaj8iyZd76oVLmT2tL9sy6oAdLwhjRmL70hhOs
Zu63+1I3BMUIanB5NZQ1PPBiB2+j6fMayojUPSAzk9jRLHEn0rbjOCEGzMfBiv0zkMr5E3I3qz2j
nacIVgwEXhuH0PKtkl06bQrPKt4mt2PFvIJ1vAIwqH7lRRGW69wtS7n1FaXuKjQc7nE+jMFw7Q8W
HUgrjrttrljCBK6JnfU4mAbXS9MP1ROtgXCaFmDP4GsugC818yHQCUCXOTQ8ksI6a8ZVFnHBeIB0
CkuFaPwUwbWys9cEK4ReFEPV+XCBVFotRRib1d3ZF/F5JuXSqfE+pZ6hZS/yaopZjPFq5I+BCotV
FVZedqW1gMbWTZASdg5ofIUJ+YW8cnHB/0M4UE7dtc6xO4xC4mNQHlFS3d2lK1ReROPccjo1Vdg8
DbxSp3AsgTh5SC+J7I2DhbOxmN/QQ7dQNB333A09HKZ4MJxzTJ0Kzwjj0qkBQYCoNWrtEn1t4TcX
x4/0RWV64kYoK5gAziBPjRcWHilhR3ItDKv6gWli/DBA5/zwAVqLhTcq/ztNG1D+JmfTW+XirFp7
cenvu2qIngt2tR/mmAqxnWaQ/RxPwUurAl7MJoleSCjrBW2sZC3dpHqeYLLlxK208yVSsMYMJdfW
SPQbnxuMUpsovDSqD9zj/kKwkLcdHbTUbCsGMdsFQ/CHfaZuk1HDHnq/i66Zk4kSRWbuoElqpnyn
ge7tdUGUp9FtUNIunudTz+T8xavcgTW50HqpFGDuBb4y56fM7S9vNNpDaivn2zU94JN+LWgTVd2u
ipNsp5PEu8qMVhYPHdkGiFDy5KkYGh6dXPuMdmE381Cs+2DmsJyG+RyUnvoG+Dh+ycyodjnQ53UU
s1yogBUui7aB2KmR6wS0aDe5vK/CsYNC4asVJqaaNXp2+f6o2UrQdJrGBGC/jzae6GrsIjLA28bF
/VeXEyrTrVmsQeqgowzGEEb33JITDJNKfOdpwiFvM9QIniQUxPk48yu2GK3iYFpMpFfY3wuotNU0
QyCvEBrFYfHmBx7mS2uEB2Ljkwoqs6Sgcrvyye8NsvQOPyIWgipKk0XZYVSziPBqHuVDFK77Kvrx
bOQLJlt9V6k86x2SBMdXA2rXNxI+Rnfvtz/qB6w/v4fA2fWu7cNAyNq9NVY2zKnQ75eyRfQQFcx8
dZnSv/Jq7hGYe6OoCxZwUtTKFihNZenrT8tny4gCkqx20cP+qIsBz0CKPQRsAP0+Ht283xEeXso6
LX6Kxp83sHBBC9DPuXXYaxgjwAtxLR8Amxd225DmzTLKI/JaeaHZGzNzy1qh9GEPFIJcv1K553H7
iop+bfKyg0xX4mb5PNOXYNWbc5KIdtf4FjkfeMLrThjioSzQv7ccuovmvtyNAQRqB94mcJkR21HP
A+LsvWmjGapTnUoWLbxmOxrksXumBatJsvDdeeJeLxTtC3MLtsiDRL0Phpui+5Bs8fBmA92pmWj0
/gDXLrBiBgq9ISBdDb604TBZU0Dwgh5fnYfNUuamvtxdmz9sUNfPsHPmJyEi75WBaQXsMZx7zRJy
bu99VleW3cQPuwsGw/hNIsgHROwab00Z+Q+5K6cXR6juM63SCORaimSirnj+4+Op+GkSD7o8NU8Y
r9j/g+xBdvllRJ8mNyJKDcILxax3jP14DTQhIBZfEIxc+tJjqycOw+qugVDjop9MPhSBMxKUy3V6
UVUVHvIkm59lVmMm8ZR3AOBrOlxTzJDNGD4/L/cRy6JOimqjsAaOi6hL7avNvZwZUaYlkq1YYv1w
rKUqLf9QaeZibQ3OcFHzMz3EZn31Gtu+FaLD6lWCnm4XNJHM73J0zT+wt6Jn8MtEF7vG3TAY+fYj
Zz6Opc1+N8Obk9QB+gzAWNcaLOuW/X65SWOY/QJbw4KeuD7OaQWxFzAnVSz4/VLW8bUF23t/kKbD
U1lo+492sIpGiYPYpw54RrGpcXdeuD4e3NCydwI42LnXunt1kWIgS69I+WLh6ZajBXxgNVZgWykZ
tTx0Kgy3sH6dPT76ez+6zc78fUnzh5F8TEWjl3ZtGQ9dkY/bwWPmRS3qskSaBhMoYMe9TYZBGl/C
N9ORmXwUdmj/8PbwqdjTgKsCFOtuoXUyPjuAjBdyomu7Gf0ymZaUq220DIKy3ofKbzdjL0I81k6y
iygtNvas1QVs3vzJVqF1SqqY5p+HGXKVJ8BEedw8FzSRv2kSJOGA3xMn3Jd2q8F7yXUAWXVmksJ6
75w2bCqXCVcLleU+ntmyGF8p3nADpvHc/ek90MNiiR0gVL+izDXGDwwgNSS3ENTnmptRe9Dm0LOZ
idDqfmJyUtlR4ZWbSdnN74QT6WNkunWuQ3SRGUyoRWMHPVbrgLKIBGzUrknum6z2tFZsbMA4WR9s
0btq01R0+3pmLquayvK1L23OV1s402L2u/iGCco7e7ot351ojL4buD/cOCrFSz+xeNdnBWswNMJj
3kfsbRaOIkvemk6/76uy3QTKuK++DK1c+ypyWfwmjUGLeJgx4tqDXPpVjGM7NR36OFFf4xdLLHXt
uqhFgFgVkPS88BXhFyNWWg8luAIW21dO1CfXobK6z8RIIQ+zgT8dtVEbxqKqWntjBgPLbKmQW0tl
9jKcOjitqm/jp4bF+Hc1BuCDRhonCY3pJWfRn9TMl1bA8USnAFyBbqdzUjkNvxSbloNjx+YLKXtr
XJtpK79ryeNY5foO2qH/sCmq+4xZ5Q7XHFdkR0C7tXvkOMkpre5HZdFG4YOl4/ZXYhTjkcozvCRD
BIVoajQI86RIvflRCJysi2my6em2ytPZ3u1H8QTQmTuF4bAUtUjYAkNrJmprX2e6ohfGdvY6YZhN
LzAqjXldltBP9x5Xh0cg4zn4AFvtHZZUfqcRb1comiLg6tD52WYGJjpt7IIbrdI8K7k3eCeP4vjF
nNjX36YxqIdFZFj1Z8LZssySKHsMItify9SZ/WnlqJza1y7G+SkL7ew4Q+dIYA/wHgcWCb62rPpo
aWIieh+9gn5OX+c3Jw6nJX9J9UTNRJU5NEOxdAscFXehSSS3yrNL9quMytno++oUc2ce4ZkHOWKa
wRgtkE1BB5/hciSLjopz1UOuwNtCy+XLycge3Nd5bciphoAx6adlsACEGz5U2cSnzC+mY4RldDnO
ZvLERGHelk1CYHGehi2JYvOhN/SwzDuL/RSwK1enNptXiUhm7TOUWGVIDTcGcSOgEqFGz0Wzkk96
ubQKF+ULEIdtQP1PTSWDdVEFeuFlyjxnDhwJXTXU6RnB7De0Opzw/V0+riFTV3XBCYXT9MzlWrwS
wRugUhW4Toekybaj59rWuotCeLVNEjvPc6fyZSxFexrAlByY0Nvs1vT1tnfdiiOjc7hlVeZh6gxW
jwHzmttG5PqWNl3Jpjgcu5QtRuIACy1Tp1vMRd7nl+netFW9sJ+cAXLM0HSdWNFYjtByDTVCLT/n
3jBWyv/KZcBMsZd2/mVPzPl2oMhxAnRKCX0OZiYP25r7NMjsWCKBByum77tJ7dX664o8soK9N1Lu
5Z6SrSa8QDNwVQW5nti097yrMc0BjCYj3Nncb/6MuqueKtMTT/lYN6yndIbz3jeedS0yx322a09+
dNYo3uzBS1d2aDYrObviwMXFO7plxS2pSCpW9sYhBgSSpk/Cc5q3BBfKBvC1osM1G/4eMDGBWbc3
noNo9lc1uN914M5kL8vBobrN8d7Ow7zsrAC4l++BANbsLoZcB+GadPl46LI7B9ueh1UgzLvAAUIl
M6Z81yfgnkUXdGyWN3zyRdKKtSiD4TINJqQYhk3wGiL3VWZFs+taGTxEzfy7YdzG/oUwm4fYFmO7
mBSw1GUbzd4GYhkfLzPWby7shI9yFsZP2ozPM7DLJwhS3PTTySz06i4tJ/Of0BxmpdrsjpwdErtl
hPxThO5s0OyS9RF6FneNeU6ct4Zo27ccsQJRvgbwpkOXHIoTm9nC5xJ6BO6scb058Kdh1rK2oxOH
/eRAvg1NYGxND3C0WYYfebUrbHgZ7djUxz7WDdzVdMJwjQQZCQRff6/7yLsBTR6esrTVT1w9+/es
cturg1UC4kNMFbPKK8C8Syuz75q1Vm7zKC6uRRmNWxZoWeYYwnajRnI9TTEkG6bq9WFEE7SaemB7
qompQKdBDRll2EgZQNfxmLmuuLJHx9bhFM3tRhRD/VolFVEXW1cAzGupV43T6VWUhf2jZUTm0Q4M
Dq8iajetbPu9G0QuOxjZCHkBZES1SBOeFdTGpcW8KU2OOmn1Vg+d3tLVhvbB0HhfDzJ+AHgB3MO7
HxY5ONcFIUf/S2hRrlujtz+msZjwgHX9ym4CwjlOYniPTpbYP8rqgzcvCJI/9SjZ5IqURk1h+PXW
VkG+1Ybr3Qske9f60GtsozNPQ5CKmwPLZSsGElGcymn9DJ9XPJZGAZSonHl4ZOixcvhq63+aK+C/
bKWGSNqD5BOdiHnhPsoFGc/pqpug1f2VEvj/DsBu/1R3WFf7z/cv/KsiqgvWuvuX//yPkLP+/n3v
jK//9A9rYtadfuz/NPrpT9vn/NF/yw7c/5//23/5d2rY/xBtNVyD6xQxmn+IS/w35tgh/iLK/FX+
/sd46z/8yb+jx7y/BQ5ULx4o93idb5Cg+jt6zPob4UHbJjwIZcwjY/Dv8Vbnb6bv+T5s/X/Lvv5H
utX4W0AQI0BPhXjHcd3/U7rVtK3/mqlAdeUzm/AlXw84mnUPQvxDvkMWMo1CpJXbpL4MFSo1fwzU
mxXMDzTEQc6IyFoxVVkzsnR+WiBjUSvqP2nrA+Ign+qz0t7VQbh1tTG+VF73NddeeTBiL1qpkGdj
wtgaClKqwexD+/Lj6JOT8WzMqT566Zcu7zAfpBygOq350aFrP0CW4WuW6rNUN1K+1pcGBL3mMu5s
Ezt/clz7p2ZsDTESL3FTOnv0JstJFgN8aR6HJmD05WiPp0T0X1XQwkbuwWbWuCb5stT6wLXMlXj3
m+Z9aHiyoauYWFUutuCnl52Ef2n54wYlRHFm3s4NJdIGhLL4twEIXEU4xWufTzRGw7BkxYUIXwUR
50Ng9oVu6afnxiQxMUbB7zgicTElB1EndC8kAramAAPBKn7VRS+2/26Z2a8sZMkoEe7Sq0djHWbz
utI1hJZqABU0DQka9pRht5jW92DNe963W9tQ00Z2RrMjhfs5kPP65oJ4nupTBE3tmTnmfJ6nAo6t
hXa1kg3UBOZJVp4+xHk+XOJhR7R7GSMIefCx/jyacjLPuSv20+Tbj3/9T0yYDxPnBbuitvtg9b7e
QJc2NrRMoLJAKNvEwgoBjXCZTNAWveU5Xkj2IeL9oJDFNdVAg8KOrZeMwmOtvQBaQ9O/6Bieop5Z
lETJfChEJA+erh4EbNaXatiAiHdvTRucbIg4uGHa94grzbOeC9p0mlXvOx6Umkl9ecGrZXFV7Ig7
/DYLY6UcoAZGH0dHxUP6uc0eUxUYpDNLdwuyIN5wSyTc0Qv3AeAGg8VLG3bJxZmC19lwknMM7mEl
BNVD1KjdRBrqefD7bWMUK2ZEKZhsy13WjTPAV6js61//xV4JHauMqTTN3+xSxnMB0Dz7IEwCrBP0
6LnQ8LcMRmjk4rrjBN67cw19yEbUr2E6fNW5V+1gkdAz9dj2Lb3plXn2S96wMNtNGll9OV+zAhoX
JT1DSPnZ0cRx5OQ8yK6mtGGwyNQ4kEtzSuNdRQZ7K+x5ZXWmWveO5a5YS6oWACz8tF9SzKDWE7BQ
MhKbbrBtqBja1mADnh2mlTvIDcm3YsHi8GhFiHQCg3V7lNtDJFiHy1S+6DTdEG/CU0rxIEDb0mqr
DTHsimx+t3vr6A0G2hto9o3rnggleOQWJgenIS39sjNZkYqNUzoabHpk2amRVbYX2okPktbEMTDK
jWsUyJ3hM6zzvi8+cRuVhI+cvMhfm4wLiyJes+SmoalG6yVylfpFDsPWKnFfxn7cvYTzsA2saNo4
ZhmQJ5jrk4ynBFkArq+iKLnkmXQW6CA/+HZxsilrbpZhP3VxX+yNULPRi8w5z7r2WcZhuXXNe96u
YCpg3c02ibeLfZdscO02l9gSdF11vjaa9hQHZQAfwdlq6ZfPs2W8ypJhKUOgu0eoYx9akwUI+/ng
FsNwTBLyscFogF4y7Nd6SsdzmWSrtjC5aodBtmZy5yV04XMp951Xm88Gl3DeafIYs026Gezkt56j
4Ow5aIbzItkzC20ObmWeZFLkOzt1SKC3pFCHQSDp5b4/RHpknIAP1naH9eDzfhy4HgNFDH3gHbV9
STImVhiiqCPoBUHOhQINGTd5Ya9+b7Tc/CYjPuUJJ6kXtu0+A/LH76pcO/fNzVmZFix5qj7zo50a
+0irN1iznUyrgASLM5fiwtDhEqSptxO40oXo7csAOxd6+KLKPeyZpDuHgRXMuqAdVfwYCl9FI/ZD
ZP6C/rJ38/bKfZDbaXXkt/BVK54DvhQ/M3raBQJb0PzAgNmsXzS1+7spxq+5waOJ3vR2z5ssOkE/
tIVXydvnebKw9HRlzvaDsQitlKKszH7ZVs3kWk032dfPfE/fzD7ZSbbWOrvEhblLDqmerx2GrIC+
RVOvIXztoiDZstb1pGpKa53NjECb6Gals/NAsRcc5tHiLze2FzAQh1pkwaF3xUvR09Fm8WIbNTZF
E1MAY2KCEkqW00zAsoD8eTMk+z6/Ulr5WXDOuAmerU0myCJp16dK1xY1V9Xy/nLVIZZpc/DSime5
TVDBUh7hcVfPBgycmyGc4o6MuSbm7O3CeNxWifM4puH46dnNeuqUfk8LFFpsjQQbxlhyJx2AS6ua
s/g5zSKC6wGbMKlo69PcdjA0o0KuHKellV/qAYnc4CwcvckSdZ8OhdHjrOWrGiMkzUF3M5ATrHsz
IeKXuQ99Irxj5eB3L1km91AnD5O9x+3DS5E43pII+7jUzH+zPtw1fQKMUPl/Kkb+QPc4pooC9WgR
94I4oQCAGthvDsnFc0/nY0GLODgH6YnksLoWM3482mIwa0xv5YaTv2po72zH4g4e82M4C5nPMq3h
rGWURQcQ4yf1OkA6aJCy0vvHZ1w4LMn4vc9kKqQv7IQQAEF5W6oCZmZzKA7ptc9zCul5SaWmll6U
3mSEYb3lrV069ZrpUbvyHPr1VhXwOYjPOu92umLNvnW8W0d1tFAOQRN7vgeCqDMpZk06rixBboyO
zIKBeWhBR4rV/sCBbyNf2MiormbOv1Jo5Lw4m1edPzJ/oJg3KNx47wzLrmMC09CkXKOfx6T9kI+l
XI5ufhp4qGUwIuyyXiYM8rFSOdNKPARpBwLDdLO1bSm95RpDE9uVt8gZ3oOwfee2AASEWpnSJtlb
lClLRBSAnAChszJ9Qqq+UAR4Fk7GaEcruiGhe3MquZs8blIM1YbsqXHsx5b/jHL0V6XjXDqdf9fc
habGO1QVe6ldnL4DV94NNvagLM2ejdrduXQkaR4DrSmze7TE0BuSLLgf0nbbsK2zGCgNl0IlW9Ye
LfJr+a9SxM/cgb81jd58MkIGGMwHsmKtB9T0WWDB3TTrO9geS3eMimejYWEuS+6NENOZsp6C4o6X
9MpsI4D7FEb1W7ig2H2j/O0wgV6GfRQfDDAMKoImdUdFyM7aKS3WZq7enRoyCd0OVhP1QbGpIrvh
4OYXLzSPbVYfysilM1BnPya/fSlRGkuWBcoEXHzE/c/FTd30yFLbLP8ZYpDyXRytrYS4SG0Ftz5Q
710T3DJXv/mAQeNp3pI30p5Fqux1SqRLXyeha1g2nOrxd+WJdaJ5sR0Tzs9fBp1FfId3eF5WLyvM
M15lrXtuhvMUkiLyb7XltIvZjn5wfa6jStD9daGyN/wZJ+TPSGncCEGgMJjWTffOcvqu6Vj0iZMP
dtkXlhEwQbTSH5yYe3ZBkuUk/JsXWY9//XjW6LNBM9EgtKJ6R6D2T1rz+zC9HkwTnsi0DW80gc11
WZj7cY4O3gSlyLdeXESRVI3fNIDiJZB14V6mVxXPn5kZbEdzvhW8qUIPLn9TMF9Gl+hcktR89AbB
FzQfnT79aXp/L3v1nhV8y0DMW36Lq+h+67Z77+I1KXCN/JvM9A+Rl3fJEH8BSsyqrceyCG9zmv00
g/5Cx8Nydhl8e1F4c3pnW7vBLZkjggnFKcph6ikqi8J0LkbLNjVmgKYoTvEg/tQlt87igazHLSnb
d3oim1Cl37Rav3vbAw560p235zN1zfwDiuqT5/ID8JPmY/JNUP4xrF3mqhh7ev+PhzRKTawEZbDh
XM1j8v79AxfZtpjhg1b+vuZazD2WweQw+EgCmy3Nt+8qavm8V+q9LJPvGCxbnrwzQDoRG3uvJ4NO
g1jDxH7ETcPTqrvefzyl8p8uR7rX9IxWRfJdAvkMR/7ucfwYZ+OTtKuLub1E2m8IwRTEImE1wcuv
DWBdaVDzWSFX0ldO/dmaPqMwxzlOOnmkLES02L6Z6k6JGjlKKubLRAZ5UhY0st2pfmopC9Qg56Vh
3zeJgnjRTCJi9rskwJGuhok844BRg5Xsb8Mvr2FXyWVUgK0KQu+a1SY+Oxqlq6bqEa/Kz2FKTlN2
h3WamjSBjH+NXnCdJ7lzp3FiFN+uU1IbW+KKv+x2tg++CfFLpju/s6g28rcYOzsdtdbdkoPgkdBM
xjkPmAQk8VYxvz/jLrpYvdXjOoNEFsiEPbkROpiIFUrGoo4PdtbA+KvL/lgVabbNwrriygSqegDH
2zCEXVhhkjD+6cqVPaSk/Aqx5XnFiD1V3Yl10avRTeHWTzKgY/adFlfRZdR6XophUPesKPXsXGQf
FMokgn9ZwnEfgi4l+qlFdnCnJt4MuJiY5WTYQ7OVTRnxzHH7ruy+fkzqQ8qvnE8oC/hML7xjTHXU
yVIefMoHgcl01QU5PzxUMHxepMKtjACqUyQfMJuH079Sdya9kSNblv4rD73nA42DkVz0opw+u8td
rjliQ4RCIc7zaPz1/VFZ3ZUZr5APDfSmN4FKoJ7kchrNrt17zneQB3MLtxUUbuT2RYr4ZwTT5VVj
9s2AQJc5QqNfH+/6qIrWUjkvqiKSTor25obleCai0tfHBhYnD+k0RcNwRnFzMOhlH5jep3dRvoVE
ZF/cjgNZMmDeaSgitpNIA58eb7Tp03hAcTVxPwEneOBwuhQxqVqNy5QBIGKlmJp2Kkmv/Ic7AqEE
i0D/tR7uaJYMd8ig21Vs9AHhfSzSWCdUok4OvTeypA2S6afpxbYb58Xi0Xi8kpspluV+HFV17UP3
haFSs1FMLo5VH796aJAuCI/VM5a2d8awj6mo+wdaQz/zKIAc1TblWoE1XMk0DI4OWvZ1OltMiN2q
3rl9b/vl2Fh3JgaGJBqTOzcDY66sUayI7GPWDcP+EEMG3pcy1PaVKMlwk+3Bjcv4kREqAM5kTC7t
cJYikg+BzrKOK21taOk94itvrdlRfq4I0vLwam8YcPZHKod0V9a7fN7XSVQi/9L6G9n0axJg2k1K
u+RiNj2YyVQ/xcs/8G1/2TkpZ1ablLumxaxL80Kt+5JuqTk58RMtqGSTCKaZRLKMXkGKSRksMSbF
XaOIam6CtLsPQ2cldWM+B6a3mmtdYOR0BT66uAHVLX9Mql3ndcUgEeggN1hG/4nUupueR2QEVqDm
4tiC66AcH7PrHim5t4ZN65OJK/1RuKnfDiGnIbHlEIO2edY90zIGABE6d8JGk9IqEifQy7lnr0t5
BEKHlhnYv0pTud+X/6MlVIcWFW0YyqlHJjUdO7n+I86050wfrfWOpJOZDCxxR2pvtxqDKNwVHsCf
Uac5NEXOGxvgMmRx/YBkx1M+AGK3koYGuDncehXQfrPBuhaQHZ02ZSAYXkWF7DRsNgadpw2atbWO
UAAzpifhnQOkKJMoXUtzi54NlTe6g5smQL2XerlJa9GvHcXOaTm00zFc7UOJbGvxzerz4BI1c2fA
G3sqXW0/6qS21XQRV4hhxClUzBUatUwArNKvE6/cI2e/d8dj7Y7ccQdkLTSNxlWbTMQCVfNWNETF
UOrMG2JkNF/W9Te7SeBU2oqc4zQFbkmwkHIRqLXVQjRGV+vHWpgiVB2PGVebu+hVn3NzFxrFDjIn
c6yxSneOvgsC1Hz9HH3jUpqe6Li8eoM1cx9LV2ZeNX7uDrhkpiHw8S6Vay3BKTp0I50nrwY3ji3H
gBtOVa80DtGIrWTUrzaqkJqxiEU3ciIfxA1rhkVG5u7napxRP2TxrkRldvn6R47CIOysYRCYYyEy
2hE8+oCCjiEiThPcHH4+t9aeiSvXj4JCU52kHRH1xKUbbHdy5+ltupd9fVdrCcPMYTFXJA79LZA/
RxleYsuTZ4SA8MFd0CGy+T6NFqi3dmfOCDI1FVD3hlflQIILq59iJl1mxs+PXrnaaAzZdm4r0CMW
Su1Rjj1bwxiuK51MZ00v71vH+UEI+swAhI6qwygvwu59Ag8b7eds/qlpjcehBLQm4YU8WVg6KLzU
S9PJ6rtQRbFmMfQnFyHfEyjw0iMmV2NoS32czWvh8V7LrsbgJFpia5j8byR9z/UIf4GiLnvPepuy
J/XeLFjNRNOo5pg4FU+NYCK3TRE6pi+4MnZDO5W31zitBu7+CIfBH9G4VTZ0dkNiXElZdjjdVrFd
IayFCwSeNmYPFtaTRbttHQxhf7DFcHTItcqi/kmI/ofbeRZxFTMBtpG6Eic/nPCkiKOTZnd95ySH
fEkddiBF3DtWeRNDY6EIKJ/qjAZd8zoPI4myyUxa8Fyx56o5eJQ1WsOhjck1bnPuIYruE+yyXZEZ
/comxnuzTAD2ctbWRUj3ozXkvPb0LnxwgNqjYqWHXsDMdNCABfawxf2h+f2UCx/LS4Xw9ViraM9M
mk5z0Z5xn8xUeDUpyM2wo3mY72zFXws0Yq/oavJl3yt6T14Y3+omdtYqtA3aLO1ZIlAxStWeVUPs
gCOPtVk+JJ2DoCcGKO+Z8d1A8xO9UbuK2sa+eGn+w2FdoPkS2nakvZmrStsZXA6QSpGL1OEX29Pe
snn56Ia7mvTIEsUu0L2Ltn8l6zl/YIQY7hgjfrjIdC8VtM/T0nIB5Zu1P+qeSO4pUp8JgRFzUJAA
JJuPrqN2GUqBi0zXzllA6GQ3I7QoIgayBoEUMsnvxsgZtxHmtC0BZe+FXlpn1j9TAlMe48K9lnk2
L4R47uMhdp5sAOANdZ0fjQY/T1zCQor5Urt4U6pWkN6ORqzK235LSC/0JtIw/chwHL8YASMFA/Gp
phOeY0Mnayw0e2o0RFDCG61NN0U0MSZVn1K3DI/Lf2XljAXLtSk8kcXzT3AdmDmsesPM11FMqRjr
tjjENIzWwppn9BwVl0Hu7ltUl8gdyvFkhF4A87nmkC+M94nxNw1uxNvwkjw/j9gtY7ZIVhKBiWh1
945rbFO0GatIN9QuTJDdDUwGeqcciJRF14R9sz73pEEF3Ocl14gzcsVPLgLqaIyROs4q/qAPnV7c
uS9Wqog87nEW8GqPQiPIaC5WIgyIh2OAmXTeYzo43ZZ4qbepahXi9Dr2qzznJg3r/q7LE5pZ8VDz
MOgKMBLpNpUhdtM0i53MvWCPD5QcG9vZSMv4aStd3FdIVO9l4G2zLkKwvESNVQXJIFk1rO04uu8L
bG/CA/3X2IS2YNgzdxAuKLIKWmMW0+0zLh2St2tyK/N6+lXZWXjyRoa9ghmjX/V9dGaI4K5GOmfg
lvHOgeSlgqjacG8APuF3pfWmwEaKQS1PdoHNbq6MMd3w/xITzUxFmXN7CBzaKe1Yn0wnhvSMxXDD
WHsnyOxwxxhy6dyQWulGdyS/u/vUgiEcCEtt+znMfMzNV0WY+aat4nKLK1C/T6oL6rp7A/npayqI
ZzNV7jslXgIvOIkZpvBchGo3iV25TOuHMd7i5lwFpGve2UH9aoX06Rib3Q9ah2KzS/WLo6NyCKo9
Duv0Wk3TGsAOoTI6DcdGq1d6SSxdOan30ou8fd57+0KPp0NdRRtuGvJUqVae0nj6NeFAesgZEGTD
/EHKuPVsxdGvOiI6oyzni11QtGEauTqcyIc0s7awELITSfZL51DbiZjXxAEYvpdbiP1ZKO7MfNhg
d52IqUcL1tASrBrZHMLOVMfRxdZXVw3nd+cWl7a165XpNDibqaOYb1BOpB1WnBaL3Dza96gUcQ8k
1AQD2lSg35pf2d5BWEFHfqq7ipF30JNrCf3TqnGbRTfGZjgUuug1bJtkGw6MFQq73Guy+qjMLofK
asyPdqdtK6fxaz2sDl1ROn7FxPc+EdNGiCTbEUObb7I2HLHx0gpmgIpcPp0eZNtyng+vCCbDN6NH
LJUgUehakT87EVnNUosKhimKhrj53gGx3yrEG/wB9CdxTO2zhP2gQ9aGAfqocKidE6/7HAAKL6LA
cCdRmq2xGQ97ndraH9l0LaHMKwx6zssK6rMOxrRpelRaQ3RwRJyuKigtmx4B5mZK9F9lh7BsrMio
Zfp7x8DkEE5IsUSA5LgnnPVrwbYpkyXHeQDzXq8nc9mNWWNRSIqTFa7bwfPwtDBeVTTUVKSduFHa
l1C6TILLB6Wg7Y5Q7TX5MpfG+1zLU7srzWbcltWZ7MAzX8Iz0LXrpIsDkm6fVL56VXs4gvMeZSdB
C3Hlco8igx1rri/1YddhA6jEVKzcZTYWuT+Rib4bmMFXKUYR16g/y+gOfgVtnaXQSQdrZJvuWi57
kHktLXM3bWaAKMHGXGYZQzENwjlO+HMWJVwvSDJeRzpla4GRdE8J+qvQrCWhE8QLncdHtw8w0sfr
uqs6FrDYe42rjpnm/YBB12+Dvibz1+LkNWgZWb305ZiM+14UhCzU2r3SmicIMdoObd7W4Y58iDry
KFTWnEVxTDrVwHUcKO0Zhq8qA9X1XNUxk6Q28YtYb7as38GRMGqa6yIpCpB/n2Oh7vWpKTgMXPFe
pF6767xLD5kDj712II4X3nBoLSeMHfiNlTpHU9h+1iRkcso5O5UNTGHcZ1eeI41oqDxpMLyojKAV
I65S33M0ddKa0diRBY1zq7Hmu1DZ5bZ3m/g21RW3MMtBNpbb+jbnlXHKyPzmFcZaD9Bu6kHP8GXf
amH/rZfOHWoj95zqEcqtpXVemj8CxHdozePggq5pVZpht50hl6wWkfdxTNAgjBEjJUuCvLHs6drp
cgQUWx5Fp8JVXlXlGTj9Jk2bfEtLAMmYi3+iIJhqUKRG1qN2gufwahjhy0gwjV/JlJ6ERBOpfdrh
fBFY3A6Z9TPtPwqG250VnBI7w9dNgMVccp1WTrrKwwYY+etISeguWQNVWG0wFviD0MmYADblM/P6
ZlX9yOwe9OPcmI/U19syR4o3ILdeE3NMl94q9lrl3UMnj/T8aHlIvtGAllHz5AWD2kaSaTt25C30
MWT6QyzWpL2gh/Z+At8SXMgQy3WZtRs1LkupJVcqSs9a0V1LlPT7odha6LyXzNZ4JeeftMN29oSl
IGWnrjx0D9YUXPOuuTryIIMm29mG/Nb3FXaERvvoZfCuzHheCa0CkOiyuqb4sapCaPWajtiNcSqi
e7TN7SOSuEdJqFFTVKizSTv5SrOO441MrHibzu7JZOgCe6J/IFGdVmPjGNQ7IzEpxXhrKTGNvpv8
2mmxZBVkYSGTusdx8Foo9yMKrE2Nj5IONAFKjsnlPCNFpelOxTQl0OmrpSdL6g6zoE3tyJ95cxiq
6PsgQULN9knQ19C86d1DWn3W4uTHEIKCYhucPR2etYq41w/c+5cPH5lqPQQLicAbH2VQI1ddlB1R
MjKdm5pzlzcdQg7FDMeNIJ9NlTrgDBVMHk02V8/dM0Ht7i0jdXaEiTP0bSLODGzsm5H+7rlz0Kj3
xMTSD7tylSZEkm7nTreMB886Y/MUl7Eefo1N6G6kqEA6oYgn1jq9QL/pdhpdCKQXhvmGdPPAlEw8
xrjI9T68BcHoG2ZbP1oTYodwru+g9RpXIA00j8gz17WBdRsmZ0cZ8Rmnh33i0WA01M5GOiHONXv7
oiNfeBrRptJSfQ5d5HmZal80qX5EKREJuWAGv8aflZ1Ia4NAQ7+sOyHs+C6kgXPAbsxjHZUPbogC
qGmqZNObgX7JQpqLZlPcAq8+T6j3Vnpt64+he+tmAAgZQAq/7Af1KJKNLLPtbNr5o2nJJyS5w24E
i7anCFlbSIEROEvyBGOnQHihzH3UobgskSOEFl48THNL8kPJ6MELuv2cR0gN7WDY5brVrtvAK9aI
2501D7E7Boytd2ma7ANwnppy86tR5vgQ6sUWnEXE6vAHH0WJahwkBjeUjDvQmBJ1gXWRJ9Ema4bf
16JLsN1WZunDm/iFVxC1rF5jtpo0FrQVnqnj3WPu2fp5SIK7FmwTyh7ue2AsLFq4GeULupUr95go
oyOBdbt/lxlW+HZTMxx9ru3S2XkBgQ8IDGFXDwjEcSMwr4RDsmui/BqNc3WtKnvTT5NxXxgpQzLd
gTCL7Oy7Xf/UWq5jhrDwHYV42SCaZdpCoPgIkOLwS5riMIXDYbboxIM86IgurvpXkEYUpjH0aubu
+lbGjffMHdbR7ZaevwF3xs0dv0z76hwzxlsPvZ0uJmr+nrQlsZbsjyCxkls4Drjokw5fpy2wjHjn
cZqi+07llO9p9JpkGzuYo6vCIH1FpN7vbHTBpaWDOrN5FlmKiEwjxOsRVQ5otCZbSl4hfNEzjAmr
PuULbOojBF3TNzSz4HtEqNBWakbhmdH0pZ2ILFq394OOcV2QKHzHIONWD6q4610KOY8dIlN8yqqc
jlaAKjcyddICq1dTJNFZzDrtXfRUR5vZKj3CLcu25l1mOIh8ydmZzhBd8uKj5wTHRW+CRqgnH3mZ
ZBRslMfYJj7p65+pJUQ5X25K8PZ2iLKjuyHYx0Vw0NExRK6rHRvCcG6z3GeQocmf5R+nVn5MtPFJ
97A8JXEAoO5RTmXMz8zZQodDJMf8gA5LvS2XFScauSfJeIRPdmcNEvJxVpqr4hDNCif9YBE1hTl+
gAvj69yOn42R8UzsNUg00JNvsYYzlUq9Z5i2+R5XG4Z9MqR5ewuGoSOe18wtjlLHQFHk7aVImSdU
YhCHshZrsx2zZwqO8n4W1ql1qJ893TDW9RQE8HtgNsi5Nh+5qfWHGCwPpR7bNl0+zA+GGh9UHX2L
Ki88V6BsdrYOkr4M6m9zjzZLIbO+mxi2JZosnoYRPKY+TkfPaYqz2yLsb3sK08kcEJOl+DG76Yq9
On0d1m9je18WIdmAAyACr3N5aRJuaURl5SMLpSVxoU3EY9YP3jPAiRExXfBTR+jdqSL8iVLmWR+d
7HkSjsNdlXJcCfe1nknsKhn809s2lxW/avOkuKatgdwWYdHazDXkIjpqADsUkIiTenxAQQSoPqoY
VYUtP39EEUjfwaYdloB80OpsPVlWd5EVKKNsMrVrz2DG11nPx75OoKgM2n1V6MHOo8joZLyDz4C5
BJXgWzhQ/k9hvgnKQAAbdHVs8257mSukjLNBC9LLueRFJsCioilRpQTGFkhoSI+wPbY4AVZV55zg
B22bcaTXMBjf08pcj50AOmLuvRqYxNRUTBetjj4bU8wVavwNGqnd6F6qrvhUMABzF7iN5RQ/KQ/v
u3rC7JVOzTpqPXDL3EvpeKY7YUY/mP1RilvRAzydiRlwckShgpSTZGYOAmK3Q6pFQj3PUf6eEUTp
JcyzVXNlEgRCMtR1uvam9qRJ8vNgUo00IN6IrMvOSendW8jjjdE5CCBv31rJ7G/Qux+qdqeTJgp1
ZVHnm0gOMXISdJoRuiq8Kn+wvf5fq6Pv4p8N5LrP7q966C+N83+Jpf8/0lA7nhDIc/9OQf0fxQch
o8U/fhQf/7jEP8v3H80/Dm3Gf7Z/1lT/n5/0h6LaM1FU61yBcaCDndQ9638rqj3jn7Bf4afBJASi
5rj/hQwW5j8XrJrnSQTXDiUzSui27Lvof/4P+U/HtiyJD1bYTAr5uf83yGDjN3acK3U4wXwywScD
3M9P+4ukum1rYAEo+3YchC+ZGPeJnb8XaIY3puMwO4TSsarjHobbgPdQLlb1qy3F0cD/WwYviZE/
pbRe/F4ieQFh4Sv65avBvs0EkHAdSSmeRbx3lQGlLTrZLdO5Pz2E+z/4jX8G7S2S9D9jHZc/wTU9
Hcu/s2jNv8K3/qQKN4eAXZepEpQ4XkpL8w5OF72n0r6FEbWbjACULvN+2fbrCITNksCYgjj4d5+D
B/nffA7L9Ay+UQfR+1+/SiMVlQvvodk1vfFIztnexOPlVyIzV1pyKJOA61y1BMNxbyeYnd0BDke9
iA0s895j3PD338tvYvmvr0W6JqJzW1/Qmr8x1FvQrw3lWs3HIUjVE85TH6EnqYvz3/8eb/lBf8Jq
/ucvkvwaCyeIYf72d6PUbDuM00xM4/Rd1N9qO9f9rB51Ek7kwcNV4hn2wRgWp28Qox2gpPPwBvuZ
E39UuXtU6K2wgfjRYN4jtNvTEqFV27LuCBgpUO40ypYr+23mwOzmi0Q5izLyjXRpXyuAK+YQhzaW
p7Z0pb8PhotNWbES9Ibw4onpV5sA9yNubigJ9BHug00NvDJTwoQanWdhBVq7ypV2Yc4I/ALZDBIW
4QNNXY21dTMNTDhuiX8GrUm3xDAD2t6Mdncwdec5SpLHuKoXSzWNL12bt001vC3LLQr4E4auu8l8
6+Xak97QwjM8k8ImRrVOOHCgG7ew0NyVheEFxyiPyXDypSNxbudXY0AvPI8WPyRnCbWpe04wsPoc
s2rnMpxDJYZSOv1s0YKm1HXrvnrL5vBJsxx+pMbdcZaXRTPkaSB6JOMctEd//+x/y9MglZqV7sC0
04W0MIf8jp505kLPGIpUu7rxdmW3bSv2i65fOlMuX/LMXxmX8hIYBt9zRD57pDDHmkgiIyd4+vsP
84V9/utCtJCIw0AHdfu1o/71Bcwrz6laJss75qDbDOEykkDeQEKUXgzSkWjMaqgumztzVDX0Y9SN
1AqHoKfNzKBNX3WuZMLb6xqG0/bUJxqA7FkZa6vLDgPUOkZK2q8sovKK5Ds9FKL12F9MgfLE68Zd
mE3vZT2qnSl5hsVyR3W971BnGQr3NgHOln0oF2XaqFvULem/exjmv76IlhQul3ZeeEaRix/oL/aY
3rMGBQ+axAQLdVfS3GyGS6s8w/AmexO5G9o3c/Aegnw8zou4mIJu4zT2rpbMFtBl71GdkFD8mCO5
c7ldrtuZp1hN7oHs8gN8K8SmfUaLMsjl4Wun78moLG0G/LxwNqScVYuyT6UPrpG/o5N74r5Cm8G8
OJbzlGLiEzL4N/uP+A1/yxq0JGhjCYbU8GzL+4202hkxGLyBP5vwUqxtQHCYESCDISZ4azRo5xtJ
3C3QJQR+vGcUusa/+Qj/uvPzCSzDA3qPrd/2ftsBeyMPRnKas11AB9sf4AGsPBCX679f3ws4+Lfl
LdlsPPxP/JHs6X99vEVW5bw4GX9nRzyaaZRX9UL4Bs223YAtdAfX8t+93vq/HiKY8NgbiKxxJErO
32DGQzI4Q5goUJAaILHE2GplcUpNDk+7695mg6N1kXIak3PxQoZ6X+vb1pFF5j2KYIEKNcZZg+pT
ClwKXrixUVzRxJK7LIs/81AcTC4Lncam7U3LBc1bpJte9R5rKSKE+L13dG0jHecJ0tR9n5DynU8v
WlJsmKSsuMz/AO9H+RHzP+NouqjjNBefY1wdhpSlG0b8VlXXG9KkX4amv7WTO60MDE1BJOFbRp9R
yknkCOND9MMrGk+wCX3gp0VPj4F+a7LoLJdagp35rWo7v6SV31hsyLU17QERf/SRfs2tiT1guRP0
MeQzZGQ3pEXoixN9a1A4AVQ7RUxWQBh4OmTSHwGuiwZSZMf0jdk00nyk5lApGFiSSM0REbGHE3VD
gZChA8FJmmbJWvP07737IaWdriOaA1w8ngqYQ74Vtuw2EXPhwDbpVEKnHI3WY8huA6HBtiU4w/5+
NRrLa/X7csQIqBsOey6JDL+9dglQzjzkk+yC1uSsNpp2XZr6m2RSHVYUHAlbT7E2JUYUsJ+rRH+Q
5AIbdubtsP2c2RF3MfGf8XJMiiDbpTUj9SToGURfls1RYEr7dyUaf+x/86lBVBuGgfmVhuJve2SZ
N2D0kiHbERv6uUhCJQ9EH1F88NeA505BnQTl/LMJh51cmk9hwV/HrR2Nmrf3sEQjr+Mv0+LwvdYc
SNPca1vOcIQR6HezT0/vLzHU0QkNPuiKZNU6lBchbZ5J+2EXfbRmzu7Rc7J2kRYhcelsbWMa3RvO
jG0Z2YXfhEz96p4F7WaPpUCm/lWmmIXLxVFTW2DQl77tP+dxfrIVHzEee+jWNUrU6Q78DoSfdGdA
o4yW/R4H+jtOZ/qPS7NOWPkmTa569r1EY6hPAZJNQRBOqZq3WmsvY1o/lKCDFv5ry9iS7EzDftLc
+FN3+E0JD+yrylPonBexLSjhtXTRtqsZwbAxIxAQwryFCO43QezdgyFaXHKQjx/CQsl10TO4xzlM
GEZMKvOcfzeM9mXqeP2NalxM7cn78tbbiXmTA++T8Kh4AFahBX3PdYIySzjRikUtHsbgJTD5bovk
ISDZYkW8AsQVj5TXRt8QMA+mrPrjmXAr33xhJssYPbp9IRn81pctVCeXOQwGEfQIHBrL8RV4FQfe
UJ4HFM1fn8AiyDW0eZjEg6Fxxwyxtlr+/CHznpYC9+uM1br0DIH/FlXuj85NtqS1VQyf2jdNoO+5
o3B7EwUvZAEtyRcP0g7GCxOBQxrHx9dq4ru2tAYCQIlFwIoYeVisAZourzQw0Gg44TKDKA6Dw60r
dL73DyjuilVjLL2Yka9LdxEtjAgU65qApMUeYe+FxNAARo5ymB7EgVmTuZoCxlV5+KRH6Ept/dbE
7h0mbbKtnex9Ea5Ta74vT9jJkk9lmQdZ2afIQ6XNR8xQkMO3nSAJdQ+Nkf5CEjhw1hab0czOJeFl
VsI+NLiUSjYmuiGmorV4lWvVr8vxUBrtBwCwpQ/EsYFIYglqXlYRPNRPK2jYrwaeZ52+mmkBts1E
BYtr0u8tKsgGvT3rmMwvAycJq8G0WJB2LWM/ClHCtRoM6+gzdfgrTfLM9ZndMATW7VYvdYfyM17e
hi/TyGDoZFYRHQXPj0ypMKhetYaXP7JM/BYmX6wjEdQzwvucrV906/bcMXcI8997mqBfT3TMy1+5
9tL2lcW+cKVF62Ke5WdkRR6tOmXvy3zm8qcjh2aTyVtMBJGDh8rlepOnnxngyd0E3nAdWnyhrahW
NJDeFgk+ADWCqYaUDccMrkiQL6qbv9n0IEXNjhgn5tpOLPDkxJ+DMdna6ZI7VvGYFzdLO7GsGd2j
d3OsVbrsHmpIP5EnonSbdvNUM49zws98sm9fz7uDhAsI10HfoqUbZ5pvejohDCWOEoAo6OntlKjQ
n4LwE3/yf55My0an8H9oEd6ZqLnEI6Oo5SDN5vz9yySRFz+CGa9wGMC+7T2h+7bHdyoTDmuw2ze9
s99ajCtzEr07RfcGSKJdL94N2dnoSUuiNOwYZrnzpAz3aQrMWxsU3CiN8pWG9TVMl2U9JZ9V+THr
gOuWs18sW9Ri+3BCFp7ACfa1p6iRF09x2cSsxyISVvQ4hx9uwItp4+mQDnvHH0sSPw9d0wvJL8wA
OYHwMbMXUDfyxJqlEkbouu3oCtqNu7cXEzfWw93yAWkAYxqPiSYL6A5+7Rt2Y58rr4BrLl9EeXjS
snGTm0zBO05Ke1jOkIRNgt3LiLg0jbV6/nqpeyR9qwE6z6rMWctJMDyKuHr5MqW0Oltc2rJiso9c
pdFGohQwZqjiow42GiA/IjiLzFwsSseMkRLB1buvLwEsIrP+xW4V9o9FakMxosxAZQiCUUI9CdqX
MDO6QzbkhKuaW2SCiCAtvuUZNNNqHMQJ1bi3tbPocYqnD8Qv3radV1HjaevQ8JByVR4jMh6agZTA
b/XrskA6l519BqC9bMVtTStVdN+y4NkGS+brGscFAKobpvTQHzrvm44/dGVESFHSF/JW7nIO6cmw
96CEvi8n7hA8WTFes0rdZo4ZtgyGNsvSz3X71k8+E5tnU3o/BC7qZXUspiDi2C+LRQX9MUxa+6dm
DS/dxB/vguzi8AhhpLcUeV0GpUdKVshTIzoue1AVbWWcaMFhy5jpFkyggUUy/tIt87bsQLFez9uK
u2QKjdS360kHminXkS0IfJirt8Wv9HUnySAhQjT3vz6ls9im2LUketO6qTiYM5a+IZPPMQv9wDG9
9ail67qSHUKtli8W3MomyMS1nO70NDxMNu4sezLWVd59wNQ4Vw9RJe772Htyl6KL0J2nIqrwGyN0
NHT2Bb1fhlk88mhn85HN1rzVXfYpVPhJLP3bslcXXe4v5izQPlvYnjCczFuV6Icy689RJi9FiOOm
t0fIucl11NqHOe7fyF0qrfwt7uWF0JPLUsV8Xb9SThcDZ9AUcBxgdIEpv5j1Wu3SB8azYqbtuya7
QcJAzA6RWRX9XaWLWx2z92LGAHHImWVqcAejd4Avl8nhB6WmfVNNewkGY71sYUt7aNmIFofR15G1
1GVTR2OtCw7cDBi3U37VpvrUkvGyLINWZw4riqVSwTukoPrKtuCsZacuRfPmxsOvLnj+OruXGweK
78+uzd69ZXLk5c5NtAfPGz8anZf96+x1LRp6duQ+lQqGWQlXOPdGmp3shMrIKp8mxJ1uO0zKoE4F
eW+ugJ484fxBl5gthPu59wHQ3cIUslXfcDXRqvnKcGSonLfcbPxMOCcB4wg1y3XxOtF/4lIj1L4x
uscAc6c9oxiM2jf8IdzJluNXLldxUFdGVz1DIfxc7HZi9p5ytYknriCxDLO1FeR8Xl/anBh585YR
pi71C3jCM2OJzyEsvzc9dZEIa4d6EaGKAw2HT01ZF/ViRL7HFqRbL07BjfrrTjW0dxOK4pWn82A7
gn04fBx/yoOjDUkc/tAsNrH19FV2lZ7O9VyzbjlJFFTJvwIY+AQXDX/8r7/Kwa9fly2+zbbIOIfN
m2iCjTFxl2vHfm8GfGMp1GbfYrs00uJxmtlqosrgWHMptl0u/jidF0XuiFBnxW2L57EY9QBrV9AM
+JZmfD+Dy7UDvhJ7Mq9BmzRv8SLJRkF71ib+lLq5YM74+VWC1+FypvPmdJLTxEzg4AliPRU/z1hu
K2WLQKMFDzKyxPpJsSkMHEl10nabparl7UmGQHErZeexia2nb+QHqj3Kpd4w4PL5SYUdnKAGXAmF
9a1njSxlcWo/pW70FkWau7Jz0W1INf8FJP2QRnzWbnktAyM8G1F4jR1KDeXG+ELtdzOiIwJC8/3r
/eMdfxceoaxV+lwM8mnpP+Jnvhh6fhGVtXaWAlhxfo4hta+snl0sN4HHtxlI+c0wucnXbfNGvvmm
wr+AGIztW9zg9hjIAiUZysmHOREz3nnNd0EPdOWmFlyLjPzOrTPM+E97mLbGcrDXODZQ212y9hGn
MOzfMX2GAHqxbGeb1HW0Dw30Gt2IPdqCuqKTe2Ca8mMQee4PThRCzSv6DSrsZ2DPLEF7sUab0bSu
jMwj70e7pf3o8iR+MQKtuB11FqP4X1lsca/GTaxlgo2w5sCWQMV9LXH0deN2BFKrnBNdr/fANf4X
c2e23Daybdsvwg0g0d9HAgRJUVQvi9YLwrIt9H2Prz8jeSP2KUsVVsR9OHH2Q1Vt27IgEMhcudac
Yx6qstoBODau3VTYW6Vnsozp2svuZyMoBmT2vZN0u9zB+Qr2kvyUOXm3ynA3dAZBHE28nRFix8Ps
HqLBAZML9zOuUxb3PsIdGw6URsOK8GOh0kU05lTAxLBreVHdP+oqqu2OZ28z9A7OZJ3UMGgMuynT
XhItLjzV0FA1KnSBs0rnHzZRskimkWi30UnXV3Uf5U0wZcb3bub5gINgj/Vv1nNUSDxBkzLscpUy
oSl4CFXxOKKh39bNjFFZW17YRiEfZ+hZaIF6SVKfizY+tgJ/rJqPD+gsl1RPN5e1LktXKj1K3bW9
AVrzpE86EsG1h1RG3u/lL0AK8JaxRxBKMPJ8wN5lkkTFHuqeA2dhQ+ImzkawbDtVn3YlulMEahhS
WPPcyuKoyvkDAz2iQ0P1Khu/RIwy1LcgMPtjvhxiWbQOjRuILLoZFTXzImXsEHIbCpTcdDuXaeK1
a8lMf3Xv5k7RvQU9n6u+9yPuKHUAfQcOgS5AxhaBC2UzG+t5FO3vsUK1V6rotgTae5rynCqiLXev
C6KK/puKMGQjbOPQs9AiQKDtJdGSsaXK6LyCHIZ4OI9QRzeZ2rmIQ69qrU29JDVCsDIp8pbeDX2D
9tMmXssBtskdyD1YYlb+NOrZk9bdJho9sklobhAhdgEs6xENcjbq8o6oS07l1ZWiRCuJaSEIYpwl
tT1t02j5aRFUsUlbGHf4M5iBcUXRrHyvQMICrSUvFydPE81Xopd9PIeTL9LT0bO0Yp+mBtxTeg5+
Ub3WmkoWYVYHNg2nop8OqYmXgFPiVIr7pbHuM1cju5qtSV3W7RgZPu3LOxw13lqDehWoTrnDAZme
iVd241FML7DOn1jmTsrUHq3BfRXXC+JHF4NhZcdHfC7fLhWRXLmJp6ENJ25ri12jL1M44Gj6jGbk
I75tbbQzSQU0flB+aAqu5rXOX7GEMALpaf4POswLzj5teD1X+V3aqtcQyH/HLxzUnkTO5J1CTk0H
DmK0tSPR/UhtGmpTCxFxrjexm0c8P83BsTmzwjMJpfpcXVe8c/RCBqp93mOg8RiJNzHFMK8utgZe
T+T+Df1zRTkpphr6vWG/44f80anag5k6r1MuvQmmUfgwq6IsG25lB3OIUrHpjRnJzdjflCD7arcV
qISwZTUco5pzgy+a4diborHnG+GT1hokmxZIHWR1CulWdqKotap+X3fhyZXDtssnq9DCWCxWQfZn
nwgFFcgdK1avpvTqMt4P1v4BvMiYU4VErpGDJNh0zKE39tz320FlnoEmlJvAAEROEuWEKc5utKT7
fmEpiPR3ttqIcPFoch5VOi+xX2Ujz5EFSRbbT5eJmOmiue04ablqcZb/BmLwFA7ix3dhRZhgtHt9
pLuimYQyqBwOBVA94yUfOQqJiE9EC39LKIRrjefU4XLcxX5qOUxn5XgfO/TSYlzqcYmgg0TOlTJR
3qnRUe+7arbpWuOs7HDoYmbgA9Wr4YXox0GL32KxG6uYLvN8Qx32PtIciUfcNWse9Cq7veJSAEfT
ikcNfwBXaA7uriTnggYaBxCGJ4hhqQYZU99E8wQ7NjqqwEg3RcoXXobQ2g93aFe54Z9TSmpUhzxx
yneOIFcjvTmmc6VmPU0tz3xD8s4m7cCNJf7Uz7qnV+G26mjo1NmIKK/YydvWK9YeI3Tvcn1kr2AK
ke+LM0UL0lT7dNn9y2qC/tHFu07WZCHpRXy6+qnsXuNBXBVEget+vWDu15R4XzY4fy4XXCzmAaIL
rI4paEkHd/KJPXqkfJT1RS+3gSVuAsih96YD0pX41LdJDVf0A/dKo3e+VfPTdRVYgda6GQauq9P5
B87lPR3/J4yHGRtqwveu1s0k9V6D8qzSMMWOnUO7sdMjMM0DxPGHvtPZBIuRY3omdK9r7JY/7FSB
luU/2m54UEzqWsBrzUbV6scQ/weguCuGQMAwm3EMIm0OVDkKnJb4rZnbOycJGWcZGE2woT0IOadP
MuhdU3deHMoJc/k+2y0uLY4utqXfEBTKwSR/XobULxXOZKhXs6suRjBXfTdt3g9LdjdEwaM/jsRy
YBRMFxJIUmJ6eGR5CdOJJSmJQGfZbdXKl/QgVutXmgrFw1KyC9WhOxBk7NEeIEslfkf6f27bsd92
pUlDPKQNrOkwZ+SLUOb3Y9Y9yGNtObq/FmW6Sh1d39f0BkODbnvEkYxcJgc5efI8y3mjPA5fJsMv
CRB7umhzgmluehHTXO5k69IF+jMY8d6gdrXlhCEqOFP3D1H9o+KykYsyUUaji18pu4YJ8GQI00/n
6qQTHxzKFngkx72XJSiG8WiXLNlje16kQl6r1ycMNdfDnTnmqNnlymwhf0hy7QnqVIfeEV1Trhyo
blBpswnNduwGNsVyoiCGv9TsY0l4c21pz7GxbGGL/MYFfo15HzoODh7ssRzjLLx+fbIcSS4ZNjnf
iP0yRIEQobxy06Pr8Dthe+iRYpHa5WzbhNpohVNAAu98tcZU0jhpkSjr14NCQDvHcIoehCOcOuJ3
yc+gmmO85zSECw33q2wrIYC/sVBik/Gk7Of1HNWoZSWg5FIcDfIIMrvEh7HVksHLCcRpxxcsYLPD
tptzLiA68TB2yO35bJUyfWtaeXziBQeDgiRfR/E+mABYqLdI+H1w5mRnubx4qXEjRLptouU0yGnX
pUWWWkdjNr9LZcA4cHUqVxea6UkkczCXOngAaBxEX3pmp59MqTxIivlGXvOlUWbDvAZygYfY5ki+
SbXs1tq1elMH6UykRWX5EYkjTPKY9pFQR8pYjImdcKYNQpdsSw/jcZiU4HKX8N6sWOurfRfBE5uA
qMhOL/Ylzumdvu80cUszRr51ZcPZlkEiGNkdPBLmWKP9BK8p7Kery+6sCk4y3cCna0HPqyJje1nd
3JndJGYf/Ptw698m6UiOJQOTbglhl3+OWgcxQKLnSLIzQq41SmkKyTYu4a005EYcEobgSAgLKJG8
m79/b+1DiqmcZzsusjDL0HQmpB/H+MTyNWYismFHM8fYzJYRlFkDmKduaWgqCoPEhs6ukrYebaQ4
CNPyvWz63RdX8S+3wFV115G8T0OKrf+8BbnQQTln7rBzGqi8Xdtwn5cBMMlsXa2CCCIV8Ii+jo85
/Ic75AaoVVBShNulG7/Ng3hXa6vyxqr41kA3CTQsml1jqY9fXOa/DKhdTZg2WfSIUOj5/3mZYPRU
uoAcixz9CZgX1Corx1W9qA8Gl+Im6xYs+tOM0XjjyuFaugowhCH2PnIFvGUWgP7z498v6l8G9cig
uCymXxd135/XVFAU6H2p9DsiT3z7TW8M3csYinjTUDw1Rn2jFA//H9+R9dYyHfQHn1R8Tl8L2OFm
v1s1qBFGrWF/UmnkGeIdfzJoGWfYLj3h5n//tv+iHkSJAA6Wj1hoSIHktPUf0rumbCMdxHm/yx7C
uSCkPGHdUHvnKZ9T3J/J22UwB7IYa2dIU4Vau1ppPE7OU8xGC2+AolfWfYSSwxkt8WE26m6cGYfY
7XVHRsDGKi02FQXYaHFvfPFBaf8iHZHCTMskghoiwcf3fKoKpQnVetiRQfmaRUO+Izf30NJYBVvK
gUyp6dHWBFeKxD6OS9hdfXEDPytHTJMlxkAkBEAXqeefN3AQLMYEx3UY82xYm6yiNASuJxySi34v
u98qcPoqNFjGOb1hEKan3Ti3ysoCYN4UDg536l9XCh8Hkf1aoP2FRnmdV8m14U7nwuL+gmN/+/tl
W59Vo6aJaM/kfWMdsMQH1aju4CPCM9PtCncUUvCC+oDRA0kG53SMF+B69OLkxcojP1QenHCc4cjX
CELFon5BfyEdwY7a6v5l0qzEBU0GpTrTCHufGN8metBN42tRUDxfiE2twXicfl3WJu8xiCSkqdX5
8hDJ3uAKdEq2tYWbvpORhRLhsVjjn/HgBHVNJgNJmMzfaPWHEgImG1+5VIACansXynpFSFiMmIJ6
qUmthyQ2Hq1Mbowotian2ItlfikIde8YZILePkkRZSm9uVEZ0w1xvaYsDsJ2d5ayPmkZZcPf7/dF
Qvmn1kLqg00DtbBL1uFHla6rjXNPQ6feQV9ADjmA2UyppeUIB9hfyph0fbO1eVerWJYFlQ+sKCYa
pXsT2XyBvEOjG27TTGKDZNURQR31LpWiRnV0OSmHTX0ubdxKg0y3SzUcVKM8+AiB6SFG8igRYCK3
j4sV0mquWheXi3qQY4dRD78pnfuQY436ajf8/IZIeLRg1GQixQBM/eENGXv2p3ZEYWjJ2VdLpa9+
MxrcYeQ/bOTzRZ9s5afCRMVxMZbj1Ezy6dyazMi2eP/7R/F5v7FNcqctIdBzq7bx4cknPhU2kRUB
FIJUhlqfUQKPndbT/f37N7r8TR8+cxtls2uj4bWF/XFtRaYSNgJa726t7x06tk2FoqSSC6YrD47z
xCtGyryg3xmoKr2G1HTem7H/YcNe9QCwMEyQpz19on5ouc7BhV0DkqUa6LZPNUdrenJp1h9jJinc
wLr27AIto1KrjzGkYPJIr4t4fpIdkkr2FOQAQuLpLrMGtbQPUuZKQgemRDmM0/R3J0znL+6D9i8P
AFJGJKYkjpsmc9w/HwDCthyBdJyoUpszhltFb6jjaRij6ZMLZNHJIalsTDQ0i+cufZRlMenOoNqa
+B3exM3fP5jPu7ttayYiS13oxue9FiRKZ9eaVu/anOFEhcG9iponE4yIUtqnAasZx8yvvqnxeaey
bZ0BNlpbcv5s52OdU2m9o1qi3i3kQPh5iMSkTviMLuf5eX0zYePqNoMWdWlJ0XLlcdt4Lt1pm9vt
YzjYP3WwsFsiXp46pu6sdrOb7Ede3rS0mDqs35qiJDe42vctNDCCdC49InNdf67j9eWAXUfISqgk
4IiaP4VUX4ja2omxeHG7+TutS0EyGY3qePzijv+Lypgf3pSaXttil/woZW/NGVn0zBowmYxhVZoN
6u+e2nWjcoxD2N3315YTsqjhWh9UjpsMAVV/VPMvdJ4XIefHdxKtKc8jujfT/Pj251R8xJGIancZ
H10EH0ZFw1h1hD+S67nn+eediYK0q05pUYxB7RrY9pOHQmW7IdCNz4Vly5mH5wFIoNP3XKdsBbqg
ES8ToYt2QC9fNZy1Q09LCywW5e+hcft5Y2LwWuWjHQ6ce/qMfsz0Sj4RDma0O5gx3sicAcb0e8Q/
u5E4z4scPkEAjg8183WzP9ujdVBq++nS0SylcAXgvMi7274XDsBpNtx+otOZ9PeO+Yh1udwb8AVz
mBBFhNNjUYtf5OPAIW1QOLbkJNEiFncgAAk3Sr8RI824p2N7KTRmolrINNMYD7XGzhJljb5Zteg9
jw3TY0ZlhJO7G+M4wWS8V3sCaw0Mi5eVTcot3CV6joGtyLOsxs6uRN29Pj0pcB+8DJxpOrPf6BOd
QnLs0w2/fQcP+Q6QUvnFKmR8rnh49nQDtwxKXxWzw5+rUO2sSQx/oN7pzqGb9WuT6FDQKePsmzRX
Wshd5K60Z2EaPauRdxlhpoSxbQeyCjHUg2UVXBWdMVQXJm9i1D6Mgs9vQMez5U5YOMwVLKl+OAz+
MMKyRO9HmFd2Vfb13aw7tG9NcmKTotS2i9o+dypnciZlbyAjaM1OCRPMYX3MBs276PBKl7+Y5AJ6
aSJoYzhrA80RAAeMMUJteP77qvgvy7TDdsghDAuIKlTzwz7dRoYOO4Dje2nTJhjmCe1nB+8jrUMc
Fi69RcJUohY2ebfa2v2MisvQDNJwQtvXeDUafKV/vyTpn/qgUHWEYZs6vhQ8QtpHQ47L+JLAXkZ4
ag6xl/r/EGZSUUv8pDExkDcj5TSv/RVIyzcnZwJMFgEcxixl1GcwV3VrbUJh9qKt13ZDem6r8imz
K4DqVsTVRTYwK8xsB5RhaqzfdFHG8AeoVCSwnhRm+BqtFSnQBmOBjK4aqGsww5W1L+32nILISipA
+Jx+kmg89xVdNUQIVof2wXL2wxQjwMnn02WWMa2tdO+nh9UiWmeWWVRTrj4sJnI/tKlobFpLNmcY
zhXMMtoZocMivc0WtmYrr3jJNYdDwxQfugqdS9O02zQhnBo9/lWJ4Z6+9cJDSZoN6p8nHfgt2rUZ
GTtBWoSaCvpUFVzORI7TrJn60F146xysKEVtXKsjFtFp/eJ4pv/bB8iJ1tFc16D2Iz/kj+PlCIi0
TKcYzmXG5HrkMZczesTWjq9r9J9SJ4JKlNsN8ZnxhLt/Y9delrJIrQmVqyV5uaLCfQHCoR7uLsqP
lVGfF+cmd2uOvcuAYxUUkozMPfCY7OhNgdQx71/y52ihjiwtoya8LPuipv9cRjjCoqxlmVVp93xs
XAw9Z0vouVBqHGOnhVR0cnFeqy2tGNZ32cTNkWP8/ZUQH4spmxeCIxvNEoOKWrU/FFMxoRxLm9HY
UsNagrsTH2QB3eDV+JUUK3NzisrCcd5wbSOup9amgYOQdcIPres2rzUnDtn3akL7VYCcdti2HLs7
X37Dred7lIS7GgIvw8qv1uBPp/XLxZssw6wv0t8j1+h/dBvIfU5TBa3VrgV2YUfWVdZcmxMs94Vi
tgDargMX1wfjtqe3/fcb93H551vL5Q1/ka5xVv9UgWS12aECIhpN+oBk7b8o1P4GTWWPTs+Xp57L
2vTPSsNmp2A5xZOKrQ5O+odHP27HyoLAFUtZfLjNTYODpzLDKqpGFGZGa2O6ZhxcMNKtac2p6gSv
oW1x6MzNNilB2xYEzAdRi/CyOiTmFO5dU1AjkVWNuJHDXQzokh2n0XY6jJit0sXbuENdgyboZ5e5
o99YEhkLeR8WQ3cfi9jHSYj4wUK6QQgXw6Q0Rzmxjk+9LXaQXl67LIKktC/1lIkocEXevOItWfsy
gN62a3ErbpKxhXKoKPftAPqbDfx7VU93aL7OwzrF+0I/L/SHg1HjWlVjEBs7Mur92K48j0X/0otu
hPu30uRqMRRSZxBNCWa3QnYgkafPczgFtQlUYDEZts/dz8h+W9Tmu4onYjvqhBBEE+rEAX6ZC1S5
xiHn2PrOJlUdonODV6EC2gt6akNj9MpqlJQZR3cS6SJx/vk9qZ9ZUMb3hUXsRT+G13npOMzxh7fZ
XV8Arp2xhSCmYel01bNK/5gGUr5STZnXE3EhSuWeujV+MTTtUFDGow4hzK822nzLgt97MPUzTkGb
Ie6TAAcwMWl6Sl/NquEmqIeE6HRfUcodso+aMss9r3K+ljhQv3Kg8rgrFn/ptn0DsWLkmGQVTRm0
q7bvDIJ1V1GlW8aViDdUDvFUECUizhjHYQmAUgn1XRrWYuOYM8DtqSuO7vyo1AAmIuWx7g2iaBLh
W3EQAfm9cuh2oHUgKGVoes1XGriCuqkcBCmd/AdxHGiAUv+LF/HjnmALh3OQwDLNhqDSefxzEXAj
nIYKyUWBtvaRB53Lpe7ncEppes+zxSm1U40tuyGODhV3CoghQGwBiH3diRR40fkvXAz3+roYW4vZ
GT8FMa9VZvgkgP1+cNhmjqIZEt9Ob9NhtIj5gLyjoAxP8vinAojCy83yzUH2sKG8gHxWU73pBY2S
IkZq4BBF0ucQYXvdJ2y3DNYMCsqsKkcyyZct0EzP0Tr7auQGbQy3bbZET1nUGpPhpVV/28fiKe2t
ZwB+59Lo+W1Og766mxIdjgkVumtODyGn4q1asQ9bUXH6+x3+tEXgMbusrhgJ2STUDytP2NeaSZCp
E8TtCq5lkYf7L6rpTyMODJoYymyHXoqKskf98CE2VKM0PiNQVN10XfCjgolhIrUwXt/A7nrQHeu3
Sahi7Sqv+rKgv1UQQ/395/x0quQi2AgNKnoaC6zrH7aTSHGs1IpbOyAUhAJ0Aa3JVBY8c7lCTJyt
PZm79yQh/3DIuCaIcVp3qOf9qlWpaPvsK7+2+HjER9krD7eCczxuKlrSfz7ZS1PkY1qAQB+sGnZf
8cy3DQGRKoG7ykRCZZOmfOvIhBTpLhZNYLDGZtFfZ7Pz0GkVdWNJMGnoqqiA7HVbZHruW52zxS03
B3+/eda/XiyOQEELBG/5pfb+x15MnAtIrFaxAvDAiBKU4gVeWbeH7EUIAkoaO8zgvqkqZRZu66NW
aepmALybN4RNgOpMb5Gv8+rezwmY1iU0ofzlsbLTJwt92BA+EjTYeiNEHo+klked3Hgls1c/zZFS
thraJFgFTd8etLFBSybNvlOQaiiLJ3vdYwvRN4USfR80VnJUCK3XN9V2mIcdvqbmftDuJh6rA1GZ
cArjfI8LO/JjoToeApuN1sz1nkf0qgKPeydWECk1ja2BAelVkVsAruBr7tR05LxclbdtAuJzqDjF
/v0mO59eRc6b+C8tXdcx2FElfngikt4yGio5+jUw+MteuV0mctsHE3+HWkd41MHQb5z6Rx5i/77c
HxvmbEOtciKP1kF1A0fbdtv3LuZPz80akm9bfwtjfJm5vFlrAlyyyObnOCMQM3f7Xari5Iwd365S
xa/njvW/eAcN1xCHK94JUPvRznCplBFRXlXXezEK+EOIp3VyPkWhb5nHk4u5UMPaTLHXVbqZ8vHa
VKufTtGZu/VEnxZPaJ9sHcBLG8WUDew6+o4bBpi51a8ET1RybNE/DNWh6cXqFbVY/dCy7pGN4G9y
QFJV7dMy5B3RForMgBZ0vsafPUIFH3Y48bwmiQ9AIrf2Gn5f1poEbKz7Sdte4Or+arRwAUjHtSnC
r1tDWVC/Vy8ZeKIiMTD+O4nyxc5lfnpl+DSZ6goWPgaV+sfmUe26YbImvRsMZX5DF+UqHRRwjul4
nUTTY0GWOP0zXfghZ6ys4elPwBh4gkgrD2i66hU8+xuAVTbmw5yfkG2lhKnlgfxn6SRYZ4OE7Ne4
mHy21SmDbbqF+kk68HqwOfet43xWV3c9ZpGj7WcBOx3Kvp/oPAFlE5k3en4c52gKeCTfl6n4QY9L
ZZiHC6tURmMzWLchzv6gF1yalTwj4ryFVBVidQe9OCY6CsqFn+Hv78Dnol/2XDTbYMrI8vip6F/m
JEbvwF0bc1yASAtz1Wbyvcz9ltiiexro2kZTzxoKI39RCHv+4vt/6sPbhkqx4phy3CVc+6O5Gx9z
IdShZ1mOhgfXzQ56Et/qaTLtSUxWt4Ab840ICROoV4DLtQ0xb4TFFGei3Q9kTDZr1SFpwRwiHPnQ
2di1iP1t5hK8Slt8b20O86TFcgAkIRtz1PjCrOZ6iqxTuJpdoMGtZOau1O3tWGfISS8LY9qfszS+
m5fiBxOJ1W9Q4iDqaa7blM0qIr3Dk7MwToDvszWZQY9f3BPjDxOOoCPsmrRVAoRmoiE8yNbf5lqj
Kq5dQbOSsrY/DDr7MXUVxnnMDCKf8Ql1JP1kEeSpumavJGGwva7nu6yv0ztHmrt7JfQBeyBpxGvA
LAjbZz6dWycCNGCZN5mhQRsYAS3kRb2tEjgNSgK038hvtRT5iy2se4i53d5x3UNN8rhvtWjADQvJ
NzkYP0Aqa3vA/KCwMnGUPU1ACmmg50QwmRrJRPInx8zOD4Dxl1Z3Nm5ZcDZ2Ev4UrHa873LnFmQi
8o5qm07VrxKm20Fb2CkdoXmnTTpqK8rdQjFkXnQLf8MstqZSLj6a+Mgn5B1ZxjDaJMPPgWuQM9mW
6mtjJMz+BrX1UtVcPLMFw28oZY0mjV8bh3jdziGVWx7uIGL/JrlBCRqLNQ53wGl2bcRQCOqvrZZe
GRBlhOBktngVcaY7MSOL7aeMndMRX80VP/YgeLR5pWgtS3aBLDv+3F86y8qJZ8utwGEq6qW2EQXR
PU8ybbyc0tqofNvkOPT3N8r5dJY2NCYVFDg6Ka4QKz7saimxuRaTLTMYBTl0y9R/y1x+buHGxzAB
IV7bA2gYJB1FkrXkYJIMUhjsNtgn83Kpt4Txqb7ikFY5r+ilWtRCVYfiWnGV+2Vt4mMEvmNTtaTb
96Ym7dS7tqKZlsYhg9GaANQKHCF52qCIEj4PUhSqoNLyNojKOWErwkoao87BglX+1PbNYaHAClJS
ZHwrhA9wWTb1ar5DkzRsstmMN5NkiMSpfXI1nHqXFXvnqCltv6Il6iMG/ieMx2nUz7Uu3tviQMg1
OsXkFy1TmPgANMx5gBGKZYI2pb2b4lzfTlFC7g2dclDTzh32OB5smjvb0MoOLVEgk5sbKKZzzLZ1
WXFGKe9UF7RnPA6cZWn87whr3I9ZWfgFAGqPCJ8QWUhx15i0zRJlLr6oVz6RmCimNQZUhoMKhaX6
Y8OVmXnRKmtlBkZmEDPZUqowwQzKkeJJpNETMeK/YSkfVhJSAwAxCC07jRyh6YsLERcb/x/tE5pb
Js80KHUXBZf7obZ3ZByGiCIjGFDTyvQwCBBuWW+nLHM24doRoEb3wlOkLi91rE09OLyIRrIdkM6M
rUb4etUFbcfTITcgX6PirAo+R5sYe+/UmXPozTQnaSbzyad9+KKOrD4g/FtPC+tHx2xJ8W1IQKAX
cOqK4YdVRpAKASQTZ9FtUoewDAzah9UE+s0tbT3g0lbEfSGq+MciHxlCjCrEMR3EfhbW1omDwS0O
qVxFU6tnyCWw2YXFA4lIJKOkTRBrBsdw+piVo3Z0ip2TM9QkyrUHlQOEE/8UdGYovIpHEse/DSWF
s8DdslVwI3uTPpyBIo/H7J5RDbQu8hsoHtqnTmoFK4XxhKs82a0Mj4M4XmfU1MSPCBijzkQZxUSy
mCyGMHr1qBQ5+LCcBDF7PM4zw0S7VR7NicYquWXo4IEBq4gtoMdTb+MpG0umzOOvwu1rGAi5CrA6
qzw3xG6PohO7UUFJx4tJBxvRu9c5OOKSjdi6szjkWiQJq9gw6YF79lzPQSJ9sAUxKfxJXJSrUfrZ
yL7QCCv06ZdRISltqlHFRED2HEOAY0hq317iyBvWOz1fliBSmvsEOG6g6u0eJIuNDIWqaygUZWOr
UaCh/fbr1oEVwjTKhueFPlvHzZci0iVrNrBluEtBwENhQQxo9fNYPNoZtVOnAQNUecWpq3R2ma7b
Ly1fNYb6r5XxLxYg5ghEojYb523c5jVdsMYykcT28+qjDnGDUDJ7oppQvqQ/9G10z/nlluUcRrEV
702sLi6AZF+Lu/u2sXtfiwrLI5YI8vny1vdgTAaMwZ2lr74yKSp8cvVayI5FZK/HuNAIiEDb5Y2z
js5Bu+LDRsos7/xluWkqMiHbtid9TFmRulZDBzK4ezfciI8qLgyUJ8KgH5Lw6k2kjxil2CL+zpGI
LoZHYjDxSDIFKHHfYQR9U6361EfsNtFI/IogUZtCKA3URiwEuOD3anLFpyBnCcfWMFhETLrWwKkv
syVOTL29NMNql/MMN5u6mTPQEk3WNom5oMvu9T/GR/wjTf5/SXy8iqCAAuAf2/in9PgT2Jr2R/FP
zqH2ny/7D+jQQAHoWJzFXZMmOSPS/xcdL0GHsm1nsBIzEEDA8N/h8cb/MXRKD/7Hgq0h9fkP6FCQ
Hs/hlw4R2wlfiwjtgpeMfmP+z5eoKrl9P+f/+9///5+UQA7Nf56/6GWZ/BoKIgvBEBuUK3//Hy0L
3Y2USqvCcW9k+jfMRN80lSkH441R+R5aNwwTlDxQki2Bihga8SZh5GPmBaFnAymVKgNvBHtm+Q6M
LiXqqt6kGJyQjK3b1viGKkODDNRuTfp21m62r+rixDReJPgdnproKcEqJXbukar/1RXodwIth5S1
UdQbgAAt7etXsW5pJobPeDGrySdAtgBRbm1rB9/tJsYppm/xrVnFoT33xjfyGyyQIQBrBnWL324b
kiqB+ZK8JWyteA+7/TgfJ9xt+ZWGY40OCc7D6YAGAcF9EFkcdQ/GxFF+o5o+4DSAI7035TeCZNbh
yqwPytk80w4eXhV6vD+pw8B9dNOGGaanvQ2R19+R+jNwyB8Q3jOu2mQrnrGN+iy6wOyvZhJq0geF
8szxTxBPSYnVKE+UjfZdu9V/Ney0kP/tjdZtc+ETcpF46bTjeFQVm+6b86rs6S0bL+N9WOEm2OrP
mA6V71Th2ORvFLrWD0QhdR75j1eJIyM1esdvdiMrx2k+Wtf5O37MDU1u4nM40ENS2vCZv9Tatkm3
AiEG1qKFnpkXELvaEVk74SG+GevbMgFQSJcKe0yCiiOQXkGmvGNgaVtneM/ne4Xt+FpUW6D4CXNZ
YzP+BGkDKKTQdlAJ2c3DijSoa/FiKM0uW7d53GPKmMcjE0YI9ylaaG/kOQpXqIynUjmtw94sHtrw
lJQk0/i+ZZ7a6WCNz2Z/aiERrob9WOGhm4fKmzXiJQksIgypz1rPQBQSi0dtBg/E0eyXuh+W+GXN
xHdegi2A3dq4s8bflgExG82OU58Q4P9qpuI9nr2l0N9zo7oybdNHVZeh6TGPDVeMl+vdGBNfb6Z8
r/RQksbG7QKB5sBDfgme18Y+ky3WO3HXRMjHr6IcfqX29Ev+e+yKt1czLX7JCZA2F29Vcu66+kkn
L8RgakhkffPEgPoYxcWBMCKKZ5U+FFGf4hHA4uCZYEBKFLhRrm08bSZLaf7Zk/weJclrg/uawwHp
Arp1moZrMwWlbnJqIxh7EYykQnoDZXVDti2m6t+6iWvmqLH/A8F2plMyHRplM+le0x2YFxODVyDx
bO09RgUjPUI7Bbi0aezrENE0ueEI7kIOQj2e8lcDO65GqIceHiEdeiEvRjvhtR5uoNHb/WNBhhnb
Wzwcm+jKLP2kv4ryZ8RqJw6jinlKq5Jd1QCWEZToW5JrqzkSbW0Vj4ppeUEc7eruqtR+V+qhqLaz
eSjbxwXBLC+/pt3H6b7VyGpINjXaV+0tSv2WSIj5LYyOcX2nuF6QLFe9XVFviT13rqt2vb2Phtp3
dZTMnKE1GwtlvG851s1YUsOVtJhjMmAdW8/KdNcPZGbSzBxAMLQZ4pVXHfF2b7+X8StDKpDu37Sp
ocFxtUbHbr2Ch7XZDM/gXwAi3CRYHw3xKuZ9LRiaGNNVtTi7CGmvsCccsZWna8+zsW+pHXNWR/O1
mfgrtxbMr8nDHK1lz8lc+137rS1fFWNPGHm8/BQDMb+nCdZxVT3Y9T6A6N4pL9Z861hP1YCjKj6u
7Rmwy6Zej+vw2PePWnjvqK9hdbOUv8bmkEc3IEc2ZXvvc6YcxyfODl5PmKqq35oLmCrmPDXhNusB
EdfwZpp3Lc11rXiotUfR/NRmxS/WW7vUPXdgoWlZG8VK7rhSMEDHRzBkW5kGXeUj8Q/x2+IMvxIp
jmy6X/LXysx6V81bVIzXNMDvTBUe0nhX/Rdz59Hkurae5/+iOa4RF4AqSQMSgbnZbHacoHYn5Jzx
6/1g2ypflT3wSKXJSXV2B5JY6/veKN+kTPx2ffudt+kngf3fZc/RlySfsU1/U4XvD4/GUVtseoM+
6yrnWlmOnTKe27HZJ4H6UCT0dYcBuQc7Pfyu4r/6QD8uCPWngSXiULT62GUD3TfyrS3M7TDwLA2c
9XrCj5wK+ngZ2THtrkuveA4p89Ocbr5oGq1F42ZSHJktriEhgaMh8ycY31g4FYNyOxiIKjZKxPUx
P4r6FxaLVkRiEQxfRksgRYMnS/pGtE80vH2TdNCKt5jTtwwjH1TT102QEpQkTHjpYL1QE1RvKHsL
VNmxLGOLh7jYZkK9SgmlT7btqmurZahc8yl08gChRDGcCMBGlIAd78XrlYfU4IiO380+PpjLV03q
F8Jvh2V0v2DnHaB1JngzNcGZJeNjk2SubA18ZpX2jMzYsRuQS9+s43GNG92ab3I70m+SugaOy7aG
GHxZQl9Rvkd9XxCNYRVfva5vquRGu6YiPbCJXRUFzBzKSprqjbRSNarKoCC7dvphhR2txW94xSjO
st+0VNAoigdNLbbFGgRv3NqygvmZdomG50AHCudMPupIhcw23MACYOpF6DrT+F47BTu03hFkV/oU
4AlUMCW3Vid6T43SA4U6W5rB6fD7My5/ZgzJrJNbpZvegvEMDECsfIG6Ke93pUp5ZtgdBp0acsCM
jhZXBCk31Z3x7JBYNO0r6SHVzrXylg8y/LSMrBDX8PyKkWaTVERDqFs9f6WAgU7MqTzWZV86nTzE
qALUU1/OynZY8mNLGkQwDYM/NE/RnM/AJt3rIqcHTc9+YmDw5rmYB1dXhWMO6ZGILCehz4jcARBv
Tq/YXaIe9dxEzNSIjXZ0TbY7o72rBAtFcbCdl4fKeB5x3cAlfJObwo5oEIOAlgsAaBsHxErgDgoU
jrplz4nLZ1HxyY1jsmHXNnp+eVE9CryZ/VA6dRQfFhZtIzBpwYppaa4dgExcicvDOYuncx9dN1N/
tZEirmg8iofVMbK1q30dUYJrXq3pHajLsVmJsrDl3KsJgsDJF1L/IFlP8LtbJ+30rYAuwX2ySeSr
GtH5TAdsa1d/ehFdUxP9pTb704zaOEy63Vo8OoCCwsF7XTcBshoIGYwF/NeC9GeGrAHDipJ2OXtP
PXK6nT4N5AMsxpsi4I1iutro5fgoDQhCST+bXkVUu9XEYSj9Uq/5hNra9SixiB+z1XK4jLQAlQv7
mWZnWzX8ofnd74arAPjuE/IIQZo6jLIWzZy4F7dRM/Khx3RM0j/RN0SffUp88TobsDVfAQe3xDij
kuTjFip80/5Lzr6VEpvbE3F4RPvIOxnTxUbinvVyOEyNGAttHjdLnDhoO18l3mpdyvzZDmmBeMM/
rFdHAuw247TPOr4q6jst+VPj0gSUUPtXy44ulLufsVU6MY26tkYvjHqpC92PA2gLRe4BNcQlokEm
sQ52/tgEz731VFdfBVlL5AG0w/KU0cVaP4Ifeit2PWqmpwlMS41MF9sWWqKEuQlfGx0gprt3n2bA
KrEY23nWvD6fHky19SMKW6qm9UVLjsMkv9PeZBCyg8ClGN2wjr4Ce/AMujl5AHFxJI1yjoatCgCF
IPmU08FQd8ZDbBMCldof2AL3cW98l6myT+rlsUwtlKQfODfO83ZKMP+SWNmuQhrCouyWJLpLmhU7
IG0qu+I/aaIs+K1Giib06xQW+9ZIYYwm0K4mudlZQ/jfOucF8oMepvh5wuhN2oXxWbJpkGHcKufP
avxJZ6Qg8SWUpf1kc0MxfJWJ/hhpab3ZhGP2IQb9WgDPQMABZ2XkBmsXKRHu2GeO0QSPXmdLFR/Y
M/FsZybO2Cp8fMgEtfLGAr8XQ3FLigjI5CPC15cVZL/qLBrJoz6Ll1zJN8G1NsPLnDMfqknqJWaO
azF8C/J514LjCrSeALq7urBg+XjlCRj3YhhDz7YeRP9Mhs1AXDuq/pPJ38kEP8a450qYL6uY9/jm
9o34DtPxoJAQ0mH0zcnpCGaupAYWj/pfPRBUe0sXBFu7zCAxgM7FGnzMOPVp+CFL9kNvULBNV+Ji
2k6ZRg6DMzEry8ZEe0gHsT/nv/LcvyejRvYDE/Lwq8hUifEOlk32E2ZriTWhF6nmkmoFnYLoTSpd
uVnDXl/LoHwszMXr2OsQTd6sLn022nUxkTgTkeVDGucz4qP6IwWuZLuzPNO8DtrgmiNKY3w1Q+nT
v0vvcebKJpEESC1tMlhAndJId6l/3UYx2Hgbu924JUhoa+L0Cxb9pcm/8EnkcLbDpl/whXbCfdeG
kryRon1k5aM1BGHLtE1ZwcwIKzho0UAWE2JbLMESaVaEWUCOMWAIHo98AFKcgK2UY2PwxBTNvgw0
WiiNc9nkx8FabijCaIjXn2UcB+sd6cgWCxvJDLK+tjVKOz2ut7VkOVjpXVV8NOkFJ9MG6WLERkD/
jl2e6z53e+wLUvkACuHGwZtcfffy/EChtbtkNwRBLm3MG9ounWRgENIpYBbfhNIcYZ8OjSHxI/QY
ximokfjCjJIm6h0JH9k4mVuzLokDVF0VEnYhIDNVfJ2YmMmc3EXZLFRRS8Z3qnZeRafu2rs79m5p
vZXNJwJ2D4pqQ0CaV9V3+HuMMS+1eI/gcJWSwU0p1hlpu7q1gEexYLWconqKnKtHGZ4NTLjcWd1j
w1a5XPldk/glSEpn4fRUuQWlgQxvUiApkmur29QfKw8AoSg8LpdSOY/GmyBby5ZfOmsvWDWT4Dkh
6qPZWzkhopgQFPZWlmlChP6WkQg617QWRcbvUhwNoiRai67p20Ye9mF1yhc/ro/c9Ju69WrCf2EA
DzoUNyxPWn4u1hoPzdB05cTmG44gygsfAzP+A9y8KEydBphBfrdiOhIfDRqVorsorm17HaeT0jlN
GLoyXnq8r7wdpM3IxFPk1gY9o6cwQebG3ZSBeeYzpZr4WjZJ8aEv5JheFPU6K7FnISueewwaBRfB
ZQ4H11a2SUwQJTA/IZwBIM13VSubj7x4hXHmhaht3HDmC22ZdYjXMGdhsQ68GYFFwMAHxmJHGQkt
RE6XLeaDgnZBHyO/UX+SNKdt8s2qnyMQYkIqOEXYImya3nPhmeNAuMUnzef8mCKJVmTZTUB/rJzA
iJjmpPwoRRGwet8cVeigXH0qh71XYQiZwRcQdHgqQphgqXfCzg9BdUWBh2TA1cMvTXzM2A6yikWM
Ni3O8zomznDgfThYNdoz+2PW9GMRXQPLdG0rcPUEFhPPsNKSm9C9yPnOGp+bOaE9uj2LNHocuuBo
c7BrIM3IoWTpNmk0es7A8UaCiuST8YwXPndt+6uKpQ17aly76vCeQuvOhqPScb6h9jOjmqxuyAjq
P2MsXo2KejT5Y9ak21E4XSocdfTFSbk7JI7yrVu1G+rBx70k5QauNCCL3zhTwDQqCaGKzO62tu+W
YC/dZOvXojk3aw4CZKtfuVxyb3T41k5t4DQ6LrejUUvbNvgQxvugW6dmfRvzFn53b0V8evQ7fbwb
WJ8tHcKf4XJfdqRweUSE8hysWbe8jC/WkhKz8F1qXmq7oEnYGmCnHYgwqxUnkysQ10jBqjznwpFQ
d448YAaSJ/D2g0CKGu8n67OlhE7MsatZFYFUB2U297TAbOhiYqCcxYV7DSJgIdmyRCyQDylIhFOH
MUOSeJJluE0DjdU2ButjJZjjSxDPfm3ORIezSzkGRZCa1O8as+ZaYzzNxl0rvwGpk2BYuJX8lULk
DBHhfu3k6xQGY2idguzZtKTveCICY4Bzop+oJG3USG8VMQg964DO7rVAoRmcTYryhV5sDbGkJf43
za5B8Vpzl4z1dVbvTojmB3yWrU5wqhGHonvcW6eIsBweqLomGjvwIEbV6qZSJhUQ/IatHfXD5OAd
5qfGtpYfJ5mkxojPwD7nSKXIkOGeWQ+pfqocxDnkMtCSL2PUN4p5kseKpLBNbtPRqGmOEfhx+pOr
ex4KMjGC8ED910ZteSIASQ3yGWkOte16M9rRxsbL05iC6/M6N+LvzhkHKHcDAmU+FCvaQsT0X3a6
GtK+WPEAEvWvun7q4u84uxNcI4JXSdyi5kFWky0Cc8DaY4h4gDa3h2j6XbByVBLpfjMJSk99fGzI
NpPs49I+FdKnDjgdzT9VtyZC5w9LajoFcc+lOrrp6o4mwkq6p6bHrZR1nPE0lr4odbSdCHBb0Sq9
iTdOZYxba+LXYCIF8hnCa9GnfhQBfpWcyMrato5gbD5TLuqT7SGPNGC3byC3kngwqvHYZfel8SvA
2Ln1k7r0VInvuyfUZDcCc9LEafBCqMg4QG/aY9xcFp3oGrz+5H4t5MjmxdauybwmclntPgb9RVUO
TfMxmXuj9+NoP7NFtONDPZDP9QCYlxh/huJtJlO4vmTEHIfIMZp6X5bH1TsHVj1xxke0pWUfeja/
jiEXChlc7KTT9CMkFF2wexrN9kl8iykYXjhGoDYD9IfrThTw8W4ooaw3cnrcxDaA9vKu55cJ6E1X
9qMx+Et0kZjOVMTZNXT/gpZb6Fz+Z2FclcSzqJ9RWHHG6FxDc87fFqnWKQJkVM/EKu2dqd7XBBaF
8juLpRM0XtOvL/dvOaGtZ4tRP1WNZLHl1ajOZQp+x5oaSBzL8S2AaoVccQPcXoasOCgfSSY80mdy
0+oHbTiM+oFrfbIQJUS9R0jbphG/hvpVQfmvyacS0U/kosvidS5MnByvhfVN1DPZ4NzZhNzUnOfh
8thdRXhPCcGodqW0Y5JW52s6EN99HEhZGN26Q16NiXEfEDQ1Ogsdb7VyWJq9lp7mCWIbcPuQiY90
ebNVWtaOa7BjzvZA6REDEG2KJaDiKYQ2oKtH2w31nzzCJ+XY5XsHljmbPIl7iWl6hgYm+kDhBbdl
wgMPSvIV89yVYeGSV42JJF2odIWC1Q9p+RNJZ4sKtmKCjUZ1JjEe1fOfzvwOgbaNVD6kk8YppLve
aF2s2kNIi74xUxhBgTjjJzVHeI2fkZZoagFzACrPQwEU1zfNfiws3xi4EDdzfGCc3fazH+n+LOWM
x3xbL+28GY5C4lesl/3Ma6TvLR00lEIKZZtxFEa3HszK+sDXFbV3Y/0U9vskrEgi+uSQXgxgdfgL
+YdeoR7ixEqPVEOCn93pNuRIZztFAmmdF/05xFrQ4d9zO+WohA5xU7gLtdoHZta33opCT05bzHek
DCrWM1ZH66Unw3NyTX1vmt+2ONuBr89/Cv3EZ7+ffLyokNK30X7jlDG+2RFASsAafFlHGwMLdgwn
FzxRtk5WwvHqbGzDj7XHsTGBSc943ovo1gIzGzR5Xyz7xtrbgVQoFjuKN8qPC2RPw1Pk6ZqbWODL
x7BzKkqiIZAIkAqlk83bEZOrOm660NUrn/y/Ct76ieHTpHuWPjGuaYxbKh/7h3F8bHkdrec+OViQ
0M3jYtwS5Zi+cIxiXKhnv8+oBjkSH9oMh9x8i8oHHXimdTT9VpGiqR2y7kCQk3XqWgqgL2vXN02B
Ecv607pGxcqDTOf2CrDbFzMlFNRbp/QOy668N9sdl6ej0EhroGsArheJY8lHUhh5QuPwsWK/Nxyt
v9KfEBfuYv6R0bZu5ed8OjBROir77swKO6FgpqYVq/gBFe34IbtKHJFqd6URzOg9kyII9TlMjpni
6o1rg4qmG94Y+EUcV4a8NZ9JdDQ8rfJZsa0f+ZeC8h/rW7uoe/Ri/Y+u+gJTwUhKykZ9D7wkx+eL
9AkUn4xehMlbr/7onpqr+VVEroa8eaFoef2hxudutZWgZ3BIxYHLiLpN9aqScdYeSTDDX4o3QpOO
3UK+PvK1x6CnBHibTgQFbLp8Mz0uj8ZZ3ZfnEgB4OwsPSclw7X8G6qnKXcmBEIJMOV0Eq789VuOL
Cyl1DGO2w9GpwEbP8XP7kz3xw3ef0o2D+TgWOUH8O/U7SMmPdrPcrUhWb1i56RRzAVwQRVmkheOW
5cH5JcAVLIlkv87cLKUz607Bg05s+/vMmJPsLQL4xC5PvWVwst7D6BisUaUOHwIulxlWEO3HRnuF
k2k1tK3EkG/LzK2FE6THNKXE10UoArzHIk2UdfNJ+m7nDtM1N9XXoU632RC9zOu6K+UVvb2gsE2o
+sTfPJdW8t4UWbMFdaJXWCEIlc2iMJLb0BYXhSBJwt+XB7mz3wptx0BildskuRFSEtZ/9Nlnup4i
mL/eS3sKyBD1kuGzp6SaZshU4vPhIQdJEycP/UiG6ky2KtdLANQ4XdViOdTlzOw/sMF40/ATcDUG
pJHO6adNP4Zm3CZgPRVCe7L0CylS+zo8F/02wmAE7sBjXdZH8P2WrpQ+hseuCqelnaLqf1EMOiED
LtWnviHRZBk855DmXdWxnpubxIQEZ+4I55KLk+eefVgs96GDKwassXg/bW8VgoTzH4Vg02HNeF5d
CvcWRlEDtx4ZfTAi+WuhDZHHrsoTsaHBlMeue56UT5ML4FhGr/1itwQfA6p8Lea31IttVWCJeHsQ
RkjG5ckef2OyIhdE6fVlFNsCuLjBBrtxhpPSIsaT3wWIQAKkxw3hafY+aQ/qdCsi2ena0yrUUsT7
RIAiEDp6sJVkbJTe23tTfu4W9gPJnRmBQ8Pk4/zCLKJadA0ThqM+Tt1pCFwyU0PkpmK7muKv5GnU
W3tnXEuAi1eGVhTU2Dy/2TnqR/TzbBNYHMC1AfEpOdfUzZDobh86VbHrpZ1G6svoj4WP1uCNb38Y
TNIhwSmWo87P2LUzUOWuuNFcPr9FGc4LXklcsaDhXtnulnTX4gxLtobu8yjyWoyKx2fL4fwfvrlR
ETsQP9oGbkMYY+/1gVMQDKo7xuhn+q89HwcK0HvpBUpKYGeGakS/tGKBNZYDRIrbIHQWOrfoSLCd
IqABfn3+lcHLowOGiiDar6ZWZux3rl6HzXRerepAkCAtDl06YeSNxrFcdgubmSb90Vuv0Le5Zrs8
2WV8nB/EGmziRClwGmIhp4fIRBheHRLt2ip7eNEy5+Lyc3aeyv4TqG+mbxAIHp3ZVeo3DtVR2hGq
2fOTDFsiCiZmO2tyKD+zii095KOxjbrrTDuRTZgqFKGaolCbebrSy0yMLoTpi/S1xn5U7pT4bXkQ
CHNbBIbPdf46MrT2Z0uPPJNlPVCKl7EWv7ZwRhSdqRulrIVP8YUQRT9ilRsVEgyacuehQiTfHTyw
qr24O1kAb3kgbpl19ybpGToOCEAa5HNSkxJZofIncEK2e0YogA2rPxNeBefgWN20l5s/hvxq6CQf
oZmg6U0edzEP3vRlCok74tNr9bd8yV1qrXtGF9uStoCLgCKbLH1qOlLbPibjpZm+e0LmCou1JUQw
DmausD4sdbOCTBuNcu+kYcwGABFP3mC4ciDyrWQqzUOlGtolK/ZZyW1dEmF3zhTrpbKNqzxkyhPp
Q9iv62HxhinpD8iCjoOd1p+63Bgc48w5WPtElQmX5Fp4zQh8vLK6o6UPTClirNxKWvJDCMIKV6OM
B2KS/Rpdtl/RvgqVpmOgUPjYlVo1nRV7r8+jekPktgYhBg+atcCLDAcFiFWlSkxarkk4utWQ3Gt9
/tIC7mk1Rp6jTcVFpDKh4o2RexERFS5rVBr+KgPAopVQnVyEazsI+piVn6hmXUKaNibuPNJcZGZf
ob6wrhucTmPaHzQ1s7aWHoAuGUp2qunjOP39JwLp4n1Hr2Ox6HtCJZZXUs8aTy47xVPraW8XHXGU
Q0YNDmEZO5wcXJvtshxwguS+Qho92GRFuh0dB+RlxKeGO+dYofzern73fdkjq6bh9VAPqmfUyaxi
tNpT2Bk589BmL0SrYDoYM9xBbX4xgguBFfFeCSekI7VKZMMCl9uN83ufyssFiaP53EnzPW6ryFfU
ZthJg0IKCQuIU78tUK9ns0MeaVt5fEivk1ABoeykgT5Xu5Mmw67NfbMrCDGB/sILoK9eqyWytqJQ
+3ttVJXflxjetJSmkShg0V0Jq7izwlvT03GlqRC0Znf8+xej1VkucmEBRppM2QYmEJW9oKnnY600
5hF7VNQggiwwW9otQ1n9Og5l43MzJtGLINgUeos7mziVO3962s4Gq7Dm5BYUHU1Dh6JZ9F2G2Y3A
nGXV7IwXYwYEJQ/En6c2pklhvGu5RixBXvwYOqRXqK/9HEHL6S2p4PW65bej/Tt0/JKFykezqoky
41nx9DpiZvzp+8DwK136GNKkAvilAjQGREYXVeh7IZEenKlvUZzROMqxFAlxj5XkXgQSCZGsXaNZ
+CmxQ5i5ETcT4dWiUpUPcmt+trFJ/aGWQmsRXcYgbPYnqceNVQLHYfMRfXgekGfICES3AxBhHUie
tvTcJRiFLSX+nWcIRAmQUpWB0PCF9q6qzCfD7o9RYV1HDEgwwIIicJnOuan1O9V+xDW9qVEDb+2Y
Ba7s4pea+m+aXBGFLqLzVutJqLNbT1pzJsgBzcOi+xYgOubLTangchmgsmFZuG9pf0C5R0OVLpMY
suyyXn4M0mLbN9OpnNleBJM8mojnqpxetFY9B3OCmEphWR1SLyer+QQXtVMtehIzJH+wFCjMFsAs
FTrFqem3OY3jhT6o4Zin8m5AsUeIyr2NqR4bzGlguSgIwLc84rq/G4ZnTBU74oRdHPwkhbd1gWQw
2JiEAkAW62Zy0VckYcwIBK7Sp0FlDTSS68w3a+zoPWgxz5B2si+7+jWc2o+aE2qDoSUAJtAbPlJy
y0c5mI953UYbbUlfMJ378VJ81JV5JlEC7THgh0HHuZiae1lI9qZuot3Sal9C6ik8LaTnmuxWMURH
UCCGmJQ6naS/Nwr9WV0FKmvmGnQ9yGphXmVsP5g/YCoXBoZSeqrpO2LCNykTJBgsayqZ4qIrHV8T
KX/ZzbKKt4a7JgaOLnR517Vg/IsRnwZZ4MQnIdSFSBfUPEATJGLb2sN9bttXGqK/RDD9oFmDyrXX
/QS3QqFXVAAgcE/zGdq9rtw0b4lXqADWzeIglRT4Vl2rOQmWpqrqh90yiucYPatDpxAOC00hJJUM
AMeGJYDORHlSBwjU868iLwl2ZCtaeoMIfBDvCOJFjEuAnqDg4GLDa5brgjUy0cR90LOnqZPeJ4UV
o5lGxCGI02SD8KKSD6yiM6bFWoxCPP3G1K1v5mY8BlFzTzk5HboFFDgz9ZJkJZyv+laGz8SxJO38
XKpIXNZXWizxdVSoOTOMr0gpf3Sd9zBNWRewj0MlvSWt3hxsxNGOkacx2H95lixTdWXF3MnFRKQZ
LxreFnLu4RzQtNg6PHuZgkjJ2BkmTT3ZWfsuyqUBWE9Jwxo6ynfaPPJqFZI7rLNPi9I/ohU+dVU6
DUZyUACSENQV21ZC1c5hMJTejFh10Nme+jX1viAQIqQNxtZoREivs8E7G5Pqjqu9BnydpFNoakee
wwoEtvkyKcNCYxS6ZkvlM1CiCMo3QwyXYWlPSkWhW1KO4MFmedblYG+TkrrBLan7Cx+MMhCg4AqL
ipnNdyVaRoeqo8TpzkseY8O1DK/qDV5JmheyBLZYpheZjjnzPEvGU5JlCHN18u9kudxxMOLlJ6lK
bsWWVs/uiIhhvxS8vCbOOtbAwtPM6qHJrGNssENZot4jVaDaEDjVMgGeait4UFKIvAJ2UuPdymaE
51EffGqkEBD0A0vfg10l0YyUX32jimJnJ1G8D0P1T82JYfcbO4yRp5QWBQhzAVxZzyAK5hExhSA5
IXnOo9mLxhdgusILlKbDMWBe0CW8p+10ERYZJ2H/ozbqYwwO6IZVf9ViTbv00wDZihEANSV6jyzx
ozCADm6wW8TtnQuKeYqtPuAOVKuWNAkThQO/RzIS3JKOBSJJwu0lNei2dLx8r9wkL+0uVe8asp51
g7PgIXXSPsxVVTFD/iL6VD6Nr1UbaivjNwTQ76r2rPZQpF9y1N8YoIj8Etc0GJ01QBiYbfocATPI
DgREMt+DAaFMKHXfAnPp3L5w4fzQWkWvUhm6S4FOROglDaJJF27C+tK1Ifo8kK74oCXWidr0VYnN
AQqSZDQEXhq5swrsSmHzqmwq5l8+dNGyZEctW6wtQhIZ6G9yRug92/S7Wt5JJXJUOWDU1k4RMfSb
Vbn3V4THTlooGf1LNWbBQD2ajdiRd/9rTu332KZf5BzLfJ0klhgsWg+//l9132RxKwO5lDXRkyuQ
MKWf9OGQ+mAaxLUO33UzOb2M8pSvZfO1kji8D4yQf79RPenv1ezrif3barxKQyV+iRXn0C6fSdb/
/vs/DXb0MJfpX7nu+vuuwkLUXfSy6d9oakGKxvfQmh8WkUKFkWte0zFIZ9tUIGW1NArw8lUNNaLO
ZJDnJESYk6W0DpQtNQ8WnWNtax7rjm2YIKY1RFR/k7IEKEbUD/akHBdyRjZNFns0q1B5k/zQN0Ki
Sqm6sGEWyG3R/q9Esf8ypwXWgK+yIrQjjLp/93/Ky5/8p/3X/+S/+Pf//K//rewYJDP9j//wN/xf
dox7E1d98+f/Ycfgj/1vO4b6D41SbAVD3t8Ub/P/2DGUfxC5QaSQIIEKb/UaoVKUTRf927+o+j8M
Y/VcCLI/cHKo/2THUP9hq7ZMxTtBkZj8yOz4jx/v/8OOQbgxbot/duhhwyCBii8omARIdl1zXv7J
jREyYjWyrvS7JIye1Hrk6KwhNLSPWIbSZOa4z+ASdSHOTPacBdLsFAPXQpSgxSXy71hX0WE8KiYC
kMSy3pIZvfPQ6udRgT0PuxGoSh96p0JMYOMoI3rQRbHh2COlc52mfIesBEX9mEbanUzznhA6xT7m
45/wZquzcC0xNEcwn8RufvB/kvmGH07YJUFJy14O4odMndBdGpTWpJxa8XJo5RxV0SS7rdU9xz0n
7RT8ya3ivSIUp43nyF2M+TExn+UcR7M8my/zbBxpmwNiLW6tGDGyT9XTMOfENK36I/VDDrXPBhSU
ceNbDzUs+oz5WUSu4izMV3tcxYnmRIgQoYIIwbhkp12a7wxsWbCn3LQyngEsDlJxLMPhI26R8lMY
N2I6PDYlVfVodmCUgUjDK5wmMWDIiTOz36gDSSzJFLldoFw6jv+DDpIYCusYSX0JpMBvZ9bqfjRl
ShzEFO/imtBqpvzeGghwkJLIRbY6Otmg3xIZDrOwY6iQWq0eG0VxMircrGr08oEgtnbApwrtSqzX
MRDlOQtxNUyUIXHdtLypQ4dlN0ivyTQFfI+sJ/dgdmoL+jSTDJCdRt9Whh3vxxKNkjDDR9te8o2Q
6WUTf7MWVZDOeWJ1SeHbFG3BHie0vSx0zuAYpmlkkhLFCB+JeKEGIqAPU3dtMZ6rKLksxjNFTfJJ
lLFy7ux4dAaLeWmuuogUVgRlI64d6iWpugqAp+xJ2scC04hOug65IzNq4hhhbkNzZVyZP8WSYW8n
hZVVCew9KcnUbIfGMSviAcMiJZUuY0XPkvlzqBiLKBLxzNC6xuZyQJ98bJCUUlmZPbRdjkaoYnCR
hxycTwm3iUj7lQ6HqxlwQoSNesu6NxI7oq2Ws7+qFN7YfXLJ6ROwM7hHK+5ZzGKGqRRDol6/qJ30
US4R/WZKa22bnBAvOvp4d+ncGSuxuk6bFfyhStY8KEUp8UYU3UbpKvICMnEw6fktUUElSjf6YcXM
HC3zIQlMr0oLij2F9GXhEdyOIdLSjCAYRtcIergEbDNAuXuBrIL2vZ5mbJKpaiulz1YUmd8Z8XO8
BM5oWEerXb7ThbXfQkXJrFffBkMdEctHa7mYFvGGRq/manRlGiBtjP+Q4pOK2VgFm2veyid9XWXz
iO6zhQDXZV1z0yH7NZIexB8UeWZdNEubHFZW45GxuMYMpNeMMmiXmNUH7CEs0gDe/akImtFv2wBc
Pgo+B5bvct3CAfeIYDGxb/ZzTLYpZMtSRkwU2T1miSf8aROvW73Jem+y5k9gXPu5wYHMl2qdpOG4
I+X3D6JJ4SvLjwFcUK24AemNnA4gCeOKKXSACyUgw5LamitW3AHPeEjTZJj4eVD9mKTr+GO23Otx
QmRjJn6WdGSWyvNFmFq9zVd0o1xxDmbCQz9W9WECAlmMc74iIsHQ3+UVI6EWHBIC2GQhrgIMpXkN
VkSlXbGVGJBlgOWSZPPYAr5ogDD8aQ11M7jM+BeheeMc/1RCO/W6QJq8Sh1/pO7JENZtmO37MiXX
QoODiq3jrAEJoIDdDZEuNpqM4D9ABIjqzpT2WfAZNiL2m7ASXjBZip82YbLP1nLTlmNYtmqc72Qn
PIiRwa9hsHqmrrwmJVDkX6LvvEDtxCmVgOdjtbg1i4FdK2o7HHG4d3qRFFtD4vWXpclJ1bVirEJ5
OehcQGlEeRJLq17Ej6BgIYEt4+ClMe4oS2+fSj2kPSDTPI2yKScrKqzdvRV7dUIOAfnNWzmU/ayZ
Urb5dsIUFnHR261fxxdW1viMZFbZ2c14DiswWYuPjtus6nAtw2BnBFjOlXeu7Rgml8JZqQPdVyuU
+MQzv0z/k70zWZLcyLLsr5T0HiEKVYyL3pgZbB58njYQjwgPzPOMr68DZlaTycrKbu56kSKkUCgR
7m5uplB9+t695+o+Q8Qw2km0vSuRM8ucWus+jePh2CCsy8fppTWs57ROfNQtNDPH9GlkSVwld98k
DLCNa8MJ4DMjFchJhUzbnZU76bmedK9t9be5DoxTSWght8qu8AiB8ROAIxE1+rEK1F4zjOreqkk9
DBvIo5AWjDOh2/vSgSNJz+s3lemx8+svJ8PxxaK4DiPoxGKm4c0b5FY4tbQa3QLZdcz9BzruzI7c
jZZnJg0YjOpV9FSF9nvbWEdr9rE6Yb3TjOpQBuO2b5tw7fjmjIw9N7aRXnyIaL4fdG6uykSjmIVM
t4KFnG23E0dBYT27xbHRcBlB7pvF4VoKpvB+mIcw15l5Uynf+jTjVJ/m+4D44SHTf3bkEBP0oxx0
ZuK4bIjCLblh4hFIdBWSchAQ2OBoj1qO8h4262M30TyQowUSsdv5veM8RgKNBel3C5G/jOEAZoj3
ao6O8qoV5MTKXWeq/lI3xt30W0roAn2kz/EIgsbmgKfBGRvpie6Mz4SX+EqBmqEOaZLYGX9Jx0cn
Y1gBdtTeGXS61rbGVC0uh70wTZrnZrgJKCKQg8YQGYkJrYvmAZERibKyuHY5N8ZsLgMvsbO7kTfl
SFatEeXRLkE4sw56dFgShpMny/BnmdvMMfUQJQryAUuMl1CnBV/O5gqvyp3rJNqujVCCkABrnFTf
eWmhO1uyxIk8r4YHLYx1ZuCkbJfkI+GtGTw4Hb+6LH7thYE+wcFtajlobLWA5qvbXDVNNiciJ81t
HlUDDQAKQrtYghjyekM9MaF0KcJd2zqof3S2VcdmfmIDoiipUTq7OnTmfKNiRdAvSVutOvnV0s2n
Dok3AwbNQ+gKAlsQzk+aOgGxq8gfXDrAMn+jSqsxFsYcqymq0jFhzKUob9yczMWqCB9Vr5freRbz
Wp8cdzOG8aGPUzqcCKiAL5vcbRtaHNRlZ819r/xcbqc8njamYJlUVebiuZqeWAPbPs+B+w5oXafg
Ny3+Vz7437tIl17WMJGRlwhJ/rZq1CujEmDoDLfnkVcxB/zSLfObyvB3Lf2OnRZ3t1Sj2hFzdS+d
XN8EFd7herQ+k4SpajmunZnaTSf4JISCi2oD5YZpPnQJxtTEh88CghSWfC0vIKweRkwWYyW8WeUj
MebTFo5KtGtRm8QGGocm7p8dGhCbjoxOBr7dcy6jszPRTNKboj4YzWBuQN68jMVWNIs0eIkSdRcN
I4mSBFVXm2kuHtWQoBh+J+6V8rGJX91YTfvEdopLH9Q4DXv0Mmlq7wo4M6seeW+rVebG19psxzON
B9mA7QjmhycfoZ2jvWsZnmM/QwOax0LbqBzXcWR+zTGTcqVnxgbg0s+stn6YUdfioaSd3gzYnumW
Po0qOLZKvSZ9PKAXpb0l68dgU5FTtsp88JFFju7KKOCi69FTYeZHmZrKU53xWRvlF33HFh5MD7Jk
52LCmHFjO0zJfNSKU8ApJxvzFbrxVmZjeFKAbte6q5ZOjmucSC6BNgKTx0lhJioGpnqZzee4txiq
OsyWITG17rkigGtdEft4hgxJJCg2ctB95U7md2m9b4m728jS+WU28SUbOmARef9lOu1B88tHRzq3
HgTdypwA6saVRVPZ70nqjXEcihBEBpDYq2tHMzcq94vOEhhXnm0kuvFDbOXz1pnXwqVKrNJ9O5hY
Z9123mK6LQk08SqkCV4HSm41Ebm10fOHIsKSFvOkbUqfREqolimzDhfZBpKUSlcYq1uE1uVPEIDf
xUC+QzCYj5WZEEFRYEWqZqRBzqsTdBo7j7pgXNp2Bdo/p4djMSOptUf/SH7Fz5jL0OxfBakvgF9R
K5Zou9zAui3DA+k+d+XRdLV9HfkIh/oA/GkGcisOnGORiHcASUzle3yAcwZ3Fb3Do17S0JsDbccu
fK+Z+ksq7dDjff+a4KbkNKznjvb16AeMvqJj4YbE1bXTYhfNvwKIyaPTXPURiN/EcQCM2qH/n8bQ
Whp20ZmoQWLZunXHkILduXowk6K9wt1iYI9WMravrp4/x0X6owgyKh0aTbVx1ci/W7t5/h4zqcGR
WN26Id6LCWESgJWky04FhpEpl+g2zZ96Tf+90OqN39Iu7Dvn52/tiH83b56m8ut//6/Pn1mEebvh
zvaj/VMXBnaY+pfNm8tnvnRv/vmX/b15Y3yzIRiBtzUQOBtgsv7A0nAhQJEiahrMODh8fm/emN/o
o0Dy0A1dKlOZ8neWhvpGFJkw+Y5LjI5Sf4mlIU2bb/WH7g29IWKz6Nzokp4t+VX2Qhb7Q/fGrJq8
JGTZ3XdOBrE4rt86mrjN0L5kZXPduCI6TPAhfWIj4+57MT3rPmPkZlyyv5qQGRuNZjMYIUd/ZaAA
NB6zRG3jGkcnwmu9IehAAL8IZnIigoH6WzPKxyhOP1OlO4ckf/W18gkYbmBa9jqb+HHETTq7ehDt
Tjb6DoUBcwqDIOI+uOlzamyW3c/s9UeGZ1nFN5/uQhimqzqJjqHxkyHXgiwN7x2u3yLaoxoWJ7vV
f+ojPmnyQFYd0ZGNcSqYBe99ld61CU2dmgHUYKqdq+FPI2H6WEeDN8nMs6dR7Cd3yo/5mB573erX
dFO+mxqEDHgNt8kmm7oVR98BNSTI/9zERrVO47S5i99nNVEsOuw7ZeN8+m1Uehiaumm+an513Irx
li9a+bA5ETeNwb3yMfEDGSozXpJuowMrGv3RrJ70XL+YZcTNjI7LFNVn8q/XYQl6aipEumEFYrtC
QBpxg6u5eG+mSv5KrKBbW00DNchn/tp3+COyTmf8M6IdKAa682UN0QmJjg2brun0LUqSnJbd+IPg
NHfT9uLF0ozAc1UbvCl3N9dPjo9XVoK43bns7zKto/XYNU9uVH8vgyBf2VaXbcei7VHqF7CsKYRW
hhbhwJxW0zQiL40qeujcpnaQSsW2NXuHJplrb+dz1tv6qa3F3mScvXdD8qhule++RTL+Po/0PC6Z
ESMjYhhsjkxzeJPClNrJuEYyuvhlcpTmliDy3VSkn2C/QtyxP8c0zFYbLIiIUXLPbPB3EajTbHJj
+sWo01byawOm9ug2Ju4kpHlzoWMvN9FZl7bbsoM/oZaHUI+GrG4sFAylIn6JKgUnj3t2E3OP+uR5
8aJwq0jWdYSteejK5zgdXw0LzAOhb+gqtOR1oBhcFcQrBqG40mram5L7Qpe+ltHw0o/DQYOwCyf9
2bWqS5D7HivyIEVwnFV1Z0UwNZzsmrf+biyfILwMKxFiHJGZ/yMBhrsqB1/tRRdsl9+4cyqAonRu
sYmEFvPwkhldTPOqUMDaTIlBjLIRiaWe5/dh68VFD0DG52qK0EOnC2pwlFf5nQsmHXWYfMSzDtjy
7PbZO02Um9OIj+F5ADJ+QqmDJqALb2M2jJtpaWdwK3iLCvtcguxD4lDQrMjJkBzGdb+EFNnDYxBS
kU92fw9THUnAAIxyAgfVZljpioxJsTE8JlPyQQVKZzSnNZxk14CzclVYJIsGDpCplms1+hgI+KU2
IFLNkPdZ3YlLARdJY9gHFp5b00i9PNKv0dKT0rjFhoQ9nrrqZOuVfrBV+CrFhxC6tU9qan2RLK+6
jO91FfysFA9jpCSrpRuxprkVHp7uNY3VsHOG7jbX+QgJQ6AsAPAgs71VvlS1oq1WzTszGa85Jo1X
rllY5gvCbdLlf32r7NDvGO82VxmvmHz90AhmY2xm4aIkKycGSu5gvvjNNrGx6Dmhm6yDGBypY7J6
a35vL0kFTVC/h/AR+dGp8IdgnVIiDSD9NmEoqfwotKYeSbeZpThK8FjNhZachvZcyf6Udj2OnHY/
KZLHjebo13A+wrlFnW+fZhN9YXJfKPoipMgyQ18iqgX90bGDYU8K+AsPG2yw/myN1rUoidhAQo5b
Vx1iKLxOUjzxPjKcdTX/YC2OXx2hPOG/1LU0qLKCQDrHOWi0C7UIzQ5efLJwUUVqM57oeDrm9AA2
icMUTs8BtMiQZmwRDo8usRqt6f7wfVSOZEBHtzhoyAkmXe08u7H94qrFPB9csmQKT5bQk6tt9sj+
XCxdXSpBkgq7P4b+1B9NOSWHGFh7F6kaF+O0AWesn2Q4AGroiOTSM2HtizzMnhvTRWkwEB2S5lSU
4ZxE5yJuPzU7srdmCj3f5PbupU5oXhTv8rwCe4kRKmnZRLJU4rCQ8iiNcMGtFc21mBu8dMrgtumF
dX5sagiWBJWtqVP3tQPvMqlrtIPK3IuGxEw3e9SRwVhxfCEn6DlJta3hNCestAu4ZD7VoTdp5CZl
PB8HFxQHeod8rTpkKowWtQrTqiPzz36ZbaqI5Ge3dt4rbUSEbGhgqXQ6tVU1TvuIjrQXdP6vSYhj
DXjvUMWEgZq0lQ0p0h+NGe9LzjR/gdDOJorCLHZ+AIiQMJEENr0EnU9pfZX+zHJKGfVIUF4rUY+n
wBrY0MCKeUqjm66CSUfLVB6ALPqvUxnZ9Nv6ElyW8l+tvGX2y37UcB+wyg89S/xLPSFoluPIfSvK
f8ShKH458W6s+5+T7O0Hl30BS66eo+lmR4nrwTyrGLhAGsTpzkzTfDc6xbMdtzrtDs1e13Ie102L
tEMDd4f9NDupKuadUjzPIuZsNeZKPWoFqZPM1hEZ0H/J6JozQPcJTNc7Fzeo4580vNZYdSFldmG9
eJ/1pyEbFu0Wp4UAxMP9bd4zfqcUKgdCKUjLBGO1GHJjGWxG8iNcpiOdTbenma27tHG6dRzU+7mc
23slAty3scTAluHEsgMuoFb3Dl7+C0efobOGkGfT+vs5pFq5MdvfrlPZMbd7UAkrrgelF7aKy6nU
V2XuX/y++Yg13PFGfkj6iVEYik83JF2IkTnfG5U8M8XQgyzyPeQDqkaehdAeaLQiSQoj/W5sLMJj
KrA341Y4gAQidsPgVtMBWmVp6vWD2ooqvcG/fl0+YlPVp0HncyuNp7yknrBD1NAqjX9K3Cxxv81J
RJhFdJnL7EAEnEmkAoJLfG0Fthlh6ttmqj5TQG7kMeBkKH7Cir1XGGRNi2eljGr0AaX+3qodEk3p
aaNWrUfRs8pGDO1ltygVmn5cm86Yb6euv1InGesUvDj6+/BLBNNpbJo3SIhridZoNRMgxvbTT6xq
ygLfcdS5j+k8OkbSbal14EUigx1bMCo2rPIKZKXfHaKxTq+trmVbV2rUCDHN1T5uzm0V7UydcGdT
/YQ24sU9J4okQQTPcVwZOaCNAD6GtW6dODgFwbg2UObpiIa2teopGBE/rDVjfjVi7WKY3bQuA4q9
0SrOWX5vBNILuxFQvN3e5gBzqOzdcyr6T19wpbYb7ZSTtwqVaaDY6OEalPRXs7y+GBaVTlUzqhF3
VjwgSi+6h6Fqe4rt8G4uTl2H75pe8wPUZSieYdzg/UG3EXPgs1p/+InCZIgrAKEoWWcpYupGS0wk
Y4S4Vvb73BHKUJj9d3rjiGuDc8xnBcHTwC1fPvXRwGxonnvPcS5apoHZCryi7L9bKSkkbczuMlbT
tiQdFw2cQ+sXnSU548m4N8rqJS8FDg++Q18KFLL5hMYPPVTdTndmVZ46nSeVoTr+Bzq2aWvezb0O
lFjxKFkwtRlSF4vmt17UvzZHrlj0wHHwC7OPXtEGGBa9ME40C9tBeoU/zd+VCC2saPjRliGyTaqP
RXdsy23IUsuO/HGGVcUhboTQqkAm8qHUD/miX3YXJXO1aJqLRd1cLjrnFkIc+NnhGLi8hGJRQ0cW
umh6qAY7BVpperugP1BPTwP0wCFIsFvgl+16E/PhjMEcxFuHHvAYLDps2qOLFh5tdoFIO0GsnS+q
7WTRbyf5wU0T4xrPQXOjqY+MbVTbAspT0weH3jQ4CforjKWE0RAaZXScJC3gEfZxPY3IYUbKCdf6
VEwlR5vQUoxUE0r3yXyL/X3WXZPhJY6v9XSVwb0enBDRd+reru+3NsOHqbmUSYelfo87w5In0770
mBBU81FcODbAtEAb5zh7MNS1sO9s89nAJEhzJ56n1RZ4Gq/0Rs+4lw8DkO4yXFGyv4cFTcXHMDhN
ntWdLfeMxEC3j2m39yGhBnTZOkyLnXzvxevMy3fYOhcQrVk8TelX1lyT8ex/gRbGk6bJ80gIYlTh
m6LTqfdPTviObq2tti79OFSl05EmXVR+6f5tUW/57PRbYZ6c9urY98JGhPQwuge9Jd3hJP2HKL5b
eHKGeTcwpA0OmEIirkJUkQ2VOHRC7W7wMVPsaPkcUnBEzonjeCgfQosYt4sumCWdFduhez9anuRL
J5jzS/2UVQ9bU1xV/u6bJ0veavkqymvzkkHtokCh7MWHzhiuvo8oF658Y6XOubhz1UZHi2B6/BPi
7jJWvmcVx0H3RMivweXZW1hVxd7PtpbprcuJCuJa9J5veDw4Zbgv/FOUHdCcWenbqHkM1pv6vkNN
wBwVyxSJAiALyIUo7jGa0GWd2msrToF+P4ldXl0ycTCKq47EYtwm4c4y1n1KP2vPNyfpLtFYb6fO
2tT6lpME+uUBik0l2G6JVtgxw4J1otdenm5/u0bT7feSZqNzKCoJJAvHstdPmMIvUUbldcY/GJYc
N/ddubOeS+yckfpYd6CbxyX6kYdGtZt1PV7yaN9ad4aCmnPUx8ewBtGGsam9BD29gReQdSZeWfSp
uPrKo5O+NT5oQX+1VsMlc7cksqjOGwQ19sr8jAfPyvc9NHHrDcAYUwiPTjVqFbabpKbYY3jpLQMM
9xYhck7u0BMH3Z3Dw6YhaKWbj77z9FR8JA8MX3CKi/pkFQdZHJRx15aMZLaZtgbSC3ZvRZv2UHJj
Do8T2EL5rOefKRKS6AqVEWlGX7+B+3LLS08HYNzSrS1d+KF7iFyjPFnlDiJmNx62g3bt5kOdYJ16
c30YwVut3bgk8+EqIV6sqnexsRHhtk92FjEhGhMEqI7r4bauuUJipxcbV2PcDbf/CAhA2R5eUkQ6
YbpT4xanSZccg3xfD16cHgcG8sh/e8KSNkseAbh9ileMGYrM2hXTbMvaTMUpY4CW4ObdpebdhsYN
f7VqPJGuG+TtAeFpB6Vv22pj61tGvl7nbzNaTiVL40ieRBuSb73n9rRJ5Ykpbtlv5mGfMuVFB5fh
9MMzyQTc9GLTqyb8eOvZQAXDxHBZUpR/3EYrPLH5WVsG3+umWdPZVk/IWpF80v8qFhr9WgGchAPH
dX9GjbSqPzFfYNXC6ybdVfnphDtsNyJCgIGyfh10iJnWEL64AZuQFO7zli4+k4DNhqu8Kj7rZ5/M
IrQM7crC1lzTJ+e8XkftfoTX8GHaHgooGmD0COBmMUdjVIYXiMt+HTB+/jW2HwsQO72fU49OeR1f
kC4g9cbzh6aUY9ZWG+ZDs7NJIp6eFUc6QkSEf1l+CaEF4e91VmvMnMYjKnh3XtMl0j/zjzDe+J/a
MsEg+bLc6JelvOYJ+UXoCDSJAPhe6vk37Uu3OeI2tIVIYUI7FOekmK2Kn/ZnlT1RJzK/zodDOnwa
7o6kh95ar63sIyBuuUWpW/QoW3zfXI91/jOSxOAMBtbHZH7oMp8iNMCtWAFFYqLZyzvZEuuSj859
kARACpH9NEz2wGv6r/GIgD0eDzYO8GDCUjCI8rua7zPqmgKapGg5AyZcjl+Z+WGCz5uQEs2+toED
xemdT1uZ+rc8y75aqhsrjDYk95FOm9XHpmohz4/dqxlgqiHfFZopNCHDX+aH+EwhNVYuibuOAlCg
quin4ee3JVaEkT87mjmggFHBo4PHksEUxPKDritOecJLecuKorxLOq5ow2TDIJpQCMMqw8fdqfCp
SbEGVxooCCQX79nyK3RYYt1MG9ZDZd6sSPcsCxRfp6UXIdqNNp+m3UQUPZoVLu5NcUtzO2OPxcSO
DB9Ab4vlRK/Zc9ClNXAOtAEQshC70CnOZrQnb5UHy4Guwww/s4Ojz3aDmvkjK9JnHzl0YtofBfZw
2i62lfCrm+Bx7arDJSgKsGrtSjgx2pO4yjelBJhDkE3iMSJt1pVuvNJWDpcBdMYLctqBQxbdr6vJ
typkeF8CHB6ZTuphYSBDiF7zs1++aCKAQ8Umbmkajt+iQLeBKyKufzA+2grVgEqLmPr7DqWqjXp9
iHBPCNJzUoqgqDNQUxEzMwQmVahbQMWZbyPv+MKCl/Wwrg1OTTd6p68S84Drdr0fC4cpabknP70W
b3LoL1EKz0xl5wGOuteYb/RJXpX60WampxJC/boWPlS2+MazCrOI9bMtzk2lNuPSO47FvCPH45ra
KHTzzoVj668K4xYkeNpCIi3oOjAhAws2VvKTf1+zGhZoy9E6h9z/Yui+KLbRoj8G3MIMOX6kmbYb
WvtNOtlw0qbJsxMH3T5ZhbGf7f89Dspbgkr+n8ZBBqTx/1nLu/lKw+i/D4OWL/rbMMi2UfLiBUQJ
ZZGZwn//axhkW98cHRGta5MQiizX+QNY3fnmEFyJkldnHiTQ2P4+DHK+GULyVUhwucksc6K/oOSV
YsmM/YOS1xDkBUmS63Sut6bhOn/iqke5WWa8vmrXJc3J7efiLnY/BxERMDD7VK3jc2bWj01FdTbr
jk7uMNBVv3PJ7wV5CwF1eOrZvTd1FWnUcD5oSNEN1zxcjla8kIStR3cT4QIrc+gamsfx11DazbMe
MVcYsnXRT8Fdw5mcWgmUAq17kDXeMDAjgY4ArCOU1sKNnKeWiVU9vZRpfo6yHLqekj5JKsv4obhl
JELeI1Vkw2WXq3r31mcFktZqsK+OAZ1dZ0aS0pHvGotje1Ibwq/WVQyjKDca+9A35ve5M5orkYPP
7aTP3xtJjYU1Wm9eBzutqFw15c0olSIQtKgKJn+8joGNG7l5Z85mnBksorCpPL+fvASV/ylX+dZx
utcgplvpKKzskVORIbnGrZJ6oax/5K7cBSFeYKtX4IGq4uZk77FlvXUlAlR9wN9IXhXQm2ZhtlHd
DWV7xkmEjxfFqVaEiuzL8c1Onvp+OozlhA3aCj7lEhjWKTmBymNH+Y6sYckjqrk210537GdED2nI
PbwJ4syLEa2EgRsjljBiFKxUOoN/i/yk2kkUAtGIdNjVQnVype8xg3FWfT0wZemi8ISK09o2zm0M
F/97Njy24XxSZu3Cdqa1rUfINceB44Laea1XQXdMJcTduJOYXwVoTUdxzhQqaXd+3jUrh4gN4puS
5ByLsTvr6IX8RpsRVME8ngpuTnorsEpaqfCGSHLMRaBsmgD9c529iMh8smiVeHGA+Txwb24ggC9K
9wIaVFzAcMcoB8CGZ3P0WobzUaraOiIshPCQte0Wbd7rqFePZYIGOY19JNp8GimtmjJqn6qFnBUU
9XGax9zraol8Dyroqa3yfp+Jfm8wsj91s07V23MCTuSWVi0B3rUv/HPlYK9R7XDXxeFzO4Tu1gzM
dFdGlbwYXbcL8oEM03CyTqPfpwc/9e/jkknZNNWX0dKT47+39L+wpbPT/ost/TP7zP/jM//5H5uo
+ydbO1/8960dU4UuSdKwDZPxvGGRwPW3zAxbfGP7JhlDx1doWFhKf5/zi2/8CYEaFgYOXRJw9/vW
Lr4pi8PCNYVp6Sbgzb+ytbtLEtcfd3aTDqWBR4R/DN0BOPWPU/6y1qrByKEp6XH0q8M+ZmM3Ky33
CTgHna9Y99LJhieu+U9RIO/L2Xq362DXuR/sDXgStQB/5PySdBbLlIAFTfPi8xzXRwRC65ExVuD3
l3AQL5Vk52sD+nvmLmbAXqdrN9E8Iy1POmGDXOGtQfN8EthchFNpXO+NKj0klkJval7J/dgNEJUM
vArGEpkUfB8Rxk0l1XZaPTpa+ThTrPoWkvywIJOL+1D7fU4fpwC+IuZVcwS+aAwXu3QOXQAdtzSu
uTG+lGQYl21+Z0EXK6dpl9IsieuWYaX/NE8pHADfeELNxyU1vmU+CCo7RLncmDThfa6scZDet4FN
RmUTs2f3H23tcqWp32KDty0AW6l8izCCxHOy9oeGbqkqs7MRp94fVt/d3z6xP4af/Dlv1/jtg7QF
UW8sKFYOi+mPco0pq2UTAmP3UoQDQY7hA7NyMFTMD6cb2UwNoAX077PtaVhlez6df/0CjD/XCEvO
r7AtQQbLb3mKf8rjiirXKZgJ+x7+7rksEQN29XYUi2UHO6mXhPJm+InFZR4gQzW/9HmkzpRC2iGz
qO/t1deEynI7W0Q89YmKtjaCEs8v5vOItK2rkgSNaKAdREunawYbZZhpttnlw4TquMb66wwEbCti
jEZcl0Xhm3vfVadqBNYS2r7wukb+mAY6OMM433ci2s1NtOSr6q+Kzopvjxcn7k55xWFRVGVw+uub
6SX6wRCv+NX+oyntt9LsdyPbU4GJOfuXf+V//Eb/4H37/8bsJimI2Hj+5910HbKTRsFnHf6TrZSv
/PtWSi3sINfDc08JircNSdLft1LrGyY3KQT58qar/qCYUuykLiEoLoFA7Jq/yaxQcixOOP4IcZWO
NhHRo87I9y8pptSyvv+4kwqbhAKxxF3zHBiG/NNO2oWWnYksnna6xfCgT8yoxN5agiQKbAgnoSCD
y3L3gwBhiRJX4y7OZUylNpEcmvjOTLUFmCLjUyjT+1Avr7Icuiu16LSWGknxLXiRTdEkiRcBF7s3
bcFe1wyFZ/W+CT7okdJO31XjWIEXL+B6mv0WNx2+igrsomqaF46VZyD2uIES3frb/vNvNeD/7frH
uelIY7kx/avlHX62bdT8twX++xf/bYU7ZGUJYYhlM2c5caf7rxXuiG/SNBddII5JwQWRP/nd0akL
KgxWH8ZdG7/n/ykWdBuRIcvSsQydL7Vt9VeKBS4jXCn/YZFbjmmztF3pyCWs98+p7sKPe1IV+5GQ
IhPpvZmSQNHlNTFsGJ2wjLxVU01Ir6kXh/BOryeTqj/vtqHdBydN1g+kwMbIUfT4Gdv8fR0O6jLJ
UN0ZGu3Hpi6v3UAvsGmd20C68XlEPV5KXR1jWfrbZIC0xLwQA4jOtwzVXi/z76mYafEblP5NKqHR
OJ6qtOacDIrZlDFC9IpfQlB1mvXpzzjdg44JaY00ML6SA5R6BiMhP8cKL35NZhyiKXKeax9BM0d6
DWqUdKdoIS53C1Nj5oPOpmBL1ERQWPdISHyisjDn+756xyKI5PmjG6nkU+PVSIN0R/ZfuMnzCwQT
gKkTxgGxwEIKaKK5wrMuGXuGTX929PYldMijjOZx1SQHOTGJMfO8Pw0ujHGikoSLZb0s6ycABF8j
GjIgtuT9hu2zDuB235ADUi2iqqF8tsvoUDap2pGLSwAw823UzWRHx3D0gKK5K2EnDAQquLkjpZ/M
GLyda58uVGNNzEYVWuQxDDHJFb9iYuDIPMPqFH5JjG5erxgAmoGytkPPO2l22qPTQDFPc+eU+AS9
TMC1gEXh1iDqzLjB2EfaY00kDSFOnyGYiZrdqS7SLUJpSTpbuW1VYe8Cha7RdI3nokVj3hmpvTh4
oC0RzkDPBDsCcmqq7Jn7p7SZoyDccdOdnQLrTBqmCaEP7q4M3Y8aqWeUJJ8CjyuGYcBfpeh2Mxx2
nSUUyzvFXTkzMGDlLQwFwawjbrH5Bkn01pGas+kLwrfskFGA67qQjhjLr2rRx95Y5RBMMgtWT3FI
kbYfRxluWp2egwEjkk+ZzNgmz8n+UfpeF2XrydAGE1cw6sZlR8YOogdRP1cJ8nEzi0g7CmxGsi7W
Nwg4FldtVZUfDe94CClpjY7D/2yC+yqqnsa0CxhPPVmwhr/LAtyVWVQnUX32gW881AHgVxUruWtV
l5xAtnyvfHQe3Mqng+8jaUkNRkn93GabCJPUtnKok2ylDZ4TBMMJ9eh9Y8ws8sAO75u5IZ0o9/2V
8oN5n81JedSmxURqj1AGcyh1DRmMoctb3cv8JacIs30w7i5cUUEzHCr3JYn3aZ7+QEUlAbUzZcGu
R6QAfLghqH919QD7AqEk79CqNkki9qNsHXHMrxMxeLlFbg08imBCtN/mmORKieKhb/eWfhuddN/p
wY6lT+IT5hwta56qmflvaQ17u0CSn0bDyWCBtk6U8DOs9zSpwe/ayFhDXJQh5p5dWhmCXxBhR9fZ
7nFqijsx8fMte0ZUH5VvfdiB23a7N6RXcIfbOf3AhUoyhCF2CRQvfgJa3dh3H938LbMYy6gwflJA
Xuh8z4jzbR+OuxzJQGjPDRuDDfpohWR059TaZwF4c7TG7TCh+kfEA7jIzc5ZJ49zom7kjzP5nFGa
tpq9K6GEEePEHJeJAUIjPFBjUb/MKL9y6xBBWhkpEIDE2+FOC/pV2A8vlQWHS48aCOR2dUNcFZzD
FM1OxK1rX/pQ2X1YWO7wkE2Mdhs+OdfubugOFK8OUaP5A2VHcGNwALfQAMpYYwlBDnIKjXHeK4u5
TNXMm9ChVxToGbbgNHgo0EOcnLF7JO4t/0/mzqw5bmvL0n/FUQ/9BgfmA0RHV0TlzBzI5EzpBZEc
hHk+GH99f6BEX9O2fF2mutp6UNwryWAmhoN99l7rWwIrVSHKbSxEel4UkE/9CMlmb8J/UkZPglLs
9kZiPpEyduao1m0k8YcUxGBLtKliUjmQyQoqGPpmGDwbNNIo5uGHOgBmyJYhusnT91FTtzOyksVi
BABlMZqPOtjpvesxEKuOEaH1i9wunZUHM7Nwkyen0a+yrPhcte0z8duH8lBY8VPjS0zkNflXZfCg
Gtt8hMFCEB7jL2Rx+O2gxnYJsxXsecUOb/sB33Syk63GN48kcjhtxNPbcBlQETmIbMEPEM5x5vne
Xd3S62o0mo+e36IDkv6Z6YfbxsYnKWvvubXHl65HFD9E+MdUkmGbnDZaEE8D/kKetWD1mIxp1cJA
rSOt59GCp9wEzJTG7osMurNeS+5iTb8yOPngyJCVwA4DPd09mkmZL0Vmc8yhOcNjha2T0byVe0C6
VIZAxAHf+iMQTRvPUeXRhaoLMhy15k5x5UaPG7ayOiDCr0i+OFqx379JS6j7ntPvhFK6C0FiApxH
wsXDVkWxznBUN5nHZ0FoHkamPYx8kNW3lnVWVDEkXNitrtU/xxihZiaJikWRm3caYSAzp+n9T6ZY
4MtHSXouaU1eVZ2dzwhIBgqajFcacQEvVqrtnAEbs+4ZEsyzRJpvGgB4mdt2SncsZDhs0EyJtevC
uU4MRjmWH0H/FlCCwRUudDu3zs3pN630zHODyz9kD17tBDeybpb0S/2VEvOuEHrpbZD4H50S8h5Z
LPCDWh1qVJY5S83Kko0ZTYiBxN0XJRCrkuDHDcFk5UKzkvoOcbi2ikB9rfIc3TUG2mbpG+pjMGjZ
TR+8FC4zW6vK7XOrV2EPJTCpNdrAKz9nW6s73goTY7xTkkzdZ0Lt5kMHXIGFytiJASVoOMqV1afA
LBQTLo8LX943XtrRXDUBEYZR0yobFfE6l3/QwYu568jIr1wtHGn3XJSabHZdTTZK5EZbXnNzMhyO
mQfX0PXjx7T6NKhjSgwFtGU9PtiVf1E3pbVBitsxYYW75OBPGpPswEvDv1J9Jouca3QvqX0gxpgw
PCv5ZATZKS6Z/KtR2ZAq1+Fy611n6cfttW67ykVSD/Sim5F+PEBdRa2arR6rz/SU4GBv8unlN48N
ZeYgeH1ILGbmCnoFJbc0Zl8+VoCiWgCIWuBoYI4toIaWgaEvOxPeat4M5ZqUKhjCEXN2ro6yqwcZ
04zItaWilnvRxNVCr4p43rrDuHMD9bHOxmZtgj3fSddnKWNwGKFXJTlWKOexAS5NcTI6w6l/Ydr7
qtazZWi3iFFCsecF5pMB5q9C7pOlq0ZIrj0AS1xd0YpHrIl7mTSX+ZBf0UtfoUQ9pI64s4iJ86vH
GDd8aA6oT5BzRvYDZVLMsqF2C4kbsZUIwV7CWANDUpY3hkZkYedgkmGKSYKcQXIhHgDnqJvD0qwn
rjUGacCaU2PbTLUjk1SKv9bfp3lpYHvtr8uRYq/sPO8cs+JV1Ub5FYnU9TbDMIzntgf3nWK0iZXY
vzH4IyvsbjFffh6F02090wswA7ifmGxtRKSll86oo6z36mShy9SDvImHpCIHaJmmZbNxlZDw2cxx
lkHrXeM/tI+8wLeGq53nndretL5/3lEnQrlUm4vIbdrlUA8jJSzNt7B06rWTNsV573K+iQiCAlxl
ylHmyaMPxvXBzZK9R47FAWBcfYCIJA8I6J7x3bvLvlEWGErKy9QQ9jLpoVZRYRIkxNJ45RuWNY+Q
lt8xRSFBKu21LWTwW3J7bpICoU5D3JOeD1cIl8+ZFbM+gk+ay7Z+cTjfC51GGxjekJlUoZMpEFXU
7Yx+FDIU24e0Z3Q9UjBM1uZZoeCbb8MeV7V762Z4W+00+Kz7hTmzRlQqg/oJ8WI39frBv0SkXlaq
dac77fWIwizKiDYJAli4veod1RDLiCwYvA9rYZkHrQcnGMMmgKICOBrRmVNNRn7RU7YnvFcyymiA
jMm5L/ITc8cFL6UX1M/VsmlhhAc2yicV3OmY+sC2TTLX/YMedl+8ArRxL5q7JO33jmNKXC/gMDCx
bcPMeKoDklZbnby1snBJEkPt0Y5kJCFnpvDDU0KwkJgbQ/SgKHV4vHOt0CdHKArWJZPRmVG3zVzv
tXZJ85CokRr9UBCqs9p1hrMmCBZeXSF+9OxFo4/OOWEKLF/BLAs0EgVBxet2e1DD+lBPL0xPzw8u
YU1LaVDs+mwnQBs+SE/yeKFIH5itTEF5eK7SK0OKKUXVe5gYP8K39+GQ3sRav00YmelGd03lh24A
00wbIM2FWd27VGpx3+1xI32WnkF54OJL4f7/VHFHKLqSQUJ07Tl7zOiq88NLswzlWiPEbdP1IPQo
4FlLxtZeJ2asssovCmaA+7B30bIJeWN1kIhwGUiCzkKUOCQDpyuHxX1rF3V5kVZsU03Fg9vi49zq
yUc94vbC9ePprDil3u1Se6fKkEyKyNLnWSLaQ04rWKBUjXJYDhWvrHWqE4KCw6K9SM3gWBbo7Bpz
7JAlojPS6y9p1tu7zEcVUXKJLSVE+KVpxZU1/Vbp/WNuADoMcnD6xCOSCUEL7L4Yx8lm2xAeYN+U
uoO4xI0uopinmDuw3We9iQAYBb7ZDuR2IoRGDIEGDVAka1fh5xsIQB0bAPuQtL1CE7jOLvLW2mky
fTRM2dw14PVq7UCTYqBfBqJ+bK2bioQ2WyifO6Hf9TXG+p49RZwPd5EFUEUvlu6IeAvWyIPnpc4m
VsWm1nDW2n30EPk2ORrShek8NocOjNbeIVTXscbt2Mtzz089VOztWkYJwks3mxW+A8LSzdplVlE0
m4hA47iBn9509YahAkKUjt0tCvz2zHOMMy/GvtDS04ESZKnldKvvSaVE8ZsRTegXanKmp1W9clCz
gEIhJomlhKhnK/0UBAbsYyV4CKc7s8QupAsNC32ixXiD8mqZKGjr4FWZM2CR9pJZ9rgqglibqWqh
PDZ+sdV5g9xZFqnAcSeam6yKsCLrwyZV+mHBnKXbRmxxazAgGzEFT1qeXhFHUQH0oXVRjvGAeGok
csMgAaNPQEa6artQJnavjD5lgw0CXFOQWQ1M0X1IHQbRQytQW5PGRvYHTCZYlyJRndfE6zlGu4vG
It9nsusOEYSgeWeQqWl5wz4nphNRfyvmSlfJC3I6gX9ZykGzvCP0eWjNY+ZcJ1ZQLT1INatCBKeQ
Cekx80FFgnVI7itcifOU8n4NKSdZ1kNn73WNfS7ds1NBAU+WkYyORtE3Z9aIPaJiz7/27FLBX4JB
oB+McGex3krVgltEzk5ddGw0sDleICIiTdOgWJC6OfIqKOWZtKNDJTGF9ujiwtT6ZLvZ2udmCWIS
e0a8rWtAXRnCRQ9tQVqV21BNkjOntZBPGMW+h2A8t1THW2YiABOE6NE33dswIGvH9Ag0sSR74qjT
m/sm47FUlKz8nLTdWeiO2ZmOWGNZ5cFzisMDQEvNzcmw0V1WKWwOtm8aLv/PQxRmq2qsyUiglcmD
Dg2iGwnlIHIoawmQihCMzaAVmyQIs8MPoCRPbF+BPDttb7thORT+qo9pYbBrqWYWgTqsiReMpRWc
G6658j1l5MXqI/xwFYbakbbvyQjbVibC/n5q7cmh34Q6ZxK00ovTsy/JZQTjX9gXviQbLE0pSsMu
7mYWghG2Tw5+qxzJrB0DMzHsdDWivEcLyWDPJ1Dugl7EVUJ/gUDxdA0ORW69rCD4GrbHIlNxcaaW
11KdBirlgkGkKlKSZTro5jwwUbZpOZu0UNp32MGMTR3SFXACYFNWlLn7itaM7yXKxvOTbm2a9g0K
m/Ra8EzrEQDNdrhOm4hexCjCXeBcajzV1wNCLvxCVJJGlV32XbL1kkI7N0K6RjW0nYUdlVcV7u1t
YHjmpna6z1Lv5U42HVFB8RSUPmHrZardITP3BcEJyVDTE+zWMhDszsgfG8v4BiybdW7EPVmALP7I
8VAkuBbrtB/tdVlE+wIcEAp8kCCQpmMro5HgOeXBJAcvFWZ53aDbjxXLvxzMaQunX8NgOQvBWD/4
cmhXicGrahjjc9v0yJrR2On2le9gR6xflOkbFe2+1tSrSECsGu2aiVnYEG/WkXGSwIsNMyq3NiXJ
rQoqmG0qRlk9FusoVuTRQegvOgM2f1qR2MXE4sx0AgrkCnRCkwJHs8BZ78OoO0YK2gnhoeoc3e66
83J9JfG0ZnW5yjxBcPcQmPREYXXGnK/OT6/9KDp5sYj35N0+6qq5lTm5Sk2PazH6jI657N2nHKPl
Us3bl77FBJz3fXSmVHKXJYmDvWulmhTCVaIH6GhNvjLJSmH4MDbK0cxydVGJmoyxRvaIJaOdmXWX
Q8RrV6+ETptJ6NTXzZWIpYMTku5FZIYkjJLmkbIMTF6U6cOHxrAoOsbVeo3VNdomvtvAL1NPGhto
bkn/WqbpXlcKZz4aGItaGxBtpTy3TdEsbdpYiG6SNUoenHAXmEQuNIn6tpbaJskzuQmCek0wdlGD
RbH8EMlotgK1T0Iy0ZVjgGYmhkSSY8EMWmtdCYGZV3WQQtbPKEgkb/JQA7kS2AtEDStcfyqt7Rav
DRBkVxuXlts+joGabtPPolCOIio2TU8WeQemFnc6DdhY0VdqZVz3smKtYKNH18P+VPuTPU9TSXKs
oAY0dg57z8GZ4h61+wxhzj6CPjJTc+NMqbNuFVvJRWN6REUY86R5DoqnwgX4Yfvjeax8aZjzlzbp
ln1E+W7o/l0aiXtQQcousgtiXjJrwY8+jTlbD/p+NLfKYNeYXcrLVMOgMLbawYyqc8P0nmEOYMkv
kFrHBZ139rjlMkx5D/BaCS5jmObIlos56tRhF6QDOYq1Ui9qQXQ26UGA7wr/TE/YITuwNtLJT4+J
bSdg3NLXXejY1faBe2+VKB1S5ufsi4vPXsSUWRfkWjBpeXbb3FhWLXbdym3XTm1c9i0D8JTSrKG1
gqsRZWpB1oZJx6U0Y/bIDikcIR7dubCgeBdRt7NH+cLwHHekfuuqyakphi3m0r2X24CKTBMXc4Z5
bhgOgT189qzyItPTGqf4GSXguTScu1GLrts+6qHaiUPfdKehTNZR7zzYpjgG/SoZm2NRPMXeVKRl
CZwXw1thV+S8kaXEmSYKAdX7qD5ZaVQjpyPMwMM3744D3MsyoMsesX74NEdBDJggFrk5uHkDTTym
RSvYKRI7M8DK37AuYQkRtPpFoaOUC7+ESv4Qt8xTxGYw7xpFcDD9MiGOtq4aVunSBxBUc0Az96/d
QdzYerx3ZPHga6SyG6W5UmV0i0jhIkBqFhT65eg7N4rBLn1Xmt2jtJz7tMsfqrEP0PdTiWHbVPUp
vZ0edNXsTVb4c/qHtVY4i6xjOSCRKUB0oio+zhD71smYLklrkMug0BZO0xKgZGQXbadkpCeCGnU0
jJ4ufkQ8+Ep3rlZ0BCHEu0s/qZF6YUKmt4f7GU/XntY7smL3OjYTBMiEYZ7nxMobiaXfM6Lz6QbU
T7mVmqs46Z79BGCcEsanushOtqPFlzgeqf6jsvRQqHT2edWQ2mnrJ1Vzck4cbqswu2lclBQNOSZ1
0I3rLuChcVzwfBqr6jbB9cu9RLGgNMWzBh1gQwxitdS0MlqKJGwWSsJWBsUHyCPDuM2r5r5O0s+9
CKt5Rn74zMhelIIyDZQb62lMu1IoBd4F2mebHl4YSfUc1EALMh+ilihAkPKj4/QXgV7yVhsGwvEM
GpiTl5AsVX0pGU1uxjzc1P6oo/uz15WSmjtyRRSBqGPaBcQpeWrlnHkS4heasSbkuks6O5yOgehm
tplto+xDqwp5KaNpVGUL77S8I4lkmSbNEoicejYaynkRa5eZhV98qIY9U5Ho0A85acsYpruaGYuV
26vBGpxdWVt7TH1wvgPRXUIQOE8gIZGqiRKTLv6d3inRpYW0ZS7i4txmp7RzbWXC0qvM9ySo5V6S
9huRjV5CSqqoQDca15uvjFA8sDPirEwYDorVGGfcl2uTEcsGPdmT7KEnZNOEK0lpr9K6n7spYBQx
ilVvFJtSdtpDHhH5G6julW3jQSgS4G9d3dxWeVZvu6bX16rEwzcUKuTqKrrGDf+cGC3prGyq56Ha
3HVBHNwtVJEU81RjIFH4E00sdAA7AGWcjSrruu0BvfYEPTx2onXrQe4kCaED4KXhVritJHVdHJJF
T5AB1p+Sr5ij3oEPyAjUA6fGq5ZErnSUW5pTeAhfPc7QYoqhvKaV7x31EapGS/O+0PqLQhn9LXGe
Ka4JIh/CZRAF47JzCLEkujhhx5C08aXeds42VtmgaZiW51KoX0afrGY7Z1jgJuFF41TxkTHjHRGQ
2r5yoTO0hfalLjD9WpgmJCETW8nIag2o547BU7onNagqkk9qod6C0F0OlWXeC0+/Q6sMTrhvCnIE
GrZXZdFsY4b/S7aKy7jL94A6x0XfFnviWsSABTSP0k1bNVc5oI5DXVu3tV1qK5X+qEc/mSjCbFdk
5mOP3WULjjY5jvE2Dj3j2IB2pYVobM2WBPLEHhgv1CZwbwSDSzuK6Z8gKKSRX+I8LcovTt6/ZKmp
LSEXjtdt69xrrrjL9Wg8KtshEMx56ibE0nWbFir08L0zGcnlYKabsE95SFnl8Y5bJ99gJ9IXyZfe
zqiUwLCWTd6tc0N+AdDFMDIj1B3wmrUINfw+AztB2mrlqnOBojG3IQM7u7JBCa4tpiOzcV4aWFtM
Xmtrn1zyGTqCeVsa9aIASDxTdHbGuFUJlQHObJM/xMzTgZ9g2aGxqH2gr92Qd7Oy6IyNB/lEHVIo
rT4kwcwvQEUiPos1q9w0Eok5cOjRT6cCWX+WBHOstB5b8mhl4arTXdZxi5FSZREWYHHBZ3ohPMZb
7Yvp9hjMnHA5di60XlecKeKQmeTpjj72SLqUG2lcGErqbtRyqK9GsJQYEptxh859TF4SnvtrI8IV
BOTIrZ0tOMd0TWI4ykmQLFWUVLN+QNI+tP3ZiOsY8210X8HMXSj0speWY0/4frxT4GJBwDOaDhVS
GuE/dWvsIA3e/QGTiqyw2mpERY2dv0S6XW2tqSVpq+qO5gOjMRlcaTHbdkuA15VskmeF6T42oOdW
Gm2o0gDNX6HtY1sGqneEYzDzeGjdIlPXdjx+GSdtgxfpbHZ90I+IGma9xZmqOqksbcJJUETdG6m1
pZJ7Klr4aChBTZKbinvfzfp9x7ip0+gUZUHQ3SZOe1iqKQyFWtPdLcKGfl7kwy4cTKo9qVZr0ZQC
To71jCUdJXjIBES99n28dOmoHiBJfVZkcZeNU3Zag27BL2kauUbdrEqCSTMmfcbE/8zQ5/fJbVRL
YMa0vtEUrJwqhJ04aC1Ob3EiCEO3q0VpClqD6DVcJwznXZK2eAiAsQ3lYzPyCE8Z3j3ojIVEz7qI
yeRVFIDBigutXOSEV8IumVeiurYGi7IB0dms0twHvAtiFpTp7XTvI6dPCRPqUG04j0bGJC/KyOi2
/eG6UI1Hl3BVQ8fvpgZRu+ilvMz7GuKo2Srr0kuexFBEmBBBK4XenelE3aUflQc75yGwiKJgAZBU
WjQFC/Xi9TEjKEPlQ9dnQaEORGJTz7tJH63yGCUuaPRD2hId1lVeepYMNIf7O11QoNQFGTF1TC8Q
+4BPsLv5ddfDT6+FedVV7bCIm6GiwP6SjrTZelDts95QgeiEwz2+eJAhatcshoIAnn7EL5qFSbak
YUoysudgO39gNq+v6zZ4IS1DLHtFsmgMDGwide0lg00x2W3KsfYOTvsQDpZYayngB6+l4MDQ4O5j
mHq6Sts8QPA3k0WbrUAC7aThe1vFN0+GhrFEjwi7ZRoEEpAnF+aPFqyUjOXZ0AqPWAPb2FltFR+U
ug+XbRu196LQ1jkIbYKYCHepGnVVlmwZhsLQHhRXPdYdA6s0jLEINkp9XUPw5Gs/egG3i0kT4MLs
e14WxpZ2YXOjS3eKN1aYePT+OhHZdT4Y9daNMc0mesgwshXjBZXueW2G7lqNo5AAZG/uejVmYyUN
Fk4ebCED54cijRZ1FcmjRN5UxuEE/lAf+M95ocjeWvo2t3/XIJRq6mZhmsLbVvjt8GPSoNfVjhG+
oS6HiBA5M6eetMf+8PqbGUcETzr08AaovRdM7mBry2vCYZx95RS46BAVE6tOlQTdZW2wDJiE3V8O
nnqrxnW+ULsiWwNLZaTDXgOAtrGr9eKxtTyga3FbX9J4XMvWFIcmS/x1OUrang3+1T6Ra3U0u6ua
LO+6Yx5Wq+fsBAJqbFb5Ui6gcGh7Iy6u3MAeD5avp3OqECj+sgfwrBovjmijw8BzIgaWdg3iUpH7
8OilVQDhIbJJ08JDXqaHELgEPr9RX7g1XBFa3f0ic6eIuEpbEsqmHs28Kc9SlTIu7KMlzLXwJVfc
u5ZOKtksgb+oSwLXmxGnvZE421r68qwP3cugzElaNKD5gJAdoMMy1uz0Lt2IFgNwwQu+HXXjYmyB
1RINxJ+YxE+VAjPR1HjyWrQKaQz5XRH1F9QI+iKkWbJwKmBNtVIZS5MCZ5l0wPDzmCFI3JfV0nCR
ZoVRcSldXJJkiW2jGMu9EamAlSo/34752g6t8KKLdMrvxidXtW3CCyUkWomLfR+pNZK66bcQ7Gwp
TehHhjK3pWjphaq4sFpec3a5j10ichNUTKTXoBAIXjlryWfvzK/AhgfCcgg8GBleWRQ9hsw3mUfz
I47izxSz8SYekpbEHXQwEfsI0fs2756xxwFmLewixPXvpYxwkXZvPV8Gc6sqOLXiIUFK5aN+upEh
jwmRgSMR4Y9DedBj9xbFSUyXPdIOdDnFRnGrdhlVxSWMJXHR95Z5bNIamALpUVUiT/Q960OWGeGi
8csXHYkuQ63OxemMDoU1pDiA7u8vqjhb0EuM9rYzurPErkd28DFkpR7QvS889nSRWCiuIjaeZ2dz
XXrVveDBRp9ISF8h1ZVl+ONt3kTQpZR406uMDUIYhDoRjpuyzBnSxhhrjbJSqPJNWAkkSVaNbtIP
T66CkGq51uqWxEKS1mxrWBoNJWat0UVLR5++yagxw1bGQzKk9Lgy3NrAh2KMtQy+W9CkW6f00zsz
hzPozAszqhFlNcTdtMShMsyDEwypVK171FAGVy+1RLGk7Zis1BKMqQDb3IayPYxGcEVcpXPmh/gc
QFhtwja/yjUbCEk9PgxlkawHo4nWepp8onOeQQTwsrVujdlBp4FNTlvNTCYf1pVapItiMqe2ZV7N
tWIczrPKu0LrSLjfUC9L1FvsMNV9CffIUILmJhrLL9al9EbvGAXWMarArNVZVd3gm3rKwvZspPVn
59nCt/p6ziLqQ4QtvigU5VK37vHUlGSdpwiGINfhFrjjCrMPC5AtYa5cpx3agFTx7tnHHXBbCfBm
kE2YS6/qECscbPGzkmHkkOXezCa3YdOY1aHS8uCiFNYhGshf77jrlvWVGdqrOC8WdYD9DIrXjjNc
IjwZUHeZNm79yjmT8SaRYFNk+9i5Kb1O3p9jjQWeVF2kEO3CZAg5dzQkXLVTUxyi4Kusca+Sj7Jk
daevmQDiqUrgkS7Y5I1bIy9VXF4GHrgVbRwP0WT0w/PuX9hQEQatW9UB0eaaeDAHVSzCXGbLokm+
AIGcstSRZiq6f4zHLNzbLlVSiPQWekg2Ttoi84qwhrWRDcGmUFCjt7jbG5HeKUDxozF8ykYtx0c8
KzveA8Ho1MSQBLj3PUyHVgQ7hSBq7EKQnL2eorM/uZIgoirp9glTrJbQEz2vQUWgZkgbbCKlBgKs
bcEiRIOyjtOGhLxoxuNFlAlOlpKMPa3J79zKZK/0DN4TWLRrfO4NjCVsYJaswGLFLR6oxio1W9Sh
TgvGg3ibeVz21rxBjBmE+EO5wAvEKZS3Jn1/K+ZT0R1LhoqMlMh9NmhuT/qCF7UTysof2nsrBJzL
GJ9IBI88eCSQE2yQOF8l0r5Yo7UdR2K7tbR3oHrb3XLZmJz6IeEFojfGuHWG81KLJq4/4RtOxeWs
KaoKQDFpnB07vUYrsuqaMt+4Fho3U+YLz2puSy/CQpnKxzxPF8zMV8LKryjOSD0ewvTADJPKGNId
6anF0g+cfRR5+iG26Cnja9wkiUurxJ0YIOV04js0aVZNSclsImGjzfRwFGRrB/AxGolKuYShOOYD
FJBWkGJsXxnh57b1zF3TUeUnE2ika2CCe9ZA0a6BOmvR6Lrg6wh7EcfENoJTlUcnEaOnMaR130TV
SYu9lSp8YvKGyrsmwBlpl8jvIAoVmR1B76zanSfVJ2NSWmqhVX5yIKxXDcZYn9jBit1oPBZovxJ3
47AHWNiW22+C1mEkbpDMHXOBF1qQ7OB09+vaai3a7TRSaOIbM/qX5tIkD3PeqQHddh+EGUhDfL+1
HLHdWvri9f/qnj1cGqVKi8gjKSWD3EdAMJgqpPnXNem9hNw827T+dJ2ZhWXoVz1MH4VEWVIi5LUQ
kiZxtQuLUttphXvVxWm2tqsOxxJRK0sDnCxdUSoaGugWrtCTwSZDBVarWO0Xi3S9KPnM/n9c54ht
dxhmq00eeTjYimSvq222QSg/c7yq2uBKu7eK/NwfXdJe6A/Om8LeWhqo504ycVFgYwkkCjQ2Jm6D
dduOiMc09rNK/SXMJ45NcdAN4wzigX7j0bCDcuiz2PdZcdv4Cnqw0tlZkkd2kFF6YWVosoexWJaq
42ygFChnnoHECK8ilD4UVZajOqugwZelo30dk7y70VIBiBLy9NlAoOeM8SgXZiiVHT4WgBO0VSB4
0PtVKOJmEb31tUzPg0iFez79hqYyW8PzvQ5N+Nmz2jmw5TV2TjJ1iwYmp/99K9ZHTFb/r2PHvplu
pkiw5atf9bJ5qYarl7pJJJ4ufrz/kk9/e8zDTN7kf+8f/fmBfnr5S05ZW5/cJu+cL68f6vUT/9kx
khNsheYZ0LZm4t1STSzduvr6C+MUoyr/218DQNBsLFzW5Hmdfn01kv3qHH3vLPz5F/x6Ov/837z7
Ak95w0iNy+CHefbOpqb91tv2nVPwmyP86xToBLlZOmN+69t3xCP861PgTpZfrDe29vUM4crhlP/P
n4LvM9Ehjn/0NrB+FhYyFFxPX6/z786BS5tVw//x9a//f90G3z0HwlUNW/8tB+Q7t8JvjvKvW0Gz
pmsNugPT99df728F82fVQg7L4O7r3/7jbgVd6OZffB6+exJ0+2fyPDgLDk7P11/vTwKoe5zquqOJ
f+jzgJVexx/6sXXR/ZlkANYEE0fp9AvH368XBdZFlQQbzsM/bTUwaKx8vS9/86r6b7wV9Oka87ir
gvfLr762I352BQ+A+bZS/vMeABIaPvoAYE12sFmahEm/+/bC+hkGD35TA5vo9Osf9+3JI7U/eu01
7WfM2LzrJoP3r669mKhGQtUxuf71W/4vvCV/qammxu7zazUVvtR/VHR97x+8lRG///tvJcTZM4UO
dcK7fzhZi7/+7H8VW//5blF8fcf/6i/f3vmvP+fbf/7tC/7+R7/7WW/f6u0PN+FLdaqeiKV5rfO+
fcwpQPf//Md/Zc9BdfrpWJ2eX+r3jvzX9/y/PtDvYlJ+WfH+9PhVk52eglPyRz8C0wpv/g//iLo+
pW+HmU4+DxM3zUcPi8fsVL0dZjos72me0I8ednOqhlN2ejvQ681iMNt7+4M/9KD/pVO9CdPvnmnN
VI2JQPb9Qv8v/YjtKU2bn/7XKS3+90+7E6LR8N0ZonCfSvaP/pTdqcrY8cTvT9LX7ceHj82jkPzm
wKYLQOWjB96f4jo4PXcvL8XbwV6vrUDa9vYHf//aHk7PwfDHjynH/wF3+8VzyMd/+6CvTxFvpB9w
MY/Nc/MUvFTV8O7gE6vu7Q/+/mk5Nll0enw7zuun/vpG/ujVvDpFp1pCKnl37K/l7kePfY0dPXy3
YBlUfj/gGt6c0jD56fz03Pz6U397S3/0U99Kear+aBE3TNv8AXf4/Ustf5q9ZP4peffpv9aXH/30
hxOLOQuWfJ+y/q12/+jR103E0eWvP/e0Q9SNH/C+WOfvnspfdp4f/cy8+H/Bmp2HT/kjV/esTmDz
1O+/h4aL4AesA//1Z4UAlBOqwB+yUIZjXr0vB6aDC8LV3r7W319u4CcXzfs76NvBf8DTuzg9U4hx
/nmCgcf8tDm1L0n49qFf3yXTFzHgunz4ZTX9hOlSvx3p29FhN02oo4/eWn+eiPfBEuTw4lNNnoZ3
TwVXYfrsP6CY/DN86wc/+eKX5+37GMEP/oj5v2Nrffj4/x5u9MEf8fqeOcXTF3m7E1/vzm/4pB/w
ptnyKvju8X/ALXTzwqPl/7bGZ4Jn6DS2377U31+F9qdnzs/bcaaTAxjGUHWokgT88D8Y8Pzb9eiP
dpK/tJl/v79866D/0X/2fvM8/Yun5OVU/ef/BQAA//8=</cx:binary>
              </cx:geoCache>
            </cx:geography>
          </cx:layoutPr>
          <cx:valueColors>
            <cx:minColor>
              <a:srgbClr val="FFFF00"/>
            </cx:minColor>
            <cx:maxColor>
              <a:srgbClr val="FF0101"/>
            </cx:maxColor>
          </cx:valueColors>
        </cx:series>
      </cx:plotAreaRegion>
    </cx:plotArea>
    <cx:legend pos="r" align="min" overlay="0">
      <cx:spPr>
        <a:noFill/>
      </cx:spPr>
      <cx:txPr>
        <a:bodyPr spcFirstLastPara="1" vertOverflow="ellipsis" horzOverflow="overflow" wrap="square" lIns="0" tIns="0" rIns="0" bIns="0" anchor="ctr" anchorCtr="1"/>
        <a:lstStyle/>
        <a:p>
          <a:pPr algn="ctr" rtl="0">
            <a:defRPr sz="1200" b="1">
              <a:solidFill>
                <a:sysClr val="windowText" lastClr="000000"/>
              </a:solidFill>
            </a:defRPr>
          </a:pPr>
          <a:endParaRPr lang="en-US" sz="1200" b="1" i="0" u="none" strike="noStrike" baseline="0">
            <a:solidFill>
              <a:sysClr val="windowText" lastClr="000000"/>
            </a:solidFill>
            <a:latin typeface="Calibri" panose="020F0502020204030204"/>
          </a:endParaRPr>
        </a:p>
      </cx:txPr>
    </cx:legend>
  </cx:chart>
  <cx:spPr>
    <a:gradFill>
      <a:gsLst>
        <a:gs pos="46900">
          <a:schemeClr val="accent1">
            <a:lumMod val="40000"/>
            <a:lumOff val="60000"/>
          </a:schemeClr>
        </a:gs>
        <a:gs pos="0">
          <a:schemeClr val="accent1">
            <a:lumMod val="60000"/>
            <a:lumOff val="40000"/>
          </a:schemeClr>
        </a:gs>
        <a:gs pos="100000">
          <a:schemeClr val="accent1">
            <a:lumMod val="20000"/>
            <a:lumOff val="80000"/>
          </a:schemeClr>
        </a:gs>
      </a:gsLst>
      <a:lin ang="18900000" scaled="1"/>
    </a:gradFill>
    <a:ln>
      <a:gradFill>
        <a:gsLst>
          <a:gs pos="0">
            <a:schemeClr val="accent1">
              <a:lumMod val="5000"/>
              <a:lumOff val="95000"/>
              <a:alpha val="7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b="1">
              <a:solidFill>
                <a:schemeClr val="tx1">
                  <a:lumMod val="95000"/>
                  <a:lumOff val="5000"/>
                </a:schemeClr>
              </a:solidFill>
            </a:defRPr>
          </a:pPr>
          <a:r>
            <a:rPr lang="en-US" sz="1800" b="1" i="0" u="none" strike="noStrike" baseline="0">
              <a:solidFill>
                <a:schemeClr val="tx1">
                  <a:lumMod val="95000"/>
                  <a:lumOff val="5000"/>
                </a:schemeClr>
              </a:solidFill>
              <a:latin typeface="Calibri" panose="020F0502020204030204"/>
            </a:rPr>
            <a:t>SALES BY STATE</a:t>
          </a:r>
        </a:p>
      </cx:txPr>
    </cx:title>
    <cx:plotArea>
      <cx:plotAreaRegion>
        <cx:series layoutId="regionMap" uniqueId="{120B5549-5028-401D-9F86-C50BBB3E9B90}">
          <cx:tx>
            <cx:txData>
              <cx:f>_xlchart.v5.6</cx:f>
              <cx:v>SALES</cx:v>
            </cx:txData>
          </cx:tx>
          <cx:spPr>
            <a:ln>
              <a:solidFill>
                <a:schemeClr val="tx1"/>
              </a:solidFill>
            </a:ln>
            <a:effectLst>
              <a:glow>
                <a:schemeClr val="accent1">
                  <a:alpha val="40000"/>
                </a:schemeClr>
              </a:glow>
            </a:effectLst>
          </cx:spPr>
          <cx:dataId val="0"/>
          <cx:layoutPr>
            <cx:geography cultureLanguage="en-US" cultureRegion="US" attribution="Powered by Bing">
              <cx:geoCache provider="{E9337A44-BEBE-4D9F-B70C-5C5E7DAFC167}">
                <cx:binary>1Htpc9vG0u5fcfnzhYJZMXPq5FQZIEiCFLV7/YLSYgODbQAMBtuvv03ZyZFoRnqdem/VjZ2SI4JA
T+/dTzf+fT/+6774etu+GcuiMv+6H39/m3Zd/a/ffjP36dfy1pyU6r7VRn/rTu51+Zv+9k3df/3t
ob0dVJX8hl1Ef7tPb9vu6/j2P/+GpyVf9am+v+2Uri7t13a6+mps0ZkXrh299Ob2oVTVQpmuVfcd
+v3txfuzzTv/7ZuvVae66Waqv/7+9tl33r757fBJP1F9U8DBOvsA9xL3RFCMKJP47ZtCV8mPzz12
QhEXmBLqPv5hf9A8uy3hvgtbZbd3f3x27ByPp7h9eGi/GgNsPP773/uenRk+Bpbuta26vaQSENrv
b6PqQd2+faOMDr5fCPT+wNHZI4e/PZfxf/598AHwfPDJEzUcCui1Sz9p4d3ZYn317s3F1btFeL1+
SQq/pg3ETjzGGBLSld//PFeKPJGcUcQk/X6V/EH6u1LeVQ9pe/vmor19+GrSP679z5VzeP+Bkt5d
/KOUtDp/95IIflkzhBNMJBZHNUNPXIa55Bh/v3zgLisNpvzXPnvcVx5vOtDBCnj6BznK1bvNu+ub
9Ttw2r/m/tc0gfkJExRUIbyjmiAngrkIC+QdDVxXt9mt6dLb6qUTHdfHk1sPtHK1+UdpZfvu6uzd
zbvt/6Z/0BMPuRRTir+LHT2PXPwEcU8iRsjRyLW9bavb7jb/G17y5NYDrez5+wf5yu7d+t0VeMvV
/6Za5All2BWMyu9qOcjyoBZXSAr+8oc7fM8ku1soZm5N2rV/QyPPbj7QyQ6y5T9IJx/D65s3fni2
enf6h4COpdNfjGD7EAVZ3PW8Z04ivBPpQRKhP3xEHiSRj19N98b/WiW3xUuHOR68nt18oJSP/6zq
6+bdLjp9c/Zu8f4lMfyaThA6cRFHrivEM5144oS6notdBrr6nsK+e8jNbamKN2e3D/aPz48ZxnFd
PL33QBU3kCn/P/aP40d7mtqffeMXmxGMTwjDDMLVHx7wXBfyBGowLtheT/s/B/7xo2P469Mc18aP
254d/P9x+/HXrcmfvdoC0mH42OQ96U5evvrIHjSeB7e+VHl9l1X08Ptb5MJfzsH6/+wf9895ZvPv
WlvdQptbHLYYzx/wFQqs399K7wRKMM4lNDScU5dDihkggsEVeiIpBEBJEGKYUAJEK9126e9vsTjB
EnnQ3jCKMWgbOhyj7eMlfsKpJEzAVSIkp+LPTvtCF1Oiqz+l8+P3N5UtL7SqOrNn7+2b+vvX9ocV
VHAPEQ6u7SEppMcRXL+/vYJufv/t/+PItB4LRWgkjNRm0RdtL3xZsimUZZwshxznKxlXzhViTKUL
Q0i67PvGWz4R4JFz0KPH8BjURhSkJCHKPD0GnR1HJBmmkVXlqXHwHRNZE7xMY/+MQ1Ypwphy4XIG
lfFzGrGcRq9xUxbV8UKlvnx4+fHHWHj6eNDzUxaSYXLauIPHF2VarJ0c04VA5dXLRPhRHhggEp5w
CQjqOZHGGxLV5BmLaC3dhaOsCeOWL72MDX7L4/4VtUAk+VlkjFBPUIkZP1TLwMveyFqxaMpiuRtd
Xr/HBaJnLdf1zcucHdMOB0cgBFpL8JL9UZ4YonFtWbgiZ1EfKxk4XDeB25RLl4jBzxG+nkpHLF4m
uRfWc4OQLoJKgxNwTgrh9DlJ66YmG1pLo1Z3kaqcD11ae+BJcXrhkeTG1A7/XHlIrSSPq1eM8Wdr
kZBN924MjieFBw7+lN1qdlDf8ZZGPJW9r/vxLq1zN3yZQQggPzGIoR1hknOPc/fAWihOSKyahkZM
Lpdd8jm3GEqgPwPfxXdhPY0fx9ggDBECNKj8yUAyd+LccRWNjB6q87G3esOS5BWjP05EYPBaijnd
B8OnsvK6tDSV55CopkVQOuPKivry7/DxXxL7Izyxvqktm1m3CYTB9izpzN3YNuoVUR1TBhEYM0GY
ZO6hMrzRIJHsDbyerF0pmYig7JNVKdw7G6slmIgbpkKaV8j+7FfShTICsgvGgoMfP+fMzNxViSrA
r8bRrqtad9fxMORLk2dzULG6eV+2Nt2+LM6f44YEHIiAXexpuodxg5Ym7zNP06iYpjNB4s1cTFGm
3Ve0dow3Bmb9CEYB9nwQM2qpaWpkwyJeXjjWLvFI/4abcrZPkRAmKD2UXh67tOtmML2ZtXz0m8ak
iyoh1f3L8jpmGwIJjj0I6p73EyO1I2wrKhrF7CMqfTW9ZnzHXOgpgX1eeWLfOeNlOauaRpqXxTrR
Y+0rOrWvSOuY2oW3r59AVgTzA324xE55Q4BKw6bkIq3UvIWIOl5RKGSjlyV2pHCRGEH5A4UyhaSB
DoKCw9JJtynEto7peoMLL/4cN2Nf+gO1xaLvS7QbKK6uFRWo8KtxbN+nA6W7l49xRK4Y+IQs4mKI
T4dhnGDWNBy1JDKdk/uOG1/OvSdeceFjRIiLJVgGodjDB3lKkqyh2dSTqPJ6+mWahRPNJDYAxv1i
KMcMoCkhGeHsseR8aiKM123qthxH2UBPO0Y+eOmQvmIgRxz2GY2DMJsM1dRWJdDohXaCmNfTOhkd
Zzt2zS1P3YigmL4ivCM2CV4loDLjFEzz0LUy5RAdpw2OkCWb3iFr1S5eFtwR531G4cC3pqKDCEiA
ApX13nc5OeNNR0OjK7Lq+6LwR2JpaLO4CF+mfMwwPCTA+KAiZPgwOrXMlV0/VDjKJ+b4Q+6RRYba
/G9IEHoUD55G9w3MgVfnBZpT4SEWpSorl3oeuh3xHBm1bKpf8epjDAH2IwWGIQMFz3wepgaSIadu
GOTIsaeLwU3uJ9Mlr+jrCBHiQk50oe6DikUeRI4mnWmWlx6Lug6jlZaoC6EAjl8x9SN2R0BWHvTw
mLsU7V3hacSNjTFD7/KIIV0HFVIiYHOTBklOulcYOkpKACQA/dueqwOpuXNhc1JoL5IJO0vkeZO3
p3X/Sq4l6KjcnpDBzzmyFc96ko42ysjU9D4mmbhUZV6rRRdXxeeii+VpOmql/U5n2YXRrCkDWyQO
Wkykg+qdkrn71JZ93ft8HvJVm9WD8knV4DAlFgk/r2yqgqIo3TngtKZx0Iw82/DaorshVlXrxzP3
grZverNU7UDSoKgbNC+9OjOdP09tMfvdlLaXtZfb6zEb4jnEyYTey1g23UITPfS+O+XmzMZNc1Fn
rfd5gEFkEbChdgZ/dobuLpcN3tgy1Ss5JNl9XJZZGY0x1aUPeRTbpZSoep8Vo519tM87qRDx53o0
dl60VaVW4K995ecdqS7G0iGfMxwDzDzWammtrOeA6cKo0Hisl+Fo5JQtUtyWlW+RTQd/RChLF/G+
5x733Tems73JRxMvxWiM57exGM7G2nOLYJRuEkxVJULkiOoqV5nAvt7XdN2+usslh17eZSTKvG6C
7yRtxK2NA29m/XLymu5zj5G6cVKDP8xxFn9AaVtn0I00IvB0anelmybrtqRky/YeQj2vCzWv63BI
Uu/CS1H2vnJNLv08lVj5BTAQeLYSgSIuLcKy4/HplM/uinupK/0klfaqLhy6q3OZbBlxUZSOWFyw
UUy9Xza9R/1xKloWNE5jwDZE6X5LlavnsEmE7BaUOvSqSmNarCwUZp90kjuxX8sca79q4+Y+b+QM
ei3ihRnLygYCbMz6VZPgjy0ai1MmWGn8subqc6t5JhaQWhO1IBWl3G+pmnO/cJ2JLNCQiM6vZhx3
fubGc+ujRpTXZG5zDozqEa2UipMssGasNzMfiu6MqNKi63SqXV0EhaVtNNDadcM6LogNIIg6Isg8
MCW/c4hbfCsS2HeIGmOYey5QNtR52MzEyGVWeKm4ceyUXU+q0Isx6ZPAUbg8b0c+nY8198IaxeVt
Oo99VBMwj7vSS3t0nngi6f0JKvOAWlMtUFw1fq00+QY4VBzYoZoDY+kYaMf2gVPH2G8bhJexNVNQ
xdSujAK3dVhCfe4latmwbNZ+wkamfJxxuYgrWF7g4Iy5P4wS5z7mWbttoJ/5ClGVrrw8MVc5Gm2Y
9XMeGpXaqM9mFEEamRK/JLUT5dZrFzRvxdYp6yrICqXCvrWg8CQhwVxbuRNUI7/qy+a0TQCSmmOZ
33cx71eCVuVH1bHqzNVutpw7aa5Yb5JzLeIhrIWAzp261W0at96iRmNzOwxMf0rb4lyTMfb8InOG
DStTstaikKe6SXiIGaqCtPDIMpliuxya4a41lfkiSZI3QVq6zZc2TeYF4CH9g8vaaTFnbXkOB5oD
3VOVLFFmhlBn5bzUjgeGSlxy3ign3pKCiJWXlSUL7Ow6i2TKxBflkfZbEovswVoRf2v72QwL2App
tJ+JuvjUO1ZuyzYtIw2gy52icbNUXZqcY1ZWH4eW9lu3Jp7fs7z/FqfuEKF47Jc5GatLR2ZmkQwt
DpXbx6tqYg2EAeTITYLGKpJzg/24dBX4udHlmsat3lFaJYupaBwIzSR33gPBwUelh844S7rQNFiF
MmXsvhnxGLlWNJuRx2SZokGGHaIqgIIy3vSzNy5063YbLNLsobfZtHRZ5nR+zvPqLJ4AFCt6V6yp
p9nnukDu+6Zw0WXtqMr147gZLgCkU5smnucIeyw583hulsWA56VomPO1movk/peLKOI+SWsH5YAw
BkJCBtmzhbTptFDGS54Vr9RQiBwpfZ+R2WfXJ/WAk+VdNUxABvcKD0HVJXIjiE7OYqMx82MCGHEw
lv1AlsoW43uZku+5sMuCuI8LB0yqi+ErVTPA7UPmJGFTet2GzTKrfK/Mi8vONBKvCMjMC2povSMo
dNQyn6kMEHW6h6Hw3F3Xl4nfpZCVk54Ogw+iT77gIh98lsne85VTl5fcwdMHkeTzytSjPhvIEK+o
YrLwy6LVW6bm+EICYrElZcavRer1Qe6VUxHwQcVhnVdZqHHWL1NGnLui7i0JyVTQMMaJigZnMPe1
2xX+XOI2FHnTef48O02z7FmDdNCYpBLrKu11XQacEYMWUEvn5xZiYbLLcTl3kAZrXj3UpR283ked
206d77SpM30hRZJl/jhrO0Q9NImtn49uicLUTUyUI4ca7adxz72F8jqWr9OachwQVRUNOH4jIA/M
vPbTtnIXohnzez15deR2jgM8ZCUL0YDMHS08vHQxKcIu6+PQa1lXBBZAvQDvRVJnKdq6TmUvy8rV
W8ob987jmVoROee7oafTStLSuxl4XG+hhmlWBqPBLyrb7ARnTZBNtvIxINkPjnH4ep7SOnIA3gmn
2c23dIZENfYm9QenPYudcViB0uMAMTQsG42+lfuM54FKts44kl37mAxR78hFts+Q5T5XApyG7Qoq
glSEWqNR+wNu2VX9mGmhPEAwBJgx+lY/5uKiSQwLiscc7Q55kgdjDyODQDMU7/LJetFQknj89TJa
QN/GYPoIKMxPoL1RtS2ZxVOkMzOxlWZ9rZclSftl32UfX44ER+poEKBwMYzW9v38QaOj+aBNnQ9T
xElrNjPg7AEAQzSc0+78ZUpHSmnA82AVBBoLLH9q3LwY4vTUZBBJU7XrTRFAMn+lKXiFBNsPfp7E
GyH70UsnNUa93Dk23zZ6eIWJIxHtKRPsoO2APiSmpsvHaGSJ3xZugFAFGVv/DQvYg9cAMWMEwjoA
MHHN1CByPkZT67W7Ufb849Sx6bzzyuT9y2o5ZgAe9IRMgAnA0ucBR8M8e3Ub51PUDDJxIDrNjp8r
1K1mXWbXL9PaH/tg+CCgc4eNFFgYwuQxXzzRD1S9qWCzGSNnkm0S5OVYhozP0MbIbqg2ZKrK0i8x
Iis68474TTpOr3TbPw2TJGzDwBAZOm3oU+EMz00EQ6otaOzZCFexGgPGHLvUvZPvxpTnn3mutXrF
KI9ShL00D5BOQKQPMfCyMNYlZLCRGaWzmxPKrZ/3ZjqbqDIYGgD3/mUpH/ECgAY92COFrMd/Qn9k
0xdz0pU8spqupyZdZl7zSmo/YjTQKwsMGKAU6Cdfnqd4QqxpeVQ1cxMYL/8IGm/8zqPOK5SOMsNg
LwAiBkxKxUF8miqaW6izeZS2XRvC5AWyhBG/DgOCasB5AS8DdPUQVxU10wZB8ohoIeudUHOC/UqR
+G+IDWxOuoLA3pX7E7IeczVCowRtQaO9G8W8YeHW0F0QKA9/fRgB28RgBmDkgI8chnXokfNRORWK
YHSEoxrhFaAKZsG4070Sqo4ggZ6ATTLwZoDKfpphJnTuCqfUbgT2YsKqEXqTTfLazuNKZQz7U+GW
/uwS52/RhdkYAECQwQ4RLcjiLB8b60a0ojxMSCbPhnHA07osCvQ+NSUAuSYdxsu0cpxXkuaxLAAq
hL+EcokOjTJOEYqLtJwjrk1ZXw5zB/i3R3q9qvTQdn5qcndeOr38dXcAnAVwQg4zYzAgiBvPw5dl
M65S3duorLxQTG3IyukVeP8n396T8FwKgZoKiFoHuQd2NuYEilcb8QriRkf1LrVFpLvkw8th6khc
RAB2UATLJ4AWHuKejWv7AnmtBTRErLEw586Mg1arVUy89cukfgoiMG2WIDUYz3BY/vhpmKCbGtkM
GsaiUzmYJ6u3Mpt/NVLtiUiE8H72TPghZJymTV7BgAa60tlFGczvp2xNFJW/6tmwROtSmFfsXzyB
VzcO8jWMNbNyqlkfpcbWKqhLJzb+wJn+CPDuUH5PXj+WkH4Mu78vz9zrempVkv54U+XPX/+z++P1
l8fXKv77+f5dl//+dqNL+O/wK3tCf34H6PwgvF8vevbLT+tOf7HQ9P1dmr+4+D/bdoJhEgW3+XNM
9NOq05Nd7//uSP246/t+E2wGYg92minM5UHXHrjQ9/UmDju3gsB6BayhQyYRFCzxx3oTvG0DtvFo
iJhC8bO/9Md6EzmBZMBg8YlAu4xcxn5lvYmi/RLVkzrLg7kPkrB/td+S94gn+EEdrN16dCqnM8tk
bEyovjUCAOq4QckOANlVKpS5KW0eWtJMYZ6NNiAFVWfZcN3pqrhuM7StcL1GdMLrnrS3ROF5U2Kw
szKhdWh7gFinLrYhNMubeGolYIuEhImW1yVWyaUQAPtAJe6zB5t0fchlQ/2pztlibNLJj6m8g7QV
P7htvVSYnauuzE4Hqpo12c8ts57PmzGZ57XMkl2bAqiTUNfZeDM02NkkFo7k7gLebGILW408SIZR
rUTPyJYnY9SIotkmcbcSJa8XaoYGO84z7YtJVLukw4UfD1ifK9u1Pi8AknMInf3Um/XVUAw2nFLn
pnKqedcN+k6YRC5jmqllJTyAne3cfnbOUr6SPWU7pgTyWcqnRUWq9rRIM3vuAcgfuLTCd0jWK92W
KsRSA/TYinHBxQgYLS6qRcdU4QPS3p/nwo0XvWjOKtx7F8whX1yh2KLTA1l0PU5PXUBCggrjbt31
EI/Han7IkLjicemt6ViijZ7g/KL53Kdm/EJKt/Xbvio/IBvZ0bLT0lZ6YRizAc7wsKH95Hv5QLe5
cu9cGKWFCoDhi3joPic0awDta+y2T0ayADRhgYckjsDOCx/WHuLlHuw+rz0DcDripZ/2QKwuRfYx
TqgJxYaNdXGaSZ6seKunTaabu5q6D/OclL7bEByUY1DndFmQQd46ioOaa+5XyNdkl7WwcDQP1W5i
UiwmPHzBToe3OTannq7DqiIDzAyCESvmi6y8mZyzvqTQrsJreAzQi3BCa9tTZ+vZTyhpzGooUhO0
585Y4IVKmmCc2nyVq2YzpcOndPa8NQwsCyd2lqIo1mJwR9i+GqBcrvnngTvJpk6LLBCsP5Wux2Bl
hFw3SWwWdkBdNALcc15JAFpAd6MvAelZ8lHbxWyEWjr1VK5hy2WRmy8dN9JnJSbbQo59MMMZt48/
2hlmfjXMLAyATOcpHy/crJtaf+hlESZ9lW2b2ftkekeHOS+SUxI7ld8llboqJxyw2vnolWr4oObS
TwSrd06iVrwp013nPliXph9nA/UX1CBqo3ljFyXNb/MOyzsluvvG62sA0IoMcKSmCvTAeWBY3QfI
ePTKNBW7Km38nmSpeyoABD2dyDSAwqfqtNBFqBIvvUr7+SLtq/SUT18KLc/aIbGfh8qtz1QOGz/p
gnh6+pp16n1n9HSpCHrfwULGew/WgOg8Tj4sLg6rupr6NWxiXlBorU913bm+yNNPgNAV58RrinM0
J54fG6L8qQUtjoW9VF1Qe6m6dEyCltItnaVR3ZaSpttOBfuUJ7PeFnGtt8iiU5xN0zJ1Y8AHXTZc
Fl0GVakTVrZw7qvJ0QHjfbGwFgA512YpoOtmDrKqr04r02yYrfMLbOPs4vH/hOmGQBVls3z8LMV9
f4aLBLYtlK3O5xQGZjNM57YAJoYDhIDb0VK0oB7+KHD3nsOwIFCiQDvXDkkgZOxEdTJXAaw4Pnit
jIMhtywQM73O63jadm3Kgjhhw1n+UacVC6a6NZda1nc2oY2P6Jz55dyOC8GTECYx48YBz72ESRk7
RfXVPMOAg2k7wXAlaRayHmSgmoJvVBa0FdZnIm3R2dBNESvb6Qbi/AMxTtR2pF6amNEA95iuZqr7
AOcF8Wkco2Vc1Ojs8cfszuhMi3Q/OOKB4/bjsigAmexzTpawVNbyvt60M4XHu4UKRgt2TfOh9Cl3
8WKusfFRMhuI+DhrN1Calev8Dqt8NQgxntt+pMuq1c4izcM8XWS5QeGQFvWqz7o1VK9iZWNW+Wnq
pCvSxMo3Ous2LZp1uA9kYM1hy0kXAJTQrRpBp23vzsaHAZRd1WUOI1sew+qjtOA/iRXrxEV+qbQb
DNmIrp1s2uSqMIFrnGXjSr2Op0bCZBVGFKQJa+ZlYQejpXMvsYBhV3ejSpuAzCj2S8ezvqec7rIB
Ej6sFweZGOVZ31Qw6sBq8tO5/yy67kNLRy8a3XwKiKniBQEk2cceBCResUVPe7OWMFpcVlRm6zSf
Q3dK3E9cTWaZ3vYCJFWmFQnkJMmqKZpxBTuVJpiba9FafCPitgtIi7KwIHUb8Em7W028nRu7OigF
qValdJa5SsHuc6suirTRAQy7fQvo6T0RiwybHW2TZBUPEwT7sj7NneYjwKX1xtMV4r5xNKxUxWSD
GnzaNE21pj32tnQcyw2CWNc1tts9/rA17XZxgmEYKR/KXGanEsD4zvA4EjMaA1MM3zQd4iCxXno3
oCZUWpuogXHQAmB+L7CZimFNdvR7auhpgcsibMuCBsXYF2dOQ4KRes4aMjBbxRZWoMa4bH0na4cH
GAABZKBWExLlRU4UuyzBDZw2m0/BfsoVLVPwydIpVjkzYM9ocIKqUAuZOc5pQaZkR0ixgpbeWQ+c
6CCF8Bl2LCl2rCTZUnMKU6Vxn2NH5mxi5VaLMa1GKHNMuethUysoTXPHTRMHKk36yMPxQ1bacVdk
apdWbbHwegylTNac8W7gYVWOEN1nUUDqkz68wSWDGDbEl7w2twpN7QY2ishpWYwQ6pLMdytqTwkk
yD6VHyyVzoWeXKgHrLlmDt5awDZgilp5Ac8qe8pgk8pPbLHJzSyvjBjRthnMyinx1iG4eB+rbNom
s5P4sW3y7eQkHzQsAGzS3GzwlLRbgC8c3xHjTZ33+qa47HFbhCyBaY7oOWS4YSHbof2gdBF1nPrU
u4cJvV2lGTPLvB5cGIqRL5NX9cHgundiTr+itj4D5TaBlAkKE3dhYVNgmTvlyp0a5mPs5IEoiyRU
2Jl9C6vLuTNAOcsmdZ2xUl23MDrvi5H4o6Ljpp8+s4yNW0GHcpUqqSFWmRtZKcdHMRs+4tTb6rSQ
qypPXNjnAWSJJuwO4ab0YdrWRGLaD3zb2fpjHHchgl3LS8quvXq4LbqpOU80xgHk5ArTjyqjvk3s
eM5jGGqnzsep8vKlcNIobisow4ohnMkUmVb3Yapz8C5nDoairxZc1gIOHNd+lcWVj4Sb+53I2kVd
oa/EwdZXvf6Y13yd9Y4JalGsofTN10U3LDmd8w1X5isZ+ZVI5+GT8e5LDaWzTerCN+7orvPYdDvH
ZPmCdD3sz/FbSCgmGI3b+KYdQwojTvCPwfEbF8aAnWwhNJsvtRxg7izHj93YtWsVj1C3TcNqmOnK
QCT3U64i6Rm9IFplftKODnSg05pOXz3YgvQfn1rK2voJSh6ghq0Xuu5XXkduMgG7v0hBr6FtBpA5
/GAimZYdGd6PI6MXoywfMBvEqvAq51RqNz4t1Y3W7XyqUNGEtHWm5UxIuZj/LxHnsSS3zizhJ2IE
Qc8tXfsebzQbhCxoQANLEk//55zFvZsJSSGNerrBQlXml+XNuoaYxptR6qd9ZbKc91YU2G8gGziF
uFZUSmqcUvOAu/3N2m48dM5/VNzG5zVfC7VF4Sndtq3a3bPfhcEdbQsrRZ93lbKxV8Ug1KFHJ/55
8ru1dHuzz2r7qYIfLQndhdi5ipkHOsRNstYQ/Z5pm6QnH4bkAjSm3DR6ZMnz4Ljg5DURuA7y3fgR
YWShcz0dcCkEMLLPPg9jnGrNa48tXSGzNr+N8u8Yi+2cmrmacb+dNyJfuduCQmTrVEmZiJvsuveZ
+Th1kGALcB3y0qft1SwuL7bB2iYMJb3xvH/NTEtRoXP/HEy1zbe/dmv1dczhvU4i3GpLeHxW4VIF
Kp8a6LppxYkMyrzzy0liKMnocvWn9HVxEr34wl2ZCxdgFEnf/GGt4k2Jcg1No1f9Cu5QF5lbvDPP
lFcajQBNBFBh2rqt8bYJT2kGF3cyqb3o2Po1Sx38tKz0UyNf9mAsLOSnyzjRtuLTziqe7+7BByMU
dOt2ivbwNkzM3ojnlmLDoHMYlXL3CADLKaV/050/xFm4vTJ5QMTVHceFTBejBwrQhY3HvIue++/h
gAWWvwx8WMo2HEURRt5ceWnrDuPsAWnqAlqEeTs2eRSEhZfv6uVzDMEu8cwuJYOeeUv34Uid+lxX
KW9Ojl9zH0+1i8jYxFTdhznY7nZWBTCdrFT+5L/JvsMRayufEvMSzVkCh3fjaKi8Jha2Lfu+zVA0
UlfIZcdBIqhp6bqrq8nQJKEhtrcWxwpAijhpF6CW9slygIvE0DTMXvPtsNUunfoSAE1+R5uWrWC5
WLs/GyaHuus7VlIF2NoGHkEH2Mc3wcITNVtfDyTxn4M2P/Xj8ELBd7xz3AM1nffhQluAbEvUPTHB
UKaSWF0gLMiix/PSBJ63n+VIdzyEmCYlXZcyJL09GRPvr7BO31oux9otvYZOxbxKu3Yt8YANlyle
f9rIDGVnOq8kYo1unu2SYjeSVSznuoEVuR2cRu82wvQttNTDAdoBq3u9Boc2RY3wDDnb0OgDHwyg
HW9pEr4JcHXfp8Rfgc95/slPhmZ1/FW4afi9xM85nx5JPKzPExGYcuVOC2HALgG18w+mU2HlJpwS
Kb162OjPPh8VnPMdSluXTLjHKRxxLu5DJ23FvTYoFjpedurH9UgGXpAh+BvL4FOvjB/lnkwfPaCh
Hn1evi/2nAtRsnhRVcbVWKdmve12Gxqtuicz8a1mAXmFNT6cvXG87Yn5J0yv8bAOriQ4pMXYdgiM
gQOaiCm0j8LTpZgCh1kJuOk9gMtD4A9bMVAvL/j3mhUAiKVdzfssrDjb/BJ4oAbBIv2WmXpJ1YLD
7/9etDfW/mjP1Ppbg7J4WnsSVbDWx2JLSXs0c/JmsllXAVrIYl0mkIdj8juZOdqTDLcCxZh7sJkr
prYPqikHfuzN4cXp0hKrCnX0bXRn6x8wQ/KYB+sz9cahMPkHUeRNoOE9cJY9etEGCi1ojxKAyKXb
n0W6ubPuQwg70fK2tsPUcE1+aJiJBbAZUiIIgW8XgBoRoAUhBD/Yzj/ufTgW+5Q/BUqbY2rbirnw
qCIzlf6qdDnMfnbZxzTA/NzZlwRUUBUPU90R0X32EY7rBnKDBQESONO+XeMk3a7THEA16N86/7sn
D8yISUcCpTThsd9WgDS5mgph82OPDvuszjGHGoKZeqn5EkxVvIx9ke/ZXu5pcpyC9T23Nmy+jU+J
EiRc/Ftr4pcDn19GlWQNKu2Isa8EJb8cSMd+p/v+c92FX2Mlw8WD3V6MifOBqD2KWECvaFX7GM2y
SgLpVXmX4TZM5rQgkyYQwQJ7XTwVFV74vAV9egszpoqZZGsd+R0gNUwuixBxleybRjHD/TrB9ClW
iVmEQmosTCIhgZCkrad5CV+w+GgqIwkEx9hlPBDmHzGPhr+9yFuKfMqncvCS8KAI8coIBug1mBUo
DrTGscx4vTixXQKj0VHtTuGfmmuX7H6zKc5rmN1hE6hRlDb1yNGj6BtEPtR7jmLjZdY1Ol5OkfGh
YgabQ3cFPi827HtonxBgSwowqfGL9bzSER9SJdv/qNSI4xo7WweQ0euAt+bAd9MWtGvbxz7DtQxZ
shCeSx9oDmbQn1ByMz3JSydCXdAUuiENYgiFRdSOPylLDAZ9AFtujx8WJY7DEF97zwTPczDaIg4N
HtEYQxhItqQI53BoeDz87afBnAO8Xc9ttj1CtFseWkg6r2Ss2cL2NzNmc0M1a+tonVk1QOCqIs/q
U2vyh2DN4mMMKQXUcfea2dr3afvXphIkWzBFL23bf/PBrtrjoa/xcGyP08fGE/cSJNuLa0ut5+xl
Mem/DUrGKWu9Wo+Aa4IYI/ky6qHWnKDlmWxwEouHGWPoz+hTDADPMDl5cV/y3Bvugqsqmjl5WYKh
b3AhKjwo/V7IYd9uag/XY24Sr7RD/+kpAvy3H+kBhUbNw5Oj7QHNynxyKQgqP2mrEfdn41r7sE1m
Lfw0agsP1bSQOchdCzqqtA4KCdn+YHY8+MP0G2Tzfg/R6rF0oNBJ2Fqne+BK3okGWpo7dSIo+cjx
6ZqcVmjhHpd2O2/jZopoTpI69d6inTy5UXjloDdWqKJdgqMM5qRoBdUnOJhf7SQg2IX9EUPvk069
oAjXCMV1T7ZyaPWrwCE3Dryf7MKtzMLxJTbzlaQoBnobkJAhLCym2I/gUnaXeETl3ELkH2V/wL2u
8UTZF3/stiLZAe8ycFi3wcWlDNDhcDNC/4h1KVrBrjZL0Wm9I5RoTj7toMUEovYTCMieW09OBz9l
P4iGO9HsA7ricFPy4JzAS0uzo1jHvM46+hNH5Mi+6WGT9wcZrKTs0ojVlFFexBNIMVgbj5FM2ovZ
MqREXX7Y1i04siWsfalMI4Ok3hi0X1jx/t366Vj6HXk0K2Ql2ZZZ1LaFbNPPdcG9CkG5XuaRnnUq
3mCOs8oGC+bLNcSFFejva/XoD2ooc1++L+vd5mpsaJL+Mwv7mF0PGUHHEIlP3YKBjfPAQ8okT+A5
5ElpQt03G/kXhZgII5tWyRygQLgQDsRgqx1qRitaQCV+9DvkJj62YFxIl9gK2H2zZzKpvZi05TTG
sg4n/E0TBq5IM96YhPlPKwlPu/cYhfF2zMa2MHP/Q9kAqbgw+ZrHUR4oAJjCb3cPs25LyhFsZ9H1
KizDIP2UG/tFM6obgZhU7VnQvnahP1i2RJhWfFLOKhRg1jswhZ44hGx+HWzCj2gJ/nAuRL2GsahM
l9071/0RbDYY12iDXTx/hl9JpJ8G3Kd+2EF9C/K/mpFn6kNXiYbsxz6DTV8IKzbUwt3O6cM80Z/S
kMLCNKqYIroiSvV4xjDqqHW8UsJXvCqeYviC3jYBPJJ9lUYgkQWTIM7pNBZQ0y3UdFhF+wypFPqY
eldKAFaMKEoNDxrWpfyw+vGMxmi9wMPOjsOqn6PoQpd0rNEkYtyFnKrDfmi2GOobn9ynz8BJp1DN
W2GbFKcM987PNQxVkZgETj7CdACVgsKn+ZNZsn9mXYNa9oAN0NKXHidJnb/KTk5nTCTK70SFNWu3
la0luJJmj5K1EIrfZkDIB89tfyHdnQbVS5yM+G8QW8xCsQGOvKhDt0ZrmRh86WE6se5d+H4LbWCc
j8h1JMXM5aHvfnrQtUHB8Es694+eBUA+59FSoYv5hc//ptyt26OhZj2BbhqDLNfSIeKQ/sDU+24w
8KoEJ23e9FIzM8e4q9BwKDwQ4z3QOBUWcY5qy3NZKo+VqxevaMaDHt9sFUUvodc7Ym4Ew2CRZHj9
bMPzEIQ/lM7HKkk/KZtR0cMRtNG6bCUa46PROEC0h2BJtmA+JFEAxXLYjt7ip0ChWvxsiYNKEaCi
TWH+NojgX+5Ykaf0CDcNzYX4zrFEcR0ZpIhCusLuYLr0wvE2kckeLX+2SGMV62i3ou8MLSz3kop5
44Q8TH/uVP7kp3Hj+yAa/d0fMDd6UTFP0D183AM0mvYmscNQyRFK5rYuxx7ifGHDfi9HCo2kHe2R
RilehIoBzpSei0UB6WD6Dn1UuI3hHnSsWMGfr+BCb7vGj+5wEjQ8yGVOn5yHgY4aHM9VG8y3/TPf
ppL2/Z8AcqdYZ1oYvSJ08f1y5hYRi4dptM9qDf6Ncf8nH/cWE1DfdKugRRfrX9+AsGfbFAcIE07q
RV9oldklUyFYVjeXVtK2WDL8FL0WzbB7bzmrfEP/mH36EcPE0Ln/x++A8u7OgxMzohmJYMSWOGC4
jflYTBQuZJhjdo49PZfd/Ji5KSrlIF4ctV3hQI+TLnoiPT6ird0epgDKqB00vlHgvdskf803cYsW
vAVsyU/dCHlz7xNW+ox9wT55zrr8aJ0dnlJ/cBVgqPjISX9b5s3WTkEH5LNojMK3D738BaMzZtx9
/x1J+SbX/KNdv1/l0r0me5cVbbeXgJsuG5ME8p0o4i16nEGgVuvUVyLmZ85iyFt4gyOglHgu6RvM
HFVbPa5oLEyFjm69zdtBc7Q4dhG2VjJv0uweePkrbO/jxu/RvFViV6dxgIbWeWwtonxTVb7ub4PX
PcklvAtPfQLV0SXj9soUpulomNdijsJnz5LlKGeoQSZXdfstvCRMXi1WX95aH3hIhKYik+IWp8UG
GPk2e2q6x9vU35dLv+OZjrP9Y4jlVPX9iKuxY6TgOie3JFUHLUT3lJw41JFLbpm7dMiyHHg2/F2y
dn3EI/+bRD4EjiT6MyXkgU55dARJDh4sDfjZ6BizTTYWRIocPYRZKg9wx492+TMhJ1V7y+IwKIe1
iVt5SlNuz9KP/8DY+VCBCht4xMsHX1Hy8n0quhHN4tJHcdWhU0A4iHoXZLJelwX9HMkChMNo71c7
i9GCEcXObsNQ/x2YSCPM7yGMgMGEkJTtkB29pyEmPqZ6YO0SfbdcvayxSxzcsEuj8pIuLXVGb2EH
vBpmWlfR2HyveojPSE3ImzTZyWTQx/kfSwQmbdCQt1vfB2MtdhHdOAj3SsXmL96H5QEAgi71GLsL
VLa1XHQc19m8rN8JF0gpKuRZ1dIVhMOu8lOKNl+p7+MWoI/jMN6RN+mqYMxJqekyHDjesnKIzEkz
9TchtPGm4OdKoCdrVwUzPa2c3vx/al8qMnkP6aBjfAL6E9DeeaPvMTIyMPFrgohOGa3TV85NLcW8
F1mAdMGkzSVW8ON6Rc7tHP4yrjVQtX5km0cK9MGoh2k1r8Fdg85EC+n/SobcFRibpyLcWhgxt85L
3jwJR1yO+1zwFF5SZ+mVe+xfIuTNz+GiaY6ux8DiXkNZdJ0RBfxnXE/qPCreXhhJ3lEcECgysK3y
6da5LDns6M2rCbW6aA07A4/9l4dvnhP/om3wy4yO36/yRvD4DPENMtKHy8cm4n0VuUWhJ5jqnvQ5
wlHPfKay8WIEV+J9qH2V4Y4CxaojGETeXmf2xfzMcxhljoToT/MFP3u+2uMCgxrsS3cRSyux80EB
mGujoRKr9xqZVhztsj5LP2NnE4hPDOXtraXZfOrIcm1X3ZYrOvsTeIfgydfi2Lu4/+Jri5vh347F
JQVvI/KSGU8dO29PDqafBwwkYV+0PE6uKu95OcBVrH38Qi6LfdYULm2vthfg3PTqvOgH8VFJephK
lcHsUU7ofq4I1+8FlhylTRgPusTKCVKtNIBnJ8Q9TCZdkDnqmoTMql5h7RUDwo6vAY2+IoAFFyAA
tMGqiBA1lat6hyJWLfNwHqPOu0Xr2bNo6nG+Lhqhu4sOWXBJiTuk05weab+0Tx5Uk4G1S4OnDfd8
TsaS+D19juRXnsOlRCQMOU4VvZNwWi+90HPT9XkKUchLzgTbG0y4B3faaajNiBg2AxIFdau/Zfs0
ac8z9JAlWI9j1JovTmVUZMlKi2DvcDNvY1Rm2b5VeTShmo+5OYh4Am9DN0w25u+CmPmd7Wnlfz+/
UFTgamDyg6EG8ZSLljStJguCJRQpXRFaAP9r3xAISGXXOUT4BhZUJFelxR6VSnIeH/x5uOlxKIN9
Nfc+n/XjmsJaVrhj65nQl8ny5JimWHmR5+hAePAZ0xmzyLCVadDrawwfSi+Zd4Xs8SUHHkAJzcpc
XcGxiLdRfTo8qRkU6gU+9H3yh190gMgbx3hExxzRIS6/lpTOSEiHCtNZu75OHOANojxC+sh9xr8d
zRDgH/r3YKcTbEHjSmjycYVMKJh5CkQn2+bhYWK7e9JQsIuIJQuyK3tbUhdYZMnztMlcjJ5gQtar
ByA49Ys+urUXB+pEB/E02Au0XevrytJrm6x/PJ9NR9/A9SJblJ/7ePELuIuy7jTaN0R9JrAWFJfr
gv6+4iO0ZJ3iNvH2OcOjCbuat7C8p62kA2evuLCWJ7uLytmNvW6uWXX+x2s5b5hjyYElW3RyMoAp
sme2EmPkfYCeelBmio9RB7cznIMm1Ls6cIFUIIPdCck/PSRp8r28iIlipvuOaVfspe+hq+5z8TLN
lmCUxKDt9Pg1sAmcgGJNPola8J4iHjlEhRIOa6SI/zhGObsJpPSKfsnzat69h1AN7M3LQaslJq6U
mcOnwBf3HcexSWDolYEPmWtvZ4MwGdSeJYovCGKKc48qWfh6S4DrFqZF/yZy6V2ylMan3HjP876S
62bsKfLleOrsNyfNoqGZSASSYFDv6ZbSQq18fsh9XmC90vwupycIxHc/WThsoisYOPez6+GL59Sc
Fo3k4BRZaNgKEwCNRg8dS/fRIwFeS+Az8JBh7uA5btZx259J0qMHZoDhvCQ42JiRsoch9928y8vC
o+MMGTI3Az8RD1O7w19fCvZ91yTLnFyHZAyLHMPGczL4ryzO7WGdvzIT3/L020qObibWJ1Dp4g5/
czyGC+dlkMMe5d+2vk6AFrXtp905RXrze/Cag0LFqm/EhjyqFQE7xAsdSs12U/MpwfsqgiZWyE94
HibZAe/PsQtnv0hJz09tSjD2TZB74yi5rryvwxaB0nSBjtKO8P1ShoE38T+2KU2vfAlxXiIRHcnC
ERzd+T3bYlkYsQ8P2hPVHkX9CU9XWMoRCERsgCvoYD9pyeMj8qH2rmj01pnwZegQSp6c/Dd8F/9M
eB9+uD6YcR+vbTv84UjEVcJPLnDU/HrGXiIYGIu5/Peldd3LHOFmUcAUcJuDaPykq2VnWDgM8i49
oTlnT/Po/oK5P/rd1P5oxfhhxy67unm/bhCNr4Cnv1Ip6afeof1FjJyYg3XJXJc0bQq0BJdYUmK5
k4LZm79ChF7qXLrlYJAKPMYSo3ZnFnnPMPw9eHy9kB7uxDKtD92U/RpMsjzx5GuxuivWdsNg2frz
2bSQc5YgA7Uw00drs2sSrN5J+OJhcRB9qQ+SyKq+ktlKqyDF4zHKZshgB0eDo6fe6bbKN+SKPY2T
lAK0gRY3IwsET+4+uechTcK3FFRbwgRKl/AfBOdv2DHizi5QryLZ1GHRVoGT+8jgV5V8xwlC3HW6
jQv6YhCW2ceIm6oKl6RccmYeg5bqMv0lhXAvdNd+yZ15zxMUETh4IeLog7pkfXKP5cyOJo8r5vPh
AZv9hof/fjVNgX8PRpgC8XCHjb3CSrNpHWreAGxLy50gJboz8NCoLXMhuFkPqWf0FWaYq1qZYXPC
Gmx1sC5h1fYDHMnRuqfwEq5Z3edD+/bflykBQtBuDd3W8Gbcp7e07geQSHHkG20b7G+ICzBfeW3y
IX0KsFmgFgSWyX+/RUzUXBPa/oFdUxNQHV9YRwWBoGfgBWc9lSHywWWQyBcCFqIkIyo2tnVtjZvz
M1RL7PFp3SuX2fyCzFLBaLy9gnCdDgkZ7QHA5fiw6PkfoYcRF/R1Xo1ruA+Yr8crnsMxPLc0HY9/
HfzmlyTmw8114Zft5/UAQAd+Q3zUKKXXNFDtraO46BFDfgRxtRahCUvkNmAk+bF9yIV8oBk+vtZM
9tm4+VFKkRxJUeWh3zb4z0EmTUxXCVZQnKcWlEeaSVqCJ9qvBn5ywSMhy85OoonwOJaUE3sGQUof
PMMKssO9sC9RStW1zXqcwJnqq+0HWYhF/pq/09CSJ96BG701YXoOU1xnudfTOkxc+DyBuV98+Ysy
/ysaXVvMDr4y1jrMcOChgfB1aXrsGQIkN6WHVncUnDFDkjMocfHqDxaM8jpnsi06DKzQ31gjeEBQ
pqCVCP89nIYFioafnTwNIYhIkJMDiwjIxa1CphhePmQAi61jZaihXmFz29e+M7i7QG/LQXjoARKb
XkbAUaeEhyevw/4QD+uGqq2PfrlWBTeFvQfFx1A6ZNfqaVn0xay2GDKgnC1GbSjyYar6q1h9rLvp
cAenAqruvHf9BZP/RaE8XpX2RbksqNaWSKgH+UeOLR9XFu6lcru5uKc0HMtAItucZGZu3Gr6RtMY
HCIn2+MekN/hlG2nUOHSAGdy9RL92O1wzYcM1j+oTLhWMMNqhHjJQwtA1tfJy0zTuZlWs9eL8T8Y
TfYTknB/wu9GZfctvmA31VltWHWRJhpSE1ZTzHvfn22WTxXT8wnLUPKGhMpvYF6Yom9HUpIlZSeV
eHGd0qCtZOxN1RJD9/EijqpixhMW5EFVSeeXIGPgGOf12G0YhoI1Hm7Rj2y18oANGNPBYjS/6v/7
wnJvqqFDhKWKfkxYNvIMJWA6o6ROxaitvjNxIfAXzl0QfCzmHsZoApiU7LTin6hoqoedDrVVSQNA
LG1mke81hK5DYvftOPEpr9oEm+fk96HxKe3fJds+gRyeJtNp9C/pCH+5g4rHQXPQmDdyRGUWJLti
pcXJYg1EIddBYVWKlhfs+kLrwnfwGcQPEXJGR/u9U+8uzb4DeopUhT4+OsBPDEtmERzHTFlp5s04
bV1UwJ9Jn9d5RfvlZtyWU/c3VhR6x24v8zeCYY33PfQoCBrStqbydwMxGEbKWXoI4BcdAO1yXx12
o3yfpTTr+HWfCYFP4vK2yTFno6VKZNPb/TdD3OqM4MN2lng0zv/99r9fxcH2w6gsq///j2bL/k67
AhY1Juu5C+VjYn8wgE8nF628Dmd5VJ6F3ODWJnQzzFeK/TEJ6xaAVLbpV5I+xXPaUNVPD7zV6IXW
aHwxQ4CJPwaV18UHiMYO/SM5JD2UCu5fsUd2QY8p35a8p0fECCKsGUCWQKafKYUfAOPyOlLbnxG/
vWMfrCv8AL46MDC4GNxDVesh5LaxXwo5vfIpy1CLJT/1Zv4FNEIAVSbLg4cTvvh9XwUrYA9JO5xk
yoEn+fuIBiALDv4Wg8LKA3raAkLrSbGwyuZofu7bYXm2UvxLGfvoiaebJN5GNIhd+hguv9fwO1Kg
0H6gZqD5Vx0o2uU9JN8NXdx1+DyWrdDoYiTYUi+5OfR6F90jzggJJq/gUj9kavUfPewdfexgaFx3
BQ2Zdpc5RzIjwt3UQBpeCme639jqOBTYzfKJkPIhMszdoPU2o2/OoMgY2AR8D5GKU45bBsOsE5XE
/qN6AOnxlHUra3zKTaW/O7d+FLTyJblleuMfZkQk0I4aaFrYwNkNy2AaUW9pEt9tjBKrsTAIRl29
gikGrebkWezecgKvcGI0xPoZAMPPg1CvePuw0EWE0cXMPEMFAunL3Icfj+MPnvn9aaQTOixvQQnw
pxcRb7cUc3WpsInh6rSd3hdYdnZKuzIKYO847ftQHYMAvVLLHi3celSRjV7g8f+BzBLXOgeHzggK
rGFkvHuTdg2WH5SboBwUPX/J0sWr+yw/bVnLn3gbkDcAeeegg9eWYxkF3uQfVuzudWbj736Mogq9
zFDnSr93WG7jBA1L9HeXPbG6kkO4P0PP0HU7/fWt2SqbDey4kQgQyu62ZwI5uYNAeYX2bI5g9FHg
sT7qQuij3vJfYli7p1z87iz4FYNrqhHCe5L7V6v8BdB5Io5pftcSZHUqYQDTNfNKxNHtB6SzuIKF
Keqemp/7oyeAMa7ArVc4xSd8iryY4+xrS2DFQnwt05Txe5IHn2Bpyp6+iG6daxWapOQKMPu+Uqzn
IgAJ8P9Hvu4e5YChxENYcvRAMm2jmFm5JArUUycK67n7qhYH79r7WkK/A3uxQO8VzHuMM8MbQhbv
JggfcDd12LQCdrzCvkf61GOAKCJH0JxNnW28sV0eIzAQI/EILi58ssLgrGHFbXLct7hFPEa9ytUl
TzE07hMU6BnotkzKbpp+Ypo5QoKdighMmJ+I/c7gG2y+MQ+gVsdmHDJVhd7QPqeuYzVCV/0B/sFo
IvcB2Rr+ewRpDttBfCBo61DHmSBlS/iNeRt2ATm4b9kOnqBfsKhmUHlb5NmQYopKk1+gwo5YugMH
XcrnluXZwQY/ooGkje+y+H0Po5vOZ2DxcCYeVlxAbMcFJGSrT2uGtncG+Tpib12FLv4fT1L30nax
Owb/Y+5MlhvHtiz7K2U5Rxj6CwxqAoIERVIt1bh8ApN3aC6ai775+lqMiqznoUy524tBWU70zD2e
EyKA2+2z9zp2M0VjNeb7nPmVRZBPMLsBhV9LNxbcqu2SrP2V44ibLJ3yayzO8prUfn5t1xU3omEG
HbTke6qZ4mBa8Tnh9Llh8qg3nkZMbE6W12Yxk4fVsrOoVbzNf/7RWxYrStiPbQgRUH3gbgdYP0fk
Cc9/GLxItoV9axOIVhlZk4dWeCW4H/4gUKNOYhyCtdbRJRyHMNdiG36QL2sRajNlapwZOOsRmG3Y
T+yuWSvQT0uD47aZ4lG3JnyE5tIdkaUBOg3ecVbafD1efqROsgZJOT9yKECKwp0amYNJ2WYFvtAY
D50jhnOhnlmhl82aTyJikZKPBoXyKyCzYKNcU53c3v6hqNWcSyq8cTWeJy3xHnCodhq+BcueWITK
pjmn0IOv3al6yB2/OlmjeqtLXGjIV32K+cFMKPDOc7BMJnKK65xSJ48DX2Ko9Uv1Nc+H5pjl23i2
1q1lsEEeLqaoevK/iz5HNUhaH8w3wbvBelgMwzgOPPOtMftHfaJ4o+a8CI0S/cucm7OmjRxq22zX
KfeH4bXocMC16L2z6dpq3tlC7XvSiuwOoC3iB62LXHB+xmu/uB1ydpmvoW0Y04E5YOUY5Jd7LSWi
N1vny5T2Ge1300y9e/Jj3EpCAWz31+XVrt+SjH/QaVn/qOJ03GZe7Qe4gllWtUE8jCleqdaRRw+c
1tr6B6tB1jP9BKhYoyj0OQ2bPaIT28q19E0LMnEHwAqUXixDUanmVKfYaKx2ltHqGzUmo644jLF6
0CzvOC4DqYiCRakqrZVjlFOEdq69xJZ3sQR31JFRoIMUkBxHstL7lHPo2yw6Exg3iyN1jdKEH4ED
xZuFtehFs6aK4+tnvPT1s65TifSGOfLa0rtrdYatZvN228toP/nFfDd77rDRgHsclJM6d45thpzh
ywfpfdUq4Z89K6mCxJ3m459/LNeCyIPExuhmqgmzy2GQ3YY6A0BfWV+JQyQV7nzrsR05gLUJ5cfU
Ta+brPUf5eQOB4NiJGvyfK2tON9TRVqnKF0NB7aWhC71LhxjGtC+bQtL7ls/smts8sw5Jev0BViG
tyFLcjBqy3iYUKlU0d+1nZ88xR1Lc+8BLmxAjMqx3w6tMENnzbtTMw7iBiv3uMG54N31yIyB1aid
6Kvu7I28vwASSVuwqU6o0e0SkjWUK9s+1ApKTnD8+KUKW32SJgGHxu9aFpH1C5J/goy17AewbF6X
DVeFzYGmEPxOw3Kk7Bs1mWhvMmZ1YWfTWWGUCdSIf0wahFwuFkm0JAfP59rsTeiClMsLI1QXPXFQ
EGB9zbFP4DqK/TSIO7fsOwQYb93Zq/gKtHATm7E4GltHze1NNw3DDV61T6UolmjKOBKgmDm5KNno
pOK6cIynOnGyqzrBdp2jKbUNFUgLtQskmnGfebEbeNA/Ie/crhTV8JKDPKkglwRAs966VJgbszS7
TeVxENanEkcQ/LayWIvzCgPtOhPNY0+l3mbaiNKGY3ZnQ/Wr9e7B0doDKzZOGys/96bOQR9/ad3X
8gpAQbaL87YMxVhhMEqo4tWeBUdt8IiINq6zK+I4ir3htqjrHjSe9ZA1nDHYFX1xmp5ih59UO6sr
Xs2+ZBcrUPX8USMDlu/NRf4ojby9FiP4wl6VRINj2R+bxGb6uJTrVjBjVvJkJaXYVbH+oDtmhgG5
eMKDhYcQNy621Hqv5U386BVD1C2avYvL4rvu6Qs+zX4vy4YyDhuVIJ8vZQqZZViCR+CcFSFPG08T
JdN9PIxdmJKp3RBpHrjl5jZeijXMpGme5s+eoc1MBVoadMM4bntN3Va28gPecT1wIX2CHCl2spqe
LG7sbbEY+VXqGZ9V7K8b3e2pwWV5OCT5p7jynJ3PY8pyzh6cKyiQYCy+xdWphYPUeOQr8SXHCAno
2E+dZpF37tIr6nf9Bg/xGq7AYU5s60NzHOvP8cQjpf/MaW3KZM+ZInOHelO5ZkIYrgtgdFbXkw9H
rCetsCMBQLpOge30RHfA3vGGIapka5a11Gnct6zUK+hnDF62SHs2l94m8eP8C6S6LRwBY1O0MCpm
TKbhUpn+ZiFp81ykBkWFxtI/z8b8mBuXOmjHTi2v2n5P5O1TPNzV5rA+DUv5oy4yXkHE3QgzLBZ6
x7/LhxJhP8d65w1VKIXjbcnM7vROJ4cgvXtNgojtIVziitOMOw+JL680bz9IVNZRlpEHP9ulIBQY
o/HEYkyp0iZpNg46T7PXNsWMhj7Ogx5y7l/2ZjmfSIJjLXDXfTJNJHGLkcrf6qswJkS8M9ZFBVo6
73vTlhuVOM/O0J50gyVYb4uHHo2KoTiagTsyTnUtuXNbp9lZxFPKBZMJbvHXuTeacASyyWEl9zfz
k22XdVRMBfWQi4pLwujA8dw8AbxcyTcwzpNMc/axijdOnHFoKpuDqSkYb727nkj1ppsxZoz6QluO
U6bW49xVCQa16rS6jrZDQX4uRPJQJKN8c8cfQ5+aL5Uj8EtJK3CN+aIiaFrQWVJtLX8Zd5SnuLKQ
N26G+Uvo1nxwcbcThoZ1V7avjmbjktDd5NrE/BqAhyk3VZ4T2qhsxDsOafcWpSBO2XMeFHWq9glB
8F1VDhl+4EFBOO0huULyjIW8juHUkZR89HGJ7GuLTUWlI05WPb4rJ6Ok6HGewvEYmf25nfLxzs+E
j6Ix3ZlWb9wUi7zLG7Ni8+2Xj2wpd2VjZHtnyEXg2Ck23LJrr2xVXudrVn5Dhnqr8vlpanKUrmqc
TnaBHb50oURB3X8seiKXdIQIWHuqAN0bSdlDWIR4o0edl8TbxerOi/LQDxb0WsoEG5nbcWhTRDR7
/Tou2rd+tJ6T2S7Dgerp1J2kdWsb6kuemT6lLqpHumgRB8hkPMpMoEfiEU81We/8tBhvaKo63Lij
sRvL0r/GLl2gKBv6iKpj4KslcDXdxQUw2bEyiLTft1Mtjmws7E3JWoknGlea6a2Peep4Dw2GRsuG
hKsnCrgxx0BSpa/YrwRTM/uwcsGLnU1VcoLXIjddUqqwbBSTmujanS/XwM7Slz9/Lze1krBKdYzO
SdftCY2BsVvNPXZoN4ov9NfKq/DRaoTUA39y4hAKQbbxkz45TIlip+PMT3Pvn1rdfDB7nG9SkRep
u0/uJa6uCPPj69e/NZc4bb+6KrDnpr+Cq3qslGFEvtka+0lnNQOIs3Ps4S6Zs/z6zx9E1ONwHkR3
No91Y8BUxYQaDa3G2K/i/r5eTOihDVJ3m5GlmYwlvfJbqA3raF8vnscbYFjajfSqr/qolqMuyjNE
x4KsTXkQNu/DjK65HSVXkVmNB3augrH3zOvSLyTerOxEXsW4dXmRrhfLP+vxcSBJcCj58gJlroxr
76C1s3k/ssszC5/fW3h4qbDHC9Kb4QwqnIq6Zm4o6BFdmUYqmNgIN/G8UqWxnS6UU+WGztKg7HvQ
oQ14qZd2TGEnVaTc6cldbY0qJUUhh6oxoPFm1yXs9Bt11uasfKixiD+l/omSXr2t/bJhTvXA8jT1
VuSpCcM1r4kkMFxJOF7q7QWHOLsNuwr3o2N4x0ZiynUaXExr/wShY0Dt4Dgte3/ez+bIfIBvMu5v
5qoaXmsYaBhg5B3wtXpnaH73zF84dgVbo6g+texutjMqPjr0kO611qZCdSmBjJLwp1HU9n0nKCN1
TW5s62xJd1qasr1vY5MyALaHRmo7E+fW3uwbNiZNvrWNdDnBC873zeLdlbk1H0tB0GjOL4cHcBI7
JsQT2x2DXXA67C27/a6aDvHuYoNLl4ssTKp6P/Z7tjMkRupl79F44pQ0d7Gr7Mhihxum4BHMuALB
TMCNBiHyOI4v9lzkJ0/5X7SmTa4Jx5FSdTV2DsvF1qjX6RYNPkX0WvB4lypaeYXvG2x9+F9SY99Z
Tlhegv9//lgWNLaKaji0pFbfIWyyH8nBxuKpbYjuDVZUyj5MvQpNn8L/xq7u1hpzr4J5HXg1vI24
TMpjXqyPmt5QXIjrNVSmSS6p9O/9xbCoI+FMWxohzqTtvk7In8Gkzd19Ppf8gDhBEnJ61MXX1Srn
+7m2N9Ip7INSbG6EWxBWVJ298/vWi4w+TiKCOpGflflzbWnfqoSKmi5BG2rEV2U8yFDWa3pq3Mrc
jkX/uNSacfQVrlwZx+urNcIqcGTDWtNOD7bJKMb9iv9v6/hZ8s10O06aem4wkYJrlTMmb8zu7k3N
ChqAsHmL8zU+FzEG87yPqIrSC8uXr0PLK15nvv0cy9bZjuwrZpYpoqKpOmdMnmVl3Kydth4tsvT+
LJ0NeULrRre/+7ajzqmfv8DP4gNHrD8AFqzixkjVF4jmMk9eWvgJF2iMG6yZzENoBdUjCTeXd7Gh
A5in7rVGnRY77o+gGjaWWFmM/HLcLHkvKVTkerBWqFVMvGOol7nYr7I6kl+xt86qjbtuNcQ2zksR
9dVlqsUlRJqMrWbcD+qcmBsj6b/4Vu8wiwCAb608JPinvplD9clzn8EEljutVl+aalpD4GYsqaxj
U5sEuaG6Q8II3Jfx0RlS/zs9gp6oNNQRFpAM+4evH7PVvkuaAQRF4d9WeU2iT3df+0Wv9kKKlPyF
NgbaOLnHwcXAlTe3rhmWiW+hWoI6d8jWw5kHM687uMephuVXYl1ICXrQc/tyAHYDJ7trp7fGHUgW
FBpZp/ItX83+hC5543hxfaoIwXXkjMNl8s+5JkNSSeiwY3YPLnWLZT7eJyZ3nOo44zHlDixJRP7R
ZeOu1Il6oYcPpcD7Hy94b2wKHV0PZ6WqLYIOIx3HCGScpQ3LgpREGdsI4WVyCxGO+HWbDaEp7XGn
J829rXRzm7O/4uvKV73QqBDH9WOKFnw1dyNH2qTZYg9cruG+XFIruPbsrL4gyXbjAuo6K5vuxhPY
oNm79nsSuPtpfVbGXl12+L2X3sYapUZzsfPIajx/o0bnmObxyjYlIeOtkRagTtlDs3ReukwDru9q
x15sPcs8jL2OzKBGlL9hAHFB9aZI4vSQdBDl+gpDKx3i6qsFpsUk2BDbHWPI07Up8p2lYN0pLKbx
AQBGOz/UuYuKbrc3BHqrE7/QVYzJZooNoCmURUd08mCpp/o5yf1wac27aqKUsk4iqEuKb6AYLCtY
l5L8Kedc5arPXqtlONjTLMrm6uAnFtGKZsDbQooCwf/pT8zWvwUbe/xvMWI/U8Q+5pH9D4SNXdh2
prBg333MG7t5o6vrW/XtP5uJ/tVR8a9/91dHRecPE0ieDzfV9S/QMehhf3VUtP6w6BviugZcVQ+I
K0C4/+yo6P6B6xa6L73J7XfIMecPw+ejWAUtGnZwrX8HOWbY9gU8yDCl9eJfPRV9AJ0gIGl95Tr8
mu/AhFL2ora6NbkSvGbXvcGBYeYImhXai6V0RRqxEVdqsuKXym6u1sYxonz1ET2S3MY5acVbnWNQ
PAgdHRcPeoHIClPH/25Q8NjgHn9AcGIHkXtfLScnM5qImhSDCKUsOH3k5dfYZXyQct9YZHEhh5iH
qU4TaqwERZbcWfZg9VCTtEJss9JF4qaLBbAulh7hQq+om7eVClVEWY5hNoRTWhILYBlkCi2u4EDn
gSXCyvGXI7cH+3d3LAhut036JPL82jTaq3Q961OB0MCSQMG7JPTaOcE0GXvHci/JqBRiQnXwGPl2
S5sFsr90M7wZutWhlq1rJsb4wTwQq3ADwNaQw2qNjbyEv3RNwF1s7QICRiwypJO8f0tWmZ0k3CEK
BklxkfI1TCJ9+ZRKFjNrYG000kk7rhcsN5CyniqrxpkBaIrjSpQ0MR68Vk4HU/gdsxm0HRLGpJcu
0T6WtfTYObhwGxVgMhTPs9GrU6VIdydll92WBtWceUy+pYa6FN6ms1FU6PcJ1TJoNxRMeyLTRrcc
RHxLkwQ9GOLCfZgr0vZ5uVlJqF/Zk0KmL10ZLJYbdsUPF21K62pyqIAKCT02j1lZsfMrrStZkYBW
/Yszuzdsvk9Q2QKpj8+gCBC2ax2axaV9RIHkZ5tDsmk7eb84e2ELeCb9Pu4csqGKY7gVP9omMtJA
PCwbjom8RHrlsQNAj6aCI3nuOaMTx+v/DHXRySBUzfCtigE24R3JqK2N2ETKYdhq0My3skdfqqUV
4/1FXSDIREi23KnSesbnIAMDaE/gN3kT6IhMS2xcuZoAhNTYr76rBkSmQbInSRUp5qqEfMAfbTnf
ZM0Ko4RTvbsApBFvicjoOdJjbUVx9awWJ1ZlYqVh7aj66km5fs621gJ78cTCE4wVWAUl3RACvb5K
PbLOnY602OnTRrp+u6u97NtiWt7OGpMWlEL+4M58OSvdo5a3vo2AnjykarorK+2adodbu/KeGhq6
ONxejr3TUaS49SHc/chdJc9O4hmctl7WU1tiZxyozLrt+oUAAL5pF1Gjq652k2lxLtEqJ2BII7oM
nYQ3zzIVG8ZtZ7wOEq+9wXCQesaGqzNqXJB1GphG8UM2/W3dfU5gwezUSLFs4aitypu+ytFU2iCU
676rluqub0OzDZyWN2RFK7/Bu4MjCYhIxBlluzjzxs1456zJnTn9Pbk1WQGnosVEIxGM4C9skwJp
nWJL2HkrC3o3D9F6KVFbA4c0iIfn2sTSDhSMD3HA0qUFh7w6ylyFGguJCg4OlkUjdGLOArZ6y73h
1Le8+PjOFjqWdLK/00xi6Pj/qxe64rILJTQ3PdU63u0WKH/Rul/yVPOu0aklak9JcR/2FB0qkBn1
wEzbc3bUvOyz3yIXwm3fWzHxX1QbagKrpqIMx1v/rZmhEVFR78b+jhLatPL8Gj/VrlBCarTxeZdZ
8sau+miAnaLpy92Mr4YaChIOp2zTLsJKIyzJX3ikPMup3WHNHgIKKGHc+Pexw7Orq2iweaRkJGrn
ShsuudsWlOt9Y7tX84y2j7h5kQoqojalRgQw28R6fiBtr/PcdN2g6W4ycHh2dQgAxXpPJwReUA1H
9eDb3dVYW59W4iRbulQQTaG3TXdPISWYUwp8erYbYbVgaDIFxizCaRoDkaP0k2zx2gw+5WRFRGhs
kVvBpSS4jobpRlvzPTX2YDXc+1lqX8qFNpRyImdmVsBRBm0PTg3FuYDbCGJmUw+WDfPnS9Z2dIGA
FRTj9rcTiFk0Gwngcd+PZp2Bbtmgc7pB3BoOAxp8FQP0MM8LDBDhILVmyydcl1tqri8W1nOGHcCO
T4WzFoFrEafm1QiWRMujhSOyAcFkhsdR0MLnKl51IE5xfRsX2MHK+uLLNCNDEGNA2OEITBRgMfPn
1YTqN0lULtEIUq05LSqq/A0rz8tE16xTh+sUkoACwmc5xXZ2r03MurlH4IfY4fBgpVF/Na4N5auJ
MDyxB2fS+ogmbyIgme2wJ3+xxE2bkZQr3rCJB2jDPSXTTrEcbv0aH8hGYEMCWhBv+y6wixOja0NB
Fg4ERCKpUQ3IHoR+lRZXXv5WJuRGNnZ3a60PXQ2XgEmT5lLJacKukVmbuHzO3BdAe7UMi69JHQ3W
/dwfrP5QySdvGTZS98LrSRLo/Eo9aZMkn4ZyDnYGOv7UfC/1z3UNOUNdz30Uj/x2GLq6K41YTBWu
WbgL2zZsT1WfHu0f+vhFszD5mTlulzJs+xo3qlM+zdl2qbSbSkEBncj19Cet+2TxoFdOMd6VRa5W
mD/quH6W1bnFdDU+LMzCQ3kukrsqviqHryqjUx4gLvIvPk6tKsr9LylOZxW/iYS2X7XaWfJzvarQ
x1Cfk/KEZHOLZ2SrDw/uSmUZW0PY6ohJmOXRIreWc9CHfVofrDXE2N1lPyr79lKuzPNbXZ3oI6Rb
keHBeNSrDfQBc3RhvqnHVWD1EDfORBE9vlVZco3JSSKvTXT3cigyNLgWcJ4l2Vm2QBFyApMi2OW2
GazmNzkyPSOjQfEKsoI5X1dBjT3E6pxH/YmHtVvzh7Lt7wCAvFXDNiO+ZXDE2Ofia0Nu261C0UD/
9/QNrtNHHrI/YPx+SuYCrGyNd/d16D0qzYAHXHsJGqsUV1StYaIOoT1Yj5f/pXeWw/gPzG6n+Ryk
iVcgYA6hymHTJv3+eo0xeTDxGdN2ak5DXW93nXcU3aeFLNvESkiEN4YDoDlfF/lCVtugqKu79Ewy
XvpLmN+4w8D1lk5HjnQtuaX5tKhDNb2aemTXkChOcfUtUc+e/lh61OH8sBufDQs47Klb9xrgReV8
nbwbvAAuOopr3uvdTkzPZXrvWD+ge7JyoisYr4YzbeoffprcNNV8T9uW73UhfOwCMHuRfEiXci6/
olGmfVUsTKZdKVtmxCvfHKZXRPRl9uTT7C+fVzUZt4DDvzuIOjhWU/U1VY3LUmLpJz2dCeMaq7/n
0I6E6tFd2nX169pfmHdgdWh2rr9l/ZLjQNfFfV4SoRfE8vc01yvy0bxN3OS2i2c/6oTQDn/+WB2Z
sNmroe2Mq7PDj9Pckjmow4ReZ6FoJ/54+TEU4kVCv7kl7W4GplvpZ4wW+GeEKU+Z2WABXYyrUUOT
BGemva3xjZNn1Vc3RjXGTdPfVCIH/2Cu5xlX2sGWabLLjDIJrQbIiZ3J9D4rHIQFMLjriqAi50Uu
sF9SDB51O1+XGZOKj0wczM7CyTovYdckcelc10NHwEIOWgAvmUit9k2DKUjLn8zGIQFyzDGlPM4u
AVprwqhl0iLmYPqiZRA0o7uh3d6OWNj4xZG4yCiA+E3Sn6uFrYTZL+5DN8o5tMfYOMRqzI8dR5Hb
ic2lq8ZbRZ9xQV55CcqW3Y4h4IWATLxJe3ZJi0UBfQSkd2wvffwcb24/Y7l7sDB6n6V0AboW+fWf
O9I4BRabZPwwvU4cwHXKyqQFbV26x7KcobIYJGmoOFK8YCJjuC61/aZVtb61F1kcEsc72a5pbtne
9LdlnXJOcnobg3pHJNBs1TU+hUsFzavuE2QHXXfmHz5Br/YSyMcMSic1tnBAG305R3IQ5OA0eAZd
U766nb7lNc5xPedXM7UiiF5WR3TfNh5IroYZx7M8U/YjdWs4gx70NizVscYkNFiIhCXzWgy+q3Rt
Nld9tdyrmnT91KQvvMTXOLNUuKaZdV24FgK7xmOPEb1YmnpxbKiyh2WFI6/rhHFfpg2qbhdzHKgy
D6WsvfYwFUbuyniRfp0cW3p2RfAR7/FX2Ucgtz0GW6tAlCHO1bllzW6Z3CVGUn9H+Dc/rSWIi6qF
4SbtvCPvkO7YH6a3CVN4T/OFu6x3s6A0BXSHeokyu7NufLAdN6LHFWE25FpjO9bPdceCILBOsgka
u80g5PpIyTEJe7rQP6i4hUjF6LnvOPLqQ0fmHQmSoAdFn75hJemajZmuy4ZU+lH3+ASdHOum9929
KWN6Z6Vjs2ERxi+P2hXbp+xOePS6KFJicOt4bfbA7KyCnaLO1Iwn7UvhqgP5D2rJHmZHN57WDVyg
TUn+NqCIsmKV4gDoazV5rKk5ugPTeEZxnM6CK5AxTh9aL55ivZluiuGEI59mK0YdWbOPP2ugHVrC
ApfpyZfFoc9fjYtWjp4WWtOb11qQhntOjEknzzoGw9LAy9a/DaN8HZ2JVbW4H0rL3dGejsNv6t1Z
rjjrYwYkShF6L8vL+pYWWzFX3/IGwtRaxrhNZ/teLbCsbEljzvJSkW4h/Q64bticvtSZRa45I86Q
HlYHYbDPAZMkoDDJOLLVCTTPwnOAC4AAaVXerAaFXXtKL9mDJMjSMUhNu4ykTj/IcpTHwm3593Aq
QuCOS9gQugyVFHSibtqvMsmLyMyBjtLS0zkNM9s/DFsV+Wa321KTYQfRjt9EHmXYg36MTIYGIh5e
uthDc5bxtaM+//9V3/6m0UXf65u38nv3P6cfwNd64BC4PHxPsrr6m9R20ao+Vueuqm/Z23/5//+l
yok/bB0bnUOrW3pl2JdeGX81AqBDAN2bfM+zdeQ53fqXKmc5fzhYC1w4FzZNRJzLf+pqqvf/+z/c
P4Sr85eeMAXVYiS1f0eVQxL8SZLTTMOmwIkWd2m88VOXJZqSEmEsZrHtnRT00bouy0tquvPNT7fh
r84Q/6sacOVlVd/97//4exOUf338u448uWCKZQIQW5pFFsmhK3KHvS9D6fPYrrMfVMYUt5ve6MXv
Omn/vTPJv654+aI/fyHQVB7eEHfLKmnkt2ahEyxNrct1rcIR7W9aRH10395JmB0QqnxKKheDAGIY
DURXb8BEYtb/d6Dx/iff63/jxpl//xrCb3SV+4u7HQxlX7u+JryHHhMG8VH4YnOkidWFR7M06uHX
T+qjL8SL9vN9U56OXeBywbFgV3aguW1MbaOj3/D21xf4eyuXfz2Yd30maJQ06f1gQWUg8ZcDD06B
zQa6L2MnBJINSZeChVPM519fzrh87r/E5v93vfetaZQoO+nQEm87JAnrGWJ4RJUT4+riF9rrMLhz
juUaVFUwLALUHOfCCyIm8czy9Otf4YNv7F46b/z0KrINIAjiTM528kxnY7X1j3SkdZoOQB5Y4G86
8Xzw3NzLyPvpIjWDdcIX7myRAMQnwkcC8wqmxH/2Fd5ND4WXZ25nUVeFhZ191+uuRhGghK5bDg6X
yw5r9+sLffi43s0UtTY5iqIXggwlrSCe3WfT6QUHUY6/q8+GckgGjNkuhBCznJ5kP4a/vvJHN/Dy
9z/dwLaYcqXMhrQGMNd12xptnhAfo7HtP7zAu6nCnBPc4EXubl09QTaWUpYECoFR/3sdDf/1pr+b
K2hZwO68UxoNpRbh3oHrW7UzbCEgxb++RR/M4u67uQFu26BPs8MAErGNfZVKIkXhlN1zmSPeadOc
7qEIWr+53EdP5N1MAVDMLuhoGUc17rhyN7XUPLd4W+ox+vX3+WCNcP5L16qaFuFKo+beD6j7ZNgr
fYvuAE1VZf00/2bwfHSZd+O/oU04eJTSiyAero+yXdLbRvXtXZfX6W9aTX50iXejf5KzRx7Y8SMT
8w/emCaVR6jcLBaSQNbveo1+8ECcd7NA6nFEJ6rkRcQuliutXPVb8Ovt73oAf/Tx74d+nC06dwgQ
i2iof+v5bL+6K5T6f/a0L5f9aYAPo6iFp7tuNGICfJwlDCBW1oq8ooFN8dfX+OgrvBvjQ4YoUSw5
3n2O8Nm2WEDkBJ2+ZL9rHPbRg343xiVu88afL4+gaS1/16QkIMhCUEs7SK2Ai/Hr7/HRZd6NdOIz
VofbGasflf1r01+bm46GESCHneKfbQmdd6MbgODk5FRko942MIg45BfUfdu1mjxaDVXeQ6+lvrin
mgw99Nff6oOnY78b72LhliFDiGhseUxR6izwDKFpa9ZvRvoHK739bqSj0zdub7YiMrSEpuP4nV0n
VP4ATaArTUAN+WC32W8u9sFsbL8b80uSJ3o58a455ahIeA2DNtHkAkN4WFP3M26kMwoa8Ri9Mb/+
+gZebtR/s5ey300AxZwQ3F5pcc0pJKXtBY0cu6+duRK+0da2du9lbhYJ8xzh2hOEH2V+Wmzfcu5/
ffmPnt/lbf1pBC8xRVBParALwDKEKS7czeQKFf760z/aetiXy/708c7Yz7BfGz+ydL4MMKqYhIrH
oXuJkm4ZkheFF5o+8KtXOTczJ7jq2hSel3/ypOk4wa9/i4++47sZxIOvruopsyOQQuSN3NX/ruYZ
U+CvP/6jN/Td/IGs6xrLnIvItrKJ+N+Ub0EqVw8aTsJoLuPhN+eWj77GuwlkMFrXy/PEjhJ9zT/j
Z9Tu4pF+HL/+Fh99+ru5oyHvRKMVBG+nmHSivXRpoctH1lL9+vUFPhhb1ruZosuaxTFnVL6eEKp5
ZYveNJ8bZdkLVf5BlUAaXZV8VeXamb95Mh9MuX/25/vp7SMQBuvPbN3IBa1GcFH4cLBWmTTfcZRN
6jev10dXeTdprHQBaQaXw0GaUBB0eyoklKfIkxnqH27bLj6mn4eRG/t6lTfzGnVD0kdmBje3UI7Y
/frJfPDorXdzgGvoqTazQESA08gt90YexpBj/tmLZV2u+tND4BSFcpkxFEy6mUHoNV4qTNG/ecIf
/ervhrbhqgrrcLJGmdDW+2msTCscCd/9bnv+0ee/G9tpPvTKapc10mK4ZJpuNTvOA/Y/vDXvRrSF
Q1H1kk/vY9Pe2CWrGSzW+Dfv5UeTr/VuSHuVuQIw4rmCRUfQxbBNzrYsk0+2L8+0/4g06e4ETFqT
wt6vX6UPBvn7hum5rlGsjjsetspfdY1mP3TlWTCcq4YGEOTCSEz95lIfDDvz3cagwvi9rgYOTJC8
3zneYtGxe0n+qZ+E+5tb+MHjx533t3fXGsnm5ej2kcUAf/D7+v9wdiZLcqvcFn4iRQiBJDTNTpXV
N7ar7AnhsstCPUJC3dPflSfuoMxvpSJydqLiGJJmA4K115ftYUaWr3xhnH7pP7Z+z4rqrsLih4z3
ISYMimcE4A8nz28HBb0MZeKtrSFoQpLYymRbGppTP36KQ9KVheAzGFBgUDrIA4BkPkH2CXKay52o
8YKkxmKlYUvddvr7p6qw44s8JxS0tzqD6lX7SMsL5Qgz6/OzbGnoraj3BR4kHPj870ErV9ddEDDY
WOCBLqryamW3WmqCFfi4uIU1LWgfB22SoX0RJMmTWwUqyMdlTbBCPydp3yQwMId/O5wLC/hQhCFS
AwoRJhfOXSv6fai9oVMVPWz9JC5oWwOfG7g1rpS+cOgh1m5OYWTriQzIA1U53xOo3jd9G4G7kOHp
B1iC8520MAjECvEcbkeO0wb/3wTm4dHa74O1JiyVbgc3BPKGS9LvoyGCkutUent5B1nBDUkkMmla
lN7MsHv11fSYqODe8NxsggD24Zf1kBXUkvkcAj4XdzjM+6hpxeFyCLTZZYWfOu5TGOdjWSCZG4XD
JRbgICbhJTnArfR86Qvrka1UHjvceCH5ED/d01cs0i/jyby2ZTPEhOy1hQP2Sh8tVeT93Qw4j3hI
V3ANFFh+PLTuPdgMj/6YvUtKr4K0XLktXtpuiRXS7aw7VUugi2GrcEB6xS3PoyunaLZB7lwhW2Qv
e/ZUws6lEezCplkx7gpf00k6HRLBJpwfALJAKuWmHdOfcCh5CaPxshOia0V700ZjhkM6fCAC6D2D
LAXiTnvhSisWlnPXCvOQZkDmOhEyMpkTHBLYnZ1E2eC+wMtmZbItxLprxTrgr4BthHDOnaHAgLJh
LvNiO48SbnQXzWbXCnevQbYQQBl97OeTeo7AM4TymGMs4IGzcYFOuUOmaBmfr2ypNVbUk1R4uh5L
EycCGuEITtfIYYS31vnSl4bDCnsD729kXPsmhsfSjxb5+WMLzVsFUcBl5Vu79wjpTTlNJyWjdO6x
6n6nInnKVfl0vviFncm1wj1K0zIkVYg8Nhx5NnJI3E1fy+celtZRDlfD87UsdZIV7FXeOjrixsTw
Z7prNHLocRn1AHuH18vKtyIbL9kD5M7c2XsaHrateEkn8ur55c354hcWKx5ZEX3yBQM+yIFLNOSs
UIPgqRi2LXDjJKBKJ3WWxiG0LluAp+q7MZ0TCP6gtDpf+b9HiEdWvPcJUuZylBwXOB7eTxM47OUA
RKMz8fAAwqZZ+UJYqscKegP3SLcQMBJiaYbUhxxOsBANUuXBNaaJ/lzWmFPlnzZJwdMm7FNt4uGk
biZ6fihLYAzgmw+Qb3rRTswjK+CjCnBb5ZRdzEn2AZuU9BoLTvh4vgX/nsoA2f7dAq/zOt0hVy9O
+uEe4AHIf/sbZcbny4q3wh2OETDjkLmJwdZCFgEEoAK2yEXDL/z5VryzgY0DxPMm5s7wmFfwcgaN
hnhsZedYmkRWoNeDEAkM4Ttsfc5Tj2zgjeEwZQLwC48QQIuc76TTlPzfT0EeWeEOGzUVgoji4LTY
33TI20j6+qsIkekJf3vjNStnlIWh5lbUO+AeY+dAX+UGBzoB+Ttt4eoi9+db8e99iXMrsJkaJqCu
CDIL5v5KD94N81dGYemHW6GsJr8LaoWPV0q6o2rrqxLHhRnOBpf9cCuI06IbpTH44V794kJaPkYf
lxV8as+n1QHYV63mHONKav7TEyBVRuHVZUVbYWsaCFqnIejiCa6hX+ap8+LMIHPhfOkLE5JbUcsh
tMrcIupigqwxyeK6K264p+LQdZ88gCYuq8WK3cSDRapirrPHevw0EwAk3eBn086w3nKbjXKKCyem
FcSY9Q14YDgT+DPy5vDaB0OAPhxWVmey1FlW9PK2Dzvm985+PPB4PMo3JCbiizj5gYSM6aHfV/va
2RVP+quod2s3bQsREVqhLBN40jZy6uA4ldx1bvrDTwCnrR3xfn5olsq3YnnAO+I0VaKFgbOCyxvy
AoWTPcO4b1oZ+6UKrJDWxrh4XkUFvPAfuareIdu440F02bbwP+o75k8ussChcC7pI1JZ3mEacofU
n5XiF5a68NSqT4FNBgDMKFIx4SVK2X1Q++1Vw8ZgJfoWNp3Qim0YMPQwGzbOns5I7UeK43sIglVU
OV9JStsLB8AK8TEyDGm3WEBCzx3SrQtb6ZO8XcPNUTV1u3baWxpnK8bVUDKB1zEYwiIBzxn618Gv
32CZt3LcXyreCu2eUlcHFF1VsRSvIqct2SlwHAcQpFsZjaUqrPDWsg9x+4+kpc6Tt3oOf2TpcAe/
sa/nI21hKtlqOhhUuEAWgnMyIWNbZ8j0TxlP4/OFL/x2WygH3jT0rabHxxaQN8zVRySO74thXtHh
Lf12O4jhBz4ltGxjzwPG3NP0RwQAw2UTNLB25UmSDBdPXXtybbyRBb2GZ8JD05crIbwQZMGpyz6F
sIdnTiiGHR3ngwD9NbguMvdLjZ+/bUQz78/3/1IlViTX/lBFPUMlTXTKoIsUHHGS70h1/e1U+eF8
Hf9dmf3j9BhYkWyU1+YStqtwwa7jsoX41z+xa1jp/6ZgqjS9gB9OImHzeyL9Sal2qatemIOMBcD8
1j5SlqaaFeiDQ7HiMoPhkt5D2/nPDgu/tBH9dr6VS8Vbgd4NtJUqqNtYOHCw9fy7UamjCzD3+eIX
9vDACvJe8DzICqbjoUv3oTfC/Vm0TwnVZuPx9K719cpqshAytkIOtjAChix5G0dINc/ZdA8u3GWn
ZN/esx3tFdCt6Bh0Rt8ANhtkdw0Mm2Gn6OGC8HxHLYyDb4U8wNxjldc+OmpC8jQWWSC/Xh2Vfzlf
/FL3nALpU1SOEMLCJVlorCh9e1VObreFTpWudP7Sjz/9/VPpiSfhyEg9HReMvA5Z9gz1/h6I7JU5
uvTjT3//VLwcG5VrmMLHcNNkyInO6wjUQzwh5yu//9QL/4h034p0JpOEGw7w6Tw6T2npfSka9YgU
pHhEguf5AVjqIiuMixTmol6HKlrR3zU8QWYeDBvTtYe1peKtMIYZoCibftKxpuEvt0cWj8O97okk
Q7qyJy3VYEWyF/aApaSYoAYMHCBnyE3SqGIDzf/Kl9dCBbbmrRyF042tRBMYHBto4D0I6T5IHf2+
aARsyVunmTEswghgQYU5qneTSxDOhHfZHLJFbtGQFCYDSRiuFuk3qM2fG61e4Lj5oMAlPd+ChWlq
i9rwyK9dnLl17OIt0IelAiXN7cjL20Hz/fkqlgbh9PdPoYZr104Ewym5MeCvQRIgK7iKi7x5u6x4
K5IF3CfzRGXYUtFXsA0B1xTZmcnWsPaydfQ/J59PDQB2uXGQINnEeQRbx3F+0l7+ZJzo6/kGnH7o
P1YKZoWx6+LjELDzJua8QOajzGB574x1+XK+eHIq51/lW3GcZVE299mEn9+or3NYPmreAJzZvtPG
GfZuHXxNQw9g3wYpmVkemg1ubIBmbbIL22dFeZ/5gSg5bWAtDk900rL7foCD/PnWLXSerVUzMIuv
/bFu4sSfJTIZYchQqw8e9fnKTr1UgbVTs6l2I7yaN/Gk/nOBIE2D7F3BmssecbhnDQ/0IxOCoVBx
EWTgXVUPEUmuYVl0WXh4du/jwmws4AgT+yAetFFxHdZRPPNod1n/W2eMKTcGxu1Cxb6fAFQP2yM4
75soHPTKAC8sULagjpSeywbwSOJMAOvoObdj0LXbhmT3rnbV4XwrFpYoW1cXhuPIYciqYprrr34K
exI3gIc6xa3ESjOWajhNr89rSAHlKfjWuJab5+qjn8fpmsxe/jOfRpheXNYK68gxpjrQw4iuQjo6
WBEBEOGgNcFu9SKxEMz2/m5D4dUDLHWNinXF1dXUwp4BiEe5slcvBZoVBz3SxCcF8hgG2geQphbJ
FQu5WtMWLBVvxQHFHuF7E4Y4qkQDXwnD4e13YqGufQMvTFRbUIe33byuVK/gxQ2oSYsLWa35VyBA
foKNeeGp2JbShXkJv/lOYxqx7iVN2ifZza8Rb+PzM2ihk2wVHbACAy2KpAFPN/pR1QPZSBjbrUzP
pcJPHfcpBJpyCrlzsoTt8JX9w4E939HkgNNf9tNPgfepdNV1MgupX8fC9be4jwajqgiC/WWFn5r0
qXA9OVCMFCic1123SSof5mqrErzTPfA/9mfPCtsmHSEu5V4NN88pdb4m4UyacpPB/5c+B66h+saR
InC3RoR8emxDEapjE3lwziLM+PxoGi8n+ZZFYphiZCnRYTcMU6Z/wvAJfswVbuuxzecw/TqWg0j0
dTIivS+GnRNwGmDE4t04ol7Q/3C7PE9fIlH73VXgw09zB4yBOx2GMSIgifm0hal7yBhISSxwsnc3
CXLzu4BpDO4h864p7wNccICLlmbhdNPRroKTjNIjCM6aRP5zBBb1BMGyaPSBVHQyV7hEnpOrIerL
CmkNKnCPQyWy6FiHNBLPZhzhw+c2JxwnDAYpry4cTmshK0cGZ1ODPdHBy/3mxFL2OXA85+fKwkpv
6+38HkIfUmYq9sCb3ggngi3zmP1GBvvKMrxUgXUi0W4CDCbeIXG1kmWg4LbwoHd+BJn+clkDrC09
QwY0+F4u5qPrRlAew/8V6YApPCO78rJgJdZSIIPUNRXMjuMQzzzHOYQPXgOuwvP5Bpx+6D8Cipw6
7nO0lknf96pHtMKjD+D5ObvBkXfeN6P2jhNNYW5E3JXLqKXBsFaGpkph4zlH6CxkbW/g7AzQMVy3
QddZacxSBdbq4IKwCRdT+BXrrvGTXTT59dGDOPg77kfyC08O/306fOoxUgEv5FDM2SApYQokwdv8
UEaOv0MHTdqdH5ZTl/xrWKwNviubQTiyw7Cw4g+009e+Aw+W82UvbL7/iWc+NUAZeH80U1jjS7kO
vlSqNG/57NS/SzbB8gn47T/n61mYWra8rvdB9+sNXleLJpo5uCwpHLOgg/NuYQRK4ZsHgMW0GREv
P89XuNBptuJuUFVBXCAlY/jX/zC1GWKwTC/cM22tnQoH2IkD0Ibri05vwYcHa9gZ3MsOE7bQbnCR
jO+nuPGqALKBT1GV33R56367rGOsIAfEMslFXeO7Bk7m17ICewUfudNKWC91++nvn+ZTCPTIXLY4
zOWiKI6m4hne07s1CeLCbHWtmPZoYaL09MnHS1hzFeoex6AfcGb/ZjpQhi/rH2uPI5qMZsTHcexM
Ff2QSCj4mEGB7VYCbqmDrGD2PVploEDjuy8Ie7jPRhXZumIY/BWdx5LszbXO60iGFvAn5hXsfkyX
P6bVBENIEVae2g3wu/2StGBJ8rD3DkGH/eSaB5OerqXj+/XKHPj3youMs7/nwBDCFqcqNX7BVM+3
iUvG3dxF2RdgWrzD+UFaqsJqZJuxqmaAysS6TO7Dfr4R8KeUZu1+9d+DBHuqv1uQjHjlCTTMRgHe
ZbA7lelVodRl3yLI9fy79CEPUt7ntIS5X5vGE5v1lzpj/ZUMTXWZkU3IrbMIi0YkQFduiYMCuGtN
xK8E8V4AA/16fgCWeugUoZ/iHLZUSSKiFD3E5HDLu8jdIRa9x4tKt6WbGjbn8GDFyX6YGsm3Tgnc
4AY4KlWszJ+Fn2/rMwOXzvggxLYnKPAtt+BFcFyzjU239qC+VIHV/7CQ1Ujm96qYUpLiIDtkA3wg
QQqIVpappQiwBiBoZ0SYhwraJH1ru/xKzuYVKT2/LhuBU7WfxrfoyqmLzFzFSsNfbUzon7nz1377
Uuec/v6p8KSZCeACwFP3LjsUXn7tee3KGf/U/P89K4WRtUOUjuMmAzyOYvBI4YHaDcCOeE+BTO6c
xLts7sM666+f38lCJwSJmAAjcArbjH6AvQy8kc/3/MLAcqvnI9jp9gPB7p9RiSTiyGf+fAR1mk27
oXDq8M/5ahbGgFtjAMMkwQMKh9shcODJOVYRh1u348JT93wFS+34n5FI26YH7yX2CvNc1GRnOvcZ
2KD9+eL/yzn5x0hzaxRgj9Jx2OHhHAODaA4yCKn6x4aVe1fWcLgdD7UPbhMVf1yYhiKfeKXepWZZ
m1uVce7k0FLu25mSK5p3CdgdjnqppF+tLE5LVVibGyh3xLheC8M+I9SBtGkRK3ikxl3q88sGx5bW
qdkpXVFWsCmfi191U9x4DtS+k5hXLv8XmhBaW5yZ4O1kJvxwHPq5hG2jUj/S0NcPcxHV/WVLYGit
sbBGEgKOOEU86/DdLwCclPJFZdPKSWohQmx5HetdPKUjpRSJ0TXs13VD5ZfQdGtKhtOv/Mf8teV1
qddWlRSnIaAZ2HBGNdeT7N6ygYKwlTvw9a5KtjKjFlZFW2xXexlsHzWagtPtXZa6KdyiNVL2CJyx
YPSz9jG51GNWyEfBHE5+iyM/GToy7VID7esGXJCmPZ4P+qVpZcU8B2FG4fiMdkhQJkhO2UOrPL2d
YURw4ahb8T0FKe7qhwYoOJKM9XXmEvfe85S/lrFx8l7857hb0R0wCmx6YDCtkOVQIp+0cX24ksD7
EYkqxO8PEta17Q7v724eZ1pw5FVlXNavYBVksSoStS1D5jyHycjxWDRBGXjiw0VO8aZqjwyHQQ0S
5up+Nv6igL7f9Crrrie4hiJjzwybaI5kCvPVMmXzFwlqRvakBfxcH6QLQex9piQI5LR0ZHtHa6qj
LfVE3f+6aAADawBdEYWJp5p8344UwIipAAHjT8sAUbxKAS/3Vgbxv/TZfwSXa42ij5wGqSkgIZXi
H14x+L/hLGKujYDDbd32b3TIvhul74GNmOJR9uaqqbr8OYeUfQ/uKSjxUw0b48L024KyJwrszSaL
wAu9rBus7wt/DoCjRHb/PhF4j+ujPLodAMW8GpibvV5WhbUCSyej/dz3edxl/rdWuLAFb55yZ7os
Em3jQHzTT6UTDHlM5xZoX48dm7l7i5q1b8iF1dEWRsKVqEzmFljtNK0KD2lUk+5g7gxJyg74Xme+
DpG6zo9t5GSXiUZA4vn7WEeayA8YaMe43HaCPcsBd02a8hAE0BZ0yBRb2RoX1uLgtHh+OvxK3HAS
qmkeNyqBz/4M11+8r12rqjoEQ7v2+ruwUtp6SeImqcm1yeOgMOkLpPvsgctk/DlmxFm5i15qiBVj
0HIkpg/gzpOkeP84GH8kUOEhoSEtZ+5teb/6RLVwpwHn2r/7LJG4VxK6yGO3/CP4G2Tc+26mf1RG
d6NWx5zwPTRK951eu+A7BeI/1g9bweiMiuDKpALVvXKuJFgI8ArauCC9zk23GYF89wBOGUHLvihY
bVVjSEXOZ1jx72DcE8Izv2h9QHMiSCWCpC/clZm3MCf+R9aIsoMULjK7sTbqdqxTtm1MXT0W+AJY
OVcunABsrz+4vTVpOuGRLAz97hCkJNmmjrt2qbFUuhWhfYoLXeAvZBxMgAnpFHAX8Ej+nB+DpcJP
f/8Ul26gSAHAu9iRPr12Bd2wOljp+KWirXPRyVG1RXaR2M0AN84MXwykuWwn8a0NdYLTYdrCBXeX
p96Nlt1VBJhKdtlu7VsRDp2nG2LKCKAuhuYa+ZPZYUyd56TIDuf7fGlGWnEt/BCettSJwOWFGTKv
VLuhjuvvC0d+nK9haemwlYxwCNbCh01PXFX6w0ubN+RP3sPy4UmP9CCc4GHsT37qU/cBQ/3t+UoX
VkZb3ZgEYeIAJZrGxeQVh74W4zVpsDq2NCFAmvl8ZQVeWKVsmaMzgV8FMkIKJ1J6oym7E724Heiw
90FXhNTkFvNuBkjnMidPWH7/HSJj5jampXW0w22HMxyqU2YNvDD5vDvfbwtxwqz4Btq3awpWRXjq
Dm6T3j9MfvP9sqKt6J7kOCZlghMX6N3I9DcVlvLCfz5f+NI4WPHdI4NjrpMa/AcVfhNDuHX6N97+
KHGXQivvuQc3CGjPlb1iqZOsiJ/hpgXElkpxN5q4O5DjzB+wA6M1XeBCSDIr5iPI0VmYgy7MWT17
m47IBohY8sf0YnYubIIV9iaoRBU2NEJO/LwZ8ydSr73HLmg2oXb4e4qyYAaMEokgMZkc2t+UOegy
P8NghAwECgl9LScfqmMHVuuwIp5HN3oaOl03+xCJw91POQ+axR1OznrlLWRhtGx/vtFpCNxrutPn
pO4SgCcq4NWysFDOylqzVMHpAP1p26pSUD84keHORLPjX/O8msYDXN6RRX9+ci+cxG0doe5yM/dC
mb0BOHCfi/4xFeV9LvSH7w4H06ylmC4smraUEEdGnypaoh6VSZyx3DsQlKtNCzxaycIV4fxSJdYy
oMKegcmCSnoz5BunJPfenIJ5S0DGa1d2zaU6rNWASQP3GINkhcybD1U1P7ZJ/4bPjQ9c9ryfH5Ol
QbfWgDrn3HWp6ACsBkOPOw4cd0bmHi4r3VoCEj7lLnMozGqQQAzepE7ui5B2386XvrDA2JZ9AHEq
SoKm23duC6pXIKA66yKylZytpWktdI+tKATnhNR4O++An5H5V5VqOI4F7hyunLlOn9D/+DiwtYSz
L4emMz2MoDUmqGnhnu/6d14KlqdiVyAxv8pwLblxqSlWeCM9nc6U+y14R6Q8+G5VbXH/vOafuBDb
tj0fKFN0LvKu3Td1sveJf88opOAg/PwxBPl02fT7/Jgv1WNt7GZoYGgXTu1ekOI5DZLHEsjXQjUP
rJ1eTglLKxvLUj2nXvy0GPq5CRzaYGQGMD41nrjxRPxcDE6+CSsBBuuaeGlpVKwQBwiqbERB4YOF
XKtdhHzDLRb5NU+4hQjxrOiekRojwJBs96ECBLJgT7Di+FOrZOXUuPTjrfCWpSzrWjGz9yMZguXI
kFswi3p/fqgXVj9bNl+QHKrKGp9ntTBG7idtJvjEmjItD1PgFfrAtPLWrPgXxtuWDIqeCkYyNAVA
iV+gC9zhPvOt9/wEtw/8qMa1TIyFRtkufUqKsOsC1OOUuO1q/OF+VCNgkJJfcUj9Luq5/6wXPk3e
PMPCwmdP77kaNZBQPTYoDa4k77zHthQrD6QLk8tWEEbwouhK39f7HljiQynB4kwBCb5NJjJcFoW2
jHACLyuY9aD3BHcB4HapXzPLbstEPgxB/04aEDLP99jS8FvhPsuSzTWuk/dRVAAM6KjrMnczZDEl
D2FX/KmafuUDfmn8rXivwinsQi7UPs3BQFbMTzbZrKqNDnq90aO7EjsLkWmrCQVjhSYgHO/TrpHb
IskJ3mkys9JbZKl4K/ANmWZhdIKbE6iGwxyvsRM95Ek9bGFgfAt4+KkPx1efjUekW99HKWsOMGjV
G9L4h84f3Qvnh3X8FxRVGejC92Dk/QkoT2G3p16ShtwpWBgGzWWuA6GtOcSTCh4upig6MMffRL3z
qy6qL+dn3sIRwFYX5sQjIqdNeGgCU25ZM1SbaPAF2N+luennxHyDJtyL81LIw/kaFwbPlhySAlpM
UOOjwyzGwt+2hHT1TQAQOl9ZGJYqOM39T8uParnBt4qKDlzyfd02m8K98EDpntaiT0XDaq/pJg9F
954Xz2m3i8J2d1m3nFrzqWjAa1IhwwbdcrIk4wmSj8oGBNnzpS8slrbeEPZASBMBwHI3Ih/Ar8Bv
1+rRDcKViFzqcmujd33IkGhZsh38Qw6j7z2wKn06/8sXVixbBVgp0mSFqUO8KZyYz02Bd8GZzFAo
k+aawVDk5ZJ6wJH7u/9TJ1eMDyI4lMppr5DWO1UfnkHuy1VSzoO863CyWP24B1oOxf7v0TuwdVvh
5Imqz5piL9txqMYTZrvw1L72kZrUbnThE8wC2SD5DexjoFPZhubzhFO6q5jwoCTrGlA16kIFAGIr
kmR5uSnmHGAtKSZH/KR0gDQTH9FZl28mnQx6QFZGSslNJMGruu9bMRCQxuH70EDV5Q+q+MqQnlN/
qUmlx03vgZ4EvyIXvqQ0K91GbXvSNaM6TLMiYbKbmn4Aso5FNQ7yIq2B6Q55dk1z2gGaKdVXPwQg
C2By/V3XM/sDXAEyvMO5ccIbOHSXYpPhU3LeRNVI6mvYkclrNQCuO1VRh1TUKR3xUVVGpdPGlS9Y
+mPgRDnXVZWxBADLWqfXkB8G8VCxIjau1A9eO+EZLU+hvZ+5BJK0LSkca+twKg+4PTXJNhuH5OA7
M9ukLD0WMprfJBIBXivQOvmYHIoA6Hmu/dMUjui2SIdx3AlBQZ7OXL7hxt0WAdtTL0qPML7qY161
3gGy1F2u/N9KT7cSOTZbEo7g3jYHv0bKgeiHeOqLuPGiZuf2mmxTHm5bN8Nb3FQ8y8Db6ua3195k
NeCe9dhuGcyTwYC7gTMsqAiHqJGAwhbX4/QMZ5ttRTJkk9yAqlqD0zTKHOxhGFoONXYGA+vu/Aeb
ixi8ewBRW7Np2/cEa3qp8a+a7kGz+T0wv1uS/QbO4Z0670ibupsb737kaqPyCqRu99AV6CsYhxlo
ktSPvv+NL7ZgfB68Fz3pa/gpbbROj6mHHlN6E0xf20jt5Nze8v7bkMh79PkdkkaO/li+67z1N2WL
rVlP6cZP50dkrzTAZAN12EGwMRbAmkPnC4cvEdRXIxDN29Hp23vSgabLqajvpZeIGAJsCtx7Xugj
Uz6ddpibyGFOwF52cMmnuylCx7dqN81NdI+uBbEauwragHfJuma/6OQd22p8yTITbAAQvS51cSsm
tg0zet/L4uBO/M4T/XfdJ18z2X/QAKR3Vakdcu5yZLQOSGt15Ks3JV9M1z76M6Zc09ANxyPUvirk
ez37P0nlvLKIvbdzdFcAblxPw41xx510vK8DDeD9XE5b15UuQPPyjcMwBynRu9zr7os0x7wo+1/O
kLUbkNf2LG12wryUPMH57JAo+D4B5Qq0Kr1y0/ZbHpEXmtIdUzrcTLV6pjOMbKPxzvdeSRAewHLY
j5l/W3khHmpY9LUfirvILZ4TIEmmbLwtQr73VQ/KRrNzyhwX+kcaRAeHkPtClgoO2+19C/sh2epd
It1j7WZXMLTYp4ZfDWSM4VZyc2L2Nhm5AcD5AYlCya5O672RyREgxW2ap98Rbpu5EA9JMr0Kt92B
o7edyfdoih7zfjw4QbiBnm47YT/FMigheavw31kU3SsUrYZhQ6oHVtdX3QxMYq720DA/mtY5mEDd
J5hSqar2gP7sB4AqSBuBEW6KhyTVV6b4CINfHs2/IU0qBrwYyTk4leX+tSfabaDZq5dKfDHKDS2P
KkpfPO4dXQXaTYLPFkARYo/pbIdcv1uPuoccPKFNk2JMuR6K23bw5cZ4/B2c5gPv60dqkLOnevoO
q2xcYvF3T6n7+cTSGPvrhFS3U5QCli2GTelWw2nF+AIQ12M1zFeJ8F7KEWINOSGND9mdOC57UbJn
bviI3QieMINPNzX11SEwrrgKJUiiUYBcDdWWgBEU4HJPZtfj23Q3Bn26STr4yxmHse9zLqoXIOMi
tam6cRZ7Y7zqi8nwnrOBlCZ87DzOXrJxjPgmHCrzUpEU4F1ZY/hzXWy7FGnWk/jtT1pvK9iNBFv8
v6Z+6cvJeWTEwDc5bYBDjTOHIK5Lt0V2vOR5CG4zla8MSPZ56/lRDWiBLMJmE/jonG/RANbpBkkJ
8BFPMxaWyKhXottw2pkvrO+rb2WUwOOWMCypuxl2avWml6rcg42dFkBT6LkD5LucHgWscel+EtAT
Xft1UPzkeHR+4yFusWqt6T1jnXPnjTXbiqHAEaVvxqQ6tKPRzr4kEQQz/kzyuHT87id1oOUNJ5Z+
h42vl2wht63f6kqamJCGbWU/A2E/pHw7lWV1lB5K3Hlj4VZHWjTG35UCDqfHIJv66FaVguQfgeO3
5plkJXsZkwgCDK9wCrrplKN+tqMcfwrhVd943rlYJhQ7jniXvIOh3zTuFXb9j6lQPdk1rYrukNP2
lpeRc9OFgADuu7bxEWK9E5ld0XJkYEKLRa8Zqf2D6EylD1nRRVjLjfct9Xj2fRayRtgU2DBfurat
j11I0hc9++6vJIEBBYhPcqS3fRk1f5Kype4eSCjzHZlg40daZnonhiTfzUVFj9oJ2H2ejt5v6vVM
YRxpfZUQd7pPMYo/cuh1YBvX6fseHNFfwh069jhXRRS32JgeSxY0z/DsqF6msmmumIk0YpAFvNp2
dYA7NDFq90rUIz/OMiGbnpX8NUVRiNJQ49zA2vlrC11Dds29IDw2WZPuwMX5oQlrq30+0jR4riOd
fj8h1oBbx73jr87xzKE1UesduxY8hwcDp2GA1XtsxM3EasQXiypsTBMrHoKxbvcOKGZPcvCHt5KT
8Str3fBL3ZHyGjfs/iGtqiEGOTs9wIHbu4r8cLrHgtn/DHpHt0BRDNku7zp+xRL8pmmCfu0ERN5G
EXee/AkpAVOQQdAbohexfjjOtMU213/VI6myXZ0B8Y2nFujCb2fZl/42nFn+Z3BJ+ehn7QRv9F7e
VMMQvoU0KbeOlGQLmSXdDj6pUEuDHQxfWJKDFppTuGV9+DPcmuUWduQhnDiGptH6PuWMjNu50lh6
p7Gg6hkuIaOzRfZc827Gnrt0g7Mjf9NRxF6LVLjyrgGsOEGCLthu7xV8qdMdIIgk3HI3If0xH1PP
348VDjhiM84Ai1yNyG2e9jOytJzN3I/q0Yf+t92QMYS9+Dbw4RR2gE06XjNl7ibJJlRyEH8KTNTB
2bjFXDQJfCdD05v9VCpc+R0LNnRG75UHN5ayGKA+iiQWiMcUlmPl/3H2bc2N4+iSf+VEv3MOSBAA
uXFmHkjdZcnXsl31grCr3ABvAHgFyV+/6d7Z3ZmK7lMbG90vZVkyJYHA92Xml5kjjj7dcfjw5JbP
vulyBN0F/ZS3LtBjFscsilDwGvpQlGX0rabqkcElKB9UG0g0dK18RK7VNGWMSo69z4vmaZ4jZVAA
Jkq1RyWh0F25ZihgZFCEW8GWIcgJSuz6TA3t3GbELvhgOiWLG19WLE/nde52zTK7JUfEMAneUPCM
y4U0Ko32acJEVOaYEDHxTSJ8On6MI1ITH30VYPjIh/2Qnkzkwy6GdAcWygiSj5q0OBf1WIl7GyO0
12bODmN/46douWCPSZZdVJRhvfVFE6SndvQs2CBdkpIH32oPJzN82F8doLoENWI0EUStDfQLggPK
KVcV9UDP66Z8U/OnWNCLKEn3cdMai/x5DS6emMi8kAqlxWbWEtnSTT2vbNPHKBgbgkIe8kxTpNcU
nnXLxkjH1kvZIW/rbirjedzGC0KxtwkW44zPfFbztmqSRWy0p111MBIev5vFmuIDI1hjeXBNWLYv
+G4WeMcgT3LMKULex1zihp9y0noYqSnSo8AKIQ2EjhbBkxU4xInLHcZ9RZ9jdNnScxwNSX0wGLoa
N4hnW+Mrsh3Fe90bbD5uKbXdGseDJpscxtB33k8Tg16kqoa3NuqJI5nyNEwRlsN4/b3oWjgbIU2l
WcwjJrLtcsHMWJ/kbWSDGMmAOkyPBSa1u6dqRSh6/uk9at7H0LTdUVXResW4kQJyFcvqiSSF0w+p
w9jHHfFmRbCbHGc2xJseqzc8qbYr6Y8K4h59LnlLl73jzRQcCJ398qWMaRx9hUQ5Tn+EvpLX0E7B
CRqj9XtahzAT8BgdViSWEE0hpNufEOM3rQd4itLXGgAZKGxEffF7I+Z6varCteOhkFAO3UWErOlz
qZY+ZJ9ZoSLKrQirmWclSfsqSxveT6cQkYsWu7jjaCRtnUh7G80Egtg8cAtJUK1jSaG8tdD1rgIu
ATelXdboUc+k63PMn8Tr1uDwTHAj4a9O56LqU7nBESl1jskvGHqXQePCE/l0yjm4snTLs9Zp6XJl
4GBQZtXSObGvSxe7Y183/bCZRp6gQKwTKvSK0BhkxH5n2KVeRTJjd0DzAJViRFs+nyEyFXApHOo1
2C5FEz8pWO5TAOMLlCESO5BAq6vInCt8wOMz3D8ZzilAHnUBpU+1gnv1sFvxTwuywjuJzn0Qs8nC
1XnIbz2XxVplJV4IN5AfJ8qekWrYocNFnHNVPZRk7ENk+7rPbW0M2oGMO5ZGcngjwRCVczb4uK3O
fu6VrrMZ0cDpAZYIwLVmWAepK8OeWT+kavT84mM69/d9jXV9nIbVp/uxgdXwpvWRXG4ookXv4DKq
+ifrnATIvIC0pPDMwAH8XRdxw8/rZBNyBSTQyZ2Jg6g9tWqM6wRtVD34MvMzTbC6C1XUtyHFDPdx
hiCvu1jPhwIT0Mi8RCWbLlnruzQ8hjTth1vWt4F5i4o5qW94TXugDkY3tf7hfNfZmxGMeQ3l9qLW
ZxmE5XBfVw3TVwyFlfQIaxVeX8YuQgbythpJzTFnEFD5sSLDZUa/0U3j+4Rw5gLlQRLG5UmXw/K5
TBoaqQxi8olsewcbjGwaFhM9miBNTjRqaHsEQThFF+IKRCvnXRhUOH0hZfebthEwqUL6hf9Ay9hg
R0RI5OCyBjPMFPtqEdXfq6ix/j52CVI5VVLU4SMDNE1+xy2joyMLYvRnQ4ed4V0lkIyXmahsVbxP
0M4GONxoW80+71sRd8cwmMj6Dl9iPRyl00N0O3YEWarYxNOLsIM59kCYpxuUb1x/o5Pl8oV0jA4v
ZF6gXkVGeDDiQ/dUrcA63OpgJZppHq4dyVpjguY2EcM6/wiQTkihRwgNhlk3MjUFq3Ph1cjPhTTR
8l51wqnTQBMMDwB8gysqDE90U+1MXajkgw2jDJ/Q3ch5N6EMmu5IGCTBE+mjRJ7api67S1qwat3A
XnF2D3UwM1vjujxyPbKeYxwguZTrKIjPfCcSaNvTcvRo9vsU8wJzKANyHGRPmhrEFEmQsJ7ghJ3Q
6SLgDfUgBWQVHxTz3BxmiEvjDdc6qDaGJE6+19x59KB0Jk2LHrLVUZoh5mF2EMrxgVdQApUuPLOw
iKfb0BD4fq9OJ+nT7CLYSSVhpYengNoEy06QAFq0gusSxrOMrgC0KtGvZ1dbG8xAXVhXg0ZRVYlf
YHHfXYaiw7V8iv8qdWmRtuueUDREymVxKfr0BB+0cgA7bT53AtUBp+I5ghA53XZERi5HFsVYvZQV
uPHmxoyyW9KMJFh4zw43Gn3uym6hAFsIzgSai5pa8gKPpKWmGzUIBuRI8KnGdAQhDoBTMHXNtK9m
3A1fGen8tItEVYc5Ttl+PgVWDeWWAeW/SVHK+CGjoWmmU1L7pLB5wxvwaR4qpGFDkzAcD0G/rOwM
6k2wL4SmbiTZWMtweoBtbTk0ue/hHHITB+1nLh4YRr68VB5VkM8bWZdg6OiCUPM9Tm4cOGYAAXDb
RlzSi6Yq9XchMtxLCDVYr2sIHSg21D6bjKvULi01dnfM/6jhm2zqfih3rDFFaTIJaxo0oYltDLNZ
rcvFIIu951WS8SH2Lcnjngd9mDUr4Fz07NUYihe5NjQ54XRvyBW5Of2waywbK3wnETRWj4ISEb2P
wYgCMouXjpgf6aST0uRliV5WZqyZYY+RG1jdsrcOwozYZ5IGFBgVLiOudIaBurE+ipXo4geyVD8V
8XpIGDNZ3aMOAPtKS7PudLiycIcQ2qK890GS1giW411KctpPy/CM9ncdr5iwoeEmTGeWHkMM4M6/
Fxjlam6jMrUczilVH8+vxgXSdTvcu/V6pgBmB9SECet+5xIzkbCsG3CfHrQRPrzYMkjI82yDVDxX
rEqPsR0NgucaL75qdOLTW9WZQmzK2TIM18zdWqKaFhLQqRynCulr3TgDcMAKfuEe7sTPicet+po4
SEbrTQAEeED6RlpP/h5azso+rxOsYrMB8wdNnkpaR9cF6C6xqPJgd71LyrlQD6oBoHoeZsGb49wQ
3QK/5Q06mThqVPSFe7W4OEurRcYsm/u69ilKElfJfRdRl2Dmp+zHMF8nh69ggwnHOTg7w8o2Xyb3
eTiERaTpF8YTWxd7zBPJWGUTK+p2M5dNxY+sGzTdtnpNfbdpAXg3KqMYOIcLehkpaGydtf1uIYKb
nUEv+x3mk8EJW0Ipv5um0nq7touck8yIztTPKRdhc1xsK2+sitB14aGHLlpAU6KzAbp8v9R1nXXI
r88wQqxGoImk6aJtp9AjnVo3I+gZoEYEinYYB9/fRxRIoj4vLqUFoifxBcpTn6RdKXLEEIl+h+yN
Wb8X+PMELvTROMoHrxGQCDLZl+0JA0puOcB9kX6hBgOmlxh7s/o2tsQ1zx1NynU3p6QaNyqNBTmS
COAqwnh1WFyLvmthuk1Kqy+dCGV0i5GyEHOxxGLTQ3LTWmJ+IqtGHSu6xfJl0XGWEeGvjJQITlWc
LOOVVPEcvNpwmNoinwXAzd996OoFeTxTHeu98BPTr7Of2vWm0rYaNuHsoMTIGl6MRZ+rovLxCbeF
59sWA6x1Plkx42C1Miw2LXJG4m9zZJsx97ZDWgU2ZYzHZxqbuH6a1jYZnyUcbpIPO2hf4WVRLZD3
gDpjlzy16L4WoMPI2YYy4lPBnZZzF1wwNdMDBHaddc1rslqqbyUY+vSLMHaWBbIcGOiHzewH7J8H
2BmNzd7WGjFTi1Orvy8pidJ7zIWt9gAiSYiviU5VU2wD3lby7NeAW72tFuWbaRvAD5/fDB6zFMkO
m82ydjlhddMdyxIHarZQljwuCUMgQ2Y8H8WXoJx6v1MSc3H3PhlN9TWCwVWay0LX1W2LxNrkC/BK
hWXE/JqgFpXoreZ7Xg5B9+h6Ss3vzPTIO5lDVZMcEv+mLzOUTdL8WCFC4zdmFWX0e1evI4aUCaJv
nuNqHu3NEvkm/DJNvCKn1Q3zcHAWWkqsbxe37oyOEw7jtCajeo5WafqtkQTJnyMgj+guRjNoRQZ8
hYozxngXt/MUzpE7bRFr1WbBlBhzBLvDUSuwCZSUyOJaVsWx7Ae+fJ+mtOB9ZkU/h09Br+x40LEX
kBugt+dYykYreVhiI0qcbQF81b7A1iU1wLhZXJ2spvME/Al31pc0IXWDbiXlRJkjCItGAr9e0uEk
CypoRleG8UQtATvfM2Idqvs2aSQFosAiUSBrOK5KE2176Dx7dq1H4lN/WVIFgm/Xa3gDxjsminp+
CZoFQ46ZDgdqxx2qqwkHsl15WH3Tuq9LcOKTotWlXKRSt0sT9n4BqA0nCYRiVShoBegomy58m3ar
qkGqoGSAmgfArXUA2LUrMQePWmpMbus0Lb04grJzlucrLUXXb9SUjmTJAOwlY7n1Ih6TJ0xONg2O
2S4eq2cXgDW5Q3HQtfdlV8rkIxx4Oj2yqqDsiw6ZIU9uGavwISFDFMywm4T5xzv8FOU8Y+KwwQGH
AFPcZXRDGB+Ss3fTrHA/Vwm/CeO1aO+JG+HVU2Oz8tu67usWzSMhkuSVcWN/XopkKS8iAtR9L5nz
88syOl0Ca+pjwGljkwC96gdMGjWMiOlprSH0zD/FGOxG63glP5LwU3t20ND9CoCJcukAINcByswk
Gt2hpQWLdxFCwPx72vu43A0mlfG5ldUEgNnRnvnpCFhcpcVh4YTJbIDLfIheAABYl3euV3Pe1QtG
IbA4wF2dAPLG42WBwb9RtwayseoGVvRj8tx2IazB4rlZ7LYdh8Fv4YdkzNZUC7kB9koeSuwVdZZ2
IJk2RRjM35pgQOs6e7ST6It59CGDVT1SoHsII1ga4FJp8RCouJnQUkSRB49mQppF4CnNWRVsAkuW
tgv8qca42nus8xY8C8TIJ5R2tD4vUVL1J2zCFHsjl9Gw4YsHkTlHLkCHVyvGNtVntXfXRdhzrin6
2PTONaSQEwoq2Luq25Up0TU38CDhC2IKHFlWkiPMgAdfIq/md1djnfFcDziGrgEjSZ0nKAPsBlyM
l1kgCoccis91ik0clv43idUr/dx8EpTYY0kAd3MYpeYkxXtEaIjhP6Y6VeQetXusdzXIo5e0xlDd
rUKXZHcMNIffACk24BW7xcQZfOmjaICVMbgE7PWrasI7CZxjvhhjhvho9FoIkwEQQTPTLxB0xkvq
pycVUveZ0mPvUpXimuK+FP5arsIkBwpNbnEFgy2qfDK4nP1Ke9nvq1K07KbieD8Z9SjyHrQJgyWT
zdqTA0hdh5ikojciU7X3ry6IZX2pWhm+dLXg6N/KPmizMpJjdBvagdQ3badjc2cJFeUeE2gdYN8G
uOhVpprKvOsL635UcD9GZzTDROBg26LCJEXbBssFuJar92JQjN8FM0qNnLXCg0WhaEHdxjK4QucQ
0DWY35Q0xCZcMf4YO0G+Ak5sSlR4jsus9iiXN2MASV82VRXBETutaZljRH55jBPb2nwVdK1y2aM+
yhasUnJcUsleANPDXELHAWp4lN9hsGMVR3FG2nB6NaJHfagdiA2R8X7ROIn7pmTRfrSz9Y8VHGFU
VtQ1rCnjFs3WTmPoRdwzk+hgj2kJ3K/FXCIxeS1o8b6u8+y2aNMkyRgGpcjB1INbv2PbKmXOY7zj
LSq7dDrDICyMtqpCAOBF2h4/D5a2+cqXoa+2kuG+qUkDGBYSBwLaVQQBeFHdI/eZoH5Mtzg2ZrGB
/e2Isrod4gu+tUrnDU7mH3EdwnEXPCWy00vOqiiHJ91icmxvErKqBnV9HkWiK09Lykbx++zb6Dxy
LXCumAIQAGQfC79PJuyGmzb2kd4kwBemM5v5rDa9ReG7tUsRn2O4zQM1q+w6XuBGjaSQkRJugcFH
VZvktVkbjwtGS3oUYc3nTKA8759w8ETlRne8jm9dB84jr1OoXEnW4AkE4HxPn9a+i0XeRI1XB2YD
8p7Utv+Ks4CGu7gGL5zDkHCstnRQ7jzO0Bhs7BDMdQ4sIr0FWdcEmQ/X8mN0wjZZpR2YXtxkxQ9E
jfhmI3gPq7B8QNlJMLuPUmKvUwFvUDv1BJRdIFryQBuMG0G3wlrw+2FHEARWe7hL3IwRXwhURtj+
tvEqp3pDhyGMN13bDd8GLatyRyl2xb3gQfRDzwiHAf3se17uxwG9ZQ4zgbQ+d/BixkSxh0xpo9QY
RNvG+xUNGlq9MyZlJ3sMVbC8dyZGGbAsbQmGGjSrvsUeX6uTDTWONh9GjdgEFCRTxpO5HrBehJlv
A1/AqawJKnByyDKbLmkHg8Bm0+myW79pUWEOH+4EH1zNkANkLUS5TR5CjDm8jQD/kk8PG0SCzEh3
gNZ7nMCOwW5cdU9TlRJ+ktVqgf+sTZB3ZS8moO4J5Y/QcQNTs8gYNgiOaZPVzV+DGedSFqCG7JdM
8aKXN7PrW/c8t9B6JxmA/tRvw4ahtcy6hK9FgKYZ8EqZMRzGw5oBMO4bk0G3MkJj7clo23Rr5pjr
rz0bF2gqkdwAP+X9Uk1ATzedArkmESsjpiDcdFRDkvQLhdwfYwl/ppn6VM/+i0SOo45rrOnr7bBT
Bwg+D+kueibbiOfxNtqj5sviDFrdfbWZcnmOzskBDd82/u5yrHB4xv1C7PbnWjqe/qQvZDWd5r7H
ZUj1SpIus/o8gYL672Vof6Ft5T/Hh1pYtaeyEGIX4j7bcnClSLexBehJ5HJlOuD9C2ja8JiE7bhF
1YCmxECG7uG2YjMBJv0wVBDCwpjt19f0qWf9sw/+J20iLE4R/rdAJIquOOp39ZDE+s7igEBHG6GE
z3zaruwAV0PYwE2DEmMOyFenOUAy+6sI+D8XAvKfDbHUvA7gxjuxs9iN602hcYgLCZ0CzuP4AFKU
J8f//jv4qy/4JzVj1/ZLH1PKd6vSrXiEA0zZbMIGMO6hKmznfzHC9eeiSf6zuyBAyDZtfMR2PFHR
ZoBV1rYtXPH/+SZ+0ia7jk09zFTYbhINEN3wOWlVkwm3/GIe8C8+pJ+dBYcWlhJOSYy2Ihspg7jr
KNPyCq+kX1kJ/MXH87O54ABdMFg6znZJ3G4hD4YsAIr7X9xmf/XiP20lcp4KuMAVUFUBSM2SbpIZ
tvTpFzvEX736TztEVDkKyhmfTbQ2PBNDivzZ1f5CqPrnswL8Z1s13oWNx0AIlo0WafSjN8XnWc8X
uAeFKBeg4hsxT3DAdCBz1//+hvir9/P583/ZeHWivIB3FNshRZu9xG3XX8uQ/ypP949xij/ZXhL6
7y8vyoXyaVHxrklSHDJ9ahYwAyH++1hQwT3H1qT4iYlDw/eFK5/KtXgC2yvVl84Wsn3E+aq33VL/
mCeqHWZ9xTr8M7bhP7/P/0N92Lv/dR39P/4L//5u3dIVSg8//fMfT7bB///1+Zz/8zv//ox/7D/s
9a356H/+pX97Dl73n3938za8/ds/tmYohuV+/OiWh49+rIc/Xh9X+Pmb/68P/sfHH6/ytLiPv//2
9qMpzAa9cFd8H37750PHH3//LeLppw78P//1L/zz4c+38Pff7kZTvr3/yVM+3vrh778J/reUchGl
MQ1D2L3GWBb+449H6N+ShNE0SXgsYk4+Y6qNRYH9999o9DcWRhC6CCxGHorPSafejp8PRenfWByF
BM9kAmY0SIP/35f2b1/P//26/sOMzR20ZUOPq/lpOQmI4xjHZUVpBAQGvjCfIw//smqVUhAIQ6aw
RxGoIZElSXVQEJTeqU76o4Fx4LZgRt8Z6P5OyyTHs4hBRTQhgL0cHT30ghMxTx1OW8zGMCZPk2wh
6hF1nfcgNQ5NMweHZISaZnQVrBdCws7V0AV3XKwKHVKn34e693ud1MFmMnTVmzr05R7AdQnQ1tk7
2GzPV9nGBVa3Gft3DYX2AbYdyW6FJ+at0oVES9+n3xyP1fMaAB9NPvFVUEIkPVCwKLs2FO52jRvy
sUB9VGdKqO7HkgTNNkH/VYAW18OpDJfmGPdt+eQbzPNazWYK2YcNgUpEQXwCFL1egoqbs1V+fICi
mH6VtYe7ll1rfVxqbb9EVRhfA7oA3Y9mvF232raEaXvRvRaopO9Rv6tNM871BeWkuTJc5pp1LnwN
IuF2IF+KLVKhlwdatew4M+L0Ni1sta+chB4HPO/Gdyr+niLQ/prM0OjInsYb2nfLtS3CMM3sothj
PI3yEjoiEB8KcUE/8vaVF4vMg3hx3/kqfxftGL95PX6ToIRgK7aOERyKGtjeFElZ3aGPT18BADjM
CXmw6FYtlxEFxQ/snRPwAjk+A/kpADGlQE7DNrgzqwN7QuKUfYd7WruPDYSR2dKm5DpUbIamDajV
iAL9AlGr3DnYoB37Eu1Vpk0njxKE0iaCZuym6weIvTEdfIWNHWajbMRLQMqB3jaBM6Caw6a5U9xW
Vw0cDWLTuF1fEMeR5Cq27UsA0O6ywlhiX0x9dQPgQJzh8wrpTwNTjmtr8atwwuv0wQ0TRjFYvyIm
J8JISRe26EUrao+KUH2t44HvxRj5HUx0EsAenXhKq2Daubqp37gGCsF7tNU54wHORYjuHtETBfm8
jDYPEBy5cUFS1VmFMNoD8QFeDCliD3FcrbdoYyikBgYGBYTftVYDZF0gJkis3biCuA2TkXhyQd/B
7hI5RDzs+H5WYCaGknRv0BQuE5DMNbkP2ll/mzT6UqwLm5WT4XcrIPGDC7oYb6mRZ1eUDZaorugO
GH+1capMsqbuIP0wQXmSGHLc0aitcH/K6MCHyODykQ6VtxC8PJRyZdBNx9EuwnTtxi4GURPgF0+Q
Rq0HuQ5BmInemosDJpNVtIY0Wo/JFtV5+kjx3iFZatQ57tmSW2bXHVaR2SbhAr19OU2YfkgBRXuE
zlG2LWgDhXMym5to0vzVINHo0sMqaY8cCvhGhA7yXajLd4B5IOZ2DH1phw8fvLWG+qoDz9lUtrnE
fpQfIDn8yTW6eISfQLQbUjnvsWcBWqmsfKH1Mm+qhYr9ACTrRNrZnAwI3cPcxa3J+6gYIA3z+g63
jtNZoYXMLFnxWfimQcwlaTQIDQjo3VZxGIZjijrRb7Kh9UEAz6vyFkrM2xrAJDSzi8MURm0B0Rf0
1hMMO2QamoAcuAdGC9eEl68d5mfAqMXVIyBPDCSEQJuAiXXVJTITls6wAPAuwmIP/pv/3sFRN8dp
L65TPUy3E20hYmhNicpvgDIrpzNrc2h/ze3qizQnokpuelDe+wp306mwuBtSEHOPLCzXfJa0hQve
On2s3pIqgx3tctNTQXCfe/5Ww5iWZ2ZlxQP82MYCQwRViP29HPIRttBDXtTAJQZoZS8ToNoMAqw3
eICfJvSgmyVYyhtQMEGukS940wWkPM22io92hko2Ajz7XAFj+TrFJAFRX4VAkdsRHgHhNHn1hwf0
67wKdUYAEfRtY9vdAfsYPkQZ1ADfGE83Yu3Th2Kd1RFi0vVap82wj9g8Xi2Uci+kCWSwTfUEjgoi
uQnqbGj6OxvwvJYawiwRDEV1T5Vvb+AdaPwY582QqC9BnPS37Qx+3EsWndnQwWN98rDfAIY74QPU
wWIfyxWqraqymD8gcM2APePcrhtRTusTGQlE88AZdAyqtdYsb423ua8B61egfm7cDGSzmwC2ZwUS
l55DGElsWuhF9rZt6Baq+XZLcNNtIElNNqNHRodtB3PD2jB+lLyrfugRRrE30gCzyIEXmnOHlXAQ
khfo92I7HCSZkxkDKwv0SEUbT6eYYRRjQQLTHcjEZFen+FkvAYqOyFb7hNMUdlQg6QJov4tutCAY
DsG5CfEsNsZm28AU6GiCEKpnM2sI+D27Osg9dwWEC7uKRvYWJoR6BwcmSDKghlPfwrBkFt9APF5d
rN1pwDDRM7CQaCfXSL0DtU1ulrWHsHWYgnib0tQcQxCpNNZXAhnQGbqDAHC1p4cWEPG975LlMaXa
7+NQBHfwm1W7OZ7a8zghWbWtxwsve3uqBojUIWSWr6Jm0SuFbihfzNKfsRjlIdVcXJuZccyt2eFL
SjrzjC+iPVVwvzxHYvwRYeZzHzPZ70CT6DPVQ/CQDnG6r7t+GjOQsOAgZo2pBxav4DZ4XOIYTeAD
1EVseK3jorrjHLUQ1k/Uvom4TIaMfWoy7Qx7qiFNlxPqCQlruYTe+WVReYTDas1DFcmHauDyGKbW
3wxG8rNUgbsLwP/sEBY0vkD31N6wIum+yq5rNyNsjyWGX9pgX7ZVi/Z7wVAajCxvIEEOdrzGOGZm
Fg06SUUgL1BUXBxO9HtBGn+x4NuOi8PMFwon+n3FNwmt7Rxd0RoluSGhvFQIOH0kzC6fEFtbPUDW
uW5qOMJfItBUWCCBad6WRlSwgp0UeWjImOwSxEHHmGsv3DbWsLBAAE/7bGOWvqDYUPftaske+pLw
wG0agKXCJAnYO0B57WzfIXrgIBCr8SFAm7KLGGa6htH7IyxTsW+H0p8qiK4erZ8jcDUJOBwJ5uOL
Q6W1VSCr875vW8wl6XuEB+ycKMmhLlP1NGoZQ6Az+6ugE0BvYPD4gj17aggTW/Braw4DO/TqMo4U
ToQFyvWZyh0Ub+E7CRp9UqahD37l/XbtI3c/OAdalMnhSxD54QKb+f5ZqGTcpr6cj3pJ7K2Z++mc
kMK/GTF0TWY6Gg8bCYD4kXSlf9Ajjl/IiWu5sy0MB60q61NNwwS7uQjpDfNd9XubBPEOJHO5n6De
2GAUHaOPHRi3XRoVKQ5UgsBWbOKnUigUrH1p3fVzMvlbWqxkW1I+H+q+nzcY0g9eAtFNrwORnz7H
EObfTClCWrxhDAOUyPCsc9rpFP6yq3xYEpinZp/zEXCecT2kv5Oai3NbS/6lEVNxNBUGt+IwSTGP
Ga2vjrkZapAOj0hoHN+RDd1feY2BqxRU29mtSXheC2BvCs5F+3YU9EVBic03g4T0l9gScjTm2HaV
FIlQwhN3gGo3hCANgU6nYh6hTmxRntc7m67+mcmUl1tgbzAmamSZVBmEdB0OsaKbr8JOyQ2o9fKR
6lB+76SBpxXmh+c6g2pmJjn4I/t1jlkzNMcunpIsSAbEY8eYn7xajF5cIYRpVb4o0GJeO7Upg3k9
GHD5bbYW4azyMPif5J3HcuTIdoafCDfgzRYoFMrTk01uEM02QCa8S5in11dzFSFpoYXW2vDemY5p
klWFzHN+G/xYjK15g0Xgm0O+TRTTu04fBu4YhCjYsrhANp24tIUmqI7cZ2wExYl4BOM4Gpn1MCBj
PiDsXP7wOcyyXdsY/c9Zlt63NW5g0CgvzylW7aOHkeZpZuKUABk9KX2ulh3UJKoX2mP0KiS4dGSa
okHxgYFsid2y0k56TvEEwAC6KK3jMred/jIPmILXQhbPuicx21jSKd6ducpedeHAZ2g5RKnBgWR7
BLiEgy2bfdvow7kxDPcqBmv6ko027EyntSNVGDKGsB4Qkq20iTK+93uHbfGhnSDpwrwZ3Kcg6933
pqu1k5B5/m/P8/9jzMEK7iEw/zvkwLj5s//viMO//4N/Aw6+/y+LjuPAtQPX8U39nkT9b8DBt/5l
3RV5rmtaoAfGPa7zPwEH0/uXY+o+WAQPqhugGPgvwMH+F/+F6wcICxzLM8hV+D8ADiYG5v+Bj3s2
38cHCzFsjpOAv5Nf9b8jDh0hskMdVBYb/pO/zfPer6DU7z6D3aYHodM104XANKS+yNyZZQb4Yw1G
j/7PevYezdQpTrpwQ+WucDvCwvhWQ1uQCoshGCbw5hZzClU+Uw88WOup6d3+2EEVyXnFEoxc7MwS
GyOeNK7lmzgoa/QOLUgtdob83t6WI4U2y3NZ2nuNiIpjM68PBuZvaP91u62jcSC9+U+rN85bW5nI
FqtwzPztWXe3P6VvuGfk7B7iMxEjBFiOlBgd6iDny4Jq2MnEgRMqHFAgh+JuAWmwT+OWKB6CtD24
aM3dsdBvE3NpKLaK6sEsh2DqPtAHONe28kJMD8TF4n0L/IRXZU30f2Jk0nMd9O2hSs0K86V1mey1
/ujS7EltNyOf9Eci/pq9SHsjRkCFs6soo7TX1n3hciCiqvMPSpes56tAXybMg545lEMGSa0ju98o
T8crPXfnALlruYgLrgEFc6eLozuZ0MJow3GmjjLZJHP2knP/mtwpoWvTXVigQgtLw4cVzB25W4iR
DEkZyy+t144RicjEb1tTdjaF/gePAKZ8fxkQ8hQk19Z+GVq+R4aNJ+xEw32IpTNzkmrA+htk8rGd
JrWjo4Y2ZrdOCsSJF+6FfVOlOkoF3XgEUftVicCL0boe0F5rB0YvA6GskawrgiUcM3fnqIXyTwff
6G0cAqOFX4daAxGV/brGbdH+KISY9taqvSxcU0ljZDihShzga1AYMKq2PCClCrDvoxIdlrW4aU35
22y69eRkG1+c4e/qyPXSSXpnmSxzyI2LgyotVFxVl3mpolwG20Ho5pqUSCfwUrG5ouNhkse5mA/W
riqLAtZ0CyJRF/lxbLYmdD372y0WfoYsuPvJmhlbvIqKRsfqjD0GMtveonWznZ2borhHruOFqN2q
Hd4Pzu0+fXB73HMGyWP8V9tymXMDvH+hYFn3ujMOBCPUg9mOSXFkycms6ZSb+hpjbLogzCr2FfgG
omDPi5gFDdRJVb0znHXad1IQntMOxtHdcvTsCxta0fsHJy3vwQzAgWl6rTM6ZutZ6mFdlTipCTnp
agsOd8oBJBv70ujOd7ai21S5N+9bstOvRnmuwKahDBBUFGm6HOZa1y4TzSPDiOsEFByED0UBEQnh
uOTrX/RfB8CH4afNWoKKSAfKzER3E4v7u5ZLlpAJUT0v9vxR+98ChbWnucHVRIp+TY3eCR1/Ira+
FIipbIPdVAotUav7vpWoNlyBLM4vqp+4ZZxbM1YDlK88+5a4NmIUEVezc2yt5tl1T0AM3g4b1HBx
WizKargsmWNe2h4psZ+Jp2XF1OTy2V3sXVC1aO9WtcNuQP1VrxJP66gp1Vjc2bAv1ClOYbvmB6q9
ujEHQiRTKELgpUX0A6v94PXXxerQlEtvOtXDa0s74rMuyBLtUQTH7pbFlSeDw1jpbbytHJMO4jkW
CRlhmxbJNIj6ZOJlDrFkpi+5MzShLVwCdku7P3QfbbmsF/KOX3VFlqZyuqe6bNLHyTbacFKyOFp+
dQVxME44iuczsaIPDsR4RFiDc8ib5ac08DKj0i/r5ZSazUS1aatQDdivE5L1WG2bG+ZOC1rA4B16
RsOpNQS/nNVZj2VT0iq08hLkRUv8Z7gBoT2Zmp84QfU+NE7xOjq/EZvSTrF4/clCFbknfv9HMTnZ
Hl/St0J8HDspaF3OyR83Bp55nMkDCsnVZUrst91iy3IIsejuLKRqga5eNZPPTmsM9c6ibeYLu+B7
s5CoYaETONu4T/eSItdz7Rm/JDHDfGi66uwrHfBKOceaFGdyLtOfCBfbx4D5MmMQxA05vk2Zux6C
wUCGUBdO0nd1GysKVQg/yXa90f9a8+pV9g/ZlhqhjUw3NJkqwV8O8NxfmlHMB0QzyLhr7yL625Sv
+UloQQY8SQemcNsmFvVwRc5fHPCsXzufxJJua7fD4J2FJqPR74gWRWR9ABYnb6URJLvLOxRkI6Wx
56yPPG5rZksSObLODW7/fJnMO6XtoyIJdMy8XtaVeMdN3KSrPUZ2uUocF7P+sLJ+HT2iVyCKZRVW
VcX1S6sF15x+6hunT1q0v7xXrGYICNfdtlC42Ewgtm2mH8zU/+gGqziT8/hZUfwb135iz9QSlDYD
cNY1yYZjIck+iklzr4iSKbrLCpIyMiaF1sVaOE4rm5YsoN4Jse8BJXvgyZgaXzIY8PRy/G+xo2Mr
znlZ9r1c3s3Jh3hQHnJHf5Z4gHhJ9cfVKtqDB8qCfAk2VwM3KQBGzq2HV1TplUMis3a4i+BeF3XN
RYwxsI6m1dYwgW5r6C8yuKX35s1xPeI8wMAIEPBjc9V7itk6q6b0rLVByCOkX9Gz6de0fGT9c4/F
XTgppvGpxhVx/edLNi9PYD+kxSiVn1YiXprF0cDT7CIScCCIef2HOUJ5nh5k3woRWew14Wg2ReTR
AftoLf7EE9AfC234LOfusx60KeSJm8Ef+VLh8kM7IA4mzotZGrF+9yBbm7oVfeVxa4lz7us/zGrs
UVG1hKBUz71dmGE/6DuHlBxCKYoXXez9VTvjVs53aesm9mi6e2fqS/gZ65i12I76oDnlxrpEwhE/
1o8gOLXGu+fpfVTY80uro+DFb1RCc4yJvd7F/VX75adIk7KXjZuuKutql8osPzgu0n6ZWu/Lusyx
4Cec9f5rgvxZuA2oeLhvPp6phZ4+H11gvKDT4lErD2W+JLnrsnClyP/X/i2w7rQ6dADaPu9F5cte
b7PXoTW23dRkH50+xEvv8nIi/upr56WdrDdN7NHNP61XKnI+zL4Tt7Xs4gX04ptr3A3nwa5ebNbN
fSYt55x3AzLOlUjpebIeqVbAG9GqYV/gB4s14llP2uTi6fDc8q2fWpXk3TYhTCz35mp1CIcDcWsK
TkoyPvmNCvc77TgxxAhSsFrPJA19iaUSyLBYBNNgxHfcOlG5QlLo9Y3Cvb051mFRYAkcDB+pFDbY
MWXpHuvyCXITwa95WT35vdTib76hwm8aRwsVStGon8yjTAW4CVkXhSSaJLDrK0K0nxIt51Z758Cp
3jfPvpqDm+DqXGLBg/NcYDio0LkRblZlmJnLIOJe3fZeIxSfimrc2YU6bphldk1FpjbH6c1CDo/o
nbddYkfV+c0xHqABAwvhrbNOuj6PUenV60kzsqvbbtPFvn+xmruVzwzezP5PtpjlkaPk7A/lemlV
hHRlecrNdn1qLYAtcqPNuKQYCPAq65+V3hGZI50/fd+/Zc/TZLaXClji8Z8vXVB+lVI9aoVV3Ho3
LxhaUKDajjKeRI7us51xTQWu5hxX87PPN/PXPwYpyKb0wZx3Gqc4PvVG8IiZDZblIpImetwwa315
KQxrYz/wIbMG1PWQFM3Bwkj31FuVOLdSvfGsLg96a6aJZpJIaowgD5k3Y7E24KKCkrcDweD2KHEM
HEq368J//rGmLPKx1st2r3yrPXGgVL0HWtBDS6W8BhnnQ7QU2Zvh2tVFtZnaBaT1DyL4EriPomrm
XCYLjFOtp1YC0d/egu7Tta0GKCmuSzV+6oD6sdBr8HQY1ZqmeaP3UIjyEcSXnJEPuky4nPP+Wm35
fvb5QLrm1iaW6TzL0fnqZ6fg8SbMSZU/mm3IOGnRcda3MluPVV6Wu7IimMRtcKTq3rKcCpqxm4ps
m5RNLHRnY4z1Mus43MHDLPIaFtUwCvP908FhlyEcCE95OCB2pTAJTapbSNwMJBmUa9WcjbW96lP7
IGcS8kzRq/NsnraMhzyfpkeHkyEKbGjWBl613+piZ1XzAzPL9zTV3ZmNC/KYoB5M090el/ZjPzfV
zkfCEQ+FYxA+sR58mX7OGdPJglF9GpClTDkTzYqxA5wKHC3V1iLOGTmFScyLozm/sQlP17KARfYM
Nwly49FklmYgXP7il/yAdPmB7yLGmrG+rwYSW2e+OH39pToNcbMp6f4TbtRnFofWShvCXs5Ds7fu
MQHUB1hnTKSR69ZXJYIh6avfpnPkzb4y7Dm7oNg+VJ8i4R0eShbsvbeVz+1sXdC+kEtRrm/L3Ftx
rdt3GVI9hEWwPShWn3Dr7V/60PF56dSPzsuiTmMHwL6Q8Hs1O5WTu4DX/pdwcsUlBmquy3o+VLjc
IR7UhQ83vIV4r3qi87grnCKrTgCRf3vROvvOyh4aFIE0bo4XFPb0nZk4TrmaqBLyxv2We8PT0LYc
e9r4PTYwKZm3Pdvs3EY/qgO0VGgQkgDrxWeUWWXzTCcaaUZXUJB8JCjTzbQ/ju0yLsCGhIvdpJEn
M3Gljw7ps96OJGoF687DxHtI58jg8xmauFMTruUL8jUVyTn9AcjCje7yR4H3gbeWBxRuSzoittf8
20qzo1yN+gAKdyZ/wsE4yc3j9MUJDurSeV7zzqo5R8FGyJI+5c4hNZW7t1VB3WVeHlxrfDUt6Z8R
mRMtwSvI3zt81rK2wowgkftj+yrIIYEjktNlDLbYanBp4I5qYmfBriEWusNM74HH5tLM2tOsTymL
DMjmWGskVBCEEFbw2KGe2fpR9tyamrAvor50mOV2LnK3aHUPhk1BQVOohsBMlOiZbf0IRkycQX8a
ff8T8+l8suxMw0Pu29zl6xjhN1hiNYxhIfKzoPLgUfiYEyc43s5i+gislpICBUnlLc24r2np3VXA
33jWCoiXirTpPFN2PE8S1dNNTISHkQxyt7ITFNmPpDLMxqkVK94ZSP0wsIdP0ZYY7kxtjpBxC35M
os9V0YW+XfTPutPJ/VZvkIDc1wpHCtuFffCY8s6wv+1ZldXNN9Gd8r+5nMWnzZXr+jGSGjuWknya
ziWBKHvz1HgKhsrl0n5pHXMKOcTW0+pV4pXcKbZGA5yLBq9E1FuJKFlbY2xl6eRnz8Z34+yc2W4P
xFtnSa2sYj9mHOqqWv6WnfHHIogoyoE0IpuCrNOc/eqKfDpKX/+Z65h2XYAKZ6T+ou4a/TCiRTHJ
sYO+yqa9AbOKzdbeeQhqHmvDv9ls5JWtyLDqxhLMZilCoNxun05lHhHccpdGOv7BNY27DnrHw1wn
47T8HbAEvHUL2ldLFEcnc1AZtAtRgI18zCfergbiGH0GB3GOH+Os2WV3542zRAn352j3VmSl0Jt8
3pOAUhOOg2zHyA8XvXz2ekFzWuvcpmXRQ9tVO01XPCOo6XmX89BAM0NEFjAMBud5QHmtGv+jz9fn
xdO9kBp4TIYX/KLY0wh94GClP2fKKgZ+3gvbn61dkzOLmK4ekwfCTVT0e+GMb3WPHy6Q2adK83kn
7WMm0d2RX0ASR/Uy3MtWAh2yjOVusIak1NEb6LmKRx/OffZzPiybfKiQ9WMx1ozIQ74DezNi08g8
2H+5Pm58lnKLK9K9X/SrvcIg68m8pF8zR0mcyfqhQX1yNsbeDFk0CuanOh7IpdwzNr57kFZJLl14
MMbeHnqP9eRR3VngJgAOC5BXoJJ/3JyRbM7J417N1Gv5YefvaZkCEbITF13GIwhSewyGbY+vv2Ss
618pxd5CnJjtzhjzL6+sUZgu9G+lMuf1tX9TrPCVNxhYFiz+kIkyhN/xjzDVjoGBxOKl7XVSclyB
m8aRLyPdHDyV7RhvzTvL3B8j41UqbOaMPlUHt+ZeLKr5d9+xe2rdzU2VFRrNtCStUZWh4ILIJuWR
xWLDj2/DiQbEY1f5AhBgQgPGzmTR6YcuUrPP9VKe5wFHgAGvzxpz14E6lZ8YblCTwAmhVbkOBq7R
LhkZ1YVjtDqiU4tBMgfgNLqbaqTNxAlpZ5RYfozsVedeKg+BmCViB1TlhjdWhwWMjrma9KyAh3wq
jl0In8rMhRAkNguLz+33bGKu8Hyxv4fqNKwTzr2wVrjEik7DaVzxXFbq/nPcqx6FCZXvavt0cTna
yvEStBZxYYMGPLriRtw+Dcv8TP1qiMwJ80+1ZDc/JcIwa5+0xiT1zpl+ezRx7tdcHUlf0iNP+yIh
Qx00ZtJoHUDZdHXFfd/sS/s6N0Vxst0YI8mQVPPytmj2W1pWzzW5HtySOGoCeuUjnMdBlSWVBOID
6LQj7v9r5hMAhdidspUS+xdeitsk6jWu+zNJBt3ZCsrHTUnyNLMsXq36TaCseJ4ldoANDjaqrBHm
khitBPdmm5CbClSHVmPnWXfMliBRL/jw7AaCqeYcxMxxwYP1WS/Yt/rgU4mcFWFqdnJUfmRuxqVn
cXSG2UvMsVhCWhDtduye4VRN8Ka037mV9WKaqfYsOG7PizX/yEhuZb1aYwV8itj5LYPfCjtj4VwG
OciM+YvOcCuC6Vp6/wfuUhqWTJQzff/Ua+aT5sDvToTMLvZ0f+0vfWU9ap0zHIJUHnSegoCYEc/V
3xaW73Ba0wvvIwkM2bBrUg/tiIn60H1xGyCPspifVcDtKpQdutn47DCxMwmBxYnZ4x5BGbZ6LUhm
QCJNoMVsmn1cc7HFVBTMHyt/GKnZGc5chfkVG1xArdlzS2DBrTJ9PSYk4ITulLpDj/OksEnRIwfj
Upeo6tWM9meCoL+MRFTGvultqBrSHdiCeXDy6TFNt0dbEeUsYXTb7eo7cLgTYrFyTW/sU1dJo+jJ
r1NAmHKNCIpJo8z65Q1eewFXSiq7k8fJKk9E53aJH6AmaFsoglxe8oCAu6EZolljRpz9d3Ieyl2f
pg/+4I4XVCChnVU2eBS3cEujWl0MYl+tbTTheQR4BgGc+moJgbznGDXcLTOc3TzVj+S6NIiJmv0g
y7dJFiRk6kCzq9sSBAdmGnjdK7yQIjM1cMJSmWq3YYVMLXH08lrHbsdTV0rT24mSiDvr1M/FcaSz
agF9CNdydolRasKiUjyQwEkn3YCIRYdZeKNNPvD4QMDZBtLVtbvOJ3+mBfoBg9S96dpONt+3BJvi
12XW9IYxAbUIoe4QzM6fENzreWaWDvS2fvJHHr9hjrsOG/W8qGhw7HYv8LmGhOnsPM1+0rZiN40Q
EsuQ4jLEFBWmArJoLpk//XtxwrDodqjJhuehcA/9cM9/qEYSHg1stHxrMn4hOAYX+p1TKyiyuN6W
u4AspxPRIXEBW9oOuqHYF4Z6lebwW7C4Xfxe7pG5Hf3BrOKBKSa2enSTLVEjNA+XAA2/PM7GlbVh
nbTjkg9QbG4Z3d05WasKeuZKmrwbye5DpFwltKPgLqQZaLhUE4moxXdpWJJ00c2OTLQrieZvfw2M
aTyYNjGhHQFhkgSrUMv65rou1XPbNs77oKVdLCd9B2TS3MzBMjh5ZY+iWQ8SyDfGGNCwF0l87UD/
ZwvAedSwDUTKc7EIDLSK1JzPd0vzrqfAlurL4JG5lQys9bO0xkQ3jA9V9ASq1RVlU6KIfIeG0nEM
mGzqh9XMfmkN77LmWgfs9R/MkqHio4Pjr8kPswxoz2S45rIDUevITQ6Q1vnEnqQ21AVhSnLoXk0P
olNipD0ITfvBxyrwH/TaJUpFhwOcD/3VeC+qFLycySTou2hoU0rhpgYBCHuwWzTxYNaXHBn6Lndf
JmzhobmIhxl3vr/6EwhwPTN4OE/T4H7Zurmb5Lxf2HtZmesjBlfWo46PKaquMw63ePXbUEOwipLM
+zPr5gn6aqaXiK0ESDoQ/rffoYa6f2CQdH071faTvMQn0x+/ZguEYAJ4CmfVz7t5vmyrym9G8Fzq
nXUpbS5ikme+bNTmZJYsn8A3WAJZhVtE9K9F/lghiqzDzOpPvlkjdkKqgmY27Z/dNn0Sit8J7sS5
9cXmvOYQd36xvVlMQ4c2u7+MS61oQum2s80agcIRGa9FMOGzltf7ouRIZZQ7wsT4R29oEmI85+ta
58v1n/8HQroQsDV+aWORHf7rDzNTmfTCkGkHbOXd9PtiVDI7KHvDv2g7JymaKkmxn+JvH7OnPlf5
vjDn7kYlmpXU3g/HGdV5ZIvb4+ByQ2OQ8tg0LEeDr0/PGQqi5zTNDqaUcdlnr7Pwxmu9xQoz8B4H
LO4yDI36we9hw8xRfciGLLzeZxW0SvkQlLMeE+zgR9tsoq42eDqXdVugkSXJivMM/6tAPK180cE+
mTwGlR/sasAias/5g28erFozH5ZBZhdRjNex6cyHytMv7bz2FytzvsdtDvYTiWzePMcekkm65ud9
ilAPmSds0Yatl6zqw+SVHPOGioOSZwG0PAaouTZNfasbisCcEay/tzggVbsH3aiPKiAjE0+s+5hn
25ucS+tGnot8GjJOUNgeWy3mi4tpPeZNAMSAL+KtGL/hBI9a7eacsF+yxOzqLKixJwdDqAEUO1S5
GW5w6+SJMMQV5fQyDMUPZII7kj9QF/mg0VKuv7qByd1pq7e1ix0txeAtVgNGxtePZOMlxM+lR9nq
J6k1UdOSB9v1YySDPk8cXH1cT97RmCaChacMySL6er3xbvnMJSLft4UQOMci4ELp6klTrNB5qzzO
RCTI49mxBlArklJ37fLatpaVGJmdRZM0bn4wvUljmhNrttUBShVxRItsjXTi7ZESnhiA5Ga7sxMa
6yoTovN+EOTy3BVqSGDZiGoJiKm2RYOMemaoLtUp/bnOabqv0JOG67jVuy4T5q4JrFes6+25VUfd
ly8ZmdYxxy3JU5NB2vBolQluiL29+q9jpV4KZyR+xmsnKBP4zGziofR5zbW5hTUwi2Jnl1Z52Wob
RmHSmku2OU7kezbEhLgwp6YPi+epiIytYV9lkMBau9OG5qfKu/K5ZvNUnvahqrU+qE1/IP8I3pqC
2MjytAyAy2EzKm8WeB2B2ssWbWnGXay9w/6zvLVBEK0NoUUl8tSqPjtex6kGmKaTo4JdLGlZ+wlf
VmJnr01ErueG5pV3zRfTI/0BZPNn9S8R4HRXoGerv0VDDhQqTO59U2PjEFk5ENSKrEJVsVNwUgJ2
z8k4YzNw0MLG7d3xcW83Du/u8fuab+y8AHR3zPNjR0Zjoi9ujBR6uPzzBWtHS7MIiflZT/tbI2C6
ms56GpVUp00MR8b/ARyW9ba07onX5BS1jYxM0d1zlPurO3wVVtp+Zx4hSF5/65beoR1x+oGAgFx8
Ze+nwPlYF34Owyq+R4Ms8pJlP8b2bu8HUUzXWX2KDBRkDNYHSLC9nvWoOik/YZYxCcPvZ1CP4TS4
lXMidSVsiGq+e51Dn005bNLrqsbghZycv97qJhJUOgwohE/udpGd8L6HbrxPQvqwx1vD8uUOSxCm
W0cWcQ7uaeKAiagSiFxNa0O9Vzz8ItsPI2OYlV+Jp8PpmhHvUSAg1puAz4jcnrcaST3tf3udJK24
keh6umIj4ENg9a9IS06oJuqofZg4KUGNCerRdyS4shzWnRlzDIMIOWACCwxXYTdfuq1/TvhFkdh0
v4ImeNoIaQI2GF/mPEXTMmUfGgmuB4qWNV7WWFPpb15aGTeF5oeSfDe/5R20nWl7Efpsgw3aesS/
Aju9excwx0xH3Xgf5lFjEtt+e32wEVg4Fwxozm3oy5fC9UDqMZisZZ3FAPShxjQdEeb8KOvyQFDg
j838Ydji250JU4F8BgCAtwnNPrh5EvoAWoD24GFICNa8mi03jK1IIGjJ5YqC/gN3J0ZMkLGHPJ9/
uBvsRCPyi8wtnKtbQGxN8GdinQvxXT90In8vvC/f89nbavdL1fmAWwbLh63tOSUJK9WMFjg5JmQ0
WZG4LLZ5qUcM/1ufoEq/Cjv/SDWQ237ihywdcnfExj86c2YDoaTnbCQvVyvnrwacJmyGB98Cxqp6
BAb1LnXx8gywAYiJzGq7OaIAQeevHwb7SrANQsm+v2ZkP2AgKk5sCIeC7ETcKoBRsziJTDuYJC2G
imx04XfvbvDmEo1DGnY2mYBZauPmJs1jzrPXMs+TydPNyCLXDBABHXw2nCvP+Sg3/4ynOwTfRy89
9VGqnUW3PTezf70TQoKYP5doA7A2j9Rjrf/E8/dBPlMFJ+UTxWJ1O3NANuPp2ZfARtfdHT/NDmR1
V2d4Y9iKzksBwwwTJrc1nvXxuCL9BrzKCDGbo1prJRQ0JU70FZR3abIOKKqIm5Q6MrNmuYMrK8EO
9RIc5ZQeSEJLJIV2ghIOgY4E5i1l3rJ+jeZzWVXX0WgvqPUZIInDpJXC6hOjpNjbc6y4GJYD4hqq
NJdLjmOOAgesPKTJkVVjJc1kwP2BewaS7+yXKNOXu94m11J0G0T9CbS8s1F+tkF6aa002K07pt5o
At/kSuGxtiC4Q9903rehnqP2p0U7d4SnnlRui+BqRVKK6enX8s5nNsMIo8WGPegGq7F+GDb2ae7E
YzC5+yIF/9LrlDhC9UCPzOPs5W+6aYMeQ8zYs7Yb2urJHFuExhkq6HLgVl6epA/zicaF1AY7gygS
OPTuZa49UwMa+Wgd/cTH6dBORL+g0/sSnZI3Gurt80YWJeDq0l80I/1aiFU7u551hnehToCfJlkz
zJHbaMST4U+nhcKAy0La2pG8/meOfJig3n2vG387WdscSxGkhGhb35UlzL0Y7TeOiO4kYK1aOd1r
DumR8ZzySjb/HHFN3VnLOdNf77Y8+y5PhngmpeTQwgTz6nZgsnZ93gwYymnZZxUD6UoGUe8v8AzV
ZuyqtsN+Me3SPPakHCItVfUeF4pJUQxxi8NwXNwPixqYg7XMzclaFbijIGAQRPeNcAGRtMoo3sZc
/yJw2Iy6AcmcryvECN4giGH2X5us223I0E/FMvKZp98YrUehhdRbE3TUrcVuHdM1VEF/s5c/DdFz
L8QKQIi622nMIK+MxXV3S0AcgO8D5WIIsPDhXEeSD24B5MZqyudy4WZJhQmfiYptKmZECs0Dkqcx
4c0yv31b1VGn6yQXOfVlTDs0az0dkp579naV0O855ANp420n9o3JDm60xN6XFMDR1rb2Z70+zVL1
lxJCAmgRsfuW7VmMtURU0ytUNc4U2R5dghAw/20uaj3k+o40HqsANarFq9Ku2XdblBwxm3nohm28
emLnTalMyLF9MZAenvuM5bCFcpfFUh3Q+SBzrNQC+NAae7fYyB2tJYOBO5bElIb6zJBt14Mf1x7P
nWYYw0kqewZj01EF2MFAviwSpvqvrKqTMW7U3azie8n9Xx5VPxhdYclF8+LoKrEzP7IVrbkVAWi0
FvjXLh8pTjH3aCPYmTKEL7pxnLmQIK3fSMu51O2FXPd53ydr554VOb0EcbyrDUFbSa9F86w56ApQ
CTi3JQdYXWE7PAwxPZjX3q7tbGdRiTJ1H6SFAop5M8UunvfcF03yjzp1EbYeQtJasS3Kn/SpHG1j
uGYjJRMUv1W70jf/mO3m4KD1ytg1BOxFpfKjKlREU1J58caRQ6QldHAJrIdGL68+YdZRa8InOB4f
PIsDNSHEuWSx6v+uJBRcyPI56aOFAE86aIK6gyamMnEdxw1bvV/2qUWC1+odUM3XIanEDIToGd4c
yQNnUBY3Wut/UHcmy21r25b9ItxAXXRJECxAUlQtu4OQLRk1sLGxUX59Djpv5Dt5I17jRWQnOwqf
wrZEgsDac805ZvqRjuO707NxHcr5ySvI+EIT37PEZfR2EpQPo2DFz2DdepZ/65vW2wrk4GPr8X6y
L6igoD/jT+MM6YqvO8L1oA1g+ORdd1E8Qgur/N9EjP/XrvpL/lsCgPqj/jPK/3+l//8/yvsbLK8w
v//35vv4UzZQBsrPfxrw//27/h359//lOHADXGDpuomV5b8i//a/dGgApPb/Rvf/6cA3/H/ZDmXl
OsqG4Xn8rv/jwDeMf1FtYNB5QZyKX7j+/8SBb+D//wefBtKA4/ue6QAGDvijrP9kkri9owlPBWrn
9M6BSNyDm5R/DL+JRlWGWId2PS05oJLoCv7obAxd/3i1/o0g+CdygND23eH/XwgLvgPXJz3nGL7O
54Qf6j8SAGkGJNpdq2GnMKRjJu6grs3uheejjjBGtHVWPtJcOfxcEkscfaz8e8mdWW9V98rzpd5p
BebLvHA+i9rxLkxlDIN9dZkz27ywYqWuqivrMGhxiWeK8cCxUnDQ+AEizwu+W5QQnnSU5HXma94Y
w4+gUO+wML3H+y/8Qa4HPdd/FYXuPWROgvXAXqKUfNNHcScYKAhwkzyLej55djOcIJpva2fy9ywH
v1zAbYsNBaCtsSc7nLBXq8tObc2ywpHOEV7Vk2kFa5S69Ct1KTYlSwCdbIyjNY10Y9y/QHVhC0Hy
nuTPHyCxEYS+r7Y6SLwNs/Wrr/CU2vRSZZ9AhsgMua0bDn6udnIongYH1cOYskguILnZ/m+McsUz
jyBK84F3MrnVAoTGXZPWY2hDHo6kSK+K0uadMqjLmfXlDKWcHYSBYQdb3pb68Taa7jDdwEY1Xcki
hnRCHYzeOJXOQ2JkChwiQemuHCDJk/tRKccA7wpOFRd7VS0bDlycrKaOuDguiF3Rrw4rYFIGSejD
VwttrQBRfnUVjSFOhSI15A8rD2kqUs6XpC5S7oYDJIBpWznVeLRn4wbCG7VRvqW+kLs5GMNFX5pr
JmaOmLMTQ/e9Q7jmsBuKbAuqEBrblehU5ARqeRpF0h7IDBibjAP6RtTN5zT5nEZ7ZiKJrYYm9A1t
k9XOyZkCtZH/iaLvjYe+cyF28hhULRJ1NjESpT1czonX+K5aDf2onWklo4VwdOIUw/JJSuPTLJAk
iLINYZAt88bt9IqT0TsFym/k5Q/KrN4EPcplj8XbZa2zunu/nFn5jf4fCBdsvopuV5b3/nSnNI6e
rDhZ3RdFhqVf3Sy4FF3Atdba+6Q1P8dliTVX/8QHTp4G0495VM79VdJSHsVI/nBQ73ZRXuy0ct+R
RO7+Z6Yq6ikGLb/Bjdjoszw4xm4Ken1rKvalVeXE7ODHyBCM5DqofIPcp21We3MZfuIL2+n3LjBH
jDxUKwZyoqQ+fVubOsGDzMn5Nwr5vYOieBuIQALr2gcLXAtBoHxY2eZ0tv+VcnbsDcGqEeXd4/gf
GgUK54Rp5Oj5MuQ0bPHd2poJCSf55VjDwoHd2iU+Vpo6fzc6pz07mzYosAWvwUun1LmCEWDBz8zN
jioqfh5iAxj48SbjPUVmOHUFRUTuaH+pvgGxawpOu8B0U8osmw56Ai3v2gHGRIUyS60kRoZwLr2v
OZ9ezcwojnPR56Gv7foVOzeh1iFauAQf9PsX4BKHxGOglOtwourB22od20kMLdfRaSIc0eZscRT0
2rtkhV6SzGwP3wvIxHRR2ieSo2fR9lCtTat/LPKl4bBLW0Hh+enWAi5JeHu10BVzdtW1ehLdxZK5
T1WeE0Q69G9eRUiVwzxMkUVM5AzX441ey/GUOdXvoaZzWhoNKLXKZP5s9fFoUky8Lcvxu/SAIOMj
Ajc6GtobvltTQ1l0lqcKbzsnGztkzdCe9ZmOLd20rkkeHLFQs4FZlpuU8zf0kHnTIH9HXt9hZeGf
7MAqyGgPznbMkjeLRcaLa9xbLLNko6+9fao759kVSp5M7tw+nfGXubtKqRHzT/YUKsCqKQzsHqzi
9rCAzU3j4jcHWk5cIjUOuJzXeF1YF6JN5FnA4Gwz+w8Uf0We5qXH2nYAserpTtqqelwZsq4Kk+jG
mzve/DvPYpAlsXP3xunHj1CMH7tgdQ+cKTArlPUzZgwMo+JzUF17cMdOXgo2NzshtBQ+TNDH5qSd
sJt7JHywsQYmZZ9+Uzy6jawOZE3FcUiLZ4x8xmXWkmRrNt41rZH9lWs1fGwtbnPkxCKTIP/Z63pB
5p8vBXd84BPpoymjqU/q66jhqrF0h4Ufg62eLe8QNpZ3n9B/aHjDGwBPrE262Z3qp5H/sumVkZ9H
zgavFP7d1Qd21EJDv0JkfiJmfPK90oEy0CPjlLV9NF3OTRhzs3B1ZEsjoEje80buWfsX2Bh+OKC8
w6EM8p2pCWNDBla+OANq0Fj/7Kd+3JlE/A/SX3f4X6cmKcHZVzjENLA2uJ4URYu7pNWTsyZbb9zk
fZvHsnFRVSiP08X4u1nKk5aOT1KvjXd/AmIlzI/GLdYjtFvvEdjDZp0tE5EC4t28gBGRBaLgi5kv
9oYZHe8fwY8zOQPU7FLFS2uqWE/pKEJDQM2V2FJ25I2RHcvqNZtqzp0u1PyhtxX1xexk/n5Jqh9L
zuXr0/WGGYp4V0IKZ0O9z3vqNy7afGy0hf3K/cZ4gehXtJRf9MEPDwzmnsRXtm3T8mWh8kMvvB/Z
qAc/JMdJl/jdlt2rE+m5KS+29m0G9Hd1eQvbx2lw4jVHTa1fRuHZtIVBKyiK/DF1TbiGab2zJ9u8
O6jRhQrbQM1E1fR/jlUQrlKAXretZ5wl+c1x2fUXdB1m9Ofip1hDn6uyrhei5zyOQVCtMVV6T9BV
MUXkjqDXGjQ5JyIjxku0bOBWY7B3k4HUFdLxqA97N2u6SFerv7NwCIq6qM7tcCFwAKe/6dy3OdC6
LYu1IXJ75MW0G/KjbbWfZTDEhi2Gl8BTRsi5p6RcrnNOf78slonPL89jsEjNpTEoM5mdwyTs/jT7
5SOKV/KR3j9MFA7EkEa//Hnp4uT+BabQgS0F6Rpb7y5QHLpLX39mlkFI7d4dl9OLUeKOfuhY/Gyw
xdXxnBGUBBAuLmu7/G7aNtlJn/8f2D7CEmd+fhxNhVRC4UNxU+YAi5VuzaE9qbemdWdVJOIBRgFl
FrYdAkZfdqyuZlwBuX+082w59KNt7zLJfmn0aamu1FSdAt4x6jWyYT+wht61psS+Boc+1GjQCifN
ZySGqrCtfUEMLqjYQzfi22YH/mhyCVzRsNHniRvtJ6202V5Y85HCD6qbBNEn6ofjZCmsw7Quv6pC
D04Q8dGvtMkNRVB+DwlODF9/K8qhftUucgqCl0Jbs+3gL/Bxg4RbZ8l2dvac5yVbx3Nrr4KZlba8
YW01UracledMXOcic15AnFTbrvSa13Ee3xtcn9iJscYWhpxPOIueKKTIyBN13R7Lasq3PREnd72z
7mevS6IpCqyk3FuBNW4qZL4nSbp3o2x+OJcqFFY1OVM/EYHS0ZNjbbhfk/O5yKqLVrQ6I+vOSC5g
ZdjeEAJWTGk8c8IGjG9k+SPqk8YDe82qj8ax5NEC/L/TMWwKHpwGTaWXBG7XptemQ84KM3YX37xO
+gcQ8ek5V5oGUjR90LTF3CvLo91rbQluSEjYjTP9omxnIPNgmr/48IUZrXo/DAAVTUq3C1Vay14u
Bg6Qehyf+pxgigfJV+NOE3l6n++8wRq3gSjtsC3rIU47K3mEmMFw5PMa0dIwRtla3LTUZ0FVjHnc
mLY6aTQxCVEe20p7GZWvH2ZdN/a+NSuM4xI38tQ/65UcbsKW28qmYzCfmzSWVsFGjMfEMLr909AC
fy3xQOstVNzSwqjpjC7xaEUdBIED/fUwfQESgW4LBJsUG16RRqcK7bscs02ateszHs1XDMrJscRZ
wkID3ch17hSPlQyCTf4XqzyWtWlJ67ikYNcLaOOz7XndGdJitaYDcsrytLyQdI7t1lbHHE5CnSre
ba5ectNZvgWGJOO/+dMiS51drxLsLEbt7AaX68zIyE8u5fTpgcCM8wLsVOsFcUa9y9U19eRakJBw
EjaJmHq8Y8q9j6WtzamtybztYrXFSRuJ4lI682aU59Vt1UkC0TlOarm0/ezsizU1XqmB8HEpZDoj
LlYyLB63QDPjuvLKC5UaOb0odNWmWWJEujE6G1tmXmzR37bz23gmdX530hS7df2d2K58RsfiGIjP
ZNfVBeGLbEUYHUbjYE4uGPDeeREyM19Vr594X4ZjMgS/rRc5THw7GpcDXs3DmhGd86qlepjNWGAP
yRg8sQjJAxQPumDNJL1h3pt2s7cy0MFw2nh5Bk9+YBmUTDzyU/p10E6z/DHpS1pjik93kGR1a8vY
B0N1Lwiy9UdPsHJvlfWwKBjuScbAXqdDfu5TH7i04xuIZNoAv8LCydJUHYQh/DUWjsQ9Y9j03Nxt
woCZphMt1+tmbKdqP6JRLxwghrZMzhQleBf8IOturju5XViPXnke06tJ9tWzlXWihYWtidbJXV3Z
09Hzrgk0xpiPH5z7qTnh4+IdEP5ptAv91Ij8o87dQ96JIaqdIT3q931fgkwTAgBMD65Hx+Pqted1
kJwgK32NFl8Z7+2wHuWKV5jECUUtnNj28Asp1Joy+Tjn78L17UvPZTanynybcnFaaq/76hzv2UqL
nWxW2Fdk8M+gBT9wvWhHbereFq2URxaVJQmpwT8Bg+upGgkekiFdt3C48rBM3e+grs1vrXtZFuuM
Fd17SLjknhG0f1IOR4MmyzhRV+aJaN1PTfNxzxmjcT/B+hRClNrRVPY34gAMuJTRu6AfwUj94kqj
SUnRivfIN+cd23Jicpqe7GUyn8gBS6+ynzhlYhXxKLwYpbO3We4/mezQo5VoC9OB2nSj0R3tIW1P
CYD5JGMthcHLj9u1SNkoWIqFz+xubIvmK8a6Zm+OnN1orqGwxdRjuZblle6pfMemq9pmjp7e79Sf
cz/rB57Q54ASpFinffYyqu47adp3QiqYkCgReeyEYKeHsTHv1HTAvozJghsJ1ZMsprTsxeSYeMmr
BWAdg6PdUD3rttO+tT2FkS4f9pqBd3GiLzWu+WOiaRVfDYnd2wL6b0sGCMPfaO07s+5fpYehlKbu
khFv31DY8Za6pDqoDVIb1wT93QMFfqszSnPNVr9ZGucgbsz+AfcQq+YmpeSE3M5HPXsvamDjRybq
obrDJhRJvZb20dg0g1tOlcnJNal3It/Fp56krdD4/FVlVsd5myNNjTjF7xJPoWsGMUjRH9JREbaY
DXEo0xV9vP5SyhSf/O2bYrDS33SmnPCHpiB2Kj7dDEb7tmBspPhm202rw/bffFnTeXh0cBnNRmmf
EkndtiqyFcXZ98h7ZTcUwObXzDDKs4mkF3uAyMbAfqvIuIe4809kIk+VOcUJOyFcAGj8AQXHaZGB
w8AHpk8dAX6OQxtS3O9l3/LssLM1VMvd8BL0YZmrr94CR0DNKZsFTrYab2Sq6/vCTaPKFM3LSDRp
SJc1rLPup4+GuJ1TEjKzwf7RGMYbIOKr4dJAjP/xnZ3j1XDST2qAqa6ssAb0OelGSHOXdIcDtE+L
vdWJTZXP/nZUtRUvXmWisq3EHibHjapufIWoxLgKScUK/UlRBudKLUJOYz3dd39amfX7rNUeDGqc
H3hg8lNYnJXzzMzPyqs+B33EsDKa4mqjDfiCDlqc0ZE1NxSCT7azowPN3UmNuUd4YPC6rH92s0oC
8uHxVM1adKcdVr14zjJdu4hp+p3D23lNjYubGnrokm18aDV5zFlG4BCg0cUZqfbBk01dt4ChZrEL
mzgq1WK6uk2eHrGNffiJeKH342o3yRdBghRyfhqvvKB75fbFrtfxwZiVO+2SZGS2MHsejn6WHTQ5
/9bKqXno1I27LmV/Gh3Q1RmLDO4dNngUg+CLsqyFHpJy+fQTl/x7L588o/tSnad4l1q8qp5/zfLG
P6ez8Y13WO0qw3hRVRXwOGSQFjxGgrXyo9no4RwW8LD0LChvdU+7SrvMHgEYs4+BgG1HUAqHpR2b
kwDTzlmafAdKZvFhuelZ6+hib7mgI3q9KAOQc/ChJXUadnqhnXzHTDA9Ir1VCnadQw/wXueRGcJa
T0Kb7i32kYzWTa7Ze+QRnmX5cjWS2n7QB8vZMov6j4vjVRGRJnGBncCZvS2+/B4PGeU/N5dP86+O
SypVwdlkFbBR0krRUMpTRzUJHVrL0VEajv7G0YgRLjvLxvHeEq3bNV3PiduG/2b6IOjL9TSRaqFJ
nkf4IF4m2AkYF6p7M3Px6Bmvtj42z9TD7cqKGb0bGFKwyjkHc4bTwnpdmpgrvAE/lZ85l5GW8R33
XgT059y7j1V5ehqdhWKl6Q9uQioQp+DLF/nBbpmYg6Xg4sVSbNbdd5ql87nu7xtbKiLzYQ1tNX6g
6+KfnmRwIirpE3Nv8kdjDhby5Jgk+m4cIiiy3B19h5sDp8YLdYBWgbKaeoW8eVm1n2itBcC4ePxM
g+I7AVhqz8SLcn1Mj4Qe2AsGYxHJ0iCm3subBJe8Yd8J0LZkYZc2AMjdqcPqu6T9DlYx3WuZhpl9
wIywFMWhLtZnXDJZzIuW3n2b/NmOW5//fikItXB9dxC3pHGkTIcI8liGfPJ/TnK1bsR4QK8Z2DYI
pmVrGfsGWh2dmBx4pnYM/4bwMa6WQ1PvjRbP6N+wc28GH26DwkFlljpnnKGjUQzUeWh+ds2Wew+y
N7wXg3yh2e0px4/E8pnlin1feHozAedeM7El8yUIPEySiTdt/v47Rap+02gDj740XeieoZgVdsmD
Lpd39iLiQDfsA5ZcSHSOfgS6QWunFTMaEBLV3d+K9zuSQBGP2dKesCDlm9U066tDaSjnZevMyhm3
tjCyE3U3TdwHrKl9l8j0Og9otq5KrqOyMSJyV3mkhdMOO0VH3+x4H1RnTA8tqfNTmzbPZoehEIhL
vnWBIj8jki87N73Yg+FgAOvvJgl2/CtAI2DDn8GqnEgBYIt0e4wsIyE/6LrVQ18NTQjMt9r1xD1u
KXctOr2BSySSPbspfmb4FW/4SCtwDS3WIXMxKIatiXRY6qgncj0XRe1zuLM4Pi4ad5dCgz/pV+tD
6bDfYBEy7c1TNbTyt1wJlokqvehNbzy7DVEz2ZIjEuU605NYm4diIDCAjjDEFE+Do+AR7Dhp8j15
w6etpWi+Q8tfP8B9qYXLGE/jFDsYG4ZGveDmbtr6NifAP+Z+uaXBIFFtS2i2UOZGg9ITEkXOY8mn
1mwgX4FvfKDi9rP2m2uA0YKUd7K1pvxVX3SObJSoUa5Yk4UCpVT314bqnI1cSDVm3bhGvEnYecfN
Sm9k5qwwBmB47aykX7fU7BVRd6+Thd5rmc3PSjMt6CaW3DoBH9Vcimqnpc5mHeoC71/1KUYr5WDQ
7NM0eF6TZUBoyigrHBs/7lNu1bUMwFvhW3spLfsDXKJ3QfrZjrphvegVjNWKkkHZ1DbW2bQ45RBv
OREL8lt3xn8xpPNVQLbmrNl3JwJzBKe4o4y4eg9pz8WfkhwB+VN3EQWxxKSaoLkR/8ZIMczv1HRy
DqErHf9hrl5Gg9qDWVcEwzzrlvjTcJwmEzCx6f/uyAvHyJgQEkdxstK3FCfBrVnQdisvtj2nvzJz
zC9Lfuo119+v/JUs17on30/H7SgNDRWBbVMxNsWxoFXpQqsK1cajJZ8q18ZtfY9CO27zUjdJbCXu
oSbGRM7f7iJ6cdDwElpffaJDO2vChJtiCT/pgS6xCeMQKtCLMbXqQQhij/wtjzY2LNpxAp8Qta7S
4tQshy1skK3pl/pb0I1Qd/Tu2k9+cBbkaOxSX1/zPNn6wNTCvMfNaC729OLDJh4WpDdU5ufVIPVO
+akfZZJSw85b8Q90EDbXcSe0YQB2ZB8wnMkHs6763QAyZCYzFK10JdHwZL4ACcxjsGGHcgLFQMTa
PDNhGrHqv8Rs6PveuImOpe1QGc57wNMerBlu2MLImbFnBlJZLc7OA0tEAxisG+aYQhnTDSrAe1bo
7h79VWNo73ISGi0LAWzw2HBpjZlSzTtlWFM9RACfAs1YZ5zjZiMfcmjCbmHO15lr3JpEwQ2O4F/l
KBaGAaULzANEf4tqo8Aq0GgWxDJBOjcmUgREFuXJ0bufKYLuvk+mMjR6MnwWax2hGRO6+XRVmLHS
btQ+6O/c1VgABafhzFWPpb3x1ezTC+mrk10bHkyu5oq/EPNV0Sk8doOzT6UO3i2DDD70GSggh7hu
Pgm11+Z53XS9amLas8rtqvqIqjF/zxX90XuGZO+qT7fM5PISOOl07hIXMECfBbnIk+XWM6OUaD+h
2aXjVO8nWa8hKr3iRK1NV5TDhUzgx9BU/QvT8BglmsNiu/xVrbV99tlybiFv3asDO5pwFuZV5dyq
wRDY0ElwEK9Jae6+3iXcomy4FZpedvDGASKHn8B2qGpgYh7WyAVEj22ZxLecQD4FQ/+7LigOlpZ6
smYLwibuQxCy02ufNcO1GWmeygtzn/SDGVaBmLd+ZoA5rXU925twi0xHJDE3XqYzv8z3xCLCxTED
wsx2eWiNBjdabu2qcZ5vtdV2D/Xw0/BIW2bWELPeMc7z8DZxGL4wmbP+5Wmzb71Ci8ZuRCfos58t
SlyUIJvnzD87206DncdBWRTAdurFCpvCtd4s0NRUYvcHhC3C80uAGikdN1yKgajZGphbu1uAQzV6
EXqSXXbVktpcIc/ZtenEFMgcsV7S49dwck6JSekEtjzNwE6YfgaLeVxLJXAB13eQ+o2N5cvocA60
2pETjO4+ohMh2ck7CI2ZLpHimSTSpl7YtVD9ylt3xn/OOmf0T5XmP7HufqkL/dYvpw4cKUQHsXCg
YO3HkomTs9wwk3vRnea/sT18EqbceXfjrpLTHzShjIWdxF6Zw+XzVHpC5QRBFBQ0wgbmBymEFU7P
BE8UFDwBO4Td0gf/G9Tcrubty2py8DLLVJzS3P3jEM3GWUjGzy8v8KSKE52cWGBPysX5PCT0VDOp
k5Jjh5gVxdls+/NA82iWsF/sRlsAmP1yNYvds0ftmZcAsF4NhGaR/+x58zmsk4jQ8cwLM3tfXd5v
6HOZHKfDvIJ0l/mDsPLfvWU9zNZsk+MrrI0Gz0pvaM7zMm7nOQ/V1Zj+UOLmbKyeiN+QfpvaBHQm
b37Z+vRjtdAyO9e8KteHiD/QH8dhd85xE4j8ZRmn0JrRtq2cs8S4zj/t3rmYJeB1SOo9+i5hYEyo
XYURr3AWWF6Kl1fd9Tkqp4x5ikt2GT4m2oxiwy0wpWQLPoRkCjC6Gl/JlHM8M0THLbY6Gl3dwXko
LA4I2nYox7PnlI86kUYoAk/YHmnoVAMjI5usJaVDAAZYvVKtISyKT1taOfiAnhqKV2cHnTTRv2C+
mdtyhg8j2mVviPGjZKLoJ2ScLFjyre/imR6SL0/HdZvaNVhB/IJZYlkXu3sQo2RglBwMSdog4uN7
jmibH8nS7KSjcGpgeqhYP2/JTmRwM5LI7AuNCva03OsldTOl3aloYQ4gk9hMUa8z/0MXALxYpMlM
ir7lxFyu6Slr2NbLu1HfwckPYGZguAP0aBtQo+ylgu+G0ICklW9hEpbRBPmYUsOBRg0IX202NiED
ShmNHNBjMbqCU9Jg/MAfjpPx4gjg5q39h6MyDI3cHDHu1i84QIyP6m4GKISKyqBtosIgu0G//Yii
1xzqdjqOdQMZwy3xiwPK2U1+uSDLqyFWv3wyvZG22NCRuz7GYvynTiv1Yx1xtUt5nbmDnqkbqXb4
rGmiK9HkLDVBo8mLByNZx6iz9PKsckzUg1Vo0C+zB6aV8mdjoBrmlQineajfvL6+qWq5jW1rH6Vo
m71IjCCc0pZON7jmfKjq31UHKwEF/eC1PY8vCi8i+rjY0wQkFu4jiJVxtnSbBjnPngEdexlgDZ9i
RA41IZs/LwZP73Fcv5dOZkcN5/Sp74hqknaHJg/I6jzambZds54rDFuGZCHqT6kZG7SfnKeFW06g
4zYoRQA5RlnXTLMGLNMQQWFpFnG+gKAwCy4x9irqOy1JulSC6kODj24+T09D08x70/OtoyV7bvj4
b7DPvNOWU8e6vtaxKq3+2JfWrVsCL56S8Yeu/Pbsg4wNrxR8wzpCTLvM1drumkvW65BVIAxgMPEu
hI3XqJ36P1z2e5p7sOV3c4j4014wRD86VJIsU7t8M4GCYZxlCKpy3fkoLyDI6pB70vJT2J+mrr4J
31Y8Oqf2BmoPfZnwRuDQRDL3+hp3Jlb+phHicSZnEcFlpAPVBnBl5Wu+RZXeC9OpP+qsp0qm+lEB
Zuo2PNgeErYfzwlViJPuf8+goN8Lo9034Pt+tqZXhmtmpherJti83gkCdXC3m2TFa1MGIKOWujwz
2L9Ci7a2KZXrV2sxRmJkNpwWAnGHdCnScCmTJUwIT+3hyMdeljOAUg3s5KIF0YLuBjCN53GVDrBe
nXZfOtU3IxPQ/hz10+GS3Spi2bumFsHl75dFrsGFmkc+h12Il0jEjYZBjqXrRmlfY6H3T0jb7rMg
WrsF0MvKpDpoytafXHWzO4trWfd6omgvFgBERqm5vk54dljFDwgPnRbPgXjoUYePljkUh0IDJwc6
AnFnHC8JzC9OfuzJCZf70WTbd1QE4Cbjvq1fbCmP7Hzf2Ue2B7CLUC0krj7ZLTfH7Mh6lt6bloLb
xziPHJN0MNHWHX7h/iGV45uPy2vXV+BLdE+HL1LKkg3eWLOh36iBHXpVlD3mAtp86cXGl6SJOBUd
d59G35f3/XYwq0chJbAwz9nWHnmMDo5NpNHNcGmK8otA8bF2CL+LNtPpPSDVVrILCevlTguqYBmX
fTPcWo8EM2zUsMuKBit15V9NdMEBO8+ld9rQlbPN+hgLJUWzNupNm4Ram7dH4MENwFB2l/rsWQd3
EDBw6/lSCy2Ng4Z2RsBvFtIvV/iAi9xfzpyJs9eucL8w5ciNO9tvRetUO+RsA2dlNj5SQPZYUqoe
k3Msrcy/FVTfPI6TYD0V+CvLwaIlk54vSK49jv30yJZUvdX+mt0Mpd7xgjHa2Z7czzbRz3GRP9m9
16T+OF2DzxWEz+vqCkz2eZgT5HYYMeSjAqwNbEOvq0NoWdB+lqvul2cPMWlN+2iPk9ovAV3MbC15
oMgBGhGahKSpwlv6y+S7zo7IsY92WXu7mgZgwlTmdBTQ2JISenOa+MaBp83BZb1w+vulWTGDsYZx
96jsbPW9Zl+wrQpXVgGEj2eP7mt3N/V5zfyBqGe4H4k+ZdfBt77bpeN5GFTvVZKOl6GyT6Y9WHi+
9FOvMLFJqNzcCVo6OeXs7TVBCWndY3TLxlyw1fZ+mJ0Z8FFk0vQEvkjdXl/cXk82Y6K+AVoCAWnT
+mD4q85ISwJKerz/yYonq1brzQVUdo+34jFVGrSGIyVTb34ik02Q6VgdM4PuIJt5cVLux0ILEYK1
gtbR/+xSwLVuQq2skwa/XJ9cqA06ZcF+N01PBKN4CvNxCK2FxTEm3eguIQUELoh1ZEK8EbNy+CY1
+pRafB0pBYhVd20Ks9hq5Bk3k+/80tEsQyo43hJTvzlNM/KhDLazTRZLUzfN98nOe9qR32PEDTJP
LrtXkuc3Yu68HOvAj3bX+Rd93a2wgIqgLKBmUPJnqhe6Z4qNtwAI9PEXYwRYnL0iAbvFahjRdP6G
dY3gUQtXiiNjTNTwwUOJ3EMOw1gZOqZKnhHu1EPleKdVBF+qSd/XbN6M1XKYW/sT3eJ5kXyK+Yha
eIFB3JnabNIxw2uvZvP29xu0yS4xSHgBEfYbk8Av2greLPJGZk+tGWmO1IBlknHjNEDFPNOs8E5F
OpC6KWH/lOyhA2Kc5Z0MGlYtOJtAbDbiZBtB86BVN8FTY/GJg1dC0DrAATeqRO9derEipZaJG4EF
q2Axlc+FyxWl+xx39S54ROU7rd7gYi6T6EBrt+/KiWfXorEPub+RLUEXAsx5pHXUbgVwjY27z2Rp
p3xPaLC6oo6Enmc7aK5030wOXvFAwyOX0lrdD33k572BBvBT2rlH5UoSEh0fQ9JSv5c74rarX/lI
nZo8jzgRMvRR+ncCA9KGd04v7Ufz/XzFZJPxApR18IuWZIEtgMCezU4mFHLeSnuCDVJzxbG6lbuA
cymOKrjBnSzPs9E9891OJIXLA5XG9ySK9SvpZXuUUgfwUYpYUeC7RaKed5Co1RUp3GFfG8whTmXt
jBUc6kjOpsMbpmFbDVmAkD+EfiPf7y0WFCA7D4VY9viTnrSCSQq2wQqP2luYM+bl0lVy3ulF4dA6
+7/YO5Meu5H0iv4Vw2uzQDIYQXLhhd885jxJGyKllDhPweD4631edS+6jbYNL7wwYBQgVKEkZb6X
fDHc795zs/Lizl15qdhyqY/w8aA7srjknj+vg5Z3Rmc8Kc2o8IhEdXuOayw6LkMz9ptlY/HIrEcP
pIvBo4HkwqLgs/JKMXCuUf5BeOBJypsND0TjqWGxqtrEWdGJkfHjytFKypy2JtM/Kljo+24qERVB
Rd0ZTjpHKDsL2clkXdWIzTTbJxiHo+z+z1+moM7vAX19S0sTbWw5fPVNg9t5LJNdXZj2bmDgf/Jy
gVukDVAxAwZIkSYm5zxVxIgvFcPFC+Gpl9CVAUEjRe0QD2RhZ2+16fAGwjzCocd7MDFXrLIhe/Ts
n4ltun2jmQkCmMdw602PCPNvaTL017hr9tJ2lvsyWSbMwjv7MYG7vgEJGW/tJZLnhYbyVexQPl1w
qtcr16OxMKlbCCd/+jxnvc+C7s1vhnGfR1x1exLmr3HpP0AtkHu+m4VLF2CUoJDjGVNRup5pmofC
SKcuxxAscTYZTKt0Xs3gx/f4rzvMbIhMogofkjFaLosDxK9oWWVK+Fy+MN058ls+CnF7J6JFb/IB
GYW6BHdFdFWck8IyB9GX35lsP9BNfDC0un25I9eugJqqrShSCyadA1slUL8rkqXUvbSv0E34Wlql
26brszMOrGXHoMkc0LAIEQ0VTibDm5c7QOmiIGBS6i83odJyj+wmJwrs8PsS73Klxb3CDx9Zc+dz
usCWH6xyPmRscw4RbXwpFOPVHntqHEDT1/l+DPWwwyhpsLMt+m6Iqgaryq1MwV8eKaITjxCVwBma
3IJBqMFQTHF4CDFxrZduKu5kuBwNM/S1AN5o3Xgn/YUP4sUb4HRWS6aPTRUx0NEID4FKAd3go9+j
oHc7Qskjq3o9bkGAgl3kCL7i/BrgtDbmNDi5OU0xZh8n5iTA9jjtJoTsrUZRKYHq7+xpnA6IuZg0
muyeLqd5xQkMC5eLqw3HdfoUAXvb34zybmKZdTdghaDXrT79+W9BF4THpt4hZnTYn7nd8UvlH1w8
r5hWy1/cneGtplRQkBvWd0wMSbZ49qH2SxiDqVKkXMEdiwi0tBMfpmBQp2nkUNLMsGaqogTR2Ntv
Of6FVQYjd0sjAYx2iwGsk5cBLrO30hQtDKnZ2hb9eCuvJLbPYAlTG1jhB4d3f7Yn60LUhMKhSf6o
/egnhQMA+bKGNHY/b+ypxhuCAr1SgTHHIpw/e+4TulT5pbAyAmwGEENi++OmLJ0fYz5/n8gAXANs
ln5Bwtvx4IuMvVoBYYi3yZh010x0K45p9aFO25xBOq1WDfUQ18Bb0uvyMMrSe3EyjPxTCuB8Gu2H
DKzbCfs5maWAHxroMZMP10BV5bbXTXOQAUJNisR6pijsg4/+QHDmbG6/1J2wTn/+JymTK+ec+CQH
PJlRi9c8zwz21WhI193NGRiYrKbIePDd05+hpv9Py/037biOVFTT/udhuX+rvhL9+U8P+vPrV5f8
XWLuzz/518oa7w9fYdGWoQg5WHs2xTR/7chV/B9bCo4bIvB89TeVNU74h6PIyYUBaTLFnyFF1v2l
I9dx/6DiJgxDxliKvpn/UWON8w/SaqB0w1v+TslAqlu399805KqusAanz8xOQ3DpngnrBC9+7yxU
BqRGP7hsjjbyZoIprq/g0aQzAiN3FSaIBlqPoUXlb97Cf5Cgw4Xz97XWvsc35AfMhIUUnhKB8x96
y9mBFYiR0N1SWADGOGCoHNFldgzYl48iqsGD6KrbkHwVpxrn+F7C2t9bI1riVFWQIeYJcmnaqvLN
BJwqnWhOuXrUkqVicM+5Q/g8jzJ9acPsS9AQ+nMyeBho7QnJeFmUJFqttRgsOkW0NZ2fslf344fb
L5LdIpjDs+pz1tPQHQBaW5peyLGfnKNGUPl0BWEyMSbTuAaShU9cct7jpCmxuXOAxdu+wt1vfzm5
li/cmgBTFHABqFYRO5OP3UNa5JwIO8TX3zPq8caGDojxIOiOPWeMe83U6r4FDkseN8CAHnrmIVYi
2nAH9rcz7TsEzi2ugk4Tl/vUcJOu6VnG/k9b3qKE99jYAeIt1iMQYp4dXkaLmAC5vO+dtdgwR1y2
oRh4i5Q3JY2Iy7rxZPXQp168bca2QRxoXVzLBB2+xaQQXmQLuo8CSrExlD2fQw9yR1GN8gM2d/Ce
MNneQfwqT8CtvNckEOlLFufW+zi2w24JKdqwigAiCtShTUs/8HrJEKzHQdcHrqbeDryL2cZdUP6K
lNVfwcSzY1iNXlv+MN/e2Hznl31yjemsuVsixsJ5fYN9RKCFksxM285kxM5yJMEcCegENCLFqxpV
21inMG96ZoxjqdPDvPQkFlDWH5o8Nx8pRbD7qjMoUXFs1jd9fJs1/YxtEaB+2cbguiS5PGRaHgDi
Uzsi99W24erNDmQ76yVXyUZZ1CHH2oT7cWq4YbmWWxFeH+Yr0AzYesWtK1IUzi5nzPCw4AK5dIa2
WGrZQJYbXhI8qP7RKyJ/H7ouNeY1HPMusfA0L4AykRj8p0na5uIz4NjCBpJbOllvlXuGGxtxhfXU
0pejB7G89+HCCa7D9HRyxrB8WTSXGY5MCB8ZEilnRHVQZQyux3gEupPJOza6jNegqktyH4Itnuaj
ddbQ6cfcpJlOAdSPbQN86uTnIYkzYwVbkxkog12EDLcqykWg82YlZi8L9paIAsgZDH98sarKucSO
ANl+TmigbfCtNsAEuSIzl9FMKPRwN03BAlYWwhcs7fFAckiDtqyi+8UupoP2cDeDPEpQpCcwyoWp
1k64IEc7FHIsvmg/Ylbfw9x3IEEY1SCeD80Vvw6HgSpLzoj3vLKyBsLbDgUNTU2QAvkxksNp3//U
XtE+sUAGx8Fk1kMXEVIHlx+tw1iVAOTSm/5miqbvCclJjR0Xp9K8DxLTLts5s3yqiWeQKj1WefoD
PKfH5ZXCR0VisRzRMibs4LckQe7vU08k716Z1svalWFNcDAp/BuuqZ2CN5hf/F2AgG+Ww8zzmTMQ
VzKrQNAv4w1D9VaG/MBXjseIbkMjBnOaIWnKLVrKDelr9GLOOiznh0hm8GBmplbNSdaq+GTGLj8C
Pw3At2qB+c5YVxcBYB2BRPY2A4iJir6TXlvb0gFJ30p4HPT+SvMpaKva+7OX0qgRufFaJXH9UVek
Pxyn9dbJsFSXaER9nUswBgmi7a05nATgWtdpSh1j0fZyU0ajNyFgzgPT/zJy8l8UCnT9Ew+N98x5
Ghe0W9B/sDKN1Xx2PJWfUeRWbwEP+Lm3G+84TbA+xwyL0pamau/XXJCjxueIehsPjILK0Dobn2M0
q3lLBDgdrLDfFJQa0zt1e/48/Ce7yPSVhq9lwt2tEfItdYPs2xLhktz1ReUVz4a69CNLXPqsF2n/
jONkrrbcgrAcAapuf8clLlBsjKb/ZqXN9CstM/T1kS5gWqHFUXOtv6Pd2v0S7m0qyAkaudaxZxC4
TfQ9Z8r0wX2dawZ1PD+R2Iz3sHDBpF0c+aj0VPvkUdv4PJctQNEeCBs9uAhXaNUKpETE/eMQ0adw
XJIY5y6R5PeUv+rIW4Izwfe65ZVMnJ+BFlT+sc3wJdiJ9V07Xoe9bRKpemLdTL/hWe6xrohA/kTC
g1JF0SwB245jKL1qaTZxD8RzRfsNflXYymS94tkr7tVUd1vLseLHZJTgRANsyx6OzJcad9UpdDq5
S6tq3DcmoXdUxO4hJIV114Xd8KngwHWcQQiq5sYEBy/me5pnzzs7vhcAfgysRzm79X6GwNVi+Sf1
FAykV9ZuHA2v7RJd6cRwMAFkLTJbDrf3Dj5UiXMJK33JNGegAsxfvPw3YI/yQWbdvGcIm5yrcfQ/
fIGP0koSB26qx2ChW/yfXrnIL3hLYIkcyooXcpY44yjGOjtWPXgkuBHKAfhHtZnOsedVRNKHvJk+
MaxWNpTFbAjfmDmql7ImAevKdCT8hoBmq0ZsEfmbhsP60n9OU8TOTA74KdQdekpVMTseiHhD2q4u
vvL7b5RepLRlDc7n0LU0CgDKgdzGCSkZuNw2lotDpNSvgU3XSKgiwPwjNrDSyxq8yHOxJRYAGDAo
KGPOakhdNZfJcOa3FLb+0fb5o+HTGMYMKLhMkF44l6W6yTk7cqUXIvlL7H3T89m4ejNhSWPAxXD8
xcTqMYkJcJzHtvuq2SMdAIjrOuw/hrJei149ZjQMhF3yWrUUqgBm2LiuuszUfbuTeyH0fK5RUQv9
UoM3sJ5NBE6sD9c9JPd+Nge/EEef7gn83BiDh7ve6472PHyVcIo6h6xvOK6mJNSQeOMN4OTbAP0Y
0FgI6pHRCie4Kt1VhcUgDNRM61owm6KL3ab0tTFxt/y17Y0fSTX9alxyRMlFqM9cKHA3zTenSM43
SjB+PkYv3SPPPMU8JChMbjBTkXfLFPjj3433C6s6o+ZHjy/csqW71ZOOqVGwAUcFj5KPZhq+Fprm
HFA9y4qrw0uRMqKfvtnjtOnMQ1IWODnuM/DdTv6ZBeBYiscZVJuQT6GHggw03o4IlogqD969mXCr
svyHZMGzoO3oN/G0AHucd0wbr92ATeGr+BQ7Ecw0jL10i84MLL3cq1uWiqV146npqOP0h6uK6jgx
XbyqsS7OXYSRyubEsulS4GNDiCqSexK4XTpywVXjtelQuvKlfqFAjPiNALJB6vxgCdWfWk1OqCsc
BE8rzzbIKrQjdeVj0qbOZoTevKLO70qnbLzPBW+Ztvyzgy0TulIDQ4sO5/xa9p6EC1boz4SR56bv
IBlyWEo2FpHuu4RND5Nh2S8rg5GPe+9ku/WJwE+wKq1y2LOohNfU7edbubC8a5vbTCCPHpqxo/2c
Ap/Gi+HI1cxHSCB9MVdLQTNiGfg1YBLz11Ue+x9Z6yrY3FP7lPshZs0sQk9Yzz6F534TtRxyMg9P
omNU8ZJPKTm0qeoAORA00zSblBAcjinF3dhh+LpUDjb2zm9y/7jUutmpVlc8Zy2DewC+K3xdmBX1
kGBdTpzE+iFdiLaGiBL6QdKFW7dr3OGiZNJQd4iKxLNR8Z7mN0jlNGT43ZngTu6RvSnB7Eh7C+N0
ETuMpWLnHdkfdU+J9EDV0ETSz3Z/djKDXiEmi0FIn3M8rolULD1jDItc+hYafrfBDEEQM7J1dLNV
ee8SflazYf6mKlLIPUSjsvE3VSdSBOokm7HoBi5Prx7YVmlIWkm3xi6EDLpqm5LnkRl8cplk6qL2
+wS7x2ABsiHr+s2Cw0dvQatvFw0ug3ss0R3fBSSRZVTAwCZD9l5HNsljqqm2LpS+k8yK6LG2iuwh
E/ay1x6CrYpvRXdjMBykXOo9up8A6tkD/wrdQHyrPTIpJqztddqAfyrTyL/OSZG8aRiUa09P067M
cHY4WUTeg7uQuWgZ52eVa0I4WNK5+2XaJoWf3IRFOfOBlzRTFDje6uK1gH6z7zHJ3Lux7fJj5nRW
16UFsjCFPqe5BHEEv4XpaWOYlRnPknkOJJZi+ZHaZvrosfDvxyawj7OTVDxrwqLWEhc9rRAxRaHR
TQ7XbXOwvAwAG00IgMWeVFxadN+NORouCA5166qKnABHpUoG/4K1a0Hga6zywBkh3LhdSIBdFXhO
VjwvZb9KQQ8ejEOw3LcAnEXsW+SlfUKPmVvme2B37jG0gm+FM+LK8bCvTQmIg2DqDzkuzt79TWXT
0dV+vfWA9KFqLhA5tCvtDWdC55sFEpekXwb3UgEtJugnVsBzvXwry4Ke1Yqyv8UQ7Usjkx2inK49
AGzZq2+FIDJ4glhRe0fPB2Tl8MOWjbcXWWYdaZfMKLqYun2rao6P+DdZPTrnPV4GDMV0dNZv/uja
zyKF5GVpo3bYgvSprByIMG0zvzpDL5/I0LHkwnyDKEgLEp7NLLkmJcd3e2nGnzT9Vsc0E+SiZzfZ
QfFttrK3GXNY8MyGPO0O7jxAy4IjcmCn9Y86ybnQurm1FsUcPM1LB1x8hDQTG5PdqIfRZcLZc0Ec
mCnKVLjP80hML/6UZt9skZbcSjPmNaEZt3CMcEDEeY/VPvhw4u7aT+VPUoLRR9UGatdLLt7gBgda
94hZqinoaDYbsbMxhd5mmGoOoYH0B8DVBkjXVge/NCjQYeNc074SZ6UTa+tLqhumLo7fks7og0Yp
OQWWwFigxujiZI16DSUu/jmL2CyiKTk2vTI/hJvVlxyy5YIBtFKbfBy7CwWagAuKxaW4QhZ7irTV
gcQVt7sa8u7JtRauMVk8TXeLKKmwd1JJuXgGg3Mw8p2bDWcS1dMLi3JQ1vs6JNq96gZh9Wvaj2mg
6039vvRcKQKRj7uEnCnX2WE+MwYsf2Q0fK470aZbzXT+nAxB8Wts5Hjn+1b2fR5yd09glzpfkfMd
xYTXmI4B0flQ5LP2WarCx26hbWFqcHYHkut6SFEVD7NV/RwinLvQjsrokoWEXXLVMzgMLIg7SdH7
1zwb3BfyqOE2duEuj6Xb3uE/TbYuIRAaBFT/LDnjHm0AVLQeZFT5kjXBpdVAN5KeY39ZloFf5zBy
ZQ0nreYkAIrbcdjWFhUHcuwpqRctu7d2tbtJWsN6rsyvsI3CKy+r3k5FGf9i5FDty5Qo74Q77Lnl
SWCXbboHrH3yvoj91sEuk6Bol1jlRcuUITaXIEzzp4h2iEtEpuco6pscYofTm2fG5g4Wf3qatPCf
x6zmTjrZN3AITSBW6nv7MmrEmjbbYmcvTGnoO5pqrrRtSjO66nYMCTum1Yzk7djE93gK3aubdgOu
d5lfvcBHzQia7sVpPIrkcZDT3Qrl1LPYvLfdaH0IeAKfRerccPrCF9BB5uY5buvpg5Fk9Fnidm23
oSjL+6HIl5cxDuaDjdPlASd4/F2rkghmnh0jpwl/zmE6bPnARDgi4uYg/Bj4IhxjhxLjAR5Rjsvj
1nWIUw+bnP7sh9uOpZD3DoLO5LvWpPOrchEyqrZtjlnJC5xYTjdpQiFoMRo2NdEkO2vpAmSOFnmt
me3xOYOcxksv+gtgQqqj27Q4w8gJXuk8bI8OVQvbWmBQi2xuHn3HVMVQVLEPm0ofQHk1L+5UZL+z
GrdIjQ3pEkSh2kH+Vd+TTCz3XeDL/ZjSo7eC3RrQk4GFDXQMJiXqRWj4CVaiB6hxWmbL/uKG3j5g
fbzRbvBlbtKod+45PpOu5D7u4nsw070lRypj8TV4yWpCt0zA9/j9viV79u4gLt6NsEy2dZL3m9Kb
MBR4CSfWxUmzZNdZRg9XbncDQPVR4w4BTMGBvEUr6iwSc6GUzMhx/+cdTuMyu0wdSX4/apzDoKLw
PDWLQ1kTmSK++Kz8O1+o9BzFXXswObFYjkbRaYkEeeXRBdKJhcy6+HUurrSdjXvfu0UcEuhiBTpZ
v/ZvzzNgDRAgeDaz+sE2KdyIhMLFI5N/97kvmWphiHFfWBOq+2xy9L6D/Plla+gOblbScgdREYNR
qyHJp5ZvP49lS4kubbB8gmo2h08nMP4uI9Sjqd6UxGtzyEH0AeS9AYUZd7TSxpV6tyhU+d64OjhK
T0yv0TyPAIE8jHW2wwQsXiBSsiwi8Yw5+UiH/PL7zATpLoqNc3KXKLtjkzTvFEeJfWHnHF4WyKFP
NFQBDbWNlp+DFFBfY5oCGGyK+LHJxvAosqm8OFLHpAbozVhVE0rI0Afhi8O6QWqGxAdm8qzmaEso
ZQdWLP3tWQmW6Cgvz2Cqh5ewtcVBA3aHZ6+8t4pHmOQkMItjAXEMk800Qmnv6VJxHX5WFYnrU068
jenz6D53GfbGVSUcEewFw6qcNqVyeeLS1hDslCRqRu75a8J349eyYC3EvhQABu+jbZHYycuETZLD
Qg5hcA1m2j6AHDIMSn38S6UOiNnRdOpN664qw4PfhEhGA171m0Qa0uCJeranpK157euSAwNFDDvV
TPiimMjRiBRosCaZxjhm1bcSCFhh85I3KBVVdjVJR8fhsiynPpzt78Lq2t1YTfT99qV9HnIQBoug
Hq0TwXhuugaYsIho5I5nfT/3lIH4SMMn1vD5IMchpbQvYprPje8Neq7im3Um+pOremPqSe/ahPLJ
2R95Bpi/qGsaivarqrLmF1vnAp6qqS6wC3tn1fOWc0wY28eylNFT3bXwM7x4xHBGcvHQmlgD/UHf
PKF/hAziB4sd0zBeYf+LyxjmdQaXwu3wX/NBa58GBjIxtAIz/Mi4/rSYURZwVIBnxMXJa+uL3dYZ
V5bBxLUaBmxt21EknCbtLnPQtKTf4iDuu+aHV47J51LZ9aUdhvwh8ekiHN1e/rRLUpWbclqwW2WJ
h+Wd/fZdMjzhNEovByEwuIiKVNyzLWQN53Supje6QG2go11pz7wpxv5aFDGPU2wKeg35qRLh1bVb
3Pe2L33gI0L9yvJE2qsF5zpIGxhB7ippgIOve7xH7/3kUt0YpXnebHisxLkOvfTaWF6g1y4h/Xtf
RS5Om673QQHQeXHsejs4D65JI74S/2y0mpoXCwjAoxC2/EDXNPjxG6e3d5U3YCRsJxdBq20Wa0cd
UveCslZdtCawxoAqpM4hi9w7TlXqyWrmPuXQKguf/4fNQfqxfKiy1j70tsttExOr2lsZBdjkyFV4
7JGK1i0uwB8Gx8bz6LfJjgOtQlmJ2ghNZbGanyEmAK6yaoIwt4Rljk8K0VwwVOR6AG8Ihz05m9/d
EOJhtd3Z3SisB+dkBDW4orqY4UtbxREzElt6lPdRIt3Sd78AtBHxAvPI5othmxvak3ZvBuhMdTzX
sgSkQ/lKKOOjaJZlP/d2dT/2fvpGVDbFuy7aR7tuXCYzWNft1rqrtC7fqjTwUJ8Ce+WHYcoTjT9q
o8M2Ad9sUkUrAXrFmV0B60tk8uTDDYqp3rtkgDkBuyDiZDhLYGtMQ06mbmJe5cDIqW+Kei8LT77e
fsYY4JIOATs0FARmGJeKlSJL+a1rCeo4NYVNlMdRWtfyOMxpqc6y4eM88PtQ9DE55vDkPue6Sz47
Y/DhYkw7s12lDHA6+4l1btgvs8uVtqSZ/YmXysfHEHt5RtNTd3XsSlQbEzoPvFLc2MqjidWJAMYh
uFrjdtEJwuBgz85vlecO/ROs4OhWVUqDPEkLubLY8V6lhSYZ9lwpcCQqcB9+FiLdyPrcDx7ImK6x
HlpbLgvGoyo60ZmZvpHuiR5HhYrq16L/Kkqq2CgWjg4FN70UnQh+1TofpAuYAheS2Spk7S1nJBjh
PmaXH/4y9Hf5GLcFqZ2EsIVaPAc1Fq4RbWQep3TiUem0tUaX4JamKq8PkedojSNaK3NaX/wKUvDK
QEjKV3YOCAQZOUmfTBuwbIQBI6MVQXog6ItFgaTM5RKvxnnuDotC28RWTQJvVQRJ9tutY+zTgMko
YbrNd6m9sR9LwicO1svZwckZSRNvTCKoUgw15UprWu+mY51UIcTIaXE/qUksrpWxvrXo1a8O9jpS
VYRdOdikX403dKdowgdHM2a67ENbJY/gifpNFsvuefJGtSdXkR1qe/F+T3Xu/sp6pV9Za8WlJC34
EZAP5Ecd2+EzGAkNZZspM+wIhLHbkRPcdXw7jcaZVL8J6A8vLeTRF7p2B4o9BOXZTkf0YSdpsuW6
z8HaK07M27MfXEySrU5rXIVZ3PGBBkb+OFB2RBFqPBCoJiX3UjlNfvXpB72yHnLc80OA57HyxH4Q
BdKkZXnDHn1G5Chk2rnL3JH7ja1LBgYSE1VUVDg/sxqU7swsFnxflSxXuPHOSSvHfdFWSS2ECcua
M0dOjtBJDQpWNbMOYzPj1hTpjD8qyMErxEhyrE354MrFv5vndPzeDsGtXVQAneiCMXh07Rzj0NjG
06NNXO4JLmn47FreROFLrH4sVPF8G2pTcWpK6DMNTPM19YHZEqMvvmmwQYdomBFqNHzbqx58zHby
ZmFMqg6dnWjNI6Jn89bhu4SZSkH9a+uW1cOI0D6RES7yt8Kry+9IanDhA1ZsH5LIZh5NDxjFQqVu
EuU9cH9ltNkTRTsMmnj0atBhf1r4OD3i5iIFTEFKdyKJHt9FlWbSKIR4r2w813VuilOz3OKmmkqW
yumaaxuE1FXEEYCcrPHhbpQ+52HdQvvx04KjsFMe+j4dZ1YoJa5N2Qx8BolYwogLWDpGVRDdcIrv
iaadtKMxei89r3xFhqdUzjBNOeZeNd4h6syX1HFbFBGFIbgKl4NvpRV6YTh4yI9VldNmgVmhpVlj
F7dxduA1k06vgVSyQDe7MTcVp5F+du2VRjzd8vyGb6wvVM7ToL28ZGTDnhrtxHvEXHkIRxfGkGds
7E+C8uvmdqdB3Yn57YagNLrPeAj7YKGKljZJIkTOM/eO8R5Evn5yGohLlTdjsK1pgHl2izR8T0In
+K0mEb0ROGRf75K+wA5b5e9sWBOaUyPMQbpexPVAhu+4GubTVC39uWaEt8kpgdzKSibHbJT1sc3z
esPak4HficdL1Ef9sbY5R6wppaiPg92SDKQAjzNHysFsF8TO/GiFo0N/RlYjGMzzM3ImARvYrkwg
2O7dK/e9XHIUBVpcVA0UG891l+9p7zH/0UsQnoA7QpApZyKDCa0EHxx3kSxlMx1T/DAgGN2al2w8
QEZR0wIAjjK6CrJGlsyjLWwVmELpsOpbZlkm6B8kIqZaWWK2zybJcKM5YniuKvhPkztH923YSsn7
UpQHaso9rp1K/XICfZMPIlm9ulPAkRIk/MlDKsFjwcENSAC3aFo7W++57AHDei32h00ipL6P28n5
lPT0bgHM6W5V1Qa3sp9aF9eoDOhISvuV6QHJ9tgcUtC3fs97LjJ0SHB9pKIoPWEMzK2IhDbzyxnZ
4MGTNOJ5MrfuvMT93pgSUFAg0Ch4YSp/ikPKOwsnnp+whD67UKBIUsc0zDKUOLocVLeSUvYz7JLp
NSXduvNI42MeTgFj++P0w40KvbGXPn8P8TJDjKHm6mMgmAHuuaAKDkGkW2NYRiezyIvufFt458Gp
vB/p4nSH2qPwJOT8sw6zloU5KefnrhrMgY9CsckQtxk72X33OwdgwmQtls9L6yxHUBjF2vUo7G1s
Gexo/C7vYcfN67ZkOjEPnQ8vxu7xWqCF3AJU0toF9ElvNSPwFdtTTmA10Ht4jdYe4Mf43A1Tc/LN
0p3TRHCrRX0kn5mL2f29JPgUy3oJ7/GEQk1tJClOi7zcSme9vrfLRtxXYZv660UF1usQzZ3ZJktq
Pswso5MsCtTqfwlQHjMgWzPjx5ES9/ambU8UsH/LeyoIEYlvONrMWPdhxBao2pESmoAn681x5/bR
k4l7UdbAefl/xX/4f4jD79riv3YW6r76/Imq9Y/MhX/5w38xF4b+H55DXNwOQBw6oRTw8P9iLgzh
6nuhh03QcYgO+hj7qlqb5F//2Q3/AGMOGh9VUWElufnv/uotdNUfQRCEuO8g3Lkh3uz/CYxfun/v
5LNcx8PNF4Y2uP+/dRViUSLCxZX9GLiUnW8igldqY9J6vuduLl7H2pAFg4eboxqDncz82Plg1ape
qls/uE4K54tlKsyARBRDuEEXUsUuN9RPWe6tsFE7ozLrGodBvxrtkWJYDEQciN0+hb1TwfU4yr4M
xvsJ2DPnz3wZ3zol8qcws1kOkeuzOr406RJcGVfkD6YlbjUutqWRZgW1Mw7H1omBQcn8lFkbM1yc
9IQ/qrCLruntGo9PJD2Chm02dWN9sQylu0nPPgrxMB3kBIwvnIcREzTDSlHU1A2HkXkbaUVzgF0s
7ql3KDeZbwa3CP2ASiyVb2p4pDfL3TKTNoIiVq64bA/F3g6rlBhOvAifbABMHicOGeY7FeeUrnO9
YxFTG722CovTVbMwgGCVPVPyIoitdSmXoX5ctdBrFqFzSqwaoB1+i4mj74fuwB1AXtJSNw+BdtQr
fUtiMwjYnG3MkGOsyTPG9mxQshXG/bEhhLIY/9XgL2IniPjqS0rqMQ9C0rxMIr6LmL+QIi/sbyaK
3Sd2mOClLBE6LDvi/fM4KhKSoT84vRXYtJqpfJfN6oGsi3qA1mB9juxVb0lBc+I4WlQ5tfH8WCet
/i3wZd2FXpGnXGq6/MtTEZ5B+vjisPoqZq/5KDzFqAxLVejtQ2+Q1Pk2NFj6BUcuHN9gsJZnMorp
AK8ZbsDouATybRuqcyN7xzlNfcgl0QZAnmwEPh7mmBzK05Mf5wuYi5i+z9pJfSRnuKYczz0oIPNE
Nd6+o5/d3auS8b23hFQTNCUoB2lhn111hZU/jVVLOp4HDBwCmNGCY0nB+gkzQrBstxDCXsdyINPc
YD3I15NeqI/ASBfflSYOT4obCwNZL4geq0YvH57t4D4AOnVIss4ADRfYtgQEFXyFTO9WNeyGh34m
8XmcgjSYtmPvVG8Kx+R1iXOPebqifjMLww8kZ+dF3bihfe8t18XKuaQIW1fPcmQAx3Fz/nf2zmNJ
bizN0q9S1nvQLoALZTZdC9c63IOhN7AIBgktL/TTzwcmOyezRFf3osdszGYTSSbJcBEO3F+c852j
PsHzZKw/L+zASx5st+8IAR0b1PUJxgZNN+aoLQqUtDADdmIj5iT0M8VRJxlhb4UQdHnypbcM2mq4
dbjFZ6KUBrSjVUYMizi2WIqMw1uNqw8cw9BWaP2x27xrKOyO+ZjZ3iKF3kBGFpoItIIwk0DF44pB
SYeRAFZ0E8X3ke577yW+5wddDvkptk14WUNuqGSBvcTaDT2S21UcjlAvREoyl8Va4RZFFvRu0xo7
JjsSlt3aZqAudxL36ptwaw16Lh/4hZb7Fh4L0YT3bGKrs2xxD8xY88/YKNlsY+txn/Vc1M1igjPn
PaABD7HD5cgGkTRK3hhAvvRTBHu8UotlX8tB1I+i5vzclMi2CDwt6hzBcsKLi7Iq/YHlK39F+DJg
WoaCOC5QZE3Egpkgitd0ouEHY1vDR+7heG8QTq1vaeKoCV9KaeXHkSa23Gi549DdT6H7imwDufOE
/qLblSHoZr2h0LGCQXvMlRVeGzt3P6DPNV/dzoKiVDgJPbRZZ0TeVmESM48UXLs4kIN+mQWglDaA
9oUBQcvuENcpRIps/afVgCT1dZhS7UdDoh1QkcgWoCC4l2S44MwOmkbevk6haX4EmkJuJGP+xSFX
fXSfc0V5myQEaZ8orwRKBHSAjAgb3cUyKQPwsRoK8IWTRe43IjV0fJf5QHiKDLt7QGjhnYdyPFw0
mho4ZsIJd0Ude3eUoN49GNr8IqdaMSZg27TODdM212hpDOp/2qhonQGgqMnX9OL3WmokkWZ4OlYx
e4sY6TSnFjfs2FzZfDxnzbipXNqiFiFP6uCSAhCXEMvOLY38wkxQrMkoi0zK0IzYjniIoOBU+WiP
FJ7lsDOyOMtXQJH8h9xv8rekKqj4IxxbMNXsQnOX/cD/gTPVkgRlaKb56trl9FoOhnppK1P9GALh
ZisNcmO1nGQcPOmDmGXSaYX+2281SzupttWwmUxBxZlJIuOAY1qL/DOpbgSJea3WoeOr3f6Se2F9
l+gVOru+Y3jEgE9BCxBEr0FsqoV5wcUpvaU+mOmeAMfS206txwjOMMbCuat0YrBXk8xhr/SE1R27
Ma/3bSWKi9CTYdF7Do4vWDA9wYiy5LwPFR3xwqu04ZoB9tiSSamekOQ1n8C1NJZy/sB+QrWpzWSa
i/CdFV8HOyxvHKSyMJ94IQZTYat3jlMQj08BWAEYqJPmof3wCJNbsJPrwZh0iQYFhStoXAZzHq3m
uNU+ntrmQVpprBMXg4YRGJCZB1uTLeSRZe3cYsthm1YQZQNJNgqq9JRvphvo4Ztm5NOFS4y7URkJ
cDvcJJklk85SbKKMqcWypFPq1iRMFNF2qOS4y4VTADn37HI9lqFRrDlk+lUtUm9alEzsv01Q+46K
+DexdqsBbpuX20WzzNhp7vwhgRPWh1LQAMgYNo45lLI86GNLlrQvC/ANHkWEaOPscaAB/G4lvbsX
mpc/W1YSPumy0t9Nw0kfezisuBVls1X2aK8lQ/vNpOXtDxcQU74qCbaJN3hVoem4be98dHy+D0HY
KvbJsSy48h3rm3QCSJe2V1osv+vpMLEo2A9Nz0aAfaq4pHCOVlytFf0Hmt8FWKH42uowB1GDAU6p
HKBjDnJn7N+UfEgvATTOYqdP1lHVx+RaziYxBRLOFIfkQ0bQx73VhdhuU5s7PbfZhKNVWAef/ubZ
sDVv1blRtx0tALGzMTm/K8ijTxYhadLAOTtjDv5J00ctN717KzacS1n15Y7nTaJsRt3+Frbocm1W
3gkx5xIFL3rnU61nxfdQZfBsSofNOaHnVngea9d4BL/gnQJ8r9+qRPXbLkm9OyqV4qMZpjZcYJkF
4GWEfrSTUnpQTILxEOgDwc1mD74j70DleSmpKIULDYq1s7f8H+mf/mna2WwU+1aUYx0FYaP++jMM
LfherAgK+9Nv1jke5vHWfq/H++9cjs1f/xf/8tff/K/+4V++//wu/8Ka5XjCBHT+B2vR/Gx+/dvL
e/b93/9tW/wpxOz3f/Fb4+TIL4BLGZfocGptx5udXr9cWeYXG+OR4XABk+oiTff3zkm3vri6tD1i
bAyPlbNp/t456ZLOCWQPWVFS59u5/70YM77Rn0PE5kGObbhEBNuOboo55uwPtizD6bucQ42QTAdM
qTs++GW/bhk1Din1U9ZpoDRFActHe1cs9Go//JA53bjTly9/eNP+gR9rNoAV6RgU+f7z3/9tDlSb
nwlPxbIwA9nz+/THZ5IGpkoIL2YxITktQbz86EBgAZHRht/a/N8+Av/gkaTFO/u3j2W5wvEMRu2W
Y4n5z//wqtleGaYZhv3a0AUIOXQ9kJbJFU1BIazzCim8m2Ymm2njoM+YCWSSh+QneAICRT6jKBqY
FIzEwstAYAE4Au6UTXZne84svXZ2GuzrlZmxmhNDVGzDkVX7qOytE8l+QYotRIz5S5maO7bF+k5L
QGZUsDNghvb7Npd4X4TCGxzmDLTj0AbI0p4jrHWQSsC6zEAOqPO4AmB0WDOsA0GJ3LvwOxi2cDuD
6CFoNbUZ8aHPsA99xn40AwAQBkRfsxkJ0s9wEBo6tuZVDmIvhggn4DPSlqhtnIAVMeCL5DNoJJqR
I2OwZ3ZvrwIBjIR7dnEDujGBiwRVArOvuKUzvoTMchyv4EzgmpRSdbdsRC6Qh2CbHOgn+oxBqeGh
YIAJH73x1MFJmft28IugU+CXI5WfcSoDXBWAwdqOt9cEjY8mwsd6tgxKQCxsmRho50h6Qp2pmoNg
lHWmhqtM0x12y5Q9DrgSzyT+xa4ei8ZLT6qob2NhJ3thyy2SWDIWrN49/PwyYKg/dPMXmmL8NsTp
bE1/2TpOcikNIP0glUn1jLH4D1aNGrH2+m3QZQHBkRjJvD7Dqxvr01HrY2/pOgSWOEZMtKo/itVY
EyrhGDWEV6TGOpjYu84c90GQt0cNQuO2mrzm3kaT0bjQZwZ0cddk8DaI8vSvGRrBhU1IAgssMUBp
VUR9Jr2x9pSun3o/fEzYEW9jFUx8RK1xXSbRh6PsvUPGBJEKC1SJOBPT6kVz8hOl4IPjMj1oHHQj
Xqk9YGTcqTS69WH4A7cFSJy5cNTGYNNntyQ2/QOMykMn4nevHfVlV8nb2Dj7pGSsadcWQIEhPSEE
4Ert1HHCRZjuiFnplkFUvnSoNrqJR3KFcePV54gvfZdqjZhT2gW4I3gWKVPFG0f6gpnmRy7Rjpjx
D5+zb+ElT1gKP6qEWXmEPjtmCSdyZ8/C9UkRw4abRZEC65yT3sQaY6d736jMjYZXBdlU9OF231N9
+JYZ7JE9xqeYphYOQmuAsaTrsTw35aM2qheS6FELDzJZuW6x5wQ9hVl59rB0D51zYUJ6pVD4pB99
RnO8DAFeLJUTfiBYJJpQg2Tk5+M2CYxbS6lFU3PBT7kCEbE0tfp9frd+PgCD3xhDdybQneU7y16K
ZKfX8YOVmTd3tL6R8n0OBkBa9fAk9OCH02kPEGFvVhv/wEKG9U9dq4SFOfoHk7tyfppA6CxqJ36e
gFYWoYJ2LiEFGjaPsQVOjouWSD0ZvgPshaci6xejQIfo/TDKTdjzBhs2ydd9cUKMtdVRn6MsLwCN
WodBcx+YqpWOc2Y6USwYtj6UVtoAormOCR8BC0UHYPBTr/JnTSN/z9l35iOKdrJNUkiVjv8w38I9
L/5WfA6WuHWJd4VFekC43LPikwhQxufWRcfKkWJUcKTyprt0hVgJwwbS7dcvloh/dL57Mfk8JB6R
W1hzI0bH5Jfkp2x0I2wg3pNES4RMNvAf0EhebJ83rWLVhMV2M+QseNm+0UtDltsNUpUrjRTjBc5O
dkx04NzL7PhmgXgjIJplCZhoaw5nNLZT0bRX6GsZN9/LLMe/0xmnF33d46dclmXsHquGkU/1nWnp
nR2Yt0ThzRuuhAo8dYPYqNp78GOxJeJraYzepgwqDtQo+qGHHGsJgr5FTcQYxFVrjYzslvs24rny
qsfNLc/snS9LgPMEWEbe7FKRLh9Etp0B2gFdsPyx9VurYAqxyUZngK5pqTvoFeY3i80Iq8Z0uuBh
O8zviNkG1yHo3nJbS0iVyF5chAdmmnzgnOS25sqbcux86XbJK6D3E0/9IGqw+GT6ibJ99mlEuL2x
poo+YLJt0YzXPAqzh1XZ1S/J+JVh4wPrO340dO8ns9xUkf2Rqnaf5d3G6+03TWjf26H68HX5ULY4
EVy2pAtLT85ubjCJ667g6YJFkvDDGuYPF9f4IRTZrRbeQ5fyenInO3WIGrFvwmXs0RQ2mKbJ3CY7
onj6v1vI/rGO/ev/Q+sCnbPAYQb1h8rt78rd1fsnLIL3/PMvl/fgvf7L7p27aPQnKMHv3+VXCWx+
YazhUgIzpbcRoFJu/SqBjS+eTi/CY1rSdTlIfy+BDfHFNC38dpZpwUcwKBf/Y3cgvgjTsIWgamYb
IVhF/Ef9/6v4o3X4p8XgnzcHYJXQUzgOpbbgmeCH/xsGQIyFmE0vpxAI5IXFrQ7T7NKWiJyUsUoG
uf3De/UPak9z/n5/KnMFvitdd3lQ3eRO8jePh4uiLEoLpKRF4+6hDh9wpqbDsyLwwbwP0fBorIJZ
9LH0tFjUkRQ3G9NOUQHaCZ5d0z9j4K8JIphnJVjcuSGeHWf8CM2XNCDJLsookTAAKKTwwbudG7v/
/BXM7/zfvwLTkK5p8VJIIf5z8QyCpPDsrPLXZTium4SBa4fgLZEbDfyLhgT5a0+ggR7M4avl0tEw
zNT2xk1yjH/dSrCstnDY2DxFtEgJd5cABlGzdBME+whJGRX/i3rfBFXxd0/ZNQA8WCAw6HT+tt7P
QqfUgNATZkGjjMxW7onCCGAyem+as/M6VQKuYXbeaIxwaoCxm1RHH9onh7rJk1cM+Sh57OkQoYte
NpOFJT7pJP7X/E2QLYRjDR5oufUbPT0i+ajWutbTOEkWN06+SVFzuvSAEI36N8P/AfKUdVS47hii
9+SURZxItiKdgejBzFoYCMPj5s1C+92gT+9nUCxnXYVKxH7R4YSTJZgb1hk524qZ06aUTN68bqN9
oK4CpiAX435M3i06kEHOk2qyKMEeFN8DZRFAla3AE61khZIN8OyhwXcu2lXfeph+WEGx7x4+KiIi
+j5ZSmi2UTdsQWGxbyLmAqQAyRALWHAIpgFNLRFQXJK6PsjePJTjIjXkzkzKLeGQB81yTkFo7zOj
+qqr7g4r/n42rpWW3LrjnChWAPxaoYEj2OuN0AHg5O5+flKY5bYC5pPkCbuUtJnD6jjEkYZJy/NT
QLzJ2uj9hZYWV9NEyKjMnVJE1+PQR6XVbFLktYN1lj4YzZLy00RjOz9bwD1rn4fuxEy84b/583yt
pITBurIjxgWTvYnYSVxclxE9ygytRkaBUHmQK0Kyl8rzkJVcPGtat6gmXPXRalAsUNo5obYw8JvG
40dPrEZfnopyotVDju7Jlel/BBWOfJKirWhcx5MDJJIH0lA5Y4DJ0TQXHH+BYjvhfthMxcKNx1uc
GwvczB4DJbe706uPwT24wV3FrDqfcDJhT+l5eRb5e0OJJ10a7PJvWg9UDOaQFn1lfkwkDas6LsiY
8JV2iaaaIA5/LeWHZ2Vw4AAEoWbKg28VM3UsxSTMQWbLqEOp5ejRfr4qF/Zp5gLCzoDFlcSSTnm9
Snv5jenrk8t08xQ1/ltW4oaDfHcYSVhbOW1yl415eLb06tZ7er7VExS2i4DLZ4IJv9TaIt3MDTpg
cLxbo14Ab287iw2Ory2qDhGA1v3IujKmiO3crRUiykJts8+xGPHW8qLcwcenVsJajnU2WBo77EeT
v7NU4boIIO+GMLeLAYpvL7/iRA8fS7WxEwNTiCYCwJca7axVE05HEUGlVcOnCv03AHcb/AHaOVH4
s0P2QGRH1HTvWInsEpW1FzY4M6wVzop0CWkAWltqUWaapdqDXSMqRrMfjJhbs0tnvNFt5eAdYCQ4
um58GC3miE5mjEsEXK8DdqobXOpTC//pUebqbJmY0quQS9Xr42VUWM1r57l7X6jg1JbPYVdGJ7M1
77o+YclDOucuSFDeNXp31iQQsMYt3/5/QfRfGf9RZ8ykon+OZnp4z6KUSuiz/WMF9Ouf/Vb+uFQy
FrchMGQWA5Gfc75f5Y/9hQET40HbFMz0KIJ+L39084ukJBGM+Tzoya4FT+lX/eN+QVlO1BlDDMex
TOqX/079o0OF+tNxTk68AQQJWQcPZwjjbyaAdWW6rT3Y9ToiW6LonQuoYPxK1TXhFigtbS0N/6Bn
zQXi8LEMNYsaH9pIJR4hhW9Sc0D2Vv6LKsnQDV7fn56WKwSgKs/g7TJRiNhz3faHER1zHBGjtyDL
xiDbhBzfcSGJF6dnIjLbhdYJnvqmCv1W2fG6Y6XKpdWicbPh6pMX4CNk9j8rK3YXpdsUe59EqUkf
r1WQ5lvpFeTVJ+1BjnG2d7NPPRbGUZONc1KlGS1YQKX7PMqvRqymjdCCh67zX6Ny4pEsbK1ar7GK
No1xLZ3iwzQzljQR1GGwLVs33ke18s4E3WEe6cblCI47S5R/QSMH4Mq0rzPK4mTH+lvF4Gcn054Q
4kwbVwTHo4zeNxMnv0+vdVZ581pTO2+tauiIEh/vRQk/oQE0Qf/nAangJvmQa+OwoNNn5GLA1vG0
aLp3hqwiyh4BlTpgP2Gq57KSwJySsK9ZNCGIZfI8VykbCk6XPllkpVrIrG0uNNkjJ/pTIkiO0YPA
eVDeBPUy76F8arOnt1brCBLRMprx1azur6xE1ZKb1LQhzseexKEn980N9vg1NITYB7cQbyUwK+QA
7SbAx76ordQ64E9jIpOqk+eTTBnWwyFu12jovEXcawylHOOpI5KdUSxmt14+BCB9K2zMULq7ibiG
leYTyCGBZBqRo63ZNkHV1rcsdw6pDojE7D9UDz8hMpM3YWT2tWxyevfveoR8VbryDdYXOx0NF7oK
Xf+ABNBrP6UyTipyP9h4kq/XNt6yaVsSVvt+1bZWuywgKMIBxvoKDWiBs/Cqk6a2SdkAMmEfTiSv
T0UcbIREIO7dgSTg2wwa7zx+OgyfAYGLsiKPs6k/p9oZH10HK2d5SvIoeZwdaoof8RuFCjB1VneL
Aa8fiN4hnp2Ir2j4i3dzYPuPHd9tvVvKD3ST9iLdOk73JJyYeRUH97IBdEmQbE44XOPiguob8KZJ
nkCs8KptLNmQxaxZ1wVDn7DQtbsy9x5Lx463nCJ42ioG/3P6NCQVs1xIc7hqoFIPVmnhg0WOgVpY
O5oZd4IavcNWFjLaknP3obVXXkBwrEbiVJWtHVvVkrrdBfGissd8O5jjMsXMcXbJK1j9/EA1UxCt
i2RvRumhZkh1oxOIN1KxgUZkT5pYk95XeJyqypPnMDCqO7skhTZRv/0RN1as2V2ske0UlvvQzl7j
sIKoaB7aHo6r74X9kWpIj6bhogViFpXgxSdHHYg3Cv3eZmg39A4BOSb+LuTCCKzw8V0i0uG3sQi+
+5lBi8V5KwfyusJ0zhuZyQ9eiYo1brX+QH95qd0fHpSU9VShaKnIomdzevZqxLmG3eBmCRyeoVa/
4IBoNs5kPuYhdwcbEPFepOzj8N0Mm5FPIvM9MgKq+Gtl4vkF4FUgIUH23VXqJmtOfGHGzyjP8scQ
vcu2kNYinLLgYE5pNCuS8wttzLRUsb1Hjja+Of7K7Dy1D4NOrVG7YubL0SiMJaXsYMOQG33GYso/
2unBxse/xNkUcRth4lgN6Q8cFEzB/BcvSY2jI57dvAQi7X2r0GEtG9jpa6BPrLl97MBa1F0jMp1S
owEdogu8x1GJGMSsN1ZFzHYwTc+T9NhVBvIuqrmKFJwYtt0MbKdWuSuEX8exppwbHJ2SUhI3TcIJ
1al55amtyQVumeSyn2kiXBpNEED1AaZjkAO7NFqtxrhbQv+cbd3ia9n0hPz0tVohJV664x08eJbu
1OVbM8wWrTaAiBEEEIMXSjMu0ZD5EggbvsRuvzNCks3HrHysgpuJEHAZG1fUqnwnMQ/o0wMghXt8
+1gDBENJzRKvieOQK2MSf1MijjmH7fhiB7De6ulS6PQ6KsE8YwL122h8vu+1Kqkhmf0k66TTpnqK
+7bb2NHwZDXNsMQnAbNkPvQUcKiFARi3z6Z671gTHo/YHJZGX6q1Xdf6qmZxgDQ62FQWa/ZGv2mA
5id9PwQmV96AZzic+g9ThRv2cHsSDdlS6BUxoKK6g6bwXnjKXKguYqvRy1U7encmoTyboeGOH04q
R0buvEjDfmr8ErcHXsDJ6tamAMRQdeFVqfK7LXr31cTb5BIn6QfItkkvUquwBYdBBDlWqiDc2oGy
19T30bI0hM/2xD1qrk2iqUb6CzZPHYM39j4+vAGJKAHqRcVUsXSkt46mEA7A/GWIJcNvswc0bsPG
6TvIEziTZ3gJVFox/7LhwGyEOR4rkMPnsis4oVJCzsyctRIG9fHUtlVAAmugoGlkUXfq/GLHXLXI
HetBhv63Htvrns7KvsimwtOvhu1gy3pbcw30nihPFm/FCZkPKQV4A+ojWdrVry/zb5ELVseNR44Z
TWU7IUWHr92tixKDTkfTd0RpRy544Res+rg2JJRF3uY0psUjmHWLLOAbNYTagMRJlwpF36KpOIpG
i6PG6eLmUvqI1SLb/Wwsn0kwUepElLxW8VNmpKeIIPdz5vXvmBmyY1iwsxXsKY4jHwXmcY+CJSPu
lg78a9sthqTwSRsi8ktTIUuNHFAahhVjTTjlcIqD92DIbbgynbnIXOY1fmD1l6yTSxvBO2NZ77uf
tI8doapH37KD489fBTa/+j+/hbs4LQxoyaufb9eYONVxMiMiuuroDvqbcRrmL7y+acWsuqwg3I98
Xi7oLkdoZ6j1U7uSRxEa1VJHObOKx648tBZJUp7TnaoaX24IolqaBcbHAey+gK+2bgrI4B1TyetA
QGdS5Ds8hcG9bOMnzav7g6YnYMH1DQtheRgQcczzdP1q0w77RQBeCjQb1cW8fFBq7zRheO7JG1oK
q6HJZdpG/3eeR3pnP+vPDIdAuVSVcwcaYTXmKITdWlxQ+ernpHX0c8Mwflk2KIADtDpkEFrNVcGr
AbnAQQ2RBnpWfmKd+mC4wLHxsJ77LGYEKFI8JHnoL/3hkWlqueuVvjGqZOfTJJJPuGZTSLFqIw1m
+FTV/aYLuk03Zre+0td3mcUwKGoRlIn6RaVOs6TGDAAw8Zdt+NiZyrSNh5Z5UXIfWVldDtoHL6Tj
QKtPuOosRcVpW7PZsQVnKaoMJEHNvK9rxiP6cAKWorRYR9iql71+dLvKp+yGiz62eJisYl018mZ7
Rnbm7Scwrkk4LGvvzdWmGPtUlh0I/fJWAYWoS+QlhegJYlyKRQG00JAh5fVCNFictS2pp8RRygnW
C5+KttOGi+rQOlkhxXbsBWS8eZgRW1Pbao4esOFPgo0tH7l97zvPQHHpYKaHkJGsDOxXK9/5DFqG
clleLcuJuO6Bu1SMMOKNjx7lZRkusJmneytP10RvbQs6768D/JUiLhjCdpN7sRL9k3mgvgk5hu+7
dI5FGp+shM2XWxl3hI3tOUQ4e0frqSl7AUVZS1d+HBZb0ltXYTaIrSiTfa0qjuo+gTblsSnlf9Mh
RFg/dKIVczh1lwk3Ntc0+agncA7bDF17i1uXzSJVMhNV1tODka3y5C0xqBN7eagHa6mZsIZs2Iw1
E5gp39U1AMWRTL2hyB5QrRz6PotWkuHOjo//PpMEpqZohvDeus5BYy/XBhX7L6I2azBQK6Nw42Wq
j8jMcjBnrqLXmLoIWS9HXMhHZqBKe+xQOGx7l3rXCcGg54XU3rC5E9G2BM2hnpQRwuYCib2gKF6H
gEa/taQeUnEdTJ7p1wpq/C7xddKtM1W+6S3CUJg3R7tEXwdBxbg3DP+d5FJyvAL/Lm7bYm9KMsZb
MDVDVfn3MSTcWV7YfIryonS+nY8dfZcNeOi0ZvKuel8X5Em6xSYkoB58nj8ecdkay8pAFmsNEzgx
JOVnoWp/S04e7aFjNV/tiBClxt1AcKkPDflJu44ie+FFTn0jg3RF+urBoHlbNPiFVnYQ9Rd+sQ7G
wrihBrvkrQEmeP6dQ/N5M9C8YBjKrlH1w27ZhHKTD9CSroDrJ5i6g4HJYoAseiQ3O8yZpQ+xic8f
nxM6yGDvBs6ebWNwKT2pzrW3S7vWW7UF4EksowmEGCJ+bCrSpOVvW3n/hLKaRajboKLuuM8j0Xyh
Db7jSm1WMIN+9BOzP7LyQm6XBB9pWn6dWfiCa2qafNx6iCdvNTl428CShBR7eJ1kdTUd71GLvGCt
M6DjdhbDHsoIbvA5h9aDi8FB1IYDG8/3sWvwsorIz+5GzfzU2Hxu47TdOVySfNYxIGdSnJNSvzNR
BK6xzA0IhJ21EhqAkbYwD04xPjTlmB0cch0onIhNTFCfHvI+1Q5MZf1DgoAnnhtr17/LbTKGrJD4
5KmO1GNpHoxEbKPOuI0hCVTIdRZGaQcr2XIEGglkWGGU8yFg9w/GBj+JfG+Kmpw8x1kXU1Tf0iYh
bRMJ8EvHLactrRPutf65m9p45Y4z1dohHFDmxldOafsFz5WbQRxGVeLu8sgc+ZRWxt4CCsVqRxjn
0Z3QNJjdsi9KZjANn3Y/9w5RqFOnVnsVpZANHLS/MrJG0qFs8lpFRj/GfNO3qr2Hh+BY+uuQehn2
LFJHxkvLIabzGJIuOzo0J+OeqUJ71efYr0ypae8UMdVomqDnJ0uXenYzsUa5iUyif5HpqQBvecN0
y4mA/NPPoaBgPIBckYck3ZAU73vu62DY9NSRP2xK05gWeqSTgKBXw9JLDALs86HZ6Zp7QC5bXRmj
hEt8yzqIFmofNAArx6nuVKXBFu2j6YAIf8FMaFYUKLVFYo22xKTfiodZQBLQbhYU6vNx442QBtoY
HECd7tRIK+zlw60hl2c3pXZ4rDOms2MnDxbJ3suUUOdD07+7MkTN6pnJnrg84GJO9iCwJh/K2vpe
MQE/zpKOqKtPlmBvMIgZGGJ10IyaSl5NLw12/FTMPe0DGc+5jl8vfYoifdw2TvvBSTldhUbxXxgh
4SrpR5Zqam8Adl2rwX33vbo9VIN/bLvEYk3ujHeiIIoqdXS5K8rXOdf5gM852ul2RBJDJQxm+x16
X919RAlc7PHJlHdQLMo7f4CkEGfUzII7ehn6zb7Oo1kFkjERqkr7Mg4493qOifs0DrRVaQB7EHMG
BZ75Q951Jlw0pk3cVOBs10LbhoVi7z92+wB1xJsA6BC1CMzBBiDmRmZDTKKq2NW5CDomTivhAniC
UXCIsHhvQAYulDkVFyWj+wSo0APdS4l3Ax1GWBnYrtKnIhbD3Dplx0sY5tWDXcTLdkR1mA2lswWW
krDdJKlDUhAMumdcM1wWi8LrXiM3irc12J2cVFgOK62Mg2us9adCKGOXSBs1mCM6osLoMPupMt+t
LHzIgvBjIvkAWUfRP2bS/ahGUl2dpMBrjMQ5Mzsf+LCHgCzw+WEWllz7oT32C6u09/owSbTL2ofD
Sg0JunnrfTLscm2N7ws6rkfxHNejeynwPALHap9JADIg4Lzg6q5QXHfftKoWm4Ge6YoVfcQSjrwY
Z0ZARowMXvM2+UYweftQNupFpsGDTXH0YmL9X8GcVvsEHRPpwBl3aXP2ekPEShMQpUM951HZZLB2
VX3uGj7JUfne1sZwUwkCvwETWUSztfMS71bHROexM76awGSPWa0vWFLmR5TcXGkEK1067i23SGgr
Y4L01mkTUj/FdmaITChFxMOSBPgmxkwumV5MAJL0nRERdVrYVboBH4m+ui6TrdGgXwJvkW/HdGfC
6bz3WKVZxkhiF6SasqkPAFq/ujKWh0xjlxaxFXbMpicJ1XkaFf5tGbXx2SZ0wlWVxeCL/Wmv4ZzX
xvb7MIzjdcq6sxd5+xBN7WWO50o1Pz9FapQrggq/iaQBhmGtBcneeaE9MSszl8pmxOnW6rsuSbXK
Q6BgVjbA1bMDZ9NKFnxpEn9DktNRBnVPde7g1HbJ1wS6guTMCPkwpGh4Jtt0Lk1wjmtb3bOgOWYt
HZHhFtUuwsa11LMaJ03Ekks3THUrCqVujohOFRDqQ2TTcz97g9qNKR4LQIb1Imu5f+v6vrVwfpvl
xa8wLrDecrikEd8gZ9tEdbkT2OXvxvkLNvN2kzDuof1YewwNV76moCLZzWPayM+6FQOKPAdaJOZo
kBAa3HPWZ4H8wQIcelHUlnuEXMdR6p8EJcWrzmJTS8ClQQ4BZge/LHkF6NZXqclqC/BAZXIjrIEr
e268JbQQLeLJF0+a6wTHNjHW8IDZR7v+h67Bm5kyYIVrm+C1DuruHhM1ZPoQmmgaQ1kUzB4LDee+
pGklPwwIi85J6c9u321jwvKIx/jJjkMEwIakFHQA3o7YB4GSbYsU30TZkXgja3a2uVrjRXgbpJFu
mUnB676zoB4Spep0G8uyj3pjxaBllcArtk7AJg4ly3UvuXoWk9ugMBvmi6t+cJ/Jr0XziZORSq9Z
9xoyCmWhL+wNkmmATMI09m3xPkFgMhz5PhZyG1VeQS3hnYUpLlYEppkjiNdDG7AnLgzb/FBW6wY7
jN+5PyhbRiiHWxZB9TpW3bYw3Y0y0qc0dHYiqZ4s+9libog/j1k+gPZ2pcdQNqtaf9dEkR4S53+z
dya7cmtZkv2V+gEWDvvDqdNJeu9++2ZCSE8S+77n19fii6hEVKAqCzlPIHARgwhJ153NPrbNlun0
c7KFZ1NKn1ZTQZYct6gCJxNoYTjP4HPtlAjdp437a0/EgC+fZ15rGxTzSfblSsSf1wGrK/mGoxlE
qch+9DxOCQ7MKi8ErTr0XLvPQm38VIRXo/5uuXbctVjnvdIUAFpK85xHU0DmoLypLL5jyacUmxXF
0TBDZ5Wegnw8NjTfys2mV9jKwes6eWFFQknF3cop3sPmy6PgZiqpsXecrNmr4T7NtYMusIMoSLLe
YHMeIOfAnScQIcFwbPwcQoSLp4f4MzIMElWNUZm8Y49/7q51G68sPpRmBFHWII806klKMpNuSHiD
rqmCxVRhc+zycLpwuKeLLzVpAhoZX5I69KuK5g94jVQGggleOFSeePO8I7BA9J4LHj4W4Jcu8qki
ZCnfxc9DKDsP6y84SglKrF+/LTlLT9K+oP9kS7EznIDGnl9tOfjhtPxpUgkyIqWmdyry898/AMKA
YGUEQvVQLtg3yWs67BXg0Zpma5L5jQkcJfHJmbaAZw+rxlCNW1P1gOajXyXDP+OyigdI6U+OGE8Q
OdoLmucLqZFp0dVPa5l95omtAKG272oifjpASw5h2n9kqWU/bf8lLdXhq9XeSuh/fm2vci9t53fS
FqBlgfJhV26QKxzDCHBl01+VLAAKwh4Gqppe6WIv92M82tdm0n60nEv2qjoWHhGu5k0vzHO21iqa
wVgf9bX9zg0OChk1llCysMOoRWldo56eB3BVvrP1CTl/Vwv1LS1DydY3lG/NQ6HJ8x+RGSkgjKJT
QUER+JYI/BmdRah49GJtP/o66Kk1gjjbn4mMOkzmdB45f7cfUYPUxwpCgF44J62k7ImmpGUSj7yM
Uf/bJvMq6MWv4uFs7UrN1rMEY2TlOZpkf7SthakEIUgSrb3SiBR5karOxykpn8QkupeEjge3fi9X
6Jpg3VNDrm61DtNpZcG7JwFcHtSY9vcWGvGFXrEDVQ+Y/n9Pg15f57Q/xIXjuLxfzf2kMsaQmlto
wLDtW0i5ViIm4xqGKygdJ7t1wxmWYusBAwkDAms8qxJn8ha+mZukTgYWSqh4ZWa78QQpVAgrowyd
ptzeuOa2p/KrKDw4XQf4cIYp9Exv+0FI7LKcqatTPVBixfZQuRQmj6E8s2B2ztmdul1Q21VcvKFf
LlipwGgXb1iN+UzH8D4iD8YINbua20lJtf6oZ/oxF3rJN496pSyq2Cc00/sVCfo9diwc0KJ67Y0B
evqYqRfS0ulrb00Xq7S0r0nrP0dJOIPAcRJY+UZ/McDVtm0m/JDG8UCopKkhRuGTZzDdt+Txc/LA
l5aGMjvhQcP/9FkM8/ro4vGXnazK9bPqdUBr9XrTYCBj4udP4F1vvEqNkS6OMZWIlofTML1mRfFp
qlsapci3+Mui+gnucULBTOJ2CaZwhgQjJp4JpSHvUY5/HZ45RK05LZtA8GDfTSnJ+bSwt80gr0pd
3+mcYJ6cicqWaM0p6CRHu+tXEMtZPLwkKQ3BK1cMeo249Ap18oZp6k9Exxa/zVuFgHZyCEXR3yfV
ZAipjc8xyXZqnIwveWcDGlIb5NOSpZuz7cPT1tmnYfczVmcHvWe8aipyckaRwV5x5mWvYD/e12LN
eJECjhnbuQR8lbbEicG7AynS7qmR0oGRGPeh6+Nbu4VqG6U/OqG8a71mX+lRFjBADoRIHgOY5uPk
gA8zepZr0aI77lQv+Fb02CUh8CzXlhJb2vnQ0CP9iKTs5w19a3bDix9K3/iU0cRbrGNH2H123hKC
oZRwgE1T+8rvTHK8pZVdy1JFsCGX7pF8X1yECxj8NO/s2zk2zrXciLedeB0zHEo6OV3Zxuew0zsq
5ttWwRsGL0UWzFJ9980jaPZlremXjtDIERaY5cNnD5Y2K0+i1ATVkz3l17jtsbw56pk6kvqobP9g
FNeaJTPn5Ti3bbxr4+T2nLY7Io6riAy+zy67ESl55IKQaL0Av5/jDrh62wGEBYV3kqKVtKd0H1qv
ar8RPJkdi8RzamGjdxVYoZcNTKdr1beeOb8Ar1s4p+qICCN+9KgOX7hplmMfLdPNalZ5SXEUEmMY
P0Se6Z4gF7+LRI3SaXbLI58znz6H5hQ2+deYV9mtMNuAbp0WwDt7JJ1eGhQ6PfpgmcLso+suSHHI
2dDjUy3rnjsHIcSTMIVpETCFC0UsO89MhdT+LJeWYBLZ3xawc0Q9OP69UzE2JtAFEVQrDr5aOGzA
VuLj6/KDpTpyoF4tAcoNhxyxuH2+wJKC6+BCzXgxWiqCCpNLbIlmMGq8xfgm/c5YVU9N8MxWIim/
2L7PlMyM4z3s4tlHiX9zMrN4pvk9UMfki8G/DnQY7z4lmaXXl+PVjkT2vBhX6p/sVb1ng3wPMbrv
YVxbp3jV0kMmSvXWs4rSK/yoxGqn8xDOTJFxeKYA5lxjg0T0ncu7SZxUnQZ4/oyrb3VaBYUjlAuT
Nh9TN591h/VAwSIhH6f2bOZR9AktZMd7iaxEVOq3AczPLsfP9xl2KOwDmTAeODrcPui2tWGr58pI
fTo0UzZr9dEZ19lbMVK6zQSdYrUb8xypjj/MKQ+ppehpus4AhqZ8+0Y+QBRf8QKoXf4wCCF95PlH
W66ntEvHZ40pL2P823Jtum+WvA3aEDnLtFmQpHleeGHiVId4tbh84Nc9wJPCkYOPrfddcUsTaH78
+ng9wuhGT/k7Ylj9BHCkpd+z005F1Dy1is5sjn70XJX0nmhRbwRGFJk+zujnid/qUAj6bIsMEu22
EN2Fi5FdlImRCH3qNTT6iJWcfeelveJWLboPYGL31aPzS9znaPlrAITwarKBhhZBNwtuWVajKGfT
NWYicAWErUsFT3FsVuUci9CtWd9Q1gzBkXvQjozxMZaZr5kWx2OoRH7C2EYxwup1Ooa9DpfnWBrM
re12hK58kKRmIEQe7SeYlTv+3cKL6E2NWxgo+UmuMx5EB5eqFsMGN4o8mLtCPTks43ZdEc2nyF79
ZFA/tLmEIxcqVKzQpgYwkCIce8ZZyzDHypS6AjZrL2M9LKc0fgUxVQAk4JUS4io5gL9HdEmFcuX3
T/n4cEvm+hRetY9ojOOL7MpbFTMvDnNv+p1ecXAVEQ7iLoMGUOjPS52KY65To1Vx4biltL7SFafX
ok+NW9gN+1cLN/ZYG4qn97TsMuE9K+NR7VKINSYOVMJ/Lt7S3p3S2S8z0R4nPEpuUuY34owAGqA1
4iswbha6/9Fmh7Sr8uR7UBzCUGmj3xOwvrtYsYEPss29Wp5u9nK/9t3i6laV3Np2Xbx/MeY9/uGx
/x/lUDxoteo78EP/bvVHaHAElX+M0SbxWgO33b9aykpt6Ic8MeDLhPm3zoCR6wq+g6q8OLN+w+/1
0qj15zSVVOeGXCXGExTrH3VeerSCreIycooQDtAHbLQzQ9FuquOfcoXcMdi3zfFhh1S1EKX8w9EO
Zwc1Xf/5b7A56//xe/0jIrv9AuQetrCuSvrh32lHWdjh8Mbw63FnPnB6UvFK+zT1QBz/lvdUTZ9m
E+Lof/6Xkgb9v/y1DvZ5nVwR/3H+zYq3gKrXptUYeOqH78ZGtVRn4PVapY/HwcG5bk7DlwK4+JLH
CIAZtFQC8Vr0pmBTK5AerPHaJtpj6PvyUxHjK3L7LlEAi88KRoBRuQIrAqAASd0Gj7wv0qn3xjOA
U4v1P86dgVMJfroI/wfeGw75KrsS3LeYlCnuJUwwKovPujDvxnI3JaRCR4nDz2FOdFFY/6oKiHZN
Iq9hg6spNQ5TFJ7wOuAG490eA0bQx0eHz6JSf+CIOdGoQweaXr4UJnX3ZfsZ6/JEN8ApLwKh6FjM
6TtQbQy+yZ9uin7Rz3FL6WgC4P+D2qhH0pqPLByp5KnetFH7Tc/2ve6s1y5a301qNBanOFIfBc/D
UV7XJTzTsXLojY5xp0uvANODOhKHeKZPZi7RRdO36AmgLUa79iWGJWnluLym7JsasshJLZ+15pM9
KPpx7IQPzcUIVtE0+3qWOLkzSzs4iT74tC7jP54zynSHZPlMshgDUSpctUSv07FTeVhpNk1BEsVM
FWUjnMgzwEZFwZT090X1302v/x+cgKFKDQPu/9tPfP0R/2h/dHHf/h9QgX/+//7DUEyCiGZWaZDY
x98G9ew/8lTWRmIz8cOYG46NW/l/w9i0/ymw+Jpkj8EJAF7D5/tPQzG0AUs1yVphWdUsXZXGf8VQ
bGBq/rcHhoV7ktlE13VpQYayN8vxv3h3qUWSdOkos2fB3MX8lDiYPfkxMQ3/40eXppmrksNet0B2
VvdPkSyKi5X0b8lM8k8xyEiwjc1pFHhWUTn2nVbvtQj/hIaTQKaTvHGnlfvEhMoNWQvtchkefACY
wYST43psacPD8OVWVQwdxMSeO/XLESfFr7DOlmttIw5pE2iVWLPcnoadbzYeT12z4kw1BuCXdXMu
N3NPI+glZDX300SDOQN54ekDjzU2itMqqV8mkuNQpLRpFPHUeXE7vpe50d3bmuHAxL5CaPHE0mO6
MPS/YxaVR2vCimxGBsA4WpQGq6wOdlpgjWvbo7ZVPeYUIQBcMuyDXcwsmY3Y9AacFGgm5njV9ckt
WzvBg7qNq4ayHhenvvdLo5yBIg2nGekWVa+4GZ264IV4bYQNeKnRy8CmxXUwxDNpZspYQrfB1u0q
q7ReJogDz4PyK1cpFFKK+VQz1kGA3UeGOVxhxThXdoH//DFUWeJZmwNYSfA7xkui+fRR/S5mDrF1
Hg2XNE0Yx8w5cfut7JupFnWTwIqVyHNodWaQmMayj0Fd71OlZE+RJ+ZljRmWo3wIbwPRZ7fBQpAu
RXYpMie9zHH6ljvUai/K0J20oq2goSrRNQIDt1/rqvnm3RSokGU/pl75rTGwamqfvJCCurPCgDFP
MPwrTIfnvinLzyEygjZnlaQPFOHNQrIJXybJrCTqp1rDQjwRdj1Lk8YErqv3nmb0Awyu6kHcOz+p
ov9dGT+mOlm+UwN+gVQpB6sGVriR3u5LquOS3FioTcFjWppPQlerK0Y8zACs0fJCBPXU/SHcu/qt
YV/1kl5LiF7Rsbou+Vp5Jvmpa2UK+/AtRRJ5XNU1MP7ly5KFPMvUfJgNi0X+1uJc6gA0Q8ijIXlB
yEHNHTKzQRvSMAcxLrxnpi2iwYOof039xWza4XdR1wReKubOmAQ5Qt3UeHmuDAEAqFtXlcN1rtXJ
nxcAOlqmGhdnijR6wwmA6ZuwH3enyYh5vy45okNIMhkhj+IUgDwnu4s5lEqE1JmD8faDRoN9BrSJ
YdOO97YxpzezpCfXtgCs4pdsT4ttP8UVffZ5BZaOlSJdDCI+ZE1t3nqrYEemhBcuJO6ZUHVg3Vdl
MFSVcezy5WF1xWOchwKQX70vWJu5xaJm37aM772eKsFcL/VuATF0MRF3N9bQHT9WtZezbR+nIrP2
GOELD/qFctHVG25/EtfK0n/Jyf6Thv2ZgwnBeELkfvez0PrhPJLrOQ+i1T2zp7i6TRf7Hmrz0czq
A9rO9Knz6NhlDCT+kta9n7U5euqkfnZr8ZqN0XSbLdZOVRUBV6zlzwVAlubcxkWqX+oSN8EwiPHc
jEZGY/NY7nPTUl0zTofrKCicRfJi7J5IwCt4ix1jyZ94WbCsTenlU9vh0oOQ2WmrhmkQWQGadHSK
SZp6Skn5l1Uu+FKEMbNWS9hyrcnKKdRoGMazmu4Gzk2B3qXKHpO0Txd8zIRHHZ1Ssc7ozP6+VN7a
jxgsC9v0y5WAorOtbJuxXY6Tes/jhIkeM8zkcI2hm04uWvbvTFiU8mFJYmeMbF+xjKnHT1iEQQ5T
A89ApMFBE78Ws7us0LrzStnS65JWRIZNSKLnpLEPa0SAQtTowUMSOFlo0L/9DMS+DEqreNI2/ZCO
Ri5upBiGIDcRxXFW2sucdKlnCj7zeKX7KaqBhJVk5oXAbCxFjDvgINV5OutYbdW1o3SS8mp8Fm/W
JhPmnaUymB7T1u72qCLhjkrC67DO31riJAE9tiEy5rRP6uR1SuaAGD4ekuHc4Yzya4tSK92kzAD3
h56UrMqQp4Gx/bZJ72mRbtJwsf5ZEvw9MY0yMkEXbAGmFyMbA2fE1CYFnUpd/leT3Kc1RT9sx+kA
vN9brOEdp8HHmoM/ZyHo0ragczJJvsd4Pox5Ab0wTThOwvzdDfmvFhfHNhln1Dtg8Kv4rOM0vaSF
8j6p2a6nrxfjv83Na8ynSb01SZyeWCBdbaMJjGG7ZGLrj0ot52nRymT3MmLycAhFJBmAukgKXy7k
JrOY5AXMb9iALa2/TUU5TiINhMf4xGprUycBVLZLyOItX0H9pHgd/qZkNj8bueVY80QC4ME3UA8Q
SQt5a6J68etCbfi/naA8PyZnfJ1tizJZ6zTP4eimLVZUFsLoQSwyOZ+Fbf1SEBTNoMDBgNaIv1hP
dtMlu7VveUhALRiwa+hO5usO2q2ZqsdEkppW1Ce6bhjDMwyJ2BK3VTs0mOKoF5p5XgaaMwGMnaxW
4k1hU7WvuDf8oWLXvIwi8XUZWvt6qo3nKMzEboLxv4kqJ8gfxjukkX2VWuO7pcG+NCIHMB1CgmNp
R6OVBkpE+m036uRNRqP4SAZZEGlJeRvzPLtOw3uEC+1C38BwFlA/8+Ebx3lzz0ZqvRn0ST6QJhgj
IztYmuKcKPrdg4lLgkRr832Rr1hP7Om7ZLcWMPA3/a7AN+Qq3YCXJNU2bw1wjrgcOMlPb8oqsoDc
g4J4qvfPZUqgYuj+akynfTZh6PHmX+GbhzZNrU3pjwp6Vlmoq79w1eGtKQFcGMwH1drfJltPfcwf
BQ7v98F8zEtdkkVoxkBgKHCl/ndAZjIutV781Eb5lWkVTg117l4H+UmKk5rCuJlvabHJry3cx2nS
qZ4Xxxik/o/VptS2RLw/pbr9QwyFdUULDKjCZo40lekhClBDzIufo1LJYOnRwkWRQYwHdB9S1LCL
p7pnLEHb0Nga+TiDEsCdbNNwIJoBFj6aKkwu20RW1FdbZHgr2UPKnslssACOrR64Zy2euDDU0FPq
UfmkFftZ2NOtollh31My7s6JpCYAzzHdVk1gieabgGd70iYK0/WCVvPM6J1zHGXXqCjyHc9rif48
3Ew8Nfd5MzLYDE2nvqBfEg3shiN3j6jT3qVEtxFhctb4ys9O6AOqladezoCXcmd7zpAEj/QR2wPe
U+RR2woWpf7Q52h+zBqJKaWtHzKuAfxDmiUUz1JEo328s2eCuRsfUFMT60MNQ4Ek+KSCfAhM+5fV
EwiJbEW7CB1jBTabw5rRXlwI7VUZZHZUk87xCzVCqdqyY53W3icDsxONWc9zs45c+c1+ydSgHwka
6AaU8pL4ENbVpX6hr9PNGFG1JJ9f8UrLQFQsHRcHyClpnrfNxkWRZ3ipxo7uOmxiWrwI7rEBbYrs
SVXoyhkRnGHfiU6Q/6VbleTV2oiCAmVtrH1Zb25m1mknYxtEqMIBAQPHxGvDgYaYYRi4P0lCDRJi
4NrKQyGV80rt4ysw0A9z4fLK6rR7jrZlfAI9lMh8mR5XeyatyOeyxxkyugQtnheBZYh2bhnMQIVN
1HTcJt2Ngqzziu18Uif7UVlvY1HWaIbdrtZ6/Zxr8q+pYMVbZOZwVCz9MQmCDINqmT7Jqf7VcTaU
kcTKZA7zB7UNNSWVVfVgo1u5OX+lXzsO7MpEu/TrJde58mxlueM88dQoFgcRs3NfG+UoWc0+SnIE
vt3hUbeb6Er0z3rGvGfRIn3HIAgds/rd9np3nwnWu9E7xyX9Ns14t5uMmtOISZzyYFJnUTTA8Nwy
9kbI8FpHy2tUvuBaEP6y4NYz2Lx4izkolxkRk0q2lEBfIlh/c1WB4az2eGlUN604a8VDzNJ5km+E
WAuXpLVzgKtd4wXkDprtiXoxStkaeR8VOLWg9VNYu9MSB3GsT8fij+jgUDX0yk6E5LCaQ/afS/OP
YvxBF40u45wtNNtVv6L4U4iMiAsfBj7R5RAO2E0jTf8g4fCqKb0WYAo3n8OrFFUYFI3NaG6uQUJH
GHdP9tIrE7gAJ3NDdizs/xwBV68/1GpxriNqFJ084INkJZCpT0ikv1PL/IlZL94vif1V6zx9uX5o
IM20gynH3HNY6MXOqnhplN4SrYQkvUAFoKkT4DcT62EwKgwrq2kgwcsFodbCwtVMT1a+yvcy/Fo/
ejpOH2q/WDh9SsWt0/4YkjC44hS6OvHgPABaU9LC97jnNuefSyF3V2RvZj8V11COJ/TZ/ADvncxS
GIdwGXBF19J5JxCqPzVhGiwcND3cxgyjccOwNZvSjVXrB1mu+G71jJfGHF60qmi4Fqr0KcIN5WKy
6ydLB1dMNmHqqlsc5dklb3I2uds1SfASK3xUHijb/YHlLMeE1yCGj8Me74q8YqVwLgo5WHNWlAMK
FsdcOY0BBDzNB7xx7aP0VGd6fh41M7CGOPNqGiUfXbmhtev1aNZjwGqXb9EqcNQl1c1aITHwCs8D
Itm4vIsXc1z159wku8ijBhjw1Dj3eXOCEpkOgxqoyK0ihZgC3z3ILe4TtylXfRZlHpur/Cy2igKq
W4sDDsJbY9TNifbe/DDONsVZgidJ9MplWdw4MI88YTd7JQAG2lB1OKvsjTUNKmxWUG5sa7FzdHTj
S8VvfCVVMjzqYvJ4J0dI7/Jc1bFzkbH1adpseHjbuTkn3IweB00nAyTRa3tk74NYqg9+2xlvK0wQ
UfePMkKcNzFO3nFc1NtMXm5btjYoO5lfsMmrxyjts0M5lUE6dAl7IaN8mSIe9TquVqhtcXqluN48
NGr/W5tXTqkcNjB9eGY4aWfLTppjqcTBSPPIabTKS1x3RBhsFZ5Irxwt/r2VrGkMTIA1t/FFN8o4
KBZEHHXJgsYMMQGwLh6T4lIPP1k9v9DJjIEcY/6g2r+zWh9QY6anlZPlmmOq25TcsYrZzIctxYkj
fjv8JM2YPPIQM4tiqW85LTFBblg3S++pQ6vWl2yq7QdVwxPlRnkjCYItwHlikXJcl6tvR/Jq2pbw
FbVS6ew6NcRAPQ66NfLGl3RYXZr6eijHl6gwTxbze+7waJlK+UV9Bw0lcfRLycnIZgX1hWWeA/Sw
jjND9nHK8a6o3V4pBHVrXR/E2ox5oMKSnaSli3uSKhUU2DCJS9dgRb6hcqQHCn3XaTqOWAvidTEl
N5yCJTxktu1lQjFJKr6pO5AEX+f3NF0CotkJJnVPGfAwIVG84Cez3aQ1fsq5fqI9Ad7mZ6Ni+uiK
/H0cxzdtOaDvgUGi9shFHDgrTf2nUyY/YsHIKrenBlLEV1XERRCW+h8l7u8mtghAfzz3h8g5IH78
sfViDcDtUeAo18ijyDI/azBgsq6OjobSXfGmy0NYiJ8VfMrbqNjhLVNDua+px/L+bvvMlm7Zb88E
1xhNat8XHjbDYPdXsy+O6IT5V4lsDSCw1Nxohjtt5GtHsaobcuo5WTn2lb66qVRSX1NT3LvIoWKa
6I1nGbWzV9kP3LqlIWyap7dSlkRSqeiMzmQles6C5kjudTZ9Y+SgRgVMyXmzIe4IfZzO9+lOlsHw
lC/dZrXL1X5Rp/ml6Sp5pjEWrKZsbVefGIHgPHMPhw0c+t5QD2xhe7emR8gvFKxz9nKOImW4Zxzc
abFWENv61e3VqPeKbDE8lSK5vYEp91gNyTPq6A8du/WlD0XuTWkX7iuaaTj3441suTUaETqvCP0P
ZtyzXaTj1ywjCgAm6HW8nAA3J1X8vMbkiQuMua+8SIinAj6XqrUEAxrRiZDVhusuMdrz8afMX0lP
Y0Bn2J8RUHqtVZ5jjaN4TxfpoSUURrCP1q9Q/aJ7fL5yFiD6zBOQhmWIbco4gXc7NGvr8++bfD0J
hVvW8xoQLWx2qsJjduH8wwAIT6HtG0J7A6W5w2lco69O3cpmsdUgslq8iirq2ZQQXU+rzb1m9j/x
8T3CFiealXITrb8o3qJsnYecmw/ph9rFf40m/HwZ6l+ZiYwb0QrmaIDm2Fmdy25IPDkbNblddObG
JvtvDnXnlosRvRSh8lmEg9vLLP00R/OZ5RNOiSktD1K/m5NR3NoOMF0J2hxHC9sbm61VxXv7Gaub
FeWRx5XkAx2q/basnoratO6J7Ob9armVIG8rCVzEwgKfYNKVymXanHWLDsiW+V7GzZHhmcVM30be
GOevjWTAWgE5HJTup2axw1SYPNtiTF5J25t4v8i5TJh27MUWD9zZh7bo4wAHO2UA0zHnVHTOlF6F
LGb4mVWNRFRiAPDSOsv70g7WB9x93gnzqvtrmOWu2Xbxl2Kavg1mU23FD2690gtXVBskZ+c2sI/G
NrflqdI7iNSS5xJeVyiOBDgY4TQyY0vOu4XVrltxfMXOrwaJFaF8Vq9xskRXei92c1ROl7FhsDOr
nJRmxnPTZAokFKsAPmvV2QdTBU0DYrkPM+6Pjuzmw8j6nqNaHrOlvMlwM/GCuzpU681u7VsbteBy
q0xQTxjWp1rpFNI/c3Rdk2XZL+HeXKr+VtCXtmPx+UmdsL6zjOyD6T1z25xdHS+TKBF/2WlElNRA
F9T5XOlEqJKNahsSmWm4ZKpI8u0BDCNaxWp8eFSloUNrVdF5QmA/9XoZs171CRosvrJFG9jk4rxt
z3mnhkFEoyiDsx+a9dusNIpLeHQgbScF7NfxBa4AWRHtqaSjpkKy24HOwyI90FpbJ9QqlJjDJtoZ
saNT2ymISE0RD0GgwviF8I0CY+PB1bwuC6oMSsU774RoN6pYjNvYfF6S9BJZuHzBqzfI+ETdh4Eb
p0R44ky+0DSImbf/2YapflbMgRRFT2iSyq95IHcArGFaSk/jDmzr0SK65Xabj4mdxICTCk9SxzVS
RuK0KDmPm15O/pUHG8Aqk0uDfj/BUG+foowqShsXnhKtpCrCDsuCRuOGlSgti4Lxg/MR3VWj8duo
lg7AgfOrwNYCawJ2B0rR1m2MnY4Ay1gU+IrjhK7b+ZE3xB/HVUp3rLXUp0Yt2vUWT10H4SqVvmrU
q6ci09Gf+21YFc1c1q/ZMA/LWr+3hnqE2WF4xVCfk5EUAW8DrF8HW1A7B1dL0MuWEIltTNzDc4+s
AOcL40eXEyHo+VdFk/jROmy844rXQ0/kcqJ9MZtCdW8p8SFZZXdImKtwvGPCDqszEu1fZMr4Q+r3
dSAXqGajn1LacVDNDHQHXxisOtfE6qnoycN2AMyVyYUtyMMeZHXRGGW4JKo/DfwPz8jQKXiffIo5
Be/AR9+0/rAVpOuTaFk4E0tuqbEZFEqSaNb+JhyhkWVk5VapXAmA5wGMtnydeFYvjV0TKY3z/kS0
+kqtpI78CuzWnhPmOxboivU8UUd6rMOf80KhCw8fW7LxEomzDdC44IsQwTq3tHMbdzdOcfsKyat7
0Mthe8kCjrS2zWsDy+MO/oGZKwXcSkoebJwKvNc84iRY3JQv2Ce8vV8M3T4ZNL2HbfxJKZPc63Gm
B6Vu7VQh1b0dKe9lFPeeio9wzUVz6DTzI6zzr76q/6iJEhF+m0nPs0sseUPZ03Skxekvtk8t6gUG
HT2yH3GlhA/nRe/6P5se8JqUHeJiAqICb5qy9phztP6cjtFLrTvLrVW7ltkW0wGek2IvRjTuAdvz
jnBkoJtrycGKnbtiNeVeL/KvRlfTYGbZFcTd+klBU3GKx+q5YyI8TEjzaVQ4R+745ynpwbWNg6fi
unqsFCf4pUnXeahXMzavObtwDAN0VITIeKzxK2cwaFdLu/fMYIlV7Z0mKt6BRoQnXvrtPqI7mrTg
Zq/Ytmy9sm5/ehMUIefIXo1bF2vL4NUWEL62iD3G1NFPkjZz6a17xhFhnBsb6BhBPLeFirSvGvLl
ltLprh6K5JAWywPRIwxsAnaHmrphxPn1rekFTzPMFJKWI5+SovZDCeHPRkSrSDERGcUjDC0cQVka
uFsI5qxnLiMcnNseEO75fpjBPxQ6lbZpUhI2puSDXhOyibR1/CZPl+xFZ3XXLu9/9A5n36IzgmU2
jUchY/uut+3T6szjZpO2GV16Fcu3RZK+V94ggpRwMn7msTfHmDUMPW9e51Z3+97+tNr6pDD8oL9n
POvDIjtzR4hjp5iscXEeyzkiElCTzbHW9JAv5MBbmRFOXAu2hNsio1WrQ+NISpTMlXIs3GtKw7fn
HHMjzb/JnlwjlI6Mo5mfOmxtC6u5GMw1g6YTTRAQOsQa7VmbEsYduuM4ALr5+0dXOx+rpY4HMzGT
e62yC+AFkvqLlqZ3naNxyxrWSEWE+70zcKd1p8HBhJIlKcY9J/byuWnBh8fxvpiKZW9KPgI4BbqX
bY/pJftf7J3HcuRIFmW/CGYO7dhGBEIrMqg3MCZZCa2VA18/B9nrsfmB6QWtyqoriwwC7k/cey6s
PLLujU2DR7lIQ3nXsJ1hopvMPTphecCHrO8jj40qW57dOBvmLevH50GyO2IUTtBMiu1lYKzH20jJ
AA7DoiHSniSw5UNieUeSjGENdHAGdGyWmxld7Lmsw3fUBPF/SFc4hZfo096oDw2z+nslcZHOvTpy
VON7EjpavHlmjl3Fzbqq84ur6wj5UX4qL67PnAGksGcEWlMvJOfYfpKGnVzIlPzP6FS3lVnVY9UG
+4IBcL5YafWMQ45ZO/YQAsbJA87iK/lOTKAd7dzh8pqt8XnKul3VswRrlobIqAJta9e9C/tnsdMm
7dNcGvGxM6o/nKLmSRrGuQmhxOsj4++0VIzPC/PVymPx1DB3yKS7y11LnlotE2Qv9uxuHE2eozjt
H4jmiNFpbp50aK9B9KOWm9Xl3xcyWbQVexQEVabwM0PgFrMgrC+u79FItWPOQY1o2DyGdcJH0Cvb
H13a9dJVH3XqaPvIdKmVrJYrM964hMnBQMfZqTGgCoKWpgYkvr6Mdjsr9nZTaF29Khc8arwmlSih
ihZhBzucqS0v9i5nP7zvGZLwrPQvTmMfLVoL+lr9hqMOTVjZ/BEt4tOp6R45Pm68O4nnN55B3kBm
8LIx3S9jXcChmIwPxBGLznaH6GJ4dxMz9rMGfnSIkeiUaJCXkgD34UhoM2jcDEVpz0LR5Mk8EaRB
5FCEc8ubD1plfJlsffCsxT9pYC6tNkMMjUeRdJQ1tIttSGhT6jquX4y8c4Prfpq58yT7BA5LMX90
cb0ZIV14FpAPZKmrYGD2UnL4DGRQreh2TujUvml4XSd7cgmeD+N9ybZ8tcSErSjDiSdraJVlZ65S
O7sNpon5UScrLyUwPR8Nb0eoJvtR8mBC9GSTB8SnVFwghTP6YcVeb4ienVQluzjr+NMFLu5NENaS
TVe0dfWU2t5zWOr0YO96RpFJkcEXQOKwmROyt6PpL4kThm9EEM1C1pRGihov50z2i4zRYhn/MgpO
OuvFGqo3T6dXcKLu1y2Ch8U4d6cF+keZ2RLkFmz+qHCghn1XXaeOJr0khFTx5i2bW4WoTLb2r4rq
jUeOgVuJj1qNfww7PQUdjE6Q7Tgm/kjn1Z3MFuZmzIVYICqYKDcgCHNuo22N53HZ2hKfHazZia2E
BVNHCPacyqGTrzUW34V+ylTA2M7GTo6WZJnH7ju7O2MfXOcjD4CcEJS4xFbxkXLPb7KOyyZw1mM+
Kt9155e5IldOD8WFsbViEggWlYs1u6SJeC2REiKHWw11tHBeOm0VJ3c3ZglbeiZ0VogMbUd8sav3
76w5Yr8uxPMM0V2kCVQIER51u3qX+TjvyNazUCF2TMVRu+qTjVNH7w+z0d5jE9yI1mZvaD8ihnIo
JetH2rlPVs1UPmz7FjvkwwhBWsRLTHIS6196676MIoLA8rz4b2rcb6TBRat5tsQVkFqvoc0I809C
AAERlXW8bju6u3kk7H00wno5XbYCqMZqrud4PQ8dZgxtqRwrlp/Cy695z6klJrr5gtJrsoKX1vzB
RtH5U4qcOuIUD1v9NbEMxDKRt+0G+09QgHFOTNvGZWO89CneGTmRSKnrVbjrLLbv9JzrTuSou4jv
1viVsdvFtVKlBM6FjiKtQbr3ZubEA5pYrzLlbKeaZ0i3ppcCc15iGM3GCtnlGzl+u9HEXBJb2Z8+
Z0od8iStPKNc+dgYjrxs3jYJJ/bIhDOTRW19x+IULV1z3aQXItuZQ7OArjpnIzOIVm35IcI+WNkh
g/1IJ1/aJp0DtxSDs7H/cq2bFdE7RYmqYZ0IBFTETezCfsK8oaKSvrL6cFGLkQoDq8lSf6tWw8bs
oDb2MDKEQ3qXIhwJD7ZWQ+b8aLl+xb+AFCkVt753LqAB0uG7avNXBGnvtsCFxUOjTT9pYrEbd9py
TfbGH8sgNLJq+l2qNTeA/yFpnvl1JishdN6DGplYWPEri0IyLibWP/qEoicIoo2wi503h29Tbl8L
1FokcCptI+r0ZDuRjc2WIWfvlcgvgJdUGUcZst1OJz3ieSbqZK7lsZ8G8roKKsCQm0M5B8QY5zLM
H5OOdDvIZswHFiRzSSgx1fWRZG0YlFkTbmcqE1RV9amdq92AYXuLTEGsR7ci/AwLfon6BuaYtdWb
8r9k0H13Hq9dObJeNnh8SWFuN2oAM2GPI4oog/syMrpjDcB4S/Mzsht2EFXJOT5Y9RMRcqzYLFJL
WQWus7GA+41EyDdmupGhycQpiUx9E1tatO6LOPbjElEfggHrPULmNxJCigjzgZ7rMleZtQ8Va7Uo
sb2dVz9bhj6+1U4as9PB39OyI1V6uJRb86I3gkFDrQQoigc49HrWpMsX0UbG//7KHDbaGNJpd4V9
C8AyyH5yr3FF9aXXCOO8bmwv0hyf8eGae8Ps40OcmQ/FHOZuxYl1t1tWUOybai+JSEFxiTAS3O1t
aRrniunpMBv6sxoRJTVzPq77krJrcOx4Y0ThwYudP4aLBgH1xQWqFlXaWNKS4ftpIr/SjSf6NB8T
QMaozbom9fwUY4x3G7y9BEXW6FsceCQDkwhCW3GEOAsVCAWXx/UzVwQS4qtyw/A20x2tETw05yxg
SZ3n7t0MwJ8gs7fP9q7PgB0RRQSpadq5I2N30mBInSsMY19MDZmB9smuOMpa9zul+Du2TrkviZI/
A6h1x1sABE7JoH7X0yUmsg/Jie1/CGy/uIIYeJ143ynpyz1rofRqR1jd5MTTjiCcw6/P9fscsdhl
a75vWqs54Hb0cfjF7CpyYxmTcnmXxYmRiThmZT1cg1TmPFl1il2rHneyTWp4g+bRG0zvio15eU4J
wGkQikQwJy2LQEdcd2Id4akHLiL6lTKhnigLI49hTHh19IJJICLIKSTptlXAN83JHn1bGvNewUkv
RJIeJHddabv6ynHq+Ox5TMZ4o4M9/PZvx2j2LWrBG4gklgSzfoE9JLaDre8G2TCotqeFBo5kqdDd
Q+N41MaJttXStt/jtzSOPGXNMRy4k1R1The3iD3cTTYoN0zmYt0yOSChaYKzMfAthjaY6Qh429mb
3WcH/N+1YjqCNdI9T/zUrzFzINMU7c4ghosw8JShXo4ARlDexe9hEXtXh3eYk97J/DowWOYhCoIL
EN0HU/8silbfsux7RBiAr5WF/0XHRu13WIFWTjGyPccbpU/dMar1nDhjT14hzWTrIaw3dlXUvKbS
PDaqeszoa0bpARm3Wt4oM5mpEePtEAfFbXIIjw8H4gkl5OOTJyPUQcGThbThgTfzXWYkoRtOcSmT
qn0phdBPpju/W1PPqYHC0e/1mRFa0MXXCE45NWbVb3uqy1OtFka+4+2V6f0IW5iveJhu3hA3f+KW
ZWECAMw1oWAt7pcOLcpGy6AxxGMVAi4vPiduMhMbhcdUfLYJbBHlR2rCLBFVvo0Ad23KPuAyVmx7
qH/+ug1zShmF9w4wHoI+MKwhVPrcHSEctV6waQtWK1ZTH/NSdzemisjB0nt6LDeomf/KFS4PsU1V
/kZxYx9QqGMRXjzL3aiJ5ya85Ayf3B60+jCw1Yd0QsbnFJ2tZJp2JglRC6y20qZjWnTYEjo17S1a
rKwN73ELTSs1rcVgvJ9LXKEF9eFITGmt7QZHv4cTqb6NBeGtUMMF1MvbCCFkDcBogF21rrP4L4eP
WA1t9h05JhSGQ4SHiW+5Q5CAipRU7bWscLvn2XeT2D9Nq+Tei/ZyFG+mnm2iFJdOZSXORWr5CdFZ
8em3Vpi88+o6q+w7A9r3Jcd6qyp+iskYjYeduJZvNIWJlFQY6xFMwF0T7O0ag9O00KH1dLy+PeZW
KpB+hJeSvIR4x5Ct9Nm5CXL7nMxFSYuVkaYG7RbvxVQ+p9mHHr9pjDwjdivPhmj+hE3gEtBtOjz6
FuAaOfiQJh2fAiLZYdpARu3UzD4goK3bKTKh7nFrGctDGHXUiQmTQpqoooJp6dK3ly0oFERmaxMR
UDp6xhUjim9GmMmacN4Rf45TtZz0A5IkwuLCo01q91NhV3eRphH2xo2W9reQqIxnO29TtLZ5yDBX
oviL2UvM1nXZeF3//ZVsOAjoUQmrZauiW1I/sRj7QmwZ78yJsUfXXFykxfksf+opGR6yMh9S7x85
SalnxlOf7VznxyYg4SJo6m4XaNk5HIMrMGFoWbmD2MAlO8IxaHVV0d87409UdfIlSF1CwNHzsaNl
EN0Sw30rMsP1I0X3S3w1MAOzXLEyqu5MaOgSUFRsGiul6nSD7pZH2is7dnsTATDZj1OIFYEgWXAR
iz5PQYmwNraFBjLQqXdgNVwyTTzaHiRvYExXot8apKI47UPyk1lcxcXFMtyPTJ/FQbOpHQB27jqN
l2sq5He8qG+8pn4Py6k7uX3zF3ZTvSOAPruaERInqwhKzPaGe0yWLyOQ210eGo+5sOtriZUb/IXc
tYOFPL2vtvpoaFvOI3+E0enVeXPHnIrx2g7eEq/s7p4R0+BOc7zvkMnZZfpqMoZZEcfAwn6p6bKA
JBPy3ugB6pqwmxhTWT9K33CaHxtD9ygKcMVF9OVopB+0IftCynRZuwY4A/kBbUesFMW/yx+dVikr
oArhOSKmGDElSxU6WyMCNZQzGugdWqDAKzesNmP2B/OjW7giQ2Mzr2jclQjkQUWAcGJEW1WqE3AH
YqmfOfSmkHmNKVZgj7AtwUuubIzKE3mJnLZWHj4PyTr6BtKEhSNngqZdQZMlgGejGXbGjK4LhRCW
rWbPub5XbfyB4n0+jN1OJXb83prMUtMQ1xNjHoHlLxg+OHLWsp75HTizvtfbB41W+iJVe+5NiTSq
A82BbBclTNsBZwnEPcFJQfJxt4dNi6Y8i4Y7vfqDhUzybEl14gBoIWFaLiM1IT7mqobxIzOWQaP+
txRFgQfX+NAQHcCKTqKYwEcR+V4swOjW3HcNgTL46X40GJVHs57GF+rXGC5swiuRV1BUXM59lzbS
Tqc7q3NU+fos/brD3jGZ6pNkmbsoEcXawo19s0ndY2wwwR4Zp5fsiKyY2DdDlM9lRJh4wEcFxwfZ
YYLjepNLTmwYv9XWMXJJ2A97vqg3ydqN+z03La9tBRsN3sid/baBdd+1WI6mzTmueVLDhCRbUGHE
a3inIelnPLg/mQkpruXYvzBW4Jmh1CNFeREI5dbbVAfXGRjPkYECh7/BfFPHiWANnYFWH+s1B9m9
rFr3gq0+WJRRRZUCi46SR1eRL5PlzpGb8Ge00kM+RPm2A35Vg3DxZffR5112cFpJ3ZpNB2Nc2MQ1
8Z+YRaaVN0EUtcFQe5r6REjHkZAuMUBmRax99d56GrKBfofF+8uYu6+hqluKNVwsYPLzdWz+WhqB
kh77+GzND8yOe1GxpMb01EdYB+LkLcrzaz1c9IwlKns+GDnIEHnmAbPnTdQ8VcDk/cxxioWE/cTJ
NB5Sk71Q991Q5a0M/JIc7ZglO8Tbdo+YUYXIa0fqBshcA8NYkTwDC5OG6F7seQQyi8kZ/G/ZvWDV
bX3bAimlF6cRctkuqbUv22QxYqZucxQ4LbweRRURn14HZJVrpQL8P6T7zClP5ZBs64J8Gobu/lQr
kHWxGpgs0K01Rs2i0kEnjZacZIXsK7UdXl+Av+YwRuQM3C2Ud/lEYlFP3KcAVEdtbRRHFptvNkA0
Ag7QVPcMWRMqiBR8qTSvrG1fmiBDYDH8Av0+pjmEyDgU+HqkeWGEyH8u0L7iuDupQNzSBjtCniMf
a/HGAS/IXsaeBR97+5yIIfzJRiWdW1OQfsjSyhcIOpcQGgDlbOP2dYAGJqgQzMcyx7amj0CUIjyu
pymLPzTX3o3FRQSVgyQb2zwNNZaXcKuU2SHLZHjshds0qPmRDahs/Ri9YoGpp/gO+23r1njAMiJS
kwGpvGay0Zvchxy6Y4l4+uC240YbbDAUsgW9IeZpQ/dMvCAesdiS1XNttczlwij8Y7QLRxEeDzwk
czfDnEPbX1hkTSCeNaymv3norXKqeNUX6pAO47HN6ujqItxh34CWSZp6eFVAlcqp1k/R6PJjmcj0
Onp2aUy0Fkq8mCPnJNdevh+WsAAd5yzIAc1vnGiP9LNF0JqJo2Nah9wL0VEZ5aZ1zOBTdkRr5Jva
VDYiGK18MYdqM2uTt3a9FMM5KySS4Jv2UngsXNJJ/4PEiFKzHTS/N4dPLwbxXrthfCQd/CtogZ53
PbVehtwVM8oC9ixq5efDi6CFPJUMOQ6lk3+Hfc78uRo/0T8xUa/KZlMjCcbSa3/GKLfOpCg2qwIG
cmGE4dO/L/z++bZS+9fjf+vWIp6C8+hQgXe7Ft45x4nnqyzUNkldzftuptxD6eXTNEzvyVx+cg1s
VV6Ca7fto0dVdhqzaEHPW0cRlI/KQAsSKf0WsEJMEbZe0cQbKwyM5sUzGJDLeWR9HHqoysbkCJg1
v2mMILbczfupG5YxQ5oj6oztjQY3AWWnXVJFGNK3fdcO05VlVcyUQqwZSCB1hq/oJGfZKLAD4YvX
C6KevER7GHbfbGw1NLsRd8PdVTyYehmg/LeBfmEZx9K2rOoNiIVjygGBpO9Tb+0RJQdG/roU+LW9
0j2rTHPOqmNyl84kpWlj15+dGSfQoOKFw3OMMO25cuxuWWb+DpPhXDKhA//1smKjRSmJ91bCAF8z
1mWffuZ10z4RmrJ3zDm/GxnbmXzoep/q5za9m2SH4Tlzv3Wo1yurMvYOhdvBUXb8nBeXzBbqlipJ
oFcSHLKUBPTByMNz0bqMYe3FzaHhky5TpgOEhjGXH6PeHyZbgWunejAQa7Jinq/drM1HZcYP+OvV
zoGjvBUEUW9UXJGQYLXtXs/QipiNuWvieFtiUj2ERIItJzCg0xcjKN2dwSqeaVjUbY0s+o89z10W
oXPIdDfaNtX8h5OTR54QeT4qRqqDyWXcMIQytMPA2BatfmKcERQNWNJeZppqfhvkFizKsrbiY/Rc
B4WO24izJMiQXaN90HGe3f99QVv36aQpYBUjUpsGWwmTZP42tkdnX4M29YdkPhIcH90ItbghD5pO
9OyMqLwfA9jPNjdbqi/4U6fEQi1UumuCHawnVbFknvXukA3yh3AY7cjM9a1z8ZTSoN0sE2LubBEG
gBk228WJ9zVCBvvO+j8RNGe9D7L3Dvcban5eH0P3yg+FvCayzOlLJ/BLCmJgUztiGWxR17ZDdk7h
bgOAx5LJotsuGLrrESVL5OTqmskaZhcV+dwkGUkeJqzxnPZXZF18RpOwhQAK01lR+SaNtaskFZFr
x5eJqnmtwaUhepZZXX+3e5OqRfJ0u5+50eIMDPtLpMRv1M9oRWEqgjE4dFaWrwtKRvxnLgvmk3Li
W9GiupBM9uAXmBszjToyLxhpWa62WAu7HU60fK3Sv12k74xi4YvngOIqzsASNbtJU121ZQLHLv22
ardYz7n4W03DThtfojG8ByMaJmfx0Awguv4BTvvG0m4wCaOLsgOEhF1CrxeCouo9JqB2VN0Ssbc1
5wsiiYYl0Vg+12jXy+rr35QGoddwicgHQ2Uw7cclMqzhTPKiMD4P1bu2hIqNnjwkS8zYgpJvluAx
3gKwF0ONxS3CkZAm58khpoxMtE+y4ab1vESYoanhttYNqNlOixtmiTozGedfGHW/mEETHlnJUfou
0WhIDeTVWuLSSjIeI+LTDMg2YJSLDSJOZqJs65ugERt4WXJbhlZxCcsWeZORH+ocg3fXNOoej5w9
qMsmOt/sMiZEsXVZGoFpJQWE0V63doMiO1Q1KymykkM/q8ZLK+tg7WhLVs2U3Ynu5Uhzu0cFnmit
1cHHTMDAqg5JtsGbtxhD/UFjUW8U+F+C9s1N49+mS1Ftkg+Qk0HN1IX/Lwtbglda55zWKXzJOAdj
65oEglitn3jVdzkGfwdz/Oibg6bLx6TwicB8foQm4h26tR8b7a6rmLAwyaw2IuWfF95wGWEyZ9kA
vjLdh7dOs8D3ObzMo5yQhsyP8oZqf9x5Mdth1BncBCFlWG+Kz7DiR6wUhEQrViQ1R2pVWhBpoOLz
LaMJjR34LrWh4aPykocOrK2z5aYbPNvPEoUwaXEAwuIQ6wZw6Zhsh149x17zJ+ud/6ByvIcuOoQI
HlvfEf0LhwVg2sqV+S0WDtMBaejroshWfaxf4blzHkFAbKNwl1TZX8BiCoFT+Q4TbltqyVW0A6Qk
V+f0AZgfgCGrgVzsxgDPg4x5YUrTI/IdxEdXY0ahsLSwTe2Wz0AM/FilO6ImdtwKWVCpeOeXHyP6
q1ds6yU7kWYcxlNYpLtMQ+bpZcEVpLnjdx110lgmcuVOmovLZCVC/nUX5f2mzAm9HAvywrSp9hOj
9t2419ZmzrKuVO7vmNr0FxWI6jkDxhOnjt82zqmwklfPGgsm2GyFpJYVx07PDz3p6VwgtdiYQLYB
vob5ITVGmx16/dGodSVAKXdJHRL3k9Rrpc8fpEsthDd6uiSqNpyRrQSq6gr3u1KPxDgpGPv0v9FA
A5AiTEw1yi/Kp1ymlN1Vf2n1v/DGsWLgXQe8DoIGSPIN/smvY7XBOovsn6500a9IbKAOKa54MhjE
e6juxmh6iBBUOyDER9eQwJVwCxplL6AqjRHGfYej0itvpXzJm+zNjnnKjOUt6J34d9QDVGcGQmJG
JcSHr5kyMo3qGDJwPkZj8mtN8QsyWuwvCrttr+C5pPWNjdyf3OabbWtgm9OSZdRH66m1HiiC80NQ
p3SMRfaF1+pZNp7Yp+0n0w9zTcvFGqKFl4skodrERKbTDYotoQU3Q+mPKNUE6HpFPgNWCuS4+juA
DBzQMw1VWLR3jaHuBnsu5l4JYhwsHs27rd0iMV4rVgzEehpgzjXGywZLbXCLcOO0DLI2F6oSYt/p
xXoKPyb8viAxl/nNoNheRS5BkbO7YgG46yMQml6Kmo/VypnBoF+RPQOLZqIV4+JYM95iQbWyA+tV
JskPVGZesqI+yiWOmHfyFmjdD4DjF3f59ZWq2bSqb2+d8zfA+uHXSua+ROcY2XO9LnQsQ3nAnx+R
vjMHnGRWSkCsaV/mgHWlcNOd3pLa7dZPoWqrF2t0LnMGCc3L3a/EOwxu8KkZjjjXNcNn1AHgTJvo
ouUOKQ1Mx3Kzdp/K/DjkZULRhi0wT5NbVoXY1Ux7I3SIUJOeVT6NEeaUahuYPB42LKM9Srm1cNnf
4oZofTppX0sixPsURS6qLZ34kLy3F7Rs6NtuhyAR8kSR4vbFdg9aI7DmjQrjXyZpLHH+9g5RxwiW
tl0vkYRUznOBu2DtMhBZkeO3bVGi+Jbg6aia3J9C9l68J8UW+86qpuxdsXNAAgMJO+2ddqXGCmm6
EX8g341Ad9Lni9B5Gid3M/CnrFNovgwnwLqqhB86TlCsVswJCqCkGoz2Te8hCgva7hRWbEumVoq9
7vBJU1vT/nTtOTGjPdEDR4VlZGPO3LOMDNe9Iew95sRmLQxoRoGTB8grEXMUHZ4OnKhbJduOukF7
I0bJ9lk7pjtb2vqWi7A+OsVzzJ5oGzcJ+i6RvLL7XkQiWHuKKVGrWvdaX6Ux2cyW8zx4xR55D2N8
l5vP9FCGVQk29Og3sjWLUVl4H1X0w0chNikH4BofOKjghAwECOUWMGiUH8tL0+T9H70cd8O8hrcP
wSCZFtk+hFIWh091yBU51/A+IcWdlCHT3Tz2hL2XJlQIpq6dDjTYOxGz4DwJHl4E294qLaH62o4G
0FHVDekoic3ue8m0+eqc3rxTrm6n0raphMk6mfEVV06Fqhtr+k6W7c4FpYQvhA21is/ZYHxqjMZ3
A0XpKvXURuL2mobygJ7kMTrsiPuEF2YK6gLgBJRbD8JTKqy3Pum+tKrZ4tUZeHTqbxkFr2BkzIOp
m9+97d1VPgRrubzu/x7n5bmuU1bhlt0M295Z6ttwWrHbbv2y2UFMTZbmlnEnRrUly/WdEvQziuOf
RiS/s+Jmz/F7bpLX2esvyySTYsrBWtQTsRjN3KF2z5dNOgO6UmQVDjmzJuprMIktn7or13gKwrWq
xw+lSyRdUfARjKPFZCa0US+KB/1ovwr1YoOUN/Qh1nPrKEJ6vexTK7h/CbhNN55SEo3RXGwLFAfe
0H2WgfpQEY4LgO7/GUGP4cJk2xBWfMs1+7dVX9c7HhNvgx6imggDT7Dau3NAeTFiSYILAT3Aourt
gSOEBhWUHfNYd7D24a0TUaDwHsL5wXY3yeE+Ys+tuYc6haq4IeKwcvhXCP6Ra1GLl381AVtawvWW
1rXxuFboqSnabP6ozOb9czs8uagudKkLEiZY7WW8h6mmPSudstdDAt4VjtoxvCfWCRTianYC25fC
4VrI+LRCFnMrE3R96g//kUgpdm1vgdtEv/vvVi6J+FpNDWQMEO/zXAQ7DKfJWi/NFwJkLuiBKC0X
tjuVb8VS59/tGOZkFAmHYp8ht+3rRvPVSrDaNsdDTqEHiOM4qQQvFQIdAKC/cRBxDVIqgihb6I3i
CyLCTkd34fUENkSsQv59GGYQ/NKU/ruXtaRxeck3QNptP5QGi21KtFJCwGBbeEj1eBeliwxZAWjU
bPVhaONF9Lp8TkQG+xIIW2pxHs0t9t6l1tU4PqJ6QkbFudQk4sNRXPJ9ZLB7oEOv9uT7tGDRQ237
ryM3hi44d5l++/d3SIngAVDoSjAtjqPabVlRWSS+22ViaxpNzRvekfuw0Ej7dK3p/DcDe3yZ3Ba1
zVLnTamxI2eb0Oq8Q5Xpoki0y62sK34pAXWsXvXP6VzcxzL8RXUNbCXXDn3ERAUmEJcOK2ls8Smu
6opOWFjXDhMcBGb9uFSYyTR/zI1gmdCUp5EicmOHTDvi4lBLXN+xySvRkv617e1Dws3MBoJTHrkZ
jT/pMI7Dx0P4a7LCew4R3AIOrcolW8vVbmmZEWbD4ZQNyzRUZ9ms4R7DzokLyK1dtJeccet/JV4q
xKELOPpMxN4bB+JtaEJpHBv0emTVHWUhyMMiiR2K1AogI7NaZqPlWrNqudPB8YdDDyBbfaQVfhPc
9v5g8aZ21hOAQmA+iEXpV7VNK+geyH0F4xC2ICu6HYKQX8uu3bX36oTzRxhRhuQBB9UUes/YXW8R
7JG+LyfSmHh0Ders3lzK/oC9qmFhInPfEpBNqWRa4OFTlNrDrKnbIeQmaNf4bOxUnnRskt1IjQvz
KVqj02aMaD7zdlw7kC4+PH7c9vphqhjmo7jbtIAjkFsh9qco3IpSlhuN5PVV67nPtZ1ZS/OrOBgT
726XTFyc7JCn6Veo90eWzh9lRS0fjmB8Sjvahkvu6qAgTHM6SpsHgVCedCzUemACD1n3s9FkxEZr
NUygA/Gr0xHK5FcLsTy7vAUBRe2/98vgYGDSccphIbH0oiBoQ395JWzqRtCF6pWko5tpyV2Ud2e8
bDwnHonkXsfnNhhcpnE8LnJCZhLNsM8j56dNqaznsbuLcRknRTy0WRX//rtha41Pgc07VAl7qatV
DSdlmH/cCsAvZyiiQspDLHJWbD28fKBOr/h40RHS7hUcinC3fhnUgBDACl8NXJdFy7p6KBHETBbX
meRpAEDNSTO0OQJ619dYahGjxYMdCoowdHtbJx5wtOWSO2LpNEEcIu7RCrTdOtGRkYvWwiS5YimK
uzS+ljXhYmOX/82ZsyL4JLZPKwIuNA8niARAt2KHkVvTR+W5p8CCZW9QnhOnlK86NkdzwyuW8o+H
2Wp8U8YvsU3MfNh/gKE4w+IPF4Tbf4WXXZuKf9EeWB4uVNWEp42+gRjDpbgC1dL6Vp5vtQgQDWIr
wHGMkf0SUpJllUgFHbYDYiwYzOOom4b5VcVDdondS5rn33YnmJgXrDJR5qkXz77Ggy1g6mq5P4bR
t+vxNJKQgZgUA9XeTlOfh+iHYA5avLSlncdnVsA+JZjSPvVd9pghO66HGB5U2yXO/1rWlFaSOYxE
nz2m11rNrzlkudVcczlXwYSrGObEmrsCUEm6VgHWMTMdCmS42OpUL9oN0g/jhhWbW5OOmJf1PbdL
hrsjOOfIsoe9Fg3iGtbRyLD2bUGLbhq2XNghaadFFZGJa/+v/nAlnzv6R6Ik/jbmidMvRXqL/D9Z
KZsf1qwyCgnjIGncI6eZD2DO6TDnEkViG2mbjABHQEpuu5tifgljIN/QGCgugOlhN8v+d3K385wM
29p9ESPdLQFpfIbElK7DAd5Ubf6tZZhCouBsio0/APp4ubDxMT07xDFpNQvnFwOK9xxQYFm8PP8u
KQYH/Er7qWDo6rIoZixlIQNowKO54w8xoGKvSvKToN/9h9DrwutMQhRm09TsGYWBIGWE3WyQ91FF
WLRMMYTOI8HO5Q5L8GsVazrniGH4LU3XOnalOpDtzTNXVeg+dUt/pBY7CQSidzxiJT1ozdKVe6mB
8rzTtLw/9eZ0EK3X3EKdkwyV1o7gnvjiBhOnvcGl77oWeUMjfgCR6NDmRq75jGAJFlN5uO0aRj2j
3bASTzBWKuXCXzOk7rPuBS5ORxiU4n/A1//P5vx/sDl1R7e4uATU3f87n/O1+z+8ncly5Ei6nV/l
2t2jzOFwOOAySYuYg/OUJJMbWCaTxDzPeHp9yK6WVVa38kobbdq6copgBOBwP/8532HU+i2NvhU/
/vM/Poouhhn543/851/+7p+MTvsPoaD12rYUWrhKw8j8k9Hp/eF6Dr/MDNL2PSDEfxI6HfsP6WvH
9x3jSTDFK2f3T0Kn9P/wJL9p8IQJpde/9T//+/v038KP8k/wcfu3//4rCNnxYH3+BSSseVva5m15
Gn3N05wXfwV0zkutHQyB0akEN5CnNb641mS3jlOXRLXIwlo9HIq2c8ar0KWse5Jx97G01YQAnDMq
GJUOkd1Cgjt4Y0iubQrXsreiJO/oA/+n13LMviiLYiFO3elF33l4PULPiHcKr51Tn+C7M4pUr3Im
GgxGn8eJO2geAYmId9WUUg2VAREIZAciqtR65yY+p5U1nJDo51lQfWdo8anausQTwrBaLEsLZakh
jzNxOkc3qp4W+O2YPUusi7XG/TMHhNk9g9UI4Yu6ZxeHhcrSFN5F5Y67YW6TK4d6vK3ow0d/HtIz
pWnsCAabf9/Tj2VTPw5j8DwlSNmldkCX5ZzFYOdwKrB9dd+n+pNND2emiuqmU+pl6cWyrPg/uNz6
kE3NwgwsbNwfsqvx3jDVo+d5zgmloTmjjS4yz+Suin3gDg0szKvA8+bzANjjiQ29xflZ6vs0+hnJ
TIeTmsStbrPoMppU9q3qu3Q/g/weBNBuEA18xh4LbTUxLQaYBGTbp6OwLZLxqmp8CvHqTlOLNZ4T
WX7NE1b5zuZXrJhmt7Jv1Vasma9mEB+thllWSfU40nvNc3XTls11OcbfU2tJdx65qmNNJhhalYfw
yrb3xERz5PnVcbHQpaK6nigQEzi+zIB4H8H7o7UszwJ2wCYdGR7p9C3BIg5B00lwp+GOSXyXXVSj
UCvzucovW0Tdw9BOryFdFGStFa1RPTQItYThQTkgN/xKvA9kaKg3ogW3IYG55ZiJCz8BuhF1xv8C
YIFFVXjZMbTQhmoV2rg2m3LGsQJ/3pWc1rPBxvThD2pDg6SmdIMiiTKerklzwDUa3IWrO9d3TWgY
AHJS2ePRoROzgYhP03C2lTP5HnuhUiSZwv7o1F39VCCFbN257++72RL7PKItriM0uI8bDd3N0B4i
Oqu6g3j1Jiafgngz9A/Y/s1lCtnuq7FBgQ2UeJ4z2kO4hhb2An4qUtDVAfS+mUi/69JNUgoSHaKz
7bccBDwfxBycMQpibLNs88qsu7+kK1M/QN7jSe8G3v2MHAKJPQyPrWS2VEcI3kon+d5tYo9OV7Yf
AgrMo9V48tiFhBQGB1sWKVvrATsFuEtGMbh6ywr1w8AbSIB8ZQO+L5H4j/QwwWaVE57yrg3BUQGi
wZMEjDTGiuauIZbKAjG5CcRob4gELceB/sZ9XvnqC8lQrF81oVDs6pAAg9EvN+O0XLQ5+YYG7Guy
0VZy9rv8yh4G0Dvc9ewCkzr4osLUuYPiVl4A8aamIgPm71M3S+BqwloX5M6JmQVSvPtlcLW4ZrnO
7rOJ4C6did+ixroVVQe2AJncyYPnCiIO+/7MO6ejnZBDK9rbMhNy39hEBmqPHithtYjwCfTSfrJw
7QFpppe24IezUU4c/ZWBenWcfXjqgGsKrmMwa9/BcKff5ILTMyh6vc2aedoVsinbHTo1tQSRHyJs
d5xygYsFy4SNyh+9Z8H6fbQwW9zS+Bwd8gULYFbzrkgAqhbnbjPDqq9PtrSejTeydK55uQSeDIdi
chFlfovLo9t2QObijU6H7NQxIduGS+5tsZ89owBzxwo6WugZ5SA4+nprZv5GRDcyhi6IIP7gcMY1
AdXmCfIQ+Smltn06Lfc+zuybrC3sTTGhzo7BZbeE1KTl03oZ0JvjW8+zYWlqcBjvGw65F2SqqhcR
V+FJR5E5thi994S6PkMn0Vcj3Qg7s0pQgULg7ebmgR60eetBLYw3PfVMT3lc9k8k9DDTZao5qpFo
KumxjtlDJFazYNgMrE9hIhmu2g1foa5u1Uj3cRqUqARtgZ+nKMr8viavgRmKGYVuYSpEmBTAupEN
n7vy8S97hz+fzH99Erver6jsf30S/w2VjYenaqhblUcGL1ADvEyPiKrjWJ/1Ugp8loG87xZSgWnf
mn7fzlWX7HURe0d0UHFhWmwHrYtzTsghppPRqY6UZGfnejWNV/WCNjwaRlmxtQL+kF/jrVkK4oSD
75KFnBkcbX0vFg/4XCiEIS99RWwqOSVFz4sqbeEIKR0sSQll4RtI/MlqkUL9wsJj3bpIxdcCEusV
kpO9J2kcYx1b7EfVAQzgtONfJg4IjKJnNeOIYn6wcuIHceuZUKeNSTecZ/3oLXF8m1a6PrILYiTH
nsBDxR+Xi8azp32cZRiq7AJ8vRu6BLGLgqYMUTtYjcpOcKwMh5noR2ocBSqRW2kGNoZcwozrextC
gO6Y4kEjZUlniuNgsJc1c8bJf6g7232NkjBeuRo6y7ZGK/vOBXiPQ2bAqRhbA2PgMhsCsZuz1f6N
5QRcWlecq9YM0S7lqnzsyGJgLOpl+c1yrPkaKkXwZpIJ7Wjxq7t8aJx+XxsHlFLdLdR7zbQRaktc
+3FdfMpwoRWozCdqWALQIoX0GCiozHoMhxiP1Zgu96CHCPaRUp7TDQBB9OIR2PWVS9t3y2yrNh+a
DVDH/UvAdxM3QXWaafL4UXn5Umyt9ebSAzrmXnmuj3Q7l5nahziBv8E5L+nzsM0bMYSOiX1eZLCE
7OElmSasFwnsoTaT5oK6Ojns6HCSCOdNAUa06GhADYaSCjIzRmeyhfPjhCB+zqmmv1sqHC7b8uda
RkfktMv5ObfOutQl66JXxpH+PqwLYct6wITMDZ3bJijit/LnmllEJuZBGuZxe2ME5dm0A+eQQEgU
+zCSm/QTB2n3HFl6OqE+tsfUwzSIiohIP2gN50Dk4AKxw6phH/98dljVrO+AgGCA9p1Ud3gmZXwj
gVnz8k057of1CQbdhkTpNBPWdlGEMZki/h31+jgslxmOJWJz/KXKZvIk+Rxk43bxGS9v0/UprKS0
X6GssWtrbTCCY68v2RpOJ7uuquG4iDq+G0bXvkitCYusu+41lMLv3C46Pvnu3DabDOjnHbUPa0Bw
1lcWGNSLGCDQMcXvxbeLR/6L5TII55JDeyZ9aHN+nJuxfU0YTB4BuXXnOMTsvukwH+3A74qd8kLc
y7GNCjKPAK/iPo3u5FyY+9l1gTX7ZQOOynge2Hzqfd2S8ECwQnhnHbB+e1bNxDRubscw9V+c2vFe
TOjaPyw9D0/eyDIVJphT7XSuPiWOFn586T77gA6Yj3givQktPXwl6e58YtBjJXcxxHD3zPljQxPo
gXBL3yFNgebztZ2eeun7a1JuBN0SttvOrhHJWojOTyP1N0BuO0lOlZHdA4f2Cm0V09TJN52/J1C6
7Mo6LTlT9JlLd2bsX3lZ4NwWVhOcHfIpzwLq7Mm2hDnoLAffrNv+ZtBZ8X32uuGgbJm/yT42b4sL
rNR33QTCsxXv6PmkFyeKI8nkG1DC1yQv3GWbBUPDOEuVF1Gp8NwR9jgNJoXIPxZwRwU7aWeR+tA2
zJ+VLBkmqxLaRNtRaO2A/rxiDuU/Es1qPiuaG566BkQcD/0U0zxWebPTM8/lDV1B2Q8xL+FV76b9
JS2BwVdi1sXXGEfKrhEVCaqQAhUhqwnHuLOfZzPd9F2UbbImxpM8p/NBFCkF4gvZ+DzJ61M1MB3L
4wAK/zgHsK1ZxIjpCtfJLvA44k/UyRO9kOifNJHaB5KsOt7KqMfAPSKIkFYnAbKstkXkwWJvW3kB
lALW4rbWuQ7ZpQbxM41X5Q0RsurNt9vV3JrF8oVyZNqLfF+TRq76BeN2397xYVXfq97h4xmslxEk
2dPUj+wKylrAHxz9u34WITwJmtRENDQbOfacesCtkevIlqsFAMOZjKs8CinZOSzIormvCtjfk3vs
3Mi/rND/Lo2tUNFttyH5aItbgRHpGVWWioWG0cdtaBVo8V1QgnzDoQaii1nCpR/G1ds0pO0TbanN
s8sO68rBM3+SzDg4bInpNe/yAX288i46WS3fSAz1X8IhDx4jdx30k7SqL3OH3SdOWybULc5cSEjJ
zuHWZ7NH0Ep62EYzpxBXLdOg13EQAwa7kLGysIahOowyaU/IWgjRs7GigMUXWs8lFT2yOORlvjzG
wknWeQiHdjF69o+wrA3+yxax/CgmL68OAzNmDNwh1S67kcLILzhE3W2EVEVwYKfccapumqXwb0fT
ZPdB58Qfua2pW3cm6BnNmlTgpqifADvgjlUSthLyxaOrRybWbviWzYxhCc8qQjyp55zyIAKKnXAm
aoxqDnIc+iNxT3XRQ299KPz8yg99aHAk+qemPbsc9U7jhN5YxCOHAzUvEw5fyeijNwAKU1fFd6Eb
L+d+6cldeBBF+brFkb3o9AaVESeJmTSuZVFjdXERxQnTk/jlFClJ9wItc6ZNXtDzKvN+uul4SByD
crQe4TN2CG623ipJO2k2FejoFjz8pKeF3AJetsdfOz7AYUmfogqkMBN3e+OEcXjpRRjOiNGtpmBq
XWliC78A12xo0ENjhwM2ovDXVMpJzQKz8QpC43g0KR1i5qT37jCYezedII5HIOwbr6WHo03cG/4r
3+L9Hva9gbO1LAvyyBjZJDCx4CDL+3a3r6yOeYiMRxJQgYgOSRGn3cbKoEqsDR0X3jxaF57fDHu7
mdQpn7T9GHRQX2paWa6wppsLl/a1YzqP9jOkuZLRQctV2rcDNUFhi/dZL+whQ2Hhkoi55mtixQ/C
oUYZ/Pt4s5Jl2EouipCDct5F4MK5kT6GXfb3O4iUcq9GP72I7dw/YeTt931YFZ9+kfrX1IFQ9JG0
jDBDsGBZBZ4LPaG6CCu2LF4SiLPC6coOLGXjxD7y+9j6H6aHahvH0ly2ort3RXsIlFEk1aSPp4yk
4tQUeGfKXVV3404uVGD47Mn2Y5PYF24C/2uWOVPbzl72BKaLi0pCJ69caFFsQzCGTSoe932LqQX1
2FphVr3O4JdlfP8EHJ64UR2mkgO70d+fC2zn7wKddMhwu8ZF9ROeb/9NoDOgb3G6zv6Ry+RxeXVe
62/Wa/0w3rT38aYtbq3s5ucr/n8TfdcXei+ruYk57iNG/vnCu2/dt1/+Y/9TMr3vP5r54aOFn/lP
3XL9k/+3v/mn8Ppf6LkO4iuf2/9Zy335aLv/2HwU4bfsr1run3/vHzquEX8IKpU0Wq5S6zfyv7uW
fPcPX3IpYSr2zE9J9p9CrvT+kI6g9Ud4rpGe5/B3/ink2n+4CmQqowfP91EA5P+LkGvLXy4TD1UZ
sVhq47jSRsjVa2HcX4qWPGUBU/XZGMoi+Upz5rWnxNOk3ZNJqjerDQgXsBARV6SUcB1QP64P0b98
ZP/uCCv+9T0oVG7leb5Qhp/u1/eQyClwjDDesZHZckCL/fQ8EFqKFCvjwGJn3pFMLVC1pN61ZhP0
7Hkc+qeZtgyEwhiBxz/NDg4MQj37bmGAH4cj6nK0uFR4NIBDfOes69U+bXu3DIo/XWjHW3eZT53j
WNumm09+1EW7Kjm5tWVD1eS3VZOT0jW4A2N8e8tq3sPv4dD/zZ0+wbnGjRs2+bYpoYTQQYq7yE7u
VEe8LZg63tGZrzbm4Wh9//0HZq91eX9t8eNL44EofCW4u43rrV/qX74007YxoWkGRJj+nhbCWVaX
71KY1x1eJbCRp9maBygXLPpZSncLPbP7aOT9S7e4qowk1GhQayrSJiJ++y/e3K+TgZ9XlHJsVwrB
Q8iR7t/eXOrXOpiS3sdNhg5Ib87ep8Hcl9E7Iv2TS7s80iatT0XdgpDjLVqh9fT79/CrJPKPt8AH
xDGUQYiBtf3r5+NxZSTM9/0jI3zGq+PLBIEAJIR4UU16N8aARGNB/3Sf5tvfv/K/+WZcB7IfFzPY
Xe6bX1+5gc0GJdE3R3xOW0/k63xzeploUAAZgFOCC3Tz+1dc1/G/XQuG1YB4kRbcvvJvN48MMDiO
qLBHNyJ3VvPwRULvH3Aavv/+hf7Nh8qOlo2tWQ/4Wv/thVxr4ZNe71LPz94LRXeilXx2XH1DlfxI
neIuruyzkre/f1X73ywOxqZvzkV6IREg/vayE2ei0gMYfLRy7932AMLN2UU4V18Mukvf+Nc5lv18
wcY/0UL++xf3WGb/5cOVtu84ijVSMVj79euMOXYvjRd6RxV5N9xlRLwqpCwfWZWC0zG4wGoPqm5H
OwYYnikWhK6q+EjGRrRfGDszKk99YGDqEZbUguI90QMAy65pS3n8+efrDFYc42My+KnfHC25UVZf
76KJrLRRZ9tu62MCf4OsP1l0XHoA3sZdb6nsAI7c3Xrr6YSUzstipRLMovrO5vzGUnZ6oCsTErwN
TmAmUyU1YFBQA1fxYhWn0JBYzSe6eGGpOecAsCh7N4LOAqKnnPLvZeasZboZI696uZvsSXJCogk4
XBp2eRAkip7ercRZol0Ss1iWa8tbBRVKr1vNiJIvGr2qfSs9m8YT+5X0cw8uHSx5VhJ2/v335Pyb
Nce4RvMwFRQH/sttNxYxpngaEI6hTj+tAp9EUmMPCN1LdqmnXA53utdf/Tl9UyL7HOR0nKbpBLD6
Yia51pvsqiyrOwmngSeMfehqOJdj+BybDxnGn7UiyonDJ028Ftcv9nuFo3AZ+NOzVDfVOuCg0f3u
9z/Uv73yDc93RREoh2X1t4sPiU8VbpCZ41KXNB7hs6cUZKuJZ9ZLemOaDaxTlnsFYldinf79q6//
+K/LihFMdh0WJN9dR8q/XvlRFbWjSYx/VGX95JXenWXSu7rST02Zv2FLvo4qNJXfvybryK+71nXl
NoK5tpAOeyVPO39buYnpOJYnW244M2CayEm8kUnmjXB0rfM3vAwvbfMzrrweTxO83SQwUK2dca/s
4IbwASy9KDmWc8ZJsw+v7d3I9X4lLHSSZK41JFQezdoX2OXmTeswDup8jniVV3IyHaYjtrhoyxBt
Nfm4N8xH0k2okT/GAuphWjx1LRLsUDHODcidVz0Oui4kbyCwBfX1iC0ITz5cva+5mNSmmsuroLKe
HO0+oa5yBow/wbxwHmVEQeBkeHAnoApJOmyrfHpZago26vZBd+Y9HjoQwOI9sU6WDRDSKg59zwpB
//Q2dblQDRV5Ct+ycLp6V2bwjJpjRkJuscp9X1E3T0EKk+AGsIl2r9Zdj62ZlDdBe2BqQdp6rK86
j+iV5/PQgO4CqWj6DlcXCI9fXRWSUXk4Qg9ml3Nfj/pl3cn8tE01TfZGKy/PcETbbRW+UD00rD1p
N1k1CViy38qWX7CL+q2srO9hOjw0Y4o0OZynha5HZ/oYfPi6lHEOVGy7bKQaRojDa0JEObWY7fU6
v8pHQdcuSB5iBPnbaCZApOQeBrGxbPwBmF7KdnghggU6q2fft/KKfXJ5bZF9EmE40HCxJyPymHWn
buD7dLP8nczpo0EtQqTARjhPD7rk1ZqAF0EA25KYsjaOyp57l0sr66BeAlsb5+yTaelLEQ5HJwY9
WgFpMjQ+alowerehWjSRfBhxfQzIdHN6Bi4ysZ5IvRvTHuc0HrQZqxYuWQWlLLNe0yQ8hSELSA3V
ZqMaLqU86EAdNezUQgKrdd1vyILCR0u674SgDyzMuJEDqFAJBIvN+DS13T0NOMkus6uVXF1viph/
sMELzXbgyVGSkBhzYfgt6XvrJc95C5lGqPJu6tbWMOpEuQD5Gx14e9aSH9acYAjHBMmkDHzf6ryt
x91C3wvRWegnBd+TXxtYO9APF2Sazg/dbYY6vxsxtZqQW6F0yUAFPhpYjWqzhtteWEhj0hx+upv6
/tq+cge/Xf3+hFo6Z4/x5QO/o9nYLs+NWHD/ysG6xDsQH0edfE15bnHv5eEJlAhcWqTrARdw5/un
mqEFUD/A5LILv6xXjI0jAfAufjDPeylH6EVVjwcz6HFwZWB7POTafTV7gE+DehejhJ8EBzeGSd2L
AI1Nuw/OlTBlvEg9BHnyQ8pwFhAqNhPmm4TPpCF8NFPEgTy2Nexatk5sIE9U6SWa305mGMIiHXmH
eH2isoJvUtwiG9Ry6v6Gc1Jf++njWKvvbYSW0AUkbUhVH+w+OyZr3ychU44jrv+hsCOTV2SZyez7
JuFuAnAHiWydeRdBAmqAC5itZoS5dOSWd7mRqupO07637WnLASHAloLwzMn2UEKonODvYjYMY5yE
ib1V63S9n9KDybn2K6t6jlGwsbXx+iDc7wSOPm7F5BMMwF1UUEok43eiV3fUv/FDCdoy2wqXqkh3
6xFtLBroc8AXm3OoK4pRCiJyw1rcbjstoYxipIuD7a8AnlN3aCnR2KFAWi95CiyjneJmz9sg9LiR
VcVha3225mvfQ1hwkqGC8FJzQ+qgvpxy+7XpM2j1i/W9qvhmspENU2kAjddIrTQAvPSYf3ETK+pf
qvQwdXO7GZLxohrzDna5fd2TmMPV3TxPBQEEAAgcFEiLT9yKRVi3yNTDceidIyeokOWtxLfMTbLp
0GgJ4vJ9q2oFZZSfpuld6ms7Zi+DzrHok+gpZ7fZmDZ7bRqeKQGTScTH4k0DBBUuLFKpIMtbQ3rD
BfPA6BxK+gIvEtZ14aPxWYl8ssL2vqjYro3rKtXyPyGD803sJ+90PZn9aFo2NsOZkoP3ilJXHA3U
ZEpYKT8vEh5M45oHe6hacQoqdezFfDvE+kjXy4KVd8AVSYsSxySLxyHEyUE7N25aHBoy15adXymD
18Sc0btunLy80wEPW3LFMZsf51TW0044grb7/izT5lbrEr+EuyWG86D70ezTlHisWLxnU+X3A2ln
YiK3YrTta0iSOX0PdnMuh9WnXqJZLtP8aBHB2dkVbXH47tutwzRpN032S1FiXKC1B3TH9KBM8W12
oq9FkjUnCmoB3YC2sGRO3QJT08JwAXWdz/oftBdxOT+AjSB4aed3bCmuF294h1NE4dhEAfRovZCW
bXehHs6F82BNKcTnlkfmKOtvdrg85hZyN8218Z4KHswF1EGr/G5aM2214llC2RtLKbUFYcxlybd5
GJmc9lONTZ77PSi7664Md1Mq3nqSE/ufj9hhhXPV9cIXWC/HlShHUoSQZEbNG0mkhszygV4QC5U+
Yc1X6qooItpcspQKNzAug89OZ13RPSugj8DmEutmalh7xzqmDUtEZY32YbGGqxR71zh2mPsj/D8U
cFxBKSgFjSe1p062meGD0ZNSVKa5msdu948dDGbkfRUaOlTxu4eqbC4GUT2qEBHDncfLxWY4CA0L
Ziw/h+s8ZoEgQ5UHlBIsZbRTcX9LSSHFdi0u4yX0DrqiQtOZgstJ8U+T4fnAV/QQ+AmejJKNQ8JK
61fdyzCxr9bq1qaNJkr59+KYhJRp8hzIBOcb8s4ZuxnmfCUheRV+CxHP7njFgP5aOJBihffmx4GG
RC4vSYTFWiGVTFg1ES23o35WbgHrVDeww15avrNdsk69wWWcRjKiD3Cen7pYwxKIYSx5LTiVqhR3
2AMQy5HsjxCuSPTG9ONiLF9riKbvQwOEabT95pBDE3SzpD5CG+1wwqQv1YB2tRJdqXTEw2bP2SlX
FlF+vGplkr5VN0majHTQzM/uwJ7xp7gGhYBkusJ1wASc2wzE1CDVLWe2oz9a7mVdFq92bSV3oVfd
ZOolQpKixJEK4JiuW2XR5jhSZU4HX3pYpvoms+vorIjX6/hxsSPJBwHYRsnkzJF5vkikf51hZsEw
BOQknrpbyYAQiFh05ptedkAtigOumYNjD/NxqEUHagdBcE5BdnAmp6WM7S1ecsAJVJ5iSwy8mNl6
QZrS0iCMAHrBpRzzvaeyHzGE/w1ta9kxTcxR1/1Lir4L1AXE73QzoMbQNXnHHXc0RdczCMS0LLyD
HeACwLq+40v4sPwF+4q3Ic2cg9mARx5V0KpU+dKX4pz6iwWMznL2rTHkNbD1VWo4h1gyNHPmHaDV
HCNWw3ZrDYkQAN7QMX/fqeKOpBRmoyrdOpX7sjjLZeU6H0G8yoTXZYN2s7gtdGzT3s3sbGD6s/gD
9NO49ExH9og8enzseesuxFVAgEhugXlU7J/O3swjPpRrSsCB1004dcfYYC8tcnb2ZVe0n+0a8sSa
kmzLlKgNvCBMd07CWGWe7vMmJPcXXdFTA+i1wF41Z/7TmM34vKha3SXpVrakWdqezFmzPDd+p69L
q04J1IzXUVF5ezle+3Z0arGLsmRVwaGx93kHckOYuduVtTpZifusOVgz7bC/kEs4KX/+viSaPZ1N
rtAfALHCR7zqR/Ex6qcOSM9ZxwoDK+C/Od8lpTCkNxgKFll3GTkwYKriPhhNuHNyahA66O842C/N
mreGo6u2dkO8hqIO3ER3TpU2eP9ZQlW5XGgtn0XJycNjTiaX+LDUEdUTVBZG/FCL1z87UTzsHLcl
2V/zy1zuC1oMzj8rii9pgS2gfbvDwbXF9SJ2xQ9/AtKcS0rGBqhGMrkfK4sg4jQd4sE+QRneO26v
LqvuPHoQYBynHNmeNneLnq5mrJtAsy1qQ32Y2C1VHeSddqaSP+qcrFYqaRRngSQK61BmXZNKHrHH
Kg9CBsXFsi5xW64N2tkjA+QK0Hlw7w1rvzN1lcSupvaxqiVlHH5i78FCj6Fjb7ALHRpqBNiBIDDY
4dPoD9uoxLMJLmAFCFkfbp2/W1RSM71j+lo8+FiNOa7QsVa7wOzK9epZA/lBlTxyINgDfXcPpmgB
UBCWHYEtcurNj4bpNLxCDHCwW/ERYLfbTkt3hiwkYaAmO1n1bG5ljKOo5pmQYLpoq5iuxhHusDTl
0xBOj8rG61FLa+92hrQI0JGMtKgEhrUt1m3ZaMXJNhTn2IT3nrEfEz4aqPo9e6wrZ+he3UFRKBZz
YM8BLHGW0oeCkB00+uHD1UCmPIstztICDpQF1TihgwxfBVrDwPjS2+5hXI+sBtMg4J6PJoUtDMXx
uhYk+QO3hc8QUg/sUy160yvEt1iB6bQxoHrY4kjAYee1x9eZcfG4LwkCHZo+ARkeZNj8JBsQ9pmB
LalU+/j5Gw0S324qSDTZufeQASo42pEP/01xDIuCyHBU4P+V1mmJ6YkDD2ia8DxgRIo51uPCA0VK
NmSTJN29FRDWnr5PQBn2LCRIFM0lexEishYnfNnOPyqqRLHBgm3vACZTElx4QFWyXcE6FwcpADEl
QHl0/WqGnrgb6L+yGFfSCt8u4OSw8O6drnj1Bnyrc3SZ4etkmdsJYPmYFfMftjl3FcyKYYquRFJ9
DQgNO8twIxAagL9Wl7Wm2wcF8nkie7sxOZcVIWBoIhMZHW5CSxwCmFR2Pn8wb9yXOQ75RBG1U8UP
hj1HZ7CfJg8nMb6k18SzvpMnojKzB5hbblWCNKlioP3kw0nMA3ga2ujRLMFtzda9aQTmbhQPvu+U
E6M5YoDv93FSE7XbMptH+UqaE3mbuyXGjFnn62KvTwue0Q40YLAIYnEc7CsvvlNMiLpgCoCwcT5K
55OmN2rXjKwGs01LNAyGCKTYtukrsgPzZwB/3qTOQHkJttpy7d7GvUpwy2IWZbp836ANdHICaZGt
FUMR6Y2G9mAQKOcFNBQ7n0Ze9P18Tf0AgecS3FaNVZMD5gQ0TJ65X17ySmYn9gH33rLj4Q5aFKDg
tm7AESnNrRfyrFTL3s0J9hr0Jh4TYdchSZAN8AvSF+N9SO1H4AP0Jwt7zoR7S+4QGbO7TWro7SZ5
Ter+ix1ZuF5P1J3cdaS6ttB5KcZTyYuz0JPD5aNK97IrC6z4lceBsLe3nrK/YcF3N2lIGcI45++B
u5xAqmT7fJre+6j8wG2CwqF47PbvzA42GBm4m7rmvcbvhAXJ3rY6JhROpiuZtTqNLmfyyM6vxylL
dm2ArzkM+mTnLxRjeE3+3eMgoUH6bLGBfNScTQ4mYA8Gy/FyWgwn3pgzv9+SlVUZ3TygwNIJgcAH
UbJ6xF673Dz4iyDRnrqcKAgKVNKDyOhOh3L17ZagxXajrl6c6ivDhviQSjdEqArf6bcgMq3E7WRD
XMU1ttEaOgasvjhZ9oWAiBLGpF9hKFxMXtbwBfJd10QSt/mg3vuGlYmU8k1ssl01pObCqTSZyhjC
BXH4c9til1agCdjkbdDy9pXnX09wI8jF3Cc25T+mtu4jr3sz73PwyIe1HLtx2LlB/94/2NmCghSy
vjdYWJc4fc3ocdyAhuDZB/Jm4wI82wBuvjFdcRfYCh+FGa7w793X7k1ZfBFFQ2jBAUWMVR7Etc/D
tt55ds1Holl3XCtGkyyX1z5L751oUXvcBW/xAje8oD5qGUgQTvKbbIXeFmlxnr2CaouSai58U/so
yvZJLum378grYrenSMnc10NwVQv8VZjw7wfTQEPAk3R05vg1Qxo7QneK6W8QL0n5CgwBqDPKgsUE
iTHm9SDT+YJnyD7R+JNnulHYSgYfWefyYDAVB+cWPmwvwnP5EJbONXBOuFApjadh6r3FTUyopzBP
/lS6V2PJEyuZxUnuJ8FDMAIfd6AAweAJZD/LUPq4EKK7lCF2x4hN8zA51caypvu+AqawpNmNjgW9
DBQnIk7eY5ne9O5I54VXVkfU0W3GluiosoKWmzrbZWij28rmLht9npgTSIz9nBATabe5WrHN5J02
oZu8BX6nzilEBmjIR0ZY4rJPMIrZEb2i2ZR9oaI3iVR8IMhHQdhSZ3sQ2TWHEVAEeirMliEw5Anh
f3q4qCeHoqW28t+lFU7PXUEMV7PMr24jWkfIRGzaMC8PCdFoYjnRdU13+bnMwrfcIfGfcFjOLUmP
xQQ0q1EMiAPI4dAv553qbVBCwRJcFkJcuV4/X7Kv98//i6Pzam4UCaPoL6KK3PAqCWXJkm05vVCe
8Zgcm9Dw6/ewL1O7tbVjW4buL9x7rhSI493ym1XQ3ilr79EA1CTLtd8TTYxvmrH8oUFFuLZnLdp7
SMYhpe6mwm7XcGQPNBLMFSJGtRDA+QJ6om9GI/Je/VB8RfC8GEOWYpO1uFJooknVXfyY5Hb9JIpy
V1rOxdK7K+lAg1bvZ334SUYsx6nA/TGXT6JGkQnMc41XjGdD4tlPaHRpBIu93eKP5BymUS2Tv/we
mWzm73qIFKxzagxMRYoLmFwVPzJ/JFuPEUZrFhO3Chub8X4RVEC6Wis7sr0W6wK+IXFHaHx7y7zk
I571cGe4oQyyCRRZ1T3MqG2PQhGU7PbA9Pn4lhJ61/ZkhDTShTdIs4BG7XmWBH55vk70DilmliOe
/y8I5m541WWvH3lufonhpYJt2Towt2JhUPRMYQCXZkzicgdWhC07QvygaFSmc/Bj/dlC2joWMR56
UgDXiPRXzYSlJ2qt5zJzvhCTTfvI+rbxbg0xrHfs0mGglwWZ0oz5CRUEH0Dvh8Hss3e7jxTUFrjI
Dp5/hrWi/UCl9Uh1p4ZyXmy4Sj6Uz4EEQ70nyLxEgtpVTWB3RGBDFls5gn1nCSw7MLlAmJe+xD3N
usFFzHV5UGVmr6e6fx6VTSZXn70rwLDB5I7FKi61PaVmo2QG8Hwwd4B4XBhELABZZBCcNVv2L5a3
6MTI++zyOmxZlmSYSpx/ILpfXSgxK5E84wZCWFLDjoMBXsHpk1nXMpKO/7BMR32H3qRsLQ13ALMv
1AxZ0Ofpy5gz7xMz1jpylT/zMPsho4440E4jYgR+d1OdBhPW+0RFuAfpQI4yIStrVpffJMI+sHTC
67f1AzPoaOsv8Y8teVYOAetBxeMovS/lPOXNkulaFpu4iPdo2B4z+t5dUtbg9s2NpQD1arBC9gRM
HkJIenT87b+k5YUzGLQGLLCoHDt+7iol2oXZ3rbVp1ueZEGkg+7whOKiS+hjc85fEtQxR3svfkIK
MaBzSWrNNq9IKM+8QT/MLS1bn7hrTbfkERVnQZIsocgE01omvkvLC299WpYBUAB027xrodTgXka3
OPbGnUypjng5/uaTMp7JrD5OTeqte1lr267oj8oBjqgn7XthBLnIB37C9pdYgq0utX7Ten+yBgNf
1PBWN0KLYG3ZfzCmj2u72PGcYxBPRMZPSz2HkI++BgCQZ77PhZo3Ezxt7FzF1URHOnuD2lo681Xf
qT96KoADqsUnhvDbEQ47CNeBuZaz1KDK1LdRYYCDi8L3NrUIcU3469x0/iTrgsC9zvVQU++YChpn
fo83CyoSc0Z4RJ6PsQE6mNipNlxrlVpG6FyxxNJiF5zYsPkf+Ytv+tGJN/RVDPmDi/fP/5D4DCgy
woJlf1CB5oxGCEeQT3lzOL1zRrGMhfRLUauHviRiQwSnDM8yvNw2/Q6lYGurfk8IDxpns9056St0
O/tj0EmA1g0kf6E5bIELfJm69YdVjWK9g9fW8qO3ujRefD96wi7ab9CYEoM2MIlschhQUbkzHPt1
lAtEzvz1/eFRCw1YQ83EHp3uCmgb7rXe/U1towM44gsU/OXXaGcOU4A8EAWL0bh3BLFtXBjhqmXt
FtB5spyTNrBmvPfjAhFsZ1atE9FCXE692pOaUfKC+Bl5sxGk1sAAh0ShMSD2AHaVTdVtcInImEY4
P8PQvkBNLYGYjSRGMOZF+3DMnYmZQzjAYiHh569NkbylfYV9oTsroY8fzOavfZIcHRfEhDf6F+BA
h0TFzEhcOjS/Q0atN/Kvvfh/lUgll6AQAFvS28xAgL/wIiF5Bn6dTeQPN2uuH8bGc/NOkp6z8xgm
tVq+dYxp6zaEAIAPqzdlC1CNsjwYTflDLKW5UTqcElLdN4bIYMbELlLukKAGc7DWcpuO/WITHv44
cYL3swUm17takLDyzkMzuxiZecUrhb8gpsVrzNfMZ563zNuvUT4zEl8+VkfXltjkHzKH51WBFXgc
tjVIT+aT2bsWT9NBGnjtGlgofgtrnAo8K1uF7hhKGpIOLtKeTEH81fGSrjOG42EYwPp4cvgt64W5
HZPQnfs6jNWyetgeS2tc0LMDppohxbSRMiNAuOOpbTOdPtlt3kvL+Tv16r2JwBE1ffkW1YOGZaF4
4mImP0mFt4zQg1UsCMbtem7u2sUK0rXFZViuvlSDrl04f70YPfZoB15c3g2TlkIw0KL6s+A3T1tK
MzY8HeG5S/5UGpbMlednEHaHzEXiggto3gsG82t9hhGMhmoXZQGmNDqMtmJwFLuL78t+JdKAUYBo
gzJ23rrB2ZQp4bCtbrCC1M4CcFIqTx1cBxSC8suxnR+KqX5NMv1baExvtJ3esGTLpp7GGtHDf2Cn
30aBUSIO38khwAGVOU+aHR+LqdoVVBhFwylJ2EnJALCWu2Z+mpQ6jIYErimSD09riOE0AX4g0DRA
lvYx+acIqJh7zhjSiSZmat70NDGz/Z0DtqorfuDYnB9hZD55IYYpO7f/JE1IyLHOvq6Gg6QJOk0e
ChID668xWUhQ/buLI3gsPcJDZxcwtE5YprbrYZqshSs+sK+tO8TwCK3J1CM2Km7IMEmsaksW4088
9lvRs9fHfk+kHNhZcKA0mDX8okaCVcw1+5FXzABlTV2tZMUuoGw+9K7c1BYKzyVee1Vq3pcejptW
Tl9FPn5x2aJvQM5BhBULJpwDqzBPf4BDXlIBo89w9igKnkpr/mpwZPEIk5cdMpPBX0huuLy2sGVW
tHF2UGgg5kqdWx7BxgZBuA/wslwxBXgh0RLte424ssit9uD0UN8wHBP/4lC1UaI1KbIFL4npwlhE
ClMf94vwL3IcDRF5BODFvkdywkXfVrSiyfStR09k52IRZkjeaPZBS88DGoHVAJlo3Re/Ax/JwSjh
eGXocqnmvEuThUyLgBmspsFiclW02BLy+K+bmqgeWu4KbL/gyxoSjG3F6HwKoqGbtyRQTDwYbC9j
vXw4OuenVOD3h7L457pA40TZB+1Q2sGQsM/sSm6TmXkuzCImTWPX/9itdxQ2jCCZpUc1RxC5+KeV
XqglNiFfI7dYq16c25QlDRT6rV5TXWWD8WyU4urGXOG9f1K9ea/TbZ6yx3OADsVdemeZ4xBF237J
qtzyVhmkHDb89pPwHtcMZO1rNzkH03lVjvvOMmjYRhGMoZAl3XoMKUlNdZQYhY+Yw06RTsJpcckz
Yex71qVBmKF3QXGykh0vSDhMm7As/8QDI/IY5Y+fzu9MCB8jNdNl9PflzO/bGTNe6WpjDvY9k516
6dUnaR5yUw3y5uKxxQDC1DQLix1bQHeftNoV4/zXEGvDsTCetMYXLy1jCJyAv/Ugk01m4VXW/Rhm
06tJRORRFHC/kOhxjgG/grgEXi+wHTvGDdqC3Yw3Ih4fpU5MUrTsEEz1ouv5yXeHJ2Cs66Qd8rUm
ASBlzj5x32AvgE1vmX5M1OnhstBqcdyWultuGw2FEgqkfGcAHwgSd161lQOZIF8ysvQ0X4ludHbg
/zxroAQv1SMOIzJYeWjg8wnq0CxnBSQ3cu5QOmg5mea49qHZVRfLTkkx75t/YkypJ3sSTlMBVmau
yZMs5qtbtVezH1gGMuTpsBLLuC22stH6wMsrsM0ToDTwzRnJfYxNuRNkLLddGoH2waLhlsNbk4rk
bBACvIEzeLPUzujaUwvTZ8yav6RXtgePOBi0EyM5xyPCmpamxxd7YVaHGnxWZkHnAC4PxLg2kMg4
5ZuQ0T3Cr7K2hB5knUfSBHpaPmlW7KX1iyF3yQycXtD2/kPkZ3Ew1F7QqZFpff0o2Y3gMEy+p1Eh
1RhRnhgxuEgKByNjZ9crZN+pX3zNPVeRm4RvIfzSqiJlyVEviUjnXRZGe830oamR2Ak8EBa3Hm5d
mEv7pMY16765CHuKiaMrDL/m1mZ0XcfolpMp3yZRFES9eGoN8y1PgRYNRGusCJ+dyWN1mMv6iVgl
fbiAaZlARxwNYVMhG2osqqZNVvLCWxbPn6CYWVU1OfcZ1C9eE4fnUZMvGTNuZq/LrmB+zk1WDmZm
n0kWMJHXiHWJFZrgDta8vqlt7S6+mpK/d8kLWKcl2gyjR+3GE595uBwNTZDvjLoSN/nanogFa7Wa
PhwJgdl5FUhG4Fup3cY7rpfn0opwlHpwzRq+99HdVEazJCbx0A7OgTZGBAjePwotei7c6l04OaXE
aLD1BRKxDoGmr0a79qm8TxDxmmMfCY155aQFPrkZ4O/ObLd04jG7E0oT2pOsCvAV9rfftvR5+ASj
AFUFyEOnlWjJJtGZ/qUs1DdtyCU2slyyBjjEreBxZwyJaqLGLDgWMACYnqEIKmyaKH/48Fkmr2Ln
XJnpT1sIor2t785Wu7AjFq4v7xZXt9MYK3iby4YELKoohgAcJ2ZQSyWbHL4cG4OZ0tOd1oPdk0Mx
h2+VI0HNovbVbaa2GBF+4R3v6qm4dSp+KGkTlu54wG6bCyb/YIZ+2ZHFWZ56lCxrD0rhwuVsV5nH
FWwXiGfoQBjR/pIDHgeuNK+UXoA4CcTkgiVvdI4vTgHsoJnJZErZHIkPxx9AdKBEHXX2rHV9JDlv
zouvHptskEXVd6KTJApmLpA6nEboDrdeN57rqH0l4AWxqjacUubcoxhOLVmM21hfakNOY7D7Btvj
iXlc2GK8jeLypXZIOw3JJFEN0SEQngfIduplnsbviQQ59CsoScK6u9VFe09M650MjB0IC1Bj3UBb
OpSBZxhPMy7bIgfL0jnuTTHiWTFvXJnhIggaSbiOUCGYQ5iwj2DpYs1Wi1j7OMbozJyMbLPZGT0W
L8Q0opZbl55PPVZpm7hmKEaQyKFgHnlCvPUDM43PDrDFeqij57YYMXkNmg/X7pNBFltKeSHK9jvL
2WQZjUE2AJtuI8HtnbvlP1xsJ7rU79CrL1Xqb4yUwsDkyhWENede8tnF/kE1j3GcTkKv2TM7MI10
CKl9USFt26GPsNn/de8OEqd1yAjEKLTrrNvfgkLbTm96rHcnPe5+FefhulPl39764zHUhnNuIYgG
B+72gxGo0abp05MQ4UXEoaKJjz4tviebaEi44rUlVs1QjHQ86mDoBqSIHgzzfWppjCvYJNVMfFKa
ic/JIEMI+SHxgJo1bx0zP4w5xnSujO88pXz0dHQUwlXMae6uPblH48VlbsnmnNpx7OVWglB2WjN6
NZukRxLj3xKWqyvizCnVTMUDgbRDZ5GKrHAL9Fasav8tK4Y/Wlcx1U7JivKBRgJwunGK5Zx+9pti
/3ggOf1omfTXadT3x2YKA9dq3vNpgL7jz+92Xn+a3cgTG0kfdmowp1AichlG68S3Dnyo2jmtF4+R
J+nR3GVPx9qpQc/rjcNCRHhgeCGcI1IPgwgutK1qAshxN1LtNHd289onTMmXDI9W2xY2xtuSo5cY
mgf6HX9tS7JgB8Bsok6PU96QsujIF5kaDMttXldEKeeEaSF4i0kHI/8uC8g+CGGq4qaHMt+mQ5Wc
3UlBrJfC2OBdJZCWr1ircRf39NeJyq+ptP41hf5Psbkkn87clCVTTONgFkE8ISbMfFBF1FzFFudj
tCa0AhmDuygowmqnxRpOdKO/N1X6bHBY4JI3mcUw/XDl1srFjW7vQxH3hLLdP2KEPhZh9cbsmsWt
Fq2r2q3ORtc8h7FxVDEjlrl5Cu2YyiYEAJwbtHloE/l8po/cIvCLUfV73NFZ+DPpHgT4TnTTaI6a
wKqya0bnXcHL2CDUvPQMcmBvxmqkbfd/uv5fXfji2pPhjZfquXHluR0XAFP5UhHCARwe2KHj8xsq
Q/zxfngZHJvZGfvSoTPULorZZPSEzoUlmeuTbQTl8Jo0PCMD9AcuwYOwIRmPc7uj4J3YFoh+LRJU
uFlpfXs2+CuUXNS3MYN73f3xfJy5qPg4IAyL6YWf7nPstispnadUzjSjDCck8zucu6YKFHwCZEDb
NvH65QVZO/2UvYUKjojpimxfQM6ibf+g6q9fmMAnU+sfpipZxoD6gekSaeUeaZy9yVAjip8YyRSn
PEmzLYeVvtPTbm9nnfYcV07yIox0H9u0xjn69z0o8SPbVqJGNJAqqszZo8V8ZDk/3DEK1Ws8No+Z
qF6S6wX7obocETKY88la/lC5KA5VGGIUsf2LV/X+JTX7Y1Vq0ykd519sh8mhJUFjP4zmH9iN44nC
bTwRgDYHPqCfNTWYRn0ALUPDu/aqmKeCBpYXP83sRSQYaJN9I2fW2TZ1NJ1KhESnwnXeifOAml1U
8zm2K4VgC9Qk7mQmhlZ81/PPuYfv1XpKY2dFsqE0/a3tJqTXmDmKpsG+TtJnTGXPP2549+3wC05E
eXTzGJ5Vdo90n86m/UvUD52QHiNiGVgWkG2BBiaU5zmG54XiHXREBr+5HgkyCMlmFwau94ldKWnV
YGEdixj0CEYjVwg0Gfg3C0dnomg6gIW8IVQQJGBD8Qzn6jXVGIAyIreDhNfJK199wMIcs/annKo4
KKDbz4mqN1EZSXTw5Xus30KajU3heNaR4dRG8+Bn4Ur4JgmdffVgALpM3G9VoAxCj6tWU21yryT6
xUyh0NqD89yhTIzK7mron3HDWdvoJvRXF49ZW3HuDPWxyZi46UiOCXwZOS1Q50EPY3zVV/mXTaGb
xFzICPRF4HqIp0vCXovQ3Yqid8Gul81Jr0lUy+cXBz3J2tHMZzIgyFJTYUZYMo4bXAfRSk1dslM+
bOixpaPGG0mTxqizqJccDHaqneBrgZLVNq2iPe1T/+FLwzi3TrkED2k7B+Lf1rTHt7HJUJCbbKr1
SJD9NjuInVy6GbNwEJZO8smS5krIvNm0MC7McjY26QyowrUxOkhCeNmFoU6Ps4jvSE+IT/m0FWoz
k/qprJiTd9SHhHHIQ4sjaV07B2abxclwmvNgzfPRWWZu2CfPhlUwBVXMRhaBlx+mQekIDe9/WEBu
U/NtgfCYDeq8VPEdjb2/QarnN9wCYN23UzL4Z5kBaogZRJo9wQD85HFvFTuUMXtCWNkIhepFjiQB
FWWMxvowmFQXciQBunfHgz17sN36g8X+Ll3CrJ0Re0pp1vcWCqrT9sUeVA6UdAyGq3zGmV+y7bL9
8YHTjDmPm0XbYhToLWTRbMemD8gBCuk10m07Klofy/fWEccWIy9J8BrL6xWfNMKojFNSyT1jYCY8
CkEOdtEUlZBOKUaAB8stLXDzhZxmQQ2u/4VskHbFsos0k/7uq7HgUQHLG5UD1jJOJe7IbDPYdnnQ
m/ivEzfFJU5nch2m5CBMWomktdOg7fzDzD53P1tRtSOi/U/bQySczYduZM8pe4EdeHBY9Wm1HNk5
GV8uczwgzfDQ/qTdsEkdG2ubTnaRDAeXGzu94/dYu4iC0SV92aPD8O+eaT72k+wMEI/DDx1jaLfP
9C8UuHaxyTWwtrpt8YqZ19Aud4SqXzV6460xk/neVkFbChvhFOesfmDgimLIrjNiCPQzk6RzPtp0
KhJkouuTtt1I4zCrv8Ab11NTc6ZIXB2ZyF7yhuWlx0lNlDcFaT0/m4CL1yztkPtpbGac6cb+PiDR
HE3X+DRhsqQ6KI+Ol9+kmFnbmEMamBUHnEaSeMAUduREUtnGlmrnOtGpI9zh7OGMC0riz5E6pL+q
xdUQWsT0VB5e0PKXEzM5eHy0Kbo+RyRkHS5EYflGZiT9im29zUN98b1Qv+1MwXQ1Gtw3zvVd2WvZ
GupvvCG+ac01GoxLTkIc20TQhfaT0IZ3MgmB1AyQjRr32o7eG1hfQXm96HJnpJIkLeHiVsjQaPeD
tgaZb7dfztxtbHYp2x4DGCOV3yIrJJQQ04HWwARjlMgulJ8fWKCj3628bDtNi82030ceE/HFShRD
6NyKOm+CzA1/izH+XSroMadTRHBNWpGDqCskSDyfUqr2HoJ9Sp08z9q1qsyPGTE/STQTiJ9uwSmz
J2KnbyPsSp+cRV7Um8YhNMbmhN4axyf8aZ5pA2DfEdLlAxeKOkP8XBFtnTwcK2fOHT0ZRS2Ppu2/
Z+wulaVmGPEFlZVLaATODktvcaJ20P+GiaSKSP3zdKYFjkRK7s8frWQv0kqKRtcFzY4iiSzkPjyG
lvVsdsmtN7CfFpn40Afzn28zbrEkolYzAplvWeIKrbrhIZpwR2kIqVomxh3rz6Hp7uDbxnNdqXuX
yZpdpDffCjSvNzPN/nZoA4///xusaGg6/WwBh1xqugrxdw9dfj0hPd6llsYzWouPCbfeMcOUdDeA
Fe7DeJyAXfGWzT4iaOiZ6TnSaB+AlSNlAth5TL0wvvQGLFEiDEMRJ0/uMtI0sXH/jRedpj4cDT/v
trWk7ZG6rpCukVOCE8c+DpnTXjBnPIidIHOBaoeBUpmjcf9X6t3b2Bf6TyQ6yjS9eebob5a5mkbI
PMuH3kDAK5c/jOaqV2F+7pvoSiEi9gRB4z2s/YddMXms5/4slj8iM7okmSxPdduRBablFhhx+AYq
ZdE1x/Up8bpTXREJEHoZuxn1AnkHy1Obuah0yx2yTWMzOEnORk3ztikznXVZIJCrPPClYpmStnnO
vGWiuEgcDhXrYhcJLCtxqhC5Gu5P5dvlRaLLz9uSwRv7KtmbB3g4xnqsDI0VTxIH0vD+zSL9U3kd
UavNVbBTvg1Wj1KRjMkOh9fGM2xy7ViskneYu/k1RkHieBnPWrEoTUFcThM5xVVcfzUTIgS37Dc6
CqxQUdlMCthemaG9SRhYX+fc6Fk7x/eoYaPS9Ny1nnDzhz7MbGmcUqOgZBuWtkzdqWwy6q05vvWN
V1OP1h8VlOwTM6Nw2zlm/Swdn7wNreu/YVnujbZJru7kvKuLG9kXsZSPxgOv28sMT94fmG26E2FN
k3jragMQWt3fEFLtU81+MUOUIkSMsF5u6kcn7Xtsxgh6YrVrm5JkY65DR61H3zqhotFWcYT2ocpL
RjiqX89zAcoqPXEPjkg5rbeYGR+JXta4J1uq2NBIsJifETWACDULBDHsu+qp2yFmo3ngw+SY2ITW
VYbIvviOV75CIGpxLACcp1tIePTW0q+O6KNYZpr6IY1ztpHYmLbKtFC+Yt7WKu/UQDzLspfKNPj8
KTnLnqGCMotnKIHPxUgr7NfWR5ImJ7LjBWKe4Wpp7q9Cs2zxQmRo/PalhdLDIWKwNyKNrCgBdEOz
zwrQxiodyqd5TPy1Nwz1rZ6ybJ0O6d+h5QlYYzBqDiy3Ix8yx8ginTREnDQkUDtF/WllaCDkQApa
uNTd/cQiT7LbRlmiXZtEugdWzACydDxdSKDkEoU8VnQYFYTCon2TCOM/tCUdD4hyezTZFnptfq1N
A6HLZGvrjAyhNUGVECk8xFuIJAvDPo+1e0QA55ymov0b86psqHnRZHFGhtBrGPCgFJ/nOxlw7FME
dpiCRy7IdSKjHMTnhu+lgW6wGZfjjV8riGWkIuzGzyz4XvrZ9PfSVneCf8m4oiRYQpC0k5UZBNUk
n3Fl/R17TuqulfrVGFo25BMFBz3EhTttfjoh91MbR7M/elt9N9GyXQm14iVln3fWOuaIlfdJled9
p/wDYSUmPLOy2MWc2WfsL6AJR9dHvuScRt6XDaLERyyQS+cesXBDdGbNwlsUjuiy62jdmaW/0Ud9
X9uToEex1qmHb9rvdbicrd7dJ1AtpG/2GXVQrU7TJHku3e8EoyLvomc88DBhwWFC4ugozGBMgOmz
8nuEG38jib0hzQrylj7ha2SV1bcVMb0Qu9sCrXwDspKrE3WOTJCbhYJOlrAW5JFa+E2XNzRcYnMQ
g7i+gv0wgoj848yf+zuFKVMJZ6SuZMJbc/mEddgfQ4PUkBSwpBDSOHkVcLw+Tm8iqZlrGhIkzNy9
uMXa1gWBFD2Acr3yyudMiPNQdEBxjQX9PyMYN2cRHdSMs2+2YQ8nPYVEQlDdhRvtlBdWxYtA+8rZ
o7EDxVyufJv46yKUJz0arVU9ayOxTJV1imPGrhh2+mc3dc4Gxc8KkO30cGdXvzi5/s9FpX8MZzcN
oHp+OrQp15TaFWfzSB/RTkfbaTmi+k3oMkM2w5bNyby3oyY6ssaucO8WIYtCxt06ES0Xr2iGi+03
2Ob7Q7qvQ8JYZdMgsop3cYVtlZ1+f2xFty2EHR7VxJGDacPbiIKNw2QQ4NTVBCOaPrW5z1BrlbUy
v+r1p1GSMMTGvjmOGIH8Ph/ODmzAczfnpzTy75qrD2dhyHuDxP2QFwb1QYQDLYl3NANcOdSgcRnm
n62n87YU7VNNqLZmdxmg4IEdwWgM587IPhVWuIMRxnpg6Wzhoc9Xmwh290ZH2apEOB/JX0VWXokT
Sr6BkoY09+wfc98YNWrzMRVx/qJdDOjIR4mlmbYTnQZmUERKrf/b4l9+ykxuI81CSl9kn0i3v+3c
ys9qmhhJmTmoIWO8ETujNuOYhDs43ey+s/RiRORAtxG39zQRHt8nwK5l3m7lxAKe7eF01F39VKKg
xvWfEkhZKf9kWUuK0QLqHDKOIbhM/trsiQ00zD7d2z0HrCS4rpl4IjKhbSO0hEg7jUu16ITDQrQ7
s5+wsNlvWsZCJ2+SvW8SqFz0+Sns5GfXwRJRNeMG1i8XzTf27mRiw5KP0ZyMDccySXlFdnaU+nII
NxeWiZa1NsloCnHb0Q2uGK3qaOnr29z+oQplnDsh/IpdVKipw3MAR6nrXNT69fiBjJp2uElfmqF8
NoqZu81M2TCyPvFJvWU4wNUALm6YonvVcZM2xuicGBasBlzkX6Nu//au427bZqROoJwarkQSML0c
+xNqlE9LEI6cIsrQ+fDiYtraksW46fH9jgLjqox+Yzff4/bhLgN84Ek6anYcn3UNd823SHPKNlZB
buOAAo1xrUvUeUvJ0svmx4W8B+S5+mEwmGmMmJxsyle6aM9IC0qgrxvbRl9pkgseuABU0QNTsaU+
F23SsKb1LJ6QnOxvUODMjtGBGOy+9G64ys5/xCSPbRtEyETpIq0LkeDlAniAJ3Hz1A3PjhnfGhSq
wxKERLzZz+zYT6Yzfw5Y9CIr+bVr6z52xK+27lecI77wJ/HqYlbxhXq2qhDPevJnjsPvtmWnyGar
JjgVXUAn/xj2BQ72U1pinC19/qusxz+zVd3jufpasBday+xKEpfTDnw2bOtXXdMdZh+W4OgecN5+
eFPqr1pTZGhewlfyGUcspquhz+QmRiMI9Hm60854DukDsX7QiTJne71xFn62k/8ruyxf3PWcSqjT
kelCD53OpL26m87Q7FWq4RIAXc54Zew+vBFs9PLUmDPac0Ws49i+emxoZtSQtQ2Jx5gSMhLUPsOh
xchIsI1BFd30XUAv1pFVBiU/rmYiNv0AQSL3RZiAUSCaTGlIYgGuA0wOp01kut7awuswUAHdsviN
sAXcnT1G8rqYUSdgzFxpvrOtYHJuaPcJ/XsRVZez1GMZKzPyBHLNexFHVRymxuZxM7CElc4dtsQV
BixKQEDBOOEd8i1xpkQjTnA3ejVaQpfCtuYreEdz1p48cxFxQqHR6VEB93zZrPjxjczkNSuL7QYR
SiuuN0K/dOI3kmdIMWdbE8ahndOYgrs3F8h7fCf9hdwg6ALEGU/oyxbOfm06gMyqB4iU4sYoSff0
5eKkF2SLcmWKddOkhSoiBswZhnOzBZjx2+oM9+F+PJtpQ0UmNIrU9Nsd0BSYtb5UBaRvFYOyD1Q+
2Hb2tKVkQlnKOznxhJyfp2SOiVkw3LF7Lcd5P8fdnZryDRxnFqExhVbgUCOXdr6ns8vWclLdJmIq
RVeY1sxVYR20aE4v9qjwXYEjplTlLdT3EIF89HMsJ7ywVx+0f2soPv23HVn3Jq7XRZH5B8fs+LlU
cezES8MO9jhbNYaQLOP7FgjlCEFG8Yj/QBtWnHy4xKAZ1MwS2bTv0yLyyLpTZ7DnWvKvkeR6zPTU
FgEZLA9Ii4V85BSsFVEA3gRCJZuMYEx74kF4OiNb4QWTbT96hYKoG+L+qONhubG8u43aNK5rfDmb
ruyeNS/ZdZa+TYp5DGbyupm+TOoWH/ldbXU8GhUz0ECYWIiHg2N1L1LNrzazuA3Crb++hSjHaB6D
xHUxgtW0x/xFyRQtWO0EMzc54hvtlfOsYqMTvVkReQMq15fADhJcCtKjOOFXQtd+/Zpmj0nBd68X
pxjLX1I2t7QZDqKZ//pi2lkoRiGNZb96XVwjrDw72WIv1zV8kOzLmt47dSxoL8KNnki/E3s401ev
aeMrmexBnEAn6UNBEcrM6GR8stCl9leDtR3mPrxkWRlIkzVQ7Ngew3O+4bl1u7Ma9iLrnuAIJ4+c
OL7dVLImTDL+5zReHKMuzALOGwoV1J+QFfTwKSW/rKHL2PURHzWCow8wwtnZZNKL8cE/zmAP96BT
zr6mt0cPmvOhVAyf7Ma/CHa7IX0bXZOnnxyH7kPU5suU6/qBMeI3MbnBNPtFECmyDwGGdKobL0OU
vxpViC/PUYgFKqs+23kxH5XdpMv27SeNSlpPVm7QC/7UmcsmzHZ2aduYvDfLlg5F3UB+cNzQoRv6
qM4NijazQhgkLX5LcQ8xPF7Gor2fPfOjbv+j7sx25EbSLP0qjbpngjTuFz3A+EbfY19vCClCwX01
0rg8/XxUVvdkqqqz0MBgMHMjZKZSoQh3py3nP+c7ergc2sgsHpp2uEEnrh4t4AG2n6Q3qbrXPSc8
upIaPhpka0aLuX0Cs08bohlhGcurrTPFxbMRig+99U9FGNVPNg490/MnnlLMIw3E3P2QmOEjh9Ot
l9zYZVS861BWNl5sF4d6LHZjmuXL3qwf8zaf9yN19LWpJ0eKwYzzPE3HWfJeQJ6xg8TmmjeRZz1j
8lUM4m980zlFk/GKyqD2UWdR65FXvHo+dxI1zSytOOIWHCVn+t4i5RvOaA74LZCHJmP8MlP90Ic5
Go/O4omP6WzIfltQh532AtKg1h/CZYgJOSSH0NHRmcBTuhR0j/Nq0FvwGDRl7PmG8Tu1nBz0nK7h
IVX2dbLa/Qjd7H22koMD+Kft3ZncnTudx87cA0H7wCIxPtduete0zgea5LT38/wlYiy0jkSSHVNp
3I0s1ifT175Gq/tWtu54GUdp7KLZfuA2jymJ6p4rDZ8/qP0gwC0qxlvKN7Hu60vimcx3i1fhJI1i
k7BeEI/zaLs0RGA5dWA0scVmopILTczPmrLjazRdx8ViY9TODfc/drm0Ao2L0nZls9nnQ5UHXa1D
m1vOx2B6BuyEBUYzXXNANiDY65l5mvs2OfV5c+obZd3CDqdJoXTdrde5BMWT/KxAif/+S8kdgNm4
NqyEa2Vb/FMfLeb8FyfN7U3O+Jt4rQ2pk7Q97eDVVhVV/iAS5nB1feqafoKn95gVUOWT5RfUdlE0
09nhM7onxBVv+zBkn8hcOjc6hr9AipJNa3JsrDOJQzwsu0tGuVRZORCUh/ZTZE52bJOrrYXEqhr5
Iy67ltANQg25HJNI1SZHnO3bdtMyrnssrWVqNJrHts1A47fzuIPr0l2zLvrW8JH3VLQ2LRMrNjCH
vsoMimLDJ5mm21ySGJAmNgjUS0xt9HGWvhkMUnsBf0Tb85vutxnD9PkNW9sHOctyQNwxKZ/YKZu6
m4jzZdEj3g9xt5MxsPRVVypyz32bb3XB46DPGwxexg9MMstM4MQGvzh/zelHoUz3ZCbUSDJgaXc5
HAqy+6a69SEiH3RCcVast+c89u40U3Kt6mMnAJe/8AnlrcA7FhQpzXha65+nSLwsDzTS9fjcSwfb
pCeDwa+ii035djAoTsd5g3MHcrwX3c0+scycqdzWN2pYD0aeXCwWvIJcdB9r3ln4Op4+PcdpD6El
9goUDUAXvhiNbVays5eEfCAbAFuOSIs7qbyMM7k8aaQfeslckOZFyWN7wjPlnXzKS4tBr2+NCltu
XMCBdYgdmdgx0bQh5fRlRABTAyTLdPKs4cZEAs8/bJE9+FwAyhbeX2dlG9sgwcgx+mkMxyTQwuZD
1V52MHgb4TzSeW0ZNAc5DlPMzjtKpvacsXu1A+NgrxNp2gcvO1JwYwx3cXLPmWra8BPh6gpd+yQ0
59xzUyZp9E3EX7KZH4y2vY3RaGtj+eGX6sxY+jtMkBZxltKv3h2JXdvD1PG0oYh+0xeRdsBx2R8q
HNPullNaeGulGN6AmgYNjaX0gRJy0LEDdJMQQel8RjHupnh+qQixbD1dShKe+imycG1LlxhAjH5S
9/aZYEN4y75ZNCZzpAIfN4D/cyJKBJxHCVkNKTG9urO9pyMQ+7Bjbji13TbRgrKaFhjFt6plJkFZ
WJ0leI+jucHaDZcc60Zz6w0o1CAIBtKK7H5lvQ1jd6HNPFo1v6Mbqbe37FeGyxw5SnvL5PuLigJF
iWG4SRux66uBA9jID6FS5bOWi3Vli83kcOJsSKexJjMXiBJ0xBu3dDDdxHCoRAZ8j68V6EsPJcaw
fW3cTzMThWakJdPW7e/3+rbX+VayGSoIujDQrGQ5VEmPYWjEF9WzLJBNtG9r5jnhAPiknTA52yOA
iNz/pjwQPKMRvcqZ3BHF9gVXGPe1MEg3hqO+hvHyUVH6wVXtlOegKJTbA0TC8Zdqk2RaTEjVGMsH
LEhbv+k/4Y0xevfgSoCioIYNxvgCLZra8KuK3NvWyB+ZueBuKt6bgfol34UI0dM9OllcvvLY3SvA
DeuZ+RJHlk2OhgXIL/kSkiG/68BUITZcEijsPPk9rTlzwduCv+sTtXM6tELrrgu5z1JPEqSRzsQ5
YRevXW4uNetR2wGAG2ec6t7SuLMopJPzKYvxwa4mLp9cqqe2oQHT0DDbVi+DwRI3uVm1imJqTpeu
aH6bQTBlCJpL2QJ24FGwepFwWqtpwmCRP89iandjWwSoiNnOLrhnlFCgVlIoSH8NN5lOFDedIELg
4g0NmdCQ/OMXOoSulh+fKaSlgU1BTkx9tSsS9ayA3xo1rzwT93yK04OPzuXI9yidx0BAK8DVXN+q
efkjEzRkm1M3uUpOrV0niNf0dFak1s7iMhOBbu/YW9cGsrHqtR9xn54NoK9AiwdRfPHMnAnnAzQr
Ibpw/rj8NRPzJ/GyyqeoKpdWyN+JmBZyBHKzsEiC/cJxj8k/1XXceIEKzXEb+hKgG6A9ZUQfPOWU
FDCZwayEa28BYEk9OQ+dvC1N5xW6xefiVF47IxboobWA9zeLjT0Q9aPpistc5PWRaPAFH0Synqvv
VTy8sVXeZ0sbvV1Ud3rXbaGhcEjEysDO4tfed2WcYHPKf4ExNsx/ZLj6OuhWoUPFpuHG+wX0O7Nm
eok/egEn7XwVduAO64gc4kTHl4cdAKPeq2qlE3iiIGimamq6JQF6rbJhBig+2619iXq5Z1LExHMB
IfusYCY6GBe68q4qGY+YIZNzmGxIjGLjzPV3fBV5XQFeQbVKvWMXkbBt0fONrC1ZgqqTWTlHGuFJ
3jcPeY3lY1xoJNLJKFTK30DovGr5cDNo2vIxQj5hEkgWInye+ZIrBrWnJCEaMg0Y9rK42fuhRs7D
GNoAv7Td3HDaOFpVIHTgir1p36uZ7m4jNo+a6WPMrpcVhgUDB+wJByJ5Ti1l7tHxXynB5LR3hqmr
Y4qJfD6yjPO95Pnng1PbgBjBFh3NyXshuABvaBe1fXWwIN+CtNm0mnMoXGdcuSn+BZl3D3lnHjB6
ugif5FZAaTlm/CKd7jqn2RfgnK+yST9qnQRhyuNrFrQLey7dtBGDikYLYJHBp3D4JNKOdJP70046
6XtXL2NYMlTNMvMc1LhnoElHo8kzZgjx5BoAAfJHi4KaJV3jKYBdjUZIYVR3Q6K/wMfDQYkUwrqm
f4yyqbde4XC6EdYx1vkbKXl+To3dXz91P2HWvzx1vqX78PrRmUymiX/7E2G9KKXFB9KCveuFq2Lm
XFEjcsIJ0VFJcLkT9nMgZRSflWzDgJAqsTC2dA9fNonI5uKN/efsFoIODlTkJQMauto7VyByzfmX
NFpJqMx5IXsNAsUhuOEne6fFuyHSSmxikEAFwVemyHyFioystiAPRoo9Y7v5KnVz2nZafiJEMe/1
lgkFee0lJFU9O2nEX87mMNrhqzv2j+ESRalBCNMxpLFNQNkE1cKP0cqjvsDVwhqPuFsVywt78G3g
2hZ6q+An9QqYQ5NjAEzhYPrXr7D9Tx533zZoQ/D4Fczwgt7+A8M+KVUISrH1g1a+xip5MepjrnWn
yWHYlsZIP4bhKEwu+QG2IWhdq99oWcSw35h0Do/W2yC5BLuKlqMm23RKgd6Low/6MPANaEw4qxSG
Q10/M9NDRhv3bqI+ooQnNP9m08GJ+nYxW2sPre5Yy+6lpBsa3pX74olhPyxN8wSDiYiBBbD1EHdL
fv65d3LoJzDi5htUlAPf7UdeY3Zr0vek5HTkJfSXwy366xdrKZ34lcYMKsfxWBjBhRIX//OLFQkq
ygyn8INRVO+TmX4Y2AoB1T6/U6XIkYKhMWzw/H0awi/PGhljgwQGNrsNaQTY6LZ6+etvyP0nnGbf
t4S+LNaG7hu/fEN1ysOB5uMHLkYwhjfJNy9/yDOIURZNucNwLHXtbVYAPOfYO5Thsa/bB+okOGYJ
THz457nd83hMpvkB5FSkMSpATV6mF9ts5BFgwvWeFPXRWqCcloBqGnr2qwm9Q9eg9oPu/8x+pMnA
cSxXL4VXHatsIGfHfrfppW/wkYcJNRWPogpB5TSE+pcAXS4uMDCGjQ9QcaUE7RCXsbsfIre9m2V4
GSgN3TgaA/LBbNfaZ+kRzoI4+zI3Y3TBJ6gbi/E7yjnaFP7GNOkBLfPzstCZDZ83ZSVv0cjdzzVo
OIgnNiXeGehz70NtP8T1/PrX74P1Kx3f1Zlt2fgOwdTCizR/KVvAlzlDgGedqvguN5Tc0k0B3nZE
Huvc7Fxn91aT3yVJ8gEB9jDp5fc05ESfU8JgDWmzHhe8MkOPckUGeCU0bgEpBNhk4gPOcpz04KFx
LpiDh83dszeys6alyWBrTtxE1PSkHI7TVF58FDnpT62p7kYkgg1c1S3+N2/tJNGNXB5OmE28ELX3
+zryf6115o+lM/8j+FFdvxU/5M/umf/sovm9feY///X/jWoaw9JNPgz/dTXNPim+fcTf8n+7bb99
/pDxH/tp/v6Hf++ncf3fdN2zOfCxasK6+UPPuP3bsj5z0dVNi96H5Xf+o2nc/E3YtH77JkXi/1FN
Y+q/mXTI4GB3DJulynH+O9U0TP1/WfUM06Qz12YJcflws0f8edWbtM7SvSzSAzPMeiJamGgth0vI
RBvhmyqN8K1bSux8LDUXO5LJe6KFfLCZElqHXKstKMdmwcPoDK165f9vcem57sOA5HyrZTWPNjH9
bE+Xk1r1M1QCWVUU01Lvt+Z+znQIXk4wOql2Myx9fNRfWNAdl46+MW7OUGbw1tsxJro+UvEbKD7S
RunPfr9wYCkkpZMG5hDLG8+b9GfHVM4nUTjIwUtNIMpvf3UyrM36UiI4L3WCYikWrJaKQRLf1k02
Sw87B0bspi6YQo+K4AJsS29L49+8p5ByGdctBYaFsXQZDoXlMFdqmseYibtaZTn26zGHyEK1mnfy
pJ8BDaEeMTezvuNaTWmijPCNdAKqUisg03BMK60vKn+Gt4nKims2kEtjIirs534Elqsv5YzxUtPI
xMC8I3uuHqGAG58zvbDP1Hdab/xhDORN4d5g91JHfS4MmhagnepkFO79xnY4bVAU2XDtZbg9UR+Z
MBK5xdebXRVHjWYV50YSxJZaEuD9vBnrqL6feL+oJYRIRfgj+wDQYj/SRdS6axR588YsFYkwTdd2
o0KvWBXS1+9TC8T3am67OGDuNp7KyHPOwmH9z5Z+TNdeqjJb1zOp/XIazkTWBNemmvPbngK346TT
tKk3NX4z7vzTnpoS59RLOjnnpZ2zUpl4NeEDLHYbWHE1lvtdHMfQ9RwHqnLMM3IsVaK9+nNGlGjI
DINIXRS5WxW18oZrNjXvHLSJmojQ4wLiyMJ/62s5fNmytKBZ5Ho+8cZY43Eg7or+ODT83ZZ1Z2cy
CnrGWA9ohOGwJzidHxz61Wgkyzi3AxEZwRlY/uxfmyhLNJKxc0lGSCQMxHgjyjuRqP4trnltt5Ne
2Teyzq0Q9m1t0V6vt11NehAiAFHEbiS32mL9KesIJItuC2bao8LsiqA9Af9g3rsmJd/siw4hgaGS
Hm9Q0Ju9V+fzgL3UK8S6tGlykF1ZLwFYEM00k7TInbpDQIgHgiYOZ1gYqDhRV+RmmeuGumZtXakI
k3BhxP6hjQemTuEeVZwzoMwrTrCudWvjfVg7NU6Wcqx6ZFi3NC4hN9C92QFiTqNCvMQmShZnTYLG
fZ8YdHr43S2l8/ZHgh36Ztbm6Jk5Y/cg+C6cteohTrOaaDRb6haWUTysC5Y4Nq+OhhO4BbF6Saol
LDlYApGQ5dC+Zf+NjzXtxteuVz7318Ftv+t1Ctwrb5oTWr37mpm6TZp3qBfEqedtU0+IA+nYiAp1
kKuPaGzkFWtpm9tyKGbqnUxzxz3NesD6RYiR4yH98gMpcFI06Uult8QQYZi1a5h98aZCxrqERVXi
/ZD2VtIjiWdzRFR16jLaOoq8u55U81Yob8KejkVilYmWcFsBjuCGwFe2h1kH1gD8nQumzODFm1zM
ohyZFlraJMyju/DuM23yDnD421s31xCifQMkIg1YM4Y3TQeO1KYPcP2Go5pEdIphCmPLRgC4C3t9
eMrDytpNlBuYK7Mtuu8YS+zXotONLTdGunV14exjCdYmLg2iBUq6J1H7MW6cZYYtpgbePIOinTQF
7VsMUsfLNJX9cYhSCukTBItuMMEfxO5wnUsLfVKilEcbdGwVYFJDaTKF/loxtD9W3IB3HQCeFyMb
sN7AA+jP8C6aLeUo7AoK5X2OC3PTNz5eWn/irk9TNGJ3a3snguGsY33S5jcIy9EhnhquC3iZ+o1h
1eI1xOi9jbl3fUA/TF/Qr9ofGWQZlE6/285gjNmGcF46qVt/T1PbOXBdRozgtAdtlmXUF6LDszDF
cbLV1eib8CUgMe7CRg3vXmOMjzrAgyNe5zgo02441My2ggR73KXi9sUsrhn3wokMzNN9/ziToSYv
uET3TYMpX+d44KwAZHzKUiMklfvFvVVXUAmTDB4sHGFKR3vulvdwzsXj7ObyxIEZ40RD6lRbMTYy
r2VT8k7GeFuhuAIgeElx1e8IGGS7RB/yPcdFuIhgyyF9egZoQjAZ46syBNqjuxgzk7LgUZDLJpeH
h6H3UlKRMNX1hhQ4bGsXFEvjI3znbXZQ9TwEgn0mwOsMEc51fHsDDBVzXGr1DwULcUIB4xjtmaaM
WHZQGG1+56Lr5N7hqpmE6jVveWU0cnThQPJwnmCVqrznk9KA2dhHLaWzEX0O9BonsiwOphMrml1s
RwtSqnSvRk0GQKOBakNrKlBCm1Fi2RRU5sbmGOiU3m4Y9erPUwEfcsVBWmJPLapzZIn6jqxchdUk
ItM9xmVsrYmDwFfxEjE9Go5bVYgmRTExz6kw8s66t4m0qeIGoSA89EPSLbNLWjGDghqaB9CR9iN9
bM1NNfR8rex7CMB7ihbiZqMEewLxP1KaFJSvZarLS16VFa1kSX1XdCLdzYUWatvSm9wXwx77a2xp
MtCcmUl2VXv0yEv/vrUdfJK1CslFZgV5bWm3KOzO1N0M2CBP0JfqV8QvbTfV0XyiYw3ZCyNaG3ix
brFm1a31BqE0fS5HTHqdLq2D1PT0mIwyPjuIE2svRoJFQi22pSaHdZpGh6TsH/NwcUx303xJ0tq5
z6uBUGM7WyE6saZv+ON9simQMO+tHDL+Kkpj/T1pRnc1tnp2UXA+4QcVs/oxgZfboqkx4J3rmDQ5
1QWNcCl4TpIh0OfeO3emnNZVlzFD11JoYNQmr5PCQH/CsTqQzEio7mzQ0E6j0/dUg9vtlz5b1a6U
LWDACJJqjqX0YhuZTxhEp8bF0drsoYmKeavqLn1t1AQ2K1JJiUzII0wkPTFxGvolh9apPhJu7AMT
08ANONaWPvkC1iHptuSbZs9YNCBO1Vt/MMWSi7fEwRNgKTaJljpEkvIKnVFhzWGgSe4xoIgvPU1l
gonGmt2PrgQcAxWF/VrrE+oNBfN4qskB+UBcY0pR1TX3PrixGj6vK/Tb7iabSPr3fJM3rKVk5mlN
PM4RHI3Y4cypi0g91qlX3jpaSO4qE7SxDcolj6DN22S0YxJ+CVm7JCRqqouhOOP7kxyrWq7rGkn3
cttoIXBMbQbSsjZICj53js38M9V07wF7VHKsaBx7omO4O1mJ3R/0yZE1pSLSfDacaFrnI6StghWM
MwaVjvgFiXWSnt7Xg+7hKJbhBo9b4u8KiVEGJjTRNj8MH7qmgKCg4StKzMLfQwznSuvGz41u2ztL
Ae3GWWYHVjvQOuAa1bOIFxIicIGGCa2ffv/D/ez2d3Xx38q+uK2SspP//jdk7n9x4Vkq+P6giQna
p+vB6zzOKYTJOyteLAHY0fAwHua8I/Pfwo1oFTQE9n4DG/ZE1XivHhV/16rB896ZjbxXpsEJZoaS
QV02s5iFD8JlH7K4Fc6c+KuLZtSY2LJLM3EJQqUZD3CALjFlmntZh7yDWkPY2fEZYvpFMOso59Ix
92IYH9XovpLhjXf4QZk/jB1AlqYDn+TLRq5t11sQICEnjQYnEd4NefR84uJVIofd5NM/WZm+vnGr
Yb6QuJ6CMZYuyRmzeB+NJP5sy2GET8uWMTVGsR/nHssyMbZLZzHldar+EBkC9K0BTOnFmkfayPuk
2cfOCJCjtdwjrCr/M9Ocnu0onsKg1cJ+VxQuZOlWigTB2Q6fEtSQVx2u/cZJSOPCN94BLmCmaEbD
q8kueUC6KQO5bOKRyC/+lHg3Zg4ab0Kg3VcxYD42fzKZ6PfbpJfzLa7ZYBZzt/bTMcYKZzpTEOYl
hStzmNRPCnDEj4Ep1ZWwkjw2HhsxVSEvgjveremit6+ErZIDtxOm1B5HS85tFAAR1InlBOIKPTjw
JhIdDh+/V22KxiOHk+5o9DRvGQwSqnl4ZRoFarann6kpUvEdREx8MCealzVI2Db2OMO78a2C+icR
RgQ/EmmdZyxrD46huIWYoUapQ6JybFJpNl80nVT2wk2+OIz36BdwH+dcg3aUUISHRIodMVyO7m2a
lE+JLMxP+lqTe2boE3ml3Ot3Xei4jM7i5DCmWvNdW1AF+Rz6m9jr9VcVNSnhdS4Kvq0qsC/TsMf7
rC7uXJQbnHg2w4HxMSoFpVJcBEAeNrW/I1/IBh5LiKN4D2zqoB8JEhBV9fz3yjbLt4JDFYl3QDPK
coubJM9Td93CiVs5qotWRQKcG772Z5FTyhiNTJ4LO/7hJiJ6irsB/IphqPRA9AunqIoudacXQIRn
/9OurehpZPbGbW9hlnR5JfZeHDqP47DQHlEm5CkrgDeYZlHeleTD+41TWQvxte3rT63GZt/SmG7Q
XL3rkVGvs4mzD1IuvlbwI0Ft8lMyk5heHMFHmLx3TrP6z3tdUd03YsTqVcT9U+Gm+WMoK/JDAzuS
6RtM4K1mAiOVR8GsCly6las/950/76rZhKfRT+A5MNGMIe+W4U3+NU7LY9XBXVzbmpq3xmR0r3D+
mbjHaXQlq2zf8Kp7G4r2+jPuOWsX5n0cyLkaLu3SMcNQcC0sg1Mi0T5cqVQ85VV75oyYrdzCLj/y
n4tEPUmi61n1XnDoo9P4YGqwClvQ+dTQZLAUATo6DUy8Mk+2hTW6Oxyolzof6+OoYWoeUuNsmjIY
M9CpuUM0rnQ+ygG7JZyGeyNjQafEsLoXy2X856L8f1pf/P9IORSGhdD2XwuH/1PKb8Uf1cLf/8Df
y6yd33TDFL6HIug4v0uCYO27f/+b5/9GLawtfMcxkRN9E7Xu72KhcH/zHYqsfY8JhmtZBrMeWfVd
zB5o/WbQYMzvGK6NBmkY/x3J8JdhuWf5iKKwnAzDMzz+Sv2XsQTcrMiCvS4Pnfkl6GF3VpfG1gJ3
YCjpjgdJCpK7uiA2bDvZYdxpzXjUHozX/tl/re7b2+nq4P5zmg/KUoKY0V/1bL4Oz9Nzc29wIrHP
8k7TWiAHlIA0VDie/vBC/7MTwPL9/e+x49+/f+YpPi8yqTHrFzk/QgQtc6/oDlFHF9aD+eqXFUTj
L0XeY8KCSe3bLSqX7+yKZ2Z9MdHtZ+A+LGd45DgDE/k+qukEg2fMtJ03WCyvoyv/RTeo+CffJpPR
Rf9F7qU24ZfZnSikUaP1lQfbC4t9fJhq5xLNxo2hpdm+apV93JTxkxla5sny/XF7cpFnWXZfLjbg
C3h92V3lp88WjEdO0GIAruJZWx30FvpjFLJMd3a/mWQaw9WABfjXr7L/Z13556uMrm065Bm543Mk
+fMxCznMSm3QDwcR2WAnFdbn9JwRN8XNZxHnn9bkaryLVpTeJYyInpIiPP78t5//XZjaIQFYfk4i
54tKzvzbpMECsQtona5GT1eh2fd17MtrXESnxMqo1S2Zowx5555sjmqnn/+EWdQ9Wbq27+tkOMSi
ts/c2uzzz3/qi8xgZyK9MFfqFIJ8QNty8p1n2OtBVeEaP+eL9AXIIhhjRXKzSVr5TiJkXQ2R/qCr
iUjJegQ5cHTxV+fSa/f6xGXXrNMnucenKI72QRXf9BabuH61LnUNsnh2yvLaugdyoFQS02aJoc3P
QEDjoW44fY4QZjGJ7CCBlBMTtCjlPo2XEu9Alm6LlpAP7Y1joA1auqq6Mbz2bGNIL5kLDZfjog5/
INSjYtOZ2HrvzMbHiYehb+ZcGWp7YnrEcTmhcGUN/vpdF3/ur+ZdN/AT+PQ56gafW3tZn/54uI40
K+rayksO2DZIQ+grHfxhisYjjS+yCSj+m8pX79OUNVcO/FM4/6CsTqhkr9wu2Vl3Ioftb9eCchBd
PRilReipx9eY1hlGvgHlA+NZfxOl79HslVcj7QEmiHgBbWa/T70YRkU/qn+2UPzDR9gwsF7bNosq
KyuDhz//ME4T41KL+vggLi4kQyeG4Tqwi6O25gYMI1o1Nk0qGjRhcK01KzlVczQ1pGZcnWMzv016
QDEvClViO17bO/WUvk/f3TftUdz/i9edCt9/WNWoBbcNA7A1nSHmz+n2H6411XJvjNnR94YXN7fZ
/ci88Mj+Eu14LJKLQ7R5HjeucIjG9LPi5D8QBiwM7IKZ99TzTmDg1d+ivOVSMmviRLEYVn/Mv4eu
vulmUVxp1MEUwCc4Gez8eRzMeNN1h660JoFpw9z1UTseozg9jUM5HfLZhhbYDvkp5vN2tsPxahSd
Wuk1lXkpCYAAwgZdVEMMMI4eKwDBHIm9smsejWY8zFVn7ICSUKkB1/GlmFEyIE0ks1hYF0Z+rhcf
9M9/InKhtkLkeN2HrGdHEjvNxMsOvDz/GIe7DrV5S94SfZ7ES1eKxXJKtFcSuBvdTWza+YarBBFl
qi9Zz6fbGQ+nbbU0ieCAQvOF5ajTSlA3zxWlu/vBwEhvJ7se/+oqv50gIPdpxGksp0SNScZ3HCDb
GXpHVl5zQs/bnjzdyrDbR+bMO8KX7cZ1KAkfOg536rsOWHNnNe6bK9yDtIB3siDWW6SvftPBUEXh
Mdde5n8Aow2DCuzdSKcZyhaQ+Njz7qkiWWIdJ7dLb0G9qI3WDPeOSS2P0G4bCJ5D4/CRLdtLVmO5
YA60j+25ZAAwEReX2onqSo0hgfpmALyZIp4kfM03BEGJxUZiW5Z3iDjnZgmyYLECXJNqlzQXL4VL
PblCf1nXs6p2Fa7ngSw+umJ0Khhl+H28I5yEd7LIae0ININtElLSlgvEZ4chlbhRMKTyrKV9xWOs
Tbi2tGI38f5eS0TWsUKULfLwI9PUq9+4tyEJN98i+Ik9D8b2XFhnOvy4dHWkDlTD7LDouI03jL4G
KV/niJS6Fv8A7gu4h7PAeiThaHkjYW+PrJqhMEGJEd+3wTUCiNei1+qNoLo2YBN9a5LWQ8aSLF1k
MufOvZvt5pPGoV1BCr+b6LG0wedQ1JDkkhVC2VyITShEiw0gAWciD8xjhDkFfOA/y7Jm1BL60Xas
rccRg6Njtie62g6+peF+yG8oit4B8N9KLU5XdPregPUO9Iy612mnjNscFOmqiwkraFxIu3E61yMd
AzlfwdQp0MJIsXUdNIukob6bNifyphpgl2rGs1sfMgw6iPzvfhRdR7q2IrpsVqWtQXCIoXoogAZe
ceSVADOcNRgvnM+Q+h1m1+2qeCor94fr9G8iAzJeijoCzQ6cPE2SA5IHMbOo3WeSLops9mjHqans
mchr+/5BkaLdVB7BM1lYGFM7fWGBkr52scPi6QXt2/gwYSZdrp3OfAxjQu6S4ew6NQcsEl6unbJa
x702Zu0u7HlSo4r/V4S0EgFmJYoqzAepkZXiL1CrVm+MAOPpaea2vIEBgwbGhQdUTeatFbgpSAzt
k0F7blBp3YePH3efJCbIyYr8nmRYiLEFjatIipNuTNhSTTT7FLMyo9BotWCqDjoalazL4prFnkEB
lEmQC3sH2HbQDCTt0mmPIwj3YRkfyWPtuCY+wlp4Ua7/gDFtXpe0iNoZYe9mIlNnjdYdmfFuk2E6
pzKx/NSo+ymXTY10crzigzofLcd98GLvFgsWLGtWrJ3K7wab5KZS2ZsI34HJXQ0NYKTMHroYK6AO
23LVat9A2AAQYog12oQrmjL9PpDGzRks4dhiCO/7dYAfeFzb5lnExnBNTf9JWIit2ljM5Gpj7MDl
DCUbjHcHDcWF8rFSI7S+3sQzXDf22g6HGYC5065ntwfQShVLE/ffAdhCQWNYKupMo35qvMQeXZRO
2VwSVi7n3Ax+s531F6ikzVroybiuG28/S4KH+vIu4/o8EQwlIoz4Rc1TB+LP2/jzGJ09oSiqgkys
nKS9y7vR3NiQ1pl/OxzUl9TeVPAVcIWnq4EgeBBqDHNxNg5rFcJzC0PRXFNLmrQsTkEpiAeTSsde
2jbTrYXVpqDS8KbgYKKLTl7czLVJ4zGY7ewhPQ/pjKUAx+6KIoNqh28OVgXj5k2k03pLjME6WVC4
NXpcAkDw2rHpFq9b1npBPLcIc4l3ctOi34dd38EDL8QdfcPatk68kHWfc6yfVj7G7wqXhApJyWRc
2KvMrjeKfDHDy/gFkeRShdN0J6h1XnchRGvhF8VeNegakShDDYLmQLJjMJyj0g3r0aGsyEyHjaal
4j52CWFMNQC/KE0Ptu6nhwZAaWZXb1lK0z2wsQW4nHHYxGrUy2X3xnxpeRjGWU/GevoiNLuFulvd
5RHYulo36ksbw6ZwIH+sw4J1t/hf1J3HbiRrmmSfyAuuBTCYRQgPrRXJjYPJTLrWv8un7+OsKkzf
6mmxmM0AhUCKW0wyxC8+MztGKvSUS7a6zDtvDwgx2VplIy+7VNM/nRn0JpKKfrw1pJSZY9oOqwnE
satpNLhOJYZ2bW2DMIt2UsBDE5LOypLo8NNeMgq7uTW5ynzCrz+0mJrdKOqTXZlSep+MFN8IVRfH
kv1j1sRYGVkucxpp6JI2i/YEVKIaIuPkFC0zniJTt7JR9Auv8sxrpTKmL9pa3JRmpWQSpmQwYr8w
GLh1SENXoMakoLzQG7YRoZal0K3y4Kgi3jHLG91UNPqtkuWWmbsh/Q5GQP3ssl0p62udtrxDURFy
m1HSxeG+JGnMJSwGCKv0SN58SuIBs9esZUsily/ey1QCw8XWfak49y8gULKkthlFcGNIutJSbhYA
DegwIYaX0aC3j96lr6w4xXrg/7KKtgf1ZiobPsGbpvCTvQXW2W0CWb7VgldTtpvhJBLrZVddeTKn
BymPnQXQoRxgR1IScBwNtOyaKIIm/B0A9X8+APtZkb87FchzJz8/a+oYrzVOq3Mz8O3LQMhoFtWD
zBUOpnZHEnCgUJQAUq7dSqfZVLLlYPzJuQs50KHtoK+eVhtBWyOSdUUsVBa6+p76WnMMLRkLRhQ7
pCRN46hbBiDrVLtzprQOhKbh3BlG8xxBwM4ExGc4XcWjF3iR7DL9x8OizsWwy8xQ3attre552cl6
SD5loHnUHsX0wKjy7FVkdgyieLsKXXofYaQIOg3kn1V/Oo291uS2XXQ4eDZqh8jM1BMyo1GVKzMH
2m1WunYmw7ztaITkKUmfgdDUZcMud2w0+jLo31Z2kUgV4jGKAP88iF1ooinlga+QyaFt0ajELczx
0FKzTp5Ul+ZmRADTM7SnLY/B5eehMOzPcsztW8zzkDRks/2Klbay/fJspTo3K3hCG4s2iQPAy5gw
kVaeYsLaI9ifZzEon3GPwiEmh/Ooy4QcucCRiBsC2nrZPVTRLzj0P5zB3xYhJEgu2/Gyt3EEmML6
Rbgs2hIwohqdBnAnIRxTKdYdrwUV0a1eLgooELplvSkmjTlaADjaIU+xHHrrVWglBARNahkeZeW6
b2kI6QOn2fpqDB03YLNtCgUqZ576W7+N+7MTJtE8VTN7ryR6Mu9KkLgANrTjGLfXVFWDm86fYGpS
z5poT7z6xrWK9IOO7aKpDOtk5u3gGoMjdgq8/ZlXwQAMim4XRQSo6nbdJM655IKS+kDh9AwyYN7V
gP+lequ3yVkXIefifF3H2ixagP/DMuu1nZtaLCV+O5zatkr2gZ9Atodr4gLPYwHA5/4FNQiypERL
F06WbdhhuFEHhzJRdFBM4GVz+dmsS3NinEW+sk4guqyYgLS3Fls8T+rISpDBrYvlUtvXuab+/SGt
wKpG6VBC0kzZp/mvq41Sf7Y+3eJgeqghg1TCj9QMWec6qfQnyUbKWlnZXD3+yB2VnBiGPm+6xdAt
OcsHPuM0DkqbvLQuXbNSKaclz0tul/RaxPxiioP8HhFqkw4AQO+957j4wb+2wAhEvqIoGg6c0Jul
CoyxDOCLDJMG1sg6Bhw1rEEll7CoJ464al8wfNEZnjuLIk3UbewTJP751c8DHdWEMvWloNWCDYee
YjxGU9Fcq0IkDNJHLrbQjhsW4i49RGrov1DtXDviPR9Y2G1lKQ8eIu/cVhPd5ed3Spq/qwGrpWmr
4D/CkIoprVL2P7+qWRgoafRkt/M9ba/YPVAlCX06osQdd0ofubLmv1shbw1Zb1ac4RTecIk/95Sn
eaNg6RmxMqzq2iGIBeOL12NRuikhkHnEQa+BriTvH1IEU8Xc9MfiWt7Te/X0bpYln9O9lmzNtyGX
r97JPiHlwOqcBXXE+M+f7yPpbFysg7/XjqRYlGVBmEB8yqdBusCPgu3G1QdkWaj/9kMaZk7WQd5I
4hnUBMCftWulx2Snn0t9wVatcZ7eXK917obTjv1QWnBdaMz5ccAHf2nF1ZFqrFCSfqeEOLhxoAay
og1XTbdnhOjLGwaoCbZhJDvQutVNgVLs6qq6NmHtEzt3vHvHTejQ2f4ftcOerjSCXkhUYgJy3DaG
wL+XfGxAW91JIWc8EfHPExGTeT6JLSju5LmY94/mpDlz+V6fi6tZnIxv+0sW2+jTvo0XKKq6xm3t
zAlstmQfdr2Tgpmd8hv6PQHLsq/GFITtJWVYjEwcVkm0bUU6m2VESStS5Rs7+NTfqqfmH4Y3k6D0
vnZxPx7w2PHB6WbHrN2X4YLiGRIQ4bvxXUsH+6v/ttR7uoHj7qckXDnFPNUTKDpzL58TZamCc0H/
K0l9lasIZ1sIgcXamFBUcer5DAbEAmZIFGwqRVle0XXmtb9YAlfMEh37FS7LgYCKecWVvngHZHMt
ac9zVoHkzd/TULoleAYr6jyYNTpH/ld905ijnrSDdvUfNDHO0rl0xHS3Sg+DWaw3k24WXpLTWNMW
iyyUf8gU5QFaM9sVrjnETe8hOLBdvUgmt10cDG1dVIkLKgdVL185nbVhBHSP2OSbuSoUipzz7OX4
0t4TfO06JQNf2aGGkw+f3sXkCAHE65TsFO2DnwpBsNqFB6F+ilcPsWRdPHN4MaCIJy3UIwOPXWRV
yOuK5Vs8Cz4O6klg2cm4PehvtetrX3nvRlhnttxXzL12rV72u/+hvdr4JONMiDnHzlR/kY3reO9v
El6+nXr2pXX4kK75I39Q26C6rbcYi9DFSmb17h/HoVVhDlzo3PRbmbpj/Dl4pxAhAu1RPiiMnkWu
2a3lbpNBwDE/2l/eOsiP5Hs/wz0WSeTexvuaFk1eK47Ktr/rP8EOfOpfbby1b9MT4N2ta/uiu5CG
A0rSe2NzNzjWN8mwRsSe1YeMkT53Hm+T+1cIVjOAsUTNl1ZGCMAt9atxwE97rl7xY3yBJLnVl4x2
RWyE/PDdozGPw0HHXdbnG24hSSIeX1oEj6nx7WxT4cZrW/gYTTiormHuMuiCzG/kzziKszleqVlB
/dPwSuIdUIxZeFOh30cX6sHwIRYXv9rKXM3Fxequ/Qf1HM6zusJ14Dgd7UJLXTX3DA8QmiXHNnCe
PWL9MUxgzOveusjzpdIduM3ccFCt1XV0idjwbGu/ltfBtm9OwdKmhOHsaevhFzawKfwhxnZF6s2t
Hu2jvun7+lzebT6fxdO+cYo03gLlvX4DyWp63c6vNlLLwDW1F7JAtTFLfQc87VgUUbKR5K1dDt0h
VZ3QrQue86Rmdk6WqSp29QYf9zy0MUSx3mfHmKUII+bduwHsc1/heDbtFeBSymO07JuuKpcz6SXX
YFFq93LItXNHQoYw/6K6eDu4VLOSbzRn/fLvCvz2abJlWr8MlC7l0B7zc/9M7wVfYsSuLZZgVTaq
1C4Zr8ToZl7dYX3D+0qj6VKJzFlKP+c3l5utPg4h0TdMeZ3k4Gaomh08H3kZEFd642C3i5tE+tKS
5FtVhvJeqPbOT8h0BTU2jXHwnX3REPFWwRojn5t4iahCOisdmoONXRHlqvdvpZIMG5FQShlhNXsb
rNHNeiJiMoyHU8HRLrRj/U9seO9J2MpvXnl3/PITQ/boqiG4/K0HmJ0q1ZTcqAvT4uCTJ5U6VdoW
1+wqnhqDQyov00UxE0TDZ+YX7F6JP6KQrHur39TcDKmjN05yLD+9JqGJlo+U0Zb5L9pYoQd2+hcF
FK/CYYcpUttZeqRxjyAVok2U6DcmuFSMAPoGGGSOtyCmeFIty5vF57s2p0vHjwD291+ahREs4G48
9ZEV0W613dKTn/RLVrNVZxP/jVT+bJTvXJpTVhummWsdbnTZ6QdlpRRaulZWuaLJm7YZ7hiHrSOh
jw6zxPRLpkunqjPyhZfz2orM6vawprv9z68cO72FmpGvglBH/qLwvN3iNINDoGAt9jDIo8kEiDMx
xe8oNRCc7ngQJ/3m2kxajjSpOgryDswbdQ6gz1q1k/ZTTCoQIzXq0CdlCKYGVuNJLcLqeAsm/WgM
x27mqfTUmK3Lc4kPZTCKVZDCClAVgF+pqgTseNKwwf2aUnGd0pKzV47KpF116ae50Sc9iyYDxC1l
UrnSSe+yEb6GSQEj8TjpYcWkjIHnmUdIZfReoZpBHZk0tAExrZ9UtRj09mASL9V7FQxuVeYH0lz5
ISuSa9/I2Qb3EObsDvctY2cICC2x2XpAXabZZaGfxjYLXTPJw/UrTPs/0ETKnBNkV4sPraA7CcDD
MHzXvlcsIUWOKhFm7U1lkH7sQwrmQtDhiWTEZ4yBPHOV1dLBnDFT7Ya1btfRAWd/usoNk4iEKcvb
KsWXaISytXTa0tuPpr0IPUGpMxfGoh09moiZJ+n4p/R+oYESnDYn/2G/j7/ij+5RX8SZVaReGvKL
z61QsnMZ4vfJTJg1IDMdSlSg9idnTIXF2S9B5NqJt7MeDIoPST/cLSnPlp6Vw15oDmkFBz/21wnB
g21ArmPe2dh727T9MtoqWtZRzsA0CqhRoNskBCPpa8pv8OpdmnDSOgYxIlWR4beM+p7xgsGdYghe
pkLizinOhqL/otJtmDUKxjKQZu8dIjzhS3mmiy3fBESaHvK3NakquvXktvShJsUc+jPWdXLsmeFv
PD4wEm7S0Epudm6uMx/pXLZoc48r7Ut1gOJYDZOQYOQClS4lwyZsPXYLwcViYCI+dyQtIfixrGER
uZItfxDMA5InieyQKYMbYwDdWxafarv2bc7YYKWH7ERa4MMR0qqA+7Aet3gE1W3LyAoG8LqL7KkF
WL0awKMBGz2GpolXdEqwOSrfOuQ9xYmKNabpD4zlc9OS6mXhELBILcA9sgC16pcM0rE9zCmTgdTh
X0PTr0+N9yHVrBzEJZ2lnasqiX5F8Hbp3xQhv5JS9sggC295j0ZyLpbEgM4J2ObM1KYthzAQ4nu5
HMz+jU4IZ2MWlwTiid2My6ID+NjDz6p05zzafYhxroafHX9y4pQKghd517fLsenDtfYdKMSVPa0J
P4VyqGzxJSeVcy99m8R80K16qWrXnUbmH9E7Wlp2sdBpgUW8i780zN/wwRjAMw6c6+Hgu52m08+c
YFmPJSBYmansVYX2Uz9DIaRhmj4hS+ICxwhIX7R2ZjKG6lju/KbcmX5fz6kNZVregwxtcwMSaB28
81+70mjBjjdgQppOPm5DtAyXglwMVJgSTZFxMx+VLbMKZctbn+8TJjO3Gf5Bwin+jqNbsDWDj6bx
bwlNWO44/WkkFYwaEg5F9Dty5aV0KBBlthc4ZtdehlLstF98iPs598GJAtz+KvrWxEtAz0xIirmT
Sw6EXTO43lkbwWgCepcGImdJS9GuUQE6JJma4vqKdlptfdjh6BMLL96zEt9XFlqGa5MvgKq9KbpG
pYSRfGzISrxufbHDCJY9nfGXNPFEJeo5lp2a7AdujC5V3TnrSDjD5vkkh0GfJc/NxGPBjk/R1zio
J4B9DYw7Lpm0ZB/TUV1ZiVbOUya6B8gjawlsw7xNeoXYcvs29uyrtSb5S72libjCU4FTmz5cKRzn
dNVdsyo8YKpxsNKXR1/w0ocVM2CncAq3+IQy1c07RXn5WYzHPsJ77GNpLUFLHTTC7+3EPMQgxKk4
kR+4yTjSQp9e9LqP469X8lOS+cWpKy5j7hj7OGl8t+B0Mce12Op3NAGNcXyhIjLR5giJJrnXBiT8
MDCrddKUPIuVbC6dqajGmh68qntvSs9Y97am0pUxYAGxrWRHjmQvMwY8/Dzg1VsiY3SbEUFpZyli
3HkOBm5USdQI4Dh7GpLegpwhteeMW2vU9NmoajGs6UBZUHHSLBVV4JINQ74LaYSFZ+6NrHEusMOT
e9HrC5oQx9Xo1bU79rG5zZLgrlEG00DJ2aDKFhjpR3lTUhTDiM7ZiPaRUXN7G+q3orCBGAYp3W9T
oZDc6NGTlBBVMwpX3iw2l7oUhCsY9FObqEYVbwSRrfCx9BiKs5Q05430GYlttbsXwLimwpeZT8vB
PEiHGPjNMzF0qkdyRpBUKMMxGnnNaTOi1K6Y0enu3yAWGz3hb9AuTz0llUh8cEBqYh4u69S8KlSr
1pDxIwfqalNdcymCrhNjnafaKoXgNeME950E/SUDShFI6t4HTpVG/rzKY3XejCxhhBB2joNVEYNC
PE3gwCtOP4whke1oMLx4/jb2YG6A3tLnlgJzdTQdZlgJ9fBtT+eVFCvbzuQALYJqY8nhWqSSQ+4j
/6LiEuFET/d+NnyIUocPplFy0pMdW1kOJIUujJp5VJjhqqkvZRsa+6irD9RP4i62Kb9xvsHQcNFl
oO2UyGlyDgpTrqCPYF5nG9TyKzAHpCL6iWEwN1SaCZ3TDaYCvsuX1xlUlFodBgNO6hCifXb7qNlp
Vmu5WdoxwZXeaZ9Vz0Ukm27sYBJnskEjjdkdCI9t49jaJvXZBDYZGMLNch/RKMg+46IZXpkaDGuv
J+tjVRClo7a1toXa/6kHwzp6ZISyd23M+71lWv2eTALbEM3QI+Q83ur1Ss2K36xkMAmlpnyohGZ9
q9BXqeMrm9SxzyKthjuSY7AdNMwyvNrFZzA50iu9fe/Bj8KtqOjegZY0kfVX7MU0skVVgze1gpqZ
qMuS/Rc93Wp2Y4dcUcN9WtuxVi+lIkxXDR29LGvaHcrnqons9Kx20oNrCSVElvQlBXa9LCFZpR2q
R17mYtOScWQAw1VxyFiGQpMbaGVaC2+0xzkYmeAuwPQu45Fj6o98G6aGdR70MFj7IfqcNcr6FlvZ
v3/4+bMktqlS+fkbMjbdGrA4N3olZW+Tjd+1IUYyI9mwUhHSV5IotJdonWXrKO9x5jl3vNFcO0pN
PWdi1UhNtRdNUu39JraWYUd8Am3A3JlIDDvUg247ddH8/E4E6Z88ASBm+Lqx7SPqoWbqh4RBACaD
1m7zRlE5YuRuC8O94oN0d6QB851WEoSyHOP486Bb6neIWLmGtPXlg8++FZWNwAvwGfsB532+UVYe
GoRbnNjXFGWWV6w+Wb711cuR/SEpHIEpwd3QV9ZuEpU6Hw1TzkzrLPFivE+Ph4FtAMiS5RkyyzMz
elGW2U0k7Tkp830bl+LTTx2VCxPvGoA6tNMISzsiCH3EAYu/5mfKI84kxJLUY/rVM9UY6hF6QaHi
3okx88ShJn9kQrhy2Pl/JNo51bHMLgSxDlYp0g0+KnWvs9i79ENTMpPSfqb6lnGJ1Utu8jZEDZPX
1MkY7+CJeJ+ljKxo3OTS+lQUX77mpVaspYIZZjok8K1t0yp2IJTnIFviDdXp47aZHn5+9X9+q7aK
sm61AuWlT69igRRhn+1sgkSr9sFsRu+MkcE7O52MBJxX2sbK2npuO/lcrZmR+e+aNl2go6jBVKCd
pVE7KkYz65R+B7NoEdCEOGcWzeoXZONmoN8s97KCxESUbHsoJpytzJG7lGksX+EgVZsgcNLFMFZ7
zi04/jOJwvME70jlKA9zgCgGyRhsF4PrSRP/IibZ9voDeBv3XIV6a8KURTlBoXtnaRbo2VX/nfiy
WMIcQne1u63TaBgulO6V2ZH13KfB1SYb7voGV/8MtuUihpZPyJWPsEdwe2YObAFqTK9jJJxwOTrE
yypmxgI5ObNK+xjQJ7GNKUQdotC80GsSzoAqZlsJjHBiRyetrp8aeEK+YbKnBA45DMekaXtVgqQE
DZuRC8ioaGEYV6l/kWpPoFZ7V0KD8Vx2tLXdMswfipFYWl8fS+FVbtmkJ5OPRE2SilhidkVEfYPe
reLbzF4Nu1zb5tT8KQdHUX8rhflLqqxfpi73hCHtaINN5NjU6RL4dcwnWoceyR8kvfydkDe2AgsA
pB6mWHwp7jZC4jJGDt2rIcJWJrn+FcACCLQvT6mds4XnaxN5abcI87UctM2VCkr/XDdgw4whvPlO
xoiIK8HKjFUZ91dIh2LU/uO3hlcVBAHtbgHbyF+qjWWAt9na+YllVjsMHaj2PgzrHU0VDz/HE2rg
GDv7oiT3TJT/VDWforAybk9KRT6aAokM0r1LkjdYZ0N5A9BQHNnhKfbyiL5xcn/ZuslQjAQJyKdA
vTuavKQBa5wLo69OVGAZ29SnsSQcnPFp5G7TMFrW5NA4tXHmX7nU3c2xXcAUTDdRLsTWgugMJ3hS
wBtja5lDBkd3FO/w2fo5gU++BOOcY6kxq24iIPFN0t3xGDj7yGzk/dCghwkV0pr8oUoaqq0lrEPD
fdYlVt4Ci9ENd3TweenI6FAR6nRTwX06ZaPnct5eJ17on5OWgaU5Zt9qSNem46jGhi2iBpNQKJQh
2uEyaa17X1jqEkRNHfTbLArqPfYdorMmGk4qURPTcs7RUlQdmyYkbgfRPAjFaqQaNJajg6dm2c6Q
moxRqnkJLX8ZY/uGMzzXqEFcZUG9Hfm29PwO/3CtOMO9HAmU15m21W2fFqlQduOaXBBcYGXW2dEx
r7onbwFWF7NwDT/tVsM4EJoGeE3aXp3rtTqwPKY0tRTFJz2D7WIqWEYyKd0oDd8i+PROYrtxwtCt
H2ruWTKUMcOqNh7vQtfphh28Yf3gT4aCPhAoF+AIFEafllHvWooG5QSunYfViCGNeM96ug/V7JRx
dH9Y5syRDH2frC0w3ZsstjqCmzqXqcy5iprYsOcJc23RSrlS0p7psZVre0Bub6EXw/OMw7Po7W3d
yzGM4xF8HLYQyqP6uVxrusuGkOrZK+6F6ep4jKhfnSRiVXDUbiDJInJ+cUhlQ+Qo8jA64Lut5Gun
0YbLp9f4n2IzAN/sQxrsbWVFIwtfqBrDFYZLiZaPTdMoGsRxlJQm0FHNOEJS7ZGyqO1SrkSYKYJz
VFn3RGNYL6ji6f4EhdG7VHzErln4v8I3vda1dVlbYvfzwHpTNmV4CYRNv5tO5S2aoMscKrgJamwX
BUj6lZGpzX0IoNqXfbFOdaBraexlN2NoOEHK3OhHVezx1lT/XUTgr2CiyWP/V8/vvyQxtL7J5BwH
+CZ8ptHL76YaGQ4meOe6leazPeMqf1cVcJGtjtN/r2JowMny2+Qdg2nH4VJRSubyv/YiW3/FVv39
u7L1CZZEOarF1/yrbbrMoWr0koRm0h9lUKxs2ohEz3qLd+KioyIO2Z8B5Uqm7KwYKd+urvKltz/z
dNMoS/2qYpTXTs6tLS9vJcWNDA42wzwiSDq3L97FrNRr+VlRMXPILPWcEh5pCI+Iu4AJv/Frf/bL
MPZ+UMJCnblpg7vN7dBgC041lmR3bkgjuCAWNhOkEK7BgSKcy8XYqA6+81mhL9jZ/5vIiWL/Bys5
jB1NVQh0yGRweOH++pzgNVAFVnMqSk/qpe929FRUOXHCEwVE0uCSeJt5HHuJXJpoQZvQAdQrcRGb
CV1ZKIZ9HVjHMmAW9JGYw+xQJ4sI0fBSIh82yIg2z8/CnoRFLnUG8i7xgvAYhicSBUV7qLnHYMKJ
leV4BkkZu3wTbzr0NYMpLKPzbRs9BDeib7k4KuFs+MyyZKEsymxh6fsPu59hgLVWjn3YyYgz+/AZ
fo7lQXvLP+vuM7I3zbgmb7qI4DowgYnllbSu4DnYB1Vn+jorB3WRPumlCATe5ovUOu7B1HOIxhff
W2JW0m7xU/uqsV99T/+8fBL3+mo/x3DRnoaHi1j2ZAiy1y9xtJle8JoXvLr7BNqezaVCQ260vF2L
oOAUVsjWAZeHRhQkQsaO12NrZQsjaoi3iug9R78MTwNapo2mma1a9E2sVGidfPJ9lE8HBfRSo4UG
aKIx5z4HjVRGKx0f2UeFdoqfaR6fgkuG7rlmJV8nNGFKK+/ISYbn+X/i7v8rx2/6SCmKhXygO2S7
HPNfP1Kco2OpYBC/oVljmY8bcxh2dvOwP5LoIzOttwUr7htPy+fwrK/dUdyYOz8yVDSc/ivuCwHa
GhMofsCLo29C0quncKusN/xz+7ifxRdtnaHQ3cH+qh0IA1q40O9KnZGactTUBaUfK3XuryNkUPVJ
we5K2wcICphe78U7edzhQ7OvzUVBKwzwfV547mbZia87qYk3E2UxjXfjiyT+QrAixywSc6Gqn5ZQ
sd3TE8Bi4kYtdQgcuxZNHOebKBJ4XTCUtI8kd7t8o00i50GYx/ahvqR3Uz8R1K8u+Y1UxSt6lC+F
97ZyKuMbrXjWMAOihet/KRy6qmsuDd5GlubpqTqEyK4C+VVnX7x1xoY+UoLLHp+kl3l17tJOvsTP
SGy7b+sr+J38toudh008vXHknIXp72iSfbcmjZqfCzEcm23zSzY/qIocu43RrUO3QzguHr72cDiF
T4LykgvQTPRb42wuo+lGsfwtEKDBsogI0w2ts25xyB7Zw7sGD8lbKyxBvbXqtjbHozUNQT1B5ZhI
wauJT9MPb72XL/XKj6sg6G3DF+UJefpbXrXpOzSDgIQVZlLeE8ZbZjLHtNfFxrYLYNbzjsHOLLnT
n6i8ddq6m9WvWv2EW7FLEekbVuWP6QkYEtzpF+nmpdg9PTVfhFaDhRLpgAMg9rZGI7yblPp7UoJF
D3yKxH2UJz0LccAXHXx0k5ZCA5TxXMj6mTBPg0lvzGhqYZDHiObb8a16K+V1tE5TSuZbTAHBwLTZ
I+C67oPm87/elrT/GJAhGSNb5CrJJqmm8S/RJGZ+gZXkDU+Er2KShQ0Tt+oTSeNEVgrH0If/WVdk
ZDWdd+HwHZS6NcPiE47pwmKiZbxVd3GPWny8mJx5MZUDVLNO0GhAa978xPgeYd3jzNeqIamQDn5f
21fcDywbl2fZu0zTKHmMy+iaVpgkRq+r71U+MEuyUzpgEvfnB/5/Hao9hF9VXuff4l95fP/fQvs0
w+Yg9J9nb9efFRsYbx86kEIxTARoWl2n/88/WH0WRD5L0Q1o74bJNZG/+Xv81tL/ppsaoh87ruko
P3/zT1af/Deb4CgCtKzCMlNlTkX/jN9afzPBLfBXKqnTieX3v//XX0JowA7/8vt/z69QqPX8S9KL
cBdhXk1xDLKr8v8FRxkrLEN0T2erUFYfzKaXVtesZVt09zwEKZN4SbHqqrFCmduKNlJn6ZilbirH
vyhn645WwMkcIolnoLsLXC7qfqQmpI4TFdZF/dEUtrQ3VTI1aiT2QwwMwcvNZQpkyWnIVQzM6yvo
JmvOInfaBNNly1x5Hjq5OMMWaI71VIibx4esr41VVSnZoodXkgyAdTmXgLdrYAbkSsdnrqR5gDG1
tWGNoJgpyBWXfl/yw2M1kICnu7p2rHTZ9faCn40WzuaP5PRTJB75tG4EJ7rANDDfcAQwaYxzY4l9
JMNIiiffGFmlzPpTtpplqeeQFurq2oiOqB5zwXmb46xA+2I2aL5JfPWXqLh5pbg8O0vJTr5cgPNN
NAvmvdNvbeE/a5maM2gVafWoCxWzbZQsbC7IEOaptC5HedFYDZEpilOyyjyD6g/L8uSVzIutnrub
SdYMAaQRn23FWK4G7kKSIt/GudXPx7LGBAyInq/xrTNonsldvaxL2gPkEB5VAX8xBCTWBDFuJwrg
JUmnKR2lf8pXa8aIpRPyZxcvu9Z5c0KuvA4DwMHMGOGj7jiFVc0UK3tTVA/XhLpvulbB/o5xroIj
MuPmbOIQ4HmPX6ZPixdjJ0CNelTOO12DgIK/qRvis1GZ86Rk96qIevRS+EHR/VoiuDArnJNiFP5W
r5o/XgRrgn8beBgHvahnlFErXQ82R/pKJXWjG1PFnzy4gnk4c3k6YzzlHkZnfvBflaa8crrhN9K0
FuNMn/mWvkDDoVGJVgiGIo4/N+FuzOj27mz0FbMP97D3wDZF0iWuGvDrDTNqKs9NewTsE86rkMux
hUvdd0yunZV9p6Di3TQc3GkB3jQ9+l17Kj0+TfVb/66qQxYUA7MrOqdSS14OlbIrALexY7Mjeqo/
9RU2jPScrWKLU2SVn9hHgcA6BB8jBpA0wXgKchK95gwALCrKCqxuki2+M165jqd/IpaTRTTooFvU
UosvNIYUUUzaVFgeJY2sa202q2kOGGhcElr2Uc1vLkCemESP0qIvk+BC+yTIEf2rY4br6hLtvuB7
loWtbisF0pMU0bnmCZ1ZaxQtvFa+90Ark258dKFxVvyxwoaTnewGBw2mdu5sfJza5ANbQbwNcB3M
ZJkPXF1F50gT9lyXzIvDLtka9jeTmAOVKhBoehxNrCVITgp+VahD1FvN+gZ3t6KALIOG+613Tf3Q
0+BPogf1w7QZQEpReJZIeK4IryLLy013rCUPxLawPJcMUYaZrLlrhlQtvRGDcRi2lK+DJVhWjLJm
XK1vfvKwFbk4dLIVrdrms2jy/OzR6U3WId7+G3tnsiO5kl3bXxHe4M14QZoZSSMETbzvPTz6zAmR
Lfu+59drMV+9kgqQBpoIGmgSuLduZlakhzvt2D57r91N05J5NHdG6j8mv0+Pczg55zAfFsZox6qj
ElcnsNN9N4TeDj/mm+Jd/1Tr7rnxTf9Stx0dMlNBWUwP8Q8HwgG6DCGUojt0Vd4fAL6iq9TcDpBw
863ChHCqkHNAYLevySK6+cMXP439jyoJHpNV4dJPPzJ7bneRZUybbjadkzeZpxym3kfZt0c/qTGF
ELC+DlXgU04mfhGp6PlY7CJldFtduq/KxM3rh09ClNUJ5Vzx+UhNlHpTEFQcy30PDIKBNuP6rbpb
n7ndhTwKbdZzCUtkGqlQ03W7N7WFTATIbof9CSpdpwmsBSWzrefzGcchPeZZf9Y8xVY1h999pOmk
rqcXD6/YucmfdBu6u6Gtw3NXD/SB2CN0buFvtRFStzriWLIS6uZ80vkD5hZ7AR4NbkwNCJNxlGF8
CTg/kpB0bDdDnxNhyrKk6buVcspFovwuVPoadeEn0T+m2yZ015QKvFS3bgC2XpoG8VBbfQ5d8gyV
IkRp0rgTFdknFr5tbP2QJvGNcqCwltjZqnBQfwH/wV4uhpUZuh2U5up7y1kAjMel/XB+EYTaWrvj
wuyyVKQ+jZco4fnv3wqvYn7u/e9LNmqt4JyuRlf/jp2vTVtD5U7zkY2EuSskS4Z8QmjVNYbPySy3
HIUzMr16F3ZKR9okeTgSKzbcOlh3Q/m7jrvffYu5vjxiYYJHFmVfCEW+5BGCJRyFtSC9t22sioaX
iWYlYC9bOG+8vvZvfAzDxjGDz3GyXph46mM92m+BK0m12uULJx7UHyAH043czpeI4NBoIp2lZQ9P
ben58JZLwrwN4nbdwF9auxn6aEFbhSq/abP4sA3rW1nih/JtBXmfIX6+WGOOQm7sEi6YRUFlczVM
836qqhfqfocwu7j9p4rUzcfK3PTsEINKJHhaMRN2rftbITmvaRTmaKgRASQN7UESLM2E8zMBO5dm
VjxpPMEm/tILL6CuNrMxjpyJ/DyMdPT249DO+44AV9y/Qxz8AQnnkdmQ+YBO0NICsb3BbcBu1+N/
apBZgS7yU+bNHpTC36Si/miNneXQ7Tw0Lfv7OtpZ4NbRXvt7BWl3x7MT4qaRf/JEE1Ah3HSXtPW6
psh4DyNpXKBTC1CUfXZvJtNGSSqwzbgG3Gpl323kqjwnLO+SQY7yRyVt+PFhu49C2qUg5yOLnKKY
k7+Fh7lHXbwbQ0URislytKeHYtuN7cUwXXrIkBUiqpS2IoNNFUl99gvjFi60TMAn2L9UU2z6gQJv
WLS3oDeQSu1HbCH1tv0ASb/nDiIWnxCL9nVYhl9iAjA6Gh8Y0+wLJW+blA99SyyspTNgpSbvocry
ux8XFAKkSwcnyOdchw/gYhhifWwYNZFOVRi/GBaJ9koWv/MInILwNQPauXFyeRfN+CSbMty5BejT
Im2Oof1L6TghgTpi80qLdJfHXII6OqGYqud1oftP5s8YFTcAc0eThmWY4RJZaq5m1JLkJ3bbZwZ8
iwKbruEei6R3X8LxxQ3aHBIa6qLXGxg/+4l3Sf3TGMNpPZKRb/QnjjBAmgmUe5n4v2Nv7ldOsbW9
8Fc9zDO+UvvI9vbuq8R9d+NvRjcm2xCZe2IhMnWu2lKpNn3Bj7DBd3txaFZ4Kc14PJBeg80EPS7u
+e86SQ9j0sHokPZ48Jv8xcmISgE4uFvL1DCChcaDVMG1APAcQZehQ2cTiewERH5iVavfVOmDncMM
n/Kj2vlh+hxP+i1NHyYlM2uX/Qd99XxJGa7h1lGkFDjfh4EPLE1P0WbiXDHyuaSUqNzJzzBKt336
iwJbfS50iYIx6+Za4Y6scMGtyf/g38GuEU7ddG4oq85t/LMyDqJD7swX6HfBRgGRJR1nFlfRKWxF
wTsjckjVdXpocUDZooCoPb3CmJIXO7R/4xmfWDRHtzShbpyAqtgEWbAZOrJdHRdxFvDYUZo5LV+h
djo2wcnm4pejfg2n6YB7eNpEKJl700m/RENan3XA+Z+GbBnLWNHe6dA1DOXaf2rppHJjI917Unm0
nHXjYWTaPCt4oydWU/PRS6fFy+afwkaUj4icdf2z9o3iPPZEtf7ktXB343RpdkMUpscpWLqq3fIz
k7reDiwzz+wVqMVTgBkLbX0x0zD6QgT04VfjQMkRDGnTNwjp4/ThYxrPD5fLzSo0whmOHn7XyWNb
YSVPIucmUqQ0j0o/zKmHRXJNbBO4M4/zdSk9MD9L+wY9IZs4G9vbANJ5wZb5ZFddesCzgtUCkL2L
7wzpmvg2qSbciM/NRn1UqftJ/SVLKMqTXjtjPWL5OfVBiVN/ziqGI5ibFv60W2CVN3h7j24UMUFZ
wXBjmN9F6g5PMFCJJbWmcS1II/FE0IexIwg3Z5L+YUI+51nQ9ON0/fjujeMrHhY8s137aqZmBAIY
/9YQ05+im5CzAA8SBy4mysETNzx77nbW9LMU3lNu++IJSXbehVBQwcxBL++bbDOblrmpLQAeZlzF
vIvtnymmpqMjeLYUQ3k12Cizea25E9pzsC2y5inUTrUvROlswzBw131CmZTCyP11kMmzMI6Mmskd
jZyzsjQIYM5BeYYoyhzAD/kwpCLcK9VupVtgyGsZSRP7z9uvPBRJNB/+mNS2c4lLr2zs6kcTzPwK
D79eRLXczFvs2DWyfp5HQZuwpJbIVsOrGi2xp+uc4cbELRd5ubfg7zyCNP7XsQEMkFiFvkYZ0FmC
Hh9pb3o3q/Kgt+T2zq2bhxE4dwpsljvmPTeCU1rO3sWrQnkV85JQgwzgTp58JkwpnyOQ5TIqfsI3
8mnD0fkFgiIl1nqpObR5DVLZXgLipimFy1YEwtpPaFax+zj76G0QMaV3NntbnL1JU2xft8FhTOmS
4HGer+0WBq/bzM4jCOh/ohwq7YntEfso/H56wtfhrMjaKzio7sTsTIGZbwWsHotvZtnpK8jxa2v2
EpcJ1ahRIJ19z3tjn1eWPAYJgn+XGC88psxvRHZPSnJPAseDaCrGnjSDig9243+tEx5wUHram1BF
T75o3nnU02NDd8wvlWt8Ms26P5s43xqJ4umQjs6+HEqxc1jbEruBJhl53KjLaq63XRDn6z8Bw9GH
4JqqJWUIo/U8LHmSPirFV497HuZG97tHLR7X9BnhtggXkKphPAp8U6oe976VOq+ZM4/PlX7LLfwW
3ngrdD7dimhI2KMbcI6Gh15qXPHEbse6oU0ysmBSpsMjCFX5y57yk8fr9Bk6wdaO1KXliT8wWTJg
eAVWdy8qymtftu4uGzHwFsFUXq3OY76x/OLAOWHiyoBrL6tH0ivjWI7dO8thvfNU4XJcmICgEiLF
WVG/h6VBeYD8YWa2eeLIdnA/Fu0GJkn2jLJzzs2GhvVy1hvK5FkPDjC+h36KnvhEsTztZb8HFeju
zWxSKPlD+uoqNwasrM3PuC5/ZbCKf4jQPExFav2sY66wLNlvhY9SIj3Rbw2HgHBsRdN7YACDIqtn
bUdWpsuxUB58viXE0ujSmgGxClb0InC6TQRNmxeMTT/LYwu9q5AHWWYfeJuwkLV+8Jwb1XMxPuxZ
hr9lR23rr7RPFOvcfNzpYkw5mwvEjKRt7nQ6wSFtp0unLHgSYNbupWbTZEDfurt4BFfTHAMB86Yv
Yul3nfN4748xO6DGXpITwcUJkmrdw+o0sjp466q2W+U6oSwjp2er0t0+HkIsiqKnmrCCMQfbu7qn
PrbVitrAKtgz9Q3vsIW5AtuQrqfUO0zEfbc472koNAO420XJKxLsJ5gFGa2SlyqXeo2esUzmL8gG
4fPMUCiclgHYKqJtnRhyz0PYRNrweWin0YU2hmTvwyLb1RVE0GBpMnclaQNRUDEv6XpYjQK+Fo4P
i1kgH4+FF9zaETWOSeaSsubeeg3PQz2iLGg1b9jrEliLQOQ1kUGo3c3OJRlyjP7O3hXpwZ7G6O7r
ijmaxVILQGQjNC2nZZVaO1CmVEk6Bhjm/sDrZT/VYR1fTOk8NZNRPg3IbOthxgLUDWLCoom1kPEt
WuEOYJkX50Q8cDW1+OUPehbe1q47f6enMd5XuLxXYpLGG2wZgmHmsK1M2W5LuwYAnkztQWdeeGiZ
7FcBIubZiMElhfmGomMJJ8cqzqAKvY3RsXbVk1wXrqP2XaqaTYWGgPXR0jcYg6DVdCt39KPZqD7m
knJL6jNW8XobN5XHARMf86nWl5zEKDSElIN+yTNikvLRMfdZF7VvRtMdq2D8nH0/fsf/i5aTdfax
Vo23mQpnPFTK2LMWmbc6ps+xa5xdPPm0QWd+zvyxLgj3HIWtim0BRFzQupBIC+zWmctze/Ow86Ef
hflpNpX13FRfCpzsa2gJ+bY0lYFTjS/18mUu7IzgPd4k+cUa7OQaotggqBYDpxBvBGixLyGwqS5A
N9FudrU8slu5QFCUwRRu9GwjNC1OLapmF+ZQsmyPGnMn8MUDFy2OnfZy5JM4PvkMHqvUddpDPfar
CUItbtQMcIXZeycZmz/BLVL20ZkfGT58/mZRydVSv6RAzMZ5tO4dTQBgsOe1HjWalYNh5+A77ZNK
2+ES53I98+E5Vo36obG1PZXAgCh85eidGgtHkuUWN5DSy6JZYWM1BPhBrGf4EryPDitdUQrSi9S6
rGvMKmTmxFlNNqARAwMbzU4c/oMpN8Jt4ouaqGQNdrFuzZ/t0K/oVaZSzeTBBJpgBUxhWuWJEFdP
Ot99xJUNaGICxKk8pqoX5Px69xxXBr+KcR0bT+AwHDdfRVv1OzchlQj56ntgWNCJ8hGXNkAfGw4A
LWlcuQZT6yMEYlDQcUXfTbDCOWatEicId86SRFd4ZoN8qC/wqdsPr+SVmVmxNpV/0Hnv7vMm1JvQ
qnYSyP/KLvtiraj428oMDdsLzK9WUH7HsXac2dQ9gyIFAuemTOzuiT6bcVelPLGKhvBx5LXf54ag
j+Hk3cWbcj6lVIFcMv1SjrD6l1Igy/HvWd/0J+VxEaOat9olin7M1q4YT6piuvQhd+S6bfC1Uwxz
4rmP1Tq1ZiQT6GErE5ZX5XDLKJ6CLu+fPY0zQVNMMbCPvIe80/mJiXVWo+cMbvQUwvXZOKIJ6QHo
bIyVh2FEtYXWjNkqkl9txIHr1Hrty8/Ad4Gzy0yeonDcQVXI18HSOy4C37mUck/V5+8gjrL71Bvk
/IMx3xvk7l4lWb+yGIoXqGoUaaf5y1R4J1eYOIk8o9+AOqY3VZQv7gwezQ5LJo04wKMwEhgws1F8
5QJBPiv8KTI6MFovcR+lZdGd3QuaOZZ/ncLCIyqmaS4e/XDXB9Sr+WU4f2nnT28c5DVYvmXilpGX
hG9/vohBb8WZGgQ60+MkwC1bys00MDgHxIHQUygMc4yuvZRpN+wTpI3VSMBxM1pue3L60iXVzXWc
t8iWdQAELLdLbpl/zHJsjMacJne5DNJ//qmlCULVRXBwY+eWmEChcKsC1HYwiWDafqewk7pMFiIv
zncrBHXOwdI9MaKvU5sfnw9B4CMtA6pt3CKHdAMlwQU0jNr44dF8cUEnbfaUzL3OhjGdJg+g+FyZ
dx/s+I6kaOw68i2bnyc2O7d0SUtAhCGi1WIv5W8X73KLGKCdzP4x1T4muS6rd9LdNZrqY4j4nHgW
Rjm/tBiaivuUg7qolUOmTHtPQU9iwDcF3vG6OKEMWauiXy5qzte4I55FBe13i2aJuxkT8kzJqfQu
bpCurG9tX+tVp4hn4h8t97xhym0IC0XGPk+sSZD4c8HIGVOEA1eCXVPjfBwTOiiNwfM+59z62hZh
dMmn4TJ3yr2QOfuYozxkEHEPeTb/goEaPNTgH7uiCdbe0AenLCsh2BK/YWOh2upA7dSLRCM8//ky
0KG+ajHmb6NSn5ORWTAIk59tNmWXWQ53akmMj7jAIZbP9e84Ksm7glLL3Tf07P4WFq19QNCdjlai
iXJV85axlEeKUvGxM6pNX03J3RuBeCsWfDdRpudSVepgj8iFrZForgGfOvCic4TNe6XLvDqrkPGJ
68W2tXnRC6NqUKnkuVfwyZyKB4E5xFBKVUtDts5wDw4S8ifG+5FSoC3iSLLuKh7X5Viwv7IbRiKH
d1AZNY9uSv373MWfZMzCix1DfzAkh1xX0t84TaDuGdluft4flbqCNmKu7+yrEl/plB72bmK++tGk
nlNnMSqzKrgY9bys0Oi4WpkGMs44NulREd7m78z504Pvk0GzitvUIhfjcKkBOW7y61d9Nk7Pjhn7
u4BVHD5iZCe7Hbb0zrwbKjMo3lHJlr1RsGnFEG2R3LtjGAPjrr35m5gImpYcknl1wzs/c369L429
4DSLuzOCmZNJ855ZTAEqUMkuEkazoYM8o9WlZwYZrIvujGezyJ1jVVoQ1HyTBgZ2io7N7NeR0DcF
ywOPyh/HoGTdMbtuR40pZi0Nui8SybTjwX0zA1M+oo4e1lp06zkcg7diYPTTkY9Eg6WLgmgsdJZ4
0tpJSU/RrFuz7zj6ebVlJ7BLOlRqg+r1cK6MdVH01jEh2dCU5rDh30Bsgi/bovfBnKnCnLlbQ7Yl
xZFUNYiOduJJIAuxk5zB8RDTlj7pe5kBTOwnjT+2FuJm2JiyDQ7SPVendNe33k+v2RnkG15rq9xI
VZWPzlFgM8SCl3N27AKqrSt4T4dTMPCoQN4s6s7aCCbJTYwZeQOtCWeUBGyBepaxzVomFV0Qi3VD
UOhpTLF4aVP+aPavAEon9NUs4ujW5d5twvYQKe9cEIddGt45kZVwd75BJq+YuqW6eABBkEJ4yHgu
P2Bs8WTNaMWZ2QztE2xynPvzzHvW59CJ4/fJ1/AITfvH/3pE/pg6MJT/+pf/8+1nRngsYvsS/Wj/
we+BToBB4z/3iJy+ZVn3T//3W1b+8z+dvzVhFtX/we//m1/E+YuTQUvYx3g8tSUoa/ybX0T+xVEk
hOUqk24yPlp/x7VL9RemfOjevJ89Ht8ay9/f/CJS/CVch3JuhV/UxIDyX8O12wvP/N9454awlKv0
QmX+R88pruTA6mjN2NdihP2RudY7yc/lCR/1t1IliN8KBMRXncLDWnV9Eu6QK1idAhsklcpZi85t
3xwufRskd3Obj7FJrWHBJK59rvax0Jm7sQVd1547Un+NwQoTNM3dg8/mhaTXdMyEy6O0EMjgCDwH
0Qzufh4cbriwjC9WJ5IPm1Oe/hI8c7JhBZVqtzt5GBCO+cykJZfSqowV/SmLkM2oKba+eEu5FU0S
boQyvXReRcRYYD6pcp9kVGLlSznWMBBdXVd+kPwYRkfeInpmYU7QhIWVr6WOkDoG8dounVtjQRwA
drNPFRe3x+J1nslaJGWW7906E/tpqbEYmuTW1Eb6aeTQPgqXFeD0p+ULgbF7jZ1oZDtftdd5VuJs
j+V0o9EXUKjjyj0rjWhvLQViiRtOr12CU+3cBI0v1+pP5diYlNy9rFS0t7zGdhkKntCFMYAWid3y
u2LNhkoqAPUsfWZ4oeXGWzrO4AgkH2yGsh+UEM9bXDTic2L79M7KCJXQTTMamFIPvqTug6zdYODz
iZ5SP06NOGlqaAW6pQrPMDIXb6XtK2Pj0Oz1VNt2gtvda9V7L1i1kRmw7MdAwBRD/ji+CdV7a1cQ
+uT9W3xjL+VasEDrdttQOXFgvhQP4pF+sAnot33uS2u8GWmB9NYnqXwYaZ7RnONVZfCWEXSk+oYH
pgFbrOHPKdKAerfQthIy11X4ZAuqDS3Y6YCLmLxZcrsGpxHP5XItYm2fq8Gzz4o/TTzVsVl86+IR
K3lgMb6TIHGm1zyQ+Z6Hq8k6BPz1uuXQBBjEVnnVZPRxb3sr5P8eczwJXvwD4tl1Gv+bZ3acEV1L
4G/OImAJTsYwcIGvPD7ZbjuQ7fFKK9olTEZvXV+Gl7RxCUMkraFc9DE77K6WmxnNjbkUJ1GvEGWO
FOsR7qbZpRrXASGbdtfmylE01NnOpXKcFk+GnWbscRNRvaMpy92Ege0lj0crXictefiDGxAW2reN
prbG9DtBLNsEYIlyobnbdv4sv7sWE+iKLnubLRqcD7xUSSc3jY6MX71hzS8dvAPAZuxdnTNNEtNy
D5stPqMpytTyrXKdFAFQVWHZ43e4u2iX9B+2MCOUAyjHrYp3r5ZqeKrGYrpKo65++03KVGnL+TUK
aPGCsTCZmz6WYtgZtmHLFXRliyeCiPiWq4JwBaFBXUM56Csal+za5vFhkOGQq2SWhnnweZ2Zdoye
JEBVY8FbASKGdw19hkcXq9tnciSwB0xe5fCs3QgfAj8fee25cXN/Ih5Pd9sQm89E3+2U2iPS4Yz8
oPdyv7LN41gbmIz4SHQeTrnKPbc4rd9CKKJveV6ARm1EJTl8xypAMFN5iRTjtz2jqkGIgUYfPOi8
bt/orXQ/+Oj16JajfsEwVGGxSgsqYktNiLTA87USnTX6ax8J91P7svhNKig2eCsk8omLL9zFqB9c
MLDSvQBidzZOk6CD1rPx7KcjhOmRGpbb6FkDcKy+eTRO5P+M6sbY+OR933wGh51VmYJG8DKsf5m2
jMKbcPv5m0ndJAGZyr61yYxNxEwKe00mCkGmBA8STD7+rYacdtO0/YdocMRWYjCfxqgMvpTTwO2L
VfExBvq+NVmd7qtEljcTjZIQKL/lRfZFfgt1O0IttuCLmPy3ld3I4AW8RoQ3RBVoHJUeCEaGBGk6
Gj9x3tOb+k1EHljo3BPBfa4SLM11B22vospkHdSOPNZAAVg86GA4mZrJvM+YHT3D7PakfwaYGVVG
RLyOjpEVJJesNJiosrCESUHzXcMV5xSQoHvzBx7ZTUiQKFrkJWm50PR8dAFD++5rE3v9U8gS/TBn
k7HpGDPOxVUbzi00rfyIjK2249yQG+fS6168WQTf/3uHscUZ/KMopzoKwvZ/SIG2o5bWhP98zjr/
qr+l/2jF/X+/5e9WXLYClEmYlrS0pFDk76MV8xPFoBpZzRZSLa7a/9+EY4m/3GXX4ylXapdWyn+z
4uq/BLZea7HiupbnCue/VJ7NfMcA9+9mK3YbOLFsyzaFaeIMlg7f37/vu/CwGw5Jwjkl/XYb9mF4
kR+ZHPxrBnEbA2BHP2Xls05FCcNdpKxDYqVsBDiYt337OocSD0j4GtkFMhzu3Y2mCnvFdoIHYk50
0I/SEv2wjw+VIz+C0OJ+VIwnTfndamgy6ySzFKhqFW0DX4GWmUcY2lF+EmZzNoY9QERzGyRKrUwe
XxvD1fbemED1T1n7gAug7j0gZuLPQPW528fK2zc6QCyxHb0b8mTH3r1/asvDTJjuXLmgEyLTB7s6
IyTH6ZbPW3GJKMlg43p15khRX9Yi8OgKPpve9qLsXqdgItfnmneJX4NNrDs3H7UNqLSR3l1Atz1A
CE1e47Jc0yiaXmacRAiopSaSEvob6lnmg5AeOduA7oSgVXvoGcAQszJ8biAFceWuHjPL/ZNtzvWC
vYI+Iuv3YizCW8halnpo4wApJiN/CVY2NYtNEo4pLFlKcKBblIferzICo0N+6K3SxvKD9GCKXO6S
DAAUvNZdn/X9s6FMctwfylf1R1hTxmhCoh9KkR9hN8mtH9VUFsLsXWBBxS7QPldQk+FE48GTTKtr
sM/j1pXVcSjD5Mugk10apALlA5tH7xWSfV8sqWmtLiOrxs9MMIJB75M3DFTyrdOaXoZ28XnZ9Rln
AWgjC56N2YznZeWB3G1cqriggEyoNzF07hpdZKPAtN8rD0rUFBlnGz3uDEx87fkh1FulbIJx5tpM
PfNm0U14EF7tnPyW6om00++mC88MOzdqSWAmzyiw18xkxarc1N6x/yv3dLcAqATdzMn0HEif/QbS
5Nz3d5K82+RZUQbyhRI7brQo7ts4anGesXXRlOutctu92n/0XTN9GfOKNh12g8CiwAzXaXQsJFz2
jgUVHt3vOH1wJeaxR2dPYlAcDm2CxO0pBftzYj666niuIZ9H84XY6nRJEz4aRkfuyOBvCGMz3l5p
/6BdsWdqaATMgriJLqOQci0bskKFDD5Un+L2KZutLEfO69yu95zhyc2o0i82eKNTRqsxR/f0VNAC
DOvAJEFT8dMHodd/SKpm3WrWF3rchhuNyNMxLP0XXfrV3XRLpJ4idFYq8X5SqVzgnJbsBUakU3Zc
7g6md7SNc38FYkr8cq3yw1QErubRNE6e4H2a5imkpTbW19FgOKPo9ynCDnJj6SJfrLRxtjaYfJcI
ILY294xsjZ+eSPQqqBW2WsMuj97sWedCmTkqTQueEXX3OtcYj/PUBe+EMtn2jjpiVpYXkbE97Zqv
2khGgopTiq1/MnbZ1LbeCn9IeA4pFh2SepM25mul46XMMVTnnv3hhq7LkQhdTQkq8fctz+niVDgJ
dwxJ9SB4MW6XI0UwBH6dcfTe8rlvoFfq2zQP/UNXfMNZNWRHHFi7xg3kkfWWsTdLTP6A1J99vNeD
dDQlXtpby5ZXjTLw8dQmCe2VRYhXKoiBlGxADLtX39f3kXnt2Jjco5o2vBl+pGCjx99UPIq70XnV
Js3ZZbgTH6lSkFGrTGo9gokYMoHnCb9g4G+YGej4q/trZI3eIcGqPse1t+m5QSDd5CzWGPqyxo3h
sET9ywAcIynV52jZAT2PWXtv/ejQpLWxToQLh5oR59EZbXAycnGRjYflJg3KvU6Hl1AF4xM1lxwW
bQUVMLWtNeWtxcNHciAMdiE84OIDWZ7tAUfKFOfV3jXGslyFjI6rQum7NTQBBSyEx0w3z87MRBRi
L55Xb7J2ZkasrrVAwiR2/JkX3atrLjJYSHLWEwDyc1e9+okB2DtmdzP5/nTjYrS9SF0YV8bPn1Y3
zk9NnTxrPFoY44cdzcXiYgB4H3MWISrFIZP0y5/Qq2HPrwSqzOu9dfKJhsqI6HbMo5870PDplIX8
Yg/TxadI59VKOotFBcHCtAjL17YxDgO9GpvJirCiGA7dpiRMNpiH8qNKFheJaI9V6YP7A9lLPuto
yt6/+xGkAojxbEg4jH732CfeoHfEGw+P4j1LnEtuSzAstLJfKnAPqwr3B5tdDxZB7ADZC6gFqxQT
n+xwqxLudrcEedW14BNmYkGLBiSEInHxyNDt7FUGRaR4G24tTpOtMRI0m1nHg3Ro6m3bnYPA50ni
Q5U1gUkukp418Y7vKWWjY8ORG2vK7A3bIZ5zfXfoO1lecUW7lWcdhoqUBecRiiP8p4FS7wNXD3Mz
VHI4yYrzFDxRHOC6sD6rAg+5NoP2JYjLx9IOdyyh/2PniROQD+YWH8S15ZW5jsn0lXn9O3jDYdO1
ebPLwHiuG8o9L71Fp6s3faP7Clv6wMtjjcXwgk0QE17ZXxxcArvS9X8Yo/09dJoW+9ZoXISWjzaI
5ZMeGRfsZki3WccHGSsgeN02rTaAAznZ9MU0eKTEfVNuDSOArhCyawmT6T2eNfaDuHI2nmzcLTKv
cxLBQeGgoKo8K0HSetQwx7jSJ2UeYgusdM+b9zalI9w4eMYroPS/JCP6CaC1e4i1gTBVNCSmOZgb
f/aOiZb5KVq+/PmnznSwAE8+AY0o3VdFEz0XYk7JMiguLKE9wbajVtRV6miNw3jI26kjE8Aqu8/Z
u+l5ZG2YLOlG7axdg2RjZyXtaWpDvRNZH2Ce83OKdqOBUCDB2bTSDYJVVO89J1oCRVmNKdYPOLvj
Gl+WtECXtBfaFrqLipET0OdyMi/efOS4T7FVE/MMwLsewrE2txQEc4WNmuDMykU+yCM9EgNFfYA/
s++jucb63QM482pWzDVOwkC7+IEUKYbG5IbYckk1AUca2XSIcHPiICjnc+4ZDz8t7GOTdbuqjpu1
pWCLDcR3Aj1XoBl1tEktFPOhVeOj7HNjXZl5dazGvj2MBT3IVUM1tlk70RbvxXyhXv1tjh15ckL1
GwLSsJsLsh5eGzFBD1jFu6EOfno9SeN0eoqN4iu2ie4wNZM8e6TuIPIJbMf+XG98WsVuhosXRLbw
UrAFgvijS8EKbbovCvOCG/Ep68eARYLXbLreDe4Luyg36xpTOOYmx3DG68wRtkLVirAj28OZEYVk
PiPnxaDha69oA/ClSN9MG+uDBpW8T3TzLty63s8SuLWIGZYVfUbZHJf1KrQQRM0sV7jkfZsXsAvw
bRhUnHvk6KgQR1p0p/7iNc5vqmhw1IdTdoaya7/MfbflBSXMZTk3jPHdzR9B0lCzsRGshnaMct5D
9iWm/n9l70x2JDfWLP0qhVoXBRoHM3JRvXD6PIR7xhy5ISInzvPMp++PIVUppdsl4QKFBqrRdxFQ
pJR5PT3oZv9wzndUa57ST1nkGo/NkIGtquQpIdPyjvWaNzVG9pS1kuv+3i2ar2FYwlnWnZ1fAuq0
Y3MHxKM4ZW6Zw+PjJRCc0p7qwc0e9bwh6YbwtY3bqnZP9u7E2WzoV2ie28CqbLbZkVmuDe6bbVCn
/v1slvWnhsuvr0b//uOXUvbBGx5Myd6Z/yLgSV2pfJBbMRGmrseuZGK8sC9n2J3JpB9CwGmrNGsM
L0RWuUaVAt2tSr/kbXJTVVOupXTloZzRyXYgEok0YPgWWJCYiS/DLW1TQSCZwzzCOupGbnoVzzBT
HIJOBIvzPZ4JXgF8HKx+hsfdTLXFIHuV1PaS7dWJJ2VDHhXhxM+7rsFGWPKtnrsHMzXeCDOddh//
F3Qk54HAAcxb4ynCHnWcB8V/HOq3FvnguWxG1MJZiTdJX5uFvS+TnbSqlzY1v9YWoyMHcUvl5lt0
WAzEnwvMWWFwNIc3oeMKKqebY5Jo7ADaD+t1yajax0gTCrbkbt4c05k/vpBcrTEQVa1Gyd4TS1O0
TPcZF/twScfwENuoc62JjIwKA/5QZJ/6sUEYAiRkFfd5fU/ZUd1XTQ7FL6Nc+/3XNBrSRpu7Kzo0
Rul1+CMwqu+jFb+4mX4ggutpqKaRoDDqsjZMHu2JUwCHPr5B03kMmMTbXRje9V1mr9I0O3JDVE9w
JiE7gVBgqFs9RazDoG0XHPekXnGaLy48smBCiDrj96kLKAUE13E4VhPE/yi7TxOVn5sgexo+/qWD
XMGOSN6wojLfCSIxka5AW2nZeaKkWhlOdGEfEF7ims/+7BDtARjd3C4bem8MSmcD/megzcnOeVka
pxQKyY28TdZ2tRbsjMlKb2xAus0cYog1iHa8qzIcl+i95C5rO3GncOfejUKrELBR8gRdipuTK3vO
2UIDVHcybmHG5nOL18FiPOy2pnjsZlL3IuyKx49vAbSJjcYsknOPf0uLXuNJ7xrv49u20+M72VTP
UC/9h4lVOtPRqyWizyMx8Y8p9p3GYfQ2UYTNQV0/fHzBs0s0d68Px49vOf+yIwb8aQXRrvVwmsVY
ZYz4JlXBLVbe+2MQ34QNKjKJ+qcIF/FNG5lB1K1oNlJmOwvhBLJN/UvuiPKUqfktMPxPcR+DPwSc
TVRQGV1pfk51yHqo5WFZVyI8MmeWFy75V4joFhwh+SxcNuJ2K44Rnw3acdiCKiaxCy08i3Vp3oap
3zgvJG4ELB3AJGqVdbSWon1SWbX2S0VqGOhBOoUCgyGnFYv7uD6F7E641OT51y8Y0lZq8G2YWmN1
dkORQ88erxyNKfVgkOFf5dft3Gn3qSPvCA0LLh9fwnBmSSSjszZX7rEyCsLRg/nDvfh5TkidnEzR
3EymHpzX8Z0dBQWXXFnuWz23l8iQr60Zxo8fXyo3Yu4ZYgcSvOEyzupHrZr0lV0J4/jxLQbeFN6Q
NWyGVAOWYg/Rmb5lOCLbY/Ve99Zja0/pNQnNK74R8/HjS0kOJe40u5Ppsczm5DFKA6JEOOU9W0f+
0lVxu2MaAXagD+brlOJ2iMPsOtpDcfSd/sXl73TPVvuCKJmdA6pepgwJYKykRd1Vrgm2MmnsEebZ
E1RYoCxB9glseXEKe6FuIiKuvY/z+cso02s2p+Gz0TGIUUtHFnDaAr9aGN2g6Bw7lV/HiKcPgt6r
HcZwGjF5M8dKz0yVkosGJxGhpcgZDBEf4DOo18fxe28Dl8zYGoJTDni65pYCiHE0MQU+U9+42xbF
rB5pAhglY0X+bhDxCPh0Po9NCQJrnhJEboKRUKATVwHtGjRZbW37hvN+ltU1mvI713YI5ZAmNqec
VYAB3ravWbMYDp64aelEiSxYZ6F4H7B/mTOWdHMMX9pCMzk67OmEKDq+SxVA3R7Q+c4cQVOFscU9
Rj8RpRHOHgLdPa1gC6CFg7v+NyMWKkn0ptqMlWB+YwVfg3jeawFI/BKs4erf7BL/Z8f6b4PG92vo
MvmvunGLLwSjm9YqL64QEvtWy4fTfPu/O3L+eeL8v/4HxbMzHJbwP/7rufT5PWnC92/D9+/lH/b+
v/6+34bTbPfp8mzbEIalM4T+fTgtflEmoAg68I8ps/373p/htKVbCMlcw2LHbzts63/b+zOcloLZ
tMvmW4GQ+qc4EQb6gT9MpqVlu+inGHGjO0CZu+BQfsoDjjpbjDHbb3xLs9xGCqig3QlrZZFfbhad
edCWSMKoQu9v+w5PfcBnvMxgN1Rg2lgRI46ay2Jeh0ydz7g/0kOCpEUYJKKaLHLXLpo1fAiFvv7p
jb79Kkz4F7x2t4IhdfPv/2r9Ua+g2HRKSynbQQBhWQ6D9T++8swvQsrtUluDSUz8IP1UDO+N3+nY
odSLxsYYBZ3hbJgOO5vYzhAVVcAIcXkRcMAk9zS39sEXVnhSiv1n5nB+jFl1Jfi8ONR1t/PBVu8k
2eEbzFbBgzOjW6bmCaqFxRUU3RsIIgaOHoW6/QSeI9+0pn3RUBQj8G6RAwMp3cigjuDWXeN5mD5H
uU6keSs/tWGZ0apqwfmv35M/5Wp/vCeUFgtAxOTSZCPyx/eEZIe8LBR7vrS0M+ylIjxj/LvOogWo
FCJJI2sjn0hFmWiTrhpHUj5kXut2XiUXKkKouw+B5b9Rkel3c1joLMcm3lE3fu0wjx5xiQJfZ5mJ
p7NYc1qV/ti81tBRV1OUPlsR3kBGo/u//muJf3xIpcOaRnd1CZJH2Qvq5KeHlDDUrlL2wErRfCwH
JzqguesgpNrOYbbbdMmAXPW6rk4Cq+C57qjo0E85x795GSyE/vRZUYt0x1Q8bAY7JXZJP78MYC8E
R+o2oQl28NUsCj40i4GR3udxjrZjYEfPyQgoCgHGniCrxz7Eytx06aVIuXP/+sWYf34xSkrH5CrU
2XbBz1uEQT+/GMi8co4Hy+WD112MOjefhoJ8UmxVg4zMy0gUExXvfGjZk6zrTmtO/bd5bPzr2MWw
35qJQbKzuF4xRN4FxVDtaKuGvTHDo3VK/TkMazBVpnqbtQIEb1l99y0n3IshDS9VOzfXdCL5jhlj
HcXmkz0NDDWCaj3FIJ7++b+qa1kCBZRt8D+1bNd++vFPWhWh3BH8VeEAkK8O5bPrDa8a/OyuLi3M
HupLKRqxS6XxxQoBxpt3ZR7m5xii7lTqGD4DoMoqR+SXkgB6jBGSryuXXAfEyvl9YmE8LTvN8T6o
DUUzEDyAlfXA7gr5eaG+FEmtH6uQk09lZOdClBsj7Dw+YZoPf/2XNZaP6O8yLFaFUumST6+OrktZ
5sex99Nftq/HEQnOR8xdkpyZDoGm51JPm1rdW3h2OZCbbeLLx97/xBz8s+GjGdK1zPTg2UeH3nHU
VqbZt0wNiWczDPFs2ZML2FWfjTpu/+6jueCw/vRyF1KhyX2EDM1FhPaHn00WzfTNQRpsGtgYm0mm
4tzeRFnqq5k12zHIe4egyxY1QqD8s2kiIUvCHlOVTUoH183NRKy5HnSN4rJtWbHtuz7qtn/9pv7D
AcKbyjVhKnNZArOH/dMt1zFpCg1TIloSVbsuKusLcsuK0riT1yGOd42pjnpdnGEi5ceu5sm2wWL8
8x9Z5UDiNHQlubkN+adXwV6QoXwcoIXTWueED6lZNxhj1qPpTJsoRs0J0mBgn1J3a4btuyGf/ONc
sm6YjEl/Lsk/W7TKfjJ1r4aK0cavK4NJNKLe99aOaY8H0n3r3kaDbruHkg/6TsSOedR8kuv9tKF9
wutf+JjEk+qNhZjrjcQxb1ylpX9zPYvl+v3Tg+FIB2nQUqbo9p9X3ri6gyStpUv2wfBDmOhV0475
oV/Am8BEIlZtrMSxbx9ERYohGr5m307YD8sMs2YBEQX5U/E3PwHjH14Um2ub6SuJAegtTX15mn/6
cA0iKlwV5lTiNhnF2ebj3Ky17DILmMLx0EQsDSt/Y4WWdY8JcnHub0LtXBe9f8LUxbPbMfxNm+ZI
IJD5Anv3MGPdo8Ibz5y0aAb7zMYi0XcMvaq/efnC+PN76hhs1Dnvl9vd4T7848v389xspEV6O8df
5YGD1E4dO8vJxZbKHNw/GkRfbFpMbafQcMY9+g+1HaMaLIg2/w2/9R8qxwVfRrO4YAsoN6xFKPvz
e1lbvl1MBmG2LJTb/ax/m4J8OKdpt7ddMtcQkZXXLDbk3paC1CBamr0schf/TsOmkfCRZ1EUYh8R
n8NeUAfQkYvLgFHRwuu7DzIz3nBQ/voW/n/a3d8omakKTZ0fF8+95B/YVVND/VVf8+09CX9uaf6P
f8BvDY77C8lluqmb9DaIZZY25jdhs/2LadicdFTqruUaggf2P0B49i+LwobHZ7k8LNvk4vhd2MzL
4/rjD2R6blvqnyHhmc5Slv1+Ev0qbLbZxv2pbMDyVyC5acN9OigyrAXz4VUEOP9q5w0WuYpNGh7I
phxuSsud3VzMFaoSNzwUhkPH3UuCdAaA0XDwptIdvTpHjMAAGNIZdhYDsgL6lXAbtiPRj4Yz3fUl
g53Rz2aOMjOIP5u2P179IMy+NQXpPL2Az85VJ7nS3dbGmT3i+CHMu8PsX6lumfOnZDO6fT2jlqtl
M+/jKc9eSuH49wllMZyWgTipbRDX4Sd0pNF36NYm4mOHXZFSufuQJWn0qPsma/+y9RGoGT31z+OA
zTJ5CKJkYGgW8ofw0QLawrBZTBs1zfbVoW04AmAREdEntYmsb+6TL1neQuIRoRmQPBoH8SkuXbah
8IC2csjTo9AilltgX+UaHWV6L5woKTyNEa24bwk+txHXmpq7hXAAHhZ6eAPUibkoq6UFTbhqgrH2
N1MCU/1c9YH9oxwY6HJYoDn2dBaj+c5gvV9ssL0yViYIYphBe9k1a7CopdZNVE8/OjDIvR8M0voY
uIRJTqK0ZtTnoVRDeq0HZMx3JifgztUEksKwqfI72yCiENknSI1tLHoruET1jLUW/InzbvaNhjp9
7KTaB0x17i2coDs8KcGTKzqZb5kUWo8jO/i3AT3aOpviRNswzkWSbUR19yC6vj670ofBrPJiBIk3
0z3Y8Fk1iwku+XahedbJomIzyCRsfE4IVLTxm8pKX8V5hlIqQwu9i1qa77gWDQD/cIYIH1VMyEji
C6tun4qeQG5lCmvkV4ZsjxZ3fp3MVsyejeiBjPtJBj5LOtHgLq6m1ll3SJjwdmkJPkhh9B1pIWRW
Ec7lNgauw8Lwq52GfT+7jNJmhgdrMUXYEKpXYAR+gNOKRTLJD0C90iTKPw8WsuyVb/pzg4m5kS6h
TBX638lxnOk6zv1U7nMXaDD0XBMe6qyK+hP7mWZdqxr8BO1EtW31Rr+YhYMHegFibMLMR7YtP5TV
i8Za/5Bbdx/S6/pDhg0FfpFkL+ps14n6mQWN4nfPREFuMTos5kFggcG2WlTe5ofgO+6DlHCkcHrq
Fj246Vss6+mWkYnrH5Lxtq4Nz1905Hjbk03+IS6fPoTm9YfonHBBBOhOAMfsjOtmWR9HFi9D1CZB
tB+i9dqp4DqkkXGfzAY/RFJ0Uizn6Tje4tkYruxuU0DzRVK+T0ENB1J2/tFNandLIJaG/TtckgsK
A4EFCEA09QCnGf8uSvvmQ3TvfwjwRRxpj73W6yQOhiZgGfTCmMpakz+taKP6K6gAtPzoCIP7Cb03
SQ2IZ0+xiztaWK3zzZqHir1603ljVSPLnzGY6gl73RWJ5UQNxWa6DfKWwwKE6WtZImayIxshrTBJ
ip1QLEETrKfxQtYhu3kVROsxTrp7uUS9+aAnLnDg2A+jk4h2RWrZd0qf0QGWbghcII3ViR1rtwkI
MwON7bg7+LnpBnF5g583qT/zU/bfRyfG0R+mkbV1O314CppCfQpm0YyAIrXglKaWalbj6N8mJAFv
kIfnmy/abJPXH+eV49S3pFVgYWSZnMbJMJHlNYYPMyOyd0WiGy9VPbOcC2QJ6q7KOhdUMQnwer+k
lWI1ZSkgeofcjISAILsf3D3aSxQI7hg3l0Qw+LUZQmwMDLzwbQSCDx7SdTqxqvECc04PESHjL7JN
uu8FYDkS3wp5k3K0HpB0mdtZs6fHoiEMYpAFH6Mglv1jpZWkn8PyMg4GECm4TyLy3yR1/Cu7svKz
4yKYXzUd64BVmuvZXT6xMYIUJG89Pp0aY54zRSvwtMnFxgm5D6MQV4sxw9zDtRZf63QJdLERwhNZ
2KmDj7cMV2wXtw+k9gTPIVrVq8sZ/lXqU3tru0j8qJqwWdCQfrZSPU4+foZo2bTBEi+lMWhoGXSd
ys0GI3iwMgUdmXCpT7aM2wOHHBgZlw1r4moj8g5HrM3Zmk+ajlTajxDbECde2Bcng4mCcqxnpEAe
YrjKc8OFCN2mD76RwuEMO0yqU1caAFdCNsVVQssTmsZ4Kci9A7ZOzLwNj1BLmpW0+vhWWMYPpWq2
BWBpAnetAAvuJ2tUz2Q7Lg6TxMnv09EanmVYhYDxzUqlu0jk9ufEGifvo4L67y49/yeNx3XBNGYh
aP/XleTlexAi3Z7efy4m0Wn/9ht/rSBdpNg2o3Em0IKujPbsPypIx/3FEdCVJdMf9du/+a2CNOQv
OqYoBg/KoSFCwP2fFaRh/4LUmnE27ZLtMsX/pypIZS191e8VJE271C1k5TrbAApZbHJ/bHU6DBPw
SZTcj4b7iOCUAFWrF1tkdu0jekFCIRKQ6VVb/Sh7hKQ2EODbVIp9LYly9Ov2avQ6KfAgOfBSFPVa
dJq9DVzRewZozK255Nt0SeRc5t78XFO/7yK8Vp2lnyPydlAK4gWbU+K/5kTz/D6J75B6l1veypFB
1PCm1TWs1TRQR1w80oPelnnwrVo0DsTxKHJ5mK08DktQj/UR2bOE98gCYAhhPvkS61MsAT/dEvUz
LKE/PlDKeokBwqyLdJhJ/KlcQoIa0oLyjtigcAkQKqbqwV0ihVTTTGAQF40eTpHSHlk2as57J8zx
amEIuwEKkbcg/wjzC5/xLDWnaNSIVi0C66LP11kezSXkqFjijvQl+EguEUhqyUbSl1ikbAlI+vi2
WkKTQpdagtMzemhJVCJKNLihSu7uY9ayS+iS0y1OX9G4N4tEpoiN/hLQVKDd8yZM9zdJepNYYpxw
l2Q3Z4l2ysh4Ih9T/8GKGQqZtRocncABcJqZ5tzFMELIeOnH9WxaX/RSfrH9+RvY2BldIWypEl9K
8qKFIP4sZ3yN8/S+XWKoVKh/jfC+T8qst5OBS7usgwMmEkYJo7EXS5xVlTv3wzwim01e3PbeJ/UK
JRoHLR6WiTyslL2CN6moXaXIZrdwOkBuNs1zuARpkS4cLsFa9hKxNS9hW/xHT9ESv1UsQVx2i78m
aFLU4xBDkpgMtb5x4d6GhefHuNbMwB55YkIb3FIKnBJm8krnUdr6zf1rjbD0OQnnF1ZIWG9ICutA
A1F0dO1GI0VMAZ8aSBWrlnixqR5etIXYiPDyMBfGk1PzL5yvVKSDNy0RZWqBFDeueIpLFJk+4Yzr
CvYVM9r2DFINj66VNweEESSeboJem9et8BHwunV6LHJkeRFk7aLumWprSwY8uimvHUAOivGkE7HG
6AvvJY8b6s01G2HMD++G0ZHNARIaEVjjpW5kHhb+0Ipqwb/ht+cLqu5LEqNyJRvqBmczyrL7ui92
vt5ic+PqPFr/+eX3bxtRJYeIODlXqvKEVLVgrFGRNldWZrk3lgQ6YxDPXFvNpoFv6vU/5lCz3iqi
1/bWiNRUrz4xKSL3tic/zwzZyAxjrG2jRkflm6cEWnWMTJdQvMAx38USk8eHepsuwXkAPdIVNk5i
d5dYvXAJ2JsLSRIBQbDrOpX6U1JXUBxV+zlbBuKVzbHFkHt8HCC4rSh8mnc4D+cxa29h4WcPjSlR
E8KvOYOTTO+oE22skyvKuvZFpQQij4htVs5IZCAYtOFQp/XntBDqM0qMr65v1NcOdKCSdnMfpyHM
GG6BozkzqB9togkrMgrDJaww5CMRL/GFNjmGbEfhwTAqo/ddog6bJfRwIP3QYGBfdsQh9qXZHwMg
tsfsVTQqIyAj7e0jrEC1GZFvVjCJcNCzgKpb9BHLd/ZH8mIBC8fKfLkZXYXFbklojLOdrEzjViJ3
oXgiynFwxRul1CboSvMF3qe5k0vwY7tEQI5kQWLIybIVVtDNGFYERSIHP44dAIKVZpEr+fH9718+
fg0EBdk0hQr2E/q4Gwh89GxU9HBUlihMROqP5E7RxqIVhNnag5vrKqCIJFzOTRasrDhoYQXm9qXq
Cp5iA5NB6n41Kktuu9x96iIEf47Crx0I4xHEo6cKypYEjv5Gn8Jsr82TA/EctsdkG/GCkdu0E+mj
NlRwkjQ713MRN+wwwzobN0zqrSBaZK6r/k1Q2ZlTVr5XZjFsRhUTHm7442PnQqlHQ3uw+sja+QzK
IZThlNOJaczG7FvfAoeanfSk58ZwGIm3zvNpPNeBNpzVM0C5T03YqzvXhcs/ZeqYtxlpJ47S1jWk
nH2CS/Wl75P3WnNwN3dTu5Ww6zSbeOK0E0tyYLHJ3tCxG09+G5nHsA22iAsfpnbItnFmPjVtwFgA
ZwzzD5BFMgPEFBL8PJIm7sBKP8Dw2Wk0XEaRiUPFfAdTMWgU5EW0UI6gNdH1XcztxuDX2k5Wh/LQ
+mox90HgxaWbQwwngKbwj7mP/XIsSGZeMsZpRDj9/XWhOt0rOdIBVDsYt+dqkwdYlBmR0/9Jrd9j
D4MWARrcgzes70wOzESPm3UZZvbWYndG4e5nFx61V00pEHPzIO6jlPDzNkcZx6m+0bYUy8lVlzL/
9cs02DAxGvWQ5fYDubbjpSHs+zLlSkKiV+B8oMIQT48zmAJdYyrQiC3aO0+ZY7ua2qq9+XCgWt2M
1vA1zlOpAuAdQ39m1U9SYaS7hN8p/44f2iVFHoZTlTDRRbhKFnFO6lz1o2+xRDT2uNZNl3zYAtbH
IPViOzfxqxaU0yGJuP0QzfRRCKSwrQhxmK1NXztXbOL91YQ4PaYnmn9zrZFrTWlVvsed/YiomUnQ
jFgXwMjnNscVMyJuhMfTbXs7vwV+t7BpG4JncILRkuWbfJpoQq6qYX1ZCGD2MRANGA/5nTDScJUQ
EdqWqHybXDYbImLlQWpa74nGYm4n62InTHWLwf+h1uEwiUGveXEyNGuTmJqjG46oREELoRAj8feT
C/Z5ing360iHd9aBdhFTsNF0bkp6111lZ/GuJL4nIRlZMIDPXd/ySHtrLn6tNZdFiTBEkdiR2oRH
gMTZlWXEJOCpSVwI/n7XXPAkQ0K3hYnrTNaffymbdDPj+D2kLCi3Is2+M/N5z2j/V4xTGw9LMZTN
CvvJ7MMvRxIuDrTrw8mKkRVxV3p2Pus3DeQ03drIEh02UKs7PPhETbAi7TZZYhBTLXomfvYqyybD
03Q7O/VN8dL0hr8niDQDUK3VGOb0VZdjxbFDJNwty9UQnDB6MMpABqO5iR2smIodApdNaM+fbcHU
aeySfm3DxKzygh97CdplEMO5A4fgJSL81CYKoElyqg3VHbJuEVu05UaFsImMKjyMDp0hyVPrOORP
TYep3Ok5zqKyig5p6JZrIiQsCIjBM+pgzxhzSpa2ugLUnlZhobAURt2nEQ01aFZjaO7kZDO5iiBI
VFoaLbKyLTuW6MTH760MwAcOVcDsKtSOZCagqSSm3CNQch3FU3DAtzyTbYHob6a/vBROAs8F6SAW
5HoRogWruV6cbugRyj4M9pAvvMqUe4MVCGytqPGyxnE5tTdzr+MVoVJhCloc7aoyvHJSKbYv6zts
pu6gk559q+ap5Lyz4q37JtP+OqS9tnWM8XMpTsTF3iZ92sfJXG6E0z+XXc54J+kfKHGHjTAarB/Q
N6KctRoKuHBjNQLOWYAnfjLhHhUpXGGH4t/UbOrtPqIBJ/lDaTvyBf2zRAXAYOxYDpa6NmG9DyXA
4XLO0n2Xz7ukjAhkN92VrEEBDrQDZfHaF4lFoLWzqo36rQoTkA2NvnG11GKAlj7X9oK+5wdDifMc
WnF9FDEBEfH0EBnylXzAds0ssfh1M/nf3Yf/vxd4RPf6l0ufy/u3cHr/l1v9/u1784flD3ua5bf+
2qw7xi+O7aA5EUuPrX8oT/4z9wgDto46xsEL/AG4+b1XdxCp0Krbzgf/hmVhwzgv/Pd/NcQv7MPh
A0qaefQIrvPPbHvYDi3N+E/NusU2kXGBNOj9laWjkPljsx4Jon9Q5Dac02l1BLoZbNJ8TNZWIcN7
FQ5XtBUz24dTZpc3YdnDJ8leh0JnHc5SHEyfNHOWJjtlG9PRlSV699y8U0mwS5FAeFhYQNp2ilZp
ystzlKXlNmixX4mp009DnRJ9gVZ9W/dD6aUWtAg7t9I1GrcYLToxmsPi7lGcrVJF6jYkseN1RffF
daR2H+PeM6LnNH2dEZreJzHj+xHUHbi8vKCLyOyzM3TpObSNhAV5SmU2Hnyf+IfV2Dgesmlrb2KG
wMdcLHF2un+jNIB7GDboQ2jyNpHvGA9tEmJTEfU2hOn12f6quxhB2HnFLxcK0vzN1bIT8aryEqFs
3lsiXTfKePbDfdOM+K1t9dWY38lQ4m6T7hLnvW98+j7QE/FKHAI2kKeuSd9z30Ar7Cc/ZrZPHj4O
qyssD1XDM33jpbIixLsjzqVOilup7XDXmOtgMp4JVPDQ2+91196yVDY8GZvBDWRkge54nxQkCBC+
fawD/hazj9PDnrhN4jMjV9eL/aH3TAG32Q8y4NEXu6nF/bi44ZJ+7DyfTKgD9oLnpjJ0Ci+SSIKw
9oTo4NePYXLIeFDXzAerY537d2FD2CHMc51yG0AX9/0tjLpgq8LgJmv47ZOV/BhHgN5556MFIwVm
PZdUpWZSbJOofjWz8jUA3wGuHbBa8SUP8Dkzkt8ABYS1MqFEQoFpXZQyLUrDUl/Lec/Evf7C23J1
cFI8iTb4xkzX30dMNhnyFycKq26btnQ4ZmpFdyQl1auoDQigXh5CQ80vua6LUx6XzaOQ+UWlY0nV
rV6gfToPsvI/OU74SRWDOmmdJg6jxHTTRX5+7dNo65jglTNFxcXSRm1zAus1AgoGYzaPVplX+w6h
V7z43nLev7ugEtmaUfER/6s4TUZ3LGXkrsg5B1lvBdkibZnukr57oIfHaWyKtwop2S2IAdX5hotF
VaabyOXOG4TpMNAOXuAT6+DmJplgJ0SCQEyC3uzCnhHcFM5Pk1LnIuqTtd005Z0zKyzlkXnWLMxv
MXMTspAnY18vg6SEYB/0D359Le3+RlwBDfNYnpeIHEz4x1rXDNx/c7eXtN6VdLNLmwsFwYQgn2XA
1DmUO6hkdxXzSWq5WVzwx3osOsmQjOCi5OO7rUsfliHlUFToEaH1mliRT+1x7SUHQcoLWVozzANt
2EA9ogZC3bDJc7k3BQFlAiTxZmAsjVPZUeu6ZouIt809OUWqe0VUMg1beOFmdK5Tu/dULBBh4v68
A8mFyZHUZ5wZw66o22TVFUl+GHW9v7MZuR4HVZwa7vI9QzTD660OTu6UUigjXOlbPHNa1hMxNIqb
bFC16bmprVu4hisraJM7PA3FPhSJB2waJ64Awjl3X1kfBIfQH7wWvuuLgc7QVMOVhyHPE5aa1T7h
cD4m1ZfUyONtGZ/jEDiQinxj32GY8uQAl1CKYNpZSUlgXHlMD7XM5XnGBcbHwr3Z7N5WeW1Dp81V
6+FQufKWnq2Cdi6MBbUKzrAo8iUdSAvseDl2Okn1kqPNr2s0gkl/1gB9+751V5B2tXJSuSmE8Qm4
zgar94LlRt9K3pxSIeglGNlOtEBIAwSl5G34EQW1GXETuAAB9vHARq/AnVgXpnGmbRvRCim1K904
vJD6yDhOfTaj2LoNyjRvZGg84FCKDm0cmntlDvdOO5BMUsXBGuXvtFbdRDeMGqosJ/ta1ynHllhb
iSVOul7BFF7+6eNLUwZWRTBn82MKMoPiDhtTWcfXBiZgUJvOpZbEkCM9H5796j5C9rULbALpzLTF
V9PHFyMI3QfFztZ1CQNI7ZcqIGCnzaNogy0av1GIh7Rbbi2BRHk1+jLZjM4QnPGiecwEqG/LuL0r
wHS5KjrEUaiTEYjcYPKDYZvBMyFZylU7IIVnEUmw7GbWrBUPmjeaRr41O/KERgOlVfE9mhvyR3vC
Wv2IFPO43tVWpXukJLVbXWFLJ/ToNCW552Bf4vDkbLYKss4oR7gHiG/zdThMYp7orbOHJX9QBM5h
aoODyq1Ti6WLral77G32P/eNKLy5f+QjpLFATcd1C1nALGkn3Sq317qbniJhIDucCFqJIsUpEjxj
zt8Nvh+uGyIKiToxzkHQvGoFFjKSQAdPs1+0KTkTynDXCxnsHdVeC7TiLKGkV9nJF2uBX8UxwQL+
9DVFRq/jHm/84QXgwJNOdCi4TPaEcz5dcURF7JsFwffyqzmDvKpVj+UluU2ugl4ELnlVkM0rrfFH
D99cZviXiSF4tdmfrwuzWSAQIyEnpVV6QTxWKzOMAMhaV63vPic8e6tBWCXFDxBoSrlVoo0+coPq
FXzemlEa8CLGTfQL57JOLoFGTl6onwBLvRsF4a85u2vc/bq7NeCYc+ihiGiZAAK+83dTXXyB2zdt
fdyqPFgLA8NRNSEV9jMN0SMgaiyjTGA40Ylqn+UCaVU3CJz6qkgII+QqJ2BeuSkRHjVNv57dk5AS
enT/d7oog51CDAiSVnWrtjYeo/9N1JntNm5sUfSLCHAeXiVSs2zJY7dfCLttcyzOxSL59XcxLzdA
AiRAutsSWXWGvddGJ7Rl6C83JKx9eURkEHNmnrXOeE1GIiWQ+ZALqQ8sD74nO34BWMEsknEYegzn
7FtgvRvI7YHjVNHowamrBgsTVrKa87N0XycljP8uTzY+dA+MWDy+ostq8sH+Dpo3sZrdzYutP9Qp
o6MGNTfE/Q20mXGlWyCwqRbrg3QNsRHmevbHz7bJStlOkmUHMOzO8PDZTl+AlKUb0GdveBnnDcZ5
JtXqmPaxh5UeEYPN+EDaAPd1nMf7BsEm2+9ToYCLWyoAfGo+Me/LmBVP73qgWJDQxleBBZ4PINgh
zW9SMJDKVRdfbctncJaE2AJfzWUur7yrEFYB4QOC0K8za9St6y0vo1BTlMYuwDjgwSY5TiQ9Nl6L
r8Haopxi7gsdr3fImGqQmHg1UnvHCwFOZ8RwkXaopSjO1/AsnUzfhRcWJlwLBz3eJkvz15mgjEnR
41Mdky6CyxHBC9lK4o6rEiWzX72pL1ANPKNDn0aEuJ/bcvmyLPOPjwNWpW3IMvE7qDG5xq6/yXOM
/+sHwiR8OvXGp0grd69TX1alw4Y7JuDaxiDvVvGzkw7fvjEY20RUb9lgv+hIversW5CbUbYmQ78i
cHeaIc+4wakMC7Qnyfw75/ghGt3XQ9RiOcPflidVFqcxcAk5NehiczvdoXPx2aGFWoo3uRzenYKE
gWXKnxJjPnQ+fLMJY2cbwGnSsvqGdf/iwYonU9EMYLUi3Zh6g4Boy3rLUdowNrDw7A6PU+FCRbOx
pBA/CKMOQ7KdvlMh3RnzV0Hz6Qn/DFGjpKBEwB6M1E8CgXfjORRvNAlZG3bV8scjEWZrCvfedfFf
r4MADw+bQs6oHlyeysZPxVbXxWpmxo3neWgqyn9d2i+bmFSTCYIA5pr4VJTiPNkUHAaCdRCHicN4
KdiSyRBctHFaIZnOOjtJ/L0e/MkcM75agA8IdHaPMPX3GUFgwQjWx5VQMYqq+Jlg2uzL+k86xv61
JOS+zkq8MwJgT6vP/Wb2DRm6XLK8dPM78Xj1Zl6pEkIixifHrtCtLrRNfQ792H3KxZhHDhO/MM1a
llxjR4oJU76F+h8gzSb40wSA+5NRVEdmVergk3p9rQoLesqU7wiSMNAfkeQTEKooWJtsMsGBUGqP
aY5PoqBONCSRtF7N7Arp31X1o2Jtk7ALZenX8ru3S/2vp3Da1y013CDHOxpBsCYmPKJYFGvGxJdb
6s8AljgSKqMLgy9HsZFyMDaEYV5V/BTlKyJeaCpG8AfzF0/W7NhbfH3PxTgK1P9TfuoU4F+dMs5v
/Z1MYqjGjGLDcs3OGxc/mub2K4ASUZdqvKYamGG7WgPjvGq7IAwJYdmV3ueQuuO2X7sqRfaLVlo3
rdfLPbSIV6OoiPax5oicPX/XbBuqtV0CsXQrg5UixckUscd8Ax3wwRTxmiYBXqrkxVqRKqlPQJPv
faOt9F6nyev2+WxbgDTmc+qteO5ZC069NK3nq6NP5JUP6tWeuHMSS9soNU0XzP3vjltDasr0hezH
5h+Gp1NbCOcdgFavBi0aGmamMsF/VKH3Cu1EmteK/YobG7/pIvU9fG7GWXTNzaCnW2tmGz730BUI
6CGAew52TP3/NUvuUGGTgeSQXhHWi5M+SXskjZMfHxsCcIGix3KPznrhdoONS+uliDqWqYEHrISY
Nmd1uwejwqaZTOGclxrZZCp2C2q+iLzVOZym/H2umaJO43QkELfftnmJmqdzDrJlRsYbXe0bPpPB
9p1tPr2zq5HPlfFDnkmqW+hjWi62vrJ70qlEcOitRwNhKRxqInpswqti78qV7R+Jyj0y4s8jLpvI
dEfCdeCiYyDkgqrZavo+1xI8xpRtnsSm5MDsaioz5up2vlEg5hfhGudYa3mxGevBtN11xkhub83K
wy8UmaC2theVbh2IZAVj1SlSLfEYhd46186/UC05kSTM17YzN4TLtmmHGDrj5PehBgwixQjMN4wZ
oTVRAIzhoDhK/nvN1md/TPtwCnJK4G5iuC569uwuMQOG44R+A6csmcjnTSb120kojOz5N+UirR15
R79JIMSWIvCTgsAKW+B1EOMRY/lF0W3q7ArteGO3rzwCWbikjDKXC7keyw3oyFvux++EDizP2B+N
qE/1H+wxv67DIkcLfD9qMdRGOilvpEDFQdiUxLJTMU/bsWWqKevyAfOGfauGE4FWAAJaDyaQ534V
QX0257y+9o3Yw8A1dr3hvULtW66dVE+227Kia/iJ5uM8NhcHn2/ol+3FyAMCUckPBPspT0PMLkkn
ufUIAMmNxsZ5w+juvKfBGNHbvsraKv8mDzI2BeHb3lvvKn/fzzn/Jyma+tjMZyKFf6uKNOe5t40L
CXBvo98Vt7jMHj3CUykD6jqSnv5r+kSilkQ6Rdao/JMYi7tbOtq1nTaT3xFDlC5R74ssgujJFX8p
Rz85taB6H9Vyctn7bAriTm8tchC9AEKbJ90h1pBpEV13SjpZRpo1kt8krClsbOo+u52tQ1MRx1eu
TXw/8NaaXj2/Th327MIKhxF1hZDJLY497dGL/V/ihcl9JFIQ0aUf7+GBOlFlKFi8HrwSaj8Sy3Jd
vunI4baCnNoQp8l37nX589LoV6TX/DCwDfY9Q4gToSGvbWnWDwT4IKrVg6cmxxvFBtlAQNsQHIT+
gcinPb5duTXAT111vYNXpZPKnKEkUUZ+SLV2T+wUFlmbjoPknGSbYTuEe2LH237iR6zbQA9xWe7c
Zeag7ic6aQ2i8lQNB3B/Cbkx7UOg0eIKvy3u1ei8AQY2wsYMHCJ5nQc5iekuDeFu2ty7TM7snxlj
kgoRm3vWCvz5GPbb0sqvWaZfPMhwVwNsMtaiBztb9CNujKgMqqi03npMtGe6LCb040TrADqE0AVj
01uAqHoVgkpJ7qzlwx5y92VG5I7yQEQo/l8ABWpQBzRhn5FI7QvTNy/Vkh96zzZXfbQZ1bQBfOo1
ReNshFAesh0KYNjYbBexGLcPnrFGqXe9dUCgSfXvl+iCGwjGbszCakIXullMYng660dMTbEho6Vj
HZR/KK17p0Z69RGwbmnjmo2Lf56asMWYk7mo+NZflFXgd6IaJypadHv4SKuT70CTtad+ReRTTIuA
os+UJQlvsuLGYkhBfCW5FZ8UvFtLue7DWOPtcbjJt1QcpOvee49qSxefNRSMXeHP32omITtI+n9o
8RPkJ5r5rhjxxRATH3qrgRTYvNDvzC9wMy8AnoMjbRY5NemCb9hUbHoW2iLZIBJ2GihWhUWFQj57
dzYsQURf/2E1p5qkDhgOzn5Wy7fMDcBQ+hEBBOxe7aUY1J+k+cnZoNZUATCYLvXU7kVd/bWEjfgl
IHl3tO4+Da3raS+mIiGhItGVcN8MtVhSxd8ih1uG+2CJrfuCzHtT5hdD+2d6f7Xahw3nPrBmvuij
uyetHcIzkJNag2XelE4IsfmsWvvujwSEkcwaZZV5MAu73yQp/4Wr97cMpjOWqn8V9d1mrOx7UmCL
MOr2T6plXzRcvs82eFJcBcM0M6tdVbxeljFf3pZl9uutMLY43hiN/SDwHVQFiMskRunr+y/BlH0i
YvBpyYjk2GvSvJc4CDe6Q7SXsf45vAr+pYS7zrFX/FaTRi4zp23LpRUL96iM4pfjfOKzd+5+7x7t
KgOCtuRfyUTslwn+rsu/kG+Qm6ux6JfBd+vIXZpnP31sIyunDQ50Zl5CZV/CEzT3Ft17EWoWEtmE
gBceaT37BMKB4XwpwL20bG0PmmcQsJ2J18lGYCzn5NGpA0R2DU1Lt4IiIEFtXVsfKZSSX5IoGDqS
naHp7qpe5RNKVP8nTXhrYgFvnBmX4qO1R5acDh8WJKUTWv2bDx4aez6ffIVdY0thBhR04CRmdoct
+jB0fDAs1XcyKNeRZZef1aTnZy/TjchnxMkQIa8fJXmThpaiHm9N7T4nTXWgKmacUTb9o1B1sG0y
2H8Vj/Ka2o6koqaKc5zVzOHHyxntDacm2MrA5TRPZVlfoGDXF7tZPnncvVO/8mZmlrHA4Jf1dad6
tq3slI0GLEa0+efaCEgzNss6pFROw9z2SKZaKeGkqlVUfoTDmDWrYgfHzrOagy4SBMaEmqqvpL5O
l0IYagcgEA2Y9AkhIQTydZS9sVWeMR7nonxuO3QHkDNyMITeb0zJ8ICK/2ZJH6JcnvwMpozJq0No
Fsh8jMpegcarxnHbBM95Wi/7vIM7OeZDZI/oeQiVmY/d7L34lUUDhWR0i6OIgCPPZdCnj/qV3wtZ
CFktdGEl2XOx2exBFICsTtVtSAkXn4scVXyj/XLzPzB/KI5L7rVkfRcBFS2+2Dapk1MmMPfPfsKC
YWlmlh2Ldw5Ke8sNZe1Tkg92QSWQpKmG7zptbjlS/FPHSH5sh+EyZdlHA/r1MUByxLckN409Bg9+
9cxHcZ0WXR06xziq0l525fxLyl5xgs/Wb6RKJCyEdCSjT3ssa3e8GDZ5m4zdMsQI4FtalcsHV9nt
3bcaUu+CMcQwMkSGW16tVsvOoPkxsa7ZCzLI6eFRXUctbUjL6vxUliwEqGcir8j5Nr352VRQ2rra
taOctddJmsB49NkDft/d9JilggPtxm7qQ9u6ZoSB1sJFbN7bmZA4UMzNORAIWqgIvnTTORbNixNw
GXY6mtrJ0c4pEqG70vIIegO8zlxckr63NlhpSDpOt6K1kgvbJkgyrs4wJYcpE0/6LhAZbpjp3JBz
SspL+umgctgEnnGEYPRfGCVDOp8nbANR2N+gsUeyIf+KjEF5wxS29W8l8UtbvR/n3XiWqHiiIMP9
keWJc+g699HpDIODqb41xQu5Z2voudZh8rb/pFU3bXpB1zMyRJudbV0tWmiB2cFXGb+inZAbBsAH
Eh8JveCvHY1VX0CXz1PmNI2BJAAbw5LGbC4Xjqpc3zl9+mAgWuPrQ91T2++6j/3B7qjhe1F+6tV7
kRkLyj+6MugHhz6/6UYigGfIHF1nUdL6FG20OKrYewJfQzm3ToTXln5TT69TaX+YwaqPFvpv60Bt
FeYykKizmG/WIE9dIc9VMQQHEpvJfx66a9oz6QQn6ZzLPD8wkVbbSbKPa2wynXAMAE0LkDtaA5gz
PdPsc8DQi+Pl7+yb+ouwxJtFWKlmVs2nbP6kuW6fi9igthiqE5TTV0Rb84nN5RH+MxHCEotbwqDp
WDcqEqy1H2OGuxHqg2ws1cXuP8rgS3YeArCZrZzSmmffvBslMRfLBsVLchAi1kgpEhNjAsbmRdzA
39SbL+6jNuKcpu8V5DC2zbDpa/3Vls4DfqseuXOw68lkV+SIcg2+6Lhp1jANF1i2cc7c0t6TpwnN
somHJ2c9qUqHaSIqadqwEiOFCZN3p3fadAKjj2DHF/uFo3EfEK24JXP4Nsx88GXr6KyarL/YELuD
41cBeIOGUGxg3tsUsWWKMASYHw6qDqzYZmQOcMmMeK/jZj/0Kr6ZVLKHOXZCTHfJU63hW4OGEIDR
k6y31QOx5/UT7d9mMFT2WNLNXYIcuxCd48mZNCxYVfViCp+ASUj8OieLi7PpsUS5M5SkOeWdyc8m
F3yBug2MpE7XFN0sOQxmbkFXJlIzJaBzl2WYf6qGn2lc4hmkSUuxPPR1NEk4JtNKMksJs2NkORlR
RzF6QqwY1eY07nt3qEO3C7JHPnF+7F0+5fLHxU1nWeuCaKrc21Aj5x3HRm1dFG37amnXErIzTrHw
kRv760FkUkFn6ciOSpoX+1YY/nKDtZE+Dnh1fHvKH9JE3NyWJXM2uyynf7OckBHCzZgnEvG6cUpq
w8XRqMugDAdKwli12nSLztXcO2jyjnEJ/BajwPLIlgmR4mh2+wmlddsvYq+kvEv2QNfBc98YjZs8
QUpu4KM3vpV+kkOLqlS8tGYx7bEqsli1wJTDttwnOW+FP9rxzmCc5mb58m7EKU/xpR8N60EwAw2l
2ZgMUXNICRiaDl1uXTojXk4jTPdorlVz6Dn2SeL5Qxfc/6FWDTaLfBi4QfAMIf7SoWSTotifWjmI
kNAYcXS4oteZ857Lavw0B6iS7CBJ7Sa7J+hS85iRqcBkS9cfM0WXV7EQIsSPDsxtTrZ+tT27jKTv
vdjQBDdmhRWomB8MDdWqlOBI/ZLV0EKSMIXUk9vm30XNxLrAP08C+T8QWtmxEcaAUJKB8gQjetMr
wsakm3+rZrqvx0uCh5S2iP8GCNRHPLLFHIhXEQyjzzi+8FzQEM4fYYLZBquxlIkT5fr8AWrg1TRG
ByNt+lEzGLRJbaVY+M38Vu4qFz1mnW6HRTS71uhoQPSYK47rtN/4I8uajE1X1GN8UN3B142LyGoH
evGqWk1gxzRsN0lg2aqZEItAt+aw523Ng+baetWbySPIyJjyNTWzb7rAcv9fuZhS8taN+WgkJOLA
X9CbhcQN7Mr68uqa1V9fgxLhL8arjTAiBk4fss96TzyXcGhNPwLLuENZlKSPEWX6YhSuQ02q49u1
/WMGgHcuMPWROw5yAN2Eglih1f9A8fFeuJl5Vosh363mrZpb708SZP6xVYUe/vevg6m9wgYvj17u
2Zext6mRrAqBjuay8TKHtxhn86mdGi+ssiDn7mdl6vslYh55gvnLkFCPyhTSoIFwBQLkb1Wqajug
WAhN11b3HnH4ORYcSx2z2HQpkrdh8J4CgRUEh8ar3lpUX00RKouuqCcaG7MxU2FKzp6MwdgjqG+f
BubAxIDCpXDMFSNV/sbUwTfNwjQ5s7rPg3jaEAH07mWPtHXGpgXwR0qWenUpYTQ8tlwEQzQSkYQ4
lLA+Lb+2ruadJxdZLY/UyLZFc55Y+vCZ9VRgYsh39Fhgg7mHmfLbH22rooxW05/QDbuN/atyE88Q
+ayLRptTcjZzy6fyb5ac22a55+Q5PDLdd54RBVi8vGe/Kuy90xY+6zH7KrKh3SLeU6Fm2O2hNvoD
WJ01D48doZ1JwgGToNjwS5m3gjBjQ+XfllN6p2TdqlddB5pQjixGEmc5Ngb5RAVe2a0CD7y1KsN6
jSsPhWkhCUOhJ0QDYN01/2BIVmmZ6LqnupvfpCY/RwQcB9oPseunAbHl8tLSM5xgh+JKnLELlOyv
yQ+dznmeHhGOJ9e89rRNp+kk0JOPWHjCvYjgirE+2SmHhMh4iEW4BC+pdAkFxgRNwlZ16Au+Mycz
7roIHlLWD6eOPRhy7fxOJmT5XAkznAGTev0Y4llik0oE8Kyy+JYqyihFkUFy0vCYpK12NuDyMjfZ
8y2MGyNLQwI3dZRj/nWcWWJSYotVAosLhvyyY2lywMqs3LuMerb1SCdUJ3k490xpOo3ZSuH946dI
tk7BBFtWxbkA3BqKKQCXbGjFQRUr8jTG9kKswG0wngCC/Chgw+e0GX+cDo6rrmRoJctDYjrWQSuX
C9bJbO9NrTy3EjeRMV+KafgxhITc2dKBVpDp66mIH4reMBFd7/77IDviQ8y2dCIyV+dbV6wM0xbT
9y6zzP5upgPYpSAYDm4xtBtv0au9L6nRO9VYxK3yr12NiyiffBEi37euJvYSIqJTDLBpeliYC7l+
H+/ytNyPcXUUVuvdy56vVKHcLck4thhKHbuqlCcnaM6+zN7jZRWveb46jxx64Vwu/sUPsruaFa0C
pUFbC2RfhfBICV4+WkIrEfegUElQSrFXWr6CBlXvkrkMlBZOdKQtkrhETZ7NoQur4jWR0vsGwDZu
0i7TnnzmCHtJW1m1uX/0hlbtUUFbUVL3YEF9h5F0usRRU7HmZDAabNHQtxGRa5BVQCQczEC7xgWe
9Ryr/rlv/foy1iXPvnGocn4nEKB7P9Z2cTLsZa4T1TTXxsaP2bIQvkAgOEP9K9G+9AQBj5reNDu3
6h0uUk1u+A2KXYofaWP4pjoFNkhwGjT0EZ4ZGRgKsMFk7Vap5uZJpO6Vl3xlOVwyq9cXrg9pRVKz
1RaVrndG2z8BjUcbD7t82NLt6ScohPe6aWQEI8F8nM3YeAQdBsDvPrrMGZokTXZDbf6U8yQeXMcG
mNfb+1HK5lrI+ljb6af8I/WhOQp6EJb6Fzla31lMUqgi7S5QLWDXsviK2+SuzIy9Hkuhk8qau68M
seY8GfyRGPzornMSikxgf6Cdr5xB3xBXNz0EPDi7gBeB+77w3zG/PxiRN1nNzYUKj+aG1Jg2Rv+E
M6MePCcSmSnPmE3Tp8L2ntfLIYuL+MNukHNLh+wnUButovvPlD5se+hHF0tU3d4A2LFnVXrLClE9
/P8fcZF8dTg7D+XMAcLoY+Z1ltnFI2t9ZxswAARsBGVMCb2nga5Jg8usjOTFblP1MCGR2NLdm0wV
YV1lvdaDfHaQRi7pN0gfGNxJP97Ad0b+koq7UNVLqYrXNtPbswUa477YtFfsDTZWH4+3BlNKDpDl
rExWHH5qpNcstw7j0JwBWun7Kvath0A35gfSRPRRHsdueKpwgG6J/EOJswYv2NJGx8RpKRgr2RXz
ULzpejiZNFPpySewcBen1a9lDo8CddHeiL2ds4jVURM/UZ2aY5eGBD2+M+b4SOb6Phv+m8YTd1RE
ZxNPRtVj+SXwJ+ZRkEP8iwgVArmdWUDHaKe/SpUFqMGmv8xV+QiWuObVn1jwYvJhY4qbxLumaB0u
KbKR0dDykJ3Sdlp1s06gx2xvm71p4ke3yePY5mzY/ca9Q42qyYU3KjRCI0nZpYc5PM7+CCaQqsYM
hQKKcU1ifJWT01x5qZFuMYgQSUXD0QQVuY4BhgGHPoTjNU1Nzlj7biFrPpIWeXC6ZozoI4EIj86u
17Pb7BKJrXLSyDJ7OM713x4uSoRkg35G+Te0ZufJotKIsW82fbErCpfFap+CO5pNUBBm9jkWs481
znrOMSx2Ll6MGlsqqwWPtNym/fVQ2p5paP61Tm5fRGFNu8zpirDF2HTqunkO8UL1UQwVJcLvQKqi
xThAk0n+nEy4e4gXvHZ1L062sG6DyvpXGDWC9bjl3pOUlmYs7IQRA/MBfJElq+Rr54CtzvVhRgVj
/lg+MIlE1uPWdSZ7n00Lic4IUTYZ64t2nM6LWT2TpWPh9COKyDOJkHJF/FmbdFy9Zhz0HsfhZLNB
TUBMo742n/qeoo7UlMvgpjyTxWWyiteAapTl23hY4uBzlVQtiNKYuUjvYehuntl9sLw/d4TpskOJ
6LExem4DS2MHyIWNKzVGbrjt8D9FQ+1+cOV/ydFZzjkEGbide5Lq9k/zwPiybi9wmvmychxQBE0Z
th1OnvODfhvxXGH/42Q7DTW2P52vq32GN/k7QYo70MlumhGSXOVX87X3y2PqtP09xVxVZfbXmMJE
Lqr2UXTzB5pde5t0vncw3JqpRsacVkvYQbfDg4Mrkeu0Tu4BHpLCme3z0iAtITBY29UDrG80iM0Z
yPObiRmDccjovY5lwXul9Pq9XdH0sUlSCplB6DLygSOtxOS1aWInP1HmgSq2iHKg6NT0tiMlU2e5
arGFUS6EbbfEBugX5ory3pV+CUt8UE/aVK33eexuSuI9NkPGA7YY5gcopepU6qjMEwx6hQ9hR1n5
Z9YlH777jrHD3ajEGo/m3BAdPRY8fa6NW53fNybvKOSRWtVLD4lWY+Cyf7R1Xgqp56eiKGVzwGoR
OQMXg3kvMlg3tm/fxiLWNoSsv/Ek+VvCTl78RYsJY2R15rRl1NGdbExCP86ZPX+OVB5DS9SXh09x
M1vWp0c+Ecqbtj7YQQoYffnTdvKbD4lvcMvigeFZXMJhtl5rLb8HPNdoEem9+RxtGE28PxXduaZt
18edXh7h8DhUvBV9h/eTLhG5fZo+x7E1PBbZ/Dpp2kVDU2MS1L51GnySllCoVLG3dqRNbix7FLvS
Qn62PNdmox+MdHhmNPxlyP4PQS98J+yg7IAfFkElasKSTYNYHmM9CV2oK8wWAOMNxLFw7mb6c+8o
tK7rJN908wNWteWvphIQH0i4yNNWvake4vRqdi5ZoJqI92k27bzFfzU7UpKmoXtMF+M4ThgjFQED
Y+PpxJ06XA0rn5ulXrdVjU6lWsAdZMNVof5blcASFTzJYyIx8n25uFu7HdT9j12yYGqXvgilNxl7
23J2DoUdXsHk34LcYrdU1k9mjs+NxuMO3/If9WQ4CzrFOUd1kbP8AXRIDGN6VZnXnUy9/UWoSbxE
1Y/kokO1rKS3rwd3uTgGRHOZ+C5a7zrD1WvNaHgMLZrtejk4lYMZ2MiXxzWeW5tvRSOaS4ItvDZk
drBFYh79tgmLCg9Brym2dmlQRCXlzW4hIWI3JerTz4iWFOn8rx3QcpqrFtMc8NJl+XTM0kZjba+T
XDbod/lGYs0Pi9aJX4LAKzK2Dozfa+x/Nttmay6ihpLXqic/UozxbODARwZV1pn3OI9kBqxl7lxu
NK5LGEAtNbphHXpa+Q2OvjbM1sWhObtXZehLaK7jvTg9EdaiCDgocRiKuHlkAnrBuHnUWmoo5kWX
WOS8qQllIE9GRyV77meN+2HMd6LCwyar/Iiw/pmRDGSWgfNQMq4hNpm8LeQHNmsplm/a1Z7ahslX
O6D9atQVlhU3xfjeLukE+XVMtkrvwKqTjFEHPnOy1jvCBO5CHXD55KeR65UEBtbOLlvtX1w+kvaa
Nwuix9+MqcluHNMKQWM4sgYMk4rIzm7dppcTwS+FuQMH+U7F9LQUbL24Ni0tfevsmnXI6mJvDA/+
mkJyi8xorqlqPfsgyFTZCI0hzpQAtm79odwRuTUbzV6U8iVf8IakDi1GTe2IN/P5YzGc0Biq18Wb
j0Q+IPadsdwAld5Y+gBJoNemLRyPPemhP5qVaaFmB3sAH1Dth/uajkDnt+3s9D5/mHoNbcPSVNi0
6XnIm3KXYgHZoL2bLkkMoWxRkzjUsqk3reM8Gp30TiL3PnICL2RK0sQ8+afOLiGCulaGX33Od049
VqFBnlY424sB5wkfJ5y08qTX4my6i3fisyFneZTWFgVftneEvFmicMBCEOgn0uboevO57pBPTKk8
lwN7iaIcIpQKXy7SgXttKRbb1t6x/EszTaeGM4sRIbqXmSyVAFuoY0/fecqT2GovlVBPs9kniHiS
j1LPnzi0X3N9fBENfH2hravhMpoykBNYr/pjUKZ/vSVczPKtSJqXnki+1rCfaedOWkX/smDq1+b3
unMvDeGJyJ/5A8TvfSVfFovUXfhT5o5L4VtvMSI65pvnoatrekIYswmnaeaJ0xIgPu95RQ5JZxqk
syTDk3QxXZqrq13lPWMQuz06DYF+smFk3LLA1MuJZKDaiOqhleQPa9VhcauXifnilPKr58Ko8YyT
OiSWJx9Ja180z7Y330ufWXc8qtDM5yfH7N4bl+zeEb6IHH3miw5DuZRMu3GIjwiq7brIT0XqfLnS
UJSlxPUxMjUxXbfatsT5cyUnSmAyZxFBUlvGZmpj2+2H9NpnL5dUuSbqECaPRPp+61713COVzknp
9Jg8bXqNSCkHb5o5+fe+aBEEnSrTIgVFQ79PZKGXaiblnI8vpiO3DjInOWUEMFO8EvWSfdg2myye
g33jeeeln1ml4aX3JvtpSnOwahKRI0ltfN1wHFzCESbT2MkpiFDkvpN+3tLSHHqd/YRYjpLxK1Iy
YhBS0OigXHW5kXqSHT1s5tBpCdvr/I5ZDwonhIhzvbN7UjOyW1YiSiBlugjnWM+vGDFywkKrf358
zEuTcQ64xtomdxHI6boFeJsG70jUFBJkuS3jycbRSgHUV+juJcUoaFw+SXfXVNi+HTZrVfFoAnZh
RnUfEVVALrEOgh0V/KkT7ex+tDWG9/onG5izIauTsp6FQo2bpYxrpzLYIS8tQ5gSVxOa2INe9yTK
TaHwSwDZnfqcbO+p8xD5dT1b1bycKipUTF1zO27JkCmPxCdf2oG5dKIIrphTDtk5f6j430fPpnRQ
aEyZiQBgMS/1Amx/rkl6yngGEQK99Vl9Wv+Oyfzb6v8JMDQUeOaq7OuzV+QEXM+T8zGNxo+HNZxl
TvOXBpp7egW2U9nu1IxMos355hGubtGouxgCEjS3cRP5tgj2ZYqggh0zk+BgIMC1pz3YAUI0IzKg
TnB2/EOtkidZCOqlmNWUKTtCbO2fqdERZc7WUSJy6kGE7ae2+Is4mrN5/oa99yXtFKF2n0KOy4H6
3ORAuTK32jERcNuqAqRj4by0cQ1vEP8gCqyyQlpW2S1qcfejbnmsFAqFrZfmf3OnSnajCwW3caz9
MHCalmXzP+7OYzmSJFuyvzLy1uMtzsmiN8E5AixBNi5IIMupOTEzp18/x6tb5D0ZspjFbGaTkl3V
WQkgIszt6lU9+orLEEFPIMIqcuArP6q+ulG2SIppv13oyPuix2zPXg/Dn0NIAxMV1z1OQ6gd0Vqn
1oYkdrHyE2D/HZvJlafZYWc1zOhSH4cZ8EdK5dkca246xh8Xy9C6prVmqIb4kBg4HuukfoND0+4t
k9Ek2TVd0GzjMILlY/ln+BPGzjVJK0R0H675rBvccta+75GOjOJfteIFAtYfZNQPdjlEFuGnWzWC
rbTRi/bi0TNGcXaEfwrb+mYnmX8YWt/HOmKw0V0MmYjCO3wYcPwWEy2VJS6mQHpj/uockR/QKI4O
zWUbNaBA1SJdo9kn3NPKbGPU0dEdBSsqr77m1KjwtP81LNGK2sZeQBHng01jHglV99EMspMZL4dP
gesvYtDJogeibljAmFBhTDPntLwHkUkwPQtCPZXADDbOBm7kDNmVFssfN80e9VR9FE7wk4Zs/KLX
qmZVEsKdIcPA036u15Hic08OMjmHhvtZe7zCBJ/8tUaba0v52x8Fdl872zUtb/M4S3+UPf8lRP8k
HnCO1Ny8KQTU/FCbgSA+BMwr9u2fxhPrnIFhUYCEpOy3qjE3WsJ7RJTiZZmi66gxe3rWcO0dfFFM
P1GCP5yDdgNtm2ZUaWPITtcThVXcCAKOxx57Dm8fhiMKVn2+i2nZmImRdTa0Of5P1bRrTb6cpG03
VFuxWuo41QvEl12BKNdyUwStghieVpvc9PyNgzuVuYitPyKDXA3lU21V/QHr8bVKQsWbzxvYH5t7
38Kc3WJhKn1eonBxy8AfKIb5LxTI1xxixtq1ep4gRuRRgdQH68DtDxNgnXUKgAgxBRsilW0d+4sl
8daMa0xp8EyTkoxM915IV2xsgKfQtfE5YkO3peSKanXXQvIG9GLs6SSlmOKMediadcK63ANeD0CX
d/LMp/iSlKPemCFmJqvwVqQKCFdXM4kDz76bdv9L9N5HoOXMs8FzcdtbKzzkxVY1V79tr1lg/XZd
CBMB/SNrVqZ33xzKsxTJqzN/Jny4h4L2yqnkKT5RyLPqHeO1sk84b4d1mwBYoNNgP7Pe3cQFX38X
2H9IWMuVZ3THOYDRSAprP/Ho8bkOrcTEdbJiU1OEV7OHLBG2G5XJ6hS/JAJ/ADMV1VKTOAmSxBh0
w7+smOq9Utjs5mfIUDbnsgN8UPhfvinVI2aknVGVFLtywgsiGpPHkx3zZrED4n93taKGhDffdujP
Sssnz3TCQyP7M/Moh2KKSz8wqEZNgKRADLE2xYuhJGMTNyA6t59lk+CtDlBgsmzpuQ0lt4w+28j0
2lBcxl5xWWMKZlGKLC75YPanUePCG4pB0xABfwUE3qo2gy9/ivwHwEesoxk8M2IoieV9iIrjqEss
srbRH8vJuNz17i1w9WP5ezCsn1ZHhKQ4M/3Q+MY1eBsdryXwiDfEcPSPGU4lt6vyJcjcdo/X/JxQ
HrDOvJ6ADs8TELnBR05t/coHSLSNG1fvQDR9zbX3Pmlcmbad8uXxmFsXWcci2EknPN6YcDPhfpox
d4LYSz5MpuTEGMdDa95rYR+7xpofe7fYAeWhFa9kAZs3TESSsDdpHuz6sk1wxZv9xmLSzRvhHbrY
+qYqGJM+3c226MA0YbWZhqHYMjwFNNYixi9LQfKt9sDnwdSev0qD3ti2zLfHYO9x2K+SkotJF0e/
bMjGXaTErh5uqWx+qYS8UtaTcE/4QMQBV6yAKF6XoNo0c/0atVFEuXZDNyKW1Bb6buCmYE/Awi4I
F5XP90ADs3Gi0bxF9gBwZvYA55TUXwl7Ow2g5fI52iOf6GPN2XmuA/teZjwluxioKRuVZNtnmOHg
Pe9J3dbEvW3sdcGXHETERjo8mDMzHy3t+L990mBNR3xkipqd4c9fEgaYKfp4Y1vLJzjkTWlP3bF+
ySf8iJmVJJcy0WvgIuhkcBBW+eyxRvWbqwd/am3apDhsSz+rFFXUpb8iYXjAVsn9Di7DPHcu9MGQ
8Q5bNz9WYs2lR3zKEc9t5ozs02FyL2Jtnmr+SlJZvAjYogJuuexdHquIgvKkas/EkT6TNqbz1655
ORp+KqtcsxDq29JY4zXA8PzqpiZQBjF2QG3G01ire0TcZVMIUgspmfQ51zMQI9SzySajlyTD1vCL
eE2p07Ya+uk2F9xRDYbB8aejPQVlouLWFnk9FnILKhuvHWbNjshs2j+U3Fx25MXTDXiXJadUH6c4
XZZoj7H5LXOEmlhZ2bYr8vew8w3UTGc4tKy+r3SaT+SCSJLUiEw7py6tZx+Gwli25U1y7Wrw7h6b
Msa6AOnv1GBIHqvePqoSVFVN4z3xugWeWtnFgvjbWW3XHq06/suzzZAey7VtzM+lEuazeGN7M96R
c6kwoqECc++88+zKfe4CuXg14vRPQBChzl60XxIC04V/iKTxMAhUcAU9ZIPjONlEOiFEY2fNjosZ
GpnaWlgAXjqCIA9JON6thZKXVUV3Krzij107xU6lOAuUBwkmoueCNwRWDQOACAB0/2I5kr6+4GGo
pNpBye63Xiq+gBXY5LS6coR+a/sLWnGQZ9hcvEgE59eAtYKHMAKW0MKGiFOV3r2O50NHxGXfZey/
EYnR9YOuPUTJ9GPkqjgFubFWVeA+N6W/Imayt3zM2TKti1Vu41JxOrA9ymuOFOfNuzEC/sBKqtjS
G72aE9c6xBlbub7z7N2gmIZTfzKpbu8u8USMx+oIoWMPHc+uDMvtoMQVODqetjGibcKyaP42eRix
bK/WcgybFd5h53s0p4PoCAjVqW3vU1zfa7hD9jPVsek2ngleY+JBi0UzO9Q0fq1MV+rHYBpxWbaw
50vStB6OOfb34bCdMc2ueEb711w9kRLmMpLo/uIhbKyAc2KtdDAatBmg4EG2m5Cp9J7ZImdz8NDp
ztzIjPurRQyX5Bkkn2n6SruIRzS2VqjQvoJ5WCkf7HFZP3ea+7CcvW9lcJmGqRezFN/VNuzdDj9f
6i4JaygZjRirDY3PMIyqOdmbRwPt49Rm4YGFDdHSYTkMLIFAxrPDqmqxmzI7B8xKBdPgEnbGI2LP
9XgZBlqj+5G5k8XMKrXa7N1dxmQ3lhsjoHV95MijLdIMz/OgaM1zu4ozilX6nHCuUWPhl8FjlpjM
UTaJzsh6YKAMIB5NrBgIi7QtD66msXn3aeuDk4o2NLd57XKnPctgnE8oA8qxgBNCSAWyuWyZwrtk
htzbynqN+zd7gVjG9kD4RMhDOvxYPE/1YbB6JjICXrVzFlHnnARD+KbDEBBR9bj3QhyDyFf4J4T/
3TcVd34y2Yh02LtYe7xicE4PBN1JBebcVWeIlxHlibtZ9KdaG2LLQeOrBr02VM+5DL8t3AOrLjq7
sdOeugFFk9gaQjyjW4yWExc1bpddUeVLCq+nTRuTLjXSrMoN3HoYM/Id+jw8cdLNoi1mHhY5u2VW
JuyZrqgxxcmwrBfU83GrVPZIIq7Y+d0AlkSJrcESkLtVuw6npj9llAlnnE94eKs3NSTlwZX2u1mw
frbQpVu8k6RNxLmATssxUfYbiBN49an0TAK0DT7hCto5mbIiDr6cKqZCNVd7m9JIdHPT3GNik0da
WmP0DTbKqeH2T2NV3rV+amc3/x50/qJsnuuNY2IiJilcJf0CUGlXqdHsBIuhFUwkvWffZZ24HzEd
EGjVEMkJwelizwZOrkztTmewueN+aA0WXaNIIKagS5rt4F7TLjPWnduhlXnDl4v8DKQjHQjFBzGa
kEGGA+77thXeaxyp6QWNsDtWliLnP+FRdcirIuA608mwmXuY0uVK+Z46G03CEdK42WOUhpuonvCV
LL2bUd27v5gOn0HoH3PLN5+iDsdnwyKAK4x37QitM2fxjsl4xUlPlMXWLq3xqQiT76i9ZaMf3nqX
ZZsdyWoLDxlUimeyk+CDum8M3GEOiZxjhpCTLz+uPmQ4C4dJsWUb8ds1E2maPphXRZ6SbWVQWxuo
Hk01loib+O0tzMTPMge8gHVPm5X5GvYY6OWyPYYUctNed6vozQXYE1dbI6g/OeLlFZF3cVofkqF1
2OZK5LeOJf8l8IR6HlMGurkPyh3j2OJL8JAgZ3/aYzSoN2WPQK5Co2bbmpfPPc2HbMusJ6f0Snbp
BaumxqrOOtXzgbHBD53xhRvsQxj/8WBKHCul5tskexoqDEDwf79LvMm5wpIbj1bK/BBN84OAtLKp
KogSw5w0LErFKoQr8jw4RJJ7WoG93oR7H/TnCdP1Nl9qp1kYDjtPJQ+9xmckQmVQb9AYpwYMNSZ8
/TI69HyPql2b2bgZ/eg1bmd7ZWAGWkdppqhChp7Y1JcgK4I7cgU6OHHftC5BPkQwORTffmdhE8Ph
Pm4FXJR1wO7+kpf9nzjdjnxMTuboRqfGSblfpfHVGmpuM7KP6D5KLkYxklhKmfcSQ2bE34zXXg/t
lXGv2qSRXvrXm5chd+MTG8WNzebpZJMMdhZeSQ6bE0mWHbmakenzsDsZLYt9ZMQmpXPdK4mZ1SGm
+5bKd6OxbFwXFUCoygmRX/PHzhyD4xhrmzkkldwS/HjNtXJTdt18VvVHa0fDlyF3XPXJLAOcOEUt
o47uPXCjeURTQWUmawt7021G1B1H0CCj6xzdZqADXngnwnp3PnHlXk/6NQ7H7sFU3PWaYVCrVHdy
V02IWBmRvTVJ3sdOh8WuBxi5hQgqNq7l4lP2DC7vZjpfquwlrsHngVMyaLYlpDlF4mcaPffeOfgF
w4SrWc+dASkpJ6ZDN2zBahHk4kvV4FrGJrWpZf6DJ5Bnt5do7Kkt+bDpT4sYm8oREanGUxMHPBXw
Xx4Zn11kFncPwQSi6ciEybIPltb41kYwrr1CfarFXyPNAPmS9dff/1Utx+2kTPajTawY2v0vV/ef
6MDFpljskGbnmWSA+Fh3rVtyjP2QXxzfpRU+ZYzOE2WZJ7jKu6ooygPxvkPWGwqBBSpPX/Oko328
JtyswpzdEGRtXnlyDZjt6FCImgW9zYrDTg2Wg8xG8Mz77eRMxxYH/pYzZ6V0fsystNxZ6p2Hcna0
WUg8tFxAhO2+xfUW0yEAST21D34zfDkeolSLlhPHmj+POyCY6CLz40riR9ZLNyYcEfJux7yrzWMN
E3vf2eG5UdX4llaCQ1B1L/zFzU35jthTSDOdh+mDjf54GsrlTJMea3uRPRsLJYpMeL3qO/eYcxrw
nKYQz7ENisqJQrBMF/u+VNkuNcG9Vta2yGJUFyFvpoSHYJq/8ecRypf+ZxHNEH4sHhm4Lrt9In88
3MVAiGlzg1jZBCOgAv/sY/pbDX/DyR9b+uxfkmh8mekqAt+byDOcsFNTeP5pNpJfRtcW55TfrUSj
SAV3uXiVgXP2Xc2OK7DOShrRE12KfERghrBu7C5BICEZNF69pvnmDHpHPVcc8tqNjHuXMtCyrCp8
evzoYED0R+tPxOiQWmBzy1bvS0RczEI3itZKkeQzgUjkwXLMaKqHOHhvYW9zHcXcuPH8/OoId7z2
XfonT5P+GKg25uLY/h4oH1pjdhXXKa24gmSkbzXBnRMB2nrTLNFdn5qwHZe78molGdEpmiTWoVMm
Rxc3NHvh5IqX3bhQybJpLNLCpaesWy5IHntiKeCOPbFPmKcv1cDXWjju40QL7N0p0j3GZi6FQf+j
rVzydmirZ9hG3p6Ng3GYB6B6Y08GXKCMjhHdMjn8p8uAMbjPs/gYiiJYS4FLKsPFe6zNZguyJ/3t
hjImqKX/imYspZ3y42NsWHgSo/ziRz9GYpeQXl197dru37+QXlh74yhOXm8HZ4mUe7Bb+8Lx6py0
UaPiVgutSnqAtIz2LWPbbQwwIYh/JYtN7yqzrU0o+Zu/EeIUqf6i8LJ7EXHF7/hGq9CpMHih1DeY
roKpNs+F02BtlAxhQUyBdoA69EK6u+pRMpsSJ004RQ6SoXTWc9gUe+s7s1y1M9vOfNfCxLleFhxO
YENI6qtDIek2RJnduzi6MBhU8YbcEOuxtgmOnAi/CIN9sIiaEPipoS3CEcPu1MHKpa3FmGf9aI9c
NHOL7TP+RyD+ovodYlHvuqF6aL0Aqn0VtVu7gX3HtpwsQHOwYCeVWakQlyYi+qP1XGU1laW1jTpt
gTGMUN/4+QfIRAV/aaIZBs2Z+Tjk7mYYpt739MCvTX+xeqL9WXONrSjXJ9mkOdaQMsPMiR2IdE64
z/sO065q9k418QEXm6zYYkg0Nn0/EsJawtBOVuzL3x22wkNhAzu1k5nj1Fz6TAbFMnBIOZe05cCl
mUD8V+0wHXuWgiczvcH8dXaj7fTwWGtavy1v7epwofU0AKSc2PzXL0nlUkuhUzIzHAtrUYCQMCt2
UEa40IJCIk9y/tEL03vU0zHiJbqpihw8V7u8Lf1TTAEXcjR8Px8j3Y4fx7S2myfA0N4lAeP2CEx2
hIqZbKtZjrgRZuJCycL7iZrfc4PKyQFHCcsb/THEgiT5PTOzprPZ2c81B8qaBE687pPspyapsg6i
2DjOBAvXiEwmtfM2KcZOvjqB/TZ0rkUsFuKNR8J8aq357MSLvUzl1UPHuxdZvO9vaIU5xDXR7gJF
z4DbNcX973/29+/QZk9Z1VeXSSuwOjmdUGJuFo5MW8JpJNOVg8LAWbcdHcBNrAaHR8v3gnWs5cQ8
BxuLnCXxsaamsNN+95xWn3Wmz7HJIoeeAgvplS0G8w4U6+5xZtlkd2a2gltKQIJujQcS8cVD4cZv
g9WgX+peXUAt3etq6qmNswfI6SO6TsLtZs6a19SxXlPeLo99mbzKyhvJoSYIkIc+65sbH2z9Marg
NhWfOouTS9SPdyZRnK51uU3o5sFIN1EGl3rexc5T81J28auEePbEJcZ94pDo1xVpdyTLZe8kABy1
JvUVvpDfIXj5353IvuoJRkhak8etbAukuZTpmzJ/vFak1zgh/BF4DWeyIGRs9b/KKHyLHcyZ/CSe
6DmrVrnPLVH2Rr3l8vjudkMOtiAXW/Avk6RuabzLzIse6iaf1+ARjojm7vnvX8ZO92uXMfesfBVh
tiI6OG8YqUFPJcw6VIt0m9CZyl0XQnQQETdGek3yB8gN+tgQE9+U0nkOzcB7Dbz+QoyfRJdvYHDy
yL8BTNmpZMDLH6AZAMDbNdO2JD9LDaV+Z83GQFfQ+l1BwC4Se9OCVEoVGTmGgyp97/LeOPv6EBXa
3wKlfSQ2naN33sIof8HajL+Rx0LlAGzkAZnb6mI7hX3GbPfpCzfESlpe+9zH4KmvwsIz1/gsrPxT
Ad3rC1byrhzXMwUF62lOYGy75g+Ymd+exC5txKghmrXPRR1FPiGkheBa9SJ5sXUFlG5wR06zIn3A
UxbvBpTtFXZsCAR2tSFb4GzsFudHPcfNJk7lB7N2dleaaRLazu+QYsCz10885uCeA0ylGq3jGduP
HW+j7uh0fvkrjxCaczcaPmlW/EA1XnmjsE5BLIJDP/pPaelOPyC4V7PR6QMZ3phyGp0StW0d/EAR
ftzO+kTNDe551twIpZJHqN3ugdehQGQpq40XjgzAMhw3VlSPaxfbwJbWwD2KovWbeQmNk2fjgxRx
e9E2CCitXdaYvetdE38f38Zulh8iJDQXIStzIrCFTAv5e04m+hxSStPoiEIomOun2HEJ36hEbRBY
JaCmtHkwFCDIYAqrq20Qomqzot0pbJibwVL7JoRO6CXjEXMuE0qPRVdXo792INVseLyYG3dQIV5H
zIy+pGc9KuztqOLLlMzzoeh9akRoGkDvDprDZITZBT7SQ0jho+bC89MVwW/tASbABuptgghXZ48c
t/V/8OjBrs+8tVCOcccd9yyK0dkyRBGrG7JTi5KAQYxsWlegm8XQ34lm6fkky+bLptv6gN+Q1K51
7uqqfDbyZ0mLwk1Z1L/FVjFtbZ0vuqx8KXlEixGISOYs3/73MBc0VjStWtUen0aBOr8KxWGU+muI
2rcJfolPMKfu/3JdMJRqqlHbYG+wfItYVQr3aTmx2X2SGoMLNa15/P89CYdHAFqT9h8jYzDP5oB9
KurZx1PPa98dvQlgjT6qJjpNFepoz7Pow4oAxbtpcplip+HKh3mzCfL6XJPCWM0qfeEH7D/wbBiJ
G6n0MOgs24ARIe/TNrs+asXLKPiZVHl2CTUkWB0VbDxmcQiHmbCUv/U6sHIUhlrPc4HUOM1YvK1I
vxFLPbYI3slQ6X9d1MQkioun7mEJtS8LvRHnZ/NYS4qFp9AbXrKUl0bynqUTHUYiK0EuA7UfnycB
6lNXLONEPo67FGfzDqGyJbaeYL2OBnvrZ8TBVVVle0vfVGFAgJ1FxxPRz06JSL+L4WTbnlpzZuOo
9nlPaf80EuXfMNtQ++CazalFJsxb/qhFcS83w7nbWH4bkgjBfCRTwgRZCz3FGW6VjJhtEhKuBd0x
tsQyM6tkvkhQfOJJ53grmopYaBVjUu5xw4+SEKUdKQiKDGAofVT/OW7KnMyROBbS4I5PRo8X473A
u00nN5CLLA1OqMevhQrbZxxhXBymWO9FR3uN1/snCg/h9fgP0+jgDMuNRwCw6T4hlsxdqxpP3AsO
aTxZ+yYnyMOtAm16GuPzbJRnimKSU4udbK1jv6KfPsqpvTLFHg8OhAlpHPuAbFtVdTuvKmD2O8lr
Sv81foS62jS49Wau4hfP9mZgN4xsmecme6udODSY9xu/vZRSnIwGD+NksI32o+7JDLPtNDvRJasD
eiitil5FLY92Po9HVxnYh6gE3Om4oyPSa4qLTAA9VcUdPJ54pDNxocwVwa4rhy+v7/x7mkx0c3KG
r2RrjNuMt8SL5fWYcVts8nR+JqQTkmBFfpQUWUbVnqML64BHGm+LnywqfKPWJFe4irMB3gpPSfbN
LeiKBF/LYLQgUkppfjX9NaHBPs3pJcJ5pRzzUZLlX5lBN+zgiHpyS94pPE0USwh89WEYTRDqBsVC
avgcuRsUmFrNgiterd4YVJujUzTGug+7fdMDy6RClQtgvBGNnFYtOwEwJkOwGYpuOvpedBCNVR7N
4B2hhUfoEO2ILLEXFeJo2tl3ga9FNbJGZ0nzZ8FPDhBHfivw8zUquELBufeLo9HptX00AXw0tuUg
aoP8m2iqOdHdfesEWmfL7oW4BP1HHZcuk8fo1UvhlZfqu8sxwYfnnLUd3RI4GNnysdwUQyEvQJhd
tveRvathH98j2VBZQP1KzXB5iNPO2dCAs/JIsh8pdGhwzpMlMFyAhH0sQ3rU23hXpZJjxCQPH5nE
DmSAMxbwTEb4P6g0Vk0Jq20mE7gyBIQHnAofVPWuWVOH29yKjXXiFdNdBcE6jILkbo+i2aRsfdG/
s53dTsNLnECjrEL725ngZBDNh7bpF7va81KiT1TrBGoClVkojxKFoTrNrfsXJjVrB5QVX2Fomu8R
waiNXyp1dMLx3Gs/f0Leeg5Kku1TSucC8VR9yKzyEJuxeZ+V/vINHe99Lb0jyZ5pF4wIjZUoXkz1
zKfdOgQtPlTw0+sxjfv3qbPw1SUWAVin77ZD7mVvrrnHcDofqVl/h0F+UJYBb65p90TTcNiF6byh
YicHHAJOCbQKjUdri9dr7YjkKVcTNwu2jL7e+gT488hosVZgyAHzSjcM/n4gVTQ+Q/N1NX7AQQCH
B4+H4CxlZFCZyf4iN6xnM4yzM41gG75rBFUKI/lclWd3gsCZOhHBmgxsnB65AzYUBw/idcACJTlZ
V/UQvysvcTaFKrbm8nkxWDd4Tv7Zm5Wxcr2MqIf8bm2bdq8MRbBt012XYx0qYlyIAQAr6kGBts4u
Xz2gkVciwNj85uwA4Ir7SFTru+PFv8w0HnF4CXnvPXsLzH2L/kOZYGE1u9DydvSW7bEpSmDpuYQg
7D7XsSRhmRjBaVx+cWXeoKeR0G457W4RK7q938m/jGrS51Dy8C6UfZn8+Cttc2Lcc9fuMd280WoK
baqMIZyo6joY7CTtNDa2nUBXiuzpJjtf7ngsPU+VJvVY814f0ulUSiZ8chCXUYlfRkNFaT8l+4Sq
vwPEFrSe1HhVQayR7MiwQD2Cu5iZ7poAf3OvA4ePYhnvkpHiQVHawVaGRfCQmJ63SsmprdAqGOQb
HbKb+Z13ob5rhUCg+Q8WFuaNFYGordHH0NTKSyRbvW/jELfp3IpT2LkfpdOkFyBkz0Hj4HnP+2dC
pd8Vnx9zdOSV91UmW3zTJk6SJTs9sE1BGSQwJsG6YbF2b3MLTPzv343Z+f9JNej/d5UkDhsw6jv+
z+2hr1p/yf9dI8m//+S/G0ncf4SmBdAn9H0/+lfN/PBH6X/+RxD8w4yWC3jk2s7fnST/WUBv/sO1
PN8OXdZzdkAL1H9Wkjj/CF3X5E9GEXK96dv/N5Ukjk3hyH8tJFlqSC2XpZJv2gHPo+Xff39ha0jU
P//D+u+60pEvWfTs24w+cOGKSxrnTFq/ZgI51bgvA1Y9w5+OIglrcpj7I8aU6IX7DmU7AA6L4OiS
gCN1cod9A1YS27CPDQowLRixCZ5Y0Fvla5CYN4sCInhj1QIecyGQeQuKzKDcjopu8GT/5aW4/+s7
+G9VJ+51RjvJP//Do03lf/nWcPtZVuix8bT90PufvjXkS0LxXt/v+VvnjWur09DQbtJnlcUmmFsA
BaBD72Q71XmPlRgBtlX52TPJJBNm/rGCvjnB0G9pdGs+uym1KLXomrPVvtt+1lxMf1MlpnuX+JDP
Hau0NXbruDLEc9EkR7nwXfTyS4H/nHwE4lHvIjZ1Aetrl1EqaH0yGWUC32xq262SZnHs3YHgIrHX
uxzSP3WswI179G01oUGEEqkfWh2Rsnobu1NNFaKVcN1tTqkvxud0Kig1t4AVckJuRyzD1FEU+mQO
eIrcptK7CXWxq3R8i2e8E0ngfeG7KQ9wkI6DjMJL7wfXEG/NR20eVDXQ69LX70tmK6Rq44MTdWcI
z9xVbtDtp5bFOC6+7DGdvHqXKHe+znHGwt1m4Txm+JBjTD0c8EQJVT39SlLr3qI8rArszrSryc2y
qzk35CoQrP11b3L9GM14Ac2VT03mHKj3yW5zGZnXkhF94BXTEipCmicBpE5BuivNzVPjwa0VBDYQ
o+jivPlGiulBOhj1hU+XQlUYbKUm2jVHYNumlWWnBgWRLo+XMFDZITJ7fEwKfBkWF3yXqfmJd6J4
1X7IkVu2ryqDbu5O4KzdcagZacbkMPlvJmlig3B4mEDGyTs2l31fKco8tgwiVdNWR1/MaIQ+ettk
zr+xvGDqNyea6CmkUs0ZQw/UnIy4rkjrg9lmVBFwmnviYUxMfIjDyuPqawGAccbqapg4YKOcNDfS
+spLuvaUa/e1cjIgUb7zm0KC+Ojiba3rcD5N0v9VWgoJwsyeorHoj1YbkrvCG3eqmOOypIdJIpNw
D+O9emnppZxcJc+JHX82TUC1BTRdIlKJd8a0n9/EsOgqoPwwtjyMOtxLAyprLtut46dHG5tJ15eo
vtTfIpDHpKvq+TGYNTW36cXRMDN1Ix7JfW5zgwxrQXdOnRfYUdp7lvcPBXYmLvYBpBp/8Swe5Uzl
yxiYB5rqN0UJyYPXf+X1MtvYJkwKlp2Ro5gABlyHQUupWvRtBDRimGn4CzIO+oBXAwbo8VvSwbye
tlDAEHSi+FIX9YefYX2LVAnQhCNM43gNiwwIPE0++HIXGlblXOk03legqFaNUYKqoxMWLfRS+/JW
uNPB95ytyScHkoTcK7YlMn4oyUs0UkL3E1dlP6UW8EUrPvm+hGY/z1fcHNs2D/ZZFx/y1AAfUqMJ
C5d1XL8g0Ivslc0DP8GSBkDSx7PqbjKmP4S1zzoZ8t9zjKKY5P2xysmQe5towpmIUH+u2ZXyL9wF
nQWe/ACgYWUU+WeXYKNMHaDreKo2NrWtaEnumzbkR6GChgwObSp2RjbGUieXCr+8nZ8M41yjczNX
VGuPKBEFrGfARm+8nhx+cIbNwGfV79GdCmuH6rgXQlq8MP18qpso2AGE9ZPg4re4OjRUFY5Tn2aF
lioMvs4TgV/KDUp813Z1qCX2m0XDmTFMeClBd7P0r1qTZMkK2nXEfBNQ6sbhaLt0sdsBuaGqudN2
c6jUA8h0kkD29DlErsdpFONGBnHmD8gFnjGoDbVHNFxG/E+o+G/lNFzlLMlplmTV7IsfDxeWaHuG
PWFYLG7MAJawkeynAq5yxTMJofyTYmrKjYNPhIJfVgb8KYr+mqbojxHNsIVT59hk6SXDnURF3vTu
zw+pKj/YH4XyrWYEYRwkH9FlsOmjvIPUS3+jWYLFoyrp0FXGDfsHW8oCfjzZzXEFo++3ab+PMngn
TIH+496DRHEJxtHi+wofDzQp1ojRg9lXz/YQ0HSNgtPH6f+g6TyWI1W2KPpFROAhp1WUN/J2Qkhq
CZOYJPF8/Vt1I96kr2knA5nH7L02ErbW/hcO8OZCOCVG3R8KVjQroiAz8mKQJs+G4+5qJoxPOCBR
YLFEBGbG7AyEwWap0l8CLd2NH5Lik+IBpisa0/zmJRme2N2wjG+Mh37pfsrODIi6cj7MWn9ODevY
GvH3ZnAC5h8cLzaAKDJMFzNKdCYjPxyO/ogfwS76cIcMdVr5Lf9Z5bQuiFId8G5I5apy2aDFf1xq
oEW54W7SxEYWr7zipoe5yC5GicVbbbYwoKqbQEYTE10yd9Uprm6xQLXy2glXTsHlfkIIw9LPHXGG
NT+tyv1IydbfDQ0REk4Y7JImJdbU88QTcTtmKtAXgVkf4fvtfIvcQXbwR4MgSbQ8RKJxNXDggPJK
NMvScNy2Yr5Lk9ZfDcMHnyRGA9rWrdQj7h2LNbvpyO9pAoMXq/BtpitqSCACOdu/E58FODLQV8OP
j7kTq2+v/bQKfbGYDKwo9VkKdPknsqYNDFiH3pNmzRi7Q1riNna19+Cy6125Hd9C5hG8Mr2ndqRf
tuf/fmC/sMmIKNi1aXrwb3EtoufjsEosTYRVS6TETJddiwXqFBLL2WQw4zvWD1jDkCAWyzabbwpW
DLCouhlht+0tP624PWDijtQdJhRJ9WMnOacwkWPV5KK4I5Rh4/FkZgG5AZbm24t9fcenRLpoi0sc
mTZcHJ+EX/5QFpa9KygOMKbIUbyauFmxOy64vgCPyeLq20QzuAGoR9sn6mMuTW89LiYS3rnaj4Hx
VmOjBItYPCZd/WXc4G4J40a0pVvit5ArBEN8J3V2Fnhu04V8Ftkb9dmsAPh5hVOcLRvLSzIpC3pn
aayhMzzUQxZEaYCUBQ4H6qdyeIJp/ZyOoGI6NvY+caErxkR/KTAVSsT8qRkOobOokxLOs04ARC4d
6ZswMcnWRNyxNb5wDQ7HRY34fpmfEZoGMpIg3dmo2l02ykdp9u/2POecQSNajKS8tv28Ccdqua8V
ILzyBhV3R8wwzA7GHSHFL+gmsVbhsmuU4+ya6bkZDI0LHyVW10FgqtaZGoINLj4nwkbx4Dt1v70p
pqj98lcIh8R7BFdqixpJ/85Gk8btZwcH5tgryfxnp1mqKwSGmEhqTCJgCociPviOAX8qpOrJZlJG
DQxQ5AiHnkKwwSUj8/lHYd3gNZTFNhnNqPXK91CNT8Uc42V10Fp3JbJIu2hQNPMl9yckkw5zvF1m
fuYFdavsk6Mnx+8QdUjEqQ1rER0P0gRUxCJsHkJ3uLiNkg+DMThXEgVeGFL499BaqYggiSMvtxl7
YY0pgCZqWSJtZ5fjK/ALRG0z36CmsYYNqjvWZr4HySPW69LPdyXznSj3pm2I22cXjnQJZr/tF0aA
ucXqI6V4qgLz3NeNfUdu7WUGG3N2b0gigTXBHdM7RH18Ju2Q7jMf+1A6mbdEuPoQA5Nha5/bu3mm
p2otPW7NETlQEi4h0PDR3DhOkd+lOgxPsiaVvBvehEZnjvScAsjF4xEFuAfgKuFaDljO6eTZyXHn
q2w/ahSiuEqGR0BIHnEwOj+IDufk1FTEwMT2cMrVRxkQqW0mQXN1CFcFG+gmD9i6TdQgQ7lrQl6d
fLJ/lU7P0h4Z9joOT0gzAcCTlh1hqJouU5VOl4UPbF+Gw2fGsmBmI/L/nzBMTqAxZ6M3G+0h5JRe
2B0ts2c8OgPTJFaj5ACJZjlJVP8bJBUGqWJWxbZyecnI3Wnl4j1zIHrXnCiSVaDihyaL9WPhoFJB
F9jAcu+OfQjeg9nhfQN38blN6Ww8HAC5paYPL7SPA4nvpTsQ/A1L72yLR0cX6XUaz9Ogx2iA/bqq
Q5sXsRs/oQQ8UqJ/BUvwbTPHCtOETVsWfuNMEoY3cBpCZZ9M+0iI9W+SITFqwA1MBHaEbXry+iBe
C6gmqy6HE5WP6ToWJJLYuCID53PxvQe9VONKzGGPUIkyy6KT7qlmMv8p85lwdjabf6upN0F1g0HW
11uAyCZmQLSmZWYHzi7ggzjmcW+Y0yZ0yCpK5zs8wrlhvFdjXuxL12G6PbfP+AUMF8kaGgLODF9g
v+o00XTTzRqNFgGlcZHW7J0md15pXoM6yIEqOvvFCaCl6vwniOu7yYl3grl0BPaBBM+qPDJ29vnC
uG+40HYiND8wzVzSrBP3rfSjfmCj3TKzWzWtdTcG5CQlsF/WDVXYoYMbKysVtVplTzkr31VThWKX
FUpvHKTn60EN9VWi1O9gEm4aVhjMHMrHXKb1ZUhMukaDJPWOlxAlR5WtE7H8YeEk6ZTcz3Vpoa0y
TPld9W9NnqIP5TMTFo5dJpWhalDFBSQEcE1gYGvwXzDeZAyP4W3u+TVDzz6VrrfPNp6RU0dxOTQV
QnXdmNOZG2t4KRqGxKjCPeoUv4kws4ZPbT74CHYZtdt97t4ngU2kUZxdR9W+eAhjeraAEd/6e7MZ
kj2pkggz/LhGk/JBYK07nhcH0TYJliG41dHZB/VMHnSY84VLAJXZmzEIySROL0GVejhJyXaBtIri
ceOXg1hRVt1BPt+YeUcOi0JwVg3+Lv8FKhuwWzzFKeqRdiF8xu+Iz0vQalfNQO5Z/E8Cx7+ZCvdL
v/wuZveihPtlBmxAwm/H7X4svbAj7bsnp6S2WCr0JkUdHjPBiIFoQBTKZX4Nc3DKi3NuHHebh0SG
NWDcwXCBmRivA7hQVAOQKBLbIDZZ+w8zNqNRLBjMFR2SGjUSlA4FftllmCcLxB4NuC+bNeyV+Tof
NWavjRQlffFugFu9JVlbR6i5mJiK317Z6aUuWL07ICLWpuH7e1OxJ01QDQSq2XCSd1hIyiDCpcQ4
pliXXc2kHebPD71dsZ3tbsbOKHGz5bbYTTWFSw7jEtLV9Fa7jGOTB0NjqnaHgRS1pK222JEw+Pbt
uuqAfBMFJk4NOL/IQKuwHm5zZyQTq54g20sYumu+jPFKW/J70BZyS3gfcgbu3bjvJdu7goaU188+
1A3ORc9x7tzmnM2T3sU1GsIB0v6w7AW5IySj9XciVgxQFlQ8Y/PWMzcX7a3Sms1LfzvEmC+/d2j5
V1VKiqhhJa+x+GsCFPX4+SnafbzuxNpTtfvQTOanGVDOmi0owWU+EXpMGKKB19tmgrYCA0AIMUy7
QC/QSAZaRHnplbftSy5pl91x2KPVbsHaiqS6uEiYxzyhofMn5Fy80TjaotmYdt4UPid4/c45sHIA
XvE2m/qMQAObQMTgKYecitaW/ofW5HwDyGIJDFysuEZ9DzSHFERREv6j9Z2Z3IIMEngoerJw4qXZ
Nkkw4gcJWTRDTb8RuDZxDLkgfKzS616BVkDNEImRtO/AaC/WnF1A+c9MHpt7z7GcMzd/yPSB29fM
0El1NWDzyiriu6CczLUzPzaJsh7QmlFuxfVjOpXPoSh/2M0bDO6NMEJf+bwAwNr+l8bSBP6HMuyE
pTfrOlBO7E4Y5pMKweJ9Bi3G4xmBS1k2jTQR5U+rpGPTjecRYT5i39ujvm4hJOmYL3OZtvaN1J6f
qgCZNBzgpzbo/6iWMZwnjX6KYWT6Fdwqx3KrKwparsTgZKjw1cPNsCP28BG+hLcVAUUn7iUcBYN4
4NVIN8yY0Z9bLZ4KoOq+Ruve4N3WavleSF5cw1FKNvz1llO/lPDg1hO6D6xIAOpBnMM5gPGfYJLH
QIKzNCkOVePExLIgybaXq7Dc8RTOwRPWvp/UQUDdmAwogkr+E1K1j7Y9f5m9ab5I34DdN7Y0Ak2+
XF0+2SjTi9yk2ndxgJlfRUoKgGW6e+705tAgdF6lAkcDY5t7lMnzXeK+FULCdlcWXcSI17EvCbUj
iYB1I9rVd+00j5Qo97oV077Iw+HBG9Ee6xmS6oQVIUm03DsivxbTHG6w+ZIkmBPcFVYPs6ZDh670
NML2c4Gorqr+ZrQ0CLQ2tMxPcnwuEfS1Zbq/GSXqerpUbVrsCCHaejJgs6WQ3cZL9TLwa1AyoGBD
eI22y61+mSOSsCvCkyW55wlNexnntOMg2PDXUcn0nrOWtu0cqoIKfJHTzZ9MVBUDRNPqxIaVrbfV
VXZLZLJfyV4ml5TW1IcSzogv5TZsgztpIKMfJcx/ZahlpWzcs4YDb137zwkj7XWNPfyCbAkLFMZH
KAi7sSXTJejnepcFuF1FeQ4LNEQ90iJnKYg4ZLa3wiP0OusbOFDze0Op4y0OM0zJx7qeczaWzWWQ
wbsAoZS5Np85aJOkuuvwlSDYerQoBCVt15ScB1HsJ8tGH9vcJ1wsrTFsjcX8rgOWmq4rOLhxHtZJ
+UNK09HwsHSWmOiIY3Aw/8jTPLePergPe14LfgsVS/lLgbSaPPaoM/NxOBOMnnt6Dr4pJo8Va0sQ
DCTO+eWXzEgtKPEkQeVlVqovGXc78hf4Uour+AuQu3g2WL3Y3/HTwdpn9g1oAcQs0ePEHxlM0XZZ
RdyqPXPyybPPwR5a7p3b4pmlaEY5nGHQwYdOshtIa7JF461Nvwf4Y8oAO3QT8x5xkKZnr5yJC+m2
EpiC/oWv8R0tLQYLjOMre065T43wMrNsmGb32cGwXU/kWNZjCKMKOm3mVq9GaT5bNYjHoDvZpTo6
tkCqJjrqPKv/CEzjX957v77Wp5vfumo/3JAjWLbje+tDPfdipOV+n+yUdr9H+7UlZT4e+PosSO5n
HNXpc1cExHaG1sbrOIeH0r30EinajhTtCRFDGvaP9oS0w9ombqeRF4cPZD7SWCWkCOLz9Awmn3+t
OQMOR7wa1q+uNbw3CDMH5Z8cx4aaQke4bjrzgdPtuS26XeeqE5iBe991YH35LZaWmyiB+4TuvEhp
ILh1G6v+Fy+wffvRPnaUjJuM2GJJgdojnKvGO7vNr6Ku9B77zAYoNcy57BU5DsMp9lqrrrJRkDV6
5ZqM+IdiepKh+5Mri45HnLtOveUMZnkmzoEWp97Wv4El/7khZhDiEh4GEb8FKSiIZrg30vG3aQhg
zPw/JD3ZOmd4MoLYWUJk5oIcC7q5HU8h85NqQ3ONFU50KjLT8c4raqacU78vjPrVTDwePsMAdWYX
PuPJ/+wzn8KL7Yho40ctZXKKtb+OkdysDUnu89TH5MktQJHinnmw41nvvYx/i86mGPQGsbVqdty0
5Oh7O701KUrhvSF8D8ZV1fawzasLoANgxw1Y0mbQJyP4aLt+xClq7RmyNJEI4iWCiVhsihJ05Uj5
4oU5XmpEhIqo04pUQeRIxlbkRoNVx7APcToz1MjajT93b5l5y+goyLsisWbT8JiCWWG7kYv3vtPu
xvAx/8rQxFYopoFUQDwxcReCkvBVvHFT4zEvm0NbybcavD7GlbIkUZLtvoHNMW2hKroFuMmEeDxm
YWqNods/i5KSww5s7O6UWSBH3aNSytxZvTQgwXJkBFipQ9PgrYLcXbgxjNkiuaVAO/1xXBaEdVbL
fGqeLlYaR1NbnxyjLT8qsGyzeM5zUK+VWcKajYdui9OswY6Esai6pY46X4YVgNb1cSz1zoDRJBiP
nFnvwjl04DNJ0hlBw5jyl/TgU1fSGHpvc4NkJ6atBko1oYi0Xl3I4pDmeSFr1e4nYkhBVqwdYsAX
S4Npike1DmCII1/N5InRznWxXGcP5o4xg08kcV95n3XCLaPr8WtkJhy4nKPeRMaANWXRPH7bBHZo
f/6upmWADiyPtm/Y60yDy0RZB/HDcH+9IdwnIXnUwrzqxiYqbw4Iy0EKTwunnjKR/Ktbmyu6Nu/S
CXK+hIrGGYKuR6nbcYo9clfZTEYQT2FNwzwfBvDvB9f9G8rpRFvvX/DwwjFwmRrKsI7igQ9UUQBs
EY5SXsTlhCWsOIZAo+7J3/gKynLXK/KFDYcOnJiBpwXZ7Y4la3McGQ/iZ9NcSinIXSM+449+9uFy
bjFVy13YWuTLoC0TWVyA0q3e41un47iwQGM9/3JDXBkklTxJoo3Qn5QR88IMCs/aMvDptzydgK3M
TUUm9sZwy5zQARUeF5PBZ2YgsJmMLGoDbe4awopW1oKAo8zbO0T8eFOSSCItuY6J/k7sdEVDSUTH
+C/3ZfgqxwfGqObIiJrB2rhRw3Lws+DcafAuvjNZCArdr4LNDhJ+tKTehK2pGdW9a+Z/KRHD5AKj
FxUglFxFBWT2zbqTwAt+aBZQJgvmx8pE94m7JgtmjqnOmvao8I+tpZYDkQdEwgRpNLlVe3X8od82
FoBE6vwpII0v5BgOWDh/UHr7x2Jum+dhCOiliopLewqpg1GbYV5qYULgtm3p88k6B9wBex5wRdVd
0zjbzwtq37gm+8e/SbAA2jFsXqrdIE0RBWn453ecvHb4KjIlDj2FI7AUfU/DeS8l2roG9uOOghzF
Hr5vF3YaTosgoINp8C/fXhaI6xUmLFixP6JX+amsAYQMZJoSu0hQatU9yhjASQETZcV0sGdr6YXd
Dy5CH4TWDc/Wo+q1YtdE3UYYMjJ/vDkS4tYUawSW6aunanszl/O/KmcRWHOWHxWtNQVXmmFrTp9u
SAcscQjniYj6NVNWFb7t+DDEaAIweUAPHrgUXZZ3Hvnem6nZ1Lnlku1C02mOKdlMvMfYxm9L4Ns+
DOE0B1VVYUXXqLsttBTUhnJ5CKuR0r5D+ZgxuO1yDD4taZO7qmZ7nsTuZhlTVnTMjLoOIlUBVXvl
sWNZl0G9QVpBemSgYYwPjdqQ6urxREGlgTcNROkLwjdmJpwTPSBbJ+kXVkPQh1VHuZmaV5do9z2t
GNNMBwcr2jqxKcvnAuJbDmnlHIuAoTKCBGxMwXmYqE0rOTyIvOwec0Wing7M56HE6djrErUGuGIQ
EtaLg4cjdoO/AJ3/FSDZw1APbLQt85XgNrGL+QPDoBiP8QIJSzaQsgr9ni/q0iZZ/jKR3EbQF8Zt
bONHq7iF5xQ3m3xvvOYVVXhXsf7quCnf/RpuX+jmDxZSjp1huM2jbyfhyfW8l9r3qMeXtziozkEI
A3dS/4rJ5LXyHuahjwJoQK30CPsi9sB0nQf+eTFTI0pR6t/UFiRs6zCqbQOyDF/0uq7byGaqC5Tj
keyZ+zHeQRx+N/IZVXQFvV80767bUYo64T9smPhu/fGojdlaDR6GNE721WSEzzkJN1n2L+7rryz5
S7qx2tFknF0dXI15fh+rDcSnapUl6DT45r/ZnnjMhSs5wxHKZzSZjkVSogU1pDmZVY/0AWvDStbq
dEs4Tp3sL1zUu2ALTofzp5f0z+GAidnlYurIPwgjWw/BO9lcu7/MZGTr8avNjGy+XJt/FihacwJU
4s9fQvkH6SDy7a0QFIx4Hs3mrIV9sDMMI930NH22ZPVwcy947PS9rfzdIrHi1cUHrkTyLmEPRinI
ndv/FW3244bj/SLRKQsUE0N4oFKe4deKrTsTEm2IHGgTYNlLbVYpOllmTMaVTZX9zZb3whbCfY3n
/G/u0IGInNpoaLzuUowkznlqumZGjmygmXdjkbDzROPzNKTGpbA9lJT0xUBrEz8yG5cumQTbO5gF
1tmaFiJfcc9MNGhb+uH2jglFJ+aAAW64nMqlOExZ853LvHlNDe9+XD68FjLJks8Y3jP0DhDgusNk
VVGPefRJuRZ4iNHGM2SjaG5cVVySbKz2ibC+TYDAG53I/NomA6R/Q55ti4QeL2ifMaekSK4zcEwq
azF/NA6KXk2bJ2ZgwdKIZN+ZG4zVRL+STpzYSKQTC52+z+pduklKM8iMYfLGdVj0KQbS5pYUmXvH
FIbdYiCybhK97VC/R9JV+w4RARZNFu9zPakjzlvIekN4t4xo1Xuf2DawKUbUtMXOZo2aMBmJtB8u
+6JurkYmFEtHqlA1E3MX29PR7D4NG9xQWnqRSfYMdpaGSRCBky6Dw8chd18T8Bx9r/ERo76w8aCt
hEoPZdDyYXF+RzDxYYyZxEhbPs49McYbK2mOeMDWBi3FF8lcPkZqQPmiRZeap0yBF0q9koWPC1Zz
Gzt0pk3B3q3k5Fr7gXfpfPTEWOyOxVTke8xp6ySf0AqrP8a0kDhSE0nNQoJlpnoWQLcuZUzes5Lw
K0TTOCWkdxfmHCN5UjNXoE8eAtKssukDxyMaoTlMT9LEqGrYGOdQukxLttxnCjHrAmkKY4axIxYa
cGSpgwMGYIAJS4BIVY+7QYB5BG49E0uFdx+i2WmYXb1tpmzfVIzqhbVYm5RG7mCjaWasVnvs/4B4
VdqCnDeDhI0LgT49S6wLtKoM6EzaiuXDxmTHrjjsrhQT1WGy6QXBWzL1pFQphD+f7RT4izs7wWsY
s5xNifVca94s6dXm59QxBu+H5XfI54dukEfJ9uHciy59Ji2KbEYd4GjLWBXlvYoaoslt0oqiYSR8
s0n8b9yXe4aBt2INnfJ/Pyz+xLqxeCDW8UWkxSOFH7OPcAZN41lr1lcvowd8bS6Ko9WH0YzNgRF9
5OWFiooGX24KlQgWbHDnJ0u9sgnbiWOQbIUkoFsyjBt6Y/pgmkC/wR8ogmBE7SP6J9zyQBJAHzLn
/PBvSonZ/StoXAMbfe9gfcaT47+OvsNO0DkYXkuQnABFVW+cHhWCboK/OvaKdT5QoLD3Fa7/CLQY
6dBQk0zfMrJpBO89qbhDeEvHlE91gKGKRiRGbrNdtGPtIRnG6zDFQEFy6mVC6L9BVVwfWLBewPzl
R7fv3ksFwt64CQqDUD0rFzIBOB2C0V0j51T4TZzmYFQk/CwpJbeN4UhCNLsjAvdkF8gjekwcm5qQ
6J0kRm4Ifw1WqdoAgj/RiKIMSB9MhFcsL9Eg5Zgea7skojZ4IK11IEbAJjGhOHrGHIUQXM5hOjwM
qj1ZfvxuD1OJCzHd88SEq5R7a8V1xbbWcx/GUBxdSkw2I/FqdGFGKPToazA2TlR24tpkwckq52md
QpnccCEUq8ViDYVeLQA9vpk8/BKsfbu1EZR3Xu+yJMkDFg8zvoapzlcpUP+02ylQF3DVeYTYmZgs
cABurL1UfrcFaEIc9DXuWwObX3uLj2LZzOK+wOLf+9nOhDofMjKmUQH7TJrUe5zHmNOBo297NUDj
ABqR5Rri5w3chIUH8u52atRbqmwUjB4JlCY8qZmJO1c8mT1ag2GUPtspr5ARGYq3GJ/qYSnCnyYf
XrHTjGO37Nhei90y3qKDAQiuphkRhbaGz8bKZ1LZIcRJm0V7UiHgyrm3DLvmKNLNgyASd+UGCduQ
xf1zUiaCCBmpD7WByokaa6zsa5W9D2kJ3Os0Nc2TGueF0pHRQ05LWBL6oJbinrTEGT5TT09s8QSt
XMMigbp+c9RXUfO++iWJRk4Bc7YBKeqMLK2G9xyGzNrLkVCYyicpCHxVl3xYlxGtZIyZhgK+AjgD
yGqoHbSWGJXG2XqC3/OOMm6MPPXXS5DsnW7bDbs7HEFNuLIqTXagx82SJVxqMnhSZv7R5QKE6A4B
DVsppf+6Uf3FgU7WE5qObnbqyELQuesn93VsCRMQdq82JoOgcqZohgCjdgUcNAjY4OM7zWja/2Qh
9+ewmFjlOTuGJAi+k6BkU2Zei2U49p5L4kZvAJRi08zIgoZhWWAFMXkZiMxl2fK9pMw2mrSlxmcn
V/kscA3wcqtGjdbGNsUJ8+OPsYj3ln53aUONLQpxJYk+j4Xnvtcms8C+Rooxn0VqPpGSAFC3Fsuu
SY03e86fibTpHJu/ORgR8vrJ16h4a/oBT5N8lvX0jryWIEaMfBLj+GpcNAfwYEUmYoyMSTSWSQrF
fvEdjO7+O1teDKP1HR9oRCAIJS5Ud5GonzkJ5QYotI8rExkbl/zNiiyn9q10qq3s+uEkBvDc2PfK
2d6Vceeeu7T9GNHrzt5y5fXAO7WZExABLqpAljGEgwfdW5vyKNtkAFjLN9/LF8PLumvfet8lM1VS
DcC8LJ3AQNw5ESnJfsS6J5IYy6TTUccUwZXBNN15Q85jiwRXsg63y3p+qAiYDkOSiSAhH7Atd1u6
VEKxi0tZEBw4+LAeuunBMPH0JhVcKz2dQ6N/JH4dw1rubSp8IvcB6Z1mpp9ZZfwxiHdWI+OAM2pe
r9EjyDVsRLLumm0IyU4maIRknF16L/ybcGePqXjAF8+6UhX3CyUxumsofUNIcLE1FJ8Bni4FGRFn
JwAzWbD2Wm4aT+ceOu7LmAww2OxnJ6whLjP+X4Z8iXjlrZuO4ehk3oZ8UG81kCy4lcr+GVHzFImf
PEwLlEiloR8m/UNu+vdFVyLsQtYg85GwS+zUc9ZcK4UHE5vLsXXxbHbsOJCQWrxR3jqm+CQYSef6
D0yTpHmz8WWi1qPiSCH9AZ9d8uWYZrTnWfaA7utr8oY7tzyFLN7WUBeJQOlKtAaY+lYTRwv7nY0r
0TEGKDFWQ3pJ/g1O/a9t2vzOT9N/ASFR6PGGVevKj1CHzyNpIBFJC3dNNkJxYZyWKYu5Jagvr9pL
+HU79jOP1sL2jYw8GPdev6LonKnxESJ5CdgaxqK+KWrKTicK6V00ka+0FqE8VHp5m+L2O83vDWE9
zyAvVl7MSTXfVNpecS4YY/aJ8ZMDJLv1PJDjuRz9kpDpnpgwqFn6N0VFyKD8LpkHg0W5uR+N7JMI
aJYYwbR1GdQOs7yvb15fdJrb3M1hMACaYexhCzjYr3EHhq1HsdP6DaOsNgeWN7J9HnrzDIv0AFD/
PU1czRONtdgXZAnGIkPhOR2HQbwPcrNw72Oh8Jadmo4Oycsxpj/MaqlPBq18c4nqZeV6WTLhYNSc
eZlwTDozofUd60WCGIPt3LRbcgyndSXKI8GTgEUzQXp6/Ilkp0VsEYWTe2c0QJtJKLoTXlRq/95N
OP34My6qQeoJQY3OoeueZY9MQCv7udAvou2iUABG6ZJXR4rpWBZOECUtIvCk1NVdPOb31LnuSi+T
8+a2bO9Y2Gulsx1aLhQL0NaOulGPmRPPl5B8rL5s268KFkqU+xpxJEfNNgPZvy2bW/xuDXuodZW9
AhXb70K3Ck5BOE/AAkq28zddS+Azd5WxdpmCpP0ne9J9tTj7mojRYwIpDw15yY2qJctv8jLWfV3b
yOW4cl0czcAqEOo2Xb01nWo8ua372npVgR0ShoujP00zp68XnAlCYw3LE4yY7FPQ/qr0wa/qYO9b
y651Es67arFPfTalp3hIzs54LNzMuNS1PGYIISJXIcdEaeRGtHW4z9o6OTON+kTiszwPOQ2jB5UT
lrWL89KviJI3m+Y6xPYBVxEdVqkwGlppuB2HEmfPpPNzB+11nQEFikyTMgXH8AdQQNK22+mpjWGY
NEoNj0tOjQrkY6MF/5YUnn9Gg0n7bqdyO7NI3DHnaPepr60n2gW0jtWfHJkpLDTIbab2CbDDh3FE
Km71Kl03RnW2PLM+8A1KL6WqeWjN5Ihx/NHp02aPj+jZT5lMJGGLOqpEToCHIDvVnrqEYqQFw98B
in5klmxJch3eZfjUpebmpoYgSuh2afaR8AizWXprlXJ4k1D4RJY9oa891ffCJDtBhwxiZyuc6c3T
DnK2iBL2Ch/iw5nozpau+wsdRDzmX0GCje4xBUwBL0vKfbuD50sIBgLIiugGwm9ei7ZIT5l15PFk
8ZHRY0zI/Fdd37/Tf65DTIbsAvVFGsmfT2zJBDsCZAIXIGBHpH22+9K65wCBE2g0ZiegtVb2aH63
XFIrHBrXDC0qbggggIHF6uBjWBAXZTVGj9Y6+i1km7rrTzLME5Rfcl7FRb/xxuqzXtP7MDHadB6G
n/g1n1LYfM17KDsPrRwXJIEN4U/Shhenjg9Ft0STheHCWr78XmxVrX5NMoAmBT1JxUCB+tm11pWH
cTfETo/xnlFZviDelkg4cykOXcJzCpUnZDRHTMe6NfIxEiXM54pWej0R83HyNCFthKopBobt71R6
KiKex6VjGcvNpktc/9Jbjbkb0+Ifiy4n9g/CLhngCOcovB6oLz7ViEYv3LRhDDMqxj7muFFQDvZl
wBS55W2bN80MnYBIiuf8me4o3LcZ8ryMTWPkGOazrXoWrlaOvMRKjsw2yRbWyozs0EYDp7wbcMJ4
lmOVnH3CFuEacs5lOfBgDwRTmtDke6Gp3uQA7sifwrfG9P75N61F56X6EMyAoTU2jxwE06Zz/wVK
+R+eBRM+VaieVUKJUYrgI+yM4mgHzRj1skCEigxomoJ/pmuCn+jUD3zB8V6G8hfeWLILhwTRpCnH
k3domyZ7YMazk52wLkaaYD2HNbiHyVhB1LTesvlWGZzcqSK5w2ir62i0xgWRNeaY5nJjPiSmOjHL
zS+Nn2hey4w36EYH9OGxSaH2ynUe+XTpyjQT/zoYyVq3urXfDu8OY07SXB5wtL6M0mG0ZCRsEMEP
3cQVB6+eSEO9BiTKlVXyMlR37Uy0qhpp1VowzJgJOxMHBiTyKAgbYszBQW5UG78kMQV3SjlIwAoa
Vq84upRzgKp5pCb/3mKlwqaEN9sLwLLPa5h2LIVV9pyA8Vg1o3hLELR1tfVDRVVubUM8dQj+1yBU
Gy7y7GTVmoQNkV7GofP2laIx7ZdBQsgRe5aOj0uSfErc0IwVUNLNeFNSA1sT0MO9nzd//6PszHbj
WNJr/SpG32efyMjZsPui5onFKg4SxZuEKFI5D5Fz5tP7C7lhoxvnGD7Abu7mFkWVilUR/7DW+iJz
wAngsbRROJ3YpOD4YD9rE26rxvhhUCQWkfDm4jKHekFKgI1z45zfTQ3FoPEk0A9ORkGA52ZIlnTj
mBvbox21YGo4LnCNUGM2KMTgvBtrSwM4TI3iUMo/S8GGmQxOECjwOoRYq8FR+zKqvhshQI9Boz1K
hj+6xF13xhfRFTx1uO84MJCvKMAgPoQQG1FbYZc917f+oDEiLTwR8n4CsrqwgEgYaYx90Pq4Q8Gl
kvrrcdRIEtx6225Ck+rAK2lHHclfIlaKfPJI6q55jRcoJUEC7SdD4o82MtoNY/5jNKk2So1FYRjx
7hkoHOolWEGI2xmBONeQVObGe4E1i9EoN0FVUkZ1OBQW1jjplcwURaJf7O77KP9I5k/sLRXIF+rC
sY+Ry+XMLjD7FxZZnBBezL55wFhHaHkG/KWEAgNvzj8oU52ICcLwthuY7TPlAxyTaYRMBkvG01CZ
KQRuxzB9BdmMg7lf0K9G8yNhVfyANJYmY+gZaFANQQw/XJNXHOXZlzM5kInAY7DFJOKUHrPDdyhm
A/FwjDg/W+qT/h/7FWxQZJoSVYecmsDMNnogVxMYnkH30PMY2FsYuykF6oR3ltOy2yANFCvb9S9J
E2THBh7OmnHTGu5YeaFYpp30tNbS9p7oQH5CSCTtqxg3VJDM1KlWqg59l0WImG+G/i5G9ZprVBAU
TwE5CEvM2Zzlz54kg17PIf2TTBPE4BCHeo0earP+btKmMjl8dFr7wLtqPbv2zuT66rgASclm4W4j
KGCDZm8rdCkC0tEI8aiR38JBUofZrFSEATsrgY5E3rsDKwmoYfowaXwSAwpuVo1UqpObRTBvQ9+0
szV0CZ/ivLF6/JslyQPrTsOZSpaY9E0AmxqNbup0DkOojkLYKVcptUjBoLl3v3dQn9j87mqNgaKK
O8xEJDJrZRvHsIOSWj6h57RWAoqUgiblQZUiUEUgYkveEdM8BRV5qmBG1uwvCNwGO7F1NZ6K+Awi
VMh1EISoAo1HQ8HE379j0F43GnBlEB2NgMEhdSmmES+fY6P79BQLv6q5W1FDdp6n0ItV78kUjCsG
Hsg2S8YSC2gtz7IBwQLbqpWSm6lOqYLycdz4rfywNJyrUh9eaIbHCGpXMzKr7QZeKX1c83LXCTD1
dxmNT47gSplAVESBuPtV8+wxKpTF8mTCCBsSdiidoq8za7S6AtLFYOG/gw24IVR/K8ZaHRoUIwzq
qm2uZmPVqfo4pK2/R6evSa0x0n8NLjMUI+FGw8wGxeJwVvkpKfxoRwaIA9sF+JkaxLd28S9jLj87
iuGdYWlTWtS+VJDT4BacMPadSAS60BaSE1ZBhiy3KnR1mM5zxtI8jWoasvybS3lihW9xXLfHXEF0
9Emrz8n9zmlk1okYXhSuyXiOn2Job7NXMwBMkZsp48UKvK0LFy6ED5eYwQlxS7BBQcsKyRhOJqvI
EKZcDVvOneRyR1r0ASOR2BdI8UHXnqHKM3FmQlgs2stLsIvU0DooxreAn/aezTj9lEbbmRpyxxr2
jAkqO5Gcm64XjcKTGornajyep0F5vRKk00E43irDPZHdnN+Sqt5OrqZiwbJ3PfTADHq4F+qCInpA
WKIT46FqkENrJsTLWsap6FxykmhMNtO7gupXE09lQ/nzDXWHI7MPof+FGgMYwgPE34InBUCgFKAC
24pZ16SafVGDEZy9+ejk+esg7c21Cq2ZlI5HfE45oiDCdWSIEms2GYmd577Md4FiwgrsVcdCI+Oo
8VUtMA1RGp4TDTlU0A4Dm0C+1gaA2EjjdbLZ6ZfyHULhk4KUmHq8EgCPIfjgtA36keg31lserFLT
K7buWAHLq5wfiUYwTglKwjQGy5iRbeRpUCMLEqZ1EKhwKm+kEwNzhOqIsRa3C5zHVgMfVUqVFsOA
rHW93dUjUmnaaocBLDKyMHyweXOppobpgBZs18cbX6TqojRoUgrvOXTiY7/k5rpjgpuZJA5FBkyz
npZk4M1X4DTDAqguC8kCpxmmpQ/bEuB7TYAmuEtSvnF8xCdTgzBHlBsbJoQPqlPBVswopP2MRn9k
hgQBAWhPG+WYI+dw32ck91RBkm5Hi2D9aoi7o+01FCb65KmwkvxBdWpop6/xnQ0cTxCJFJXM97ZI
JL+KF5b+4s4w+JE3i3GJWcCaHVBQ00ApV2tQaA4xlBMvvYwwRGcNE43HZto1NWCIxhjR+JWjOHnQ
Ry2NIS1RFB3GhkGUAzKeLLQbsg7Xs2dEnZIZtxEth1pBlUk04jTRsNMuYjZpm52LWh4UatHjddav
C3SCw2kScPhImv49dnNzgln70EmiCxJXO7hd80z/9F2VYDan/FfQYjJUU/ds9OLLcHx7x9H+YYaA
oSrG6XJS5j5BbExMCyPkS+TF4722YdJHPT8EdXE0CDaqwY4EGg6bakzsUDO6x7HVYOTEeUYOOa71
GrAsDuZTr1GzEczZsWvAXkbW0V381wgqbarxtKYG1Rb2Bd37eE3p2gJSEUKqlUSjbTsNuXU07rZh
sVD8AeBqFC76dOYlFPCrwiFSv3qcQ+rgMXHI5dMoXQembsLBuxVQdl1ouyLunqn+BTTA51oWWwYf
xW5AILuKkQ5Ijew1Q6xcJM/2a2Th5FyFF+EMr6hquke+J0j5tUd1k6AX6zUQGDAYGjQNCa7p13g/
oQ8cdWSNqRC0gBRmrrMvYQz7jvVKRh0KVhg20wDZ4+csmk8LNLEFojjUrGJXU4sn8MWMJ9CnKwBl
WhESgzg2NetYaepxja5ly+z34GkicgYa2dGM5B5Y8oKKh1e5vPkBCvlR3W1tbkdMmGxTt1a0xuEn
eWfL2qm+WD40WxVd+wVFVqA5zfUfYrNL1g1+jpWpac5DZA3HWhOePfc7u4X3AfBzipYM5TqAWc2E
tjQdejblO+mNFq82lr6E7Gm6dV/u3RE+ZjqmV2PZtZ3LiD1agnUk23qbKB5HwpW6i0wU9zOo6jxC
Hmea0cYcEhaZntDWr44nkrvbZpmAALGeIF+3ELG+95qGjfHZe+WqIzV0zlEywcwuNT07S/UsQRO1
Uwe2Nh5S8gGgbduau815dYXXEOxyhVLHmdVDVGf+gdQ/1Dq+eMeupB7T3Nia2WR/RDqSS7V3QC3H
wof6XWn+t2SgP2oiuOZcVOp5BhTuaAxKiPLSdX+NCyy8TvhfWKXtjXT776LPbyrrfpTqMnWIEO/m
SCDWgoJoAv0qE3EO3eDDcfx3NUMwJ3yIUOZwF3NUU9WxpLPx7rdXBURDE9ATUOh4nd8neQsTxwMj
CbRMtt6ajIsPD1kaOzgoeUbxWvSXXlPWFwIP2hDfsVHaT6RHp2RRcc9kKctatyzJidRwtdEMf1pz
vOk4Brlk9DTGrZ/xEpxnpyX+idNfSVttFKuT/egTXE7weLcuAcVngu1M6+DGLEB+P0zs3GOw8tkf
wHwcI0L1LZdcuqbAcz60r1Xh3NqqLU69ZtTH7BRox1NitvtuhbjYOCBNb/ROvWWVBuc+6SPr5NpF
tmFbO+2S1NV+k/mX5Zn2uR3L3xW53LcI0eXeonckX7pbJZTkYzb7KP7yn4NMsV6ZfrwSHeYiised
j1VqlSfZISXVE//ALRtowLK6y7ez/DEXw9G2MWgvbk0iukhuPqmQrYX23W3qYVsJ92B7jn9ssqeu
9vpN6Js9sTfuXk3GSUxxte5T/OPYoHgoS4hOg5GbE5kfPg7o7QQvj4FwoudAbzL3pgfMbbLE2EGz
OW+BH9buPUsqInpy2lcZoqbM670bIIudvdYB5wVUmWgBKmbvlhCvCSLJe2iYuHgJxjluhpUfW9XZ
JTMZOk17mcY8e5Zq+tHjGx4rSdbMhlhZkmlSr9WCqHyTIhqY2PmsIrsVx8X0v0EsvpseItcp/W4N
uEUzYAF5+JT3HWEiIWhuRwL9lt2jEZe/SbvDgRKfZmmfCwA7xElY6kCG4FsuXDI1evtiGQiGqAHk
lngcOKNN92SKoT82j1MSLVevK+1rNJpi7+H+mgf7wLSSXcaE22jIIlPbO9bpVI83FN7FilfJNi3D
FFdRoM6xXbz2sn4h0Lu4q7HaFlE73EjlpYZZ4k/HJi0sQYC3n20iaQNaV8oJ2qAKJ+91MDH+IjNG
KmPO+8GconuOcd4y2SoBosesBtDyUiVy3tSCMNcyltnByCJER0V5/e8PrRvdJtojAL19s288Usni
EdIkJJX8nHOgDb2TXSxYJXGYhe8e78XU9p4dx4yfwsLoz/YSQyUrmda6+SGShfmIDay+GSR33hz6
++gRCYX/nQuXWePAA6N/nq6Fo/1lmu6Qjx3XLi30KZbGFwM6gdu1K45RUt7JspyBhLN7DlR076RM
P+JWI7qGm6twssMB+Ay8S54Qg1M4JogrKGrZT/LQjjSzwBg9NHyOY5+hkuGmr+RXhTV6RzAc6oUk
8u94tGRoPv4xb6MH77dWaNxNiJ8nm/fB2qHz3ZmGmtZFUHtnOYBmTKfK4jLul20CgByed/hzyJfy
Gs3lLTACZht5VbL4xA6qHHPn234LTsEYT8HIOpBdRbajKuCkLFsHB15a7wSZKljEySMMc/Mhpc9f
eWHp78y5Iug7Fd41iCAgFPG+ndy9x73wGWPebEiEbWGaoWYP23M4Y5FHOnxl1dEdiO7FBNcXapsx
5iAZEm1BHS8hHtipPSKw4+DDN4+rXy8Afdc7SqwTwizhAzUyfAoneuXRCN3PxXpB4r9pOS3Owk37
vdWztBuGiMmXD/0hT+VHVXrRW+VEeNuLUDymNpBLo/V2bj6Ep9nmUOHtusvCDCGD7gQDQTxlhNJb
Qg9C7sBeKqjPqsz7E3W3Oi659rMwH9nXyYNMDfe+jMVxcEhG8NtwN2ec9MCEDxFgRHMcnAfFcf2g
h1ybIavohmm690MrrVdR+XCb9Kf0JaRQLNCyQjET/WnJ9r7OVZVvVIbGMHPK+QadwdkOMPHaeXQv
ioYmJjWqSknrI8Yh3MSqPQiWna/p1H2J+UKYJOQuufRn4PS4pYrlEkvHOticDKRs9BskJKB65y+U
xtbZ9dyv1nwqx7y68ZM+DRlaKabM2QG1PkmFjiQGizcdR4p8gAfFwlJ9MkBX66VNxKWO0k09DNbG
m0pAB30CNoLSG1uZwMKMwpmVWrHr5wBQka+NQqW4C0KM2Q6xRO0JgZaIZWJlnInOfpzqINknI9aK
BbTJrTerXe4iS489nHFLt4LOuFHouJ/7Nr8PJgdIrgbv1CbGNc+se9vHvB/drjyUYnmLek5LTBCk
NhWbwcnTrREVvM3K658nkjOF6Z8X0dAhGGvigdjmND56Tj+da+YWZinI5vJzTqrZD0+yXV6aqdt1
AfPb1HHmQ9G1P8nY/ZZ0hnqqGeqvU/Pgl41191lEH+K2JQcBBdHCgve1GkmA8nm3MBhxmqOJ9fHI
1qBfF00jT4ZXUluavXdC8vfpM8ZJxlDeWNxyi4wi26Hhrbd1ktgaY3UITVsdqhHtSZ50aj1mNqET
GYzdMrP30iZ/kSlAEy7O89B0JbBq857U54JxwA92RcHBQmrFdn4OcR1ZuyTTAmYn3pAV86tW45ZT
xX4XbrL2nMY+BvMCIsTF5dgUAEAJNn0yPATzo0tfV7tUnYzMStlouB9Vllt12zDEjICabUUgwGuN
Wm5rjgTmuMljWMXfiQGbVstcWFsSiS6h4GfWtNVv30HtFbey2+Z+1JPUtrfryj83Y9JdagQTiOxQ
TCLHTw5NkW8yDaxI8/LVL1q8/p1HiNiEW6P114Uwe+zCiD2kyqZ7jXt9s6A1X5uq+114Kn+fhDrX
7pa7frrMFgmXLSnBVUqsdBIQSJ8OnnYyxaclGr+ROYyeou2INWpxjbipZ1/K2ciPaGW+Na3tvbk+
KxpbNVQx+lNPfhtJwPqeJK08j42rk51+xVk+XawENJDkHs1IpYoJ9Yb/5h8XYhtEhtjjGfixhcIQ
aAZClDuy1GNE7uAqNavvgUZeWo35hNTltZU4sBwJ+Fksr5EPeBKk+zW3/I1jPkateIxIcgmFC8mt
JxUGveln2QMeRFvUMxYpv6FofWh8XEzCmjfDLPo9q9W1W8/d1osyIuNzzukZ6IhoLEjqh8ZzjjHm
+a03EH4TgKTujwUAzlVtMk1ol6LeNVUVE1TyEPtkHHXp8NtqYa4N490Pwx+93zjMjeVrmY7vluHY
25IRITw/RAHyDZzK5Q/B1mqTcscc37dxs3OLQ6JVbMxHBHsNL7hquOMI+eSLgJ1ikeZsIWKJUQyP
2kiTo2t8+KXNyBd3A0lZEa0hwhamRa1tE2HXAZ93mhqXFOPFOAPP7fYGwVLOi50s+dZWD4XSOQjE
gyGkeiQ9e+G7CNxCKYIPHJfyuEhiZjDl5huzq86Dx5TCr809BTd+xUkUR5gjBfVg1Z4KYTF7I/Wn
tdH8zODXipp8G4UmfiYco3GHy8RdQlJQFxPHFC6nNrUuHm/egwFzZzPw51EeOf2mGUzrOlQXoKF3
J0mX74LUHW/At24kIAtr9MEKSMqqgDa7bXin7NPiJV5KD0ChFf+U0aFrR41jl3LXe+63Ic3Ew9T3
95ofHCOgadUPkiHciJWaenN5DPJ02rII6+CwkZTo2FphPdjtgzABqFgLJtbA6ynIQnvlMcml9QTK
VPlfmG/ck6PcYxQVN89mYdDiE/NHL0aB7i8364btXl6SaLoNi943JrFDADPxH1UjzFOxqHjltM60
79m6rtsKQwTXinuTKIiIz8lXyZT2X9GO44IOvAmSx8btII9D+NkHTcXAnDDLEWnYNpoJnBgjlHdj
jzaq6pgYc9yaLARRJzUN+rh5HiYy5ZBleJ2S6xpE8sqrkgj0Y8xbBTLjOiO6fp80MLlrUZa7KcOz
GZgIoPBojUqNOAgDkH5l+WJPxk9V2MbJpxbJgjS4tOaYPOpdlFyy+slEM2rkvI5VGNxKg3Vx3PnR
0xQ6ZMPPwQFS413MOesgJNQAOeSl7QUbhI5tH0C8dJvwbp0ItmL5IMJbMHQBUrmoPTS5+wNntXng
1YceuehuVHHa5sF0r8PQZvaY/c3G0LKbJttlSwwoZ0HSOnVucDe7kGDzVPVPns1mKnZzm9mUeTZI
o2eAiP2nbXL/JWrRrKODzIJd2EoqNeVds0m+MoYAJt+TRjjgyErtFnOQqD/SsBYXt0JtD1+UwOYi
NDbRUkeHoWL/BMmwuRfdUj9PYfURJhbS1P7Dat9j4BIkMeJGgg5Ob+M8lnhijSFWR19g2rIGdDQL
8SlDXS0nBp+v9JHlKQ/xfqWCZr5+S0tZ/2wATodR/c3tUvOFAv/HBEvdbyrnLDvaJmaYRECRBHuo
7JAZT98o3vTYl0BxHVy/c85Ri4PCaDFe2zowK8+5Mcf2vPjtqWsL+a1QI4tFZxzudSF+Sy/kUhfm
+9Io1rdTjBkQHo5bWNbOcKxsH5dkpzKmJvDCgX26kBd/bNLb4sQHb8LHkiY4T1v3myBr1mpCemVQ
huvS/g4xD/ZgQdSBSbIJMwyxi7mCaa8uZhAeRgs9AFiATZPhURu5Xui0d6bbJRuYoIeU+ZF2I79K
yTigLBdjM8HAGFBfkVH6EJUNt7ChbT0GeSgkghH+/WKV1c1uTPOoGpdzL3IOfkIARTcDVejPSzvM
uyy3SAxU/k1ynuXMqYDy/lh6Iqdn1hLoUXJ4qvWbTUrgqtqhDQGph5YO9dxPTJ4ClCxeyiJ5g73N
AWaQqeUKH5As0qxcWdFlpH0WY7GJTHRxTYqM0fdaXHEpR5LP9KOPL0brY36202orzJdFOtxF9Ydf
cH6Z5FlQ9rrzcS7kPUHLvKmVKyET1BWDBhLNydqo3eZG6Dl+RYkifXb6U9lHDjVKjDnNm5/LitKi
kDnYKuovqNXZac5p0lXcYZdJwXoXGUNPPyedgqqBBiQnWWXstsBdEA5YTJ7TTt3nzOmuDQHiDQvl
BDE64dhZxbnvqvjmL+Www4PO4seakLmNiC2z+feQ28uOBu3Yee14cNLkwfeeTKgXJESBLgRTAc5C
2o9jkrz3ihwKstbZL8rqNEUN4s2WQboa6jNcM3MnJIPYKXLWaRQwG1zYqCzQmHZp4TCZYsVM8r8O
la1IzphJpziqpMq44+TVqIzfNIH9Fm/TzJGD2mOSPlMWWVMpgBQk4w4KhoIfmUsH+4oKB4pzdNSd
RySXP+fWu+UEL70HJatKgmWddzVRKjYJpawc9mb9osoBeWaLzBAQD5gWXNerFovkHr3Ql+xhmgZ0
JHLom2sQh789fVIlNJZntyqfB88c6KUJdcuHRr4OvR9uBJ6hFT0jxsu+ny5prVisQOsZwDRzuQfx
MyZzuNMR5uS6xiThUfhsoNhQBRuQU905QoQwo0SkNbHYKI3ZZiyH5FRN4V7KkcTYBgl5Q1zLOrQb
72TVy08O6OoS9Xzw3YwI4JROqJzptv1wOZMZE4I5soAhDpPJ4pmMAEYfHqtuxpdWXrePEGNYYndx
eZhZCN4nJY17KLxN2tqIU9DdrEqjM7c20rhzPmOJM0uWafHki21Qt1tkoCtX+f5qiu37YhJ8GyvO
v+IyJDHZByYmeNML3lMTRtrQEt6B35U8SvcYFtTgFZwBochZtmeGsYy2cRiwxV4cN9uG0iXsd/qe
TIRVSVo3kJX+SzlAr6EuqNmpOFb12Ktb1iHz80X2VABV0gCpnarFmzDHe8N44+oEDDV6olRWucgv
gE8//IpYHKrIuY4/eCNTBclk6ypSDQiKHYl30F1uwAOOEgIXgqBZt7HzLVDkMtiN2i0GjYnT8QE3
NBIF5tds8QXyRdJnw3bY4ao5Fi3g17k5WJY4K5H+IrYgO0XmF52QjYKGl5LZWNvIBpRspsxQx4wi
hhCRdZhZt8B7E1H8AeAQuYmLlaBIkt+Wm/6WDQQEAtqQlxnuFeBmvSYn9z6673MTnbEVbHNEQVkF
0zVsTPJQwYN7xSUnSQMPXHgSaXErCe5hUzZQGpbspWbtoIY1MbV5sGOEjvuPPim17tkRw/qXXGAX
tk3wEi0OO6KupfIipK5Pf5tG96bNlMT6WOxznLusnpFcMTlq+reyKz7woX2IqvosYt4uifsxJuYj
qm5S4Di/KEu6aPI3xmR82Rnaz6ttQj+H0zJ03S0IDNz0fK9iYPlhFXj4JRWS1Ua/DYumgu2FLikJ
JYmeK8IQ66B7EcQNMj0/Iql+gB/O4ojvCmOiZJlDM03leE8lkkCjDfAjR89OKx9gGc+7nlp/Q0DD
3V6eSxHs08SSK0bvvGCzu4M2a/3nryj0Q4nAKeUzVfnES2kOXxLaEsvp3sTCAjGmvSCN84XCGQNa
ZN1VNVGdheWXm35b2MiuRJWzRrVfUvLacpgMtc0zP1goD8P2DWfyVf87GJ48j+NfY9l7UpCrAbNe
ruMqzcj54M7s/R4ujz3b/PVbm6PevAoVT0d/QZXOmbVtaHYP2O0Rvi7il2pBkRszP71aHAcfNLxl
wRcDmU0yqjp09q9s6W9/DAfezUjct0nlqK3Hn/jOHqBMT+vZTJ9by/9G4N91wUIo2U33QfWY1+N7
Pc8PWYLIWNj2IahQ0DhSXjrsRL7Ifwa2/Toj9HaW7qtKx7PrFB7hXBYETX9p/jPO/v/8mv41+mJC
nnP+le3f/o3Pf1X13CRR3P3Tp397qQr++Tf9e/7ra/7xd/ztIflFFkT1u/sfv2r/VV1/Fl/tP3/R
P3xn/vS/P7rNz+7nP3yyLbukm+/9VzM/fbV93v15FPw99Ff+b3/xX77+fJeXuf7697/8/CyScpOQ
6JL86v7y9186fv77X6TtBOT6/78hDI+fSRv//L/8lr/TF7y/2q4QgS+hLwiNVPjLv/wnfcE3/2oj
qbQ8NiCOz58C66Gsmi7mD5V/dfiPAd2osE39u/6LvmB6fwUmgGnUDszAtrhm/3/oC+RbAHL4B/4C
XALfZLEkLN+yhWv+E6QgGbhh7KpbdpUn8rWnc8BHNlY4DeSrUXnfl665ILB9QFl6tEdyy+yyO3qs
pBFIfDFuWlcG3gBbAB4P6e9HwbFdJHG9L2v7NHtdz6EhN207PuRvYkAJ0eNpDH3jXHcMGtqYe8E2
hgdCXro1Yc3evgxGojaR6rUapt0TC+Y45ZPZkxXAnNVdp2FKblr50KrolUBk9JJT+GwxR1y5Nfod
wqqMQdDKTcsPElfQAVKKsW7KLuVAgj3mCyaPUfprxjtKTawQuwvjy7R/k2fTr6Zn4UAdS9hjnD1U
wqsxPc5TbO7bMTGoye0bmfr549IcHHOQz+RuIBpn2+KN7ZF0q56dNoLoZVZymxK2YQeQaHz81g00
P1ZyhpfcQz9AVAX9yXglMA26k5PzbONtpYrCeAPCfROlPNEp0fAis/xtoRL6yPTNm1gchaEEaWvS
zJYIgkKFlX5oxDdS+l8JrkNv2Xzv3PLFacZPh8F+iTCwtJ3rwPD04OtqoHc6mn4/R0JQeAEkYXd8
Q59OfT/s/V6Ov9IoeUTYNuyayagPkAIFEvxhuirhPjY2CK9SNOSNZg6adZf6vk2Hp7Rvv0x3TE8M
lbuN5YbWjZWx2AWx7yLuN7nmCqaoA1Vb54uTRaj3QxykPtksPuC1xf1uDsabmRvDoXGcaovlgc0U
kuENa91TOKGL8EOsxiob8cDQjVVBmb7MClxcNmjhVy9uFaIvXp12e42m6TEJ6TiaISKvIWOul9hL
tJMz9wcui/tSO0TrIKUtZjs5RTYRXUwOro1FnJyqfesRE2O5XaaqujSqDQ9e3EGltIpt1nUGMgcU
7ovq/EOIZ+1Osk44/awzD29KrzA5dwPbBB9E9yQqYzUNHyHj+y2cnYuFrmE3xiiKFSZ7CkhEmWz5
xzDHR2KQUNkW1rmO3DcZFOfGivalZX8AZiJoMH6Oid/1fFgCFDaPfeCxWB6fG2lBMjC8fGu5z7On
yn2rCKQhNYeJsxEQ+4+hADm+xwX3J3wt6pxd5BCMRcl1WAYsiRNZFhs23e8srqqdHDrclbNPaSnx
MlhG8G60zrsodMyNakhLw3vVK8HArQZfUOBwrwxi1JgG5021I2ri5AiJd8SjFHT27Wy9q8h67+nI
VsT991aPhKe/ZhavgHLRdtH4y7ES4B6kS5YeseeCJ6MnfVeG+IhCfjJp+lqnn2ORfvqtl93qHm+x
H+A2oIl/FLNIj3LyxkMM1ypYiu5EVkoJ6t5STC2feqMl9GVZeHwKTaufEioAGC76FYW4rqtvyGmN
Y7EsZEMW5Q6V2kU6GXlqpYsqJqakioukemqa5jMYYNWzJl3A8p6U6SdMPRIcTq5VosxAMtCPDTt4
2ZzNLie3J6rmy+hAmSdwYzfaKeZ8sgZAqdafkertm9FbySYVoI2zKWTDXBP59ef/ZbKq0ccY41ZN
7ckJsd32xRkAdPEVNf1LFfW7pWye4STuQ0/IPa+H71P2QsrL8rtYUJfZ2TWpKkVBQPEux5jZr2vZ
lz5kB1VQ2O5av/Z3CjlFmGctcpYCi7DqdsIIErxCLoeTV88rWy7DVqhIKzYW/Oaz9QCt7mIhCTya
tEar2WP154VAy8fCy04Fj5iIuOgdxt4lLRkrmm1nXOXcM/ILKenduew4VUnHspzmZlWThDBoZ1rl
EawMo0uvInxzFuJqe/JZa+kZdDqDOPc53MPWgdUyC2hwffbaApNw71GkzI+QSGGGDGq6VaZTowGu
sRya/gRYq/7gAi0OvWZiG9lABIPjfrQYbx8RKvuM58P6OGkDy9Twt0ksPQWZneAcGCbjj2m4jJ37
kjEv2QLpUWe9zOvrSrDKNcSes+XsCcYDjoOcwaNOJ0qdV5nt95iuIdLAQOPB+FcLtecx91EupU30
6fU+zLBZAuJwpcXlYYf7pMDT4Vu/Wit1Doz1DnYjPovF1TpyimrPKtuHSSAQ7JzZ2los+K22fBt6
nqh4npnpMeMw0GcwFIyc8ISu9o3lcM95xxImtdS1gC85llfAqFuJxoplCI6U3hndb21G9FZr/ZrS
YroOi/XctqSrEjDFlV6kB1oOyNEcelcxqMPQWskjED9yVYvc29YxsHSRhCyTvQwSAFEWa7/zGZSU
vEz+fGAdivNywglT434gmML56VJ4kvbFfDskXuKIjc9EHTgnuxQtIEi08iiMyH0ZSQBrxsD4VhYW
dUcXbsnLqHHZJMPrsKTWblyQ+vz5FPkVzg6vY6vTDxndBoqmZvG+9zIjsUSFQJEIh2MUaZLPeUIg
6Z8iZxrPiQTfJrx4QfpjhxsZyB9FRilAM3bxFovAaixJ9kGJjwHdLSl3LQERAQnywyCWPWP0fSZM
oqddVF445z+Yn2QbQhe5KZ3iiH8mADGe3jMR3jNY4clb6vI8SHQ8hOdu4NDdY8Jie2aipGigfzHb
x4HjcMPOk1lPssktY4Dch3eQ0wMdr1cyqotgacfkJa7i8YHnKeUiIjWuimNE/tF5LLLXdF853aHt
wMEsA3xT1QdEMSVPsCpKqCW9254dQ+TbBbnHFEwueoD57Br8sqqbZ9+M05351uTtpXPC16Xy1oTQ
zVtnClETRCOT5t6i1LMUNE5avguBWKwqdFpZjaLcwMu0doRhH/qYrG3XOMdNZt6QC4vVrN+MkbR5
/cIJBuji30mDQXo02ajcS6w8yq85Y69mrKyfDQlY27lrUfEDZb0ok9D/oAftAPGeeX6Y/Qd7Z7Ib
ubJu51cxPDYPSAbJCA7uJHtlp1TfTAhJVcW+D7ZP74+FY+Oca8AXnnsi7F21dylLyYz4m7W+1R1c
youdEiQ8ej5epsaQ+7bF9qVQ0F9rX+8IPP6TThmxVk3YUzYholhIm7heeezJevcv+LdePcYpq6W0
dQal7pRfnRuVPMzOEjAw2zhcxZOvywWVR2yG3ZGzUrJhgLuNNJtlYnvzhxmsHAfeZlR2u+dBMU4p
cDPgjR+ZasWuHFic1ylQzlk4tJd4rk9xO28GNBo/BQ2nbDXA0whU49Q4P4C+Qb+wpogJwzr7tXgA
9m0cY1iq24rgMwjVM/lmuU84cTQWR8v3biziZ95FgkI9iK6suMwHPFnqHEXSWhtRJz9RCrwcdhHl
1Tcj44/Wo8iXbt5u5+qjr9zp63O2Kc9sq/qAv8shmjTGsyEANfQjfzJ73CEjmjejeH4zfcRr2FGM
i9X0GHtI+6nHAeRjVny5uEpfXcx+honySNUTmokyGD8i6D+WNqsH2UHTqqbuok1GZnlalauRMfV5
aHBSC/nNCUk3LFJybAIb4nNyl8ymfOBZtRmwZdWvZV/E7K/8Dr1crhPcvaXXcuU0g7iyeF7wHonx
1cTdBfS3IuTJ7w5l60d7TlwTHA3jrcF/snH7vLZA3a+sgBGq1rOLVdmN9wgxUbUo86bNXL8oGRVw
RaFaN6okcS1qmz1EoxYtgAe22NTiOdKzfWbszIg7jsQzf/dr3obyVPTR2WwK8TJPhbgt/2b1nv1i
corf6mk6RPqYZooIoC75RBxqPiR5wDTQgP+ZD4uFHQYs4TW9ItVy+W0/yHAylsOzIXE4InMnj8ab
4Bz5hbqfCuApqc7vEyImfcOx7sbJwj5DtPzGlA0oBYC1V6Tx+qDa8tuc0vr694vLSmKogvsu0TRV
Y4NRaS5vevniUYYDxV5L38F27jXZcbZGgUlFFJeQ6fSY35PDJfGETLs+S6wHH77j0cgWe3dAFmfc
YmsCOFywXrb0Ic9qD7JaXe86m7nsDNWAZfN+xPWxqWzUpfCk1nShXHkOlh5MB/oZM5y9m8bAR8PX
woQALWVOFDljqftfA+qIrGIukLJYLjECN87oXWSlrJtGDVrZ5msTeNMPwU0wNQiUaLrfpWyPZQzT
rtflm6d9cJet9ykH+Db28l5F/fDtMq+/cqMhUn5wqwKti3PsDS7vRT4NU9/ZCsTv+9Yz19iM5M4d
/W4tPORLjhPftzVtkWoKxAs6fWmQDuwwWCXbpEmzL7v/gtUsjmkPniSOeucIOOoepaA8OmTXJOGd
0QFYlpKYLh89/opt4XfeldW6sUtUXJ2vQH10j12J5SNwiocxZVbf0To4kYJU44vNZIXmJg4We2w6
gPnwUuvoQKrx79gGj+fc84h+iB65VJplvWetx1r1kDjkGYuOsx7nxUA5aaDbCL5UGWWYMur43IDh
RETwOlZZ/hGZwYfBW/DYRPNwbm3trk1MfZ+FPbyxS5ePXt0UZ2D1BAAr3yQHrHoBoJU/hVHgn8zG
izd//3tQwPvMqctfS6tUFWAS3NB+F1POUb4vM8+/dWlMb1qTgCoKLMOUKUzLk4MlSHmWi/+jxqk1
Ww7W1fY1kKw+0V+scxu/QTGy1+E5hsjQec+xReIqwsU1e0LvkAF2p6TQgAFrhx+XBLWvOzGj2lTZ
NfHrc5uyXZFLwZlfWVh7W0fCg42ydHpH/tSh4m7rqycj8ViRYD9d4ryrri3CLKzTeO4F5MBFlaCv
ukH5RrgNqKJUNqven8fnRezzUCoCB8w1C1rrjXW4fcKTUPBho+HgFn7IBkbk2ZgMD52BZK03IRXm
JnGNtRfkKLZiB+xWxGdiHmPoT0W1FQmGj74AVl0Hjb+XZhW92Pn0aoMNfgomE4cfG0YvnrttDZ5l
DbYZ5E2O77SsLBp+t6vvci22UwdqMilzyrNUZ09EPNGHzWa20xQbK2109X4qlHFposm4CGI74eFJ
ZyNCQ69EkLX3jLsY2Tr9uKvqKQcFg+LQ7fiBWFS/sQj9p86M3vmMN1H6HnNZPVotoRFxHsAaoPfk
5I32I9nllyTPILmM4weJHB8ycvNNm6jnzrH8c6XdF24IsKaNfWkVj3/rAYhnQJVe8kg9NM2kj0kC
rZhRzF0gkLlaDbvUNCWj14nhq4FbYbGNhY0aoyifYOUVT5kDAwQ9RzDXf1gl5/kiibEwfY3dVK34
K7NeSIZI76Q1EjHm/kbFd0hqCeXYXTax2bNt2D+kTHxMiIlRFfQf91lgfzFN2lsOopd0kR/Ww7zq
5QgNhGY2Ef5HT9ANACNc37z8P40CGhTr+0wD0/FyfS3BUwD4BRBi0IQe58g810EdvSYczBUY2tnQ
9Qbdrdq13UNgzKTtJM4nIUkOtqRrMEFC9N3yFy57jTkxXDOu0xfP6cFP68I9JTgKNgFg3K0WXf48
Oemn5c6wRZ2sOJicz2fCOJFk3KdZH92CxYOU6vIIYag6meH9kJfZ05QAFjVIULk3c1YITCBukKz4
/nY7vqWieJ2YbmzTylhc7IAX5fJlWIS+f//V1/IQqwGfUym6XTB6zg2T6V3FeOlUqemuS7ik49r2
TuMQNRvyjRrAhCZ4DEQA3JclSihW6H/dFCq03K0bYzCa8wKdZY08TacPjfb1k42K8ITWDCgPVJHO
TvxfjsBIo/zXhg3Ulxkl+36q2Z7PuXFE75Q8VUn77iYm9oDWPxdEsz9XPUOUzsW6lt93uTMT8Czi
44S+CwUG2V5N98KYYN5lIYmTnMx8ykqghEM9hbs6DRnzZ/iDkjEb3vIcpG9siOChQLu/c1xmKxWM
fBJq2Z/0jePdT5LUgKqOjn4wOJTLynnIwdEKc7Qvf38plll5j7psHfeHOMv6699AJ2ieR1mazUkr
QZoP2DPD7eZLZCTiaarOXmJfBmW7324ff1raAlIeppCRsmbPAM9/L5HqbCGO8aqzmC4epoCDYfbZ
jqett6CjImMZxpqA4u30J+zfnSx4Xm7OjWTTJGuybIIqfnej6Ki5i/rQ/1VDQCDiSyWXwEB2U0Yf
Volzr9PaIXYIjRHTTKawJQULQz2JGCxk61JlUDfbzMgv9hJ7ZxojD5BaOximbIYeSJ/w8ptB+T6/
irxi1ly1cOotJmSp9jIcWqz0PJgtZdyfc+lUa08ITqKcybMCs2QIQaS3NlYEguTY6O0/hKQ9poy1
yXMvMqZAdCPSf4pit/psUqHRjlo7evL5IchDScAReCjge0huxlPbmhcZhZ9l4RbXKkkmlEDkAgHA
kLsqBbvc21NxLKT+cidreGkrP9iXCg5slhQ7MXkXx+2r3y2zRWTo7p8R3lk5SkZEjtDXGVt4mg31
WxORGOkFF6RW2QZnjBmNMcyWPl5nJmDy0C6m+7kmun4w9Zemt1smIuJDDGQlxyP0KuM24s4+K/Xu
Wnp4kiVpCClg9xd7hjZcdvW4m8jguw+S1xzRQZx/Q045d3XZUj6TXh7P9iHhk7kyoxjVOlQjh9V2
KNFMRLkBg0XxIap8DvJWASdvlqzdcalR5puTZz/od2DYhPmOrLY/4XSVZOFIAsUSltvUflqgOkF+
EtT0uYEtDiPBuVkl0MrZn+0APafE01cTPQKrikiToj1KV4ZbM7B3ZVP6x1gI/PB02ofeS52DWfEA
Rb1qr8xjzJVRBtZpCvMtv4QdXBvvrj2ArVjoeuA6P4hhAqsOdu/W16zkq2nGwo/Aw51a495LqCf8
tuNIDjJCQpFMb13Kn43b8+QPYQvrOmKtiRbf4Qyuh0cvtAIqobleQHv82Maw26RWb+5wT+VsCDCg
CfocE5/1bYrir7jy3mQueuo4KffWILMX3+peuqkIf+AtryMj+GHuP+Bu7P0XVFBPGjBDATGPLMAs
v49x/8K3VPfhwBK0CPPj2N7OJBuWHv4UEY/3gx99ZT3Aig76ht9mya5qrOKcxvMxCQwqm7YonzXc
fq9r0otBs7wB3P+hE5XvsspP8GPnJI66yUfCVOBx1jakPdgO21qzbhBUIXeTtMWTMvSIZhLYJI5y
e8OIJt+bixepkeiQ2iF7qeCg1lZvka4iJRKT9hp78KfAb5UgwK1hYyxgCh5q/0zs2anK/PwgpfdS
uF6B8qxLdrHJnj7w7fxoLr0Vyxn0H7RNR9GS6tkV/U3usw7LPck9wy8ZXtjHM4xnHLbPU4Rb2UA5
56H0d/q7xM1pxcmUPVrVEya94KjycO2hFD8VPL2V2ZuXv1/EdDCcpH3w/dnAhxdgXA3u4GAMS0AU
Gd1iT6r509RyRSawTP75JUTH09YkTXugFKGx2kuOMFwG8UPPEyEgjOTe7XCAFI1bnbNBILTlYBvp
FlyT+znh4j5TBL7xtzLpqXlpIxaPqpmeWaXRoSgJyXOiNfOmh2hJxpPpPKymsXUPiBuCjfRBwrI9
nu/ijNxQQUXNPZ6hG7FQyUVVR+Zax9SjkhZNQcPUdbIJKQhDt33KU44x+M/8rkPOBVbxW8aWbD/D
mrn3WLZwMm1h3b91Ux7dxnGMbl3Nu1a6AJ4TfYmG3nw2oI89uB2QybRFNAQ2AoEeBUDSug7JBfbX
hH/9rs55NWOJ/DSYSbOcZsfdw93XF4ModQrLvYpz96PGX1345DXG8QUJB+GkyKXXSHup3MVizE2T
kDqUSGbrz+gQEbPS9I7ZzGKvBDW17ejJNn3EVMDXYCVmoLl3MDSTGzQDBzmM/LKhzK9SmXvnlCHS
NhgxquADcwCtD9lbQ5Y1P1vLuVmV8UmUcLIbFdKCCa7DUzCUtJuuugHtuURWSJKFG2rIDg3+Ybtk
oZNZE6roftUrRIOJzodLD5aX7wRTae6O2hmaazNEaKTjZLxgSSKemd6JUSvbJW7ta9h6DF4mr9+2
yUdARPWTMvsNqP/kzhSGRbhNL1Z0IsCYwjLieKqOfACJ1lA4iZVpZgckKLuUockxM0awt/V4mC0g
FSrsu2e/gO7LFem9EqBDqEBlfJd44fm5DPMOTwNhli0RUSm4uKNJEhF+TJ2i2SJWoTbTU5wK9zxN
xhvzkGzPmObDivPxObGhOKVpxVbChJHF5z27GxwPZdDEGmS29bmTBCeiLDG9tR1iBLc1WWUoyO7w
jWc7Sa7Y2na4hRQMHRKpu2vetNwbqMS3Zaiq7eI7bZMsPssB0XDImnoa9dVNRvgE0d6xI30m2uPC
xxMhZ+hJqFlj8q6tfJ+RKGwEuSJvxHkfs7FfZdaifDU+ld+/Mgf0VpqqLBzN17r2P4uQAMFSPDdL
q2RZ/rTz6ta66D0C0O618pJvxxOnHkPZPd5/Y8f8nwwPj9QeorMOugPtYOXWuGT5lRu0r2QM1oN7
zkcsGZLVA4G+PXO+5L6yVXkvfe+ZNMruWtJqllg/3iKT2xX1FZ9HYZGgY4/fnmVVj/iDq0fPiNWm
cexjGVL5FsVIyk37J3TiZTNYDreaxEPU/MZ9gExvGT7gxXbCbN87SXgErw2Ctrxv+Blc6g6bTOv4
9joYTlOqh5OaB0w17gBmoErCW5LyIXYGr0d7CribTMv6XmnbOTLFynHiJTjM3DwlCdSFqxeYzXMy
+qTpKYXEvAQJhGk5nQkRZJPVrjk3GDzSCh1cgunpv8E6GknyCDqHWrOdijdYKgSl5OKjrD3s84HY
eF73qTzmpAuVUNqwCaTJboH0QemFeyGGJ5ZTzya8j2QiTS30zgqVVerJ98YRRFjU+SPmxi2qaUBq
vc2fybJ3qBMCgsJ85VJBuj75x0tqbot/B9t5zYHTXZhCFLsysl7smFVzSHqePasr9vgN03AHuiRG
UNOcgCDQcreNt+nRGi2BC/3WabEGNT6TNyJmgAm5cXi+zWEc32QWvecDNuWamZi0UAp3M7MPPkEV
MT+LxcB29k1EXhOG/J8U08WxxmovFQuENB/Pg+xe8zCu10Gp/1DHnImmX2k7Cqmdqp1maRCgw18Z
C+MuksGvCn2/4ZVfnZ9n15xDBmw42MWB8M5UNPY6V357qlpKFtVsxjFPX0UoLoEJMhJzDgEPV8tU
N5+8TghfhDQL/H2B0E+iEq9+bkUrz+5a2E6UEFEyfZDWsYV37fDLwUfVO+zEWvkSg9Zb61KcwxAS
Ma3pCeAesc3Ruw3QBVNYzzPJ+IXDpVloCpaL21kxWd9UAlqckTE19OG7dAbBxNmAkZAqKaq7jVe1
z/w2TurROho1y5o0VeNrRODNuim8+lGkJanQI+1fISSOIV/WSJCDTaKI+CNc7dfE3Xfxo769dEnG
Fm5KzoZuzPe2zL6ThjqakJhwM5APu5XL/CfCe7X3erCUY4uULfb5FNeN2d3zcLRw8uF/hGX/PMcm
YFgO1lG4N8SDTx7bkK1iP7zO8ro71INhbEt8hUzM8wCaQZttaAIzQFFW/uAC31C2/+Gzorghyx6O
jt1+4ox7IfybBbpjPIU4vMHsE5wyWwHxbI5uj70QxePoeY8V0dDXao4iyBnjE4wyYt+SPmSgYtKW
SPNGc8al1EHFFoQDrixn2jY4Gm6TaKq7ifniqkxsig0osbQN5TNzTPDF1e94RgaMb1WAVpEWyFZC
Ut9ZVn3Adzy0FrEa6ssPmAeN7msaJhd6310xERqYdQ+xybZXOt81M44Ruh5YFJhsore3bhjuEnMA
z6WYUUZezzKYn7cA3lMRWNYbqjgmQtwUC2NwFs1I/m3Srls/3AhF1lRTzN0eqMU3cSrzyWrItPS6
FO0FKRA6KC3GixrMoMuyqk04hBq+DcymiQhQR84bL/PxiovJ3+VRrjaj4W4iu2o2VhK+B5Q3TGT6
FEteh8XPahCXQnf1Oo3bDeb3AcKyHhkcx90xCiOyVrp5k7YTszfPN+6NpH9qKjQ+1sRG3mISiD00
yvayT7+yhns9Q9gSV8q9sI4CdWNx5QZh+Ch0hsMLVpqVM1HvNfHpHXoO2TCLmcLswlDJs438iTqp
MvPv2Q5xK+CNbpmX9Imf0BJUDIMAOCqaPCueEWSUuER8Rh+TfWEuOBCG3RsH7BkF5Qn/d2H+VhOw
aMewb1aHk1z1rd4VORQe2xSneRi6A7vVYd0QxE4YhExOyrWCXYlONirSaee7rth7iyXCa0qP/ZxB
mxf9Jsy7eI6E+Y3ap0NPzcY1rdtopz1uW9vN2lfDQoza9K53gD7IddJn/tlNii0I3ox2tFBbp7cX
EAEYp7YO0hO8gxuNTnAIlzJ3AKG869oORBaJsXPxvqSM2nXgEGBZulexfKkBLZoSj4yHtW+fC8NY
BT5Dw3CuJNBAbwRRbQ63DrBYGzviiD73KDjndj5Trw2v9GRPRvi7yuZHvgljAOyTq478kEdq9Wuc
XEvGEnMSfozL0D1LpHgd0oqLNUxg7tXjLxeJgnbiU5eMLth/xbK9FpckEGgufFVuxyJFZ8rH7Iqi
68GribnxjBqcFE1+VmfNMWHC3XppslM+VxG7+5WVAg0OWPeYVveaoMRY1UH36OIXNia226anXox5
Ite0DJK1n/LYKj7OesLXZwA8JKSy3Oqm+45lySaebkPaNZ+j0XwcrOy1BT2UevoPIkbA9CThRPWv
OaaODiXN/kQrEjvdXYZWmbp7VOD6ynrlceCXE+dCMtu/YV/8zselMxuTYyXBHvVUDNoiEKoVwFiC
JnxrfGnf0b+sbGcRcXWZWmlrbjdFgn+/IhH3jj4zPbUjqZkQu05O5vIXTxgn9T6wIJMycQNbV1xV
B6fpjSEzQLK2IojOTX+qC9yCS933v6Sdf5qN+ajL5If3+OgESNN6o3U2cXjjUsCbMPQAqF0g28KD
hAtQnIg/yG6BfTbMYWuadGqZgwpiBuwL5v8XRTcTcNI7scYABI4YW1akvpJc/SFN9yVALzhL72eM
pnOAbYUyOK1WRgzRsayYXCVS5tdS1uD7rIZDbSPH7gnzPp1oFj4aZj7chWwmeY5ZI0uE6wA75oMh
p5MYcw/7B8qYrk1P3LHGdfDdH1s1xt4fjoaS3X2TILQOMLn4wyOCFvfi23uPFIGDT9zTam6b8Fwb
5b0Zt/JYMQQgJL17DVihj5okpcHmbWBof8FpAJP6QlDt6xhOTLkUKKU5BDnnQwOGZog5ykPYEA/G
ekrFPTvVY1BkZxw48YqSl3vJHHZlHJyg432pqN57JdGIKdzBITmjODMQWwUNYKY5OdiYJlYa5eBz
5g14Zd7jwH8SrTneJwYVg+8QvGZjhPRIqPqUJePVyO/e5Vx1a56rd6KxUfTRz67Hlu1mJ/1j4zJq
iGwoOhld775QNmwC4g3ytIkfcUh8EPuUnB3efTrg/kSFfCy94RAL2N4guJ5lVPNWu0QDsFkaFA3V
MjBrDz48hmhkk0aubQtok/8aOgI32DZSfH9y0jHwq2ITKXoKF68TL/saFuUfH+WbO6h+PeKaZiZM
vkM1xT+m3CuRwz5hw4OBeWtmEHlx3A528ZotWjHAoxsWHv1+DAh9nNG6UgrJ8thk+Nh16QXMOeFI
F3YfPSDE1YjE8SNKuyeCyUVlFsfeCj2nv0PxiLPbqSil8LSspdPhtIJtx98y+a5EltLG9kv4ThZD
ugqcx7n+ml2UZlaJ4xJJ5nfaPU8oBO5iVTyj++CBDr6s0ILS35Hm2yvwgxErB6oUBMlHDLA3n9b5
ccL5u9FQ9V+AId1NZUu6lNd92wSejDZ02MHswa7Xi4RbwwEbSG8fXTO7WF64iUrTPDIiuusc8T6R
YHXHLZdsgx6TSeDT46oIOjv7ASj1C9Y1SuN3IyeEYu5Gtl1zDIY7Q5PFVaES+2YOS5zOxmo0QFEo
OSppoaxO0VfhMvjrvU+rBpWs4qJhkAh72bbSfeYJQERYfwRhxCvCRZEAk5pY92CnNEw1yKto5Gqi
LnzTfiHDDzRszbSnS8sdHlwQK+TI7MxI7fMY4V1nA96DblAIIuH81L43iel0OBbjqjy3DKl5epl9
5uUz07invkfG5IScS6wvsaVIaKNjH/wq8g0mbXtPrfDHGCj2TEbIeK9JduC6XAenbjJPuukdBvlp
tVFV/BX1yK5rUbHGqlFlZEQPrXsiwQifZPSheFvL4iWvw2DfZHuTAd7BilBIsLXVczTiYOl/l1Xz
PPuIsS1Wwj2VE/mG3YmHZVq16oAAdgRU1exU07z6lj6Ho19v0GRuBhrKdIQ9qIhwQqVd43spLmaC
1Yd3Dp+ua73lHAzlFHzoP0YgPpqS7DnlIr+NSu8h9ohh5qIvYuPTjhGr1iY5uJAU9nZFg1QH6u8C
92Xy6VLVT+6YA7t7kxTnEp4jC47+amh+kCHr7Kxsq5XTEqSO+PR1cKdj0nQHoWsoN20B4dlJMc7E
3Z2h+xczBtdCeOpXuBjhBJM5XRI5gSwUfxlETnFhE9av/8Vi8E8zxn/DtA+5qNDtf/x3CwvCv6v2
fc8XvithGZm+9LxF1f/z9RgX4fJf/w8GvTU0flJZJnJ7QDHh+81GqXZwMkefJQvgWuC6jc9m0jT2
mNcyhgzlW4CIC+Nst/ovXo78P16ONAVbE+VjwbMtsbzcf3k5dmyVcyDTcV86TMUStDvDUIJPmzHv
h4zlceilv1l8cVlY8aejjUtVq3JvtN5vWRg+zJKKt258IR+TR9K2Nv/F68Mv8Z9+XHKxNlh/3RY+
d8G/v77KdRmj5+28H3HrrlOJDKhyggJutYO3llzLXcS0b+VVyU2zfSDvs32f5LeNQWml+pHUPqzs
xbCEXUc8kX9f3f+31vwX1hrLY+kEmub/aq95/p19FeFX8W8Om3/5P//psrH+wTHpkVbk8efRb1j/
y2Uj5T+QwCvTF7ZnSUtJ93+7bCz/H+TC275vWhbCL2f5ELVltxhwLPcfCmsNT4pSSpiu5/2/uGyk
4pv8+/NHb2N5tqLz8LHZ2P/p4xqnKkbcy+BMza54V1EMVjqpKSAbfNIHnbTurY886Mcs/ZZDZza2
WO5M9i6DW9wPtlj0RYlh73DqFOdQl/q5qmYA3c40JgzRcMyScOOz3G9N1wGkCRWSugAsNAchKzFK
clvHCB46U50kCp+7eBg0RzGRTZyLCSqV2nBUsw7Qz/1Af0Nf5joNo5uAreB3XKVLrI0HPZRzj601
GxdgQYyR2kbs8yk3H2XOXG9FcDE4XwN5QnWclDZ/jarKhpWJIW5c5a1XvjiBS3niZXX7RIxZdRcj
lrpqcG5AwcfKfAMYHr8hzCWinNAJjJs0p8nz4KU9cE+vPgSUQc+TN+evZqyJAmBQ3SDr5y2mfM4Z
LqzcxLHGbcDmETjFlNgk5DAQ/8WJLyCrzQsgdtAgkHGsJm86oJGBAU3+hM0/MsdLVOivxs7i9He4
37nzZ8CHKyQO6dFJC2I4/En7HB/hwOy1rYlxQbXx2PlD/dCN87gdkpD0lJEs2TN5V+oBvlr5J/JF
/csKZ++CVUEyCNVocLQcYXZ0RbnpaTE3/txAcDfy+BUCMqAE5uQ7Z+imA/6y4liblI06ZCnrG65x
b6YJ2lo/NeHpJOHB63Lz5NDK3dlGW+9ywik/AUiSjuOEwQ29XnKZKPBZUcC/IELdKBGnS4DLFrYu
bPj+muDJYRPXSu6CgcLI9pvqpRJlsJNYgSk5QuTM6LkoUf3MUHuQ4K9WM3k58jkxoElD74crpvJd
DNpVR7EmRrUGNRRbbAnG4m2YAXoYlIIPMrFx+hrRNG+t2q2PNjl/r5bpt18ObBU2N8ISMJ9zshyo
5ntMBeE0X1qjht2JBfRo12Z9AC3b38LEbcpVLgjGspUf3+W+oHbNmSG8Fomiwc+VQMoGpHkwdI7s
mQEMErH4j9lnEN1CgRrIl4X8NJGDLewy5T/Lgmo10TF8jiiEESvNIj9jr/TvIiItH7jICHxzRZWu
cMa5X9VYh/Zm0mH8OCqFN9xKI8Q3Tq/fKCOTa8dUHmFI4aKgb9w3u86YoDmZhSw+c41DOzrVtu11
tOSpu/2zQuT60uXYWbxhnL4R43tvmao1vK5A6e/MHMnlmyONVS0OGmpQV5iwCygAvoTjg7jkJzQx
ZY6kvG+KNgeLGzWgdJIcOwzU8hoZcu5fIKblBx7baM/SD/ZhmojnPrfDY9C49hOfmf5APlxJtHwn
3EtZx06yUQLrM8+BxTHRTS0rdeILk21N/wtgQuiLj4r4WipWmBsT8A8i1Co4dulkQ7Sa6wMeRIIQ
kkxdiyJfcBBWaiO7hSB78gJSlboCLDwxLuYJkRi6UQXub1qBTbee87lht0O+DqwXNzFeJTrXByRS
JrtnIkk3pc5xsBnmNP4RCSXKKnE7FvEu9js2XAOOWqwP7oRyrWKOjsE5vwvwjGO8GOp2y2GA5HQc
zALYmeDgiQizPIyKSWs/x0DO1AQu27RyPoQFccBjoKsNIj1oOTmI8q1lAyypG92f/MBglmdYI0qx
sbaQdyljTk+Gl1koz91u2LaTr+4yy2gO7dTKj9Eu4guRKzBWUD/X9Uq1zUJrIiSsnrDM0CaFVb4v
GZttdWZM79OQh396zyweiQs1N4MnYazRzfZnexm9Q6XpcQ5rC/NArLJTT/odgsdR5X9IEsg+y5ro
TAYkTYKM3/XP5N1oAJSNC4kgCLEeBB0/LITof6d0fkTqp/DQm2dFSsrxXJ3aGCrkLOvqqTcHOiYH
QsOSBjCBLy0gFJVERQz5n2hOSa+LeIZenb6yLwpoyndJ8PuLo3IcWCXKLdYJif/AVS7kIYuGipoZ
H9vK0T1zZ9QTSEQtes/fuQ77eFuYfYnBw7DCU6gslIQ0zT1Ul7Cy6zXXeNohAgdSAFKIZnJlYPo5
kQcU/Cr52PbMFXv7sa2b0AOPgu967VkmRvIQNvLbOKXhyWNa9h61RfJiLk4DTntA483Y0gAZNVdB
MLd3Q2Iv7tIQji1SlxGXkm4azJ4uZgok9l9Spe43nzH5OyYn9WBQ4t7D55UzQsNOnDt39O4aqFIb
JQskoS0FDdeVGrzf0Nn1Zx650UllRR4f0P01h6HwMaD2VVMppLE9cW+OU9ygrQx7/qT4M+NZ3Sjw
X3tlAqmMNfCorPIYr80Q4B9j3wYO5EROf1r40EShjfp7CMr0FV/CS8icCBl8As6e88Rjjxh0fvE2
ze0Lmo5o18SVBAavzDvHnpDQpFHE4DIuQK7kfYL7CGnVS1L02Td4hfbiMqKBJYftV3ZN+5D3Y8Vu
G3XYuBbFCAbGNV20CBAiQCly8rHEJAlqcvV0cV0oYNuplB273cqaL6nM3B85xSjisgLVwbAM0ztL
NOeWiJvnKoqtu8Dvki/W0x9oewSnKvNTZCtt9jjINnjAFZy+uqFpHBDJRkdBhiz9PWa6qtcBMN+J
HDtvmXBMzN4eqB3UOTeL9NzTCVMeNDFXcO+o76qKmjP1Yf4QIRECy1smrIwNz2txIhTa+Sj4kCFE
ctSXa3o4O5DcxR+GletLZhRgsEMkOgdZEEcWOkl31Y6lPtg+omIzUJPeJZYHpLkWg/M/2TuP5cix
NEu/y+wRBi0Ws3Et6VrQNzCSQUJrjafvDxFZXUFmdoR1L8Zm0ZustMyKdHc4HPfe85/znaXi4Fwh
kyKRsjFs2lHEZLAlCxR9auDOZ7mVlJQVBJUy5cAUrxRSO3izGvVNhflwBlJbHAXPMCEm2P33JBSR
W+06kzZOhEAzchIlv+jUUePjTzlYW6GurrIq6ybsEpK7G3vaw4rDYMUlYFgN+2uGYx+Xlu1Z5TIM
lfxQgAw4ODLj3qjSq6kZBc6d6HuBZoEhJHdwL4SaJLxKAvfBDFZN1Rwp9ImQMDMiWHkmz9FT4ruU
mPld9koOy0legQ/K3O+CZFH71osZjBGVsQYGi/xNsHrFnageLlofvWwOw5YHZMIzPWYGPdU6Xd/6
vuJx7WRz53q+PAqQT3A1J/lFzOkiq/BZ4afvpAeIV2FR4h/YRpaIApKlIZzuOh9bvmQc3cosiADF
oFmiKNJe8VwYy1rL8YcyZPFYPovq0KWy12JcyMClGo2AOz4RHpYseXOj1HV+kp2FtxkAsTXGBBu/
6qUp7fPaF8ZlLBceheAe52PoddrIYRlfE7vkDjHjSsXkGgYU3uXJqeYgcekDszoEcpNt5awnCO7Z
xlaRq/4qyCV447QhEFrW/rbsKSSIAij5lHQ5M9ezNcBW7NCI9ZbLgE7mZ1yY9UtfSzkTpr7d2akg
AmtODJaXIsIrTqPllH0Jcx/dUadWVPNKPXjXuDex2kWKfcmjFqcGTrZ5xViEJ7MbJRsyqdjArF5r
81EsCe2GMQxfW+bRZ2NgNl8VSVocuzYxZ3bum2+iRX3LyC5YgyEjGw9LF4YfkkjSJ3VDaZpanfVU
Nn1ITZjY7WSFrF7siuazHrs8zbUglvYdA6QPiNfJzSMNtYM/19JEWIpvLXy6bVoXPCqsyMpfnM4e
yvsS6UD3HS9oMxenh6ZlC5XlZ5F47UsIAXxaNw3EOLFU9yJx0IjBKf3AI8Il1iUk2oJqP1DxGAvK
U+rAOV+ErLlH3TS9pVHImMNja+VEZYjKQ9vMsgnqCP+N4l1zj2FNLhK5n3iJms6E0lAuoWZDxHaF
MLiiRztnw++8o6vmnDlMniLLxI0xSKiRXOwDo0x3VIkRgFFIES9yuvb8UYaMdHSSLOeYpYn9OrSx
N5SprR2rJrZfyQKqYytSnIUvkAcgumJuZMrxxlkYFxddFKjOiVxhLERifcmHPnQ31PHAE5Hyl02s
y6OusaNl3Pc8Z/06v2N1FU+WbKuHSm5wrxK6vOY5XqxYkaonMzHEFVDYYkaDKxEq551jEuzoIBWd
TW03MiIe4PlsVHRBvHdJCRLko20MonkSsZJksgTOPKpPmRp6xEiryLzDqmGtxJHNj1GhIuxGiYKK
Tx4z49pHqJspiclpMsPfzvEBgEzPLHTf2YpxKYhbPiHje4sk0ruZmPbpHA9HuAfapWwkU3o0FgkF
CejdWss6jn8+ah/W5QE9SW9Ts5X4FU800Xd3IrzppeHKFWOnJtCfmaALY61gTlCJOlTeVtZnEU8I
qrszjY5NMzKrteaaWjjhyA5PzUiNaLhTuQ0NLZGo3KvCdpFQfcTGBA8SxeqM2xks1+ZDsjNbG7Vp
aiCXGpnLyqC3p7QI4lecZ/ZMx7D2/P9Wb/r/kdKiKxKSz39NadlX36s39z3Pu0+klp9/7C8NSf4m
W6o2MFk02VDUgcfyk9RiaN80lXOUpumSJv/8N3+RWiT9m6Eiv/Cc13QgLyr4lH9pSOI3UzYlwC5I
UxySLem/oyENCtFPKM9AoWG3q6OuspwaaFyomOYXhVXjCSlyrs4oCdCe7bYaE4GPGUxVxjhsah5B
WdXOAMFtUnxBv1yp/c8X+VVs/pt4+uWl1c/iqcwKGQQi9EdLZZftuKjkrk/1SmC/NnAQ/qAlK8N/
7tdPasiiwQEf/Y0tkyrLfA2/asm+TSdcqcZkHwSqDJpU0oe2752C4cXDv5uHDPnI2dIEWqS4LehF
E+meFpQERzDhrSnsr1FS0DPPo0ib1Hp1lyrp2RPumbuDAnL1em9rVrOuNLb4AsdKxWCIDWrUJVfG
gxulF/YQIEE16wsP/J+E03/6+wvKCPFvn9GyJNPUDJUbirvuix4o51Fh6HWmQtqb9qpvzVk75JHA
yH6vVho6R4ln3+mdSyZV+kgoe23cwKmeFDx0JDe96yWU6UZ4UkKAonZCagxdbUcrDVvGpnplYDJO
iWu57gOv4NitV11roJJxShioYq6izjHZvepK7RNjs89lVnLqZQjt0BMmRzBWfLPvRw4MS000jRWU
sXoZq043N7tsyT8mx41VfcL6vuoCMzwXIZ2jhWyNW+EjEcJJxwSMEnger9rId72pDXmnNbu5qvmL
UOnmghMuioByjcad1ugFMXCGCJO3magrew/ImcWjmqmkEphfzBNHpgZuoUImlzYydsIREZBHDdCR
JHmxAKBDWZ2jiYyvKfjzh2BS1xVLKQWzFrV0eWGMlV0dNgqEwYlmcpXaWLmquYR4KZjLxszknR6I
h0Ktrz5KZGhp7rFziXmogfRdpq3jKfYBIDdBvgB6HJx6QkLqkA0psnBZRQyEE9JggpOHDy4hfFNU
njAazPqYnav8HTRGMglKkop0DtK+ZmHlauFAGuoFdgLIW6OFzlvac02wLYzcQ31qCtfCNAMgNZ7U
4ovX2TZaAzeTRUG3Kpor9GzSRF4J8TVo1qKKUlFZ9sahZZaTG6pnbAFvt0KapnJ/Gev6ow1I2Qid
E2BplKNtWrK25+B2iryrmPE/4S22lzVNSJ5Hs72VoUoANyDcItN513Qn0YSkrVVwmzQQMiOpDtK5
KbNbrHibIngyteaakTNwJiyKSKwFJZIUPn03Ww5/kU91DQWFFLFq9ywph/VTqkcrVZcOhMt2hcyM
MkbC6txV4tpwl5GvTHflluoidAAvN3AJgnCmFJSC20o/j8KLBCt0nPqs+01k09gSFdlWMhmAVsnZ
CLnXf//LVb8K+aYGQWigpfDblXVDHv79L4Muy0mkDMCENKV4diPHTomTCiF59ONvf/5FUFHapOph
iH0FcwobgKM1T7HppPO6HZ5NgQDXrn14noxfs9Vk2Adqi8EZ44ijBuY05IC3Ss2MTtiE/oNOwO3H
BrJlaNvTZbEOc2DfTOPjNXfmixuX2jYkdJb6V09+lgpqdwvNLsaubn5P7Kpa1wHNNJ6BmlTAztzm
DTR6FyLB2IlBr6IZ735cpP+dZ/1hnqWI3BS/3E8DjO4vktxAu/u//+fkBYEX/boB+euP/LUBMb9Z
yNQQ53SGNHBvubl+bkBM85soiTqHjC8jLNn8JjFVGuBxrCTDtuU/tx+y8U00LFk0AcyJPzct/6Lk
/bXm/8T7kY7/hz2AMWDg/r0q6xYbIN6VLKGeqqKpauy2fr3xAdXz04xleRHqFeXqjQTa3zvJB+uU
XGXT2yV0xCUv1l281ucgzMi3hyNm/sy4dJRj+57W2cTRLYLJ9crNaFKyYvHZB79uRZRUp+4tak1G
C4PwmN1CHtrEWrbBa57myTx9qylSA606Da7RNXqprtZdZkgiv/L0VSCQWKPULQ+kNaj9Qur1cXun
1JWp0nOiFEdXa4KdE1TTXMcW2gZlNYMFI+BtzSDqBJfsXD+pGrT6fKQ0R+LMazOmUrZ28nks6kuC
fBaRyVFkQG755ev/h6v6Yy7+u6v6dVeHVl96Zict4jBxiFRUx5B5XxFMJBFJDBoJ7kvLlo96bE8a
LccbJc3aHP8iCuKafg8kqXW3pNm032an6JRemltx00QOqGQts7MNQp9H9Vjw9offv3PriwPh7zfE
l11hSlgVZZIkVENPiK9Jm4Iy2rngNbw5xLiACxzbEAPA9CRT50heo5rXbvdkN9EcV+9TIGu7toa4
iZmRgYGCMxBWnGbqa5pT7JncRxsR5++IW2zoPAxCnbRtPwaUhzk/PJgqrYvesPPTBDPCV1dPBEV/
JYRZTqhXAK6uhsBhOdOpHaYoDyl1XvTeMTTVS01cj6v+KmgxHoTI0BexZS/dXPWnCSrhSKt1b4m5
Zyax7GzhIL9VKK/LAILLRNNCe9I75E06UneeQm4QRG51CHFyJkgjc1Qp4yka/GIU9y0ps6PkiJ0O
yUg6IjxSyQFQrQinlMkyZZj6q9FSwCEOrvuWFFQP/imIIXEoIS4ht2r4OFrzIeScag0R804fsiFS
2/HR8fe0SpDO80c537X5Xed7L2/tLbvEp/wkbsX4jYHLBjUpGgc/qNF8N1C2hJHQp1tVZf5rmxLe
GEIfKsZXTFvCXhYda5q3BAHiUBxMuMZIndgEMWa+Ub019FW5TE5GQaka7KmShuReN3fL6Ammg3j0
VQNXoKPR0oXi3Gts1XuKeoguZd60c4QZNLqUPiD/khy8gub08lY9KIpY6degCG8NnhAyLqLyLOOB
6zbCvXiJXoIXVRuJK+gzd7WIrbUd4GqDjjjpqm5Fj8e50mauSUwVei001KHV5xIckkOpKB8FbNry
RlPXIaVKkTBwieNVz2q+8WxTXYbLRFZ81Z7dZ+tuvbFSTq2GLNk5uio7dZulBSNwPz+pbPE4/mxi
yX9i4DpiguWP1Kv7LLwJfnErrngfNaY35qpmYk9oixLsSCtAnDfCKXdsytzXdG2gNNJqE/nROopW
wr3iYebLGuv6vb5HORt/e+hgKEAX+bVELggrV2+92hWV9DYeJU8ZarxhDOJGXkgbcC5SddP6Ys5c
YhMwCe6WdvgmCqOiXZWv7av0mjwYY80oFmTgllCE1jyVsLlPAp81evFAyL6xo5pnR+HeXJMXXUKL
UEW8Yvgixn6gthN6MuqxI8pHIr/1PFCqXYCBlty3dwABNe+V+CVwguc4oEIwWFdPat7t4n169o7+
mXPclFaEPH0maXQwzHk94XE3xsZG90R5y1yrHuu4qja9/qLZgIKbuBLJLHUjr7adOdHkbkEf9qbu
N2Qo2OEsqK+7BJf2VlyqS3YgPzJmnpCtlE3xBPo4HUltBeIMfcmleao9t0aZgcdjKmRBCBnFubF+
7aGV+n1AnG5XvZOaiIG5pO7A3EQmt6wz0+yRFLdUE6TVJU6zlfZkPJn71hdYXi7eowmYnbdZhJCM
MkzT3gRhiaF1NiorhwdRkbxEF7zo2BX8ab+wGIz5moErgaEcTeTqTIniTdL4iEt4R8dc3I24LzPh
RVDxWAiW9lJovLuK+fsozWFbhdWLcFHJsbCiqnvvEl36m3JLDn3RwblPn71Hxv3c60UzyZrgKSfj
ZXcn7tHAN/Hk7cJdp4TLvlhHY5BXczK0I1d/OI/ivblgyZoiUIsgMGghjZZJj54rVy99CenJmmf4
LCuR84z+RmLoBAKBYL03ykNfpyU1eeRTbylye9P3tq8bkkahO8ST3yMzgPE970N5J8mUaFDF3ejS
GKuzb6/8Y8RsEIf4PMgxNYauQov8NMtoCVhn1gJE/mt1bq/RWb7bJ/OkdzrlnFR2PIphLxC+ZmwM
hlNdfrOH3UI87BtCNhD2sJFgQ9Gq7bMUVilW0WrlkKQPu3QipuY9M1JG94T+0ekLEXvsseB11Dtp
soPsuDvnrB3kHaWqJ0WjVEuj0sGSnxU5xfqeufeWtWmEf4yZuyS8m6MXo8gfVs3ZMzqDdT9FPVVr
WNPDcKtRpOa+RKZ7bVd1/F0+dXuyHWBDzA/tWN6G22h49tQ7uOYJ9aKdQT9TaAdTSY2MiWptkzut
a3vpIDER6alsb+6WhMgTMRobOWxTRVjUW4cVqVrUHrV1fvlhx/L3aohzv1oG1dV3/VRo1d6HGSPa
2/jqX+lJdZhNpAABx+VHm6Qzxkf0vUyjvX90jzLeSzK5YsR1UHeRCVty6V+7nXS0z2ExVnGVaHmr
junOC17gOo05u8MMOck7ZZum5ll5UvfWMbpkl+LStM49IEOg7of1SLpVl3AS8zstF97Ffu5v0SM/
FQey6qZ7Eopk0d56/j8gLXOaFNc48M0RlWKnpl1PDT6A+iY8JPMUpGfp0O1ryuTy1n8V7+apP0hP
9jm/ma4wr+pwEg25cVm9WiKso3rEZ8NsZNjg7UlKeHTGU+S8dkJ7Vb/Yb14Qja2DsG0MUK3FtSJ6
aMQNKZ+jcoAiGqQ34CXDUMeggxlU47ZcRy69Zk79HM3hzgKCLfibyo1xGtCXmGzI30DHrV58rK2T
AHu14cxTwkQ++zL4R6dsV+zSrr2QDaK3vNhL1/Yqt9Yssw8DyHX8oqwajufT3PKfM7lwxwTlZ9Rq
jINdeMhd5ck2Z8I+OIU6MNE1A/2RBRu876f+e/wuv6LJjLpkoj3H7/4jflhpvPD87KCp5jzRlvEh
PeREavMIE8w628fHCABLG/M4khvkJqh7/aps5zTE9VQDytqEafiCMADObvViEj6+GqnGebQ+1zwe
fSDjB8Zd16iUoaNYe5karw1eWwz2aHdSsnaYPVHS6mMpLt2TrujOrDH8OyPRGW3cxhjfgcuwl2I/
mchKINfRLA95H/S7TgJk0IkQaau8SwY+Jt2tna3C4SIXKARLUUvZoXn53aVHlOyi+K5SU6sw1piE
ltqNm6pi6Y0ozuPOp0F+xASsGwn5qxYiv5gNins2lM8bkjHtQ29XBhQDp1XhTGwZeC/EG1jNpEQt
k/Bc3ntAh5ilm3FdYPU13hM6BmBYGyl0g71SSfkkUEX4Vh7FfVYGWZKzO18Ldds8oWaig2ms7mus
+SXePLg0AWNVvl3dnDUuhW+ZA6Ek1cmyx9SCuL7KTKGM501siBtZiLEZR1Tz2HRlxXpE7UpDa12Y
CU8uyslax9g2C2Xw/i2tWhhNYG705rSh4CgcNCugnnSTZABtOssygAVRCe2R/nbscgX5qZ0KfXlj
a3uyw4wYQweLBPoaFfdsFgyMXXlqUAgjGiuLFggKVfPpwTRtcV/DgItU5Sr2FvS2sNw1rfikGt7M
of/J99u1RUf9MmmyDxX2EF8Nm01BHUme/0FtAl3wcg0ah17JDVrSWqVP1I+NYOIYJBJyW9WmcoCZ
L5Sx8uPnHsyM/t6p4pVYEgwW+3cdAWRUEWPNtW5vdty4wPMWjsGkNUv7o4p9wPCUeNz6tjGmT/7U
Fi2KFHUFEzM7ac73RvChSlflqigQ6YJGTf4g80oo/H87NJuMDFRFGwymlvFFyjaTuPHhxEiLficf
cCxWQ/wdSiot0C/b0pPVMdUfM56l1lk8dof6XgUr4F2Qwa5tk+xQLdHxwnN8jo6GNrUhJ5UkkIjP
S3j3xnQBMWre1ff+biZPQheTJ2v23tV7wc941gApDoWb6nfVrD8QfZamVC+alQatgdgzp/aIe7vV
O3arLwr0KFfOp9opaM29+nCSJ3FYiqjPnLbD4mQOyxRVH7vsVF7cR3gpburRYz1jMDxq9/bFkL+H
G3K+V+lNqqyZb5GWnkYaw6/o6p+ra+uTumKS98hGIhxP74Ntdo5OD7WnyicxmjDbG+NDJkHkUfbG
ZqA6Gul39xjsM69/1BFkKz73hxu1eyt5o8xYDr8n8CX8UW0H21RFcO052oTlsDTNLRUl28p4rNGp
CBq6s8aYNCKWgJAPzD735MBjswOa3wxQhEaiM1eHL5lT+zLplfQIeprFA5cfz+JhXVAYzA3D1KDZ
GfWj6Pf2qYgH65Pt4HXUFkN2L8Nb3g7n1ijfE9xkHl7lRBj2tTHi5wfumV9yAZuOVW64jN2tudms
foZ7CgAp8s/CR3eznt1LsUhX0SyYlBeR/09xU/Y+q2nNqppf0kt4MY/KXn5KWHV/f6qXB73hix7x
6Yb9MpfwSX8zGNAoqYPyR3WPa6+KUbB05JF4l+8mhKXQbjbYoQLpWd7gmJub0EC7c8gRrnxU5c3l
UBcfINBd/vDOhp/K397ZjzYE/qKaGLI/6U8SvbBRGbTSQjkF1+BFCaLXio1Au9dOonR203P/NgR3
4vFW1aniVh9U5BHqftbp6bCPUijRhOZG1HMSpGazkN34yT39/j2ixf3hTQ4xiV/UYcGzMT4RjV5o
Xr23QvndFAcvmQTRLnkoHMjK1yDZzDVsy013sNyec/QrO49rd0333roQfX3uPFk7KB7jQqG+6O7R
EDf8/Iun1q+TsdtFCztwz+xtQnyP8lhKAcEuxcPwq7e8Zpdds5fuKozqmXXKSM4qazFYWG/WvVxO
jFN/V+7Dvy/PbFzUg3BqiM7iecCLvhEccBP6UVbOlP0c0z3Zwbbb69Dm1xRTK5PW17Ztjn1SqyDn
LAsVCxAKiHps/IONuTZauxtlF8sfQfKUQCoeOEJa9kwmiuSXOddsuRz5w6PMFpeWXy0iGh3GkrQv
eJwr1atfQNkmZspKWlDiKtZgvZCQ/Gt8jWP6A+R7dO6vsrWMmoC4IBbBZE/CeE0YyaavzDqRnFKI
veAf7nM5ZhqhryRPYcR0ztX0lr9I1+ZsDKMtaIaj3HC5oP6mYTGshOSUD+d8Z2Ns7ZN1aL0ChEo+
TV/aq3QtEVrU1aCvlRdGIhttEA8GFYEzH5KCgrTQc5jN+cKUj/jgH9LLUCz8+1vrx1zh6+1varIm
GYrE8Nf4EmCRBNWVhKCQFo3VTI2de9bZF8sfYPEVYUWk0lloYgS2BhMsjAiSlQrD4HqUcr38fuRB
XIj2OcrKyU9oO8ChDGrg9vv3qH0eav5QBBlp/vs9fpGIg7LFskPSfKGlyYo0hjeTRsqtf61fdbN6
ZN5HKemzVLwG0AnbZZ6e23tJnmMUB/qrN8gn6j3hO872CvQwLX3reOSkL/wD45geaWVlR8IGV0vG
BpJG/BBfm9fiNW9XPbVJ4VuA+OFPJYQQTJlzJytu3cZdl0K3+P3HVP7hYyK3SzoDINPkYTQo5b/8
yIOo0TmLZ9IibfKbuwH2Uxzrsp0FVjhtCmAfgglFpHeos09f69F71dfOXMzTnRFF59yaqOocZ1A8
lofTQ8ExIpwL1XM4nCyKtbAh2jbRp/lw7vjThkT7PMn/8Q19eutf5Ga5TIRcTBploTbsKugocVNj
Fnby0gMLhACuTptOmRcH4xYgENS3AnS4Gr+W1qM8RY/gAWPmGfufdnDBV0j6mMAeCyDOKNRyU9+T
dWSau+wO2gkvbYYjk4ownGnlUpcRLse1NLd3/lNt3DUwqCqO7YO3D4/5E9UJO3mTr6JBRRJb91kJ
w5f/wdfGzWnppkRKjRjO568tFKW2SBmlLmRICtbdfS6OgDxGdIpwICt3+S4+ZShLjAM4sCUc3EIk
XJxYkz5qyX66S6y1Oz1VC1yr0zKwccULN1mfdxXomeDVSKEv5+7H79+1/NkM8fMb+/Vdf1mQq8Yq
Eil21EUcOHPZVzlOon5iz3o29LmkV2d5NACTtIa25s4ktogWv05XmT1Dsh6nB5AgnD39i3CW9skf
fgk/nBhfHkpcTpGGbZG+Tv738yVlhijkZWKKC5uTZsL9kbzjlkrwfePfek3eA1j6PTgYEhk8kNYR
p9bw5BwEtnKcZaNDuEs52+JpmKlMxh1JesFX+GwkPLh+fxn/aVjx6Z1+uYyspUodaglz5Lp4528m
MOyfPSoqC+S//FG+e7taBbYlcP689LL2h8e39E9f43CRRJnUgkYV1OcrJaWQ6PpeFxeyEm3yc3bU
yPGyZHAcz1CqqaNpqpxa2zVT8+886f9wEvnhDvr6Tf36+l82JtwdVWmHubog5Z8tAsdasEX29Olr
uStPyi1DlSGF3erY2eOJuE0O7FAv7knlSK5xjEi2w48jQnod+j8pQtzmJ0qSF9klucCWBbiy4Bd0
AnqK3KOQ6shMeaO9Zu8CQWj5pai3lIqK/QoKPsWDDfOJ4b/W2ch30JeTqfkcKuJ3E6m0WxTIpgry
aXhxkVKLQVNlXk1QM5hYiK3hoLo2yK/1oMMOJ5FmUGaNvf6kPkXItTayrTjot7+/hf7hEqoimXie
+eLPyODnr9B22yZjRq8s8rtmvkgJBccVUxWC+Ki1NrKtPei3BUIujMttPpEb1O0ET+QoDOxwTmvN
uD0mOeCIFP0DXOzE3oSw3rK3DZjeqb3p1Y709pOyDRm/jGnzYfnLX+rO3ft09BGrDc2xK02NZG1E
wgsdFM44UbHMtHB1nANtOqV3HECSudQt5Ug0xxDkj1IQnFJE3vqSvwvPjv5IkH87ZOBw3BXrFmE4
2Hk7f1CK4RxYCMcZ5bfIyN2gJ6fsddyHjshMkmMfH+Rbd+N7uSj7flCjlT8cP37sYj7fpqooWRoR
SXG4zNqXn6mAoQQ8Va4sOnzEuCUn8bmShRVzDihkLhallqAaTSe7lM7Olu5F1f1Iw3E1SM9XclhQ
oS7dqkZVySGRQ+vnuSNg5IS8mZ66j8go9GnX0h6xjHOAA33SvjjkXfKa4V4uyqSd1E1LsU9oknnR
uneOfKhGbfahdQ+8xOEy78G/ZirusD6b2s4En9mkchnpQEud6gXyt+4pB+r1Tnp7l5f2Igw/sihY
K1pLUeomMwnI1NWAAdG2AXjiLPYfhjbSTUoyI/HWOm29Zkq9pLxi/OP+/V9Txh9MGYYlKrLCHu2/
9oYStX3JX8pffRn/+ad+OjMM9ZsKQRY5TQPyrmH1/JczQ8eAAacNX4JmidA7FDa9/yrxU78ZLIuK
pbNRHP4Mb+Iva6gsfsPJoZBKxd8ooRup/x1rqMaT59+/GtwdvAIMfckSLUlGsfxyNrBkr+bWa41p
qbkU3fR9h4pAWmHiQ0uZ/HJl/sGx8HkHObwW/g/ZkHWgAzIf7strFbqoE2OO+Rk1WfIqMNtHjupN
qM4lc0QnSuv5719Q+qdXZK+tgqQkxC2ZX5ZOiyirWQWklOGtU3BHJze/skpwQbXGNCNNyL4ZNyqQ
o7lLfRJdFk6lgHPrFGkeq7W3bKGmr6UMjhjtuOKTEDSMrwH/pNs/vNHP2snPS8MXrrLAW6IhGsMe
4JdzgW8IQUfO2cDsKFhbzDz63CQDwvndNZJNU3YoKk1T4wcQ8+JR5z15aYGv8+hUNFrFSVuunLZP
Pn7/tr7sIP96WwoCraQCaKB+5/PbMqyMoBvxi2klpeq2hEmfjBsQpB96U3rrRsZrBi61Rifwm0sE
4xeIsWEu3FY1bhTmRTvqD9eSlC5FVzjg4EtWtgVjy64rk8iMZwXfBWa+S0X2s0UI2/SVhGhAJjxL
j7//JJI47FI+3+gmrih+N+Q/VCxvX/abptfDsyaQOk2r0N3kYPtmQmtJqxA+yTXpYuOg46OIUIWr
/CgkRfM91huKe3BicpoCk3VC/t2IBVyrlEGaGekoBpXzIljwbFQf9Vj0dwkzHI9+NayISosSITE6
agxvy+w0Gituv4+pmujd6OJjkjrTY7egiWEhdAbyRsHhPNUafER+tiIsOCaekY057dGdp5uUUnmz
ql5r1qHOzFtQAuvwMyHC8CifqhzZqo5Xphmd/L6bCVU0J9wyrjL6/SRrCk2LIFzz5FXOOfaOpeGG
KzElSJ7Z65Da4VHcsJfzIBNKRjum2R75s3tzmoBMUoHvo4sSE5RFBYlL6a9JWhEe12ciyBAD6B5S
8HfXrCY1bgq4BOsipcpLljZK4s06OWlGeuVydGeDE4rKJWva73pjtKNGQRrOJAb4vX0sBV7Thbc/
Al5lTGGAqYAfG2WrVOCoR07hQXeXKoV6BT3rtyWRZGfkAnNYQ06A9Ud2q0QzclpO+L+/c4bH/dcb
Bz4JOjzGcknRv26/iWNgNi44t0m2Eu0SkboYEt3iBv/+XInafGwYjnCykshsp4bOcHNaYTP/0AGr
vTLqr4lE1sJ3YFUBYq06jMxTTR1pZRRNOK6n+8QFSVvXTXJ3+jhEekmj7ju7VelEkWGytsKWcksl
YNLfd/m8YuCMlN2DFDFUx1yTXfXpHsE+8/uP/eXU8eOnz3NoWP5MRhA8AD7/9GGdp7Ux/PTRx8hZ
Us3pjH1ZIG/GErbHe8ZGFDQGppOwP8henm8iuknoPDWEdCXBLrhwXMo/NFuQXn//1v7hoW4Oawkn
IVpx0XY+v7PQ6SLOY/TtDQUEYyUHkFB3y4xY/oTZ8R+ezMPH/PLY4LyPzV4UB93G+nL4SVxZbxgQ
adOOyPXdyXMD7xYTsP/BR/rlVb48nDAFeXqh0NEZKJ73LjLZoC6CnDL3JSxAtSTQ8PsXlD4LUT++
XtOCAjTsIQaoyJeLyB3qpykRpCmhXHndmgHlRBp1WcxMe+2KlT7FdtGYKZOdSLwrQCT2Fiz+P+wI
/ultWCpoSDZGGol69evlFRotzVxNmwoO7HCKO66yVhpjzJ4YTiw5HVVORW0YedshWnAJcOr94UJ8
lt0NlQJj9lLgtFnfMLz+kOV/WXnlFiZBhydlGvYanG+3KqotI2eXYQwVO77SdBwdK7pQ/Vo5ZEEP
kqKXClSgyoz/2md/qsn+NSzzdTNG8wQxbDYANNAMIJovEluv9pgydG4x1wmDqU7kbgLbSJ64Uqr8
4bH29UfENkMfVnUej7olUSH9+Ufk9rYcGpVgARNndlxClVxGUttslcKucIxL1p+us/rlEMwGWNR4
orDv4ylqYDf+IvE2cqnJkdTY09DOun3hqA321La5C17SF4wkKEOIGiVb8ihFITfyau2QkZ8EnUT5
JhmUOXsLUhNyS/jPy5tFybFrV7iMRGsrgM1K2SO+I0syxjw+/Lk5sDumgW7p404IvTc5DWNGTJEJ
y04opxKmrpXtWN21q2FeieRnwJebCsTgRO6zbQPSmcJNAcCMmqeABBT12VYz+i897b2sxe4NlEoz
bWSQtGGvR/NUIBucJ7D72BxQHWzlxn+wdma9kSvJGf1DzkFyJwHDD7XvKkml9YWQulvcl+Se/PU+
dT2Gx/aDbcAPM8CdOy21VFXJjIgvzhm2sECQP+ZOsVSxlV9mByOxbQF1NCY37FlXVPxNUvYUkwG+
KIxYrNZW5gO3JV2PdMpYdXVhZyDS0mDfzQoiZjnZ8OeySHsvVRtnAiyxkQwEDe9EmwkTxkHmY3Oq
LXf68agsJ0uu2bhVqKjblewtX3GO2w55f5Rgo601UdkY4yhbwWcCDMarYi/6cUi0dJANWP0vO8OS
S9lN8KSV5okLQ78pjZCWbFaDCk0MQIVB5fiX1Ic+YMzsaXaDX/xmeN0+TDhB3UUts+xCU5vZ5B2y
6QyteWgplN9BxeVvbDhPqI07Wz+pPBuuIsv7ZjFFMr4DnFkzj5tBviRdOzxaoe5farY8lyVJ3xtr
ydWurkR2EbWKdvPUiCc0WcmFoVS8TCWgCEOhA4OdU1/CWfRrpGZy3du+8SWII+ydu+gvn81ulRv3
Va4a5fDUI26wtde+pxE7y/Bj+o8mjEuWXzLCP6mXcanKql9ND4zZDLrwx21s9Zr76JBZ8FkaZife
endU5xnT5LOA9fHRWKr7Nem+wkdXmgTzQsem7wAHiECt9OV6NLw/5RiKYxg1ziaMRnMxdm38MTk9
MjWbt+05Dl1yTjqfVj4NFGSOJdZJ4TOImtpw1QQAgOTQ+uwXV+nSsRge2kE8fQTKmo81LcSF5xLY
kkY8bnrKjROp9XKfNyPHjdPiI827gaZ8OENvljOsebsmSS2i+HnAwrcepkFsMIr7D2FbZ2sdCo5I
Y3LOXR4ny6SAt9kCRsXcbs0PTQXvsq3i1luMjpcQzYuzV6rjcuvNjsF+cRdv4gDe79ALdalICK8D
pwc48dc3NlHaVioersr2Ozrm2BEcu9UrLQLyF4FuX+JIRgc31sk1mcP80faKfDO67cTScvdOwlA/
xdgU95U1RTsAy/4acmi0qX2gtlpM5i8QF9yI0TOtCFKwTSXb7mKKAip+yG/GJTYF4aCb7woF1ToO
MVQmjxuAEvTisFpcLDkhldGJ+RvVT/ioybSwltyo6Fhw4uq1nykCcDgZNnGmnaXuCS3ONhP+Dt/s
WkkTSgetvEsbg8nHHASRF8hH+xAbE/zEIW865zbUrONv6y42d5NGQBj16CY6czSW8Wix2d9n7rgH
Yk13a1IQv+XQO78rtK9XYSRqY8dOd7JDw1xXjf1Fr0h+lKFDAlfIZi9BLOPUlM3OCL3kNSKjjWWZ
I441wnGA94UOklwKiOLJn7exW8dfOKXTQ55XUB3UHB7YhJDbJJP2yZSVl6JMEvlxtpRYZk0mz+1g
JM3KFbq9+Z1XLl1YFEvPrHw8W5GF1ibzjzU0kqMWRfQlQYdyr8QzhuRXvU8ebmC23Iwndp76o8gc
1F+xydZc0yWfmMFRdchGr5KyLp5bsFEYsezw0hp+dTa9YXgjAh+9O+ApLzlv7Q+hqdp7MjbU7oNZ
XYvIGk8TeY47iYWCzaCoaxDynH01blvfmDjo7y48XZ0xSNfbAnMs6FzuCRRBY3gcDB8cbhyDmwWX
wxWqGoZkkQpfAbZPiGpGkDWc3BKnzG5YkKPrfJoNXRic8mh1xl6aNy9ugLiWTkNaggl/oDLWCQsm
DYuhqlBvtSibqfCtfAKTW1DLgcYtP8qOkEIq8/k3LxYuoUgY3V/7D/UZcNi8L30gaLBo10CzhzdR
sy5nWa51niyiUWsk6yWRWPAIqkedlxWJ9zMAnbwps+j2OqrrhRqJ1iqyXzwLs1S+ENCHPIJI94U6
Admy4TZQWvgIRQuvHRi+WQHJvsYznhqLpLVR1d4Bom54nhA3/26dRBaLQcXxbSzn6Cqk7fyxJhn8
8pO4PJiwXdZVAaTXIN61atyy4dEODeaCWXpG0mLpL2sKy0dflvf4kivGM5wsdw80Aj2acohe8mph
u5lwPaWWqI/RnWRrlzb+AppR+yTwWf0UGjiMN1uAWaMyQj6aNxuSlv47pUuI04CB5sI2R3nksyTx
F7Dmyso+7LdGMcrTynJy5szcT+7L+WKFNq/5AB1Svg7+ROpPo0snjeQIXtsOBtbz2HfWMZOJuGRx
NmzgLRfrWofNsIhD4XzAMak2c2dU7zoEjQSUyb61ktDH3ETB1ik6D0EzpCMCmmAT1pwDiuuREvPD
lNFgW80JzGvqMXPjmWl+6IZo3LNGotvFCF1nH3nsKLksSAOAMj3AlAxICTqZ1Bgn1m2nu39D8QRr
w4NdkgZctqVQT4gvi192QUi6FH38w+5G/+qRY3LAgQnw3uAGsm7VZfG4q4LQ+mkqyG7brAXf4eUM
aFPfKc/IKuNnABt6WddJc8hTsIRoMRC7LmK7J8PIZkBKLq+gG+KPZn/le5XEdccpe5pmyRu6GdET
FHIc/2RqhukmCeHx2IPaAuRgl/iKfRDQCykFsjmtKrusdrigeJGcMGjWeaLHV4MbM6l8XsOy8QWs
J0iAT1mVN5+1NOsHadr8HF03XrHZZ+u+VmnDjsM8/p6AAsLPhZz1g3u+38x5b37Odm0gjQgmD8pd
0Y8YIL0yeIrMuF7qeTCvDes688bFMjqvbMue90GSs4ERSB6IiV1Zy2Cc8p5BgFfwdZLCfi+hEb3m
nSePVuVgD+KSkdwYrJPjjAjHrhKuwj+dmdWf8OjVdQ6VjWaIBxNkwabaO7O0ztphL41L632IO2Pr
qIy82gai4yfnbveUFr7/RaiYsGOsGMWZ1rQeI9n8ye3aX4Xx4F1VmxU/lFkmoBvT5NyUdzNaHv3q
JyFYq6niZ2BcyuGBaZiHWY016W8RvHhz191qogAWh/qkSPmhacyBAO/iYZxeRqmTdJWl7Cr4oH0O
2ODZw9el2ltlnO3iyJ9PeZdEFwMK9mMV1AJhr5z9N4QHLqInr/2oc0O+2f3k/4p6Mdtrj1jUKqtD
P8duTrrUt3W5V0Nqo/voY4avbTS8ZjZdk0loSECwL68+GOSrlo16NGaeFK2rARBzJgZH2pnyp/Zx
0y9mNPOPFu+sx1h4NkSEYWT3fNWYNvsEGQ5ejVuaj8iyZd76oVLmT2tL9sy6oAdLwhjRmL70hhOs
Zu63+1I3BMUIanB5NZQ1PPBiB2+j6fMayojUPSAzk9jRLHEn0rbjOCEGzMfBiv0zkMr5E3I3qz2j
nacIVgwEXhuH0PKtkl06bQrPKt4mt2PFvIJ1vAIwqH7lRRGW69wtS7n1FaXuKjQc7nE+jMFw7Q8W
HUgrjrttrljCBK6JnfU4mAbXS9MP1ROtgXCaFmDP4GsugC818yHQCUCXOTQ8ksI6a8ZVFnHBeIB0
CkuFaPwUwbWys9cEK4ReFEPV+XCBVFotRRib1d3ZF/F5JuXSqfE+pZ6hZS/yaopZjPFq5I+BCotV
FVZedqW1gMbWTZASdg5ofIUJ+YW8cnHB/0M4UE7dtc6xO4xC4mNQHlFS3d2lK1ReROPccjo1Vdg8
DbxSp3AsgTh5SC+J7I2DhbOxmN/QQ7dQNB333A09HKZ4MJxzTJ0Kzwjj0qkBQYCoNWrtEn1t4TcX
x4/0RWV64kYoK5gAziBPjRcWHilhR3ItDKv6gWli/DBA5/zwAVqLhTcq/ztNG1D+JmfTW+XirFp7
cenvu2qIngt2tR/mmAqxnWaQ/RxPwUurAl7MJoleSCjrBW2sZC3dpHqeYLLlxK208yVSsMYMJdfW
SPQbnxuMUpsovDSqD9zj/kKwkLcdHbTUbCsGMdsFQ/CHfaZuk1HDHnq/i66Zk4kSRWbuoElqpnyn
ge7tdUGUp9FtUNIunudTz+T8xavcgTW50HqpFGDuBb4y56fM7S9vNNpDaivn2zU94JN+LWgTVd2u
ipNsp5PEu8qMVhYPHdkGiFDy5KkYGh6dXPuMdmE381Cs+2DmsJyG+RyUnvoG+Dh+ycyodjnQ53UU
s1yogBUui7aB2KmR6wS0aDe5vK/CsYNC4asVJqaaNXp2+f6o2UrQdJrGBGC/jzae6GrsIjLA28bF
/VeXEyrTrVmsQeqgowzGEEb33JITDJNKfOdpwiFvM9QIniQUxPk48yu2GK3iYFpMpFfY3wuotNU0
QyCvEBrFYfHmBx7mS2uEB2Ljkwoqs6Sgcrvyye8NsvQOPyIWgipKk0XZYVSziPBqHuVDFK77Kvrx
bOQLJlt9V6k86x2SBMdXA2rXNxI+Rnfvtz/qB6w/v4fA2fWu7cNAyNq9NVY2zKnQ75eyRfQQFcx8
dZnSv/Jq7hGYe6OoCxZwUtTKFihNZenrT8tny4gCkqx20cP+qIsBz0CKPQRsAP0+Ht283xEeXso6
LX6Kxp83sHBBC9DPuXXYaxgjwAtxLR8Amxd225DmzTLKI/JaeaHZGzNzy1qh9GEPFIJcv1K553H7
iop+bfKyg0xX4mb5PNOXYNWbc5KIdtf4FjkfeMLrThjioSzQv7ccuovmvtyNAQRqB94mcJkR21HP
A+LsvWmjGapTnUoWLbxmOxrksXumBatJsvDdeeJeLxTtC3MLtsiDRL0Phpui+5Bs8fBmA92pmWj0
/gDXLrBiBgq9ISBdDb604TBZU0Dwgh5fnYfNUuamvtxdmz9sUNfPsHPmJyEi75WBaQXsMZx7zRJy
bu99VleW3cQPuwsGw/hNIsgHROwab00Z+Q+5K6cXR6juM63SCORaimSirnj+4+Op+GkSD7o8NU8Y
r9j/g+xBdvllRJ8mNyJKDcILxax3jP14DTQhIBZfEIxc+tJjqycOw+qugVDjop9MPhSBMxKUy3V6
UVUVHvIkm59lVmMm8ZR3AOBrOlxTzJDNGD4/L/cRy6JOimqjsAaOi6hL7avNvZwZUaYlkq1YYv1w
rKUqLf9QaeZibQ3OcFHzMz3EZn31Gtu+FaLD6lWCnm4XNJHM73J0zT+wt6Jn8MtEF7vG3TAY+fYj
Zz6Opc1+N8Obk9QB+gzAWNcaLOuW/X65SWOY/QJbw4KeuD7OaQWxFzAnVSz4/VLW8bUF23t/kKbD
U1lo+492sIpGiYPYpw54RrGpcXdeuD4e3NCydwI42LnXunt1kWIgS69I+WLh6ZajBXxgNVZgWykZ
tTx0Kgy3sH6dPT76ez+6zc78fUnzh5F8TEWjl3ZtGQ9dkY/bwWPmRS3qskSaBhMoYMe9TYZBGl/C
N9ORmXwUdmj/8PbwqdjTgKsCFOtuoXUyPjuAjBdyomu7Gf0ymZaUq220DIKy3ofKbzdjL0I81k6y
iygtNvas1QVs3vzJVqF1SqqY5p+HGXKVJ8BEedw8FzSRv2kSJOGA3xMn3Jd2q8F7yXUAWXVmksJ6
75w2bCqXCVcLleU+ntmyGF8p3nADpvHc/ek90MNiiR0gVL+izDXGDwwgNSS3ENTnmptRe9Dm0LOZ
idDqfmJyUtlR4ZWbSdnN74QT6WNkunWuQ3SRGUyoRWMHPVbrgLKIBGzUrknum6z2tFZsbMA4WR9s
0btq01R0+3pmLquayvK1L23OV1s402L2u/iGCco7e7ot351ojL4buD/cOCrFSz+xeNdnBWswNMJj
3kfsbRaOIkvemk6/76uy3QTKuK++DK1c+ypyWfwmjUGLeJgx4tqDXPpVjGM7NR36OFFf4xdLLHXt
uqhFgFgVkPS88BXhFyNWWg8luAIW21dO1CfXobK6z8RIIQ+zgT8dtVEbxqKqWntjBgPLbKmQW0tl
9jKcOjitqm/jp4bF+Hc1BuCDRhonCY3pJWfRn9TMl1bA8USnAFyBbqdzUjkNvxSbloNjx+YLKXtr
XJtpK79ryeNY5foO2qH/sCmq+4xZ5Q7XHFdkR0C7tXvkOMkpre5HZdFG4YOl4/ZXYhTjkcozvCRD
BIVoajQI86RIvflRCJysi2my6em2ytPZ3u1H8QTQmTuF4bAUtUjYAkNrJmprX2e6ohfGdvY6YZhN
LzAqjXldltBP9x5Xh0cg4zn4AFvtHZZUfqcRb1comiLg6tD52WYGJjpt7IIbrdI8K7k3eCeP4vjF
nNjX36YxqIdFZFj1Z8LZssySKHsMItify9SZ/WnlqJza1y7G+SkL7ew4Q+dIYA/wHgcWCb62rPpo
aWIieh+9gn5OX+c3Jw6nJX9J9UTNRJU5NEOxdAscFXehSSS3yrNL9quMytno++oUc2ce4ZkHOWKa
wRgtkE1BB5/hciSLjopz1UOuwNtCy+XLycge3Nd5bciphoAx6adlsACEGz5U2cSnzC+mY4RldDnO
ZvLERGHelk1CYHGehi2JYvOhN/SwzDuL/RSwK1enNptXiUhm7TOUWGVIDTcGcSOgEqFGz0Wzkk96
ubQKF+ULEIdtQP1PTSWDdVEFeuFlyjxnDhwJXTXU6RnB7De0Opzw/V0+riFTV3XBCYXT9MzlWrwS
wRugUhW4Toekybaj59rWuotCeLVNEjvPc6fyZSxFexrAlByY0Nvs1vT1tnfdiiOjc7hlVeZh6gxW
jwHzmttG5PqWNl3Jpjgcu5QtRuIACy1Tp1vMRd7nl+netFW9sJ+cAXLM0HSdWNFYjtByDTVCLT/n
3jBWyv/KZcBMsZd2/mVPzPl2oMhxAnRKCX0OZiYP25r7NMjsWCKBByum77tJ7dX664o8soK9N1Lu
5Z6SrSa8QDNwVQW5nti097yrMc0BjCYj3Nncb/6MuqueKtMTT/lYN6yndIbz3jeedS0yx322a09+
dNYo3uzBS1d2aDYrObviwMXFO7plxS2pSCpW9sYhBgSSpk/Cc5q3BBfKBvC1osM1G/4eMDGBWbc3
noNo9lc1uN914M5kL8vBobrN8d7Ow7zsrAC4l++BANbsLoZcB+GadPl46LI7B9ueh1UgzLvAAUIl
M6Z81yfgnkUXdGyWN3zyRdKKtSiD4TINJqQYhk3wGiL3VWZFs+taGTxEzfy7YdzG/oUwm4fYFmO7
mBSw1GUbzd4GYhkfLzPWby7shI9yFsZP2ozPM7DLJwhS3PTTySz06i4tJ/Of0BxmpdrsjpwdErtl
hPxThO5s0OyS9RF6FneNeU6ct4Zo27ccsQJRvgbwpkOXHIoTm9nC5xJ6BO6scb058Kdh1rK2oxOH
/eRAvg1NYGxND3C0WYYfebUrbHgZ7djUxz7WDdzVdMJwjQQZCQRff6/7yLsBTR6esrTVT1w9+/es
cturg1UC4kNMFbPKK8C8Syuz75q1Vm7zKC6uRRmNWxZoWeYYwnajRnI9TTEkG6bq9WFEE7SaemB7
qompQKdBDRll2EgZQNfxmLmuuLJHx9bhFM3tRhRD/VolFVEXW1cAzGupV43T6VWUhf2jZUTm0Q4M
Dq8iajetbPu9G0QuOxjZCHkBZES1SBOeFdTGpcW8KU2OOmn1Vg+d3tLVhvbB0HhfDzJ+AHgB3MO7
HxY5ONcFIUf/S2hRrlujtz+msZjwgHX9ym4CwjlOYniPTpbYP8rqgzcvCJI/9SjZ5IqURk1h+PXW
VkG+1Ybr3Qske9f60GtsozNPQ5CKmwPLZSsGElGcymn9DJ9XPJZGAZSonHl4ZOixcvhq63+aK+C/
bKWGSNqD5BOdiHnhPsoFGc/pqpug1f2VEvj/DsBu/1R3WFf7z/cv/KsiqgvWuvuX//yPkLP+/n3v
jK//9A9rYtadfuz/NPrpT9vn/NF/yw7c/5//23/5d2rY/xBtNVyD6xQxmn+IS/w35tgh/iLK/FX+
/sd46z/8yb+jx7y/BQ5ULx4o93idb5Cg+jt6zPob4UHbJjwIZcwjY/Dv8Vbnb6bv+T5s/X/Lvv5H
utX4W0AQI0BPhXjHcd3/U7rVtK3/mqlAdeUzm/AlXw84mnUPQvxDvkMWMo1CpJXbpL4MFSo1fwzU
mxXMDzTEQc6IyFoxVVkzsnR+WiBjUSvqP2nrA+Ign+qz0t7VQbh1tTG+VF73NddeeTBiL1qpkGdj
wtgaClKqwexD+/Lj6JOT8WzMqT566Zcu7zAfpBygOq350aFrP0CW4WuW6rNUN1K+1pcGBL3mMu5s
Ezt/clz7p2ZsDTESL3FTOnv0JstJFgN8aR6HJmD05WiPp0T0X1XQwkbuwWbWuCb5stT6wLXMlXj3
m+Z9aHiyoauYWFUutuCnl52Ef2n54wYlRHFm3s4NJdIGhLL4twEIXEU4xWufTzRGw7BkxYUIXwUR
50Ng9oVu6afnxiQxMUbB7zgicTElB1EndC8kAramAAPBKn7VRS+2/26Z2a8sZMkoEe7Sq0djHWbz
utI1hJZqABU0DQka9pRht5jW92DNe963W9tQ00Z2RrMjhfs5kPP65oJ4nupTBE3tmTnmfJ6nAo6t
hXa1kg3UBOZJVp4+xHk+XOJhR7R7GSMIefCx/jyacjLPuSv20+Tbj3/9T0yYDxPnBbuitvtg9b7e
QJc2NrRMoLJAKNvEwgoBjXCZTNAWveU5Xkj2IeL9oJDFNdVAg8KOrZeMwmOtvQBaQ9O/6Bieop5Z
lETJfChEJA+erh4EbNaXatiAiHdvTRucbIg4uGHa94grzbOeC9p0mlXvOx6Umkl9ecGrZXFV7Ig7
/DYLY6UcoAZGH0dHxUP6uc0eUxUYpDNLdwuyIN5wSyTc0Qv3AeAGg8VLG3bJxZmC19lwknMM7mEl
BNVD1KjdRBrqefD7bWMUK2ZEKZhsy13WjTPAV6js61//xV4JHauMqTTN3+xSxnMB0Dz7IEwCrBP0
6LnQ8LcMRmjk4rrjBN67cw19yEbUr2E6fNW5V+1gkdAz9dj2Lb3plXn2S96wMNtNGll9OV+zAhoX
JT1DSPnZ0cRx5OQ8yK6mtGGwyNQ4kEtzSuNdRQZ7K+x5ZXWmWveO5a5YS6oWACz8tF9SzKDWE7BQ
MhKbbrBtqBja1mADnh2mlTvIDcm3YsHi8GhFiHQCg3V7lNtDJFiHy1S+6DTdEG/CU0rxIEDb0mqr
DTHsimx+t3vr6A0G2hto9o3rnggleOQWJgenIS39sjNZkYqNUzoabHpk2amRVbYX2okPktbEMTDK
jWsUyJ3hM6zzvi8+cRuVhI+cvMhfm4wLiyJes+SmoalG6yVylfpFDsPWKnFfxn7cvYTzsA2saNo4
ZhmQJ5jrk4ynBFkArq+iKLnkmXQW6CA/+HZxsilrbpZhP3VxX+yNULPRi8w5z7r2WcZhuXXNe96u
YCpg3c02ibeLfZdscO02l9gSdF11vjaa9hQHZQAfwdlq6ZfPs2W8ypJhKUOgu0eoYx9akwUI+/ng
FsNwTBLyscFogF4y7Nd6SsdzmWSrtjC5aodBtmZy5yV04XMp951Xm88Gl3DeafIYs026Gezkt56j
4Ow5aIbzItkzC20ObmWeZFLkOzt1SKC3pFCHQSDp5b4/RHpknIAP1naH9eDzfhy4HgNFDH3gHbV9
STImVhiiqCPoBUHOhQINGTd5Ya9+b7Tc/CYjPuUJJ6kXtu0+A/LH76pcO/fNzVmZFix5qj7zo50a
+0irN1iznUyrgASLM5fiwtDhEqSptxO40oXo7csAOxd6+KLKPeyZpDuHgRXMuqAdVfwYCl9FI/ZD
ZP6C/rJ38/bKfZDbaXXkt/BVK54DvhQ/M3raBQJb0PzAgNmsXzS1+7spxq+5waOJ3vR2z5ssOkE/
tIVXydvnebKw9HRlzvaDsQitlKKszH7ZVs3kWk032dfPfE/fzD7ZSbbWOrvEhblLDqmerx2GrIC+
RVOvIXztoiDZstb1pGpKa53NjECb6Gals/NAsRcc5tHiLze2FzAQh1pkwaF3xUvR09Fm8WIbNTZF
E1MAY2KCEkqW00zAsoD8eTMk+z6/Ulr5WXDOuAmerU0myCJp16dK1xY1V9Xy/nLVIZZpc/DSime5
TVDBUh7hcVfPBgycmyGc4o6MuSbm7O3CeNxWifM4puH46dnNeuqUfk8LFFpsjQQbxlhyJx2AS6ua
s/g5zSKC6wGbMKlo69PcdjA0o0KuHKellV/qAYnc4CwcvckSdZ8OhdHjrOWrGiMkzUF3M5ATrHsz
IeKXuQ99Irxj5eB3L1km91AnD5O9x+3DS5E43pII+7jUzH+zPtw1fQKMUPl/Kkb+QPc4pooC9WgR
94I4oQCAGthvDsnFc0/nY0GLODgH6YnksLoWM3482mIwa0xv5YaTv2po72zH4g4e82M4C5nPMq3h
rGWURQcQ4yf1OkA6aJCy0vvHZ1w4LMn4vc9kKqQv7IQQAEF5W6oCZmZzKA7ptc9zCul5SaWmll6U
3mSEYb3lrV069ZrpUbvyHPr1VhXwOYjPOu92umLNvnW8W0d1tFAOQRN7vgeCqDMpZk06rixBboyO
zIKBeWhBR4rV/sCBbyNf2MiormbOv1Jo5Lw4m1edPzJ/oJg3KNx47wzLrmMC09CkXKOfx6T9kI+l
XI5ufhp4qGUwIuyyXiYM8rFSOdNKPARpBwLDdLO1bSm95RpDE9uVt8gZ3oOwfee2AASEWpnSJtlb
lClLRBSAnAChszJ9Qqq+UAR4Fk7GaEcruiGhe3MquZs8blIM1YbsqXHsx5b/jHL0V6XjXDqdf9fc
habGO1QVe6ldnL4DV94NNvagLM2ejdrduXQkaR4DrSmze7TE0BuSLLgf0nbbsK2zGCgNl0IlW9Ye
LfJr+a9SxM/cgb81jd58MkIGGMwHsmKtB9T0WWDB3TTrO9geS3eMimejYWEuS+6NENOZsp6C4o6X
9MpsI4D7FEb1W7ig2H2j/O0wgV6GfRQfDDAMKoImdUdFyM7aKS3WZq7enRoyCd0OVhP1QbGpIrvh
4OYXLzSPbVYfysilM1BnPya/fSlRGkuWBcoEXHzE/c/FTd30yFLbLP8ZYpDyXRytrYS4SG0Ftz5Q
710T3DJXv/mAQeNp3pI30p5Fqux1SqRLXyeha1g2nOrxd+WJdaJ5sR0Tzs9fBp1FfId3eF5WLyvM
M15lrXtuhvMUkiLyb7XltIvZjn5wfa6jStD9daGyN/wZJ+TPSGncCEGgMJjWTffOcvqu6Vj0iZMP
dtkXlhEwQbTSH5yYe3ZBkuUk/JsXWY9//XjW6LNBM9EgtKJ6R6D2T1rz+zC9HkwTnsi0DW80gc11
WZj7cY4O3gSlyLdeXESRVI3fNIDiJZB14V6mVxXPn5kZbEdzvhW8qUIPLn9TMF9Gl+hcktR89AbB
FzQfnT79aXp/L3v1nhV8y0DMW36Lq+h+67Z77+I1KXCN/JvM9A+Rl3fJEH8BSsyqrceyCG9zmv00
g/5Cx8Nydhl8e1F4c3pnW7vBLZkjggnFKcph6ikqi8J0LkbLNjVmgKYoTvEg/tQlt87igazHLSnb
d3oim1Cl37Rav3vbAw560p235zN1zfwDiuqT5/ID8JPmY/JNUP4xrF3mqhh7ev+PhzRKTawEZbDh
XM1j8v79AxfZtpjhg1b+vuZazD2WweQw+EgCmy3Nt+8qavm8V+q9LJPvGCxbnrwzQDoRG3uvJ4NO
g1jDxH7ETcPTqrvefzyl8p8uR7rX9IxWRfJdAvkMR/7ucfwYZ+OTtKuLub1E2m8IwRTEImE1wcuv
DWBdaVDzWSFX0ldO/dmaPqMwxzlOOnmkLES02L6Z6k6JGjlKKubLRAZ5UhY0st2pfmopC9Qg56Vh
3zeJgnjRTCJi9rskwJGuhok844BRg5Xsb8Mvr2FXyWVUgK0KQu+a1SY+Oxqlq6bqEa/Kz2FKTlN2
h3WamjSBjH+NXnCdJ7lzp3FiFN+uU1IbW+KKv+x2tg++CfFLpju/s6g28rcYOzsdtdbdkoPgkdBM
xjkPmAQk8VYxvz/jLrpYvdXjOoNEFsiEPbkROpiIFUrGoo4PdtbA+KvL/lgVabbNwrriygSqegDH
2zCEXVhhkjD+6cqVPaSk/Aqx5XnFiD1V3Yl10avRTeHWTzKgY/adFlfRZdR6XophUPesKPXsXGQf
FMokgn9ZwnEfgi4l+qlFdnCnJt4MuJiY5WTYQ7OVTRnxzHH7ruy+fkzqQ8qvnE8oC/hML7xjTHXU
yVIefMoHgcl01QU5PzxUMHxepMKtjACqUyQfMJuH079Sdya9kSNblv4rD73nA42DkVz0opw+u8td
rjliQ4RCIc7zaPz1/VFZ3ZUZr5APDfSmN4FKoJ7kchrNrt17zneQB3MLtxUUbuT2RYr4ZwTT5VVj
9s2AQJc5QqNfH+/6qIrWUjkvqiKSTor25obleCai0tfHBhYnD+k0RcNwRnFzMOhlH5jep3dRvoVE
ZF/cjgNZMmDeaSgitpNIA58eb7Tp03hAcTVxPwEneOBwuhQxqVqNy5QBIGKlmJp2Kkmv/Ic7AqEE
i0D/tR7uaJYMd8ig21Vs9AHhfSzSWCdUok4OvTeypA2S6afpxbYb58Xi0Xi8kpspluV+HFV17UP3
haFSs1FMLo5VH796aJAuCI/VM5a2d8awj6mo+wdaQz/zKIAc1TblWoE1XMk0DI4OWvZ1OltMiN2q
3rl9b/vl2Fh3JgaGJBqTOzcDY66sUayI7GPWDcP+EEMG3pcy1PaVKMlwk+3Bjcv4kREqAM5kTC7t
cJYikg+BzrKOK21taOk94itvrdlRfq4I0vLwam8YcPZHKod0V9a7fN7XSVQi/9L6G9n0axJg2k1K
u+RiNj2YyVQ/xcs/8G1/2TkpZ1ablLumxaxL80Kt+5JuqTk58RMtqGSTCKaZRLKMXkGKSRksMSbF
XaOIam6CtLsPQ2cldWM+B6a3mmtdYOR0BT66uAHVLX9Mql3ndcUgEeggN1hG/4nUupueR2QEVqDm
4tiC66AcH7PrHim5t4ZN65OJK/1RuKnfDiGnIbHlEIO2edY90zIGABE6d8JGk9IqEifQy7lnr0t5
BEKHlhnYv0pTud+X/6MlVIcWFW0YyqlHJjUdO7n+I86050wfrfWOpJOZDCxxR2pvtxqDKNwVHsCf
Uac5NEXOGxvgMmRx/YBkx1M+AGK3koYGuDncehXQfrPBuhaQHZ02ZSAYXkWF7DRsNgadpw2atbWO
UAAzpifhnQOkKJMoXUtzi54NlTe6g5smQL2XerlJa9GvHcXOaTm00zFc7UOJbGvxzerz4BI1c2fA
G3sqXW0/6qS21XQRV4hhxClUzBUatUwArNKvE6/cI2e/d8dj7Y7ccQdkLTSNxlWbTMQCVfNWNETF
UOrMG2JkNF/W9Te7SeBU2oqc4zQFbkmwkHIRqLXVQjRGV+vHWpgiVB2PGVebu+hVn3NzFxrFDjIn
c6yxSneOvgsC1Hz9HH3jUpqe6Li8eoM1cx9LV2ZeNX7uDrhkpiHw8S6Vay3BKTp0I50nrwY3ji3H
gBtOVa80DtGIrWTUrzaqkJqxiEU3ciIfxA1rhkVG5u7napxRP2TxrkRldvn6R47CIOysYRCYYyEy
2hE8+oCCjiEiThPcHH4+t9aeiSvXj4JCU52kHRH1xKUbbHdy5+ltupd9fVdrCcPMYTFXJA79LZA/
RxleYsuTZ4SA8MFd0CGy+T6NFqi3dmfOCDI1FVD3hlflQIILq59iJl1mxs+PXrnaaAzZdm4r0CMW
Su1Rjj1bwxiuK51MZ00v71vH+UEI+swAhI6qwygvwu59Ag8b7eds/qlpjcehBLQm4YU8WVg6KLzU
S9PJ6rtQRbFmMfQnFyHfEyjw0iMmV2NoS32czWvh8V7LrsbgJFpia5j8byR9z/UIf4GiLnvPepuy
J/XeLFjNRNOo5pg4FU+NYCK3TRE6pi+4MnZDO5W31zitBu7+CIfBH9G4VTZ0dkNiXElZdjjdVrFd
IayFCwSeNmYPFtaTRbttHQxhf7DFcHTItcqi/kmI/ofbeRZxFTMBtpG6Eic/nPCkiKOTZnd95ySH
fEkddiBF3DtWeRNDY6EIKJ/qjAZd8zoPI4myyUxa8Fyx56o5eJQ1WsOhjck1bnPuIYruE+yyXZEZ
/comxnuzTAD2ctbWRUj3ozXkvPb0LnxwgNqjYqWHXsDMdNCABfawxf2h+f2UCx/LS4Xw9ViraM9M
mk5z0Z5xn8xUeDUpyM2wo3mY72zFXws0Yq/oavJl3yt6T14Y3+omdtYqtA3aLO1ZIlAxStWeVUPs
gCOPtVk+JJ2DoCcGKO+Z8d1A8xO9UbuK2sa+eGn+w2FdoPkS2nakvZmrStsZXA6QSpGL1OEX29Pe
snn56Ia7mvTIEsUu0L2Ltn8l6zl/YIQY7hgjfrjIdC8VtM/T0nIB5Zu1P+qeSO4pUp8JgRFzUJAA
JJuPrqN2GUqBi0zXzllA6GQ3I7QoIgayBoEUMsnvxsgZtxHmtC0BZe+FXlpn1j9TAlMe48K9lnk2
L4R47uMhdp5sAOANdZ0fjQY/T1zCQor5Urt4U6pWkN6ORqzK235LSC/0JtIw/chwHL8YASMFA/Gp
phOeY0Mnayw0e2o0RFDCG61NN0U0MSZVn1K3DI/Lf2XljAXLtSk8kcXzT3AdmDmsesPM11FMqRjr
tjjENIzWwppn9BwVl0Hu7ltUl8gdyvFkhF4A87nmkC+M94nxNw1uxNvwkjw/j9gtY7ZIVhKBiWh1
945rbFO0GatIN9QuTJDdDUwGeqcciJRF14R9sz73pEEF3Ocl14gzcsVPLgLqaIyROs4q/qAPnV7c
uS9Wqog87nEW8GqPQiPIaC5WIgyIh2OAmXTeYzo43ZZ4qbepahXi9Dr2qzznJg3r/q7LE5pZ8VDz
MOgKMBLpNpUhdtM0i53MvWCPD5QcG9vZSMv4aStd3FdIVO9l4G2zLkKwvESNVQXJIFk1rO04uu8L
bG/CA/3X2IS2YNgzdxAuKLIKWmMW0+0zLh2St2tyK/N6+lXZWXjyRoa9ghmjX/V9dGaI4K5GOmfg
lvHOgeSlgqjacG8APuF3pfWmwEaKQS1PdoHNbq6MMd3w/xITzUxFmXN7CBzaKe1Yn0wnhvSMxXDD
WHsnyOxwxxhy6dyQWulGdyS/u/vUgiEcCEtt+znMfMzNV0WY+aat4nKLK1C/T6oL6rp7A/npayqI
ZzNV7jslXgIvOIkZpvBchGo3iV25TOuHMd7i5lwFpGve2UH9aoX06Rib3Q9ah2KzS/WLo6NyCKo9
Duv0Wk3TGsAOoTI6DcdGq1d6SSxdOan30ou8fd57+0KPp0NdRRtuGvJUqVae0nj6NeFAesgZEGTD
/EHKuPVsxdGvOiI6oyzni11QtGEauTqcyIc0s7awELITSfZL51DbiZjXxAEYvpdbiP1ZKO7MfNhg
d52IqUcL1tASrBrZHMLOVMfRxdZXVw3nd+cWl7a165XpNDibqaOYb1BOpB1WnBaL3Dza96gUcQ8k
1AQD2lSg35pf2d5BWEFHfqq7ipF30JNrCf3TqnGbRTfGZjgUuug1bJtkGw6MFQq73Guy+qjMLofK
asyPdqdtK6fxaz2sDl1ROn7FxPc+EdNGiCTbEUObb7I2HLHx0gpmgIpcPp0eZNtyng+vCCbDN6NH
LJUgUehakT87EVnNUosKhimKhrj53gGx3yrEG/wB9CdxTO2zhP2gQ9aGAfqocKidE6/7HAAKL6LA
cCdRmq2xGQ97ndraH9l0LaHMKwx6zssK6rMOxrRpelRaQ3RwRJyuKigtmx4B5mZK9F9lh7BsrMio
Zfp7x8DkEE5IsUSA5LgnnPVrwbYpkyXHeQDzXq8nc9mNWWNRSIqTFa7bwfPwtDBeVTTUVKSduFHa
l1C6TILLB6Wg7Y5Q7TX5MpfG+1zLU7srzWbcltWZ7MAzX8Iz0LXrpIsDkm6fVL56VXs4gvMeZSdB
C3Hlco8igx1rri/1YddhA6jEVKzcZTYWuT+Rib4bmMFXKUYR16g/y+gOfgVtnaXQSQdrZJvuWi57
kHktLXM3bWaAKMHGXGYZQzENwjlO+HMWJVwvSDJeRzpla4GRdE8J+qvQrCWhE8QLncdHtw8w0sfr
uqs6FrDYe42rjpnm/YBB12+Dvibz1+LkNWgZWb305ZiM+14UhCzU2r3SmicIMdoObd7W4Y58iDry
KFTWnEVxTDrVwHUcKO0Zhq8qA9X1XNUxk6Q28YtYb7as38GRMGqa6yIpCpB/n2Oh7vWpKTgMXPFe
pF6767xLD5kDj712II4X3nBoLSeMHfiNlTpHU9h+1iRkcso5O5UNTGHcZ1eeI41oqDxpMLyojKAV
I65S33M0ddKa0diRBY1zq7Hmu1DZ5bZ3m/g21RW3MMtBNpbb+jbnlXHKyPzmFcZaD9Bu6kHP8GXf
amH/rZfOHWoj95zqEcqtpXVemj8CxHdozePggq5pVZpht50hl6wWkfdxTNAgjBEjJUuCvLHs6drp
cgQUWx5Fp8JVXlXlGTj9Jk2bfEtLAMmYi3+iIJhqUKRG1qN2gufwahjhy0gwjV/JlJ6ERBOpfdrh
fBFY3A6Z9TPtPwqG250VnBI7w9dNgMVccp1WTrrKwwYY+etISeguWQNVWG0wFviD0MmYADblM/P6
ZlX9yOwe9OPcmI/U19syR4o3ILdeE3NMl94q9lrl3UMnj/T8aHlIvtGAllHz5AWD2kaSaTt25C30
MWT6QyzWpL2gh/Z+At8SXMgQy3WZtRs1LkupJVcqSs9a0V1LlPT7odha6LyXzNZ4JeeftMN29oSl
IGWnrjx0D9YUXPOuuTryIIMm29mG/Nb3FXaERvvoZfCuzHheCa0CkOiyuqb4sapCaPWajtiNcSqi
e7TN7SOSuEdJqFFTVKizSTv5SrOO441MrHibzu7JZOgCe6J/IFGdVmPjGNQ7IzEpxXhrKTGNvpv8
2mmxZBVkYSGTusdx8Foo9yMKrE2Nj5IONAFKjsnlPCNFpelOxTQl0OmrpSdL6g6zoE3tyJ95cxiq
6PsgQULN9knQ19C86d1DWn3W4uTHEIKCYhucPR2etYq41w/c+5cPH5lqPQQLicAbH2VQI1ddlB1R
MjKdm5pzlzcdQg7FDMeNIJ9NlTrgDBVMHk02V8/dM0Ht7i0jdXaEiTP0bSLODGzsm5H+7rlz0Kj3
xMTSD7tylSZEkm7nTreMB886Y/MUl7Eefo1N6G6kqEA6oYgn1jq9QL/pdhpdCKQXhvmGdPPAlEw8
xrjI9T68BcHoG2ZbP1oTYodwru+g9RpXIA00j8gz17WBdRsmZ0cZ8Rmnh33i0WA01M5GOiHONXv7
oiNfeBrRptJSfQ5d5HmZal80qX5EKREJuWAGv8aflZ1Ia4NAQ7+sOyHs+C6kgXPAbsxjHZUPbogC
qGmqZNObgX7JQpqLZlPcAq8+T6j3Vnpt64+he+tmAAgZQAq/7Af1KJKNLLPtbNr5o2nJJyS5w24E
i7anCFlbSIEROEvyBGOnQHihzH3UobgskSOEFl48THNL8kPJ6MELuv2cR0gN7WDY5brVrtvAK9aI
2501D7E7Boytd2ma7ANwnppy86tR5vgQ6sUWnEXE6vAHH0WJahwkBjeUjDvQmBJ1gXWRJ9Ema4bf
16JLsN1WZunDm/iFVxC1rF5jtpo0FrQVnqnj3WPu2fp5SIK7FmwTyh7ue2AsLFq4GeULupUr95go
oyOBdbt/lxlW+HZTMxx9ru3S2XkBgQ8IDGFXDwjEcSMwr4RDsmui/BqNc3WtKnvTT5NxXxgpQzLd
gTCL7Oy7Xf/UWq5jhrDwHYV42SCaZdpCoPgIkOLwS5riMIXDYbboxIM86IgurvpXkEYUpjH0aubu
+lbGjffMHdbR7ZaevwF3xs0dv0z76hwzxlsPvZ0uJmr+nrQlsZbsjyCxkls4Drjokw5fpy2wjHjn
cZqi+07llO9p9JpkGzuYo6vCIH1FpN7vbHTBpaWDOrN5FlmKiEwjxOsRVQ5otCZbSl4hfNEzjAmr
PuULbOojBF3TNzSz4HtEqNBWakbhmdH0pZ2ILFq394OOcV2QKHzHIONWD6q4610KOY8dIlN8yqqc
jlaAKjcyddICq1dTJNFZzDrtXfRUR5vZKj3CLcu25l1mOIh8ydmZzhBd8uKj5wTHRW+CRqgnH3mZ
ZBRslMfYJj7p65+pJUQ5X25K8PZ2iLKjuyHYx0Vw0NExRK6rHRvCcG6z3GeQocmf5R+nVn5MtPFJ
97A8JXEAoO5RTmXMz8zZQodDJMf8gA5LvS2XFScauSfJeIRPdmcNEvJxVpqr4hDNCif9YBE1hTl+
gAvj69yOn42R8UzsNUg00JNvsYYzlUq9Z5i2+R5XG4Z9MqR5ewuGoSOe18wtjlLHQFHk7aVImSdU
YhCHshZrsx2zZwqO8n4W1ql1qJ893TDW9RQE8HtgNsi5Nh+5qfWHGCwPpR7bNl0+zA+GGh9UHX2L
Ki88V6BsdrYOkr4M6m9zjzZLIbO+mxi2JZosnoYRPKY+TkfPaYqz2yLsb3sK08kcEJOl+DG76Yq9
On0d1m9je18WIdmAAyACr3N5aRJuaURl5SMLpSVxoU3EY9YP3jPAiRExXfBTR+jdqSL8iVLmWR+d
7HkSjsNdlXJcCfe1nknsKhn809s2lxW/avOkuKatgdwWYdHazDXkIjpqADsUkIiTenxAQQSoPqoY
VYUtP39EEUjfwaYdloB80OpsPVlWd5EVKKNsMrVrz2DG11nPx75OoKgM2n1V6MHOo8joZLyDz4C5
BJXgWzhQ/k9hvgnKQAAbdHVs8257mSukjLNBC9LLueRFJsCioilRpQTGFkhoSI+wPbY4AVZV55zg
B22bcaTXMBjf08pcj50AOmLuvRqYxNRUTBetjj4bU8wVavwNGqnd6F6qrvhUMABzF7iN5RQ/KQ/v
u3rC7JVOzTpqPXDL3EvpeKY7YUY/mP1RilvRAzydiRlwckShgpSTZGYOAmK3Q6pFQj3PUf6eEUTp
JcyzVXNlEgRCMtR1uvam9qRJ8vNgUo00IN6IrMvOSendW8jjjdE5CCBv31rJ7G/Qux+qdqeTJgp1
ZVHnm0gOMXISdJoRuiq8Kn+wvf5fq6Pv4p8N5LrP7q966C+N83+Jpf8/0lA7nhDIc/9OQf0fxQch
o8U/fhQf/7jEP8v3H80/Dm3Gf7Z/1lT/n5/0h6LaM1FU61yBcaCDndQ9638rqj3jn7Bf4afBJASi
5rj/hQwW5j8XrJrnSQTXDiUzSui27Lvof/4P+U/HtiyJD1bYTAr5uf83yGDjN3acK3U4wXwywScD
3M9P+4ukum1rYAEo+3YchC+ZGPeJnb8XaIY3puMwO4TSsarjHobbgPdQLlb1qy3F0cD/WwYviZE/
pbRe/F4ieQFh4Sv65avBvs0EkHAdSSmeRbx3lQGlLTrZLdO5Pz2E+z/4jX8G7S2S9D9jHZc/wTU9
Hcu/s2jNv8K3/qQKN4eAXZepEpQ4XkpL8w5OF72n0r6FEbWbjACULvN+2fbrCITNksCYgjj4d5+D
B/nffA7L9Ay+UQfR+1+/SiMVlQvvodk1vfFIztnexOPlVyIzV1pyKJOA61y1BMNxbyeYnd0BDke9
iA0s895j3PD338tvYvmvr0W6JqJzW1/Qmr8x1FvQrw3lWs3HIUjVE85TH6EnqYvz3/8eb/lBf8Jq
/ucvkvwaCyeIYf72d6PUbDuM00xM4/Rd1N9qO9f9rB51Ek7kwcNV4hn2wRgWp28Qox2gpPPwBvuZ
E39UuXtU6K2wgfjRYN4jtNvTEqFV27LuCBgpUO40ypYr+23mwOzmi0Q5izLyjXRpXyuAK+YQhzaW
p7Z0pb8PhotNWbES9Ibw4onpV5sA9yNubigJ9BHug00NvDJTwoQanWdhBVq7ypV2Yc4I/ALZDBIW
4QNNXY21dTMNTDhuiX8GrUm3xDAD2t6Mdncwdec5SpLHuKoXSzWNL12bt001vC3LLQr4E4auu8l8
6+Xak97QwjM8k8ImRrVOOHCgG7ew0NyVheEFxyiPyXDypSNxbudXY0AvPI8WPyRnCbWpe04wsPoc
s2rnMpxDJYZSOv1s0YKm1HXrvnrL5vBJsxx+pMbdcZaXRTPkaSB6JOMctEd//+x/y9MglZqV7sC0
04W0MIf8jp505kLPGIpUu7rxdmW3bSv2i65fOlMuX/LMXxmX8hIYBt9zRD57pDDHmkgiIyd4+vsP
84V9/utCtJCIw0AHdfu1o/71Bcwrz6laJss75qDbDOEykkDeQEKUXgzSkWjMaqgumztzVDX0Y9SN
1AqHoKfNzKBNX3WuZMLb6xqG0/bUJxqA7FkZa6vLDgPUOkZK2q8sovKK5Ds9FKL12F9MgfLE68Zd
mE3vZT2qnSl5hsVyR3W971BnGQr3NgHOln0oF2XaqFvULem/exjmv76IlhQul3ZeeEaRix/oL/aY
3rMGBQ+axAQLdVfS3GyGS6s8w/AmexO5G9o3c/Aegnw8zou4mIJu4zT2rpbMFtBl71GdkFD8mCO5
c7ldrtuZp1hN7oHs8gN8K8SmfUaLMsjl4Wun78moLG0G/LxwNqScVYuyT6UPrpG/o5N74r5Cm8G8
OJbzlGLiEzL4N/uP+A1/yxq0JGhjCYbU8GzL+4202hkxGLyBP5vwUqxtQHCYESCDISZ4azRo5xtJ
3C3QJQR+vGcUusa/+Qj/uvPzCSzDA3qPrd/2ftsBeyMPRnKas11AB9sf4AGsPBCX679f3ws4+Lfl
LdlsPPxP/JHs6X99vEVW5bw4GX9nRzyaaZRX9UL4Bs223YAtdAfX8t+93vq/HiKY8NgbiKxxJErO
32DGQzI4Q5goUJAaILHE2GplcUpNDk+7695mg6N1kXIak3PxQoZ6X+vb1pFF5j2KYIEKNcZZg+pT
ClwKXrixUVzRxJK7LIs/81AcTC4Lncam7U3LBc1bpJte9R5rKSKE+L13dG0jHecJ0tR9n5DynU8v
WlJsmKSsuMz/AO9H+RHzP+NouqjjNBefY1wdhpSlG0b8VlXXG9KkX4amv7WTO60MDE1BJOFbRp9R
yknkCOND9MMrGk+wCX3gp0VPj4F+a7LoLJdagp35rWo7v6SV31hsyLU17QERf/SRfs2tiT1guRP0
MeQzZGQ3pEXoixN9a1A4AVQ7RUxWQBh4OmTSHwGuiwZSZMf0jdk00nyk5lApGFiSSM0REbGHE3VD
gZChA8FJmmbJWvP07737IaWdriOaA1w8ngqYQ74Vtuw2EXPhwDbpVEKnHI3WY8huA6HBtiU4w/5+
NRrLa/X7csQIqBsOey6JDL+9dglQzjzkk+yC1uSsNpp2XZr6m2RSHVYUHAlbT7E2JUYUsJ+rRH+Q
5AIbdubtsP2c2RF3MfGf8XJMiiDbpTUj9SToGURfls1RYEr7dyUaf+x/86lBVBuGgfmVhuJve2SZ
N2D0kiHbERv6uUhCJQ9EH1F88NeA505BnQTl/LMJh51cmk9hwV/HrR2Nmrf3sEQjr+Mv0+LwvdYc
SNPca1vOcIQR6HezT0/vLzHU0QkNPuiKZNU6lBchbZ5J+2EXfbRmzu7Rc7J2kRYhcelsbWMa3RvO
jG0Z2YXfhEz96p4F7WaPpUCm/lWmmIXLxVFTW2DQl77tP+dxfrIVHzEee+jWNUrU6Q78DoSfdGdA
o4yW/R4H+jtOZ/qPS7NOWPkmTa569r1EY6hPAZJNQRBOqZq3WmsvY1o/lKCDFv5ry9iS7EzDftLc
+FN3+E0JD+yrylPonBexLSjhtXTRtqsZwbAxIxAQwryFCO43QezdgyFaXHKQjx/CQsl10TO4xzlM
GEZMKvOcfzeM9mXqeP2NalxM7cn78tbbiXmTA++T8Kh4AFahBX3PdYIySzjRikUtHsbgJTD5bovk
ISDZYkW8AsQVj5TXRt8QMA+mrPrjmXAr33xhJssYPbp9IRn81pctVCeXOQwGEfQIHBrL8RV4FQfe
UJ4HFM1fn8AiyDW0eZjEg6Fxxwyxtlr+/CHznpYC9+uM1br0DIH/FlXuj85NtqS1VQyf2jdNoO+5
o3B7EwUvZAEtyRcP0g7GCxOBQxrHx9dq4ru2tAYCQIlFwIoYeVisAZourzQw0Gg44TKDKA6Dw60r
dL73DyjuilVjLL2Yka9LdxEtjAgU65qApMUeYe+FxNAARo5ymB7EgVmTuZoCxlV5+KRH6Ept/dbE
7h0mbbKtnex9Ea5Ta74vT9jJkk9lmQdZ2afIQ6XNR8xQkMO3nSAJdQ+Nkf5CEjhw1hab0czOJeFl
VsI+NLiUSjYmuiGmorV4lWvVr8vxUBrtBwCwpQ/EsYFIYglqXlYRPNRPK2jYrwaeZ52+mmkBts1E
BYtr0u8tKsgGvT3rmMwvAycJq8G0WJB2LWM/ClHCtRoM6+gzdfgrTfLM9ZndMATW7VYvdYfyM17e
hi/TyGDoZFYRHQXPj0ypMKhetYaXP7JM/BYmX6wjEdQzwvucrV906/bcMXcI8997mqBfT3TMy1+5
9tL2lcW+cKVF62Ke5WdkRR6tOmXvy3zm8qcjh2aTyVtMBJGDh8rlepOnnxngyd0E3nAdWnyhrahW
NJDeFgk+ADWCqYaUDccMrkiQL6qbv9n0IEXNjhgn5tpOLPDkxJ+DMdna6ZI7VvGYFzdLO7GsGd2j
d3OsVbrsHmpIP5EnonSbdvNUM49zws98sm9fz7uDhAsI10HfoqUbZ5pvejohDCWOEoAo6OntlKjQ
n4LwE3/yf55My0an8H9oEd6ZqLnEI6Oo5SDN5vz9yySRFz+CGa9wGMC+7T2h+7bHdyoTDmuw2ze9
s99ajCtzEr07RfcGSKJdL94N2dnoSUuiNOwYZrnzpAz3aQrMWxsU3CiN8pWG9TVMl2U9JZ9V+THr
gOuWs18sW9Ri+3BCFp7ACfa1p6iRF09x2cSsxyISVvQ4hx9uwItp4+mQDnvHH0sSPw9d0wvJL8wA
OYHwMbMXUDfyxJqlEkbouu3oCtqNu7cXEzfWw93yAWkAYxqPiSYL6A5+7Rt2Y58rr4BrLl9EeXjS
snGTm0zBO05Ke1jOkIRNgt3LiLg0jbV6/nqpeyR9qwE6z6rMWctJMDyKuHr5MqW0Oltc2rJiso9c
pdFGohQwZqjiow42GiA/IjiLzFwsSseMkRLB1buvLwEsIrP+xW4V9o9FakMxosxAZQiCUUI9CdqX
MDO6QzbkhKuaW2SCiCAtvuUZNNNqHMQJ1bi3tbPocYqnD8Qv3radV1HjaevQ8JByVR4jMh6agZTA
b/XrskA6l519BqC9bMVtTStVdN+y4NkGS+brGscFAKobpvTQHzrvm44/dGVESFHSF/JW7nIO6cmw
96CEvi8n7hA8WTFes0rdZo4ZtgyGNsvSz3X71k8+E5tnU3o/BC7qZXUspiDi2C+LRQX9MUxa+6dm
DS/dxB/vguzi8AhhpLcUeV0GpUdKVshTIzoue1AVbWWcaMFhy5jpFkyggUUy/tIt87bsQLFez9uK
u2QKjdS360kHminXkS0IfJirt8Wv9HUnySAhQjT3vz6ls9im2LUketO6qTiYM5a+IZPPMQv9wDG9
9ail67qSHUKtli8W3MomyMS1nO70NDxMNu4sezLWVd59wNQ4Vw9RJe772Htyl6KL0J2nIqrwGyN0
NHT2Bb1fhlk88mhn85HN1rzVXfYpVPhJLP3bslcXXe4v5izQPlvYnjCczFuV6Icy689RJi9FiOOm
t0fIucl11NqHOe7fyF0qrfwt7uWF0JPLUsV8Xb9SThcDZ9AUcBxgdIEpv5j1Wu3SB8azYqbtuya7
QcJAzA6RWRX9XaWLWx2z92LGAHHImWVqcAejd4Avl8nhB6WmfVNNewkGY71sYUt7aNmIFofR15G1
1GVTR2OtCw7cDBi3U37VpvrUkvGyLINWZw4riqVSwTukoPrKtuCsZacuRfPmxsOvLnj+OruXGweK
78+uzd69ZXLk5c5NtAfPGz8anZf96+x1LRp6duQ+lQqGWQlXOPdGmp3shMrIKp8mxJ1uO0zKoE4F
eW+ugJ484fxBl5gthPu59wHQ3cIUslXfcDXRqvnKcGSonLfcbPxMOCcB4wg1y3XxOtF/4lIj1L4x
uscAc6c9oxiM2jf8IdzJluNXLldxUFdGVz1DIfxc7HZi9p5ytYknriCxDLO1FeR8Xl/anBh585YR
pi71C3jCM2OJzyEsvzc9dZEIa4d6EaGKAw2HT01ZF/ViRL7HFqRbL07BjfrrTjW0dxOK4pWn82A7
gn04fBx/yoOjDUkc/tAsNrH19FV2lZ7O9VyzbjlJFFTJvwIY+AQXDX/8r7/Kwa9fly2+zbbIOIfN
m2iCjTFxl2vHfm8GfGMp1GbfYrs00uJxmtlqosrgWHMptl0u/jidF0XuiFBnxW2L57EY9QBrV9AM
+JZmfD+Dy7UDvhJ7Mq9BmzRv8SLJRkF71ib+lLq5YM74+VWC1+FypvPmdJLTxEzg4AliPRU/z1hu
K2WLQKMFDzKyxPpJsSkMHEl10nabparl7UmGQHErZeexia2nb+QHqj3Kpd4w4PL5SYUdnKAGXAmF
9a1njSxlcWo/pW70FkWau7Jz0W1INf8FJP2QRnzWbnktAyM8G1F4jR1KDeXG+ELtdzOiIwJC8/3r
/eMdfxceoaxV+lwM8mnpP+Jnvhh6fhGVtXaWAlhxfo4hta+snl0sN4HHtxlI+c0wucnXbfNGvvmm
wr+AGIztW9zg9hjIAiUZysmHOREz3nnNd0EPdOWmFlyLjPzOrTPM+E97mLbGcrDXODZQ212y9hGn
MOzfMX2GAHqxbGeb1HW0Dw30Gt2IPdqCuqKTe2Ca8mMQee4PThRCzSv6DSrsZ2DPLEF7sUab0bSu
jMwj70e7pf3o8iR+MQKtuB11FqP4X1lsca/GTaxlgo2w5sCWQMV9LXH0deN2BFKrnBNdr/fANf4X
c2e23Daybdsvwg0g0d9HAgRJUVQvi9YLwrIt9H2Prz8jeSP2KUsVVsR9OHH2Q1Vt27IgEMhcudac
Yx6qstoBODau3VTYW6Vnsozp2svuZyMoBmT2vZN0u9zB+Qr2kvyUOXm3ynA3dAZBHE28nRFix8Ps
HqLBAZML9zOuUxb3PsIdGw6URsOK8GOh0kU05lTAxLBreVHdP+oqqu2OZ28z9A7OZJ3UMGgMuynT
XhItLjzV0FA1KnSBs0rnHzZRskimkWi30UnXV3Uf5U0wZcb3bub5gINgj/Vv1nNUSDxBkzLscpUy
oSl4CFXxOKKh39bNjFFZW17YRiEfZ+hZaIF6SVKfizY+tgJ/rJqPD+gsl1RPN5e1LktXKj1K3bW9
AVrzpE86EsG1h1RG3u/lL0AK8JaxRxBKMPJ8wN5lkkTFHuqeA2dhQ+ImzkawbDtVn3YlulMEahhS
WPPcyuKoyvkDAz2iQ0P1Khu/RIwy1LcgMPtjvhxiWbQOjRuILLoZFTXzImXsEHIbCpTcdDuXaeK1
a8lMf3Xv5k7RvQU9n6u+9yPuKHUAfQcOgS5AxhaBC2UzG+t5FO3vsUK1V6rotgTae5rynCqiLXev
C6KK/puKMGQjbOPQs9AiQKDtJdGSsaXK6LyCHIZ4OI9QRzeZ2rmIQ69qrU29JDVCsDIp8pbeDX2D
9tMmXssBtskdyD1YYlb+NOrZk9bdJho9sklobhAhdgEs6xENcjbq8o6oS07l1ZWiRCuJaSEIYpwl
tT1t02j5aRFUsUlbGHf4M5iBcUXRrHyvQMICrSUvFydPE81Xopd9PIeTL9LT0bO0Yp+mBtxTeg5+
Ub3WmkoWYVYHNg2nop8OqYmXgFPiVIr7pbHuM1cju5qtSV3W7RgZPu3LOxw13lqDehWoTrnDAZme
iVd241FML7DOn1jmTsrUHq3BfRXXC+JHF4NhZcdHfC7fLhWRXLmJp6ENJ25ri12jL1M44Gj6jGbk
I75tbbQzSQU0flB+aAqu5rXOX7GEMALpaf4POswLzj5teD1X+V3aqtcQyH/HLxzUnkTO5J1CTk0H
DmK0tSPR/UhtGmpTCxFxrjexm0c8P83BsTmzwjMJpfpcXVe8c/RCBqp93mOg8RiJNzHFMK8utgZe
T+T+Df1zRTkpphr6vWG/44f80anag5k6r1MuvQmmUfgwq6IsG25lB3OIUrHpjRnJzdjflCD7arcV
qISwZTUco5pzgy+a4diborHnG+GT1hokmxZIHWR1CulWdqKotap+X3fhyZXDtssnq9DCWCxWQfZn
nwgFFcgdK1avpvTqMt4P1v4BvMiYU4VErpGDJNh0zKE39tz320FlnoEmlJvAAEROEuWEKc5utKT7
fmEpiPR3ttqIcPFoch5VOi+xX2Ujz5EFSRbbT5eJmOmiue04ablqcZb/BmLwFA7ix3dhRZhgtHt9
pLuimYQyqBwOBVA94yUfOQqJiE9EC39LKIRrjefU4XLcxX5qOUxn5XgfO/TSYlzqcYmgg0TOlTJR
3qnRUe+7arbpWuOs7HDoYmbgA9Wr4YXox0GL32KxG6uYLvN8Qx32PtIciUfcNWse9Cq7veJSAEfT
ikcNfwBXaA7uriTnggYaBxCGJ4hhqQYZU99E8wQ7NjqqwEg3RcoXXobQ2g93aFe54Z9TSmpUhzxx
yneOIFcjvTmmc6VmPU0tz3xD8s4m7cCNJf7Uz7qnV+G26mjo1NmIKK/YydvWK9YeI3Tvcn1kr2AK
ke+LM0UL0lT7dNn9y2qC/tHFu07WZCHpRXy6+qnsXuNBXBVEget+vWDu15R4XzY4fy4XXCzmAaIL
rI4paEkHd/KJPXqkfJT1RS+3gSVuAsih96YD0pX41LdJDVf0A/dKo3e+VfPTdRVYgda6GQauq9P5
B87lPR3/J4yHGRtqwveu1s0k9V6D8qzSMMWOnUO7sdMjMM0DxPGHvtPZBIuRY3omdK9r7JY/7FSB
luU/2m54UEzqWsBrzUbV6scQ/weguCuGQMAwm3EMIm0OVDkKnJb4rZnbOycJGWcZGE2woT0IOadP
MuhdU3deHMoJc/k+2y0uLY4utqXfEBTKwSR/XobULxXOZKhXs6suRjBXfTdt3g9LdjdEwaM/jsRy
YBRMFxJIUmJ6eGR5CdOJJSmJQGfZbdXKl/QgVutXmgrFw1KyC9WhOxBk7NEeIEslfkf6f27bsd92
pUlDPKQNrOkwZ+SLUOb3Y9Y9yGNtObq/FmW6Sh1d39f0BkODbnvEkYxcJgc5efI8y3mjPA5fJsMv
CRB7umhzgmluehHTXO5k69IF+jMY8d6gdrXlhCEqOFP3D1H9o+KykYsyUUaji18pu4YJ8GQI00/n
6qQTHxzKFngkx72XJSiG8WiXLNlje16kQl6r1ycMNdfDnTnmqNnlymwhf0hy7QnqVIfeEV1Trhyo
blBpswnNduwGNsVyoiCGv9TsY0l4c21pz7GxbGGL/MYFfo15HzoODh7ssRzjLLx+fbIcSS4ZNjnf
iP0yRIEQobxy06Pr8Dthe+iRYpHa5WzbhNpohVNAAu98tcZU0jhpkSjr14NCQDvHcIoehCOcOuJ3
yc+gmmO85zSECw33q2wrIYC/sVBik/Gk7Of1HNWoZSWg5FIcDfIIMrvEh7HVksHLCcRpxxcsYLPD
tptzLiA68TB2yO35bJUyfWtaeXziBQeDgiRfR/E+mABYqLdI+H1w5mRnubx4qXEjRLptouU0yGnX
pUWWWkdjNr9LZcA4cHUqVxea6UkkczCXOngAaBxEX3pmp59MqTxIivlGXvOlUWbDvAZygYfY5ki+
SbXs1tq1elMH6UykRWX5EYkjTPKY9pFQR8pYjImdcKYNQpdsSw/jcZiU4HKX8N6sWOurfRfBE5uA
qMhOL/Ylzumdvu80cUszRr51ZcPZlkEiGNkdPBLmWKP9BK8p7Kery+6sCk4y3cCna0HPqyJje1nd
3JndJGYf/Ptw698m6UiOJQOTbglhl3+OWgcxQKLnSLIzQq41SmkKyTYu4a005EYcEobgSAgLKJG8
m79/b+1DiqmcZzsusjDL0HQmpB/H+MTyNWYismFHM8fYzJYRlFkDmKduaWgqCoPEhs6ukrYebaQ4
CNPyvWz63RdX8S+3wFV115G8T0OKrf+8BbnQQTln7rBzGqi8Xdtwn5cBMMlsXa2CCCIV8Ii+jo85
/Ic75AaoVVBShNulG7/Ng3hXa6vyxqr41kA3CTQsml1jqY9fXOa/DKhdTZg2WfSIUOj5/3mZYPRU
uoAcixz9CZgX1Corx1W9qA8Gl+Im6xYs+tOM0XjjyuFaugowhCH2PnIFvGUWgP7z498v6l8G9cig
uCymXxd135/XVFAU6H2p9DsiT3z7TW8M3csYinjTUDw1Rn2jFA//H9+R9dYyHfQHn1R8Tl8L2OFm
v1s1qBFGrWF/UmnkGeIdfzJoGWfYLj3h5n//tv+iHkSJAA6Wj1hoSIHktPUf0rumbCMdxHm/yx7C
uSCkPGHdUHvnKZ9T3J/J22UwB7IYa2dIU4Vau1ppPE7OU8xGC2+AolfWfYSSwxkt8WE26m6cGYfY
7XVHRsDGKi02FQXYaHFvfPFBaf8iHZHCTMskghoiwcf3fKoKpQnVetiRQfmaRUO+Izf30NJYBVvK
gUyp6dHWBFeKxD6OS9hdfXEDPytHTJMlxkAkBEAXqeefN3AQLMYEx3UY82xYm6yiNASuJxySi34v
u98qcPoqNFjGOb1hEKan3Ti3ysoCYN4UDg536l9XCh8Hkf1aoP2FRnmdV8m14U7nwuL+gmN/+/tl
W59Vo6aJaM/kfWMdsMQH1aju4CPCM9PtCncUUvCC+oDRA0kG53SMF+B69OLkxcojP1QenHCc4cjX
CELFon5BfyEdwY7a6v5l0qzEBU0GpTrTCHufGN8metBN42tRUDxfiE2twXicfl3WJu8xiCSkqdX5
8hDJ3uAKdEq2tYWbvpORhRLhsVjjn/HgBHVNJgNJmMzfaPWHEgImG1+5VIACansXynpFSFiMmIJ6
qUmthyQ2Hq1Mbowotian2ItlfikIde8YZILePkkRZSm9uVEZ0w1xvaYsDsJ2d5ayPmkZZcPf7/dF
Qvmn1kLqg00DtbBL1uFHla6rjXNPQ6feQV9ADjmA2UyppeUIB9hfyph0fbO1eVerWJYFlQ+sKCYa
pXsT2XyBvEOjG27TTGKDZNURQR31LpWiRnV0OSmHTX0ubdxKg0y3SzUcVKM8+AiB6SFG8igRYCK3
j4sV0mquWheXi3qQY4dRD78pnfuQY436ajf8/IZIeLRg1GQixQBM/eENGXv2p3ZEYWjJ2VdLpa9+
MxrcYeQ/bOTzRZ9s5afCRMVxMZbj1Ezy6dyazMi2eP/7R/F5v7FNcqctIdBzq7bx4cknPhU2kRUB
FIJUhlqfUQKPndbT/f37N7r8TR8+cxtls2uj4bWF/XFtRaYSNgJa726t7x06tk2FoqSSC6YrD47z
xCtGyryg3xmoKr2G1HTem7H/YcNe9QCwMEyQpz19on5ouc7BhV0DkqUa6LZPNUdrenJp1h9jJinc
wLr27AIto1KrjzGkYPJIr4t4fpIdkkr2FOQAQuLpLrMGtbQPUuZKQgemRDmM0/R3J0znL+6D9i8P
AFJGJKYkjpsmc9w/HwDCthyBdJyoUpszhltFb6jjaRij6ZMLZNHJIalsTDQ0i+cufZRlMenOoNqa
+B3exM3fP5jPu7ttayYiS13oxue9FiRKZ9eaVu/anOFEhcG9iponE4yIUtqnAasZx8yvvqnxeaey
bZ0BNlpbcv5s52OdU2m9o1qi3i3kQPh5iMSkTviMLuf5eX0zYePqNoMWdWlJ0XLlcdt4Lt1pm9vt
YzjYP3WwsFsiXp46pu6sdrOb7Ede3rS0mDqs35qiJDe42vctNDCCdC49InNdf67j9eWAXUfISqgk
4IiaP4VUX4ja2omxeHG7+TutS0EyGY3qePzijv+Lypgf3pSaXttil/woZW/NGVn0zBowmYxhVZoN
6u+e2nWjcoxD2N3315YTsqjhWh9UjpsMAVV/VPMvdJ4XIefHdxKtKc8jujfT/Pj251R8xJGIancZ
H10EH0ZFw1h1hD+S67nn+eediYK0q05pUYxB7RrY9pOHQmW7IdCNz4Vly5mH5wFIoNP3XKdsBbqg
ES8ToYt2QC9fNZy1Q09LCywW5e+hcft5Y2LwWuWjHQ6ce/qMfsz0Sj4RDma0O5gx3sicAcb0e8Q/
u5E4z4scPkEAjg8183WzP9ujdVBq++nS0SylcAXgvMi7274XDsBpNtx+otOZ9PeO+Yh1udwb8AVz
mBBFhNNjUYtf5OPAIW1QOLbkJNEiFncgAAk3Sr8RI824p2N7KTRmolrINNMYD7XGzhJljb5Zteg9
jw3TY0ZlhJO7G+M4wWS8V3sCaw0Mi5eVTcot3CV6joGtyLOsxs6uRN29Pj0pcB+8DJxpOrPf6BOd
QnLs0w2/fQcP+Q6QUvnFKmR8rnh49nQDtwxKXxWzw5+rUO2sSQx/oN7pzqGb9WuT6FDQKePsmzRX
Wshd5K60Z2EaPauRdxlhpoSxbQeyCjHUg2UVXBWdMVQXJm9i1D6Mgs9vQMez5U5YOMwVLKl+OAz+
MMKyRO9HmFd2Vfb13aw7tG9NcmKTotS2i9o+dypnciZlbyAjaM1OCRPMYX3MBs276PBKl7+Y5AJ6
aSJoYzhrA80RAAeMMUJteP77qvgvy7TDdsghDAuIKlTzwz7dRoYOO4Dje2nTJhjmCe1nB+8jrUMc
Fi69RcJUohY2ebfa2v2MisvQDNJwQtvXeDUafKV/vyTpn/qgUHWEYZs6vhQ8QtpHQ47L+JLAXkZ4
ag6xl/r/EGZSUUv8pDExkDcj5TSv/RVIyzcnZwJMFgEcxixl1GcwV3VrbUJh9qKt13ZDem6r8imz
K4DqVsTVRTYwK8xsB5RhaqzfdFHG8AeoVCSwnhRm+BqtFSnQBmOBjK4aqGsww5W1L+32nILISipA
+Jx+kmg89xVdNUQIVof2wXL2wxQjwMnn02WWMa2tdO+nh9UiWmeWWVRTrj4sJnI/tKlobFpLNmcY
zhXMMtoZocMivc0WtmYrr3jJNYdDwxQfugqdS9O02zQhnBo9/lWJ4Z6+9cJDSZoN6p8nHfgt2rUZ
GTtBWoSaCvpUFVzORI7TrJn60F146xysKEVtXKsjFtFp/eJ4pv/bB8iJ1tFc16D2Iz/kj+PlCIi0
TKcYzmXG5HrkMZczesTWjq9r9J9SJ4JKlNsN8ZnxhLt/Y9delrJIrQmVqyV5uaLCfQHCoR7uLsqP
lVGfF+cmd2uOvcuAYxUUkozMPfCY7OhNgdQx71/y52ihjiwtoya8LPuipv9cRjjCoqxlmVVp93xs
XAw9Z0vouVBqHGOnhVR0cnFeqy2tGNZ32cTNkWP8/ZUQH4spmxeCIxvNEoOKWrU/FFMxoRxLm9HY
UsNagrsTH2QB3eDV+JUUK3NzisrCcd5wbSOup9amgYOQdcIPres2rzUnDtn3akL7VYCcdti2HLs7
X37Dred7lIS7GgIvw8qv1uBPp/XLxZssw6wv0t8j1+h/dBvIfU5TBa3VrgV2YUfWVdZcmxMs94Vi
tgDargMX1wfjtqe3/fcb93H551vL5Q1/ka5xVv9UgWS12aECIhpN+oBk7b8o1P4GTWWPTs+Xp57L
2vTPSsNmp2A5xZOKrQ5O+odHP27HyoLAFUtZfLjNTYODpzLDKqpGFGZGa2O6ZhxcMNKtac2p6gSv
oW1x6MzNNilB2xYEzAdRi/CyOiTmFO5dU1AjkVWNuJHDXQzokh2n0XY6jJit0sXbuENdgyboZ5e5
o99YEhkLeR8WQ3cfi9jHSYj4wUK6QQgXw6Q0Rzmxjk+9LXaQXl67LIKktC/1lIkocEXevOItWfsy
gN62a3ErbpKxhXKoKPftAPqbDfx7VU93aL7OwzrF+0I/L/SHg1HjWlVjEBs7Mur92K48j0X/0otu
hPu30uRqMRRSZxBNCWa3QnYgkafPczgFtQlUYDEZts/dz8h+W9Tmu4onYjvqhBBEE+rEAX6ZC1S5
xiHn2PrOJlUdonODV6EC2gt6akNj9MpqlJQZR3cS6SJx/vk9qZ9ZUMb3hUXsRT+G13npOMzxh7fZ
XV8Arp2xhSCmYel01bNK/5gGUr5STZnXE3EhSuWeujV+MTTtUFDGow4hzK822nzLgt97MPUzTkGb
Ie6TAAcwMWl6Sl/NquEmqIeE6HRfUcodso+aMss9r3K+ljhQv3Kg8rgrFn/ptn0DsWLkmGQVTRm0
q7bvDIJ1V1GlW8aViDdUDvFUECUizhjHYQmAUgn1XRrWYuOYM8DtqSuO7vyo1AAmIuWx7g2iaBLh
W3EQAfm9cuh2oHUgKGVoes1XGriCuqkcBCmd/AdxHGiAUv+LF/HjnmALh3OQwDLNhqDSefxzEXAj
nIYKyUWBtvaRB53Lpe7ncEppes+zxSm1U40tuyGODhV3CoghQGwBiH3diRR40fkvXAz3+roYW4vZ
GT8FMa9VZvgkgP1+cNhmjqIZEt9Ob9NhtIj5gLyjoAxP8vinAojCy83yzUH2sKG8gHxWU73pBY2S
IkZq4BBF0ucQYXvdJ2y3DNYMCsqsKkcyyZct0EzP0Tr7auQGbQy3bbZET1nUGpPhpVV/28fiKe2t
ZwB+59Lo+W1Og766mxIdjgkVumtODyGn4q1asQ9bUXH6+x3+tEXgMbusrhgJ2STUDytP2NeaSZCp
E8TtCq5lkYf7L6rpTyMODJoYymyHXoqKskf98CE2VKM0PiNQVN10XfCjgolhIrUwXt/A7nrQHeu3
Sahi7Sqv+rKgv1UQQ/395/x0quQi2AgNKnoaC6zrH7aTSHGs1IpbOyAUhAJ0Aa3JVBY8c7lCTJyt
PZm79yQh/3DIuCaIcVp3qOf9qlWpaPvsK7+2+HjER9krD7eCczxuKlrSfz7ZS1PkY1qAQB+sGnZf
8cy3DQGRKoG7ykRCZZOmfOvIhBTpLhZNYLDGZtFfZ7Pz0GkVdWNJMGnoqqiA7HVbZHruW52zxS03
B3+/eda/XiyOQEELBG/5pfb+x15MnAtIrFaxAvDAiBKU4gVeWbeH7EUIAkoaO8zgvqkqZRZu66NW
aepmALybN4RNgOpMb5Gv8+rezwmY1iU0ofzlsbLTJwt92BA+EjTYeiNEHo+klked3Hgls1c/zZFS
thraJFgFTd8etLFBSybNvlOQaiiLJ3vdYwvRN4USfR80VnJUCK3XN9V2mIcdvqbmftDuJh6rA1GZ
cArjfI8LO/JjoToeApuN1sz1nkf0qgKPeydWECk1ja2BAelVkVsAruBr7tR05LxclbdtAuJzqDjF
/v0mO59eRc6b+C8tXdcx2FElfngikt4yGio5+jUw+MteuV0mctsHE3+HWkd41MHQb5z6Rx5i/77c
HxvmbEOtciKP1kF1A0fbdtv3LuZPz80akm9bfwtjfJm5vFlrAlyyyObnOCMQM3f7Xari5Iwd365S
xa/njvW/eAcN1xCHK94JUPvRznCplBFRXlXXezEK+EOIp3VyPkWhb5nHk4u5UMPaTLHXVbqZ8vHa
VKufTtGZu/VEnxZPaJ9sHcBLG8WUDew6+o4bBpi51a8ET1RybNE/DNWh6cXqFbVY/dCy7pGN4G9y
QFJV7dMy5B3RForMgBZ0vsafPUIFH3Y48bwmiQ9AIrf2Gn5f1poEbKz7Sdte4Or+arRwAUjHtSnC
r1tDWVC/Vy8ZeKIiMTD+O4nyxc5lfnpl+DSZ6goWPgaV+sfmUe26YbImvRsMZX5DF+UqHRRwjul4
nUTTY0GWOP0zXfghZ6ys4elPwBh4gkgrD2i66hU8+xuAVTbmw5yfkG2lhKnlgfxn6SRYZ4OE7Ne4
mHy21SmDbbqF+kk68HqwOfet43xWV3c9ZpGj7WcBOx3Kvp/oPAFlE5k3en4c52gKeCTfl6n4QY9L
ZZiHC6tURmMzWLchzv6gF1yalTwj4ryFVBVidQe9OCY6CsqFn+Hv78Dnol/2XDTbYMrI8vip6F/m
JEbvwF0bc1yASAtz1Wbyvcz9ltiiexro2kZTzxoKI39RCHv+4vt/6sPbhkqx4phy3CVc+6O5Gx9z
IdShZ1mOhgfXzQ56Et/qaTLtSUxWt4Ab840ICROoV4DLtQ0xb4TFFGei3Q9kTDZr1SFpwRwiHPnQ
2di1iP1t5hK8Slt8b20O86TFcgAkIRtz1PjCrOZ6iqxTuJpdoMGtZOau1O3tWGfISS8LY9qfszS+
m5fiBxOJ1W9Q4iDqaa7blM0qIr3Dk7MwToDvszWZQY9f3BPjDxOOoCPsmrRVAoRmoiE8yNbf5lqj
Kq5dQbOSsrY/DDr7MXUVxnnMDCKf8Ql1JP1kEeSpumavJGGwva7nu6yv0ztHmrt7JfQBeyBpxGvA
LAjbZz6dWycCNGCZN5mhQRsYAS3kRb2tEjgNSgK038hvtRT5iy2se4i53d5x3UNN8rhvtWjADQvJ
NzkYP0Aqa3vA/KCwMnGUPU1ACmmg50QwmRrJRPInx8zOD4Dxl1Z3Nm5ZcDZ2Ev4UrHa873LnFmQi
8o5qm07VrxKm20Fb2CkdoXmnTTpqK8rdQjFkXnQLf8MstqZSLj6a+Mgn5B1ZxjDaJMPPgWuQM9mW
6mtjJMz+BrX1UtVcPLMFw28oZY0mjV8bh3jdziGVWx7uIGL/JrlBCRqLNQ53wGl2bcRQCOqvrZZe
GRBlhOBktngVcaY7MSOL7aeMndMRX80VP/YgeLR5pWgtS3aBLDv+3F86y8qJZ8utwGEq6qW2EQXR
PU8ybbyc0tqofNvkOPT3N8r5dJY2NCYVFDg6Ka4QKz7saimxuRaTLTMYBTl0y9R/y1x+buHGxzAB
IV7bA2gYJB1FkrXkYJIMUhjsNtgn83Kpt4Txqb7ikFY5r+ilWtRCVYfiWnGV+2Vt4mMEvmNTtaTb
96Ym7dS7tqKZlsYhg9GaANQKHCF52qCIEj4PUhSqoNLyNojKOWErwkoao87BglX+1PbNYaHAClJS
ZHwrhA9wWTb1ar5DkzRsstmMN5NkiMSpfXI1nHqXFXvnqCltv6Il6iMG/ieMx2nUz7Uu3tviQMg1
OsXkFy1TmPgANMx5gBGKZYI2pb2b4lzfTlFC7g2dclDTzh32OB5smjvb0MoOLVEgk5sbKKZzzLZ1
WXFGKe9UF7RnPA6cZWn87whr3I9ZWfgFAGqPCJ8QWUhx15i0zRJlLr6oVz6RmCimNQZUhoMKhaX6
Y8OVmXnRKmtlBkZmEDPZUqowwQzKkeJJpNETMeK/YSkfVhJSAwAxCC07jRyh6YsLERcb/x/tE5pb
Js80KHUXBZf7obZ3ZByGiCIjGFDTyvQwCBBuWW+nLHM24doRoEb3wlOkLi91rE09OLyIRrIdkM6M
rUb4etUFbcfTITcgX6PirAo+R5sYe+/UmXPozTQnaSbzyad9+KKOrD4g/FtPC+tHx2xJ8W1IQKAX
cOqK4YdVRpAKASQTZ9FtUoewDAzah9UE+s0tbT3g0lbEfSGq+MciHxlCjCrEMR3EfhbW1omDwS0O
qVxFU6tnyCWw2YXFA4lIJKOkTRBrBsdw+piVo3Z0ip2TM9QkyrUHlQOEE/8UdGYovIpHEse/DSWF
s8DdslVwI3uTPpyBIo/H7J5RDbQu8hsoHtqnTmoFK4XxhKs82a0Mj4M4XmfU1MSPCBijzkQZxUSy
mCyGMHr1qBQ5+LCcBDF7PM4zw0S7VR7NicYquWXo4IEBq4gtoMdTb+MpG0umzOOvwu1rGAi5CrA6
qzw3xG6PohO7UUFJx4tJBxvRu9c5OOKSjdi6szjkWiQJq9gw6YF79lzPQSJ9sAUxKfxJXJSrUfrZ
yL7QCCv06ZdRISltqlHFRED2HEOAY0hq317iyBvWOz1fliBSmvsEOG6g6u0eJIuNDIWqaygUZWOr
UaCh/fbr1oEVwjTKhueFPlvHzZci0iVrNrBluEtBwENhQQxo9fNYPNoZtVOnAQNUecWpq3R2ma7b
Ly1fNYb6r5XxLxYg5ghEojYb523c5jVdsMYykcT28+qjDnGDUDJ7oppQvqQ/9G10z/nlluUcRrEV
702sLi6AZF+Lu/u2sXtfiwrLI5YI8vny1vdgTAaMwZ2lr74yKSp8cvVayI5FZK/HuNAIiEDb5Y2z
js5Bu+LDRsos7/xluWkqMiHbtid9TFmRulZDBzK4ezfciI8qLgyUJ8KgH5Lw6k2kjxil2CL+zpGI
LoZHYjDxSDIFKHHfYQR9U6361EfsNtFI/IogUZtCKA3URiwEuOD3anLFpyBnCcfWMFhETLrWwKkv
syVOTL29NMNql/MMN5u6mTPQEk3WNom5oMvu9T/GR/wjTf5/SXy8iqCAAuAf2/in9PgT2Jr2R/FP
zqH2ny/7D+jQQAHoWJzFXZMmOSPS/xcdL0GHsm1nsBIzEEDA8N/h8cb/MXRKD/7Hgq0h9fkP6FCQ
Hs/hlw4R2wlfiwjtgpeMfmP+z5eoKrl9P+f/+9///5+UQA7Nf56/6GWZ/BoKIgvBEBuUK3//Hy0L
3Y2USqvCcW9k+jfMRN80lSkH441R+R5aNwwTlDxQki2Bihga8SZh5GPmBaFnAymVKgNvBHtm+Q6M
LiXqqt6kGJyQjK3b1viGKkODDNRuTfp21m62r+rixDReJPgdnproKcEqJXbukar/1RXodwIth5S1
UdQbgAAt7etXsW5pJobPeDGrySdAtgBRbm1rB9/tJsYppm/xrVnFoT33xjfyGyyQIQBrBnWL324b
kiqB+ZK8JWyteA+7/TgfJ9xt+ZWGY40OCc7D6YAGAcF9EFkcdQ/GxFF+o5o+4DSAI7035TeCZNbh
yqwPytk80w4eXhV6vD+pw8B9dNOGGaanvQ2R19+R+jNwyB8Q3jOu2mQrnrGN+iy6wOyvZhJq0geF
8szxTxBPSYnVKE+UjfZdu9V/Ney0kP/tjdZtc+ETcpF46bTjeFQVm+6b86rs6S0bL+N9WOEm2OrP
mA6V71Th2ORvFLrWD0QhdR75j1eJIyM1esdvdiMrx2k+Wtf5O37MDU1u4nM40ENS2vCZv9Tatkm3
AiEG1qKFnpkXELvaEVk74SG+GevbMgFQSJcKe0yCiiOQXkGmvGNgaVtneM/ne4Xt+FpUW6D4CXNZ
YzP+BGkDKKTQdlAJ2c3DijSoa/FiKM0uW7d53GPKmMcjE0YI9ylaaG/kOQpXqIynUjmtw94sHtrw
lJQk0/i+ZZ7a6WCNz2Z/aiERrob9WOGhm4fKmzXiJQksIgypz1rPQBQSi0dtBg/E0eyXuh+W+GXN
xHdegi2A3dq4s8bflgExG82OU58Q4P9qpuI9nr2l0N9zo7oybdNHVZeh6TGPDVeMl+vdGBNfb6Z8
r/RQksbG7QKB5sBDfgme18Y+ky3WO3HXRMjHr6IcfqX29Ev+e+yKt1czLX7JCZA2F29Vcu66+kkn
L8RgakhkffPEgPoYxcWBMCKKZ5U+FFGf4hHA4uCZYEBKFLhRrm08bSZLaf7Zk/weJclrg/uawwHp
Arp1moZrMwWlbnJqIxh7EYykQnoDZXVDti2m6t+6iWvmqLH/A8F2plMyHRplM+le0x2YFxODVyDx
bO09RgUjPUI7Bbi0aezrENE0ueEI7kIOQj2e8lcDO65GqIceHiEdeiEvRjvhtR5uoNHb/WNBhhnb
Wzwcm+jKLP2kv4ryZ8RqJw6jinlKq5Jd1QCWEZToW5JrqzkSbW0Vj4ppeUEc7eruqtR+V+qhqLaz
eSjbxwXBLC+/pt3H6b7VyGpINjXaV+0tSv2WSIj5LYyOcX2nuF6QLFe9XVFviT13rqt2vb2Phtp3
dZTMnKE1GwtlvG851s1YUsOVtJhjMmAdW8/KdNcPZGbSzBxAMLQZ4pVXHfF2b7+X8StDKpDu37Sp
ocFxtUbHbr2Ch7XZDM/gXwAi3CRYHw3xKuZ9LRiaGNNVtTi7CGmvsCccsZWna8+zsW+pHXNWR/O1
mfgrtxbMr8nDHK1lz8lc+137rS1fFWNPGHm8/BQDMb+nCdZxVT3Y9T6A6N4pL9Z861hP1YCjKj6u
7Rmwy6Zej+vw2PePWnjvqK9hdbOUv8bmkEc3IEc2ZXvvc6YcxyfODl5PmKqq35oLmCrmPDXhNusB
EdfwZpp3Lc11rXiotUfR/NRmxS/WW7vUPXdgoWlZG8VK7rhSMEDHRzBkW5kGXeUj8Q/x2+IMvxIp
jmy6X/LXysx6V81bVIzXNMDvTBUe0nhX/Rdz59Hkurae5/+iOa4RF4AqSQMSgbnZbHacoHYn5Jzx
6/1g2ypflT3wSKXJSXV2B5JY6/veKN+kTPx2ffudt+kngf3fZc/RlySfsU1/U4XvD4/GUVtseoM+
6yrnWlmOnTKe27HZJ4H6UCT0dYcBuQc7Pfyu4r/6QD8uCPWngSXiULT62GUD3TfyrS3M7TDwLA2c
9XrCj5wK+ngZ2THtrkuveA4p89Ocbr5oGq1F42ZSHJktriEhgaMh8ycY31g4FYNyOxiIKjZKxPUx
P4r6FxaLVkRiEQxfRksgRYMnS/pGtE80vH2TdNCKt5jTtwwjH1TT102QEpQkTHjpYL1QE1RvKHsL
VNmxLGOLh7jYZkK9SgmlT7btqmurZahc8yl08gChRDGcCMBGlIAd78XrlYfU4IiO380+PpjLV03q
F8Jvh2V0v2DnHaB1JngzNcGZJeNjk2SubA18ZpX2jMzYsRuQS9+s43GNG92ab3I70m+SugaOy7aG
GHxZQl9Rvkd9XxCNYRVfva5vquRGu6YiPbCJXRUFzBzKSprqjbRSNarKoCC7dvphhR2txW94xSjO
st+0VNAoigdNLbbFGgRv3NqygvmZdomG50AHCudMPupIhcw23MACYOpF6DrT+F47BTu03hFkV/oU
4AlUMCW3Vid6T43SA4U6W5rB6fD7My5/ZgzJrJNbpZvegvEMDECsfIG6Ke93pUp5ZtgdBp0acsCM
jhZXBCk31Z3x7JBYNO0r6SHVzrXylg8y/LSMrBDX8PyKkWaTVERDqFs9f6WAgU7MqTzWZV86nTzE
qALUU1/OynZY8mNLGkQwDYM/NE/RnM/AJt3rIqcHTc9+YmDw5rmYB1dXhWMO6ZGILCehz4jcARBv
Tq/YXaIe9dxEzNSIjXZ0TbY7o72rBAtFcbCdl4fKeB5x3cAlfJObwo5oEIOAlgsAaBsHxErgDgoU
jrplz4nLZ1HxyY1jsmHXNnp+eVE9CryZ/VA6dRQfFhZtIzBpwYppaa4dgExcicvDOYuncx9dN1N/
tZEirmg8iofVMbK1q30dUYJrXq3pHajLsVmJsrDl3KsJgsDJF1L/IFlP8LtbJ+30rYAuwX2ySeSr
GtH5TAdsa1d/ehFdUxP9pTb704zaOEy63Vo8OoCCwsF7XTcBshoIGYwF/NeC9GeGrAHDipJ2OXtP
PXK6nT4N5AMsxpsi4I1iutro5fgoDQhCST+bXkVUu9XEYSj9Uq/5hNra9SixiB+z1XK4jLQAlQv7
mWZnWzX8ofnd74arAPjuE/IIQZo6jLIWzZy4F7dRM/Khx3RM0j/RN0SffUp88TobsDVfAQe3xDij
kuTjFip80/5Lzr6VEpvbE3F4RPvIOxnTxUbinvVyOEyNGAttHjdLnDhoO18l3mpdyvzZDmmBeMM/
rFdHAuw247TPOr4q6jst+VPj0gSUUPtXy44ulLufsVU6MY26tkYvjHqpC92PA2gLRe4BNcQlokEm
sQ52/tgEz731VFdfBVlL5AG0w/KU0cVaP4Ifeit2PWqmpwlMS41MF9sWWqKEuQlfGx0gprt3n2bA
KrEY23nWvD6fHky19SMKW6qm9UVLjsMkv9PeZBCyg8ClGN2wjr4Ce/AMujl5AHFxJI1yjoatCgCF
IPmU08FQd8ZDbBMCldof2AL3cW98l6myT+rlsUwtlKQfODfO83ZKMP+SWNmuQhrCouyWJLpLmhU7
IG0qu+I/aaIs+K1Giib06xQW+9ZIYYwm0K4mudlZQ/jfOucF8oMepvh5wuhN2oXxWbJpkGHcKufP
avxJZ6Qg8SWUpf1kc0MxfJWJ/hhpab3ZhGP2IQb9WgDPQMABZ2XkBmsXKRHu2GeO0QSPXmdLFR/Y
M/FsZybO2Cp8fMgEtfLGAr8XQ3FLigjI5CPC15cVZL/qLBrJoz6Ll1zJN8G1NsPLnDMfqknqJWaO
azF8C/J514LjCrSeALq7urBg+XjlCRj3YhhDz7YeRP9Mhs1AXDuq/pPJ38kEP8a450qYL6uY9/jm
9o34DtPxoJAQ0mH0zcnpCGaupAYWj/pfPRBUe0sXBFu7zCAxgM7FGnzMOPVp+CFL9kNvULBNV+Ji
2k6ZRg6DMzEry8ZEe0gHsT/nv/LcvyejRvYDE/Lwq8hUifEOlk32E2ZriTWhF6nmkmoFnYLoTSpd
uVnDXl/LoHwszMXr2OsQTd6sLn022nUxkTgTkeVDGucz4qP6IwWuZLuzPNO8DtrgmiNKY3w1Q+nT
v0vvcebKJpEESC1tMlhAndJId6l/3UYx2Hgbu924JUhoa+L0Cxb9pcm/8EnkcLbDpl/whXbCfdeG
kryRon1k5aM1BGHLtE1ZwcwIKzho0UAWE2JbLMESaVaEWUCOMWAIHo98AFKcgK2UY2PwxBTNvgw0
WiiNc9nkx8FabijCaIjXn2UcB+sd6cgWCxvJDLK+tjVKOz2ut7VkOVjpXVV8NOkFJ9MG6WLERkD/
jl2e6z53e+wLUvkACuHGwZtcfffy/EChtbtkNwRBLm3MG9ounWRgENIpYBbfhNIcYZ8OjSHxI/QY
ximokfjCjJIm6h0JH9k4mVuzLokDVF0VEnYhIDNVfJ2YmMmc3EXZLFRRS8Z3qnZeRafu2rs79m5p
vZXNJwJ2D4pqQ0CaV9V3+HuMMS+1eI/gcJWSwU0p1hlpu7q1gEexYLWconqKnKtHGZ4NTLjcWd1j
w1a5XPldk/glSEpn4fRUuQWlgQxvUiApkmur29QfKw8AoSg8LpdSOY/GmyBby5ZfOmsvWDWT4Dkh
6qPZWzkhopgQFPZWlmlChP6WkQg617QWRcbvUhwNoiRai67p20Ye9mF1yhc/ro/c9Ju69WrCf2EA
DzoUNyxPWn4u1hoPzdB05cTmG44gygsfAzP+A9y8KEydBphBfrdiOhIfDRqVorsorm17HaeT0jlN
GLoyXnq8r7wdpM3IxFPk1gY9o6cwQebG3ZSBeeYzpZr4WjZJ8aEv5JheFPU6K7FnISueewwaBRfB
ZQ4H11a2SUwQJTA/IZwBIM13VSubj7x4hXHmhaht3HDmC22ZdYjXMGdhsQ68GYFFwMAHxmJHGQkt
RE6XLeaDgnZBHyO/UX+SNKdt8s2qnyMQYkIqOEXYImya3nPhmeNAuMUnzef8mCKJVmTZTUB/rJzA
iJjmpPwoRRGwet8cVeigXH0qh71XYQiZwRcQdHgqQphgqXfCzg9BdUWBh2TA1cMvTXzM2A6yikWM
Ni3O8zomznDgfThYNdoz+2PW9GMRXQPLdG0rcPUEFhPPsNKSm9C9yPnOGp+bOaE9uj2LNHocuuBo
c7BrIM3IoWTpNmk0es7A8UaCiuST8YwXPndt+6uKpQ17aly76vCeQuvOhqPScb6h9jOjmqxuyAjq
P2MsXo2KejT5Y9ak21E4XSocdfTFSbk7JI7yrVu1G+rBx70k5QauNCCL3zhTwDQqCaGKzO62tu+W
YC/dZOvXojk3aw4CZKtfuVxyb3T41k5t4DQ6LrejUUvbNvgQxvugW6dmfRvzFn53b0V8evQ7fbwb
WJ8tHcKf4XJfdqRweUSE8hysWbe8jC/WkhKz8F1qXmq7oEnYGmCnHYgwqxUnkysQ10jBqjznwpFQ
d448YAaSJ/D2g0CKGu8n67OlhE7MsatZFYFUB2U297TAbOhiYqCcxYV7DSJgIdmyRCyQDylIhFOH
MUOSeJJluE0DjdU2ButjJZjjSxDPfm3ORIezSzkGRZCa1O8as+ZaYzzNxl0rvwGpk2BYuJX8lULk
DBHhfu3k6xQGY2idguzZtKTveCICY4Bzop+oJG3USG8VMQg964DO7rVAoRmcTYryhV5sDbGkJf43
za5B8Vpzl4z1dVbvTojmB3yWrU5wqhGHonvcW6eIsBweqLomGjvwIEbV6qZSJhUQ/IatHfXD5OAd
5qfGtpYfJ5mkxojPwD7nSKXIkOGeWQ+pfqocxDnkMtCSL2PUN4p5kseKpLBNbtPRqGmOEfhx+pOr
ex4KMjGC8ED910ZteSIASQ3yGWkOte16M9rRxsbL05iC6/M6N+LvzhkHKHcDAmU+FCvaQsT0X3a6
GtK+WPEAEvWvun7q4u84uxNcI4JXSdyi5kFWky0Cc8DaY4h4gDa3h2j6XbByVBLpfjMJSk99fGzI
NpPs49I+FdKnDjgdzT9VtyZC5w9LajoFcc+lOrrp6o4mwkq6p6bHrZR1nPE0lr4odbSdCHBb0Sq9
iTdOZYxba+LXYCIF8hnCa9GnfhQBfpWcyMrato5gbD5TLuqT7SGPNGC3byC3kngwqvHYZfel8SvA
2Ln1k7r0VInvuyfUZDcCc9LEafBCqMg4QG/aY9xcFp3oGrz+5H4t5MjmxdauybwmclntPgb9RVUO
TfMxmXuj9+NoP7NFtONDPZDP9QCYlxh/huJtJlO4vmTEHIfIMZp6X5bH1TsHVj1xxke0pWUfeja/
jiEXChlc7KTT9CMkFF2wexrN9kl8iykYXjhGoDYD9IfrThTw8W4ooaw3cnrcxDaA9vKu55cJ6E1X
9qMx+Et0kZjOVMTZNXT/gpZb6Fz+Z2FclcSzqJ9RWHHG6FxDc87fFqnWKQJkVM/EKu2dqd7XBBaF
8juLpRM0XtOvL/dvOaGtZ4tRP1WNZLHl1ajOZQp+x5oaSBzL8S2AaoVccQPcXoasOCgfSSY80mdy
0+oHbTiM+oFrfbIQJUS9R0jbphG/hvpVQfmvyacS0U/kosvidS5MnByvhfVN1DPZ4NzZhNzUnOfh
8thdRXhPCcGodqW0Y5JW52s6EN99HEhZGN26Q16NiXEfEDQ1Ogsdb7VyWJq9lp7mCWIbcPuQiY90
ebNVWtaOa7BjzvZA6REDEG2KJaDiKYQ2oKtH2w31nzzCJ+XY5XsHljmbPIl7iWl6hgYm+kDhBbdl
wgMPSvIV89yVYeGSV42JJF2odIWC1Q9p+RNJZ4sKtmKCjUZ1JjEe1fOfzvwOgbaNVD6kk8YppLve
aF2s2kNIi74xUxhBgTjjJzVHeI2fkZZoagFzACrPQwEU1zfNfiws3xi4EDdzfGCc3fazH+n+LOWM
x3xbL+28GY5C4lesl/3Ma6TvLR00lEIKZZtxFEa3HszK+sDXFbV3Y/0U9vskrEgi+uSQXgxgdfgL
+YdeoR7ixEqPVEOCn93pNuRIZztFAmmdF/05xFrQ4d9zO+WohA5xU7gLtdoHZta33opCT05bzHek
DCrWM1ZH66Unw3NyTX1vmt+2ONuBr89/Cv3EZ7+ffLyokNK30X7jlDG+2RFASsAafFlHGwMLdgwn
FzxRtk5WwvHqbGzDj7XHsTGBSc943ovo1gIzGzR5Xyz7xtrbgVQoFjuKN8qPC2RPw1Pk6ZqbWODL
x7BzKkqiIZAIkAqlk83bEZOrOm660NUrn/y/Ct76ieHTpHuWPjGuaYxbKh/7h3F8bHkdrec+OViQ
0M3jYtwS5Zi+cIxiXKhnv8+oBjkSH9oMh9x8i8oHHXimdTT9VpGiqR2y7kCQk3XqWgqgL2vXN02B
Ecv607pGxcqDTOf2CrDbFzMlFNRbp/QOy668N9sdl6ej0EhroGsArheJY8lHUhh5QuPwsWK/Nxyt
v9KfEBfuYv6R0bZu5ed8OjBROir77swKO6FgpqYVq/gBFe34IbtKHJFqd6URzOg9kyII9TlMjpni
6o1rg4qmG94Y+EUcV4a8NZ9JdDQ8rfJZsa0f+ZeC8h/rW7uoe/Ri/Y+u+gJTwUhKykZ9D7wkx+eL
9AkUn4xehMlbr/7onpqr+VVEroa8eaFoef2hxudutZWgZ3BIxYHLiLpN9aqScdYeSTDDX4o3QpOO
3UK+PvK1x6CnBHibTgQFbLp8Mz0uj8ZZ3ZfnEgB4OwsPSclw7X8G6qnKXcmBEIJMOV0Eq789VuOL
Cyl1DGO2w9GpwEbP8XP7kz3xw3ef0o2D+TgWOUH8O/U7SMmPdrPcrUhWb1i56RRzAVwQRVmkheOW
5cH5JcAVLIlkv87cLKUz607Bg05s+/vMmJPsLQL4xC5PvWVwst7D6BisUaUOHwIulxlWEO3HRnuF
k2k1tK3EkG/LzK2FE6THNKXE10UoArzHIk2UdfNJ+m7nDtM1N9XXoU632RC9zOu6K+UVvb2gsE2o
+sTfPJdW8t4UWbMFdaJXWCEIlc2iMJLb0BYXhSBJwt+XB7mz3wptx0BildskuRFSEtZ/9Nlnup4i
mL/eS3sKyBD1kuGzp6SaZshU4vPhIQdJEycP/UiG6ky2KtdLANQ4XdViOdTlzOw/sMF40/ATcDUG
pJHO6adNP4Zm3CZgPRVCe7L0CylS+zo8F/02wmAE7sBjXdZH8P2WrpQ+hseuCqelnaLqf1EMOiED
LtWnviHRZBk855DmXdWxnpubxIQEZ+4I55KLk+eefVgs96GDKwassXg/bW8VgoTzH4Vg02HNeF5d
CvcWRlEDtx4ZfTAi+WuhDZHHrsoTsaHBlMeue56UT5ML4FhGr/1itwQfA6p8Lea31IttVWCJeHsQ
RkjG5ckef2OyIhdE6fVlFNsCuLjBBrtxhpPSIsaT3wWIQAKkxw3hafY+aQ/qdCsi2ena0yrUUsT7
RIAiEDp6sJVkbJTe23tTfu4W9gPJnRmBQ8Pk4/zCLKJadA0ThqM+Tt1pCFwyU0PkpmK7muKv5GnU
W3tnXEuAi1eGVhTU2Dy/2TnqR/TzbBNYHMC1AfEpOdfUzZDobh86VbHrpZ1G6svoj4WP1uCNb38Y
TNIhwSmWo87P2LUzUOWuuNFcPr9FGc4LXklcsaDhXtnulnTX4gxLtobu8yjyWoyKx2fL4fwfvrlR
ETsQP9oGbkMYY+/1gVMQDKo7xuhn+q89HwcK0HvpBUpKYGeGakS/tGKBNZYDRIrbIHQWOrfoSLCd
IqABfn3+lcHLowOGiiDar6ZWZux3rl6HzXRerepAkCAtDl06YeSNxrFcdgubmSb90Vuv0Le5Zrs8
2WV8nB/EGmziRClwGmIhp4fIRBheHRLt2ip7eNEy5+Lyc3aeyv4TqG+mbxAIHp3ZVeo3DtVR2hGq
2fOTDFsiCiZmO2tyKD+zii095KOxjbrrTDuRTZgqFKGaolCbebrSy0yMLoTpi/S1xn5U7pT4bXkQ
CHNbBIbPdf46MrT2Z0uPPJNlPVCKl7EWv7ZwRhSdqRulrIVP8YUQRT9ilRsVEgyacuehQiTfHTyw
qr24O1kAb3kgbpl19ybpGToOCEAa5HNSkxJZofIncEK2e0YogA2rPxNeBefgWN20l5s/hvxq6CQf
oZmg6U0edzEP3vRlCok74tNr9bd8yV1qrXtGF9uStoCLgCKbLH1qOlLbPibjpZm+e0LmCou1JUQw
DmausD4sdbOCTBuNcu+kYcwGABFP3mC4ciDyrWQqzUOlGtolK/ZZyW1dEmF3zhTrpbKNqzxkyhPp
Q9iv62HxhinpD8iCjoOd1p+63Bgc48w5WPtElQmX5Fp4zQh8vLK6o6UPTClirNxKWvJDCMIKV6OM
B2KS/Rpdtl/RvgqVpmOgUPjYlVo1nRV7r8+jekPktgYhBg+atcCLDAcFiFWlSkxarkk4utWQ3Gt9
/tIC7mk1Rp6jTcVFpDKh4o2RexERFS5rVBr+KgPAopVQnVyEazsI+piVn6hmXUKaNibuPNJcZGZf
ob6wrhucTmPaHzQ1s7aWHoAuGUp2qunjOP39JwLp4n1Hr2Ox6HtCJZZXUs8aTy47xVPraW8XHXGU
Q0YNDmEZO5wcXJvtshxwguS+Qho92GRFuh0dB+RlxKeGO+dYofzern73fdkjq6bh9VAPqmfUyaxi
tNpT2Bk589BmL0SrYDoYM9xBbX4xgguBFfFeCSekI7VKZMMCl9uN83ufyssFiaP53EnzPW6ryFfU
ZthJg0IKCQuIU78tUK9ns0MeaVt5fEivk1ABoeykgT5Xu5Mmw67NfbMrCDGB/sILoK9eqyWytqJQ
+3ttVJXflxjetJSmkShg0V0Jq7izwlvT03GlqRC0Znf8+xej1VkucmEBRppM2QYmEJW9oKnnY600
5hF7VNQggiwwW9otQ1n9Og5l43MzJtGLINgUeos7mziVO3962s4Gq7Dm5BYUHU1Dh6JZ9F2G2Y3A
nGXV7IwXYwYEJQ/En6c2pklhvGu5RixBXvwYOqRXqK/9HEHL6S2p4PW65bej/Tt0/JKFykezqoky
41nx9DpiZvzp+8DwK136GNKkAvilAjQGREYXVeh7IZEenKlvUZzROMqxFAlxj5XkXgQSCZGsXaNZ
+CmxQ5i5ETcT4dWiUpUPcmt+trFJ/aGWQmsRXcYgbPYnqceNVQLHYfMRfXgekGfICES3AxBhHUie
tvTcJRiFLSX+nWcIRAmQUpWB0PCF9q6qzCfD7o9RYV1HDEgwwIIicJnOuan1O9V+xDW9qVEDb+2Y
Ba7s4pea+m+aXBGFLqLzVutJqLNbT1pzJsgBzcOi+xYgOubLTangchmgsmFZuG9pf0C5R0OVLpMY
suyyXn4M0mLbN9OpnNleBJM8mojnqpxetFY9B3OCmEphWR1SLyer+QQXtVMtehIzJH+wFCjMFsAs
FTrFqem3OY3jhT6o4Zin8m5AsUeIyr2NqR4bzGlguSgIwLc84rq/G4ZnTBU74oRdHPwkhbd1gWQw
2JiEAkAW62Zy0VckYcwIBK7Sp0FlDTSS68w3a+zoPWgxz5B2si+7+jWc2o+aE2qDoSUAJtAbPlJy
y0c5mI953UYbbUlfMJ378VJ81JV5JlEC7THgh0HHuZiae1lI9qZuot3Sal9C6ik8LaTnmuxWMURH
UCCGmJQ6naS/Nwr9WV0FKmvmGnQ9yGphXmVsP5g/YCoXBoZSeqrpO2LCNykTJBgsayqZ4qIrHV8T
KX/ZzbKKt4a7JgaOLnR517Vg/IsRnwZZ4MQnIdSFSBfUPEATJGLb2sN9bttXGqK/RDD9oFmDyrXX
/QS3QqFXVAAgcE/zGdq9rtw0b4lXqADWzeIglRT4Vl2rOQmWpqrqh90yiucYPatDpxAOC00hJJUM
AMeGJYDORHlSBwjU868iLwl2ZCtaeoMIfBDvCOJFjEuAnqDg4GLDa5brgjUy0cR90LOnqZPeJ4UV
o5lGxCGI02SD8KKSD6yiM6bFWoxCPP3G1K1v5mY8BlFzTzk5HboFFDgz9ZJkJZyv+laGz8SxJO38
XKpIXNZXWizxdVSoOTOMr0gpf3Sd9zBNWRewj0MlvSWt3hxsxNGOkacx2H95lixTdWXF3MnFRKQZ
LxreFnLu4RzQtNg6PHuZgkjJ2BkmTT3ZWfsuyqUBWE9Jwxo6ynfaPPJqFZI7rLNPi9I/ohU+dVU6
DUZyUACSENQV21ZC1c5hMJTejFh10Nme+jX1viAQIqQNxtZoREivs8E7G5Pqjqu9BnydpFNoakee
wwoEtvkyKcNCYxS6ZkvlM1CiCMo3QwyXYWlPSkWhW1KO4MFmedblYG+TkrrBLan7Cx+MMhCg4AqL
ipnNdyVaRoeqo8TpzkseY8O1DK/qDV5JmheyBLZYpheZjjnzPEvGU5JlCHN18u9kudxxMOLlJ6lK
bsWWVs/uiIhhvxS8vCbOOtbAwtPM6qHJrGNssENZot4jVaDaEDjVMgGeait4UFKIvAJ2UuPdymaE
51EffGqkEBD0A0vfg10l0YyUX32jimJnJ1G8D0P1T82JYfcbO4yRp5QWBQhzAVxZzyAK5hExhSA5
IXnOo9mLxhdgusILlKbDMWBe0CW8p+10ERYZJ2H/ozbqYwwO6IZVf9ViTbv00wDZihEANSV6jyzx
ozCADm6wW8TtnQuKeYqtPuAOVKuWNAkThQO/RzIS3JKOBSJJwu0lNei2dLx8r9wkL+0uVe8asp51
g7PgIXXSPsxVVTFD/iL6VD6Nr1UbaivjNwTQ76r2rPZQpF9y1N8YoIj8Etc0GJ01QBiYbfocATPI
DgREMt+DAaFMKHXfAnPp3L5w4fzQWkWvUhm6S4FOROglDaJJF27C+tK1Ifo8kK74oCXWidr0VYnN
AQqSZDQEXhq5swrsSmHzqmwq5l8+dNGyZEctW6wtQhIZ6G9yRug92/S7Wt5JJXJUOWDU1k4RMfSb
Vbn3V4THTlooGf1LNWbBQD2ajdiRd/9rTu332KZf5BzLfJ0klhgsWg+//l9132RxKwO5lDXRkyuQ
MKWf9OGQ+mAaxLUO33UzOb2M8pSvZfO1kji8D4yQf79RPenv1ezrif3barxKQyV+iRXn0C6fSdb/
/vs/DXb0MJfpX7nu+vuuwkLUXfSy6d9oakGKxvfQmh8WkUKFkWte0zFIZ9tUIGW1NArw8lUNNaLO
ZJDnJESYk6W0DpQtNQ8WnWNtax7rjm2YIKY1RFR/k7IEKEbUD/akHBdyRjZNFns0q1B5k/zQN0Ki
Sqm6sGEWyG3R/q9Esf8ypwXWgK+yIrQjjLp/93/Ky5/8p/3X/+S/+Pf//K//rewYJDP9j//wN/xf
dox7E1d98+f/Ycfgj/1vO4b6D41SbAVD3t8Ub/P/2DGUfxC5QaSQIIEKb/UaoVKUTRf927+o+j8M
Y/VcCLI/cHKo/2THUP9hq7ZMxTtBkZj8yOz4jx/v/8OOQbgxbot/duhhwyCBii8omARIdl1zXv7J
jREyYjWyrvS7JIye1Hrk6KwhNLSPWIbSZOa4z+ASdSHOTPacBdLsFAPXQpSgxSXy71hX0WE8KiYC
kMSy3pIZvfPQ6udRgT0PuxGoSh96p0JMYOMoI3rQRbHh2COlc52mfIesBEX9mEbanUzznhA6xT7m
45/wZquzcC0xNEcwn8RufvB/kvmGH07YJUFJy14O4odMndBdGpTWpJxa8XJo5RxV0SS7rdU9xz0n
7RT8ya3ivSIUp43nyF2M+TExn+UcR7M8my/zbBxpmwNiLW6tGDGyT9XTMOfENK36I/VDDrXPBhSU
ceNbDzUs+oz5WUSu4izMV3tcxYnmRIgQoYIIwbhkp12a7wxsWbCn3LQyngEsDlJxLMPhI26R8lMY
N2I6PDYlVfVodmCUgUjDK5wmMWDIiTOz36gDSSzJFLldoFw6jv+DDpIYCusYSX0JpMBvZ9bqfjRl
ShzEFO/imtBqpvzeGghwkJLIRbY6Otmg3xIZDrOwY6iQWq0eG0VxMircrGr08oEgtnbApwrtSqzX
MRDlOQtxNUyUIXHdtLypQ4dlN0ivyTQFfI+sJ/dgdmoL+jSTDJCdRt9Whh3vxxKNkjDDR9te8o2Q
6WUTf7MWVZDOeWJ1SeHbFG3BHie0vSx0zuAYpmlkkhLFCB+JeKEGIqAPU3dtMZ6rKLksxjNFTfJJ
lLFy7ux4dAaLeWmuuogUVgRlI64d6iWpugqAp+xJ2scC04hOug65IzNq4hhhbkNzZVyZP8WSYW8n
hZVVCew9KcnUbIfGMSviAcMiJZUuY0XPkvlzqBiLKBLxzNC6xuZyQJ98bJCUUlmZPbRdjkaoYnCR
hxycTwm3iUj7lQ6HqxlwQoSNesu6NxI7oq2Ws7+qFN7YfXLJ6ROwM7hHK+5ZzGKGqRRDol6/qJ30
US4R/WZKa22bnBAvOvp4d+ncGSuxuk6bFfyhStY8KEUp8UYU3UbpKvICMnEw6fktUUElSjf6YcXM
HC3zIQlMr0oLij2F9GXhEdyOIdLSjCAYRtcIergEbDNAuXuBrIL2vZ5mbJKpaiulz1YUmd8Z8XO8
BM5oWEerXb7ThbXfQkXJrFffBkMdEctHa7mYFvGGRq/manRlGiBtjP+Q4pOK2VgFm2veyid9XWXz
iO6zhQDXZV1z0yH7NZIexB8UeWZdNEubHFZW45GxuMYMpNeMMmiXmNUH7CEs0gDe/akImtFv2wBc
Pgo+B5bvct3CAfeIYDGxb/ZzTLYpZMtSRkwU2T1miSf8aROvW73Jem+y5k9gXPu5wYHMl2qdpOG4
I+X3D6JJ4SvLjwFcUK24AemNnA4gCeOKKXSACyUgw5LamitW3AHPeEjTZJj4eVD9mKTr+GO23Otx
QmRjJn6WdGSWyvNFmFq9zVd0o1xxDmbCQz9W9WECAlmMc74iIsHQ3+UVI6EWHBIC2GQhrgIMpXkN
VkSlXbGVGJBlgOWSZPPYAr5ogDD8aQ11M7jM+BeheeMc/1RCO/W6QJq8Sh1/pO7JENZtmO37MiXX
QoODiq3jrAEJoIDdDZEuNpqM4D9ABIjqzpT2WfAZNiL2m7ASXjBZip82YbLP1nLTlmNYtmqc72Qn
PIiRwa9hsHqmrrwmJVDkX6LvvEDtxCmVgOdjtbg1i4FdK2o7HHG4d3qRFFtD4vWXpclJ1bVirEJ5
OehcQGlEeRJLq17Ej6BgIYEt4+ClMe4oS2+fSj2kPSDTPI2yKScrKqzdvRV7dUIOAfnNWzmU/ayZ
Urb5dsIUFnHR261fxxdW1viMZFbZ2c14DiswWYuPjtus6nAtw2BnBFjOlXeu7Rgml8JZqQPdVyuU
+MQzv0z/k70zWZLcyLLsr5T0HiEKVYyL3pgZbB58njYQjwgPzPOMr68DZlaTycrKbu56kSKkUCgR
7m5uplB9+t695+o+Q8Qw2km0vSuRM8ucWus+jePh2CCsy8fppTWs57ROfNQtNDPH9GlkSVwld98k
DLCNa8MJ4DMjFchJhUzbnZU76bmedK9t9be5DoxTSWght8qu8AiB8ROAIxE1+rEK1F4zjOreqkk9
DBvIo5AWjDOh2/vSgSNJz+s3lemx8+svJ8PxxaK4DiPoxGKm4c0b5FY4tbQa3QLZdcz9BzruzI7c
jZZnJg0YjOpV9FSF9nvbWEdr9rE6Yb3TjOpQBuO2b5tw7fjmjIw9N7aRXnyIaL4fdG6uykSjmIVM
t4KFnG23E0dBYT27xbHRcBlB7pvF4VoKpvB+mIcw15l5Uynf+jTjVJ/m+4D44SHTf3bkEBP0oxx0
ZuK4bIjCLblh4hFIdBWSchAQ2OBoj1qO8h4262M30TyQowUSsdv5veM8RgKNBel3C5G/jOEAZoj3
ao6O8qoV5MTKXWeq/lI3xt30W0roAn2kz/EIgsbmgKfBGRvpie6Mz4SX+EqBmqEOaZLYGX9Jx0cn
Y1gBdtTeGXS61rbGVC0uh70wTZrnZrgJKCKQg8YQGYkJrYvmAZERibKyuHY5N8ZsLgMvsbO7kTfl
SFatEeXRLkE4sw56dFgShpMny/BnmdvMMfUQJQryAUuMl1CnBV/O5gqvyp3rJNqujVCCkABrnFTf
eWmhO1uyxIk8r4YHLYx1ZuCkbJfkI+GtGTw4Hb+6LH7thYE+wcFtajlobLWA5qvbXDVNNiciJ81t
HlUDDQAKQrtYghjyekM9MaF0KcJd2zqof3S2VcdmfmIDoiipUTq7OnTmfKNiRdAvSVutOvnV0s2n
Dok3AwbNQ+gKAlsQzk+aOgGxq8gfXDrAMn+jSqsxFsYcqymq0jFhzKUob9yczMWqCB9Vr5freRbz
Wp8cdzOG8aGPUzqcCKiAL5vcbRtaHNRlZ819r/xcbqc8njamYJlUVebiuZqeWAPbPs+B+w5oXafg
Ny3+Vz7437tIl17WMJGRlwhJ/rZq1CujEmDoDLfnkVcxB/zSLfObyvB3Lf2OnRZ3t1Sj2hFzdS+d
XN8EFd7herQ+k4SpajmunZnaTSf4JISCi2oD5YZpPnQJxtTEh88CghSWfC0vIKweRkwWYyW8WeUj
MebTFo5KtGtRm8QGGocm7p8dGhCbjoxOBr7dcy6jszPRTNKboj4YzWBuQN68jMVWNIs0eIkSdRcN
I4mSBFVXm2kuHtWQoBh+J+6V8rGJX91YTfvEdopLH9Q4DXv0Mmlq7wo4M6seeW+rVebG19psxzON
B9mA7QjmhycfoZ2jvWsZnmM/QwOax0LbqBzXcWR+zTGTcqVnxgbg0s+stn6YUdfioaSd3gzYnumW
Po0qOLZKvSZ9PKAXpb0l68dgU5FTtsp88JFFju7KKOCi69FTYeZHmZrKU53xWRvlF33HFh5MD7Jk
52LCmHFjO0zJfNSKU8ApJxvzFbrxVmZjeFKAbte6q5ZOjmucSC6BNgKTx0lhJioGpnqZzee4txiq
OsyWITG17rkigGtdEft4hgxJJCg2ctB95U7md2m9b4m728jS+WU28SUbOmARef9lOu1B88tHRzq3
HgTdypwA6saVRVPZ70nqjXEcihBEBpDYq2tHMzcq94vOEhhXnm0kuvFDbOXz1pnXwqVKrNJ9O5hY
Z9123mK6LQk08SqkCV4HSm41Ebm10fOHIsKSFvOkbUqfREqolimzDhfZBpKUSlcYq1uE1uVPEIDf
xUC+QzCYj5WZEEFRYEWqZqRBzqsTdBo7j7pgXNp2Bdo/p4djMSOptUf/SH7Fz5jL0OxfBakvgF9R
K5Zou9zAui3DA+k+d+XRdLV9HfkIh/oA/GkGcisOnGORiHcASUzle3yAcwZ3Fb3Do17S0JsDbccu
fK+Z+ksq7dDjff+a4KbkNKznjvb16AeMvqJj4YbE1bXTYhfNvwKIyaPTXPURiN/EcQCM2qH/n8bQ
Whp20ZmoQWLZunXHkILduXowk6K9wt1iYI9WMravrp4/x0X6owgyKh0aTbVx1ci/W7t5/h4zqcGR
WN26Id6LCWESgJWky04FhpEpl+g2zZ96Tf+90OqN39Iu7Dvn52/tiH83b56m8ut//6/Pn1mEebvh
zvaj/VMXBnaY+pfNm8tnvnRv/vmX/b15Y3yzIRiBtzUQOBtgsv7A0nAhQJEiahrMODh8fm/emN/o
o0Dy0A1dKlOZ8neWhvpGFJkw+Y5LjI5Sf4mlIU2bb/WH7g29IWKz6Nzokp4t+VX2Qhb7Q/fGrJq8
JGTZ3XdOBrE4rt86mrjN0L5kZXPduCI6TPAhfWIj4+57MT3rPmPkZlyyv5qQGRuNZjMYIUd/ZaAA
NB6zRG3jGkcnwmu9IehAAL8IZnIigoH6WzPKxyhOP1OlO4ckf/W18gkYbmBa9jqb+HHETTq7ehDt
Tjb6DoUBcwqDIOI+uOlzamyW3c/s9UeGZ1nFN5/uQhimqzqJjqHxkyHXgiwN7x2u3yLaoxoWJ7vV
f+ojPmnyQFYd0ZGNcSqYBe99ld61CU2dmgHUYKqdq+FPI2H6WEeDN8nMs6dR7Cd3yo/5mB573erX
dFO+mxqEDHgNt8kmm7oVR98BNSTI/9zERrVO47S5i99nNVEsOuw7ZeN8+m1Uehiaumm+an513Irx
li9a+bA5ETeNwb3yMfEDGSozXpJuowMrGv3RrJ70XL+YZcTNjI7LFNVn8q/XYQl6aipEumEFYrtC
QBpxg6u5eG+mSv5KrKBbW00DNchn/tp3+COyTmf8M6IdKAa682UN0QmJjg2brun0LUqSnJbd+IPg
NHfT9uLF0ozAc1UbvCl3N9dPjo9XVoK43bns7zKto/XYNU9uVH8vgyBf2VaXbcei7VHqF7CsKYRW
hhbhwJxW0zQiL40qeujcpnaQSsW2NXuHJplrb+dz1tv6qa3F3mScvXdD8qhule++RTL+Po/0PC6Z
ESMjYhhsjkxzeJPClNrJuEYyuvhlcpTmliDy3VSkn2C/QtyxP8c0zFYbLIiIUXLPbPB3EajTbHJj
+sWo01byawOm9ug2Ju4kpHlzoWMvN9FZl7bbsoM/oZaHUI+GrG4sFAylIn6JKgUnj3t2E3OP+uR5
8aJwq0jWdYSteejK5zgdXw0LzAOhb+gqtOR1oBhcFcQrBqG40mram5L7Qpe+ltHw0o/DQYOwCyf9
2bWqS5D7HivyIEVwnFV1Z0UwNZzsmrf+biyfILwMKxFiHJGZ/yMBhrsqB1/tRRdsl9+4cyqAonRu
sYmEFvPwkhldTPOqUMDaTIlBjLIRiaWe5/dh68VFD0DG52qK0EOnC2pwlFf5nQsmHXWYfMSzDtjy
7PbZO02Um9OIj+F5ADJ+QqmDJqALb2M2jJtpaWdwK3iLCvtcguxD4lDQrMjJkBzGdb+EFNnDYxBS
kU92fw9THUnAAIxyAgfVZljpioxJsTE8JlPyQQVKZzSnNZxk14CzclVYJIsGDpCplms1+hgI+KU2
IFLNkPdZ3YlLARdJY9gHFp5b00i9PNKv0dKT0rjFhoQ9nrrqZOuVfrBV+CrFhxC6tU9qan2RLK+6
jO91FfysFA9jpCSrpRuxprkVHp7uNY3VsHOG7jbX+QgJQ6AsAPAgs71VvlS1oq1WzTszGa85Jo1X
rllY5gvCbdLlf32r7NDvGO82VxmvmHz90AhmY2xm4aIkKycGSu5gvvjNNrGx6Dmhm6yDGBypY7J6
a35vL0kFTVC/h/AR+dGp8IdgnVIiDSD9NmEoqfwotKYeSbeZpThK8FjNhZachvZcyf6Udj2OnHY/
KZLHjebo13A+wrlFnW+fZhN9YXJfKPoipMgyQ18iqgX90bGDYU8K+AsPG2yw/myN1rUoidhAQo5b
Vx1iKLxOUjzxPjKcdTX/YC2OXx2hPOG/1LU0qLKCQDrHOWi0C7UIzQ5efLJwUUVqM57oeDrm9AA2
icMUTs8BtMiQZmwRDo8usRqt6f7wfVSOZEBHtzhoyAkmXe08u7H94qrFPB9csmQKT5bQk6tt9sj+
XCxdXSpBkgq7P4b+1B9NOSWHGFh7F6kaF+O0AWesn2Q4AGroiOTSM2HtizzMnhvTRWkwEB2S5lSU
4ZxE5yJuPzU7srdmCj3f5PbupU5oXhTv8rwCe4kRKmnZRLJU4rCQ8iiNcMGtFc21mBu8dMrgtumF
dX5sagiWBJWtqVP3tQPvMqlrtIPK3IuGxEw3e9SRwVhxfCEn6DlJta3hNCestAu4ZD7VoTdp5CZl
PB8HFxQHeod8rTpkKowWtQrTqiPzz36ZbaqI5Ge3dt4rbUSEbGhgqXQ6tVU1TvuIjrQXdP6vSYhj
DXjvUMWEgZq0lQ0p0h+NGe9LzjR/gdDOJorCLHZ+AIiQMJEENr0EnU9pfZX+zHJKGfVIUF4rUY+n
wBrY0MCKeUqjm66CSUfLVB6ALPqvUxnZ9Nv6ElyW8l+tvGX2y37UcB+wyg89S/xLPSFoluPIfSvK
f8ShKH458W6s+5+T7O0Hl30BS66eo+lmR4nrwTyrGLhAGsTpzkzTfDc6xbMdtzrtDs1e13Ie102L
tEMDd4f9NDupKuadUjzPIuZsNeZKPWoFqZPM1hEZ0H/J6JozQPcJTNc7Fzeo4580vNZYdSFldmG9
eJ/1pyEbFu0Wp4UAxMP9bd4zfqcUKgdCKUjLBGO1GHJjGWxG8iNcpiOdTbenma27tHG6dRzU+7mc
23slAty3scTAluHEsgMuoFb3Dl7+C0efobOGkGfT+vs5pFq5MdvfrlPZMbd7UAkrrgelF7aKy6nU
V2XuX/y++Yg13PFGfkj6iVEYik83JF2IkTnfG5U8M8XQgyzyPeQDqkaehdAeaLQiSQoj/W5sLMJj
KrA341Y4gAQidsPgVtMBWmVp6vWD2ooqvcG/fl0+YlPVp0HncyuNp7yknrBD1NAqjX9K3Cxxv81J
RJhFdJnL7EAEnEmkAoJLfG0Fthlh6ttmqj5TQG7kMeBkKH7Cir1XGGRNi2eljGr0AaX+3qodEk3p
aaNWrUfRs8pGDO1ltygVmn5cm86Yb6euv1InGesUvDj6+/BLBNNpbJo3SIhridZoNRMgxvbTT6xq
ygLfcdS5j+k8OkbSbal14EUigx1bMCo2rPIKZKXfHaKxTq+trmVbV2rUCDHN1T5uzm0V7UydcGdT
/YQ24sU9J4okQQTPcVwZOaCNAD6GtW6dODgFwbg2UObpiIa2teopGBE/rDVjfjVi7WKY3bQuA4q9
0SrOWX5vBNILuxFQvN3e5gBzqOzdcyr6T19wpbYb7ZSTtwqVaaDY6OEalPRXs7y+GBaVTlUzqhF3
VjwgSi+6h6Fqe4rt8G4uTl2H75pe8wPUZSieYdzg/UG3EXPgs1p/+InCZIgrAKEoWWcpYupGS0wk
Y4S4Vvb73BHKUJj9d3rjiGuDc8xnBcHTwC1fPvXRwGxonnvPcS5apoHZCryi7L9bKSkkbczuMlbT
tiQdFw2cQ+sXnSU548m4N8rqJS8FDg++Q18KFLL5hMYPPVTdTndmVZ46nSeVoTr+Bzq2aWvezb0O
lFjxKFkwtRlSF4vmt17UvzZHrlj0wHHwC7OPXtEGGBa9ME40C9tBeoU/zd+VCC2saPjRliGyTaqP
RXdsy23IUsuO/HGGVcUhboTQqkAm8qHUD/miX3YXJXO1aJqLRd1cLjrnFkIc+NnhGLi8hGJRQ0cW
umh6qAY7BVpperugP1BPTwP0wCFIsFvgl+16E/PhjMEcxFuHHvAYLDps2qOLFh5tdoFIO0GsnS+q
7WTRbyf5wU0T4xrPQXOjqY+MbVTbAspT0weH3jQ4CforjKWE0RAaZXScJC3gEfZxPY3IYUbKCdf6
VEwlR5vQUoxUE0r3yXyL/X3WXZPhJY6v9XSVwb0enBDRd+reru+3NsOHqbmUSYelfo87w5In0770
mBBU81FcODbAtEAb5zh7MNS1sO9s89nAJEhzJ56n1RZ4Gq/0Rs+4lw8DkO4yXFGyv4cFTcXHMDhN
ntWdLfeMxEC3j2m39yGhBnTZOkyLnXzvxevMy3fYOhcQrVk8TelX1lyT8ex/gRbGk6bJ80gIYlTh
m6LTqfdPTviObq2tti79OFSl05EmXVR+6f5tUW/57PRbYZ6c9urY98JGhPQwuge9Jd3hJP2HKL5b
eHKGeTcwpA0OmEIirkJUkQ2VOHRC7W7wMVPsaPkcUnBEzonjeCgfQosYt4sumCWdFduhez9anuRL
J5jzS/2UVQ9bU1xV/u6bJ0veavkqymvzkkHtokCh7MWHzhiuvo8oF658Y6XOubhz1UZHi2B6/BPi
7jJWvmcVx0H3RMivweXZW1hVxd7PtpbprcuJCuJa9J5veDw4Zbgv/FOUHdCcWenbqHkM1pv6vkNN
wBwVyxSJAiALyIUo7jGa0GWd2msrToF+P4ldXl0ycTCKq47EYtwm4c4y1n1KP2vPNyfpLtFYb6fO
2tT6lpME+uUBik0l2G6JVtgxw4J1otdenm5/u0bT7feSZqNzKCoJJAvHstdPmMIvUUbldcY/GJYc
N/ddubOeS+yckfpYd6CbxyX6kYdGtZt1PV7yaN9ad4aCmnPUx8ewBtGGsam9BD29gReQdSZeWfSp
uPrKo5O+NT5oQX+1VsMlc7cksqjOGwQ19sr8jAfPyvc9NHHrDcAYUwiPTjVqFbabpKbYY3jpLQMM
9xYhck7u0BMH3Z3Dw6YhaKWbj77z9FR8JA8MX3CKi/pkFQdZHJRx15aMZLaZtgbSC3ZvRZv2UHJj
Do8T2EL5rOefKRKS6AqVEWlGX7+B+3LLS08HYNzSrS1d+KF7iFyjPFnlDiJmNx62g3bt5kOdYJ16
c30YwVut3bgk8+EqIV6sqnexsRHhtk92FjEhGhMEqI7r4bauuUJipxcbV2PcDbf/CAhA2R5eUkQ6
YbpT4xanSZccg3xfD16cHgcG8sh/e8KSNkseAbh9ileMGYrM2hXTbMvaTMUpY4CW4ObdpebdhsYN
f7VqPJGuG+TtAeFpB6Vv22pj61tGvl7nbzNaTiVL40ieRBuSb73n9rRJ5Ykpbtlv5mGfMuVFB5fh
9MMzyQTc9GLTqyb8eOvZQAXDxHBZUpR/3EYrPLH5WVsG3+umWdPZVk/IWpF80v8qFhr9WgGchAPH
dX9GjbSqPzFfYNXC6ybdVfnphDtsNyJCgIGyfh10iJnWEL64AZuQFO7zli4+k4DNhqu8Kj7rZ5/M
IrQM7crC1lzTJ+e8XkftfoTX8GHaHgooGmD0COBmMUdjVIYXiMt+HTB+/jW2HwsQO72fU49OeR1f
kC4g9cbzh6aUY9ZWG+ZDs7NJIp6eFUc6QkSEf1l+CaEF4e91VmvMnMYjKnh3XtMl0j/zjzDe+J/a
MsEg+bLc6JelvOYJ+UXoCDSJAPhe6vk37Uu3OeI2tIVIYUI7FOekmK2Kn/ZnlT1RJzK/zodDOnwa
7o6kh95ar63sIyBuuUWpW/QoW3zfXI91/jOSxOAMBtbHZH7oMp8iNMCtWAFFYqLZyzvZEuuSj859
kARACpH9NEz2wGv6r/GIgD0eDzYO8GDCUjCI8rua7zPqmgKapGg5AyZcjl+Z+WGCz5uQEs2+toED
xemdT1uZ+rc8y75aqhsrjDYk95FOm9XHpmohz4/dqxlgqiHfFZopNCHDX+aH+EwhNVYuibuOAlCg
quin4ee3JVaEkT87mjmggFHBo4PHksEUxPKDritOecJLecuKorxLOq5ow2TDIJpQCMMqw8fdqfCp
SbEGVxooCCQX79nyK3RYYt1MG9ZDZd6sSPcsCxRfp6UXIdqNNp+m3UQUPZoVLu5NcUtzO2OPxcSO
DB9Ab4vlRK/Zc9ClNXAOtAEQshC70CnOZrQnb5UHy4Guwww/s4Ojz3aDmvkjK9JnHzl0YtofBfZw
2i62lfCrm+Bx7arDJSgKsGrtSjgx2pO4yjelBJhDkE3iMSJt1pVuvNJWDpcBdMYLctqBQxbdr6vJ
typkeF8CHB6ZTuphYSBDiF7zs1++aCKAQ8Umbmkajt+iQLeBKyKufzA+2grVgEqLmPr7DqWqjXp9
iHBPCNJzUoqgqDNQUxEzMwQmVahbQMWZbyPv+MKCl/Wwrg1OTTd6p68S84Drdr0fC4cpabknP70W
b3LoL1EKz0xl5wGOuteYb/RJXpX60WampxJC/boWPlS2+MazCrOI9bMtzk2lNuPSO47FvCPH45ra
KHTzzoVj668K4xYkeNpCIi3oOjAhAws2VvKTf1+zGhZoy9E6h9z/Yui+KLbRoj8G3MIMOX6kmbYb
WvtNOtlw0qbJsxMH3T5ZhbGf7f89Dspbgkr+n8ZBBqTx/1nLu/lKw+i/D4OWL/rbMMi2UfLiBUQJ
ZZGZwn//axhkW98cHRGta5MQiizX+QNY3fnmEFyJkldnHiTQ2P4+DHK+GULyVUhwucksc6K/oOSV
YsmM/YOS1xDkBUmS63Sut6bhOn/iqke5WWa8vmrXJc3J7efiLnY/BxERMDD7VK3jc2bWj01FdTbr
jk7uMNBVv3PJ7wV5CwF1eOrZvTd1FWnUcD5oSNEN1zxcjla8kIStR3cT4QIrc+gamsfx11DazbMe
MVcYsnXRT8Fdw5mcWgmUAq17kDXeMDAjgY4ArCOU1sKNnKeWiVU9vZRpfo6yHLqekj5JKsv4obhl
JELeI1Vkw2WXq3r31mcFktZqsK+OAZ1dZ0aS0pHvGotje1Ibwq/WVQyjKDca+9A35ve5M5orkYPP
7aTP3xtJjYU1Wm9eBzutqFw15c0olSIQtKgKJn+8joGNG7l5Z85mnBksorCpPL+fvASV/ylX+dZx
utcgplvpKKzskVORIbnGrZJ6oax/5K7cBSFeYKtX4IGq4uZk77FlvXUlAlR9wN9IXhXQm2ZhtlHd
DWV7xkmEjxfFqVaEiuzL8c1Onvp+OozlhA3aCj7lEhjWKTmBymNH+Y6sYckjqrk210537GdED2nI
PbwJ4syLEa2EgRsjljBiFKxUOoN/i/yk2kkUAtGIdNjVQnVype8xg3FWfT0wZemi8ISK09o2zm0M
F/97Njy24XxSZu3Cdqa1rUfINceB44Laea1XQXdMJcTduJOYXwVoTUdxzhQqaXd+3jUrh4gN4puS
5ByLsTvr6IX8RpsRVME8ngpuTnorsEpaqfCGSHLMRaBsmgD9c529iMh8smiVeHGA+Txwb24ggC9K
9wIaVFzAcMcoB8CGZ3P0WobzUaraOiIshPCQte0Wbd7rqFePZYIGOY19JNp8GimtmjJqn6qFnBUU
9XGax9zraol8Dyroqa3yfp+Jfm8wsj91s07V23MCTuSWVi0B3rUv/HPlYK9R7XDXxeFzO4Tu1gzM
dFdGlbwYXbcL8oEM03CyTqPfpwc/9e/jkknZNNWX0dKT47+39L+wpbPT/ost/TP7zP/jM//5H5uo
+ydbO1/8960dU4UuSdKwDZPxvGGRwPW3zAxbfGP7JhlDx1doWFhKf5/zi2/8CYEaFgYOXRJw9/vW
Lr4pi8PCNYVp6Sbgzb+ytbtLEtcfd3aTDqWBR4R/DN0BOPWPU/6y1qrByKEp6XH0q8M+ZmM3Ky33
CTgHna9Y99LJhieu+U9RIO/L2Xq362DXuR/sDXgStQB/5PySdBbLlIAFTfPi8xzXRwRC65ExVuD3
l3AQL5Vk52sD+nvmLmbAXqdrN9E8Iy1POmGDXOGtQfN8EthchFNpXO+NKj0klkJval7J/dgNEJUM
vArGEpkUfB8Rxk0l1XZaPTpa+ThTrPoWkvywIJOL+1D7fU4fpwC+IuZVcwS+aAwXu3QOXQAdtzSu
uTG+lGQYl21+Z0EXK6dpl9IsieuWYaX/NE8pHADfeELNxyU1vmU+CCo7RLncmDThfa6scZDet4FN
RmUTs2f3H23tcqWp32KDty0AW6l8izCCxHOy9oeGbqkqs7MRp94fVt/d3z6xP4af/Dlv1/jtg7QF
UW8sKFYOi+mPco0pq2UTAmP3UoQDQY7hA7NyMFTMD6cb2UwNoAX077PtaVhlez6df/0CjD/XCEvO
r7AtQQbLb3mKf8rjiirXKZgJ+x7+7rksEQN29XYUi2UHO6mXhPJm+InFZR4gQzW/9HmkzpRC2iGz
qO/t1deEynI7W0Q89YmKtjaCEs8v5vOItK2rkgSNaKAdREunawYbZZhpttnlw4TquMb66wwEbCti
jEZcl0Xhm3vfVadqBNYS2r7wukb+mAY6OMM433ci2s1NtOSr6q+Kzopvjxcn7k55xWFRVGVw+uub
6SX6wRCv+NX+oyntt9LsdyPbU4GJOfuXf+V//Eb/4H37/8bsJimI2Hj+5910HbKTRsFnHf6TrZSv
/PtWSi3sINfDc08JircNSdLft1LrGyY3KQT58qar/qCYUuykLiEoLoFA7Jq/yaxQcixOOP4IcZWO
NhHRo87I9y8pptSyvv+4kwqbhAKxxF3zHBiG/NNO2oWWnYksnna6xfCgT8yoxN5agiQKbAgnoSCD
y3L3gwBhiRJX4y7OZUylNpEcmvjOTLUFmCLjUyjT+1Avr7Icuiu16LSWGknxLXiRTdEkiRcBF7s3
bcFe1wyFZ/W+CT7okdJO31XjWIEXL+B6mv0WNx2+igrsomqaF46VZyD2uIES3frb/vNvNeD/7frH
uelIY7kx/avlHX62bdT8twX++xf/bYU7ZGUJYYhlM2c5caf7rxXuiG/SNBddII5JwQWRP/nd0akL
KgxWH8ZdG7/n/ykWdBuRIcvSsQydL7Vt9VeKBS4jXCn/YZFbjmmztF3pyCWs98+p7sKPe1IV+5GQ
IhPpvZmSQNHlNTFsGJ2wjLxVU01Ir6kXh/BOryeTqj/vtqHdBydN1g+kwMbIUfT4Gdv8fR0O6jLJ
UN0ZGu3Hpi6v3UAvsGmd20C68XlEPV5KXR1jWfrbZIC0xLwQA4jOtwzVXi/z76mYafEblP5NKqHR
OJ6qtOacDIrZlDFC9IpfQlB1mvXpzzjdg44JaY00ML6SA5R6BiMhP8cKL35NZhyiKXKeax9BM0d6
DWqUdKdoIS53C1Nj5oPOpmBL1ERQWPdISHyisjDn+756xyKI5PmjG6nkU+PVSIN0R/ZfuMnzCwQT
gKkTxgGxwEIKaKK5wrMuGXuGTX929PYldMijjOZx1SQHOTGJMfO8Pw0ujHGikoSLZb0s6ycABF8j
GjIgtuT9hu2zDuB235ADUi2iqqF8tsvoUDap2pGLSwAw823UzWRHx3D0gKK5K2EnDAQquLkjpZ/M
GLyda58uVGNNzEYVWuQxDDHJFb9iYuDIPMPqFH5JjG5erxgAmoGytkPPO2l22qPTQDFPc+eU+AS9
TMC1gEXh1iDqzLjB2EfaY00kDSFOnyGYiZrdqS7SLUJpSTpbuW1VYe8Cha7RdI3nokVj3hmpvTh4
oC0RzkDPBDsCcmqq7Jn7p7SZoyDccdOdnQLrTBqmCaEP7q4M3Y8aqWeUJJ8CjyuGYcBfpeh2Mxx2
nSUUyzvFXTkzMGDlLQwFwawjbrH5Bkn01pGas+kLwrfskFGA67qQjhjLr2rRx95Y5RBMMgtWT3FI
kbYfRxluWp2egwEjkk+ZzNgmz8n+UfpeF2XrydAGE1cw6sZlR8YOogdRP1cJ8nEzi0g7CmxGsi7W
Nwg4FldtVZUfDe94CClpjY7D/2yC+yqqnsa0CxhPPVmwhr/LAtyVWVQnUX32gW881AHgVxUruWtV
l5xAtnyvfHQe3Mqng+8jaUkNRkn93GabCJPUtnKok2ylDZ4TBMMJ9eh9Y8ws8sAO75u5IZ0o9/2V
8oN5n81JedSmxURqj1AGcyh1DRmMoctb3cv8JacIs30w7i5cUUEzHCr3JYn3aZ7+QEUlAbUzZcGu
R6QAfLghqH919QD7AqEk79CqNkki9qNsHXHMrxMxeLlFbg08imBCtN/mmORKieKhb/eWfhuddN/p
wY6lT+IT5hwta56qmflvaQ17u0CSn0bDyWCBtk6U8DOs9zSpwe/ayFhDXJQh5p5dWhmCXxBhR9fZ
7nFqijsx8fMte0ZUH5VvfdiB23a7N6RXcIfbOf3AhUoyhCF2CRQvfgJa3dh3H938LbMYy6gwflJA
Xuh8z4jzbR+OuxzJQGjPDRuDDfpohWR059TaZwF4c7TG7TCh+kfEA7jIzc5ZJ49zom7kjzP5nFGa
tpq9K6GEEePEHJeJAUIjPFBjUb/MKL9y6xBBWhkpEIDE2+FOC/pV2A8vlQWHS48aCOR2dUNcFZzD
FM1OxK1rX/pQ2X1YWO7wkE2Mdhs+OdfubugOFK8OUaP5A2VHcGNwALfQAMpYYwlBDnIKjXHeK4u5
TNXMm9ChVxToGbbgNHgo0EOcnLF7JO4t/0/mzqw5bmvL0n/FUQ/9BgfmA0RHV0TlzBzI5EzpBZEc
hHk+GH99f6BEX9O2fF2mutp6UNwryWAmhoN99l7rWwIrVSHKbSxEel4UkE/9CMlmb8J/UkZPglLs
9kZiPpEyduao1m0k8YcUxGBLtKliUjmQyQoqGPpmGDwbNNIo5uGHOgBmyJYhusnT91FTtzOyksVi
BABlMZqPOtjpvesxEKuOEaH1i9wunZUHM7Nwkyen0a+yrPhcte0z8duH8lBY8VPjS0zkNflXZfCg
Gtt8hMFCEB7jL2Rx+O2gxnYJsxXsecUOb/sB33Syk63GN48kcjhtxNPbcBlQETmIbMEPEM5x5vne
Xd3S62o0mo+e36IDkv6Z6YfbxsYnKWvvubXHl65HFD9E+MdUkmGbnDZaEE8D/kKetWD1mIxp1cJA
rSOt59GCp9wEzJTG7osMurNeS+5iTb8yOPngyJCVwA4DPd09mkmZL0Vmc8yhOcNjha2T0byVe0C6
VIZAxAHf+iMQTRvPUeXRhaoLMhy15k5x5UaPG7ayOiDCr0i+OFqx379JS6j7ntPvhFK6C0FiApxH
wsXDVkWxznBUN5nHZ0FoHkamPYx8kNW3lnVWVDEkXNitrtU/xxihZiaJikWRm3caYSAzp+n9T6ZY
4MtHSXouaU1eVZ2dzwhIBgqajFcacQEvVqrtnAEbs+4ZEsyzRJpvGgB4mdt2SncsZDhs0EyJtevC
uU4MRjmWH0H/FlCCwRUudDu3zs3pN630zHODyz9kD17tBDeybpb0S/2VEvOuEHrpbZD4H50S8h5Z
LPCDWh1qVJY5S83Kko0ZTYiBxN0XJRCrkuDHDcFk5UKzkvoOcbi2ikB9rfIc3TUG2mbpG+pjMGjZ
TR+8FC4zW6vK7XOrV2EPJTCpNdrAKz9nW6s73goTY7xTkkzdZ0Lt5kMHXIGFytiJASVoOMqV1afA
LBQTLo8LX943XtrRXDUBEYZR0yobFfE6l3/QwYu568jIr1wtHGn3XJSabHZdTTZK5EZbXnNzMhyO
mQfX0PXjx7T6NKhjSgwFtGU9PtiVf1E3pbVBitsxYYW75OBPGpPswEvDv1J9Jouca3QvqX0gxpgw
PCv5ZATZKS6Z/KtR2ZAq1+Fy611n6cfttW67ykVSD/Sim5F+PEBdRa2arR6rz/SU4GBv8unlN48N
ZeYgeH1ILGbmCnoFJbc0Zl8+VoCiWgCIWuBoYI4toIaWgaEvOxPeat4M5ZqUKhjCEXN2ro6yqwcZ
04zItaWilnvRxNVCr4p43rrDuHMD9bHOxmZtgj3fSddnKWNwGKFXJTlWKOexAS5NcTI6w6l/Ydr7
qtazZWi3iFFCsecF5pMB5q9C7pOlq0ZIrj0AS1xd0YpHrIl7mTSX+ZBf0UtfoUQ9pI64s4iJ86vH
GDd8aA6oT5BzRvYDZVLMsqF2C4kbsZUIwV7CWANDUpY3hkZkYedgkmGKSYKcQXIhHgDnqJvD0qwn
rjUGacCaU2PbTLUjk1SKv9bfp3lpYHvtr8uRYq/sPO8cs+JV1Ub5FYnU9TbDMIzntgf3nWK0iZXY
vzH4IyvsbjFffh6F02090wswA7ifmGxtRKSll86oo6z36mShy9SDvImHpCIHaJmmZbNxlZDw2cxx
lkHrXeM/tI+8wLeGq53nndretL5/3lEnQrlUm4vIbdrlUA8jJSzNt7B06rWTNsV573K+iQiCAlxl
ylHmyaMPxvXBzZK9R47FAWBcfYCIJA8I6J7x3bvLvlEWGErKy9QQ9jLpoVZRYRIkxNJ45RuWNY+Q
lt8xRSFBKu21LWTwW3J7bpICoU5D3JOeD1cIl8+ZFbM+gk+ay7Z+cTjfC51GGxjekJlUoZMpEFXU
7Yx+FDIU24e0Z3Q9UjBM1uZZoeCbb8MeV7V762Z4W+00+Kz7hTmzRlQqg/oJ8WI39frBv0SkXlaq
dac77fWIwizKiDYJAli4veod1RDLiCwYvA9rYZkHrQcnGMMmgKICOBrRmVNNRn7RU7YnvFcyymiA
jMm5L/ITc8cFL6UX1M/VsmlhhAc2yicV3OmY+sC2TTLX/YMedl+8ArRxL5q7JO33jmNKXC/gMDCx
bcPMeKoDklZbnby1snBJEkPt0Y5kJCFnpvDDU0KwkJgbQ/SgKHV4vHOt0CdHKArWJZPRmVG3zVzv
tXZJ85CokRr9UBCqs9p1hrMmCBZeXSF+9OxFo4/OOWEKLF/BLAs0EgVBxet2e1DD+lBPL0xPzw8u
YU1LaVDs+mwnQBs+SE/yeKFIH5itTEF5eK7SK0OKKUXVe5gYP8K39+GQ3sRav00YmelGd03lh24A
00wbIM2FWd27VGpx3+1xI32WnkF54OJL4f7/VHFHKLqSQUJ07Tl7zOiq88NLswzlWiPEbdP1IPQo
4FlLxtZeJ2asssovCmaA+7B30bIJeWN1kIhwGUiCzkKUOCQDpyuHxX1rF3V5kVZsU03Fg9vi49zq
yUc94vbC9ePprDil3u1Se6fKkEyKyNLnWSLaQ04rWKBUjXJYDhWvrHWqE4KCw6K9SM3gWBbo7Bpz
7JAlojPS6y9p1tu7zEcVUXKJLSVE+KVpxZU1/Vbp/WNuADoMcnD6xCOSCUEL7L4Yx8lm2xAeYN+U
uoO4xI0uopinmDuw3We9iQAYBb7ZDuR2IoRGDIEGDVAka1fh5xsIQB0bAPuQtL1CE7jOLvLW2mky
fTRM2dw14PVq7UCTYqBfBqJ+bK2bioQ2WyifO6Hf9TXG+p49RZwPd5EFUEUvlu6IeAvWyIPnpc4m
VsWm1nDW2n30EPk2ORrShek8NocOjNbeIVTXscbt2Mtzz089VOztWkYJwks3mxW+A8LSzdplVlE0
m4hA47iBn9509YahAkKUjt0tCvz2zHOMMy/GvtDS04ESZKnldKvvSaVE8ZsRTegXanKmp1W9clCz
gEIhJomlhKhnK/0UBAbsYyV4CKc7s8QupAsNC32ixXiD8mqZKGjr4FWZM2CR9pJZ9rgqglibqWqh
PDZ+sdV5g9xZFqnAcSeam6yKsCLrwyZV+mHBnKXbRmxxazAgGzEFT1qeXhFHUQH0oXVRjvGAeGok
csMgAaNPQEa6artQJnavjD5lgw0CXFOQWQ1M0X1IHQbRQytQW5PGRvYHTCZYlyJRndfE6zlGu4vG
It9nsusOEYSgeWeQqWl5wz4nphNRfyvmSlfJC3I6gX9ZykGzvCP0eWjNY+ZcJ1ZQLT1INatCBKeQ
Cekx80FFgnVI7itcifOU8n4NKSdZ1kNn73WNfS7ds1NBAU+WkYyORtE3Z9aIPaJiz7/27FLBX4JB
oB+McGex3krVgltEzk5ddGw0sDleICIiTdOgWJC6OfIqKOWZtKNDJTGF9ujiwtT6ZLvZ2udmCWIS
e0a8rWtAXRnCRQ9tQVqV21BNkjOntZBPGMW+h2A8t1THW2YiABOE6NE33dswIGvH9Ag0sSR74qjT
m/sm47FUlKz8nLTdWeiO2ZmOWGNZ5cFzisMDQEvNzcmw0V1WKWwOtm8aLv/PQxRmq2qsyUiglcmD
Dg2iGwnlIHIoawmQihCMzaAVmyQIs8MPoCRPbF+BPDttb7thORT+qo9pYbBrqWYWgTqsiReMpRWc
G6658j1l5MXqI/xwFYbakbbvyQjbVibC/n5q7cmh34Q6ZxK00ovTsy/JZQTjX9gXviQbLE0pSsMu
7mYWghG2Tw5+qxzJrB0DMzHsdDWivEcLyWDPJ1Dugl7EVUJ/gUDxdA0ORW69rCD4GrbHIlNxcaaW
11KdBirlgkGkKlKSZTro5jwwUbZpOZu0UNp32MGMTR3SFXACYFNWlLn7itaM7yXKxvOTbm2a9g0K
m/Ra8EzrEQDNdrhOm4hexCjCXeBcajzV1wNCLvxCVJJGlV32XbL1kkI7N0K6RjW0nYUdlVcV7u1t
YHjmpna6z1Lv5U42HVFB8RSUPmHrZardITP3BcEJyVDTE+zWMhDszsgfG8v4BiybdW7EPVmALP7I
8VAkuBbrtB/tdVlE+wIcEAp8kCCQpmMro5HgOeXBJAcvFWZ53aDbjxXLvxzMaQunX8NgOQvBWD/4
cmhXicGrahjjc9v0yJrR2On2le9gR6xflOkbFe2+1tSrSECsGu2aiVnYEG/WkXGSwIsNMyq3NiXJ
rQoqmG0qRlk9FusoVuTRQegvOgM2f1qR2MXE4sx0AgrkCnRCkwJHs8BZ78OoO0YK2gnhoeoc3e66
83J9JfG0ZnW5yjxBcPcQmPREYXXGnK/OT6/9KDp5sYj35N0+6qq5lTm5Sk2PazH6jI657N2nHKPl
Us3bl77FBJz3fXSmVHKXJYmDvWulmhTCVaIH6GhNvjLJSmH4MDbK0cxydVGJmoyxRvaIJaOdmXWX
Q8RrV6+ETptJ6NTXzZWIpYMTku5FZIYkjJLmkbIMTF6U6cOHxrAoOsbVeo3VNdomvtvAL1NPGhto
bkn/WqbpXlcKZz4aGItaGxBtpTy3TdEsbdpYiG6SNUoenHAXmEQuNIn6tpbaJskzuQmCek0wdlGD
RbH8EMlotgK1T0Iy0ZVjgGYmhkSSY8EMWmtdCYGZV3WQQtbPKEgkb/JQA7kS2AtEDStcfyqt7Rav
DRBkVxuXlts+joGabtPPolCOIio2TU8WeQemFnc6DdhY0VdqZVz3smKtYKNH18P+VPuTPU9TSXKs
oAY0dg57z8GZ4h61+wxhzj6CPjJTc+NMqbNuFVvJRWN6REUY86R5DoqnwgX4Yfvjeax8aZjzlzbp
ln1E+W7o/l0aiXtQQcousgtiXjJrwY8+jTlbD/p+NLfKYNeYXcrLVMOgMLbawYyqc8P0nmEOYMkv
kFrHBZ139rjlMkx5D/BaCS5jmObIlos56tRhF6QDOYq1Ui9qQXQ26UGA7wr/TE/YITuwNtLJT4+J
bSdg3NLXXejY1faBe2+VKB1S5ufsi4vPXsSUWRfkWjBpeXbb3FhWLXbdym3XTm1c9i0D8JTSrKG1
gqsRZWpB1oZJx6U0Y/bIDikcIR7dubCgeBdRt7NH+cLwHHekfuuqyakphi3m0r2X24CKTBMXc4Z5
bhgOgT189qzyItPTGqf4GSXguTScu1GLrts+6qHaiUPfdKehTNZR7zzYpjgG/SoZm2NRPMXeVKRl
CZwXw1thV+S8kaXEmSYKAdX7qD5ZaVQjpyPMwMM3744D3MsyoMsesX74NEdBDJggFrk5uHkDTTym
RSvYKRI7M8DK37AuYQkRtPpFoaOUC7+ESv4Qt8xTxGYw7xpFcDD9MiGOtq4aVunSBxBUc0Az96/d
QdzYerx3ZPHga6SyG6W5UmV0i0jhIkBqFhT65eg7N4rBLn1Xmt2jtJz7tMsfqrEP0PdTiWHbVPUp
vZ0edNXsTVb4c/qHtVY4i6xjOSCRKUB0oio+zhD71smYLklrkMug0BZO0xKgZGQXbadkpCeCGnU0
jJ4ufkQ8+Ep3rlZ0BCHEu0s/qZF6YUKmt4f7GU/XntY7smL3OjYTBMiEYZ7nxMobiaXfM6Lz6QbU
T7mVmqs46Z79BGCcEsanushOtqPFlzgeqf6jsvRQqHT2edWQ2mnrJ1Vzck4cbqswu2lclBQNOSZ1
0I3rLuChcVzwfBqr6jbB9cu9RLGgNMWzBh1gQwxitdS0MlqKJGwWSsJWBsUHyCPDuM2r5r5O0s+9
CKt5Rn74zMhelIIyDZQb62lMu1IoBd4F2mebHl4YSfUc1EALMh+ilihAkPKj4/QXgV7yVhsGwvEM
GpiTl5AsVX0pGU1uxjzc1P6oo/uz15WSmjtyRRSBqGPaBcQpeWrlnHkS4heasSbkuks6O5yOgehm
tplto+xDqwp5KaNpVGUL77S8I4lkmSbNEoicejYaynkRa5eZhV98qIY9U5Ho0A85acsYpruaGYuV
26vBGpxdWVt7TH1wvgPRXUIQOE8gIZGqiRKTLv6d3inRpYW0ZS7i4txmp7RzbWXC0qvM9ySo5V6S
9huRjV5CSqqoQDca15uvjFA8sDPirEwYDorVGGfcl2uTEcsGPdmT7KEnZNOEK0lpr9K6n7spYBQx
ilVvFJtSdtpDHhH5G6julW3jQSgS4G9d3dxWeVZvu6bX16rEwzcUKuTqKrrGDf+cGC3prGyq56Ha
3HVBHNwtVJEU81RjIFH4E00sdAA7AGWcjSrruu0BvfYEPTx2onXrQe4kCaED4KXhVritJHVdHJJF
T5AB1p+Sr5ij3oEPyAjUA6fGq5ZErnSUW5pTeAhfPc7QYoqhvKaV7x31EapGS/O+0PqLQhn9LXGe
Ka4JIh/CZRAF47JzCLEkujhhx5C08aXeds42VtmgaZiW51KoX0afrGY7Z1jgJuFF41TxkTHjHRGQ
2r5yoTO0hfalLjD9WpgmJCETW8nIag2o547BU7onNagqkk9qod6C0F0OlWXeC0+/Q6sMTrhvCnIE
GrZXZdFsY4b/S7aKy7jL94A6x0XfFnviWsSABTSP0k1bNVc5oI5DXVu3tV1qK5X+qEc/mSjCbFdk
5mOP3WULjjY5jvE2Dj3j2IB2pYVobM2WBPLEHhgv1CZwbwSDSzuK6Z8gKKSRX+I8LcovTt6/ZKmp
LSEXjtdt69xrrrjL9Wg8KtshEMx56ibE0nWbFir08L0zGcnlYKabsE95SFnl8Y5bJ99gJ9IXyZfe
zqiUwLCWTd6tc0N+AdDFMDIj1B3wmrUINfw+AztB2mrlqnOBojG3IQM7u7JBCa4tpiOzcV4aWFtM
Xmtrn1zyGTqCeVsa9aIASDxTdHbGuFUJlQHObJM/xMzTgZ9g2aGxqH2gr92Qd7Oy6IyNB/lEHVIo
rT4kwcwvQEUiPos1q9w0Eok5cOjRT6cCWX+WBHOstB5b8mhl4arTXdZxi5FSZREWYHHBZ3ohPMZb
7Yvp9hjMnHA5di60XlecKeKQmeTpjj72SLqUG2lcGErqbtRyqK9GsJQYEptxh859TF4SnvtrI8IV
BOTIrZ0tOMd0TWI4ykmQLFWUVLN+QNI+tP3ZiOsY8210X8HMXSj0speWY0/4frxT4GJBwDOaDhVS
GuE/dWvsIA3e/QGTiqyw2mpERY2dv0S6XW2tqSVpq+qO5gOjMRlcaTHbdkuA15VskmeF6T42oOdW
Gm2o0gDNX6HtY1sGqneEYzDzeGjdIlPXdjx+GSdtgxfpbHZ90I+IGma9xZmqOqksbcJJUETdG6m1
pZJ7Klr4aChBTZKbinvfzfp9x7ip0+gUZUHQ3SZOe1iqKQyFWtPdLcKGfl7kwy4cTKo9qVZr0ZQC
To71jCUdJXjIBES99n28dOmoHiBJfVZkcZeNU3Zag27BL2kauUbdrEqCSTMmfcbE/8zQ5/fJbVRL
YMa0vtEUrJwqhJ04aC1Ob3EiCEO3q0VpClqD6DVcJwznXZK2eAiAsQ3lYzPyCE8Z3j3ojIVEz7qI
yeRVFIDBigutXOSEV8IumVeiurYGi7IB0dms0twHvAtiFpTp7XTvI6dPCRPqUG04j0bGJC/KyOi2
/eG6UI1Hl3BVQ8fvpgZRu+ilvMz7GuKo2Srr0kuexFBEmBBBK4XenelE3aUflQc75yGwiKJgAZBU
WjQFC/Xi9TEjKEPlQ9dnQaEORGJTz7tJH63yGCUuaPRD2hId1lVeepYMNIf7O11QoNQFGTF1TC8Q
+4BPsLv5ddfDT6+FedVV7bCIm6GiwP6SjrTZelDts95QgeiEwz2+eJAhatcshoIAnn7EL5qFSbak
YUoysudgO39gNq+v6zZ4IS1DLHtFsmgMDGwide0lg00x2W3KsfYOTvsQDpZYayngB6+l4MDQ4O5j
mHq6Sts8QPA3k0WbrUAC7aThe1vFN0+GhrFEjwi7ZRoEEpAnF+aPFqyUjOXZ0AqPWAPb2FltFR+U
ug+XbRu196LQ1jkIbYKYCHepGnVVlmwZhsLQHhRXPdYdA6s0jLEINkp9XUPw5Gs/egG3i0kT4MLs
e14WxpZ2YXOjS3eKN1aYePT+OhHZdT4Y9daNMc0mesgwshXjBZXueW2G7lqNo5AAZG/uejVmYyUN
Fk4ebCED54cijRZ1FcmjRN5UxuEE/lAf+M95ocjeWvo2t3/XIJRq6mZhmsLbVvjt8GPSoNfVjhG+
oS6HiBA5M6eetMf+8PqbGUcETzr08AaovRdM7mBry2vCYZx95RS46BAVE6tOlQTdZW2wDJiE3V8O
nnqrxnW+ULsiWwNLZaTDXgOAtrGr9eKxtTyga3FbX9J4XMvWFIcmS/x1OUrang3+1T6Ra3U0u6ua
LO+6Yx5Wq+fsBAJqbFb5Ui6gcGh7Iy6u3MAeD5avp3OqECj+sgfwrBovjmijw8BzIgaWdg3iUpH7
8OilVQDhIbJJ08JDXqaHELgEPr9RX7g1XBFa3f0ic6eIuEpbEsqmHs28Kc9SlTIu7KMlzLXwJVfc
u5ZOKtksgb+oSwLXmxGnvZE421r68qwP3cugzElaNKD5gJAdoMMy1uz0Lt2IFgNwwQu+HXXjYmyB
1RINxJ+YxE+VAjPR1HjyWrQKaQz5XRH1F9QI+iKkWbJwKmBNtVIZS5MCZ5l0wPDzmCFI3JfV0nCR
ZoVRcSldXJJkiW2jGMu9EamAlSo/34752g6t8KKLdMrvxidXtW3CCyUkWomLfR+pNZK66bcQ7Gwp
TehHhjK3pWjphaq4sFpec3a5j10ichNUTKTXoBAIXjlryWfvzK/AhgfCcgg8GBleWRQ9hsw3mUfz
I47izxSz8SYekpbEHXQwEfsI0fs2756xxwFmLewixPXvpYxwkXZvPV8Gc6sqOLXiIUFK5aN+upEh
jwmRgSMR4Y9DedBj9xbFSUyXPdIOdDnFRnGrdhlVxSWMJXHR95Z5bNIamALpUVUiT/Q960OWGeGi
8csXHYkuQ63OxemMDoU1pDiA7u8vqjhb0EuM9rYzurPErkd28DFkpR7QvS889nSRWCiuIjaeZ2dz
XXrVveDBRp9ISF8h1ZVl+ONt3kTQpZR406uMDUIYhDoRjpuyzBnSxhhrjbJSqPJNWAkkSVaNbtIP
T66CkGq51uqWxEKS1mxrWBoNJWat0UVLR5++yagxw1bGQzKk9Lgy3NrAh2KMtQy+W9CkW6f00zsz
hzPozAszqhFlNcTdtMShMsyDEwypVK171FAGVy+1RLGk7Zis1BKMqQDb3IayPYxGcEVcpXPmh/gc
QFhtwja/yjUbCEk9PgxlkawHo4nWepp8onOeQQTwsrVujdlBp4FNTlvNTCYf1pVapItiMqe2ZV7N
tWIczrPKu0LrSLjfUC9L1FvsMNV9CffIUILmJhrLL9al9EbvGAXWMarArNVZVd3gm3rKwvZspPVn
59nCt/p6ziLqQ4QtvigU5VK37vHUlGSdpwiGINfhFrjjCrMPC5AtYa5cpx3agFTx7tnHHXBbCfBm
kE2YS6/qECscbPGzkmHkkOXezCa3YdOY1aHS8uCiFNYhGshf77jrlvWVGdqrOC8WdYD9DIrXjjNc
IjwZUHeZNm79yjmT8SaRYFNk+9i5Kb1O3p9jjQWeVF2kEO3CZAg5dzQkXLVTUxyi4Kusca+Sj7Jk
daevmQDiqUrgkS7Y5I1bIy9VXF4GHrgVbRwP0WT0w/PuX9hQEQatW9UB0eaaeDAHVSzCXGbLokm+
AIGcstSRZiq6f4zHLNzbLlVSiPQWekg2Ttoi84qwhrWRDcGmUFCjt7jbG5HeKUDxozF8ykYtx0c8
KzveA8Ho1MSQBLj3PUyHVgQ7hSBq7EKQnL2eorM/uZIgoirp9glTrJbQEz2vQUWgZkgbbCKlBgKs
bcEiRIOyjtOGhLxoxuNFlAlOlpKMPa3J79zKZK/0DN4TWLRrfO4NjCVsYJaswGLFLR6oxio1W9Sh
TgvGg3ibeVz21rxBjBmE+EO5wAvEKZS3Jn1/K+ZT0R1LhoqMlMh9NmhuT/qCF7UTysof2nsrBJzL
GJ9IBI88eCSQE2yQOF8l0r5Yo7UdR2K7tbR3oHrb3XLZmJz6IeEFojfGuHWG81KLJq4/4RtOxeWs
KaoKQDFpnB07vUYrsuqaMt+4Fho3U+YLz2puSy/CQpnKxzxPF8zMV8LKryjOSD0ewvTADJPKGNId
6anF0g+cfRR5+iG26Cnja9wkiUurxJ0YIOV04js0aVZNSclsImGjzfRwFGRrB/AxGolKuYShOOYD
FJBWkGJsXxnh57b1zF3TUeUnE2ika2CCe9ZA0a6BOmvR6Lrg6wh7EcfENoJTlUcnEaOnMaR130TV
SYu9lSp8YvKGyrsmwBlpl8jvIAoVmR1B76zanSfVJ2NSWmqhVX5yIKxXDcZYn9jBit1oPBZovxJ3
47AHWNiW22+C1mEkbpDMHXOBF1qQ7OB09+vaai3a7TRSaOIbM/qX5tIkD3PeqQHddh+EGUhDfL+1
HLHdWvri9f/qnj1cGqVKi8gjKSWD3EdAMJgqpPnXNem9hNw827T+dJ2ZhWXoVz1MH4VEWVIi5LUQ
kiZxtQuLUttphXvVxWm2tqsOxxJRK0sDnCxdUSoaGugWrtCTwSZDBVarWO0Xi3S9KPnM/n9c54ht
dxhmq00eeTjYimSvq222QSg/c7yq2uBKu7eK/NwfXdJe6A/Om8LeWhqo504ycVFgYwkkCjQ2Jm6D
dduOiMc09rNK/SXMJ45NcdAN4wzigX7j0bCDcuiz2PdZcdv4Cnqw0tlZkkd2kFF6YWVosoexWJaq
42ygFChnnoHECK8ilD4UVZajOqugwZelo30dk7y70VIBiBLy9NlAoOeM8SgXZiiVHT4WgBO0VSB4
0PtVKOJmEb31tUzPg0iFez79hqYyW8PzvQ5N+Nmz2jmw5TV2TjJ1iwYmp/99K9ZHTFb/r2PHvplu
pkiw5atf9bJ5qYarl7pJJJ4ufrz/kk9/e8zDTN7kf+8f/fmBfnr5S05ZW5/cJu+cL68f6vUT/9kx
khNsheYZ0LZm4t1STSzduvr6C+MUoyr/218DQNBsLFzW5Hmdfn01kv3qHH3vLPz5F/x6Ov/837z7
Ak95w0iNy+CHefbOpqb91tv2nVPwmyP86xToBLlZOmN+69t3xCP861PgTpZfrDe29vUM4crhlP/P
n4LvM9Ehjn/0NrB+FhYyFFxPX6/z786BS5tVw//x9a//f90G3z0HwlUNW/8tB+Q7t8JvjvKvW0Gz
pmsNugPT99df728F82fVQg7L4O7r3/7jbgVd6OZffB6+exJ0+2fyPDgLDk7P11/vTwKoe5zquqOJ
f+jzgJVexx/6sXXR/ZlkANYEE0fp9AvH368XBdZFlQQbzsM/bTUwaKx8vS9/86r6b7wV9Oka87ir
gvfLr762I352BQ+A+bZS/vMeABIaPvoAYE12sFmahEm/+/bC+hkGD35TA5vo9Osf9+3JI7U/eu01
7WfM2LzrJoP3r669mKhGQtUxuf71W/4vvCV/qammxu7zazUVvtR/VHR97x+8lRG///tvJcTZM4UO
dcK7fzhZi7/+7H8VW//5blF8fcf/6i/f3vmvP+fbf/7tC/7+R7/7WW/f6u0PN+FLdaqeiKV5rfO+
fcwpQPf//Md/Zc9BdfrpWJ2eX+r3jvzX9/y/PtDvYlJ+WfH+9PhVk52eglPyRz8C0wpv/g//iLo+
pW+HmU4+DxM3zUcPi8fsVL0dZjos72me0I8ednOqhlN2ejvQ681iMNt7+4M/9KD/pVO9CdPvnmnN
VI2JQPb9Qv8v/YjtKU2bn/7XKS3+90+7E6LR8N0ZonCfSvaP/pTdqcrY8cTvT9LX7ceHj82jkPzm
wKYLQOWjB96f4jo4PXcvL8XbwV6vrUDa9vYHf//aHk7PwfDHjynH/wF3+8VzyMd/+6CvTxFvpB9w
MY/Nc/MUvFTV8O7gE6vu7Q/+/mk5Nll0enw7zuun/vpG/ujVvDpFp1pCKnl37K/l7kePfY0dPXy3
YBlUfj/gGt6c0jD56fz03Pz6U397S3/0U99Kear+aBE3TNv8AXf4/Ustf5q9ZP4peffpv9aXH/30
hxOLOQuWfJ+y/q12/+jR103E0eWvP/e0Q9SNH/C+WOfvnspfdp4f/cy8+H/Bmp2HT/kjV/esTmDz
1O+/h4aL4AesA//1Z4UAlBOqwB+yUIZjXr0vB6aDC8LV3r7W319u4CcXzfs76NvBf8DTuzg9U4hx
/nmCgcf8tDm1L0n49qFf3yXTFzHgunz4ZTX9hOlSvx3p29FhN02oo4/eWn+eiPfBEuTw4lNNnoZ3
TwVXYfrsP6CY/DN86wc/+eKX5+37GMEP/oj5v2Nrffj4/x5u9MEf8fqeOcXTF3m7E1/vzm/4pB/w
ptnyKvju8X/ALXTzwqPl/7bGZ4Jn6DS2377U31+F9qdnzs/bcaaTAxjGUHWokgT88D8Y8Pzb9eiP
dpK/tJl/v79866D/0X/2fvM8/Yun5OVU/ef/BQAA//8=</cx:binary>
              </cx:geoCache>
            </cx:geography>
          </cx:layoutPr>
          <cx:valueColors>
            <cx:minColor>
              <a:srgbClr val="FFFF00"/>
            </cx:minColor>
            <cx:maxColor>
              <a:srgbClr val="FF0101"/>
            </cx:maxColor>
          </cx:valueColors>
        </cx:series>
      </cx:plotAreaRegion>
    </cx:plotArea>
    <cx:legend pos="r" align="min" overlay="0">
      <cx:spPr>
        <a:noFill/>
      </cx:spPr>
      <cx:txPr>
        <a:bodyPr spcFirstLastPara="1" vertOverflow="ellipsis" horzOverflow="overflow" wrap="square" lIns="0" tIns="0" rIns="0" bIns="0" anchor="ctr" anchorCtr="1"/>
        <a:lstStyle/>
        <a:p>
          <a:pPr algn="ctr" rtl="0">
            <a:defRPr sz="1200" b="1">
              <a:solidFill>
                <a:sysClr val="windowText" lastClr="000000"/>
              </a:solidFill>
            </a:defRPr>
          </a:pPr>
          <a:endParaRPr lang="en-US" sz="1200" b="1" i="0" u="none" strike="noStrike" baseline="0">
            <a:solidFill>
              <a:sysClr val="windowText" lastClr="000000"/>
            </a:solidFill>
            <a:latin typeface="Calibri" panose="020F0502020204030204"/>
          </a:endParaRPr>
        </a:p>
      </cx:txPr>
    </cx:legend>
  </cx:chart>
  <cx:spPr>
    <a:gradFill>
      <a:gsLst>
        <a:gs pos="46900">
          <a:schemeClr val="accent1">
            <a:lumMod val="40000"/>
            <a:lumOff val="60000"/>
          </a:schemeClr>
        </a:gs>
        <a:gs pos="0">
          <a:schemeClr val="accent1">
            <a:lumMod val="60000"/>
            <a:lumOff val="40000"/>
          </a:schemeClr>
        </a:gs>
        <a:gs pos="100000">
          <a:schemeClr val="accent1">
            <a:lumMod val="20000"/>
            <a:lumOff val="80000"/>
          </a:schemeClr>
        </a:gs>
      </a:gsLst>
      <a:lin ang="18900000" scaled="1"/>
    </a:gradFill>
    <a:ln>
      <a:gradFill>
        <a:gsLst>
          <a:gs pos="0">
            <a:schemeClr val="accent1">
              <a:lumMod val="5000"/>
              <a:lumOff val="95000"/>
              <a:alpha val="7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3.png"/><Relationship Id="rId3" Type="http://schemas.microsoft.com/office/2014/relationships/chartEx" Target="../charts/chartEx2.xml"/><Relationship Id="rId7" Type="http://schemas.openxmlformats.org/officeDocument/2006/relationships/chart" Target="../charts/chart15.xml"/><Relationship Id="rId12" Type="http://schemas.openxmlformats.org/officeDocument/2006/relationships/chart" Target="../charts/chart20.xml"/><Relationship Id="rId2"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chart" Target="../charts/chart19.xml"/><Relationship Id="rId5" Type="http://schemas.openxmlformats.org/officeDocument/2006/relationships/chart" Target="../charts/chart13.xml"/><Relationship Id="rId15" Type="http://schemas.openxmlformats.org/officeDocument/2006/relationships/image" Target="../media/image5.png"/><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 Id="rId1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289560</xdr:colOff>
      <xdr:row>1</xdr:row>
      <xdr:rowOff>22860</xdr:rowOff>
    </xdr:from>
    <xdr:to>
      <xdr:col>4</xdr:col>
      <xdr:colOff>327660</xdr:colOff>
      <xdr:row>5</xdr:row>
      <xdr:rowOff>84783</xdr:rowOff>
    </xdr:to>
    <xdr:pic>
      <xdr:nvPicPr>
        <xdr:cNvPr id="3" name="Picture 2">
          <a:extLst>
            <a:ext uri="{FF2B5EF4-FFF2-40B4-BE49-F238E27FC236}">
              <a16:creationId xmlns:a16="http://schemas.microsoft.com/office/drawing/2014/main" id="{A57D9DDE-F3AC-40CE-A0F0-18BB82BA2B2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482" t="34724" r="9108" b="38872"/>
        <a:stretch/>
      </xdr:blipFill>
      <xdr:spPr>
        <a:xfrm>
          <a:off x="289560" y="205740"/>
          <a:ext cx="2476500" cy="793443"/>
        </a:xfrm>
        <a:prstGeom prst="rect">
          <a:avLst/>
        </a:prstGeom>
      </xdr:spPr>
    </xdr:pic>
    <xdr:clientData/>
  </xdr:twoCellAnchor>
  <xdr:twoCellAnchor editAs="oneCell">
    <xdr:from>
      <xdr:col>4</xdr:col>
      <xdr:colOff>457199</xdr:colOff>
      <xdr:row>1</xdr:row>
      <xdr:rowOff>15240</xdr:rowOff>
    </xdr:from>
    <xdr:to>
      <xdr:col>22</xdr:col>
      <xdr:colOff>198116</xdr:colOff>
      <xdr:row>5</xdr:row>
      <xdr:rowOff>83820</xdr:rowOff>
    </xdr:to>
    <xdr:pic>
      <xdr:nvPicPr>
        <xdr:cNvPr id="5" name="Picture 4">
          <a:extLst>
            <a:ext uri="{FF2B5EF4-FFF2-40B4-BE49-F238E27FC236}">
              <a16:creationId xmlns:a16="http://schemas.microsoft.com/office/drawing/2014/main" id="{EDA80D0F-264F-4B13-A0B0-EB5FCF7E848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87" r="64729" b="-287"/>
        <a:stretch/>
      </xdr:blipFill>
      <xdr:spPr>
        <a:xfrm rot="5400000">
          <a:off x="7852408" y="-4758689"/>
          <a:ext cx="800100" cy="10713717"/>
        </a:xfrm>
        <a:prstGeom prst="rect">
          <a:avLst/>
        </a:prstGeom>
        <a:effectLst>
          <a:outerShdw blurRad="50800" dist="50800" dir="5400000" sx="21000" sy="21000" algn="ctr" rotWithShape="0">
            <a:srgbClr val="000000">
              <a:alpha val="43137"/>
            </a:srgbClr>
          </a:outerShdw>
        </a:effectLst>
      </xdr:spPr>
    </xdr:pic>
    <xdr:clientData/>
  </xdr:twoCellAnchor>
  <xdr:twoCellAnchor>
    <xdr:from>
      <xdr:col>5</xdr:col>
      <xdr:colOff>571500</xdr:colOff>
      <xdr:row>1</xdr:row>
      <xdr:rowOff>68580</xdr:rowOff>
    </xdr:from>
    <xdr:to>
      <xdr:col>22</xdr:col>
      <xdr:colOff>518160</xdr:colOff>
      <xdr:row>6</xdr:row>
      <xdr:rowOff>106680</xdr:rowOff>
    </xdr:to>
    <xdr:sp macro="" textlink="">
      <xdr:nvSpPr>
        <xdr:cNvPr id="6" name="Rectangle 5">
          <a:extLst>
            <a:ext uri="{FF2B5EF4-FFF2-40B4-BE49-F238E27FC236}">
              <a16:creationId xmlns:a16="http://schemas.microsoft.com/office/drawing/2014/main" id="{836B51F5-4BB9-4D5B-873D-B98A3C8B4CBE}"/>
            </a:ext>
          </a:extLst>
        </xdr:cNvPr>
        <xdr:cNvSpPr/>
      </xdr:nvSpPr>
      <xdr:spPr>
        <a:xfrm>
          <a:off x="3619500" y="251460"/>
          <a:ext cx="10309860" cy="952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4000" baseline="0"/>
            <a:t>E-COMMERCE </a:t>
          </a:r>
          <a:r>
            <a:rPr lang="en-IN" sz="4000">
              <a:solidFill>
                <a:schemeClr val="dk1"/>
              </a:solidFill>
              <a:effectLst/>
              <a:latin typeface="+mn-lt"/>
              <a:ea typeface="+mn-ea"/>
              <a:cs typeface="+mn-cs"/>
            </a:rPr>
            <a:t>SALES</a:t>
          </a:r>
          <a:r>
            <a:rPr lang="en-IN" sz="4000" baseline="0">
              <a:solidFill>
                <a:schemeClr val="dk1"/>
              </a:solidFill>
              <a:effectLst/>
              <a:latin typeface="+mn-lt"/>
              <a:ea typeface="+mn-ea"/>
              <a:cs typeface="+mn-cs"/>
            </a:rPr>
            <a:t> ANALYSIS DASHBOARD</a:t>
          </a:r>
          <a:endParaRPr lang="en-IN" sz="4000"/>
        </a:p>
      </xdr:txBody>
    </xdr:sp>
    <xdr:clientData/>
  </xdr:twoCellAnchor>
  <xdr:twoCellAnchor>
    <xdr:from>
      <xdr:col>3</xdr:col>
      <xdr:colOff>243840</xdr:colOff>
      <xdr:row>11</xdr:row>
      <xdr:rowOff>114300</xdr:rowOff>
    </xdr:from>
    <xdr:to>
      <xdr:col>20</xdr:col>
      <xdr:colOff>518160</xdr:colOff>
      <xdr:row>18</xdr:row>
      <xdr:rowOff>167640</xdr:rowOff>
    </xdr:to>
    <xdr:sp macro="" textlink="">
      <xdr:nvSpPr>
        <xdr:cNvPr id="9" name="Rectangle 8">
          <a:extLst>
            <a:ext uri="{FF2B5EF4-FFF2-40B4-BE49-F238E27FC236}">
              <a16:creationId xmlns:a16="http://schemas.microsoft.com/office/drawing/2014/main" id="{187CFA79-7BF7-469D-AF11-352A97165219}"/>
            </a:ext>
          </a:extLst>
        </xdr:cNvPr>
        <xdr:cNvSpPr/>
      </xdr:nvSpPr>
      <xdr:spPr>
        <a:xfrm>
          <a:off x="2072640" y="2354580"/>
          <a:ext cx="10637520" cy="11506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800" b="0" i="0">
              <a:solidFill>
                <a:schemeClr val="bg1"/>
              </a:solidFill>
              <a:effectLst/>
              <a:latin typeface="+mn-lt"/>
              <a:ea typeface="+mn-ea"/>
              <a:cs typeface="+mn-cs"/>
            </a:rPr>
            <a:t>The objective of this project is to create a comprehensive sales analysis dashboard in Excel to gain insights into e-commerce sales performance. The dashboard should allow stakeholders to track key metrics, identify trends, and make data-driven decisions to optimize sales strategies and improve business performance.</a:t>
          </a:r>
          <a:endParaRPr lang="en-IN" sz="1800">
            <a:solidFill>
              <a:schemeClr val="bg1"/>
            </a:solidFill>
          </a:endParaRPr>
        </a:p>
      </xdr:txBody>
    </xdr:sp>
    <xdr:clientData/>
  </xdr:twoCellAnchor>
  <xdr:twoCellAnchor>
    <xdr:from>
      <xdr:col>3</xdr:col>
      <xdr:colOff>304800</xdr:colOff>
      <xdr:row>20</xdr:row>
      <xdr:rowOff>99060</xdr:rowOff>
    </xdr:from>
    <xdr:to>
      <xdr:col>21</xdr:col>
      <xdr:colOff>304800</xdr:colOff>
      <xdr:row>40</xdr:row>
      <xdr:rowOff>30480</xdr:rowOff>
    </xdr:to>
    <xdr:sp macro="" textlink="">
      <xdr:nvSpPr>
        <xdr:cNvPr id="10" name="Rectangle 9">
          <a:extLst>
            <a:ext uri="{FF2B5EF4-FFF2-40B4-BE49-F238E27FC236}">
              <a16:creationId xmlns:a16="http://schemas.microsoft.com/office/drawing/2014/main" id="{7F21F700-1A30-473D-A360-CED4CF1EE79E}"/>
            </a:ext>
          </a:extLst>
        </xdr:cNvPr>
        <xdr:cNvSpPr/>
      </xdr:nvSpPr>
      <xdr:spPr>
        <a:xfrm>
          <a:off x="2133600" y="4099560"/>
          <a:ext cx="10972800" cy="35890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r>
            <a:rPr lang="en-IN" sz="1800" b="0" i="0">
              <a:solidFill>
                <a:schemeClr val="bg1"/>
              </a:solidFill>
              <a:effectLst/>
              <a:latin typeface="+mn-lt"/>
              <a:ea typeface="+mn-ea"/>
              <a:cs typeface="+mn-cs"/>
            </a:rPr>
            <a:t>What is the total revenue and profit generated this year from clothing sales? Additionally, how many orders were received, and what was the total quantity of items sold?</a:t>
          </a:r>
          <a:endParaRPr lang="en-IN" sz="3200" b="0" i="0" u="none" strike="noStrike">
            <a:solidFill>
              <a:schemeClr val="bg1"/>
            </a:solidFill>
            <a:effectLst/>
            <a:latin typeface="+mn-lt"/>
            <a:ea typeface="+mn-ea"/>
            <a:cs typeface="+mn-cs"/>
          </a:endParaRPr>
        </a:p>
        <a:p>
          <a:r>
            <a:rPr lang="en-IN" sz="1800" b="0" i="0">
              <a:solidFill>
                <a:schemeClr val="bg1"/>
              </a:solidFill>
              <a:effectLst/>
              <a:latin typeface="+mn-lt"/>
              <a:ea typeface="+mn-ea"/>
              <a:cs typeface="+mn-cs"/>
            </a:rPr>
            <a:t>Which month recorded the highest total sales revenue and the highest number of orders?</a:t>
          </a:r>
        </a:p>
        <a:p>
          <a:r>
            <a:rPr lang="en-IN" sz="1800" b="0" i="0">
              <a:solidFill>
                <a:schemeClr val="bg1"/>
              </a:solidFill>
              <a:effectLst/>
              <a:latin typeface="+mn-lt"/>
              <a:ea typeface="+mn-ea"/>
              <a:cs typeface="+mn-cs"/>
            </a:rPr>
            <a:t>Identify clothing items with the highest sales revenue or quantity sold to focus on popular products</a:t>
          </a:r>
          <a:r>
            <a:rPr lang="en-IN" sz="1800" b="0" i="0" u="none" strike="noStrike">
              <a:solidFill>
                <a:schemeClr val="bg1"/>
              </a:solidFill>
              <a:effectLst/>
              <a:latin typeface="+mn-lt"/>
              <a:ea typeface="+mn-ea"/>
              <a:cs typeface="+mn-cs"/>
            </a:rPr>
            <a:t>?</a:t>
          </a:r>
          <a:r>
            <a:rPr lang="en-IN" sz="1800" b="0" i="0" u="none" strike="noStrike" baseline="0">
              <a:solidFill>
                <a:schemeClr val="bg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IN" sz="1800" b="0" i="0">
              <a:solidFill>
                <a:schemeClr val="bg1"/>
              </a:solidFill>
              <a:effectLst/>
              <a:latin typeface="+mn-lt"/>
              <a:ea typeface="+mn-ea"/>
              <a:cs typeface="+mn-cs"/>
            </a:rPr>
            <a:t>Determine the states with the highest sales revenue or number of orders?</a:t>
          </a:r>
          <a:endParaRPr lang="en-IN" sz="1800">
            <a:solidFill>
              <a:schemeClr val="bg1"/>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IN" sz="1800" b="0" i="0">
              <a:solidFill>
                <a:schemeClr val="bg1"/>
              </a:solidFill>
              <a:effectLst/>
              <a:latin typeface="+mn-lt"/>
              <a:ea typeface="+mn-ea"/>
              <a:cs typeface="+mn-cs"/>
            </a:rPr>
            <a:t>What is the profit margin for clothing sales?</a:t>
          </a:r>
          <a:br>
            <a:rPr lang="en-IN" sz="3200" b="0" i="0" u="none" strike="noStrike" baseline="0">
              <a:solidFill>
                <a:schemeClr val="bg1"/>
              </a:solidFill>
              <a:effectLst/>
              <a:latin typeface="+mn-lt"/>
              <a:ea typeface="+mn-ea"/>
              <a:cs typeface="+mn-cs"/>
            </a:rPr>
          </a:br>
          <a:r>
            <a:rPr lang="en-IN" sz="1800" b="0" i="0">
              <a:solidFill>
                <a:schemeClr val="bg1"/>
              </a:solidFill>
              <a:effectLst/>
              <a:latin typeface="+mn-lt"/>
              <a:ea typeface="+mn-ea"/>
              <a:cs typeface="+mn-cs"/>
            </a:rPr>
            <a:t>Analyze sales data to determine the gender distribution of customers and their respective purchasing behavior</a:t>
          </a:r>
          <a:r>
            <a:rPr lang="en-IN" sz="1800" b="0" i="0" u="none" strike="noStrike" baseline="0">
              <a:solidFill>
                <a:schemeClr val="bg1"/>
              </a:solidFill>
              <a:effectLst/>
              <a:latin typeface="+mn-lt"/>
              <a:ea typeface="+mn-ea"/>
              <a:cs typeface="+mn-cs"/>
            </a:rPr>
            <a:t>?</a:t>
          </a:r>
          <a:br>
            <a:rPr lang="en-IN" sz="1800" b="0" i="0" u="none" strike="noStrike" baseline="0">
              <a:solidFill>
                <a:schemeClr val="bg1"/>
              </a:solidFill>
              <a:effectLst/>
              <a:latin typeface="+mn-lt"/>
              <a:ea typeface="+mn-ea"/>
              <a:cs typeface="+mn-cs"/>
            </a:rPr>
          </a:br>
          <a:r>
            <a:rPr lang="en-IN" sz="1800" b="0" i="0">
              <a:solidFill>
                <a:schemeClr val="bg1"/>
              </a:solidFill>
              <a:effectLst/>
              <a:latin typeface="+mn-lt"/>
              <a:ea typeface="+mn-ea"/>
              <a:cs typeface="+mn-cs"/>
            </a:rPr>
            <a:t>Analyze the age demographics of customers and their purchasing behavior segmented by gender</a:t>
          </a:r>
          <a:r>
            <a:rPr lang="en-IN" sz="1800" b="0" i="0" u="none" strike="noStrike" baseline="0">
              <a:solidFill>
                <a:schemeClr val="bg1"/>
              </a:solidFill>
              <a:effectLst/>
              <a:latin typeface="+mn-lt"/>
              <a:ea typeface="+mn-ea"/>
              <a:cs typeface="+mn-cs"/>
            </a:rPr>
            <a:t>?</a:t>
          </a:r>
          <a:br>
            <a:rPr lang="en-IN" sz="1800" b="0" i="0" u="none" strike="noStrike" baseline="0">
              <a:solidFill>
                <a:schemeClr val="bg1"/>
              </a:solidFill>
              <a:effectLst/>
              <a:latin typeface="+mn-lt"/>
              <a:ea typeface="+mn-ea"/>
              <a:cs typeface="+mn-cs"/>
            </a:rPr>
          </a:br>
          <a:r>
            <a:rPr lang="en-IN" sz="1800" b="0" i="0">
              <a:solidFill>
                <a:schemeClr val="bg1"/>
              </a:solidFill>
              <a:effectLst/>
              <a:latin typeface="+mn-lt"/>
              <a:ea typeface="+mn-ea"/>
              <a:cs typeface="+mn-cs"/>
            </a:rPr>
            <a:t>Which sales channel is contributing the most to overall revenue?</a:t>
          </a:r>
          <a:br>
            <a:rPr lang="en-IN" sz="1800" b="0" i="0" u="none" strike="noStrike" baseline="0">
              <a:solidFill>
                <a:schemeClr val="bg1"/>
              </a:solidFill>
              <a:effectLst/>
              <a:latin typeface="+mn-lt"/>
              <a:ea typeface="+mn-ea"/>
              <a:cs typeface="+mn-cs"/>
            </a:rPr>
          </a:br>
          <a:br>
            <a:rPr lang="en-IN" sz="1800" b="0" i="0" u="none" strike="noStrike" baseline="0">
              <a:solidFill>
                <a:schemeClr val="bg1"/>
              </a:solidFill>
              <a:effectLst/>
              <a:latin typeface="+mn-lt"/>
              <a:ea typeface="+mn-ea"/>
              <a:cs typeface="+mn-cs"/>
            </a:rPr>
          </a:br>
          <a:br>
            <a:rPr lang="en-IN" sz="1800" b="0" i="0" u="none" strike="noStrike" baseline="0">
              <a:solidFill>
                <a:schemeClr val="bg1"/>
              </a:solidFill>
              <a:effectLst/>
              <a:latin typeface="+mn-lt"/>
              <a:ea typeface="+mn-ea"/>
              <a:cs typeface="+mn-cs"/>
            </a:rPr>
          </a:br>
          <a:br>
            <a:rPr lang="en-IN" sz="1800" baseline="0">
              <a:solidFill>
                <a:schemeClr val="bg1"/>
              </a:solidFill>
            </a:rPr>
          </a:br>
          <a:endParaRPr lang="en-IN" sz="1800" baseline="0">
            <a:solidFill>
              <a:schemeClr val="bg1"/>
            </a:solidFill>
          </a:endParaRPr>
        </a:p>
        <a:p>
          <a:endParaRPr lang="en-IN" sz="1100" b="0" i="0">
            <a:solidFill>
              <a:schemeClr val="dk1"/>
            </a:solidFill>
            <a:effectLst/>
            <a:latin typeface="+mn-lt"/>
            <a:ea typeface="+mn-ea"/>
            <a:cs typeface="+mn-cs"/>
          </a:endParaRPr>
        </a:p>
        <a:p>
          <a:r>
            <a:rPr lang="en-IN" sz="1800" baseline="0">
              <a:solidFill>
                <a:schemeClr val="bg1"/>
              </a:solidFill>
            </a:rPr>
            <a:t> </a:t>
          </a:r>
          <a:endParaRPr lang="en-IN" sz="1800">
            <a:solidFill>
              <a:schemeClr val="bg1"/>
            </a:solidFill>
          </a:endParaRPr>
        </a:p>
      </xdr:txBody>
    </xdr:sp>
    <xdr:clientData/>
  </xdr:twoCellAnchor>
  <xdr:twoCellAnchor>
    <xdr:from>
      <xdr:col>2</xdr:col>
      <xdr:colOff>502920</xdr:colOff>
      <xdr:row>27</xdr:row>
      <xdr:rowOff>76200</xdr:rowOff>
    </xdr:from>
    <xdr:to>
      <xdr:col>3</xdr:col>
      <xdr:colOff>205740</xdr:colOff>
      <xdr:row>28</xdr:row>
      <xdr:rowOff>22860</xdr:rowOff>
    </xdr:to>
    <xdr:sp macro="" textlink="">
      <xdr:nvSpPr>
        <xdr:cNvPr id="2" name="Arrow: Notched Right 1">
          <a:extLst>
            <a:ext uri="{FF2B5EF4-FFF2-40B4-BE49-F238E27FC236}">
              <a16:creationId xmlns:a16="http://schemas.microsoft.com/office/drawing/2014/main" id="{C56FE0D7-5056-4F09-873F-23AD566FF733}"/>
            </a:ext>
          </a:extLst>
        </xdr:cNvPr>
        <xdr:cNvSpPr/>
      </xdr:nvSpPr>
      <xdr:spPr>
        <a:xfrm>
          <a:off x="1722120" y="5356860"/>
          <a:ext cx="312420" cy="129540"/>
        </a:xfrm>
        <a:prstGeom prst="notchedRightArrow">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533400</xdr:colOff>
      <xdr:row>21</xdr:row>
      <xdr:rowOff>53340</xdr:rowOff>
    </xdr:from>
    <xdr:to>
      <xdr:col>3</xdr:col>
      <xdr:colOff>236220</xdr:colOff>
      <xdr:row>22</xdr:row>
      <xdr:rowOff>0</xdr:rowOff>
    </xdr:to>
    <xdr:sp macro="" textlink="">
      <xdr:nvSpPr>
        <xdr:cNvPr id="8" name="Arrow: Notched Right 7">
          <a:extLst>
            <a:ext uri="{FF2B5EF4-FFF2-40B4-BE49-F238E27FC236}">
              <a16:creationId xmlns:a16="http://schemas.microsoft.com/office/drawing/2014/main" id="{C11E940E-D3A1-4B78-B62C-843405A46C97}"/>
            </a:ext>
          </a:extLst>
        </xdr:cNvPr>
        <xdr:cNvSpPr/>
      </xdr:nvSpPr>
      <xdr:spPr>
        <a:xfrm>
          <a:off x="1752600" y="4236720"/>
          <a:ext cx="312420" cy="129540"/>
        </a:xfrm>
        <a:prstGeom prst="notchedRightArrow">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525780</xdr:colOff>
      <xdr:row>24</xdr:row>
      <xdr:rowOff>60960</xdr:rowOff>
    </xdr:from>
    <xdr:to>
      <xdr:col>3</xdr:col>
      <xdr:colOff>228600</xdr:colOff>
      <xdr:row>25</xdr:row>
      <xdr:rowOff>7620</xdr:rowOff>
    </xdr:to>
    <xdr:sp macro="" textlink="">
      <xdr:nvSpPr>
        <xdr:cNvPr id="12" name="Arrow: Notched Right 11">
          <a:extLst>
            <a:ext uri="{FF2B5EF4-FFF2-40B4-BE49-F238E27FC236}">
              <a16:creationId xmlns:a16="http://schemas.microsoft.com/office/drawing/2014/main" id="{EEF4920E-666E-49CB-B257-98247E686AF4}"/>
            </a:ext>
          </a:extLst>
        </xdr:cNvPr>
        <xdr:cNvSpPr/>
      </xdr:nvSpPr>
      <xdr:spPr>
        <a:xfrm>
          <a:off x="1744980" y="4792980"/>
          <a:ext cx="312420" cy="129540"/>
        </a:xfrm>
        <a:prstGeom prst="notchedRightArrow">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510540</xdr:colOff>
      <xdr:row>25</xdr:row>
      <xdr:rowOff>160020</xdr:rowOff>
    </xdr:from>
    <xdr:to>
      <xdr:col>3</xdr:col>
      <xdr:colOff>213360</xdr:colOff>
      <xdr:row>26</xdr:row>
      <xdr:rowOff>106680</xdr:rowOff>
    </xdr:to>
    <xdr:sp macro="" textlink="">
      <xdr:nvSpPr>
        <xdr:cNvPr id="13" name="Arrow: Notched Right 12">
          <a:extLst>
            <a:ext uri="{FF2B5EF4-FFF2-40B4-BE49-F238E27FC236}">
              <a16:creationId xmlns:a16="http://schemas.microsoft.com/office/drawing/2014/main" id="{A7925CD5-45D3-48B6-BE21-22DB26F30AA3}"/>
            </a:ext>
          </a:extLst>
        </xdr:cNvPr>
        <xdr:cNvSpPr/>
      </xdr:nvSpPr>
      <xdr:spPr>
        <a:xfrm>
          <a:off x="1729740" y="5074920"/>
          <a:ext cx="312420" cy="129540"/>
        </a:xfrm>
        <a:prstGeom prst="notchedRightArrow">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502920</xdr:colOff>
      <xdr:row>28</xdr:row>
      <xdr:rowOff>160020</xdr:rowOff>
    </xdr:from>
    <xdr:to>
      <xdr:col>3</xdr:col>
      <xdr:colOff>205740</xdr:colOff>
      <xdr:row>29</xdr:row>
      <xdr:rowOff>106680</xdr:rowOff>
    </xdr:to>
    <xdr:sp macro="" textlink="">
      <xdr:nvSpPr>
        <xdr:cNvPr id="14" name="Arrow: Notched Right 13">
          <a:extLst>
            <a:ext uri="{FF2B5EF4-FFF2-40B4-BE49-F238E27FC236}">
              <a16:creationId xmlns:a16="http://schemas.microsoft.com/office/drawing/2014/main" id="{3B7B45CC-CD3F-475A-A3DC-7F7CD1076967}"/>
            </a:ext>
          </a:extLst>
        </xdr:cNvPr>
        <xdr:cNvSpPr/>
      </xdr:nvSpPr>
      <xdr:spPr>
        <a:xfrm>
          <a:off x="1722120" y="5623560"/>
          <a:ext cx="312420" cy="129540"/>
        </a:xfrm>
        <a:prstGeom prst="notchedRightArrow">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518160</xdr:colOff>
      <xdr:row>30</xdr:row>
      <xdr:rowOff>68580</xdr:rowOff>
    </xdr:from>
    <xdr:to>
      <xdr:col>3</xdr:col>
      <xdr:colOff>220980</xdr:colOff>
      <xdr:row>31</xdr:row>
      <xdr:rowOff>15240</xdr:rowOff>
    </xdr:to>
    <xdr:sp macro="" textlink="">
      <xdr:nvSpPr>
        <xdr:cNvPr id="15" name="Arrow: Notched Right 14">
          <a:extLst>
            <a:ext uri="{FF2B5EF4-FFF2-40B4-BE49-F238E27FC236}">
              <a16:creationId xmlns:a16="http://schemas.microsoft.com/office/drawing/2014/main" id="{8EAD0411-CABA-4C62-A4E5-EB02606DF8C4}"/>
            </a:ext>
          </a:extLst>
        </xdr:cNvPr>
        <xdr:cNvSpPr/>
      </xdr:nvSpPr>
      <xdr:spPr>
        <a:xfrm>
          <a:off x="1737360" y="5897880"/>
          <a:ext cx="312420" cy="129540"/>
        </a:xfrm>
        <a:prstGeom prst="notchedRightArrow">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510540</xdr:colOff>
      <xdr:row>31</xdr:row>
      <xdr:rowOff>175260</xdr:rowOff>
    </xdr:from>
    <xdr:to>
      <xdr:col>3</xdr:col>
      <xdr:colOff>213360</xdr:colOff>
      <xdr:row>32</xdr:row>
      <xdr:rowOff>121920</xdr:rowOff>
    </xdr:to>
    <xdr:sp macro="" textlink="">
      <xdr:nvSpPr>
        <xdr:cNvPr id="16" name="Arrow: Notched Right 15">
          <a:extLst>
            <a:ext uri="{FF2B5EF4-FFF2-40B4-BE49-F238E27FC236}">
              <a16:creationId xmlns:a16="http://schemas.microsoft.com/office/drawing/2014/main" id="{719F0C7E-D06F-4AFD-B429-61803BF1EE41}"/>
            </a:ext>
          </a:extLst>
        </xdr:cNvPr>
        <xdr:cNvSpPr/>
      </xdr:nvSpPr>
      <xdr:spPr>
        <a:xfrm>
          <a:off x="1729740" y="6187440"/>
          <a:ext cx="312420" cy="129540"/>
        </a:xfrm>
        <a:prstGeom prst="notchedRightArrow">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518160</xdr:colOff>
      <xdr:row>33</xdr:row>
      <xdr:rowOff>99060</xdr:rowOff>
    </xdr:from>
    <xdr:to>
      <xdr:col>3</xdr:col>
      <xdr:colOff>220980</xdr:colOff>
      <xdr:row>34</xdr:row>
      <xdr:rowOff>45720</xdr:rowOff>
    </xdr:to>
    <xdr:sp macro="" textlink="">
      <xdr:nvSpPr>
        <xdr:cNvPr id="17" name="Arrow: Notched Right 16">
          <a:extLst>
            <a:ext uri="{FF2B5EF4-FFF2-40B4-BE49-F238E27FC236}">
              <a16:creationId xmlns:a16="http://schemas.microsoft.com/office/drawing/2014/main" id="{2C0CFC19-BBEF-4E23-BDAE-4A06B39ACBBE}"/>
            </a:ext>
          </a:extLst>
        </xdr:cNvPr>
        <xdr:cNvSpPr/>
      </xdr:nvSpPr>
      <xdr:spPr>
        <a:xfrm>
          <a:off x="1737360" y="6477000"/>
          <a:ext cx="312420" cy="129540"/>
        </a:xfrm>
        <a:prstGeom prst="notchedRightArrow">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144780</xdr:colOff>
      <xdr:row>0</xdr:row>
      <xdr:rowOff>114300</xdr:rowOff>
    </xdr:from>
    <xdr:to>
      <xdr:col>4</xdr:col>
      <xdr:colOff>662940</xdr:colOff>
      <xdr:row>5</xdr:row>
      <xdr:rowOff>171562</xdr:rowOff>
    </xdr:to>
    <xdr:pic>
      <xdr:nvPicPr>
        <xdr:cNvPr id="4" name="Picture 3">
          <a:extLst>
            <a:ext uri="{FF2B5EF4-FFF2-40B4-BE49-F238E27FC236}">
              <a16:creationId xmlns:a16="http://schemas.microsoft.com/office/drawing/2014/main" id="{D039EEC9-EF74-4F3A-8EA7-1209FE2A542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482" t="34724" r="9108" b="38872"/>
        <a:stretch/>
      </xdr:blipFill>
      <xdr:spPr>
        <a:xfrm>
          <a:off x="144780" y="114300"/>
          <a:ext cx="3032760" cy="9716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312420</xdr:colOff>
      <xdr:row>3</xdr:row>
      <xdr:rowOff>160020</xdr:rowOff>
    </xdr:from>
    <xdr:to>
      <xdr:col>12</xdr:col>
      <xdr:colOff>7620</xdr:colOff>
      <xdr:row>15</xdr:row>
      <xdr:rowOff>205740</xdr:rowOff>
    </xdr:to>
    <xdr:graphicFrame macro="">
      <xdr:nvGraphicFramePr>
        <xdr:cNvPr id="4" name="Chart 3">
          <a:extLst>
            <a:ext uri="{FF2B5EF4-FFF2-40B4-BE49-F238E27FC236}">
              <a16:creationId xmlns:a16="http://schemas.microsoft.com/office/drawing/2014/main" id="{7FC7505B-3178-459B-B739-D9E061ACB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182880</xdr:colOff>
      <xdr:row>4</xdr:row>
      <xdr:rowOff>175260</xdr:rowOff>
    </xdr:from>
    <xdr:to>
      <xdr:col>12</xdr:col>
      <xdr:colOff>121920</xdr:colOff>
      <xdr:row>19</xdr:row>
      <xdr:rowOff>175260</xdr:rowOff>
    </xdr:to>
    <xdr:graphicFrame macro="">
      <xdr:nvGraphicFramePr>
        <xdr:cNvPr id="2" name="Chart 1">
          <a:extLst>
            <a:ext uri="{FF2B5EF4-FFF2-40B4-BE49-F238E27FC236}">
              <a16:creationId xmlns:a16="http://schemas.microsoft.com/office/drawing/2014/main" id="{FBCC3D49-24E9-40D5-82CB-59F269EEF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579120</xdr:colOff>
      <xdr:row>22</xdr:row>
      <xdr:rowOff>19050</xdr:rowOff>
    </xdr:from>
    <xdr:to>
      <xdr:col>2</xdr:col>
      <xdr:colOff>952500</xdr:colOff>
      <xdr:row>26</xdr:row>
      <xdr:rowOff>22860</xdr:rowOff>
    </xdr:to>
    <xdr:graphicFrame macro="">
      <xdr:nvGraphicFramePr>
        <xdr:cNvPr id="5" name="Chart 4">
          <a:extLst>
            <a:ext uri="{FF2B5EF4-FFF2-40B4-BE49-F238E27FC236}">
              <a16:creationId xmlns:a16="http://schemas.microsoft.com/office/drawing/2014/main" id="{FC921CA8-278D-4DF4-AB20-5930DA8AB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541020</xdr:colOff>
      <xdr:row>22</xdr:row>
      <xdr:rowOff>38100</xdr:rowOff>
    </xdr:from>
    <xdr:to>
      <xdr:col>6</xdr:col>
      <xdr:colOff>830580</xdr:colOff>
      <xdr:row>25</xdr:row>
      <xdr:rowOff>152400</xdr:rowOff>
    </xdr:to>
    <xdr:graphicFrame macro="">
      <xdr:nvGraphicFramePr>
        <xdr:cNvPr id="6" name="Chart 5">
          <a:extLst>
            <a:ext uri="{FF2B5EF4-FFF2-40B4-BE49-F238E27FC236}">
              <a16:creationId xmlns:a16="http://schemas.microsoft.com/office/drawing/2014/main" id="{242909A5-304A-4152-8522-3BF69E351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388620</xdr:colOff>
      <xdr:row>22</xdr:row>
      <xdr:rowOff>152400</xdr:rowOff>
    </xdr:from>
    <xdr:to>
      <xdr:col>9</xdr:col>
      <xdr:colOff>647700</xdr:colOff>
      <xdr:row>26</xdr:row>
      <xdr:rowOff>99060</xdr:rowOff>
    </xdr:to>
    <xdr:graphicFrame macro="">
      <xdr:nvGraphicFramePr>
        <xdr:cNvPr id="7" name="Chart 6">
          <a:extLst>
            <a:ext uri="{FF2B5EF4-FFF2-40B4-BE49-F238E27FC236}">
              <a16:creationId xmlns:a16="http://schemas.microsoft.com/office/drawing/2014/main" id="{A46B171A-6BAB-4C79-8C64-4E18578E8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510540</xdr:colOff>
      <xdr:row>23</xdr:row>
      <xdr:rowOff>3810</xdr:rowOff>
    </xdr:from>
    <xdr:to>
      <xdr:col>12</xdr:col>
      <xdr:colOff>617220</xdr:colOff>
      <xdr:row>26</xdr:row>
      <xdr:rowOff>45720</xdr:rowOff>
    </xdr:to>
    <xdr:graphicFrame macro="">
      <xdr:nvGraphicFramePr>
        <xdr:cNvPr id="8" name="Chart 7">
          <a:extLst>
            <a:ext uri="{FF2B5EF4-FFF2-40B4-BE49-F238E27FC236}">
              <a16:creationId xmlns:a16="http://schemas.microsoft.com/office/drawing/2014/main" id="{53DD8E3E-4AE1-4B41-937A-DB815E2FE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327660</xdr:colOff>
      <xdr:row>1</xdr:row>
      <xdr:rowOff>15240</xdr:rowOff>
    </xdr:from>
    <xdr:to>
      <xdr:col>16</xdr:col>
      <xdr:colOff>83820</xdr:colOff>
      <xdr:row>3</xdr:row>
      <xdr:rowOff>152400</xdr:rowOff>
    </xdr:to>
    <xdr:sp macro="" textlink="">
      <xdr:nvSpPr>
        <xdr:cNvPr id="9" name="Rectangle 8">
          <a:extLst>
            <a:ext uri="{FF2B5EF4-FFF2-40B4-BE49-F238E27FC236}">
              <a16:creationId xmlns:a16="http://schemas.microsoft.com/office/drawing/2014/main" id="{9E0F9EEE-CE14-4797-99F3-6A75C3541611}"/>
            </a:ext>
          </a:extLst>
        </xdr:cNvPr>
        <xdr:cNvSpPr/>
      </xdr:nvSpPr>
      <xdr:spPr>
        <a:xfrm>
          <a:off x="327660" y="198120"/>
          <a:ext cx="12184380" cy="617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0" i="0">
              <a:solidFill>
                <a:srgbClr val="FF0000"/>
              </a:solidFill>
              <a:effectLst/>
              <a:latin typeface="+mn-lt"/>
              <a:ea typeface="+mn-ea"/>
              <a:cs typeface="+mn-cs"/>
            </a:rPr>
            <a:t>What is the total revenue and profit generated this year from clothing sales? Additionally, how many orders were received, and what was the total quantity of items sold?</a:t>
          </a:r>
          <a:endParaRPr lang="en-IN" sz="1600">
            <a:solidFill>
              <a:srgbClr val="FF0000"/>
            </a:solidFill>
            <a:effectLst/>
          </a:endParaRPr>
        </a:p>
        <a:p>
          <a:pPr algn="l"/>
          <a:endParaRPr lang="en-IN" sz="1100">
            <a:solidFill>
              <a:srgbClr val="C00000"/>
            </a:solidFill>
          </a:endParaRPr>
        </a:p>
      </xdr:txBody>
    </xdr:sp>
    <xdr:clientData/>
  </xdr:twoCellAnchor>
  <xdr:twoCellAnchor>
    <xdr:from>
      <xdr:col>5</xdr:col>
      <xdr:colOff>0</xdr:colOff>
      <xdr:row>36</xdr:row>
      <xdr:rowOff>0</xdr:rowOff>
    </xdr:from>
    <xdr:to>
      <xdr:col>7</xdr:col>
      <xdr:colOff>91440</xdr:colOff>
      <xdr:row>39</xdr:row>
      <xdr:rowOff>190500</xdr:rowOff>
    </xdr:to>
    <xdr:graphicFrame macro="">
      <xdr:nvGraphicFramePr>
        <xdr:cNvPr id="10" name="Chart 9">
          <a:extLst>
            <a:ext uri="{FF2B5EF4-FFF2-40B4-BE49-F238E27FC236}">
              <a16:creationId xmlns:a16="http://schemas.microsoft.com/office/drawing/2014/main" id="{589718CC-AA0B-4510-9C0D-9BB4D7193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213360</xdr:colOff>
      <xdr:row>4</xdr:row>
      <xdr:rowOff>106680</xdr:rowOff>
    </xdr:from>
    <xdr:to>
      <xdr:col>14</xdr:col>
      <xdr:colOff>99060</xdr:colOff>
      <xdr:row>19</xdr:row>
      <xdr:rowOff>106680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8A43091-C240-45C1-BBD3-A0377EE995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48400" y="952500"/>
              <a:ext cx="4762500" cy="3268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883920</xdr:colOff>
      <xdr:row>3</xdr:row>
      <xdr:rowOff>156210</xdr:rowOff>
    </xdr:from>
    <xdr:to>
      <xdr:col>7</xdr:col>
      <xdr:colOff>518160</xdr:colOff>
      <xdr:row>13</xdr:row>
      <xdr:rowOff>60960</xdr:rowOff>
    </xdr:to>
    <xdr:graphicFrame macro="">
      <xdr:nvGraphicFramePr>
        <xdr:cNvPr id="2" name="Chart 1">
          <a:extLst>
            <a:ext uri="{FF2B5EF4-FFF2-40B4-BE49-F238E27FC236}">
              <a16:creationId xmlns:a16="http://schemas.microsoft.com/office/drawing/2014/main" id="{E5B12516-507A-41F6-8C8A-7508A71C9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594360</xdr:colOff>
      <xdr:row>20</xdr:row>
      <xdr:rowOff>95250</xdr:rowOff>
    </xdr:from>
    <xdr:to>
      <xdr:col>12</xdr:col>
      <xdr:colOff>68580</xdr:colOff>
      <xdr:row>34</xdr:row>
      <xdr:rowOff>125730</xdr:rowOff>
    </xdr:to>
    <xdr:graphicFrame macro="">
      <xdr:nvGraphicFramePr>
        <xdr:cNvPr id="3" name="Chart 2">
          <a:extLst>
            <a:ext uri="{FF2B5EF4-FFF2-40B4-BE49-F238E27FC236}">
              <a16:creationId xmlns:a16="http://schemas.microsoft.com/office/drawing/2014/main" id="{5134864D-8AEB-4992-A575-3EB02DB60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381000</xdr:colOff>
      <xdr:row>5</xdr:row>
      <xdr:rowOff>118110</xdr:rowOff>
    </xdr:from>
    <xdr:to>
      <xdr:col>8</xdr:col>
      <xdr:colOff>586740</xdr:colOff>
      <xdr:row>18</xdr:row>
      <xdr:rowOff>137160</xdr:rowOff>
    </xdr:to>
    <xdr:graphicFrame macro="">
      <xdr:nvGraphicFramePr>
        <xdr:cNvPr id="2" name="Chart 1">
          <a:extLst>
            <a:ext uri="{FF2B5EF4-FFF2-40B4-BE49-F238E27FC236}">
              <a16:creationId xmlns:a16="http://schemas.microsoft.com/office/drawing/2014/main" id="{8824147E-0B61-4CE2-AC9A-D548E8314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absolute">
    <xdr:from>
      <xdr:col>3</xdr:col>
      <xdr:colOff>142875</xdr:colOff>
      <xdr:row>0</xdr:row>
      <xdr:rowOff>118473</xdr:rowOff>
    </xdr:from>
    <xdr:to>
      <xdr:col>21</xdr:col>
      <xdr:colOff>242455</xdr:colOff>
      <xdr:row>3</xdr:row>
      <xdr:rowOff>170090</xdr:rowOff>
    </xdr:to>
    <xdr:sp macro="" textlink="">
      <xdr:nvSpPr>
        <xdr:cNvPr id="8" name="Rectangle 7">
          <a:extLst>
            <a:ext uri="{FF2B5EF4-FFF2-40B4-BE49-F238E27FC236}">
              <a16:creationId xmlns:a16="http://schemas.microsoft.com/office/drawing/2014/main" id="{B83BFB16-11AA-4541-B6BD-E67F27B86836}"/>
            </a:ext>
          </a:extLst>
        </xdr:cNvPr>
        <xdr:cNvSpPr/>
      </xdr:nvSpPr>
      <xdr:spPr>
        <a:xfrm>
          <a:off x="1971675" y="118473"/>
          <a:ext cx="11072380" cy="591944"/>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92076</xdr:colOff>
      <xdr:row>0</xdr:row>
      <xdr:rowOff>125096</xdr:rowOff>
    </xdr:from>
    <xdr:to>
      <xdr:col>3</xdr:col>
      <xdr:colOff>96098</xdr:colOff>
      <xdr:row>3</xdr:row>
      <xdr:rowOff>170090</xdr:rowOff>
    </xdr:to>
    <xdr:pic>
      <xdr:nvPicPr>
        <xdr:cNvPr id="3" name="Picture 2">
          <a:extLst>
            <a:ext uri="{FF2B5EF4-FFF2-40B4-BE49-F238E27FC236}">
              <a16:creationId xmlns:a16="http://schemas.microsoft.com/office/drawing/2014/main" id="{1853486A-6E99-465B-9BBD-49E1AAF1F60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482" t="34724" r="9108" b="38872"/>
        <a:stretch/>
      </xdr:blipFill>
      <xdr:spPr>
        <a:xfrm>
          <a:off x="92076" y="125096"/>
          <a:ext cx="1840986" cy="596083"/>
        </a:xfrm>
        <a:prstGeom prst="rect">
          <a:avLst/>
        </a:prstGeom>
      </xdr:spPr>
    </xdr:pic>
    <xdr:clientData/>
  </xdr:twoCellAnchor>
  <xdr:twoCellAnchor>
    <xdr:from>
      <xdr:col>0</xdr:col>
      <xdr:colOff>244930</xdr:colOff>
      <xdr:row>0</xdr:row>
      <xdr:rowOff>142240</xdr:rowOff>
    </xdr:from>
    <xdr:to>
      <xdr:col>23</xdr:col>
      <xdr:colOff>152401</xdr:colOff>
      <xdr:row>3</xdr:row>
      <xdr:rowOff>170090</xdr:rowOff>
    </xdr:to>
    <xdr:sp macro="" textlink="">
      <xdr:nvSpPr>
        <xdr:cNvPr id="7" name="Rectangle 6">
          <a:extLst>
            <a:ext uri="{FF2B5EF4-FFF2-40B4-BE49-F238E27FC236}">
              <a16:creationId xmlns:a16="http://schemas.microsoft.com/office/drawing/2014/main" id="{6F36BCC3-35EC-4A79-B2E3-368557F7745C}"/>
            </a:ext>
          </a:extLst>
        </xdr:cNvPr>
        <xdr:cNvSpPr/>
      </xdr:nvSpPr>
      <xdr:spPr>
        <a:xfrm>
          <a:off x="244930" y="142240"/>
          <a:ext cx="13990864" cy="5789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IN" sz="3600" b="1">
              <a:solidFill>
                <a:sysClr val="windowText" lastClr="000000"/>
              </a:solidFill>
            </a:rPr>
            <a:t>SALES ANALYSIS</a:t>
          </a:r>
          <a:r>
            <a:rPr lang="en-IN" sz="3600" b="1" baseline="0">
              <a:solidFill>
                <a:sysClr val="windowText" lastClr="000000"/>
              </a:solidFill>
            </a:rPr>
            <a:t> DASHBOARD</a:t>
          </a:r>
          <a:endParaRPr lang="en-IN" sz="3600" b="1">
            <a:solidFill>
              <a:sysClr val="windowText" lastClr="000000"/>
            </a:solidFill>
          </a:endParaRPr>
        </a:p>
      </xdr:txBody>
    </xdr:sp>
    <xdr:clientData/>
  </xdr:twoCellAnchor>
  <xdr:twoCellAnchor editAs="absolute">
    <xdr:from>
      <xdr:col>0</xdr:col>
      <xdr:colOff>81643</xdr:colOff>
      <xdr:row>4</xdr:row>
      <xdr:rowOff>40820</xdr:rowOff>
    </xdr:from>
    <xdr:to>
      <xdr:col>3</xdr:col>
      <xdr:colOff>102055</xdr:colOff>
      <xdr:row>6</xdr:row>
      <xdr:rowOff>0</xdr:rowOff>
    </xdr:to>
    <xdr:sp macro="" textlink="">
      <xdr:nvSpPr>
        <xdr:cNvPr id="21" name="Rectangle 20">
          <a:extLst>
            <a:ext uri="{FF2B5EF4-FFF2-40B4-BE49-F238E27FC236}">
              <a16:creationId xmlns:a16="http://schemas.microsoft.com/office/drawing/2014/main" id="{656094C9-4DA1-4C25-87C6-23CC83B6A5E9}"/>
            </a:ext>
          </a:extLst>
        </xdr:cNvPr>
        <xdr:cNvSpPr/>
      </xdr:nvSpPr>
      <xdr:spPr>
        <a:xfrm>
          <a:off x="81643" y="761256"/>
          <a:ext cx="1849212" cy="319399"/>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FILTER</a:t>
          </a:r>
        </a:p>
      </xdr:txBody>
    </xdr:sp>
    <xdr:clientData/>
  </xdr:twoCellAnchor>
  <xdr:twoCellAnchor editAs="absolute">
    <xdr:from>
      <xdr:col>3</xdr:col>
      <xdr:colOff>142381</xdr:colOff>
      <xdr:row>6</xdr:row>
      <xdr:rowOff>40699</xdr:rowOff>
    </xdr:from>
    <xdr:to>
      <xdr:col>6</xdr:col>
      <xdr:colOff>602673</xdr:colOff>
      <xdr:row>9</xdr:row>
      <xdr:rowOff>135948</xdr:rowOff>
    </xdr:to>
    <xdr:sp macro="" textlink="KPI!C21">
      <xdr:nvSpPr>
        <xdr:cNvPr id="37" name="Rectangle 36">
          <a:extLst>
            <a:ext uri="{FF2B5EF4-FFF2-40B4-BE49-F238E27FC236}">
              <a16:creationId xmlns:a16="http://schemas.microsoft.com/office/drawing/2014/main" id="{6D4C8054-5A3A-44CD-8B17-3F9361AA10D0}"/>
            </a:ext>
          </a:extLst>
        </xdr:cNvPr>
        <xdr:cNvSpPr/>
      </xdr:nvSpPr>
      <xdr:spPr>
        <a:xfrm>
          <a:off x="1971181" y="1121354"/>
          <a:ext cx="2289092" cy="635576"/>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911AFCA8-2E9B-43A3-A879-6B77B61010F8}" type="TxLink">
            <a:rPr lang="en-US" sz="1800" b="1" i="0" u="none" strike="noStrike">
              <a:solidFill>
                <a:sysClr val="windowText" lastClr="000000"/>
              </a:solidFill>
              <a:latin typeface="Calibri"/>
              <a:ea typeface="Calibri"/>
              <a:cs typeface="Calibri"/>
            </a:rPr>
            <a:pPr algn="l"/>
            <a:t>₹ 418,881</a:t>
          </a:fld>
          <a:endParaRPr lang="en-US" sz="2800" b="1" i="0" u="none" strike="noStrike">
            <a:solidFill>
              <a:sysClr val="windowText" lastClr="000000"/>
            </a:solidFill>
            <a:latin typeface="Calibri"/>
            <a:ea typeface="Calibri"/>
            <a:cs typeface="Calibri"/>
          </a:endParaRPr>
        </a:p>
      </xdr:txBody>
    </xdr:sp>
    <xdr:clientData/>
  </xdr:twoCellAnchor>
  <xdr:twoCellAnchor editAs="absolute">
    <xdr:from>
      <xdr:col>3</xdr:col>
      <xdr:colOff>142502</xdr:colOff>
      <xdr:row>4</xdr:row>
      <xdr:rowOff>47749</xdr:rowOff>
    </xdr:from>
    <xdr:to>
      <xdr:col>7</xdr:col>
      <xdr:colOff>0</xdr:colOff>
      <xdr:row>6</xdr:row>
      <xdr:rowOff>6927</xdr:rowOff>
    </xdr:to>
    <xdr:sp macro="" textlink="">
      <xdr:nvSpPr>
        <xdr:cNvPr id="38" name="Rectangle 37">
          <a:extLst>
            <a:ext uri="{FF2B5EF4-FFF2-40B4-BE49-F238E27FC236}">
              <a16:creationId xmlns:a16="http://schemas.microsoft.com/office/drawing/2014/main" id="{E4715579-504C-4376-975A-9B2BC58CCFFC}"/>
            </a:ext>
          </a:extLst>
        </xdr:cNvPr>
        <xdr:cNvSpPr/>
      </xdr:nvSpPr>
      <xdr:spPr>
        <a:xfrm>
          <a:off x="1971302" y="768185"/>
          <a:ext cx="2295898" cy="319397"/>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SALES</a:t>
          </a:r>
        </a:p>
      </xdr:txBody>
    </xdr:sp>
    <xdr:clientData/>
  </xdr:twoCellAnchor>
  <xdr:twoCellAnchor editAs="absolute">
    <xdr:from>
      <xdr:col>3</xdr:col>
      <xdr:colOff>156483</xdr:colOff>
      <xdr:row>22</xdr:row>
      <xdr:rowOff>152400</xdr:rowOff>
    </xdr:from>
    <xdr:to>
      <xdr:col>9</xdr:col>
      <xdr:colOff>581891</xdr:colOff>
      <xdr:row>36</xdr:row>
      <xdr:rowOff>124691</xdr:rowOff>
    </xdr:to>
    <xdr:graphicFrame macro="">
      <xdr:nvGraphicFramePr>
        <xdr:cNvPr id="41" name="Chart 40">
          <a:extLst>
            <a:ext uri="{FF2B5EF4-FFF2-40B4-BE49-F238E27FC236}">
              <a16:creationId xmlns:a16="http://schemas.microsoft.com/office/drawing/2014/main" id="{1C40458B-3A5A-4D14-A8E0-C1F4948EB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20782</xdr:colOff>
      <xdr:row>10</xdr:row>
      <xdr:rowOff>13856</xdr:rowOff>
    </xdr:from>
    <xdr:to>
      <xdr:col>16</xdr:col>
      <xdr:colOff>187036</xdr:colOff>
      <xdr:row>26</xdr:row>
      <xdr:rowOff>69273</xdr:rowOff>
    </xdr:to>
    <mc:AlternateContent xmlns:mc="http://schemas.openxmlformats.org/markup-compatibility/2006">
      <mc:Choice xmlns:cx4="http://schemas.microsoft.com/office/drawing/2016/5/10/chartex" Requires="cx4">
        <xdr:graphicFrame macro="">
          <xdr:nvGraphicFramePr>
            <xdr:cNvPr id="46" name="Chart 45">
              <a:extLst>
                <a:ext uri="{FF2B5EF4-FFF2-40B4-BE49-F238E27FC236}">
                  <a16:creationId xmlns:a16="http://schemas.microsoft.com/office/drawing/2014/main" id="{DD7A7C00-053D-4A4E-88C2-6705066BF9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116782" y="1842656"/>
              <a:ext cx="3823854" cy="29814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7</xdr:col>
      <xdr:colOff>55419</xdr:colOff>
      <xdr:row>4</xdr:row>
      <xdr:rowOff>41564</xdr:rowOff>
    </xdr:from>
    <xdr:to>
      <xdr:col>10</xdr:col>
      <xdr:colOff>512618</xdr:colOff>
      <xdr:row>6</xdr:row>
      <xdr:rowOff>742</xdr:rowOff>
    </xdr:to>
    <xdr:sp macro="" textlink="">
      <xdr:nvSpPr>
        <xdr:cNvPr id="56" name="Rectangle 55">
          <a:extLst>
            <a:ext uri="{FF2B5EF4-FFF2-40B4-BE49-F238E27FC236}">
              <a16:creationId xmlns:a16="http://schemas.microsoft.com/office/drawing/2014/main" id="{222EE79E-A3C3-4A22-B136-A6BCC118B998}"/>
            </a:ext>
          </a:extLst>
        </xdr:cNvPr>
        <xdr:cNvSpPr/>
      </xdr:nvSpPr>
      <xdr:spPr>
        <a:xfrm>
          <a:off x="4322619" y="762000"/>
          <a:ext cx="2285999" cy="319397"/>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ORDERS</a:t>
          </a:r>
        </a:p>
      </xdr:txBody>
    </xdr:sp>
    <xdr:clientData/>
  </xdr:twoCellAnchor>
  <xdr:twoCellAnchor editAs="absolute">
    <xdr:from>
      <xdr:col>10</xdr:col>
      <xdr:colOff>574964</xdr:colOff>
      <xdr:row>4</xdr:row>
      <xdr:rowOff>41564</xdr:rowOff>
    </xdr:from>
    <xdr:to>
      <xdr:col>14</xdr:col>
      <xdr:colOff>304800</xdr:colOff>
      <xdr:row>6</xdr:row>
      <xdr:rowOff>742</xdr:rowOff>
    </xdr:to>
    <xdr:sp macro="" textlink="">
      <xdr:nvSpPr>
        <xdr:cNvPr id="57" name="Rectangle 56">
          <a:extLst>
            <a:ext uri="{FF2B5EF4-FFF2-40B4-BE49-F238E27FC236}">
              <a16:creationId xmlns:a16="http://schemas.microsoft.com/office/drawing/2014/main" id="{03C114B8-595D-4C1D-A231-0DE3E878A1AC}"/>
            </a:ext>
          </a:extLst>
        </xdr:cNvPr>
        <xdr:cNvSpPr/>
      </xdr:nvSpPr>
      <xdr:spPr>
        <a:xfrm>
          <a:off x="6670964" y="762000"/>
          <a:ext cx="2168236" cy="319397"/>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QUANTITY</a:t>
          </a:r>
        </a:p>
      </xdr:txBody>
    </xdr:sp>
    <xdr:clientData/>
  </xdr:twoCellAnchor>
  <xdr:twoCellAnchor editAs="absolute">
    <xdr:from>
      <xdr:col>14</xdr:col>
      <xdr:colOff>367146</xdr:colOff>
      <xdr:row>4</xdr:row>
      <xdr:rowOff>41564</xdr:rowOff>
    </xdr:from>
    <xdr:to>
      <xdr:col>17</xdr:col>
      <xdr:colOff>540327</xdr:colOff>
      <xdr:row>6</xdr:row>
      <xdr:rowOff>742</xdr:rowOff>
    </xdr:to>
    <xdr:sp macro="" textlink="">
      <xdr:nvSpPr>
        <xdr:cNvPr id="58" name="Rectangle 57">
          <a:extLst>
            <a:ext uri="{FF2B5EF4-FFF2-40B4-BE49-F238E27FC236}">
              <a16:creationId xmlns:a16="http://schemas.microsoft.com/office/drawing/2014/main" id="{5F747228-2F5B-46CA-A0A4-604509BC3B14}"/>
            </a:ext>
          </a:extLst>
        </xdr:cNvPr>
        <xdr:cNvSpPr/>
      </xdr:nvSpPr>
      <xdr:spPr>
        <a:xfrm>
          <a:off x="8901546" y="762000"/>
          <a:ext cx="2001981" cy="319397"/>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PROFIT</a:t>
          </a:r>
        </a:p>
      </xdr:txBody>
    </xdr:sp>
    <xdr:clientData/>
  </xdr:twoCellAnchor>
  <xdr:twoCellAnchor editAs="absolute">
    <xdr:from>
      <xdr:col>17</xdr:col>
      <xdr:colOff>602673</xdr:colOff>
      <xdr:row>4</xdr:row>
      <xdr:rowOff>48491</xdr:rowOff>
    </xdr:from>
    <xdr:to>
      <xdr:col>21</xdr:col>
      <xdr:colOff>235527</xdr:colOff>
      <xdr:row>6</xdr:row>
      <xdr:rowOff>7669</xdr:rowOff>
    </xdr:to>
    <xdr:sp macro="" textlink="">
      <xdr:nvSpPr>
        <xdr:cNvPr id="59" name="Rectangle 58">
          <a:extLst>
            <a:ext uri="{FF2B5EF4-FFF2-40B4-BE49-F238E27FC236}">
              <a16:creationId xmlns:a16="http://schemas.microsoft.com/office/drawing/2014/main" id="{3FA536A1-517C-4DF3-8631-065365B2A8D7}"/>
            </a:ext>
          </a:extLst>
        </xdr:cNvPr>
        <xdr:cNvSpPr/>
      </xdr:nvSpPr>
      <xdr:spPr>
        <a:xfrm>
          <a:off x="10965873" y="768927"/>
          <a:ext cx="2071254" cy="319397"/>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PROFIT</a:t>
          </a:r>
          <a:r>
            <a:rPr lang="en-IN" sz="1600" b="1">
              <a:solidFill>
                <a:schemeClr val="tx1">
                  <a:lumMod val="85000"/>
                  <a:lumOff val="15000"/>
                </a:schemeClr>
              </a:solidFill>
            </a:rPr>
            <a:t> MARGIN</a:t>
          </a:r>
        </a:p>
      </xdr:txBody>
    </xdr:sp>
    <xdr:clientData/>
  </xdr:twoCellAnchor>
  <xdr:twoCellAnchor editAs="absolute">
    <xdr:from>
      <xdr:col>7</xdr:col>
      <xdr:colOff>55418</xdr:colOff>
      <xdr:row>6</xdr:row>
      <xdr:rowOff>48491</xdr:rowOff>
    </xdr:from>
    <xdr:to>
      <xdr:col>10</xdr:col>
      <xdr:colOff>515710</xdr:colOff>
      <xdr:row>9</xdr:row>
      <xdr:rowOff>143740</xdr:rowOff>
    </xdr:to>
    <xdr:sp macro="" textlink="KPI!G21">
      <xdr:nvSpPr>
        <xdr:cNvPr id="60" name="Rectangle 59">
          <a:extLst>
            <a:ext uri="{FF2B5EF4-FFF2-40B4-BE49-F238E27FC236}">
              <a16:creationId xmlns:a16="http://schemas.microsoft.com/office/drawing/2014/main" id="{86440AFA-F7A0-462A-8563-8472343381D8}"/>
            </a:ext>
          </a:extLst>
        </xdr:cNvPr>
        <xdr:cNvSpPr/>
      </xdr:nvSpPr>
      <xdr:spPr>
        <a:xfrm>
          <a:off x="4322618" y="1129146"/>
          <a:ext cx="2289092" cy="635576"/>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00DB437D-3FBF-404F-958A-7D7057F93463}" type="TxLink">
            <a:rPr lang="en-US" sz="1800" b="1" i="0" u="none" strike="noStrike">
              <a:solidFill>
                <a:srgbClr val="000000"/>
              </a:solidFill>
              <a:latin typeface="Calibri"/>
              <a:ea typeface="Calibri"/>
              <a:cs typeface="Calibri"/>
            </a:rPr>
            <a:pPr algn="l"/>
            <a:t>177</a:t>
          </a:fld>
          <a:endParaRPr lang="en-US" sz="2800" b="1" i="0" u="none" strike="noStrike">
            <a:solidFill>
              <a:srgbClr val="000000"/>
            </a:solidFill>
            <a:latin typeface="Calibri"/>
            <a:ea typeface="Calibri"/>
            <a:cs typeface="Calibri"/>
          </a:endParaRPr>
        </a:p>
      </xdr:txBody>
    </xdr:sp>
    <xdr:clientData/>
  </xdr:twoCellAnchor>
  <xdr:twoCellAnchor editAs="absolute">
    <xdr:from>
      <xdr:col>10</xdr:col>
      <xdr:colOff>574964</xdr:colOff>
      <xdr:row>6</xdr:row>
      <xdr:rowOff>55418</xdr:rowOff>
    </xdr:from>
    <xdr:to>
      <xdr:col>14</xdr:col>
      <xdr:colOff>311727</xdr:colOff>
      <xdr:row>9</xdr:row>
      <xdr:rowOff>150667</xdr:rowOff>
    </xdr:to>
    <xdr:sp macro="" textlink="KPI!M21">
      <xdr:nvSpPr>
        <xdr:cNvPr id="61" name="Rectangle 60">
          <a:extLst>
            <a:ext uri="{FF2B5EF4-FFF2-40B4-BE49-F238E27FC236}">
              <a16:creationId xmlns:a16="http://schemas.microsoft.com/office/drawing/2014/main" id="{33A324F0-E3E9-42F5-A095-1C6718607551}"/>
            </a:ext>
          </a:extLst>
        </xdr:cNvPr>
        <xdr:cNvSpPr/>
      </xdr:nvSpPr>
      <xdr:spPr>
        <a:xfrm>
          <a:off x="6670964" y="1136073"/>
          <a:ext cx="2175163" cy="635576"/>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AD7A447C-577C-4D65-A5D6-B609DFF986C9}" type="TxLink">
            <a:rPr lang="en-US" sz="1800" b="1" i="0" u="none" strike="noStrike">
              <a:solidFill>
                <a:srgbClr val="000000"/>
              </a:solidFill>
              <a:latin typeface="Calibri"/>
              <a:ea typeface="Calibri"/>
              <a:cs typeface="Calibri"/>
            </a:rPr>
            <a:pPr algn="l"/>
            <a:t>291</a:t>
          </a:fld>
          <a:endParaRPr lang="en-US" sz="2800" b="1" i="0" u="none" strike="noStrike">
            <a:solidFill>
              <a:srgbClr val="000000"/>
            </a:solidFill>
            <a:latin typeface="Calibri"/>
            <a:ea typeface="Calibri"/>
            <a:cs typeface="Calibri"/>
          </a:endParaRPr>
        </a:p>
      </xdr:txBody>
    </xdr:sp>
    <xdr:clientData/>
  </xdr:twoCellAnchor>
  <xdr:twoCellAnchor editAs="absolute">
    <xdr:from>
      <xdr:col>14</xdr:col>
      <xdr:colOff>374074</xdr:colOff>
      <xdr:row>6</xdr:row>
      <xdr:rowOff>48491</xdr:rowOff>
    </xdr:from>
    <xdr:to>
      <xdr:col>17</xdr:col>
      <xdr:colOff>547256</xdr:colOff>
      <xdr:row>9</xdr:row>
      <xdr:rowOff>143740</xdr:rowOff>
    </xdr:to>
    <xdr:sp macro="" textlink="KPI!J21">
      <xdr:nvSpPr>
        <xdr:cNvPr id="62" name="Rectangle 61">
          <a:extLst>
            <a:ext uri="{FF2B5EF4-FFF2-40B4-BE49-F238E27FC236}">
              <a16:creationId xmlns:a16="http://schemas.microsoft.com/office/drawing/2014/main" id="{7B42FBEE-E2FF-473D-9168-D2AC531064CA}"/>
            </a:ext>
          </a:extLst>
        </xdr:cNvPr>
        <xdr:cNvSpPr/>
      </xdr:nvSpPr>
      <xdr:spPr>
        <a:xfrm>
          <a:off x="8908474" y="1129146"/>
          <a:ext cx="2001982" cy="635576"/>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D190ACA8-9247-4FC1-BABD-18731A438533}" type="TxLink">
            <a:rPr lang="en-US" sz="1800" b="1" i="0" u="none" strike="noStrike">
              <a:solidFill>
                <a:srgbClr val="000000"/>
              </a:solidFill>
              <a:latin typeface="Calibri"/>
              <a:ea typeface="Calibri"/>
              <a:cs typeface="Calibri"/>
            </a:rPr>
            <a:pPr algn="l"/>
            <a:t>₹ 268,431</a:t>
          </a:fld>
          <a:endParaRPr lang="en-US" sz="2800" b="1" i="0" u="none" strike="noStrike">
            <a:solidFill>
              <a:srgbClr val="000000"/>
            </a:solidFill>
            <a:latin typeface="Calibri"/>
            <a:ea typeface="Calibri"/>
            <a:cs typeface="Calibri"/>
          </a:endParaRPr>
        </a:p>
      </xdr:txBody>
    </xdr:sp>
    <xdr:clientData/>
  </xdr:twoCellAnchor>
  <xdr:twoCellAnchor editAs="absolute">
    <xdr:from>
      <xdr:col>17</xdr:col>
      <xdr:colOff>602673</xdr:colOff>
      <xdr:row>6</xdr:row>
      <xdr:rowOff>55417</xdr:rowOff>
    </xdr:from>
    <xdr:to>
      <xdr:col>21</xdr:col>
      <xdr:colOff>235526</xdr:colOff>
      <xdr:row>9</xdr:row>
      <xdr:rowOff>150666</xdr:rowOff>
    </xdr:to>
    <xdr:sp macro="" textlink="KPI!C45">
      <xdr:nvSpPr>
        <xdr:cNvPr id="63" name="Rectangle 62">
          <a:extLst>
            <a:ext uri="{FF2B5EF4-FFF2-40B4-BE49-F238E27FC236}">
              <a16:creationId xmlns:a16="http://schemas.microsoft.com/office/drawing/2014/main" id="{A066D366-B2E1-4E21-9DBC-558B9A3DE860}"/>
            </a:ext>
          </a:extLst>
        </xdr:cNvPr>
        <xdr:cNvSpPr/>
      </xdr:nvSpPr>
      <xdr:spPr>
        <a:xfrm>
          <a:off x="10965873" y="1136072"/>
          <a:ext cx="2071253" cy="635576"/>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2CA6A129-CFF6-45A7-807F-841751530BBF}" type="TxLink">
            <a:rPr lang="en-US" sz="1800" b="1" i="0" u="none" strike="noStrike">
              <a:solidFill>
                <a:srgbClr val="000000"/>
              </a:solidFill>
              <a:latin typeface="Calibri"/>
              <a:ea typeface="Calibri"/>
              <a:cs typeface="Calibri"/>
            </a:rPr>
            <a:pPr algn="l"/>
            <a:t>64.08%</a:t>
          </a:fld>
          <a:endParaRPr lang="en-US" sz="2800" b="1" i="0" u="none" strike="noStrike">
            <a:solidFill>
              <a:srgbClr val="000000"/>
            </a:solidFill>
            <a:latin typeface="Calibri"/>
            <a:ea typeface="Calibri"/>
            <a:cs typeface="Calibri"/>
          </a:endParaRPr>
        </a:p>
      </xdr:txBody>
    </xdr:sp>
    <xdr:clientData/>
  </xdr:twoCellAnchor>
  <xdr:twoCellAnchor>
    <xdr:from>
      <xdr:col>5</xdr:col>
      <xdr:colOff>6927</xdr:colOff>
      <xdr:row>6</xdr:row>
      <xdr:rowOff>138545</xdr:rowOff>
    </xdr:from>
    <xdr:to>
      <xdr:col>6</xdr:col>
      <xdr:colOff>512618</xdr:colOff>
      <xdr:row>9</xdr:row>
      <xdr:rowOff>20782</xdr:rowOff>
    </xdr:to>
    <xdr:graphicFrame macro="">
      <xdr:nvGraphicFramePr>
        <xdr:cNvPr id="64" name="Chart 63">
          <a:extLst>
            <a:ext uri="{FF2B5EF4-FFF2-40B4-BE49-F238E27FC236}">
              <a16:creationId xmlns:a16="http://schemas.microsoft.com/office/drawing/2014/main" id="{4F8FC745-7926-4628-99AB-47B9129B2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96982</xdr:colOff>
      <xdr:row>6</xdr:row>
      <xdr:rowOff>117764</xdr:rowOff>
    </xdr:from>
    <xdr:to>
      <xdr:col>10</xdr:col>
      <xdr:colOff>145473</xdr:colOff>
      <xdr:row>9</xdr:row>
      <xdr:rowOff>27709</xdr:rowOff>
    </xdr:to>
    <xdr:graphicFrame macro="">
      <xdr:nvGraphicFramePr>
        <xdr:cNvPr id="65" name="Chart 64">
          <a:extLst>
            <a:ext uri="{FF2B5EF4-FFF2-40B4-BE49-F238E27FC236}">
              <a16:creationId xmlns:a16="http://schemas.microsoft.com/office/drawing/2014/main" id="{2D73D6FD-D0EF-4244-A665-4FF018EB5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471054</xdr:colOff>
      <xdr:row>6</xdr:row>
      <xdr:rowOff>138546</xdr:rowOff>
    </xdr:from>
    <xdr:to>
      <xdr:col>14</xdr:col>
      <xdr:colOff>187035</xdr:colOff>
      <xdr:row>8</xdr:row>
      <xdr:rowOff>173182</xdr:rowOff>
    </xdr:to>
    <xdr:graphicFrame macro="">
      <xdr:nvGraphicFramePr>
        <xdr:cNvPr id="66" name="Chart 65">
          <a:extLst>
            <a:ext uri="{FF2B5EF4-FFF2-40B4-BE49-F238E27FC236}">
              <a16:creationId xmlns:a16="http://schemas.microsoft.com/office/drawing/2014/main" id="{852762F8-E7ED-4739-BAC4-AC5B37770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200891</xdr:colOff>
      <xdr:row>6</xdr:row>
      <xdr:rowOff>131617</xdr:rowOff>
    </xdr:from>
    <xdr:to>
      <xdr:col>17</xdr:col>
      <xdr:colOff>464127</xdr:colOff>
      <xdr:row>9</xdr:row>
      <xdr:rowOff>6927</xdr:rowOff>
    </xdr:to>
    <xdr:graphicFrame macro="">
      <xdr:nvGraphicFramePr>
        <xdr:cNvPr id="67" name="Chart 66">
          <a:extLst>
            <a:ext uri="{FF2B5EF4-FFF2-40B4-BE49-F238E27FC236}">
              <a16:creationId xmlns:a16="http://schemas.microsoft.com/office/drawing/2014/main" id="{C7E449F6-5165-4493-8D1A-00F4D8591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200890</xdr:colOff>
      <xdr:row>7</xdr:row>
      <xdr:rowOff>0</xdr:rowOff>
    </xdr:from>
    <xdr:to>
      <xdr:col>21</xdr:col>
      <xdr:colOff>145473</xdr:colOff>
      <xdr:row>9</xdr:row>
      <xdr:rowOff>6927</xdr:rowOff>
    </xdr:to>
    <xdr:graphicFrame macro="">
      <xdr:nvGraphicFramePr>
        <xdr:cNvPr id="68" name="Chart 67">
          <a:extLst>
            <a:ext uri="{FF2B5EF4-FFF2-40B4-BE49-F238E27FC236}">
              <a16:creationId xmlns:a16="http://schemas.microsoft.com/office/drawing/2014/main" id="{7E048C05-0181-4F54-9872-3920C6E36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3</xdr:col>
      <xdr:colOff>145470</xdr:colOff>
      <xdr:row>10</xdr:row>
      <xdr:rowOff>6927</xdr:rowOff>
    </xdr:from>
    <xdr:to>
      <xdr:col>9</xdr:col>
      <xdr:colOff>574963</xdr:colOff>
      <xdr:row>22</xdr:row>
      <xdr:rowOff>90055</xdr:rowOff>
    </xdr:to>
    <xdr:graphicFrame macro="">
      <xdr:nvGraphicFramePr>
        <xdr:cNvPr id="70" name="Chart 69">
          <a:extLst>
            <a:ext uri="{FF2B5EF4-FFF2-40B4-BE49-F238E27FC236}">
              <a16:creationId xmlns:a16="http://schemas.microsoft.com/office/drawing/2014/main" id="{C4CC2EC2-4BE5-4711-B6C8-0D7141AC9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10</xdr:col>
      <xdr:colOff>27710</xdr:colOff>
      <xdr:row>26</xdr:row>
      <xdr:rowOff>103908</xdr:rowOff>
    </xdr:from>
    <xdr:to>
      <xdr:col>16</xdr:col>
      <xdr:colOff>193964</xdr:colOff>
      <xdr:row>36</xdr:row>
      <xdr:rowOff>117763</xdr:rowOff>
    </xdr:to>
    <xdr:graphicFrame macro="">
      <xdr:nvGraphicFramePr>
        <xdr:cNvPr id="71" name="Chart 70">
          <a:extLst>
            <a:ext uri="{FF2B5EF4-FFF2-40B4-BE49-F238E27FC236}">
              <a16:creationId xmlns:a16="http://schemas.microsoft.com/office/drawing/2014/main" id="{B0ED596F-E81B-46A8-8BD9-04F8D6092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83127</xdr:colOff>
      <xdr:row>6</xdr:row>
      <xdr:rowOff>41563</xdr:rowOff>
    </xdr:from>
    <xdr:to>
      <xdr:col>3</xdr:col>
      <xdr:colOff>103539</xdr:colOff>
      <xdr:row>27</xdr:row>
      <xdr:rowOff>62346</xdr:rowOff>
    </xdr:to>
    <xdr:sp macro="" textlink="" fLocksText="0">
      <xdr:nvSpPr>
        <xdr:cNvPr id="31" name="Rectangle 30">
          <a:extLst>
            <a:ext uri="{FF2B5EF4-FFF2-40B4-BE49-F238E27FC236}">
              <a16:creationId xmlns:a16="http://schemas.microsoft.com/office/drawing/2014/main" id="{CE2D59C2-8AE6-47A4-ADB5-ACBBB8342B77}"/>
            </a:ext>
          </a:extLst>
        </xdr:cNvPr>
        <xdr:cNvSpPr/>
      </xdr:nvSpPr>
      <xdr:spPr>
        <a:xfrm>
          <a:off x="83127" y="1122218"/>
          <a:ext cx="1849212" cy="3803073"/>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96981</xdr:colOff>
      <xdr:row>27</xdr:row>
      <xdr:rowOff>145473</xdr:rowOff>
    </xdr:from>
    <xdr:to>
      <xdr:col>3</xdr:col>
      <xdr:colOff>117393</xdr:colOff>
      <xdr:row>36</xdr:row>
      <xdr:rowOff>131618</xdr:rowOff>
    </xdr:to>
    <xdr:sp macro="" textlink="" fLocksText="0">
      <xdr:nvSpPr>
        <xdr:cNvPr id="32" name="Rectangle 31">
          <a:extLst>
            <a:ext uri="{FF2B5EF4-FFF2-40B4-BE49-F238E27FC236}">
              <a16:creationId xmlns:a16="http://schemas.microsoft.com/office/drawing/2014/main" id="{5048FB2C-F28C-4833-BBEC-6290A67BA024}"/>
            </a:ext>
          </a:extLst>
        </xdr:cNvPr>
        <xdr:cNvSpPr/>
      </xdr:nvSpPr>
      <xdr:spPr>
        <a:xfrm>
          <a:off x="96981" y="5008418"/>
          <a:ext cx="1849212" cy="1607127"/>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228599</xdr:colOff>
      <xdr:row>29</xdr:row>
      <xdr:rowOff>34636</xdr:rowOff>
    </xdr:from>
    <xdr:to>
      <xdr:col>2</xdr:col>
      <xdr:colOff>561108</xdr:colOff>
      <xdr:row>34</xdr:row>
      <xdr:rowOff>145473</xdr:rowOff>
    </xdr:to>
    <mc:AlternateContent xmlns:mc="http://schemas.openxmlformats.org/markup-compatibility/2006" xmlns:a14="http://schemas.microsoft.com/office/drawing/2010/main">
      <mc:Choice Requires="a14">
        <xdr:graphicFrame macro="">
          <xdr:nvGraphicFramePr>
            <xdr:cNvPr id="76" name="GENDER 1">
              <a:extLst>
                <a:ext uri="{FF2B5EF4-FFF2-40B4-BE49-F238E27FC236}">
                  <a16:creationId xmlns:a16="http://schemas.microsoft.com/office/drawing/2014/main" id="{E194DD55-776B-4B71-ABEB-42C65347D58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28599" y="5257800"/>
              <a:ext cx="1551709" cy="1011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174567</xdr:colOff>
      <xdr:row>7</xdr:row>
      <xdr:rowOff>16626</xdr:rowOff>
    </xdr:from>
    <xdr:to>
      <xdr:col>2</xdr:col>
      <xdr:colOff>581891</xdr:colOff>
      <xdr:row>26</xdr:row>
      <xdr:rowOff>34637</xdr:rowOff>
    </xdr:to>
    <mc:AlternateContent xmlns:mc="http://schemas.openxmlformats.org/markup-compatibility/2006" xmlns:a14="http://schemas.microsoft.com/office/drawing/2010/main">
      <mc:Choice Requires="a14">
        <xdr:graphicFrame macro="">
          <xdr:nvGraphicFramePr>
            <xdr:cNvPr id="77" name="Months">
              <a:extLst>
                <a:ext uri="{FF2B5EF4-FFF2-40B4-BE49-F238E27FC236}">
                  <a16:creationId xmlns:a16="http://schemas.microsoft.com/office/drawing/2014/main" id="{36B36D0B-D655-4D1D-A776-7F9209D449B6}"/>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74567" y="1277390"/>
              <a:ext cx="1626524" cy="3440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256309</xdr:colOff>
      <xdr:row>10</xdr:row>
      <xdr:rowOff>13855</xdr:rowOff>
    </xdr:from>
    <xdr:to>
      <xdr:col>21</xdr:col>
      <xdr:colOff>242455</xdr:colOff>
      <xdr:row>20</xdr:row>
      <xdr:rowOff>83474</xdr:rowOff>
    </xdr:to>
    <xdr:graphicFrame macro="">
      <xdr:nvGraphicFramePr>
        <xdr:cNvPr id="33" name="Chart 32">
          <a:extLst>
            <a:ext uri="{FF2B5EF4-FFF2-40B4-BE49-F238E27FC236}">
              <a16:creationId xmlns:a16="http://schemas.microsoft.com/office/drawing/2014/main" id="{DAAF64A9-C379-4914-A41C-8C994BE22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16</xdr:col>
      <xdr:colOff>256309</xdr:colOff>
      <xdr:row>20</xdr:row>
      <xdr:rowOff>152400</xdr:rowOff>
    </xdr:from>
    <xdr:to>
      <xdr:col>21</xdr:col>
      <xdr:colOff>240377</xdr:colOff>
      <xdr:row>36</xdr:row>
      <xdr:rowOff>117765</xdr:rowOff>
    </xdr:to>
    <xdr:graphicFrame macro="">
      <xdr:nvGraphicFramePr>
        <xdr:cNvPr id="34" name="Chart 33">
          <a:extLst>
            <a:ext uri="{FF2B5EF4-FFF2-40B4-BE49-F238E27FC236}">
              <a16:creationId xmlns:a16="http://schemas.microsoft.com/office/drawing/2014/main" id="{6970F270-5B24-4538-AF41-CEB7486E6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20</xdr:col>
      <xdr:colOff>311728</xdr:colOff>
      <xdr:row>33</xdr:row>
      <xdr:rowOff>145472</xdr:rowOff>
    </xdr:from>
    <xdr:to>
      <xdr:col>21</xdr:col>
      <xdr:colOff>184462</xdr:colOff>
      <xdr:row>34</xdr:row>
      <xdr:rowOff>110835</xdr:rowOff>
    </xdr:to>
    <xdr:pic>
      <xdr:nvPicPr>
        <xdr:cNvPr id="73" name="Picture 72">
          <a:extLst>
            <a:ext uri="{FF2B5EF4-FFF2-40B4-BE49-F238E27FC236}">
              <a16:creationId xmlns:a16="http://schemas.microsoft.com/office/drawing/2014/main" id="{F39D2D02-5EBC-403D-AEEA-B3CFE1EAC41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503728" y="6089072"/>
          <a:ext cx="482334" cy="145472"/>
        </a:xfrm>
        <a:prstGeom prst="rect">
          <a:avLst/>
        </a:prstGeom>
      </xdr:spPr>
    </xdr:pic>
    <xdr:clientData/>
  </xdr:twoCellAnchor>
  <xdr:twoCellAnchor editAs="oneCell">
    <xdr:from>
      <xdr:col>20</xdr:col>
      <xdr:colOff>450275</xdr:colOff>
      <xdr:row>34</xdr:row>
      <xdr:rowOff>173182</xdr:rowOff>
    </xdr:from>
    <xdr:to>
      <xdr:col>21</xdr:col>
      <xdr:colOff>78582</xdr:colOff>
      <xdr:row>36</xdr:row>
      <xdr:rowOff>48491</xdr:rowOff>
    </xdr:to>
    <xdr:pic>
      <xdr:nvPicPr>
        <xdr:cNvPr id="75" name="Picture 74">
          <a:extLst>
            <a:ext uri="{FF2B5EF4-FFF2-40B4-BE49-F238E27FC236}">
              <a16:creationId xmlns:a16="http://schemas.microsoft.com/office/drawing/2014/main" id="{6505CDD6-F29B-46D1-BE28-687495F6568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642275" y="6296891"/>
          <a:ext cx="237907" cy="235527"/>
        </a:xfrm>
        <a:prstGeom prst="rect">
          <a:avLst/>
        </a:prstGeom>
      </xdr:spPr>
    </xdr:pic>
    <xdr:clientData/>
  </xdr:twoCellAnchor>
  <xdr:twoCellAnchor editAs="oneCell">
    <xdr:from>
      <xdr:col>20</xdr:col>
      <xdr:colOff>147476</xdr:colOff>
      <xdr:row>31</xdr:row>
      <xdr:rowOff>103909</xdr:rowOff>
    </xdr:from>
    <xdr:to>
      <xdr:col>21</xdr:col>
      <xdr:colOff>353290</xdr:colOff>
      <xdr:row>33</xdr:row>
      <xdr:rowOff>55418</xdr:rowOff>
    </xdr:to>
    <xdr:pic>
      <xdr:nvPicPr>
        <xdr:cNvPr id="4" name="Picture 3">
          <a:extLst>
            <a:ext uri="{FF2B5EF4-FFF2-40B4-BE49-F238E27FC236}">
              <a16:creationId xmlns:a16="http://schemas.microsoft.com/office/drawing/2014/main" id="{4D6806A1-CF6D-49C6-B71E-89E66C4A193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339476" y="5687291"/>
          <a:ext cx="815414" cy="31172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121920</xdr:colOff>
      <xdr:row>1</xdr:row>
      <xdr:rowOff>0</xdr:rowOff>
    </xdr:from>
    <xdr:to>
      <xdr:col>4</xdr:col>
      <xdr:colOff>190500</xdr:colOff>
      <xdr:row>1</xdr:row>
      <xdr:rowOff>0</xdr:rowOff>
    </xdr:to>
    <xdr:sp macro="" textlink="">
      <xdr:nvSpPr>
        <xdr:cNvPr id="5" name="Rectangle 4">
          <a:extLst>
            <a:ext uri="{FF2B5EF4-FFF2-40B4-BE49-F238E27FC236}">
              <a16:creationId xmlns:a16="http://schemas.microsoft.com/office/drawing/2014/main" id="{E6B4E31B-DF44-4168-B6A6-97E34494EA85}"/>
            </a:ext>
          </a:extLst>
        </xdr:cNvPr>
        <xdr:cNvSpPr/>
      </xdr:nvSpPr>
      <xdr:spPr>
        <a:xfrm>
          <a:off x="10858500" y="1440180"/>
          <a:ext cx="2506980" cy="7467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INSIGHTS:</a:t>
          </a:r>
        </a:p>
        <a:p>
          <a:pPr algn="l"/>
          <a:endParaRPr lang="en-IN" sz="1100"/>
        </a:p>
        <a:p>
          <a:pPr algn="l"/>
          <a:endParaRPr lang="en-IN" sz="1100"/>
        </a:p>
        <a:p>
          <a:pPr algn="l"/>
          <a:endParaRPr lang="en-IN" sz="1100"/>
        </a:p>
      </xdr:txBody>
    </xdr:sp>
    <xdr:clientData/>
  </xdr:twoCellAnchor>
  <xdr:twoCellAnchor editAs="oneCell">
    <xdr:from>
      <xdr:col>0</xdr:col>
      <xdr:colOff>344908</xdr:colOff>
      <xdr:row>2</xdr:row>
      <xdr:rowOff>71061</xdr:rowOff>
    </xdr:from>
    <xdr:to>
      <xdr:col>5</xdr:col>
      <xdr:colOff>10813083</xdr:colOff>
      <xdr:row>37</xdr:row>
      <xdr:rowOff>144780</xdr:rowOff>
    </xdr:to>
    <xdr:pic>
      <xdr:nvPicPr>
        <xdr:cNvPr id="8" name="Picture 7">
          <a:extLst>
            <a:ext uri="{FF2B5EF4-FFF2-40B4-BE49-F238E27FC236}">
              <a16:creationId xmlns:a16="http://schemas.microsoft.com/office/drawing/2014/main" id="{9047D00F-F62E-47D2-BB1C-0688ED0267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4908" y="436821"/>
          <a:ext cx="13516175" cy="6474519"/>
        </a:xfrm>
        <a:prstGeom prst="rect">
          <a:avLst/>
        </a:prstGeom>
      </xdr:spPr>
    </xdr:pic>
    <xdr:clientData/>
  </xdr:twoCellAnchor>
  <xdr:twoCellAnchor>
    <xdr:from>
      <xdr:col>2</xdr:col>
      <xdr:colOff>76200</xdr:colOff>
      <xdr:row>3</xdr:row>
      <xdr:rowOff>83820</xdr:rowOff>
    </xdr:from>
    <xdr:to>
      <xdr:col>5</xdr:col>
      <xdr:colOff>10515600</xdr:colOff>
      <xdr:row>34</xdr:row>
      <xdr:rowOff>106680</xdr:rowOff>
    </xdr:to>
    <xdr:sp macro="" textlink="">
      <xdr:nvSpPr>
        <xdr:cNvPr id="9" name="Rectangle 8">
          <a:extLst>
            <a:ext uri="{FF2B5EF4-FFF2-40B4-BE49-F238E27FC236}">
              <a16:creationId xmlns:a16="http://schemas.microsoft.com/office/drawing/2014/main" id="{195C4303-00DB-45C1-88C4-F1BC30B1BA40}"/>
            </a:ext>
          </a:extLst>
        </xdr:cNvPr>
        <xdr:cNvSpPr/>
      </xdr:nvSpPr>
      <xdr:spPr>
        <a:xfrm>
          <a:off x="1295400" y="632460"/>
          <a:ext cx="12268200" cy="56921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r>
            <a:rPr lang="en-IN" sz="1600" b="1" i="0">
              <a:solidFill>
                <a:sysClr val="windowText" lastClr="000000"/>
              </a:solidFill>
              <a:effectLst/>
              <a:latin typeface="+mn-lt"/>
              <a:ea typeface="+mn-ea"/>
              <a:cs typeface="+mn-cs"/>
            </a:rPr>
            <a:t>Insights</a:t>
          </a:r>
          <a:r>
            <a:rPr lang="en-IN" sz="1400" b="1" i="0">
              <a:solidFill>
                <a:sysClr val="windowText" lastClr="000000"/>
              </a:solidFill>
              <a:effectLst/>
              <a:latin typeface="+mn-lt"/>
              <a:ea typeface="+mn-ea"/>
              <a:cs typeface="+mn-cs"/>
            </a:rPr>
            <a:t>:</a:t>
          </a:r>
        </a:p>
        <a:p>
          <a:endParaRPr lang="en-IN" sz="1400" b="0" i="0">
            <a:solidFill>
              <a:sysClr val="windowText" lastClr="000000"/>
            </a:solidFill>
            <a:effectLst/>
            <a:latin typeface="+mn-lt"/>
            <a:ea typeface="+mn-ea"/>
            <a:cs typeface="+mn-cs"/>
          </a:endParaRPr>
        </a:p>
        <a:p>
          <a:r>
            <a:rPr lang="en-IN" sz="1400" b="0" i="0">
              <a:solidFill>
                <a:sysClr val="windowText" lastClr="000000"/>
              </a:solidFill>
              <a:effectLst/>
              <a:latin typeface="+mn-lt"/>
              <a:ea typeface="+mn-ea"/>
              <a:cs typeface="+mn-cs"/>
            </a:rPr>
            <a:t>September recorded the highest sales revenue of </a:t>
          </a:r>
          <a:r>
            <a:rPr lang="en-IN" sz="1400" b="0" i="0" u="none" strike="noStrike">
              <a:solidFill>
                <a:sysClr val="windowText" lastClr="000000"/>
              </a:solidFill>
              <a:effectLst/>
              <a:latin typeface="+mn-lt"/>
              <a:ea typeface="+mn-ea"/>
              <a:cs typeface="+mn-cs"/>
            </a:rPr>
            <a:t> ₹  79,759 </a:t>
          </a:r>
          <a:r>
            <a:rPr lang="en-IN" sz="1400" b="0" i="0">
              <a:solidFill>
                <a:sysClr val="windowText" lastClr="000000"/>
              </a:solidFill>
              <a:effectLst/>
              <a:latin typeface="+mn-lt"/>
              <a:ea typeface="+mn-ea"/>
              <a:cs typeface="+mn-cs"/>
            </a:rPr>
            <a:t>indicating strong performance during that period. However, November had significantly lower sales, suggesting potential areas for improvement in marketing or product offerings during that month.</a:t>
          </a:r>
        </a:p>
        <a:p>
          <a:endParaRPr lang="en-IN" sz="1400" b="0" i="0">
            <a:solidFill>
              <a:sysClr val="windowText" lastClr="000000"/>
            </a:solidFill>
            <a:effectLst/>
            <a:latin typeface="+mn-lt"/>
            <a:ea typeface="+mn-ea"/>
            <a:cs typeface="+mn-cs"/>
          </a:endParaRPr>
        </a:p>
        <a:p>
          <a:r>
            <a:rPr lang="en-IN" sz="1400" b="0" i="0">
              <a:solidFill>
                <a:sysClr val="windowText" lastClr="000000"/>
              </a:solidFill>
              <a:effectLst/>
              <a:latin typeface="+mn-lt"/>
              <a:ea typeface="+mn-ea"/>
              <a:cs typeface="+mn-cs"/>
            </a:rPr>
            <a:t>T-shirts are the most popular clothing item, suggesting their widespread appeal and potential for further marketing efforts. </a:t>
          </a:r>
          <a:r>
            <a:rPr lang="en-IN" sz="1400" b="0" i="0" u="none" strike="noStrike">
              <a:solidFill>
                <a:sysClr val="windowText" lastClr="000000"/>
              </a:solidFill>
              <a:effectLst/>
              <a:latin typeface="+mn-lt"/>
              <a:ea typeface="+mn-ea"/>
              <a:cs typeface="+mn-cs"/>
            </a:rPr>
            <a:t>Promotions such as "Buy One, Get One Free" and "Flash Sales" have been most effective in driving clothing sales, resulting in a noticeable increase in sales volume during promotion periods.</a:t>
          </a:r>
        </a:p>
        <a:p>
          <a:r>
            <a:rPr lang="en-IN" sz="1400">
              <a:solidFill>
                <a:sysClr val="windowText" lastClr="000000"/>
              </a:solidFill>
            </a:rPr>
            <a:t> </a:t>
          </a:r>
          <a:endParaRPr lang="en-IN" sz="1400" b="0" i="0">
            <a:solidFill>
              <a:sysClr val="windowText" lastClr="000000"/>
            </a:solidFill>
            <a:effectLst/>
            <a:latin typeface="+mn-lt"/>
            <a:ea typeface="+mn-ea"/>
            <a:cs typeface="+mn-cs"/>
          </a:endParaRPr>
        </a:p>
        <a:p>
          <a:r>
            <a:rPr lang="en-IN" sz="1400" b="0" i="0">
              <a:solidFill>
                <a:sysClr val="windowText" lastClr="000000"/>
              </a:solidFill>
              <a:effectLst/>
              <a:latin typeface="+mn-lt"/>
              <a:ea typeface="+mn-ea"/>
              <a:cs typeface="+mn-cs"/>
            </a:rPr>
            <a:t>Tamil Nadu and Rajasthan lead in sales revenue, emphasizing the importance of regional targeting and understanding local preferences in driving sales.</a:t>
          </a:r>
        </a:p>
        <a:p>
          <a:endParaRPr lang="en-IN" sz="1400" b="0" i="0">
            <a:solidFill>
              <a:sysClr val="windowText" lastClr="000000"/>
            </a:solidFill>
            <a:effectLst/>
            <a:latin typeface="+mn-lt"/>
            <a:ea typeface="+mn-ea"/>
            <a:cs typeface="+mn-cs"/>
          </a:endParaRPr>
        </a:p>
        <a:p>
          <a:r>
            <a:rPr lang="en-IN" sz="1400" b="0" i="0" u="none" strike="noStrike">
              <a:solidFill>
                <a:sysClr val="windowText" lastClr="000000"/>
              </a:solidFill>
              <a:effectLst/>
              <a:latin typeface="+mn-lt"/>
              <a:ea typeface="+mn-ea"/>
              <a:cs typeface="+mn-cs"/>
            </a:rPr>
            <a:t>There's a gender imbalance in customer demographics, with females being the majority.</a:t>
          </a:r>
          <a:r>
            <a:rPr lang="en-IN" sz="1400">
              <a:solidFill>
                <a:sysClr val="windowText" lastClr="000000"/>
              </a:solidFill>
            </a:rPr>
            <a:t> </a:t>
          </a:r>
        </a:p>
        <a:p>
          <a:endParaRPr lang="en-IN" sz="1400">
            <a:solidFill>
              <a:sysClr val="windowText" lastClr="000000"/>
            </a:solidFill>
          </a:endParaRPr>
        </a:p>
        <a:p>
          <a:r>
            <a:rPr lang="en-IN" sz="1400" b="0" i="0">
              <a:solidFill>
                <a:sysClr val="windowText" lastClr="000000"/>
              </a:solidFill>
              <a:effectLst/>
              <a:latin typeface="+mn-lt"/>
              <a:ea typeface="+mn-ea"/>
              <a:cs typeface="+mn-cs"/>
            </a:rPr>
            <a:t>While the majority of customers fall within the 25-30 age group, it's essential to explore the preferences and behaviors of middle-aged and older adults for potential growth opportunities.</a:t>
          </a:r>
        </a:p>
        <a:p>
          <a:endParaRPr lang="en-IN" sz="1400" b="0" i="0">
            <a:solidFill>
              <a:sysClr val="windowText" lastClr="000000"/>
            </a:solidFill>
            <a:effectLst/>
            <a:latin typeface="+mn-lt"/>
            <a:ea typeface="+mn-ea"/>
            <a:cs typeface="+mn-cs"/>
          </a:endParaRPr>
        </a:p>
        <a:p>
          <a:r>
            <a:rPr lang="en-IN" sz="1400" b="0" i="0">
              <a:solidFill>
                <a:sysClr val="windowText" lastClr="000000"/>
              </a:solidFill>
              <a:effectLst/>
              <a:latin typeface="+mn-lt"/>
              <a:ea typeface="+mn-ea"/>
              <a:cs typeface="+mn-cs"/>
            </a:rPr>
            <a:t>Myntra's dominance as the top sales channel underscores the significance of online platforms in reaching and engaging customers effectively, suggesting continued investment in digital marketing and e-commerce strategies.</a:t>
          </a:r>
        </a:p>
        <a:p>
          <a:endParaRPr lang="en-IN" sz="1400" b="0" i="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200" b="1" i="0">
              <a:solidFill>
                <a:sysClr val="windowText" lastClr="000000"/>
              </a:solidFill>
              <a:effectLst/>
              <a:latin typeface="+mn-lt"/>
              <a:ea typeface="+mn-ea"/>
              <a:cs typeface="+mn-cs"/>
            </a:rPr>
            <a:t> </a:t>
          </a:r>
          <a:r>
            <a:rPr lang="en-IN" sz="1600" b="1" i="0">
              <a:solidFill>
                <a:sysClr val="windowText" lastClr="000000"/>
              </a:solidFill>
              <a:effectLst/>
              <a:latin typeface="+mn-lt"/>
              <a:ea typeface="+mn-ea"/>
              <a:cs typeface="+mn-cs"/>
            </a:rPr>
            <a:t>Conclusions:</a:t>
          </a:r>
          <a:endParaRPr lang="en-IN" sz="1600" b="1">
            <a:solidFill>
              <a:sysClr val="windowText" lastClr="000000"/>
            </a:solidFill>
            <a:effectLst/>
          </a:endParaRPr>
        </a:p>
        <a:p>
          <a:endParaRPr lang="en-IN" sz="1400" b="0" i="0">
            <a:solidFill>
              <a:sysClr val="windowText" lastClr="000000"/>
            </a:solidFill>
            <a:effectLst/>
            <a:latin typeface="+mn-lt"/>
            <a:ea typeface="+mn-ea"/>
            <a:cs typeface="+mn-cs"/>
          </a:endParaRPr>
        </a:p>
        <a:p>
          <a:r>
            <a:rPr lang="en-IN" sz="1400" b="0" i="0">
              <a:solidFill>
                <a:sysClr val="windowText" lastClr="000000"/>
              </a:solidFill>
              <a:effectLst/>
              <a:latin typeface="+mn-lt"/>
              <a:ea typeface="+mn-ea"/>
              <a:cs typeface="+mn-cs"/>
            </a:rPr>
            <a:t>In conclusion, the provided insights highlight the business's strong profitability, successful sales performance in certain months and regions, and the importance of understanding and catering to gender-specific purchasing behaviors. Continued focus on efficient cost management, targeted marketing strategies, and product assortment optimization can further drive growth and success in the competitive clothing market.</a:t>
          </a:r>
          <a:endParaRPr lang="en-IN" sz="1200" b="0" i="0">
            <a:solidFill>
              <a:sysClr val="windowText" lastClr="000000"/>
            </a:solidFill>
            <a:effectLst/>
            <a:latin typeface="+mn-lt"/>
            <a:ea typeface="+mn-ea"/>
            <a:cs typeface="+mn-cs"/>
          </a:endParaRPr>
        </a:p>
      </xdr:txBody>
    </xdr:sp>
    <xdr:clientData/>
  </xdr:twoCellAnchor>
  <xdr:twoCellAnchor>
    <xdr:from>
      <xdr:col>1</xdr:col>
      <xdr:colOff>411480</xdr:colOff>
      <xdr:row>6</xdr:row>
      <xdr:rowOff>83820</xdr:rowOff>
    </xdr:from>
    <xdr:to>
      <xdr:col>2</xdr:col>
      <xdr:colOff>76200</xdr:colOff>
      <xdr:row>7</xdr:row>
      <xdr:rowOff>22860</xdr:rowOff>
    </xdr:to>
    <xdr:sp macro="" textlink="">
      <xdr:nvSpPr>
        <xdr:cNvPr id="10" name="Arrow: Right 9">
          <a:extLst>
            <a:ext uri="{FF2B5EF4-FFF2-40B4-BE49-F238E27FC236}">
              <a16:creationId xmlns:a16="http://schemas.microsoft.com/office/drawing/2014/main" id="{CE5206E1-CBE2-40B8-A78B-9A1C31E96F10}"/>
            </a:ext>
          </a:extLst>
        </xdr:cNvPr>
        <xdr:cNvSpPr/>
      </xdr:nvSpPr>
      <xdr:spPr>
        <a:xfrm>
          <a:off x="1021080" y="1181100"/>
          <a:ext cx="274320" cy="121920"/>
        </a:xfrm>
        <a:prstGeom prst="right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398248</xdr:colOff>
      <xdr:row>10</xdr:row>
      <xdr:rowOff>25341</xdr:rowOff>
    </xdr:from>
    <xdr:to>
      <xdr:col>2</xdr:col>
      <xdr:colOff>62968</xdr:colOff>
      <xdr:row>10</xdr:row>
      <xdr:rowOff>147261</xdr:rowOff>
    </xdr:to>
    <xdr:sp macro="" textlink="">
      <xdr:nvSpPr>
        <xdr:cNvPr id="16" name="Arrow: Right 15">
          <a:extLst>
            <a:ext uri="{FF2B5EF4-FFF2-40B4-BE49-F238E27FC236}">
              <a16:creationId xmlns:a16="http://schemas.microsoft.com/office/drawing/2014/main" id="{3C63FC1F-42ED-433C-A057-194B49F43958}"/>
            </a:ext>
          </a:extLst>
        </xdr:cNvPr>
        <xdr:cNvSpPr/>
      </xdr:nvSpPr>
      <xdr:spPr>
        <a:xfrm>
          <a:off x="1007848" y="1854141"/>
          <a:ext cx="274320" cy="121920"/>
        </a:xfrm>
        <a:prstGeom prst="right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390628</xdr:colOff>
      <xdr:row>13</xdr:row>
      <xdr:rowOff>124401</xdr:rowOff>
    </xdr:from>
    <xdr:to>
      <xdr:col>2</xdr:col>
      <xdr:colOff>55348</xdr:colOff>
      <xdr:row>14</xdr:row>
      <xdr:rowOff>63441</xdr:rowOff>
    </xdr:to>
    <xdr:sp macro="" textlink="">
      <xdr:nvSpPr>
        <xdr:cNvPr id="17" name="Arrow: Right 16">
          <a:extLst>
            <a:ext uri="{FF2B5EF4-FFF2-40B4-BE49-F238E27FC236}">
              <a16:creationId xmlns:a16="http://schemas.microsoft.com/office/drawing/2014/main" id="{B0DC98B0-BA80-4A8B-BD74-F49A1F0A1A41}"/>
            </a:ext>
          </a:extLst>
        </xdr:cNvPr>
        <xdr:cNvSpPr/>
      </xdr:nvSpPr>
      <xdr:spPr>
        <a:xfrm>
          <a:off x="1000228" y="2501841"/>
          <a:ext cx="274320" cy="121920"/>
        </a:xfrm>
        <a:prstGeom prst="right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390628</xdr:colOff>
      <xdr:row>15</xdr:row>
      <xdr:rowOff>177741</xdr:rowOff>
    </xdr:from>
    <xdr:to>
      <xdr:col>2</xdr:col>
      <xdr:colOff>55348</xdr:colOff>
      <xdr:row>16</xdr:row>
      <xdr:rowOff>116781</xdr:rowOff>
    </xdr:to>
    <xdr:sp macro="" textlink="">
      <xdr:nvSpPr>
        <xdr:cNvPr id="18" name="Arrow: Right 17">
          <a:extLst>
            <a:ext uri="{FF2B5EF4-FFF2-40B4-BE49-F238E27FC236}">
              <a16:creationId xmlns:a16="http://schemas.microsoft.com/office/drawing/2014/main" id="{903FF1D8-6633-449B-ADBC-D73D564EF3B4}"/>
            </a:ext>
          </a:extLst>
        </xdr:cNvPr>
        <xdr:cNvSpPr/>
      </xdr:nvSpPr>
      <xdr:spPr>
        <a:xfrm>
          <a:off x="1000228" y="2920941"/>
          <a:ext cx="274320" cy="121920"/>
        </a:xfrm>
        <a:prstGeom prst="right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367768</xdr:colOff>
      <xdr:row>18</xdr:row>
      <xdr:rowOff>55821</xdr:rowOff>
    </xdr:from>
    <xdr:to>
      <xdr:col>2</xdr:col>
      <xdr:colOff>32488</xdr:colOff>
      <xdr:row>18</xdr:row>
      <xdr:rowOff>177741</xdr:rowOff>
    </xdr:to>
    <xdr:sp macro="" textlink="">
      <xdr:nvSpPr>
        <xdr:cNvPr id="19" name="Arrow: Right 18">
          <a:extLst>
            <a:ext uri="{FF2B5EF4-FFF2-40B4-BE49-F238E27FC236}">
              <a16:creationId xmlns:a16="http://schemas.microsoft.com/office/drawing/2014/main" id="{ADDBA8FF-4AD2-4EAC-96E5-4F21EDC17260}"/>
            </a:ext>
          </a:extLst>
        </xdr:cNvPr>
        <xdr:cNvSpPr/>
      </xdr:nvSpPr>
      <xdr:spPr>
        <a:xfrm>
          <a:off x="977368" y="3347661"/>
          <a:ext cx="274320" cy="121920"/>
        </a:xfrm>
        <a:prstGeom prst="right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367768</xdr:colOff>
      <xdr:row>21</xdr:row>
      <xdr:rowOff>170121</xdr:rowOff>
    </xdr:from>
    <xdr:to>
      <xdr:col>2</xdr:col>
      <xdr:colOff>32488</xdr:colOff>
      <xdr:row>22</xdr:row>
      <xdr:rowOff>109161</xdr:rowOff>
    </xdr:to>
    <xdr:sp macro="" textlink="">
      <xdr:nvSpPr>
        <xdr:cNvPr id="20" name="Arrow: Right 19">
          <a:extLst>
            <a:ext uri="{FF2B5EF4-FFF2-40B4-BE49-F238E27FC236}">
              <a16:creationId xmlns:a16="http://schemas.microsoft.com/office/drawing/2014/main" id="{BFFCD1FA-41FB-478F-B7EE-38315A785D57}"/>
            </a:ext>
          </a:extLst>
        </xdr:cNvPr>
        <xdr:cNvSpPr/>
      </xdr:nvSpPr>
      <xdr:spPr>
        <a:xfrm>
          <a:off x="977368" y="4010601"/>
          <a:ext cx="274320" cy="121920"/>
        </a:xfrm>
        <a:prstGeom prst="right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EEN" refreshedDate="45367.355310879633" createdVersion="7" refreshedVersion="7" minRefreshableVersion="3" recordCount="177" xr:uid="{04F99588-79E6-4132-938B-9975E25FF346}">
  <cacheSource type="worksheet">
    <worksheetSource name="POWER_QUERY"/>
  </cacheSource>
  <cacheFields count="21">
    <cacheField name="ORDER ID" numFmtId="0">
      <sharedItems containsSemiMixedTypes="0" containsString="0" containsNumber="1" containsInteger="1" minValue="1023" maxValue="9812"/>
    </cacheField>
    <cacheField name="ORDER DATE" numFmtId="14">
      <sharedItems containsSemiMixedTypes="0" containsNonDate="0" containsDate="1" containsString="0" minDate="2023-01-05T00:00:00" maxDate="2023-12-30T00:00:00" count="168">
        <d v="2023-01-05T00:00:00"/>
        <d v="2023-01-06T00:00:00"/>
        <d v="2023-01-09T00:00:00"/>
        <d v="2023-01-11T00:00:00"/>
        <d v="2023-01-15T00:00:00"/>
        <d v="2023-01-17T00:00:00"/>
        <d v="2023-01-20T00:00:00"/>
        <d v="2023-01-22T00:00:00"/>
        <d v="2023-01-25T00:00:00"/>
        <d v="2023-01-28T00:00:00"/>
        <d v="2023-01-30T00:00:00"/>
        <d v="2023-02-01T00:00:00"/>
        <d v="2023-02-02T00:00:00"/>
        <d v="2023-02-04T00:00:00"/>
        <d v="2023-02-05T00:00:00"/>
        <d v="2023-02-07T00:00:00"/>
        <d v="2023-02-08T00:00:00"/>
        <d v="2023-02-11T00:00:00"/>
        <d v="2023-02-14T00:00:00"/>
        <d v="2023-02-17T00:00:00"/>
        <d v="2023-02-20T00:00:00"/>
        <d v="2023-02-23T00:00:00"/>
        <d v="2023-02-26T00:00:00"/>
        <d v="2023-03-01T00:00:00"/>
        <d v="2023-03-03T00:00:00"/>
        <d v="2023-03-04T00:00:00"/>
        <d v="2023-03-06T00:00:00"/>
        <d v="2023-03-07T00:00:00"/>
        <d v="2023-03-09T00:00:00"/>
        <d v="2023-03-10T00:00:00"/>
        <d v="2023-03-12T00:00:00"/>
        <d v="2023-03-13T00:00:00"/>
        <d v="2023-03-15T00:00:00"/>
        <d v="2023-03-18T00:00:00"/>
        <d v="2023-03-21T00:00:00"/>
        <d v="2023-03-24T00:00:00"/>
        <d v="2023-03-27T00:00:00"/>
        <d v="2023-04-03T00:00:00"/>
        <d v="2023-04-04T00:00:00"/>
        <d v="2023-04-06T00:00:00"/>
        <d v="2023-04-09T00:00:00"/>
        <d v="2023-04-12T00:00:00"/>
        <d v="2023-04-15T00:00:00"/>
        <d v="2023-04-18T00:00:00"/>
        <d v="2023-04-21T00:00:00"/>
        <d v="2023-04-24T00:00:00"/>
        <d v="2023-04-27T00:00:00"/>
        <d v="2023-04-30T00:00:00"/>
        <d v="2023-05-01T00:00:00"/>
        <d v="2023-05-02T00:00:00"/>
        <d v="2023-05-04T00:00:00"/>
        <d v="2023-05-05T00:00:00"/>
        <d v="2023-05-07T00:00:00"/>
        <d v="2023-05-08T00:00:00"/>
        <d v="2023-05-10T00:00:00"/>
        <d v="2023-05-11T00:00:00"/>
        <d v="2023-05-14T00:00:00"/>
        <d v="2023-05-16T00:00:00"/>
        <d v="2023-05-17T00:00:00"/>
        <d v="2023-05-19T00:00:00"/>
        <d v="2023-05-20T00:00:00"/>
        <d v="2023-05-22T00:00:00"/>
        <d v="2023-05-23T00:00:00"/>
        <d v="2023-05-25T00:00:00"/>
        <d v="2023-05-26T00:00:00"/>
        <d v="2023-05-29T00:00:00"/>
        <d v="2023-06-03T00:00:00"/>
        <d v="2023-06-08T00:00:00"/>
        <d v="2023-06-09T00:00:00"/>
        <d v="2023-06-12T00:00:00"/>
        <d v="2023-06-14T00:00:00"/>
        <d v="2023-06-16T00:00:00"/>
        <d v="2023-06-19T00:00:00"/>
        <d v="2023-06-21T00:00:00"/>
        <d v="2023-06-22T00:00:00"/>
        <d v="2023-06-24T00:00:00"/>
        <d v="2023-06-26T00:00:00"/>
        <d v="2023-06-28T00:00:00"/>
        <d v="2023-07-01T00:00:00"/>
        <d v="2023-07-05T00:00:00"/>
        <d v="2023-07-09T00:00:00"/>
        <d v="2023-07-12T00:00:00"/>
        <d v="2023-07-16T00:00:00"/>
        <d v="2023-07-20T00:00:00"/>
        <d v="2023-07-23T00:00:00"/>
        <d v="2023-07-27T00:00:00"/>
        <d v="2023-07-31T00:00:00"/>
        <d v="2023-08-03T00:00:00"/>
        <d v="2023-08-11T00:00:00"/>
        <d v="2023-08-15T00:00:00"/>
        <d v="2023-08-18T00:00:00"/>
        <d v="2023-08-22T00:00:00"/>
        <d v="2023-08-26T00:00:00"/>
        <d v="2023-08-29T00:00:00"/>
        <d v="2023-09-01T00:00:00"/>
        <d v="2023-09-02T00:00:00"/>
        <d v="2023-09-03T00:00:00"/>
        <d v="2023-09-04T00:00:00"/>
        <d v="2023-09-05T00:00:00"/>
        <d v="2023-09-06T00:00:00"/>
        <d v="2023-09-07T00:00:00"/>
        <d v="2023-09-08T00:00:00"/>
        <d v="2023-09-09T00:00:00"/>
        <d v="2023-09-10T00:00:00"/>
        <d v="2023-09-11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2T00:00:00"/>
        <d v="2023-10-03T00:00:00"/>
        <d v="2023-10-05T00:00:00"/>
        <d v="2023-10-06T00:00:00"/>
        <d v="2023-10-07T00:00:00"/>
        <d v="2023-10-09T00:00:00"/>
        <d v="2023-10-10T00:00:00"/>
        <d v="2023-10-11T00:00:00"/>
        <d v="2023-10-13T00:00:00"/>
        <d v="2023-10-14T00:00:00"/>
        <d v="2023-10-15T00:00:00"/>
        <d v="2023-10-17T00:00:00"/>
        <d v="2023-10-18T00:00:00"/>
        <d v="2023-10-19T00:00:00"/>
        <d v="2023-10-21T00:00:00"/>
        <d v="2023-10-22T00:00:00"/>
        <d v="2023-10-23T00:00:00"/>
        <d v="2023-10-25T00:00:00"/>
        <d v="2023-10-26T00:00:00"/>
        <d v="2023-10-27T00:00:00"/>
        <d v="2023-10-29T00:00:00"/>
        <d v="2023-10-30T00:00:00"/>
        <d v="2023-10-31T00:00:00"/>
        <d v="2023-11-01T00:00:00"/>
        <d v="2023-11-04T00:00:00"/>
        <d v="2023-11-08T00:00:00"/>
        <d v="2023-11-12T00:00:00"/>
        <d v="2023-11-16T00:00:00"/>
        <d v="2023-11-20T00:00:00"/>
        <d v="2023-11-24T00:00:00"/>
        <d v="2023-12-01T00:00:00"/>
        <d v="2023-12-02T00:00:00"/>
        <d v="2023-12-04T00:00:00"/>
        <d v="2023-12-05T00:00:00"/>
        <d v="2023-12-07T00:00:00"/>
        <d v="2023-12-08T00:00:00"/>
        <d v="2023-12-10T00:00:00"/>
        <d v="2023-12-11T00:00:00"/>
        <d v="2023-12-13T00:00:00"/>
        <d v="2023-12-14T00:00:00"/>
        <d v="2023-12-17T00:00:00"/>
        <d v="2023-12-20T00:00:00"/>
        <d v="2023-12-23T00:00:00"/>
        <d v="2023-12-26T00:00:00"/>
        <d v="2023-12-29T00:00:00"/>
      </sharedItems>
      <fieldGroup par="18" base="1">
        <rangePr groupBy="days" startDate="2023-01-05T00:00:00" endDate="2023-12-30T00:00:00"/>
        <groupItems count="368">
          <s v="&lt;1/5/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3"/>
        </groupItems>
      </fieldGroup>
    </cacheField>
    <cacheField name="SHIP DATE" numFmtId="14">
      <sharedItems containsSemiMixedTypes="0" containsNonDate="0" containsDate="1" containsString="0" minDate="2023-01-08T00:00:00" maxDate="2024-01-02T00:00:00"/>
    </cacheField>
    <cacheField name="Ship mode" numFmtId="0">
      <sharedItems/>
    </cacheField>
    <cacheField name="CUSTOMER ID" numFmtId="0">
      <sharedItems/>
    </cacheField>
    <cacheField name="CUSTOMER NAME" numFmtId="0">
      <sharedItems/>
    </cacheField>
    <cacheField name="GENDER 1" numFmtId="0">
      <sharedItems count="2">
        <s v="WOMEN"/>
        <s v="MEN"/>
      </sharedItems>
    </cacheField>
    <cacheField name="AGE" numFmtId="0">
      <sharedItems containsSemiMixedTypes="0" containsString="0" containsNumber="1" containsInteger="1" minValue="19" maxValue="59"/>
    </cacheField>
    <cacheField name="AGE GROUP" numFmtId="0">
      <sharedItems count="3">
        <s v="YOUNG ADULT"/>
        <s v="MIDDLE AGED ADULT"/>
        <s v="OLD ADULT"/>
      </sharedItems>
    </cacheField>
    <cacheField name="Product code" numFmtId="0">
      <sharedItems/>
    </cacheField>
    <cacheField name="PRODUCT" numFmtId="0">
      <sharedItems count="8">
        <s v="kurta sets"/>
        <s v="kurti"/>
        <s v="t-shirt"/>
        <s v="shirt"/>
        <s v="trousers"/>
        <s v="coat"/>
        <s v="jeans"/>
        <s v="leggings"/>
      </sharedItems>
    </cacheField>
    <cacheField name="SIZE" numFmtId="0">
      <sharedItems/>
    </cacheField>
    <cacheField name="PRICE" numFmtId="0">
      <sharedItems containsSemiMixedTypes="0" containsString="0" containsNumber="1" containsInteger="1" minValue="810" maxValue="1991"/>
    </cacheField>
    <cacheField name="QTY" numFmtId="0">
      <sharedItems containsSemiMixedTypes="0" containsString="0" containsNumber="1" containsInteger="1" minValue="1" maxValue="3"/>
    </cacheField>
    <cacheField name="TOTAL SALES" numFmtId="0">
      <sharedItems containsSemiMixedTypes="0" containsString="0" containsNumber="1" containsInteger="1" minValue="810" maxValue="5853"/>
    </cacheField>
    <cacheField name="PROFIT" numFmtId="0">
      <sharedItems containsSemiMixedTypes="0" containsString="0" containsNumber="1" containsInteger="1" minValue="-40" maxValue="5003"/>
    </cacheField>
    <cacheField name="CHANNEL" numFmtId="0">
      <sharedItems count="6">
        <s v="MYNTRA"/>
        <s v="FLIPKART"/>
        <s v="AMAZON"/>
        <s v="MEESHO"/>
        <s v="NYKAA"/>
        <s v="AJIO"/>
      </sharedItems>
    </cacheField>
    <cacheField name="STATE" numFmtId="0">
      <sharedItems count="8">
        <s v="TAMIL NADU"/>
        <s v="MAHARASTRA"/>
        <s v="PUNJAB"/>
        <s v="RAJASTHAN"/>
        <s v="ANDHRA PRADESH"/>
        <s v="WEST BENGAL"/>
        <s v="GOA"/>
        <s v="KARNATAKA"/>
      </sharedItems>
    </cacheField>
    <cacheField name="Months" numFmtId="0" databaseField="0">
      <fieldGroup base="1">
        <rangePr groupBy="months" startDate="2023-01-05T00:00:00" endDate="2023-12-30T00:00:00"/>
        <groupItems count="14">
          <s v="&lt;1/5/2023"/>
          <s v="Jan"/>
          <s v="Feb"/>
          <s v="Mar"/>
          <s v="Apr"/>
          <s v="May"/>
          <s v="Jun"/>
          <s v="Jul"/>
          <s v="Aug"/>
          <s v="Sep"/>
          <s v="Oct"/>
          <s v="Nov"/>
          <s v="Dec"/>
          <s v="&gt;12/30/2023"/>
        </groupItems>
      </fieldGroup>
    </cacheField>
    <cacheField name="PROFIT MARGIN" numFmtId="0" formula="PROFIT/'TOTAL SALES'" databaseField="0"/>
    <cacheField name="Field1" numFmtId="0" formula="PROFIT/'TOTAL SALES'" databaseField="0"/>
  </cacheFields>
  <extLst>
    <ext xmlns:x14="http://schemas.microsoft.com/office/spreadsheetml/2009/9/main" uri="{725AE2AE-9491-48be-B2B4-4EB974FC3084}">
      <x14:pivotCacheDefinition pivotCacheId="1849911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
  <r>
    <n v="1023"/>
    <x v="0"/>
    <d v="2023-01-08T00:00:00"/>
    <s v="Second Class"/>
    <s v="IU6482"/>
    <s v="Sundari"/>
    <x v="0"/>
    <n v="25"/>
    <x v="0"/>
    <s v="FUR-BO-10001798"/>
    <x v="0"/>
    <s v="L"/>
    <n v="1382"/>
    <n v="1"/>
    <n v="1382"/>
    <n v="532"/>
    <x v="0"/>
    <x v="0"/>
  </r>
  <r>
    <n v="1064"/>
    <x v="1"/>
    <d v="2023-01-09T00:00:00"/>
    <s v="Second Class"/>
    <s v="UI9247"/>
    <s v="Preetha selvi"/>
    <x v="0"/>
    <n v="35"/>
    <x v="1"/>
    <s v="FUR-CH-10000454"/>
    <x v="1"/>
    <s v="XL"/>
    <n v="1049"/>
    <n v="1"/>
    <n v="1049"/>
    <n v="199"/>
    <x v="0"/>
    <x v="1"/>
  </r>
  <r>
    <n v="1204"/>
    <x v="2"/>
    <d v="2023-01-12T00:00:00"/>
    <s v="Second Class"/>
    <s v="BD8165"/>
    <s v="Rohan Kapoor"/>
    <x v="1"/>
    <n v="23"/>
    <x v="0"/>
    <s v="OFF-LA-10000240"/>
    <x v="2"/>
    <s v="3XL"/>
    <n v="1105"/>
    <n v="1"/>
    <n v="1105"/>
    <n v="255"/>
    <x v="1"/>
    <x v="2"/>
  </r>
  <r>
    <n v="1205"/>
    <x v="3"/>
    <d v="2023-01-14T00:00:00"/>
    <s v="Standard Class"/>
    <s v="ZM3598"/>
    <s v="Ananya Singh"/>
    <x v="0"/>
    <n v="29"/>
    <x v="0"/>
    <s v="FUR-TA-10000577"/>
    <x v="2"/>
    <s v="M"/>
    <n v="1796"/>
    <n v="2"/>
    <n v="3592"/>
    <n v="2742"/>
    <x v="2"/>
    <x v="2"/>
  </r>
  <r>
    <n v="1206"/>
    <x v="4"/>
    <d v="2023-01-18T00:00:00"/>
    <s v="Standard Class"/>
    <s v="WS4816"/>
    <s v="Siddharth Verma"/>
    <x v="1"/>
    <n v="25"/>
    <x v="0"/>
    <s v="OFF-ST-10000760"/>
    <x v="3"/>
    <s v="S"/>
    <n v="883"/>
    <n v="1"/>
    <n v="883"/>
    <n v="33"/>
    <x v="3"/>
    <x v="0"/>
  </r>
  <r>
    <n v="1290"/>
    <x v="5"/>
    <d v="2023-01-20T00:00:00"/>
    <s v="Standard Class"/>
    <s v="ZT8705"/>
    <s v="Riya Gupta"/>
    <x v="0"/>
    <n v="25"/>
    <x v="0"/>
    <s v="FUR-FU-10001487"/>
    <x v="4"/>
    <s v="XL"/>
    <n v="1312"/>
    <n v="1"/>
    <n v="1312"/>
    <n v="462"/>
    <x v="2"/>
    <x v="1"/>
  </r>
  <r>
    <n v="1345"/>
    <x v="6"/>
    <d v="2023-01-23T00:00:00"/>
    <s v="Standard Class"/>
    <s v="YM8472"/>
    <s v="Arjun Kumar"/>
    <x v="1"/>
    <n v="39"/>
    <x v="1"/>
    <s v="OFF-AR-10002833"/>
    <x v="5"/>
    <s v="2XL"/>
    <n v="1944"/>
    <n v="2"/>
    <n v="3888"/>
    <n v="3038"/>
    <x v="4"/>
    <x v="3"/>
  </r>
  <r>
    <n v="1398"/>
    <x v="7"/>
    <d v="2023-01-25T00:00:00"/>
    <s v="Standard Class"/>
    <s v="KX7604"/>
    <s v="Saanvi Sharma"/>
    <x v="0"/>
    <n v="48"/>
    <x v="2"/>
    <s v="TEC-PH-10002275"/>
    <x v="0"/>
    <s v="L"/>
    <n v="1265"/>
    <n v="1"/>
    <n v="1265"/>
    <n v="415"/>
    <x v="0"/>
    <x v="4"/>
  </r>
  <r>
    <n v="1502"/>
    <x v="8"/>
    <d v="2023-01-28T00:00:00"/>
    <s v="Standard Class"/>
    <s v="MJ8267"/>
    <s v="Aaradhya Mishra"/>
    <x v="0"/>
    <n v="51"/>
    <x v="2"/>
    <s v="OFF-BI-10003910"/>
    <x v="0"/>
    <s v="M"/>
    <n v="1032"/>
    <n v="1"/>
    <n v="1032"/>
    <n v="182"/>
    <x v="5"/>
    <x v="5"/>
  </r>
  <r>
    <n v="1547"/>
    <x v="9"/>
    <d v="2023-01-31T00:00:00"/>
    <s v="Standard Class"/>
    <s v="KM8076"/>
    <s v="Vihaan Singhania"/>
    <x v="1"/>
    <n v="21"/>
    <x v="0"/>
    <s v="OFF-AP-10002892"/>
    <x v="5"/>
    <s v="S"/>
    <n v="1521"/>
    <n v="1"/>
    <n v="1521"/>
    <n v="671"/>
    <x v="0"/>
    <x v="5"/>
  </r>
  <r>
    <n v="1629"/>
    <x v="10"/>
    <d v="2023-02-02T00:00:00"/>
    <s v="Standard Class"/>
    <s v="FV9306"/>
    <s v="Aisha Reddy"/>
    <x v="0"/>
    <n v="19"/>
    <x v="0"/>
    <s v="FUR-TA-10001539"/>
    <x v="6"/>
    <s v="3XL"/>
    <n v="857"/>
    <n v="1"/>
    <n v="857"/>
    <n v="7"/>
    <x v="0"/>
    <x v="6"/>
  </r>
  <r>
    <n v="1789"/>
    <x v="11"/>
    <d v="2023-02-04T00:00:00"/>
    <s v="Standard Class"/>
    <s v="QH6305"/>
    <s v="Kabir Malhotra"/>
    <x v="1"/>
    <n v="32"/>
    <x v="1"/>
    <s v="TEC-PH-10002033"/>
    <x v="6"/>
    <s v="M"/>
    <n v="1467"/>
    <n v="3"/>
    <n v="4401"/>
    <n v="3551"/>
    <x v="0"/>
    <x v="0"/>
  </r>
  <r>
    <n v="1852"/>
    <x v="12"/>
    <d v="2023-02-05T00:00:00"/>
    <s v="Standard Class"/>
    <s v="JW5476"/>
    <s v="Myra Choudhary"/>
    <x v="1"/>
    <n v="25"/>
    <x v="0"/>
    <s v="OFF-PA-10002365"/>
    <x v="6"/>
    <s v="2XL"/>
    <n v="1159"/>
    <n v="1"/>
    <n v="1159"/>
    <n v="309"/>
    <x v="0"/>
    <x v="0"/>
  </r>
  <r>
    <n v="1873"/>
    <x v="13"/>
    <d v="2023-02-07T00:00:00"/>
    <s v="Standard Class"/>
    <s v="XW7134"/>
    <s v="Arnav Bhatia"/>
    <x v="0"/>
    <n v="29"/>
    <x v="0"/>
    <s v="OFF-BI-10003656"/>
    <x v="1"/>
    <s v="S"/>
    <n v="1734"/>
    <n v="1"/>
    <n v="1734"/>
    <n v="884"/>
    <x v="3"/>
    <x v="5"/>
  </r>
  <r>
    <n v="1876"/>
    <x v="14"/>
    <d v="2023-02-08T00:00:00"/>
    <s v="Standard Class"/>
    <s v="AJ6940"/>
    <s v="Ishaan Agarwal"/>
    <x v="0"/>
    <n v="52"/>
    <x v="2"/>
    <s v="OFF-AP-10002311"/>
    <x v="1"/>
    <s v="XL"/>
    <n v="1112"/>
    <n v="3"/>
    <n v="3336"/>
    <n v="2486"/>
    <x v="2"/>
    <x v="4"/>
  </r>
  <r>
    <n v="1879"/>
    <x v="15"/>
    <d v="2023-02-10T00:00:00"/>
    <s v="Standard Class"/>
    <s v="UB7062"/>
    <s v="Avni Khanna"/>
    <x v="0"/>
    <n v="49"/>
    <x v="2"/>
    <s v="OFF-BI-10000756"/>
    <x v="2"/>
    <s v="L"/>
    <n v="987"/>
    <n v="2"/>
    <n v="1974"/>
    <n v="1124"/>
    <x v="3"/>
    <x v="2"/>
  </r>
  <r>
    <n v="2037"/>
    <x v="16"/>
    <d v="2023-02-11T00:00:00"/>
    <s v="Standard Class"/>
    <s v="GI3948"/>
    <s v="Atharva Joshi"/>
    <x v="1"/>
    <n v="26"/>
    <x v="0"/>
    <s v="OFF-ST-10004186"/>
    <x v="3"/>
    <s v="3XL"/>
    <n v="1779"/>
    <n v="2"/>
    <n v="3558"/>
    <n v="2708"/>
    <x v="3"/>
    <x v="1"/>
  </r>
  <r>
    <n v="2037"/>
    <x v="17"/>
    <d v="2023-02-14T00:00:00"/>
    <s v="Second Class"/>
    <s v="JF7682"/>
    <s v="Prisha Sharma"/>
    <x v="0"/>
    <n v="26"/>
    <x v="0"/>
    <s v="OFF-ST-10000107"/>
    <x v="7"/>
    <s v="M"/>
    <n v="868"/>
    <n v="2"/>
    <n v="1736"/>
    <n v="886"/>
    <x v="1"/>
    <x v="6"/>
  </r>
  <r>
    <n v="2056"/>
    <x v="18"/>
    <d v="2023-02-17T00:00:00"/>
    <s v="Second Class"/>
    <s v="GM8402"/>
    <s v="Advik Desai"/>
    <x v="1"/>
    <n v="52"/>
    <x v="2"/>
    <s v="OFF-AR-10003056"/>
    <x v="2"/>
    <s v="S"/>
    <n v="1899"/>
    <n v="1"/>
    <n v="1899"/>
    <n v="1049"/>
    <x v="2"/>
    <x v="7"/>
  </r>
  <r>
    <n v="2058"/>
    <x v="19"/>
    <d v="2023-02-20T00:00:00"/>
    <s v="Second Class"/>
    <s v="HF6873"/>
    <s v="Sara Nair"/>
    <x v="0"/>
    <n v="47"/>
    <x v="2"/>
    <s v="TEC-PH-10001949"/>
    <x v="0"/>
    <s v="XL"/>
    <n v="1257"/>
    <n v="2"/>
    <n v="2514"/>
    <n v="1664"/>
    <x v="0"/>
    <x v="0"/>
  </r>
  <r>
    <n v="2150"/>
    <x v="20"/>
    <d v="2023-02-23T00:00:00"/>
    <s v="Second Class"/>
    <s v="WU8241"/>
    <s v="Vivaan Patel"/>
    <x v="1"/>
    <n v="42"/>
    <x v="1"/>
    <s v="OFF-BI-10002215"/>
    <x v="3"/>
    <s v="M"/>
    <n v="1215"/>
    <n v="1"/>
    <n v="1215"/>
    <n v="365"/>
    <x v="0"/>
    <x v="0"/>
  </r>
  <r>
    <n v="2154"/>
    <x v="21"/>
    <d v="2023-02-26T00:00:00"/>
    <s v="Standard Class"/>
    <s v="OT2547"/>
    <s v="Diya Singh"/>
    <x v="0"/>
    <n v="29"/>
    <x v="0"/>
    <s v="OFF-AR-10000246"/>
    <x v="7"/>
    <s v="XL"/>
    <n v="1376"/>
    <n v="1"/>
    <n v="1376"/>
    <n v="526"/>
    <x v="0"/>
    <x v="0"/>
  </r>
  <r>
    <n v="2165"/>
    <x v="22"/>
    <d v="2023-03-01T00:00:00"/>
    <s v="Standard Class"/>
    <s v="GY4703"/>
    <s v="Armaan Iyer"/>
    <x v="1"/>
    <n v="26"/>
    <x v="0"/>
    <s v="OFF-AP-10001492"/>
    <x v="4"/>
    <s v="L"/>
    <n v="1388"/>
    <n v="1"/>
    <n v="1388"/>
    <n v="538"/>
    <x v="0"/>
    <x v="5"/>
  </r>
  <r>
    <n v="2190"/>
    <x v="23"/>
    <d v="2023-03-04T00:00:00"/>
    <s v="Second Class"/>
    <s v="XM6309"/>
    <s v="Kiara Shah"/>
    <x v="0"/>
    <n v="24"/>
    <x v="0"/>
    <s v="FUR-CH-10002774"/>
    <x v="2"/>
    <s v="2XL"/>
    <n v="1980"/>
    <n v="1"/>
    <n v="1980"/>
    <n v="1130"/>
    <x v="0"/>
    <x v="4"/>
  </r>
  <r>
    <n v="2356"/>
    <x v="24"/>
    <d v="2023-03-06T00:00:00"/>
    <s v="Standard Class"/>
    <s v="JI9243"/>
    <s v="Vihaan Gupta"/>
    <x v="0"/>
    <n v="24"/>
    <x v="0"/>
    <s v="FUR-TA-10000577"/>
    <x v="0"/>
    <s v="S"/>
    <n v="1357"/>
    <n v="1"/>
    <n v="1357"/>
    <n v="507"/>
    <x v="1"/>
    <x v="6"/>
  </r>
  <r>
    <n v="2398"/>
    <x v="25"/>
    <d v="2023-03-07T00:00:00"/>
    <s v="Second Class"/>
    <s v="NT2487"/>
    <s v="Nandini"/>
    <x v="0"/>
    <n v="28"/>
    <x v="0"/>
    <s v="OFF-BI-10001634"/>
    <x v="1"/>
    <s v="3XL"/>
    <n v="1025"/>
    <n v="2"/>
    <n v="2050"/>
    <n v="1200"/>
    <x v="1"/>
    <x v="2"/>
  </r>
  <r>
    <n v="2456"/>
    <x v="26"/>
    <d v="2023-03-09T00:00:00"/>
    <s v="Second Class"/>
    <s v="YH5823"/>
    <s v="Aarush Patel"/>
    <x v="0"/>
    <n v="25"/>
    <x v="0"/>
    <s v="TEC-AC-10003027"/>
    <x v="2"/>
    <s v="S"/>
    <n v="892"/>
    <n v="1"/>
    <n v="892"/>
    <n v="42"/>
    <x v="1"/>
    <x v="7"/>
  </r>
  <r>
    <n v="2468"/>
    <x v="27"/>
    <d v="2023-03-10T00:00:00"/>
    <s v="Standard Class"/>
    <s v="UF9124"/>
    <s v="Shanaya Singh"/>
    <x v="0"/>
    <n v="21"/>
    <x v="0"/>
    <s v="FUR-BO-10004834"/>
    <x v="2"/>
    <s v="M"/>
    <n v="1863"/>
    <n v="1"/>
    <n v="1863"/>
    <n v="1013"/>
    <x v="1"/>
    <x v="0"/>
  </r>
  <r>
    <n v="2485"/>
    <x v="28"/>
    <d v="2023-03-12T00:00:00"/>
    <s v="Standard Class"/>
    <s v="ZI2085"/>
    <s v="Sara Nair"/>
    <x v="0"/>
    <n v="19"/>
    <x v="0"/>
    <s v="OFF-BI-10000474"/>
    <x v="2"/>
    <s v="L"/>
    <n v="1374"/>
    <n v="1"/>
    <n v="1374"/>
    <n v="524"/>
    <x v="0"/>
    <x v="1"/>
  </r>
  <r>
    <n v="2690"/>
    <x v="29"/>
    <d v="2023-03-13T00:00:00"/>
    <s v="Standard Class"/>
    <s v="GZ4180"/>
    <s v="Avani Chopra"/>
    <x v="0"/>
    <n v="29"/>
    <x v="0"/>
    <s v="FUR-FU-10004848"/>
    <x v="0"/>
    <s v="XL"/>
    <n v="1173"/>
    <n v="1"/>
    <n v="1173"/>
    <n v="323"/>
    <x v="0"/>
    <x v="2"/>
  </r>
  <r>
    <n v="2790"/>
    <x v="30"/>
    <d v="2023-03-15T00:00:00"/>
    <s v="Standard Class"/>
    <s v="OW8123"/>
    <s v="Rehan Malhotra"/>
    <x v="1"/>
    <n v="20"/>
    <x v="0"/>
    <s v="OFF-EN-10001509"/>
    <x v="4"/>
    <s v="2XL"/>
    <n v="1875"/>
    <n v="1"/>
    <n v="1875"/>
    <n v="1025"/>
    <x v="0"/>
    <x v="2"/>
  </r>
  <r>
    <n v="2850"/>
    <x v="31"/>
    <d v="2023-03-16T00:00:00"/>
    <s v="Standard Class"/>
    <s v="YL4826"/>
    <s v="Zara Sengupta"/>
    <x v="0"/>
    <n v="32"/>
    <x v="1"/>
    <s v="OFF-AR-10004042"/>
    <x v="7"/>
    <s v="3XL"/>
    <n v="1596"/>
    <n v="1"/>
    <n v="1596"/>
    <n v="746"/>
    <x v="0"/>
    <x v="0"/>
  </r>
  <r>
    <n v="2906"/>
    <x v="32"/>
    <d v="2023-03-18T00:00:00"/>
    <s v="Standard Class"/>
    <s v="HC4972"/>
    <s v="Reyansh Reddy"/>
    <x v="0"/>
    <n v="39"/>
    <x v="1"/>
    <s v="OFF-BI-10001525"/>
    <x v="6"/>
    <s v="S"/>
    <n v="943"/>
    <n v="1"/>
    <n v="943"/>
    <n v="93"/>
    <x v="5"/>
    <x v="1"/>
  </r>
  <r>
    <n v="2938"/>
    <x v="33"/>
    <d v="2023-03-21T00:00:00"/>
    <s v="Standard Class"/>
    <s v="XR3095"/>
    <s v="Suhana Sharma"/>
    <x v="0"/>
    <n v="34"/>
    <x v="1"/>
    <s v="OFF-AR-10001683"/>
    <x v="6"/>
    <s v="M"/>
    <n v="1222"/>
    <n v="3"/>
    <n v="3666"/>
    <n v="2816"/>
    <x v="5"/>
    <x v="3"/>
  </r>
  <r>
    <n v="2951"/>
    <x v="34"/>
    <d v="2023-03-24T00:00:00"/>
    <s v="Second Class"/>
    <s v="OI3926"/>
    <s v="Kumari"/>
    <x v="0"/>
    <n v="43"/>
    <x v="1"/>
    <s v="OFF-PA-10000249"/>
    <x v="3"/>
    <s v="L"/>
    <n v="1783"/>
    <n v="1"/>
    <n v="1783"/>
    <n v="933"/>
    <x v="2"/>
    <x v="4"/>
  </r>
  <r>
    <n v="3018"/>
    <x v="35"/>
    <d v="2023-03-27T00:00:00"/>
    <s v="First Class"/>
    <s v="UQ5489"/>
    <s v="Sanvi Pandey"/>
    <x v="0"/>
    <n v="47"/>
    <x v="2"/>
    <s v="TEC-PH-10004977"/>
    <x v="5"/>
    <s v="XL"/>
    <n v="1810"/>
    <n v="1"/>
    <n v="1810"/>
    <n v="960"/>
    <x v="2"/>
    <x v="5"/>
  </r>
  <r>
    <n v="3045"/>
    <x v="36"/>
    <d v="2023-03-30T00:00:00"/>
    <s v="First Class"/>
    <s v="GT9104"/>
    <s v="Arya Chauhan"/>
    <x v="1"/>
    <n v="31"/>
    <x v="1"/>
    <s v="FUR-FU-10003664"/>
    <x v="0"/>
    <s v="2XL"/>
    <n v="1325"/>
    <n v="2"/>
    <n v="2650"/>
    <n v="1800"/>
    <x v="3"/>
    <x v="5"/>
  </r>
  <r>
    <n v="3047"/>
    <x v="37"/>
    <d v="2023-04-06T00:00:00"/>
    <s v="Standard Class"/>
    <s v="ZK5789"/>
    <s v="saranya"/>
    <x v="0"/>
    <n v="35"/>
    <x v="1"/>
    <s v="OFF-EN-10002986"/>
    <x v="1"/>
    <s v="3XL"/>
    <n v="1856"/>
    <n v="2"/>
    <n v="3712"/>
    <n v="2862"/>
    <x v="1"/>
    <x v="0"/>
  </r>
  <r>
    <n v="3057"/>
    <x v="38"/>
    <d v="2023-04-07T00:00:00"/>
    <s v="Standard Class"/>
    <s v="OV8462"/>
    <s v="Ishani Gupta"/>
    <x v="0"/>
    <n v="21"/>
    <x v="0"/>
    <s v="FUR-BO-10002545"/>
    <x v="1"/>
    <s v="L"/>
    <n v="1184"/>
    <n v="2"/>
    <n v="2368"/>
    <n v="1518"/>
    <x v="2"/>
    <x v="0"/>
  </r>
  <r>
    <n v="3068"/>
    <x v="39"/>
    <d v="2023-04-09T00:00:00"/>
    <s v="Standard Class"/>
    <s v="JX8479"/>
    <s v="Aarohi Singhania"/>
    <x v="0"/>
    <n v="23"/>
    <x v="0"/>
    <s v="FUR-CH-10004218"/>
    <x v="2"/>
    <s v="S"/>
    <n v="1772"/>
    <n v="2"/>
    <n v="3544"/>
    <n v="2694"/>
    <x v="2"/>
    <x v="0"/>
  </r>
  <r>
    <n v="3289"/>
    <x v="40"/>
    <d v="2023-04-12T00:00:00"/>
    <s v="Standard Class"/>
    <s v="RS1940"/>
    <s v="Mehra"/>
    <x v="0"/>
    <n v="25"/>
    <x v="0"/>
    <s v="TEC-PH-10000486"/>
    <x v="1"/>
    <s v="XL"/>
    <n v="1615"/>
    <n v="2"/>
    <n v="3230"/>
    <n v="2380"/>
    <x v="1"/>
    <x v="0"/>
  </r>
  <r>
    <n v="3298"/>
    <x v="41"/>
    <d v="2023-04-15T00:00:00"/>
    <s v="Standard Class"/>
    <s v="UJ5960"/>
    <s v="Kiara Bajaj"/>
    <x v="0"/>
    <n v="28"/>
    <x v="0"/>
    <s v="TEC-PH-10004093"/>
    <x v="1"/>
    <s v="M"/>
    <n v="1196"/>
    <n v="2"/>
    <n v="2392"/>
    <n v="1542"/>
    <x v="0"/>
    <x v="0"/>
  </r>
  <r>
    <n v="3401"/>
    <x v="42"/>
    <d v="2023-04-18T00:00:00"/>
    <s v="Standard Class"/>
    <s v="UA8094"/>
    <s v="Aniket Singh"/>
    <x v="1"/>
    <n v="20"/>
    <x v="0"/>
    <s v="OFF-ST-10003479"/>
    <x v="2"/>
    <s v="3XL"/>
    <n v="810"/>
    <n v="1"/>
    <n v="810"/>
    <n v="-40"/>
    <x v="5"/>
    <x v="0"/>
  </r>
  <r>
    <n v="3457"/>
    <x v="43"/>
    <d v="2023-04-21T00:00:00"/>
    <s v="Standard Class"/>
    <s v="HK5093"/>
    <s v="Aadhya Sharma"/>
    <x v="1"/>
    <n v="26"/>
    <x v="0"/>
    <s v="OFF-ST-10003282"/>
    <x v="3"/>
    <s v="2XL"/>
    <n v="1178"/>
    <n v="1"/>
    <n v="1178"/>
    <n v="328"/>
    <x v="3"/>
    <x v="0"/>
  </r>
  <r>
    <n v="3457"/>
    <x v="44"/>
    <d v="2023-04-24T00:00:00"/>
    <s v="First Class"/>
    <s v="ZM8195"/>
    <s v="Yashvi Das"/>
    <x v="1"/>
    <n v="24"/>
    <x v="0"/>
    <s v="TEC-AC-10000171"/>
    <x v="3"/>
    <s v="M"/>
    <n v="1657"/>
    <n v="2"/>
    <n v="3314"/>
    <n v="2464"/>
    <x v="0"/>
    <x v="2"/>
  </r>
  <r>
    <n v="3642"/>
    <x v="45"/>
    <d v="2023-04-27T00:00:00"/>
    <s v="First Class"/>
    <s v="YG7401"/>
    <s v="Kavya Patel"/>
    <x v="0"/>
    <n v="27"/>
    <x v="0"/>
    <s v="OFF-BI-10003291"/>
    <x v="0"/>
    <s v="S"/>
    <n v="1327"/>
    <n v="2"/>
    <n v="2654"/>
    <n v="1804"/>
    <x v="0"/>
    <x v="6"/>
  </r>
  <r>
    <n v="3715"/>
    <x v="46"/>
    <d v="2023-04-30T00:00:00"/>
    <s v="Second Class"/>
    <s v="ZT2084"/>
    <s v="Aarush Khurana"/>
    <x v="0"/>
    <n v="22"/>
    <x v="0"/>
    <s v="OFF-ST-10001713"/>
    <x v="1"/>
    <s v="XL"/>
    <n v="856"/>
    <n v="2"/>
    <n v="1712"/>
    <n v="862"/>
    <x v="0"/>
    <x v="7"/>
  </r>
  <r>
    <n v="3719"/>
    <x v="47"/>
    <d v="2023-05-03T00:00:00"/>
    <s v="Standard Class"/>
    <s v="QE2054"/>
    <s v="Niharika Sen"/>
    <x v="0"/>
    <n v="29"/>
    <x v="0"/>
    <s v="TEC-AC-10002167"/>
    <x v="7"/>
    <s v="L"/>
    <n v="1883"/>
    <n v="2"/>
    <n v="3766"/>
    <n v="2916"/>
    <x v="0"/>
    <x v="3"/>
  </r>
  <r>
    <n v="3769"/>
    <x v="48"/>
    <d v="2023-05-04T00:00:00"/>
    <s v="Standard Class"/>
    <s v="XI3189"/>
    <s v="Virat Agarwal"/>
    <x v="1"/>
    <n v="19"/>
    <x v="0"/>
    <s v="TEC-PH-10003988"/>
    <x v="6"/>
    <s v="3XL"/>
    <n v="1237"/>
    <n v="2"/>
    <n v="2474"/>
    <n v="1624"/>
    <x v="0"/>
    <x v="1"/>
  </r>
  <r>
    <n v="3820"/>
    <x v="49"/>
    <d v="2023-05-05T00:00:00"/>
    <s v="Standard Class"/>
    <s v="VZ5187"/>
    <s v="Anvi Shah"/>
    <x v="0"/>
    <n v="20"/>
    <x v="0"/>
    <s v="OFF-BI-10004410"/>
    <x v="4"/>
    <s v="2XL"/>
    <n v="1355"/>
    <n v="1"/>
    <n v="1355"/>
    <n v="505"/>
    <x v="3"/>
    <x v="4"/>
  </r>
  <r>
    <n v="3824"/>
    <x v="50"/>
    <d v="2023-05-07T00:00:00"/>
    <s v="Standard Class"/>
    <s v="AN5607"/>
    <s v="Neel Kapoor"/>
    <x v="1"/>
    <n v="23"/>
    <x v="0"/>
    <s v="OFF-LA-10002762"/>
    <x v="3"/>
    <s v="S"/>
    <n v="894"/>
    <n v="2"/>
    <n v="1788"/>
    <n v="938"/>
    <x v="2"/>
    <x v="5"/>
  </r>
  <r>
    <n v="3854"/>
    <x v="51"/>
    <d v="2023-05-08T00:00:00"/>
    <s v="Standard Class"/>
    <s v="YE9034"/>
    <s v="Aarav Saxena"/>
    <x v="1"/>
    <n v="27"/>
    <x v="0"/>
    <s v="FUR-FU-10001706"/>
    <x v="2"/>
    <s v="M"/>
    <n v="1644"/>
    <n v="1"/>
    <n v="1644"/>
    <n v="794"/>
    <x v="5"/>
    <x v="0"/>
  </r>
  <r>
    <n v="3856"/>
    <x v="52"/>
    <d v="2023-05-10T00:00:00"/>
    <s v="Standard Class"/>
    <s v="QY6891"/>
    <s v="Meera Iyer"/>
    <x v="0"/>
    <n v="25"/>
    <x v="0"/>
    <s v="FUR-CH-10003061"/>
    <x v="0"/>
    <s v="XL"/>
    <n v="1399"/>
    <n v="1"/>
    <n v="1399"/>
    <n v="549"/>
    <x v="0"/>
    <x v="2"/>
  </r>
  <r>
    <n v="3857"/>
    <x v="53"/>
    <d v="2023-05-11T00:00:00"/>
    <s v="Standard Class"/>
    <s v="SI3927"/>
    <s v="Atharv Singh"/>
    <x v="1"/>
    <n v="22"/>
    <x v="0"/>
    <s v="OFF-FA-10000304"/>
    <x v="5"/>
    <s v="L"/>
    <n v="1422"/>
    <n v="2"/>
    <n v="2844"/>
    <n v="1994"/>
    <x v="0"/>
    <x v="3"/>
  </r>
  <r>
    <n v="3920"/>
    <x v="54"/>
    <d v="2023-05-13T00:00:00"/>
    <s v="Standard Class"/>
    <s v="BV6941"/>
    <s v="Aahana Khanna"/>
    <x v="0"/>
    <n v="24"/>
    <x v="0"/>
    <s v="TEC-PH-10002447"/>
    <x v="5"/>
    <s v="2XL"/>
    <n v="1136"/>
    <n v="2"/>
    <n v="2272"/>
    <n v="1422"/>
    <x v="3"/>
    <x v="7"/>
  </r>
  <r>
    <n v="3927"/>
    <x v="55"/>
    <d v="2023-05-14T00:00:00"/>
    <s v="First Class"/>
    <s v="VI6280"/>
    <s v="Rudra Sharma"/>
    <x v="0"/>
    <n v="28"/>
    <x v="0"/>
    <s v="OFF-ST-10000604"/>
    <x v="6"/>
    <s v="3XL"/>
    <n v="1813"/>
    <n v="2"/>
    <n v="3626"/>
    <n v="2776"/>
    <x v="2"/>
    <x v="3"/>
  </r>
  <r>
    <n v="4068"/>
    <x v="56"/>
    <d v="2023-05-17T00:00:00"/>
    <s v="First Class"/>
    <s v="PY6075"/>
    <s v="Aryan Gupta"/>
    <x v="0"/>
    <n v="21"/>
    <x v="0"/>
    <s v="FUR-CH-10003968"/>
    <x v="6"/>
    <s v="S"/>
    <n v="1066"/>
    <n v="2"/>
    <n v="2132"/>
    <n v="1282"/>
    <x v="1"/>
    <x v="5"/>
  </r>
  <r>
    <n v="4078"/>
    <x v="57"/>
    <d v="2023-05-19T00:00:00"/>
    <s v="First Class"/>
    <s v="WD5709"/>
    <s v="Aarushi Desai"/>
    <x v="0"/>
    <n v="28"/>
    <x v="0"/>
    <s v="OFF-PA-10000587"/>
    <x v="1"/>
    <s v="XL"/>
    <n v="1202"/>
    <n v="1"/>
    <n v="1202"/>
    <n v="352"/>
    <x v="5"/>
    <x v="1"/>
  </r>
  <r>
    <n v="4102"/>
    <x v="58"/>
    <d v="2023-05-20T00:00:00"/>
    <s v="First Class"/>
    <s v="NV9138"/>
    <s v="Advaita Mehta"/>
    <x v="0"/>
    <n v="34"/>
    <x v="1"/>
    <s v="TEC-AC-10002167"/>
    <x v="1"/>
    <s v="L"/>
    <n v="1936"/>
    <n v="1"/>
    <n v="1936"/>
    <n v="1086"/>
    <x v="3"/>
    <x v="2"/>
  </r>
  <r>
    <n v="4106"/>
    <x v="59"/>
    <d v="2023-05-22T00:00:00"/>
    <s v="First Class"/>
    <s v="LV6943"/>
    <s v="Reyansh"/>
    <x v="0"/>
    <n v="31"/>
    <x v="1"/>
    <s v="OFF-BI-10001460"/>
    <x v="2"/>
    <s v="2XL"/>
    <n v="1487"/>
    <n v="1"/>
    <n v="1487"/>
    <n v="637"/>
    <x v="3"/>
    <x v="6"/>
  </r>
  <r>
    <n v="4270"/>
    <x v="60"/>
    <d v="2023-05-23T00:00:00"/>
    <s v="First Class"/>
    <s v="IH4879"/>
    <s v="Ananya Rajput"/>
    <x v="0"/>
    <n v="30"/>
    <x v="0"/>
    <s v="OFF-AR-10001868"/>
    <x v="0"/>
    <s v="3XL"/>
    <n v="1859"/>
    <n v="1"/>
    <n v="1859"/>
    <n v="1009"/>
    <x v="0"/>
    <x v="3"/>
  </r>
  <r>
    <n v="4297"/>
    <x v="61"/>
    <d v="2023-05-25T00:00:00"/>
    <s v="Standard Class"/>
    <s v="XW3571"/>
    <s v="Sinha"/>
    <x v="0"/>
    <n v="32"/>
    <x v="1"/>
    <s v="TEC-AC-10004633"/>
    <x v="1"/>
    <s v="S"/>
    <n v="1802"/>
    <n v="2"/>
    <n v="3604"/>
    <n v="2754"/>
    <x v="0"/>
    <x v="4"/>
  </r>
  <r>
    <n v="4583"/>
    <x v="62"/>
    <d v="2023-05-26T00:00:00"/>
    <s v="Standard Class"/>
    <s v="AI7623"/>
    <s v="Prisha Suri"/>
    <x v="0"/>
    <n v="26"/>
    <x v="0"/>
    <s v="OFF-BI-10001078"/>
    <x v="0"/>
    <s v="M"/>
    <n v="1498"/>
    <n v="2"/>
    <n v="2996"/>
    <n v="2146"/>
    <x v="0"/>
    <x v="5"/>
  </r>
  <r>
    <n v="4637"/>
    <x v="63"/>
    <d v="2023-05-28T00:00:00"/>
    <s v="Standard Class"/>
    <s v="WA8690"/>
    <s v="Krish Nanda"/>
    <x v="1"/>
    <n v="33"/>
    <x v="1"/>
    <s v="OFF-PA-10003892"/>
    <x v="4"/>
    <s v="XL"/>
    <n v="1763"/>
    <n v="1"/>
    <n v="1763"/>
    <n v="913"/>
    <x v="1"/>
    <x v="0"/>
  </r>
  <r>
    <n v="4685"/>
    <x v="64"/>
    <d v="2023-05-29T00:00:00"/>
    <s v="Standard Class"/>
    <s v="WU6340"/>
    <s v="Saanvi Chopra"/>
    <x v="0"/>
    <n v="27"/>
    <x v="0"/>
    <s v="FUR-FU-10000397"/>
    <x v="1"/>
    <s v="L"/>
    <n v="971"/>
    <n v="1"/>
    <n v="971"/>
    <n v="121"/>
    <x v="1"/>
    <x v="5"/>
  </r>
  <r>
    <n v="4735"/>
    <x v="65"/>
    <d v="2023-06-01T00:00:00"/>
    <s v="Standard Class"/>
    <s v="PR4095"/>
    <s v="Atharva Rao"/>
    <x v="1"/>
    <n v="29"/>
    <x v="0"/>
    <s v="FUR-CH-10001146"/>
    <x v="2"/>
    <s v="2XL"/>
    <n v="1698"/>
    <n v="2"/>
    <n v="3396"/>
    <n v="2546"/>
    <x v="3"/>
    <x v="5"/>
  </r>
  <r>
    <n v="4761"/>
    <x v="66"/>
    <d v="2023-06-06T00:00:00"/>
    <s v="Standard Class"/>
    <s v="UQ4681"/>
    <s v="Avika Joshi"/>
    <x v="0"/>
    <n v="35"/>
    <x v="1"/>
    <s v="OFF-AR-10002671"/>
    <x v="2"/>
    <s v="3XL"/>
    <n v="929"/>
    <n v="1"/>
    <n v="929"/>
    <n v="79"/>
    <x v="5"/>
    <x v="2"/>
  </r>
  <r>
    <n v="4801"/>
    <x v="67"/>
    <d v="2023-06-11T00:00:00"/>
    <s v="Standard Class"/>
    <s v="WG2506"/>
    <s v="Ayaan Malhotra"/>
    <x v="1"/>
    <n v="25"/>
    <x v="0"/>
    <s v="TEC-PH-10002726"/>
    <x v="3"/>
    <s v="S"/>
    <n v="1957"/>
    <n v="2"/>
    <n v="3914"/>
    <n v="3064"/>
    <x v="5"/>
    <x v="6"/>
  </r>
  <r>
    <n v="4857"/>
    <x v="68"/>
    <d v="2023-06-12T00:00:00"/>
    <s v="First Class"/>
    <s v="UF5014"/>
    <s v="Nitya Mishra"/>
    <x v="0"/>
    <n v="32"/>
    <x v="1"/>
    <s v="OFF-PA-10000482"/>
    <x v="7"/>
    <s v="M"/>
    <n v="1446"/>
    <n v="1"/>
    <n v="1446"/>
    <n v="596"/>
    <x v="5"/>
    <x v="7"/>
  </r>
  <r>
    <n v="4861"/>
    <x v="69"/>
    <d v="2023-06-15T00:00:00"/>
    <s v="Standard Class"/>
    <s v="WT7184"/>
    <s v="Ranjitha"/>
    <x v="0"/>
    <n v="30"/>
    <x v="0"/>
    <s v="OFF-BI-10004654"/>
    <x v="7"/>
    <s v="M"/>
    <n v="1517"/>
    <n v="3"/>
    <n v="4551"/>
    <n v="3701"/>
    <x v="5"/>
    <x v="3"/>
  </r>
  <r>
    <n v="4863"/>
    <x v="70"/>
    <d v="2023-06-17T00:00:00"/>
    <s v="Second Class"/>
    <s v="WK5092"/>
    <s v="Kiara Gupta"/>
    <x v="0"/>
    <n v="26"/>
    <x v="0"/>
    <s v="OFF-PA-10004675"/>
    <x v="7"/>
    <s v="XL"/>
    <n v="1573"/>
    <n v="2"/>
    <n v="3146"/>
    <n v="2296"/>
    <x v="2"/>
    <x v="3"/>
  </r>
  <r>
    <n v="4907"/>
    <x v="71"/>
    <d v="2023-06-19T00:00:00"/>
    <s v="Standard Class"/>
    <s v="NV7602"/>
    <s v="Vivaan Singh"/>
    <x v="1"/>
    <n v="31"/>
    <x v="1"/>
    <s v="FUR-CH-10000513"/>
    <x v="2"/>
    <s v="L"/>
    <n v="1239"/>
    <n v="3"/>
    <n v="3717"/>
    <n v="2867"/>
    <x v="1"/>
    <x v="0"/>
  </r>
  <r>
    <n v="5023"/>
    <x v="72"/>
    <d v="2023-06-22T00:00:00"/>
    <s v="Standard Class"/>
    <s v="LV3065"/>
    <s v="Nisha Patel"/>
    <x v="0"/>
    <n v="33"/>
    <x v="1"/>
    <s v="FUR-FU-10003708"/>
    <x v="4"/>
    <s v="2XL"/>
    <n v="972"/>
    <n v="3"/>
    <n v="2916"/>
    <n v="2066"/>
    <x v="0"/>
    <x v="5"/>
  </r>
  <r>
    <n v="5120"/>
    <x v="73"/>
    <d v="2023-06-24T00:00:00"/>
    <s v="Standard Class"/>
    <s v="UY3247"/>
    <s v="Aarav Singh"/>
    <x v="1"/>
    <n v="34"/>
    <x v="1"/>
    <s v="OFF-ST-10004123"/>
    <x v="4"/>
    <s v="S"/>
    <n v="1619"/>
    <n v="1"/>
    <n v="1619"/>
    <n v="769"/>
    <x v="0"/>
    <x v="5"/>
  </r>
  <r>
    <n v="5138"/>
    <x v="74"/>
    <d v="2023-06-25T00:00:00"/>
    <s v="First Class"/>
    <s v="WP8152"/>
    <s v="Anvi Bansal"/>
    <x v="0"/>
    <n v="29"/>
    <x v="0"/>
    <s v="OFF-BI-10004182"/>
    <x v="1"/>
    <s v="3XL"/>
    <n v="1230"/>
    <n v="2"/>
    <n v="2460"/>
    <n v="1610"/>
    <x v="3"/>
    <x v="2"/>
  </r>
  <r>
    <n v="5173"/>
    <x v="75"/>
    <d v="2023-06-27T00:00:00"/>
    <s v="First Class"/>
    <s v="DE8790"/>
    <s v="Devansh Gupta"/>
    <x v="1"/>
    <n v="35"/>
    <x v="1"/>
    <s v="FUR-FU-10000260"/>
    <x v="0"/>
    <s v="S"/>
    <n v="1162"/>
    <n v="1"/>
    <n v="1162"/>
    <n v="312"/>
    <x v="0"/>
    <x v="6"/>
  </r>
  <r>
    <n v="5274"/>
    <x v="76"/>
    <d v="2023-06-29T00:00:00"/>
    <s v="First Class"/>
    <s v="LJ4723"/>
    <s v="Avani Agarwal"/>
    <x v="0"/>
    <n v="27"/>
    <x v="0"/>
    <s v="OFF-ST-10000615"/>
    <x v="2"/>
    <s v="M"/>
    <n v="1170"/>
    <n v="1"/>
    <n v="1170"/>
    <n v="320"/>
    <x v="0"/>
    <x v="7"/>
  </r>
  <r>
    <n v="5301"/>
    <x v="77"/>
    <d v="2023-07-01T00:00:00"/>
    <s v="Second Class"/>
    <s v="RW1462"/>
    <s v="Riya Malhotra"/>
    <x v="0"/>
    <n v="22"/>
    <x v="0"/>
    <s v="FUR-FU-10003194"/>
    <x v="0"/>
    <s v="L"/>
    <n v="1984"/>
    <n v="2"/>
    <n v="3968"/>
    <n v="3118"/>
    <x v="2"/>
    <x v="3"/>
  </r>
  <r>
    <n v="5371"/>
    <x v="78"/>
    <d v="2023-07-04T00:00:00"/>
    <s v="First Class"/>
    <s v="QA7042"/>
    <s v="Aaradhya Singhania"/>
    <x v="0"/>
    <n v="28"/>
    <x v="0"/>
    <s v="OFF-AP-10002118"/>
    <x v="0"/>
    <s v="XL"/>
    <n v="1776"/>
    <n v="3"/>
    <n v="5328"/>
    <n v="4478"/>
    <x v="5"/>
    <x v="3"/>
  </r>
  <r>
    <n v="5387"/>
    <x v="79"/>
    <d v="2023-07-08T00:00:00"/>
    <s v="First Class"/>
    <s v="TJ4695"/>
    <s v="Vihaan Shah"/>
    <x v="1"/>
    <n v="26"/>
    <x v="0"/>
    <s v="OFF-BI-10002309"/>
    <x v="1"/>
    <s v="2XL"/>
    <n v="1528"/>
    <n v="2"/>
    <n v="3056"/>
    <n v="2206"/>
    <x v="0"/>
    <x v="6"/>
  </r>
  <r>
    <n v="5391"/>
    <x v="80"/>
    <d v="2023-07-12T00:00:00"/>
    <s v="Standard Class"/>
    <s v="OQ8765"/>
    <s v="Anika Verma"/>
    <x v="1"/>
    <n v="21"/>
    <x v="0"/>
    <s v="OFF-AR-10002053"/>
    <x v="2"/>
    <s v="3XL"/>
    <n v="1085"/>
    <n v="1"/>
    <n v="1085"/>
    <n v="235"/>
    <x v="0"/>
    <x v="4"/>
  </r>
  <r>
    <n v="5396"/>
    <x v="81"/>
    <d v="2023-07-15T00:00:00"/>
    <s v="Standard Class"/>
    <s v="PM9275"/>
    <s v="Arjun Mehra"/>
    <x v="1"/>
    <n v="24"/>
    <x v="0"/>
    <s v="OFF-ST-10002370"/>
    <x v="3"/>
    <s v="S"/>
    <n v="1867"/>
    <n v="3"/>
    <n v="5601"/>
    <n v="4751"/>
    <x v="1"/>
    <x v="7"/>
  </r>
  <r>
    <n v="5173"/>
    <x v="82"/>
    <d v="2023-07-19T00:00:00"/>
    <s v="Standard Class"/>
    <s v="MV8160"/>
    <s v="Shanaya Khurana"/>
    <x v="0"/>
    <n v="29"/>
    <x v="0"/>
    <s v="OFF-EN-10000927"/>
    <x v="0"/>
    <s v="M"/>
    <n v="1453"/>
    <n v="1"/>
    <n v="1453"/>
    <n v="603"/>
    <x v="2"/>
    <x v="4"/>
  </r>
  <r>
    <n v="5408"/>
    <x v="83"/>
    <d v="2023-07-23T00:00:00"/>
    <s v="First Class"/>
    <s v="TS1862"/>
    <s v="Ria"/>
    <x v="0"/>
    <n v="25"/>
    <x v="0"/>
    <s v="OFF-ST-10003656"/>
    <x v="0"/>
    <s v="L"/>
    <n v="1320"/>
    <n v="1"/>
    <n v="1320"/>
    <n v="470"/>
    <x v="3"/>
    <x v="4"/>
  </r>
  <r>
    <n v="5409"/>
    <x v="84"/>
    <d v="2023-07-26T00:00:00"/>
    <s v="Second Class"/>
    <s v="NY6058"/>
    <s v="Ishwarya"/>
    <x v="0"/>
    <n v="23"/>
    <x v="0"/>
    <s v="FUR-CH-10000863"/>
    <x v="1"/>
    <s v="XL"/>
    <n v="1179"/>
    <n v="2"/>
    <n v="2358"/>
    <n v="1508"/>
    <x v="2"/>
    <x v="0"/>
  </r>
  <r>
    <n v="5410"/>
    <x v="85"/>
    <d v="2023-07-30T00:00:00"/>
    <s v="Standard Class"/>
    <s v="QF8375"/>
    <s v="Aarna Reddy"/>
    <x v="0"/>
    <n v="27"/>
    <x v="0"/>
    <s v="TEC-AC-10001998"/>
    <x v="7"/>
    <s v="2XL"/>
    <n v="1411"/>
    <n v="2"/>
    <n v="2822"/>
    <n v="1972"/>
    <x v="4"/>
    <x v="0"/>
  </r>
  <r>
    <n v="5412"/>
    <x v="86"/>
    <d v="2023-08-03T00:00:00"/>
    <s v="Standard Class"/>
    <s v="UF1782"/>
    <s v="Arnav Jain"/>
    <x v="1"/>
    <n v="30"/>
    <x v="0"/>
    <s v="OFF-LA-10000134"/>
    <x v="2"/>
    <s v="3XL"/>
    <n v="1473"/>
    <n v="2"/>
    <n v="2946"/>
    <n v="2096"/>
    <x v="0"/>
    <x v="0"/>
  </r>
  <r>
    <n v="5429"/>
    <x v="87"/>
    <d v="2023-08-06T00:00:00"/>
    <s v="Second Class"/>
    <s v="VE4026"/>
    <s v="Kyra Sharma"/>
    <x v="0"/>
    <n v="22"/>
    <x v="0"/>
    <s v="OFF-ST-10003442"/>
    <x v="3"/>
    <s v="L"/>
    <n v="1902"/>
    <n v="2"/>
    <n v="3804"/>
    <n v="2954"/>
    <x v="5"/>
    <x v="5"/>
  </r>
  <r>
    <n v="5692"/>
    <x v="88"/>
    <d v="2023-08-14T00:00:00"/>
    <s v="Standard Class"/>
    <s v="TD8469"/>
    <s v="Aaradhya Joshi"/>
    <x v="0"/>
    <n v="25"/>
    <x v="0"/>
    <s v="TEC-PH-10004093"/>
    <x v="5"/>
    <s v="XL"/>
    <n v="1753"/>
    <n v="2"/>
    <n v="3506"/>
    <n v="2656"/>
    <x v="5"/>
    <x v="6"/>
  </r>
  <r>
    <n v="5710"/>
    <x v="89"/>
    <d v="2023-08-18T00:00:00"/>
    <s v="Standard Class"/>
    <s v="YT8094"/>
    <s v="Yashika Das"/>
    <x v="0"/>
    <n v="23"/>
    <x v="0"/>
    <s v="OFF-PA-10000304"/>
    <x v="5"/>
    <s v="M"/>
    <n v="1903"/>
    <n v="1"/>
    <n v="1903"/>
    <n v="1053"/>
    <x v="3"/>
    <x v="7"/>
  </r>
  <r>
    <n v="5713"/>
    <x v="90"/>
    <d v="2023-08-21T00:00:00"/>
    <s v="Second Class"/>
    <s v="XC3409"/>
    <s v="Anay Singh"/>
    <x v="1"/>
    <n v="29"/>
    <x v="0"/>
    <s v="OFF-PA-10003177"/>
    <x v="6"/>
    <s v="3XL"/>
    <n v="1428"/>
    <n v="1"/>
    <n v="1428"/>
    <n v="578"/>
    <x v="3"/>
    <x v="6"/>
  </r>
  <r>
    <n v="5729"/>
    <x v="91"/>
    <d v="2023-08-25T00:00:00"/>
    <s v="Second Class"/>
    <s v="YM9260"/>
    <s v="Ishika Patel"/>
    <x v="0"/>
    <n v="27"/>
    <x v="0"/>
    <s v="FUR-FU-10003799"/>
    <x v="1"/>
    <s v="2XL"/>
    <n v="1599"/>
    <n v="2"/>
    <n v="3198"/>
    <n v="2348"/>
    <x v="0"/>
    <x v="6"/>
  </r>
  <r>
    <n v="5801"/>
    <x v="92"/>
    <d v="2023-08-29T00:00:00"/>
    <s v="Second Class"/>
    <s v="DJ4095"/>
    <s v="Vivaan Bajaj"/>
    <x v="1"/>
    <n v="26"/>
    <x v="0"/>
    <s v="OFF-BI-10002852"/>
    <x v="3"/>
    <s v="M"/>
    <n v="1880"/>
    <n v="2"/>
    <n v="3760"/>
    <n v="2910"/>
    <x v="0"/>
    <x v="3"/>
  </r>
  <r>
    <n v="5893"/>
    <x v="93"/>
    <d v="2023-09-01T00:00:00"/>
    <s v="Standard Class"/>
    <s v="BG2946"/>
    <s v="Ranjitha"/>
    <x v="0"/>
    <n v="21"/>
    <x v="0"/>
    <s v="OFF-BI-10004738"/>
    <x v="2"/>
    <s v="S"/>
    <n v="1160"/>
    <n v="2"/>
    <n v="2320"/>
    <n v="1470"/>
    <x v="0"/>
    <x v="1"/>
  </r>
  <r>
    <n v="5947"/>
    <x v="94"/>
    <d v="2023-09-04T00:00:00"/>
    <s v="Second Class"/>
    <s v="PC9467"/>
    <s v="Aarush Khanna"/>
    <x v="0"/>
    <n v="24"/>
    <x v="0"/>
    <s v="FUR-FU-10000629"/>
    <x v="2"/>
    <s v="XL"/>
    <n v="1278"/>
    <n v="2"/>
    <n v="2556"/>
    <n v="1706"/>
    <x v="1"/>
    <x v="4"/>
  </r>
  <r>
    <n v="5984"/>
    <x v="95"/>
    <d v="2023-09-05T00:00:00"/>
    <s v="First Class"/>
    <s v="TP4892"/>
    <s v="Siya Mehta"/>
    <x v="1"/>
    <n v="30"/>
    <x v="0"/>
    <s v="OFF-BI-10001721"/>
    <x v="3"/>
    <s v="L"/>
    <n v="867"/>
    <n v="2"/>
    <n v="1734"/>
    <n v="884"/>
    <x v="1"/>
    <x v="5"/>
  </r>
  <r>
    <n v="6103"/>
    <x v="96"/>
    <d v="2023-09-06T00:00:00"/>
    <s v="Standard Class"/>
    <s v="UO9127"/>
    <s v="Arjun Sen"/>
    <x v="1"/>
    <n v="28"/>
    <x v="0"/>
    <s v="OFF-AP-10000358"/>
    <x v="2"/>
    <s v="3XL"/>
    <n v="1183"/>
    <n v="1"/>
    <n v="1183"/>
    <n v="333"/>
    <x v="3"/>
    <x v="0"/>
  </r>
  <r>
    <n v="6125"/>
    <x v="97"/>
    <d v="2023-09-07T00:00:00"/>
    <s v="Standard Class"/>
    <s v="OT9274"/>
    <s v="Ananya Chopra"/>
    <x v="0"/>
    <n v="20"/>
    <x v="0"/>
    <s v="OFF-PA-10003256"/>
    <x v="2"/>
    <s v="2XL"/>
    <n v="1348"/>
    <n v="2"/>
    <n v="2696"/>
    <n v="1846"/>
    <x v="5"/>
    <x v="2"/>
  </r>
  <r>
    <n v="6132"/>
    <x v="98"/>
    <d v="2023-09-08T00:00:00"/>
    <s v="Standard Class"/>
    <s v="RE7094"/>
    <s v="Aarav Kumar"/>
    <x v="1"/>
    <n v="29"/>
    <x v="0"/>
    <s v="TEC-AC-10001767"/>
    <x v="3"/>
    <s v="S"/>
    <n v="1091"/>
    <n v="1"/>
    <n v="1091"/>
    <n v="241"/>
    <x v="3"/>
    <x v="6"/>
  </r>
  <r>
    <n v="6140"/>
    <x v="99"/>
    <d v="2023-09-09T00:00:00"/>
    <s v="Standard Class"/>
    <s v="YR3951"/>
    <s v="Anaya Sengupta"/>
    <x v="0"/>
    <n v="23"/>
    <x v="0"/>
    <s v="OFF-BI-10002609"/>
    <x v="4"/>
    <s v="M"/>
    <n v="1913"/>
    <n v="1"/>
    <n v="1913"/>
    <n v="1063"/>
    <x v="0"/>
    <x v="0"/>
  </r>
  <r>
    <n v="6157"/>
    <x v="100"/>
    <d v="2023-09-10T00:00:00"/>
    <s v="Second Class"/>
    <s v="XF9346"/>
    <s v="Rehan Sharma"/>
    <x v="1"/>
    <n v="26"/>
    <x v="0"/>
    <s v="OFF-PA-10004040"/>
    <x v="3"/>
    <s v="XL"/>
    <n v="1798"/>
    <n v="2"/>
    <n v="3596"/>
    <n v="2746"/>
    <x v="0"/>
    <x v="0"/>
  </r>
  <r>
    <n v="6238"/>
    <x v="101"/>
    <d v="2023-09-11T00:00:00"/>
    <s v="Standard Class"/>
    <s v="UH6850"/>
    <s v="Anvi Rajput"/>
    <x v="0"/>
    <n v="42"/>
    <x v="1"/>
    <s v="TEC-AC-10001552"/>
    <x v="2"/>
    <s v="L"/>
    <n v="1020"/>
    <n v="2"/>
    <n v="2040"/>
    <n v="1190"/>
    <x v="0"/>
    <x v="0"/>
  </r>
  <r>
    <n v="6239"/>
    <x v="102"/>
    <d v="2023-09-12T00:00:00"/>
    <s v="Standard Class"/>
    <s v="YT6174"/>
    <s v="Advaita Rao"/>
    <x v="1"/>
    <n v="31"/>
    <x v="1"/>
    <s v="FUR-FU-10004006"/>
    <x v="2"/>
    <s v="2XL"/>
    <n v="1426"/>
    <n v="2"/>
    <n v="2852"/>
    <n v="2002"/>
    <x v="0"/>
    <x v="0"/>
  </r>
  <r>
    <n v="6290"/>
    <x v="103"/>
    <d v="2023-09-13T00:00:00"/>
    <s v="Standard Class"/>
    <s v="YG9451"/>
    <s v="Kiara Joshi"/>
    <x v="0"/>
    <n v="56"/>
    <x v="2"/>
    <s v="OFF-BI-10002794"/>
    <x v="1"/>
    <s v="3XL"/>
    <n v="824"/>
    <n v="2"/>
    <n v="1648"/>
    <n v="798"/>
    <x v="0"/>
    <x v="0"/>
  </r>
  <r>
    <n v="6295"/>
    <x v="104"/>
    <d v="2023-09-14T00:00:00"/>
    <s v="Standard Class"/>
    <s v="XP6295"/>
    <s v="Ishwarya"/>
    <x v="0"/>
    <n v="26"/>
    <x v="0"/>
    <s v="TEC-AC-10003499"/>
    <x v="0"/>
    <s v="M"/>
    <n v="1425"/>
    <n v="2"/>
    <n v="2850"/>
    <n v="2000"/>
    <x v="3"/>
    <x v="0"/>
  </r>
  <r>
    <n v="6384"/>
    <x v="105"/>
    <d v="2023-09-16T00:00:00"/>
    <s v="Standard Class"/>
    <s v="ZV5143"/>
    <s v="Arnav Shah"/>
    <x v="0"/>
    <n v="47"/>
    <x v="2"/>
    <s v="OFF-AR-10000390"/>
    <x v="1"/>
    <s v="XL"/>
    <n v="1073"/>
    <n v="1"/>
    <n v="1073"/>
    <n v="223"/>
    <x v="5"/>
    <x v="6"/>
  </r>
  <r>
    <n v="6458"/>
    <x v="106"/>
    <d v="2023-09-17T00:00:00"/>
    <s v="Standard Class"/>
    <s v="EZ8210"/>
    <s v="Yashvi Agarwal"/>
    <x v="0"/>
    <n v="22"/>
    <x v="0"/>
    <s v="TEC-AC-10000844"/>
    <x v="2"/>
    <s v="L"/>
    <n v="1344"/>
    <n v="1"/>
    <n v="1344"/>
    <n v="494"/>
    <x v="0"/>
    <x v="7"/>
  </r>
  <r>
    <n v="6482"/>
    <x v="107"/>
    <d v="2023-09-18T00:00:00"/>
    <s v="Standard Class"/>
    <s v="VA5346"/>
    <s v="Reyansh Patel"/>
    <x v="0"/>
    <n v="38"/>
    <x v="1"/>
    <s v="FUR-FU-10001934"/>
    <x v="3"/>
    <s v="2XL"/>
    <n v="1401"/>
    <n v="1"/>
    <n v="1401"/>
    <n v="551"/>
    <x v="0"/>
    <x v="3"/>
  </r>
  <r>
    <n v="6497"/>
    <x v="108"/>
    <d v="2023-09-19T00:00:00"/>
    <s v="Standard Class"/>
    <s v="LH9328"/>
    <s v="Anika Mehta"/>
    <x v="0"/>
    <n v="50"/>
    <x v="2"/>
    <s v="OFF-AR-10000380"/>
    <x v="4"/>
    <s v="3XL"/>
    <n v="1986"/>
    <n v="2"/>
    <n v="3972"/>
    <n v="3122"/>
    <x v="3"/>
    <x v="1"/>
  </r>
  <r>
    <n v="6702"/>
    <x v="109"/>
    <d v="2023-09-20T00:00:00"/>
    <s v="Standard Class"/>
    <s v="RC5961"/>
    <s v="Advik Sinha"/>
    <x v="0"/>
    <n v="23"/>
    <x v="0"/>
    <s v="OFF-BI-10003981"/>
    <x v="4"/>
    <s v="S"/>
    <n v="1384"/>
    <n v="2"/>
    <n v="2768"/>
    <n v="1918"/>
    <x v="2"/>
    <x v="2"/>
  </r>
  <r>
    <n v="6714"/>
    <x v="110"/>
    <d v="2023-09-21T00:00:00"/>
    <s v="Second Class"/>
    <s v="NO3682"/>
    <s v="Avani Singh"/>
    <x v="0"/>
    <n v="28"/>
    <x v="0"/>
    <s v="OFF-FA-10000621"/>
    <x v="0"/>
    <s v="M"/>
    <n v="1138"/>
    <n v="1"/>
    <n v="1138"/>
    <n v="288"/>
    <x v="1"/>
    <x v="6"/>
  </r>
  <r>
    <n v="6754"/>
    <x v="111"/>
    <d v="2023-09-22T00:00:00"/>
    <s v="Second Class"/>
    <s v="DP5209"/>
    <s v="Aanya Sharma"/>
    <x v="1"/>
    <n v="36"/>
    <x v="1"/>
    <s v="OFF-EN-10002600"/>
    <x v="2"/>
    <s v="XL"/>
    <n v="1623"/>
    <n v="1"/>
    <n v="1623"/>
    <n v="773"/>
    <x v="1"/>
    <x v="7"/>
  </r>
  <r>
    <n v="6801"/>
    <x v="112"/>
    <d v="2023-09-23T00:00:00"/>
    <s v="Second Class"/>
    <s v="QY6084"/>
    <s v="Kabir Reddy"/>
    <x v="1"/>
    <n v="49"/>
    <x v="2"/>
    <s v="OFF-PA-10004965"/>
    <x v="3"/>
    <s v="L"/>
    <n v="1403"/>
    <n v="2"/>
    <n v="2806"/>
    <n v="1956"/>
    <x v="5"/>
    <x v="3"/>
  </r>
  <r>
    <n v="6812"/>
    <x v="113"/>
    <d v="2023-09-24T00:00:00"/>
    <s v="Second Class"/>
    <s v="YB6418"/>
    <s v="Ishani Mehra"/>
    <x v="0"/>
    <n v="55"/>
    <x v="2"/>
    <s v="OFF-EN-10002504"/>
    <x v="0"/>
    <s v="2XL"/>
    <n v="1542"/>
    <n v="1"/>
    <n v="1542"/>
    <n v="692"/>
    <x v="3"/>
    <x v="3"/>
  </r>
  <r>
    <n v="6920"/>
    <x v="114"/>
    <d v="2023-09-25T00:00:00"/>
    <s v="Standard Class"/>
    <s v="LK3267"/>
    <s v="Armaan Bansal"/>
    <x v="1"/>
    <n v="52"/>
    <x v="2"/>
    <s v="FUR-TA-10001768"/>
    <x v="3"/>
    <s v="3XL"/>
    <n v="1745"/>
    <n v="2"/>
    <n v="3490"/>
    <n v="2640"/>
    <x v="2"/>
    <x v="6"/>
  </r>
  <r>
    <n v="6958"/>
    <x v="115"/>
    <d v="2023-09-26T00:00:00"/>
    <s v="Standard Class"/>
    <s v="DB5792"/>
    <s v="Aisha Verma"/>
    <x v="0"/>
    <n v="24"/>
    <x v="0"/>
    <s v="OFF-BI-10003650"/>
    <x v="4"/>
    <s v="S"/>
    <n v="1991"/>
    <n v="1"/>
    <n v="1991"/>
    <n v="1141"/>
    <x v="5"/>
    <x v="4"/>
  </r>
  <r>
    <n v="6971"/>
    <x v="116"/>
    <d v="2023-09-27T00:00:00"/>
    <s v="First Class"/>
    <s v="JI6183"/>
    <s v="Krish Iyer"/>
    <x v="1"/>
    <n v="35"/>
    <x v="1"/>
    <s v="FUR-FU-10002157"/>
    <x v="3"/>
    <s v="M"/>
    <n v="1778"/>
    <n v="3"/>
    <n v="5334"/>
    <n v="4484"/>
    <x v="2"/>
    <x v="7"/>
  </r>
  <r>
    <n v="6974"/>
    <x v="117"/>
    <d v="2023-09-28T00:00:00"/>
    <s v="First Class"/>
    <s v="IB4073"/>
    <s v="Anika Singhania"/>
    <x v="0"/>
    <n v="41"/>
    <x v="1"/>
    <s v="OFF-BI-10003910"/>
    <x v="0"/>
    <s v="M"/>
    <n v="1756"/>
    <n v="2"/>
    <n v="3512"/>
    <n v="2662"/>
    <x v="2"/>
    <x v="4"/>
  </r>
  <r>
    <n v="7083"/>
    <x v="118"/>
    <d v="2023-09-29T00:00:00"/>
    <s v="First Class"/>
    <s v="VM5082"/>
    <s v="Reyansh Chopra"/>
    <x v="0"/>
    <n v="57"/>
    <x v="2"/>
    <s v="OFF-ST-10000777"/>
    <x v="0"/>
    <s v="XL"/>
    <n v="1012"/>
    <n v="3"/>
    <n v="3036"/>
    <n v="2186"/>
    <x v="2"/>
    <x v="4"/>
  </r>
  <r>
    <n v="7132"/>
    <x v="119"/>
    <d v="2023-09-30T00:00:00"/>
    <s v="First Class"/>
    <s v="ZM8016"/>
    <s v="Vivaan Malhotra"/>
    <x v="1"/>
    <n v="45"/>
    <x v="1"/>
    <s v="OFF-EN-10002500"/>
    <x v="5"/>
    <s v="L"/>
    <n v="1078"/>
    <n v="3"/>
    <n v="3234"/>
    <n v="2384"/>
    <x v="0"/>
    <x v="0"/>
  </r>
  <r>
    <n v="7182"/>
    <x v="119"/>
    <d v="2023-09-30T00:00:00"/>
    <s v="First Class"/>
    <s v="NL4096"/>
    <s v="Aaradhya Khanna"/>
    <x v="0"/>
    <n v="30"/>
    <x v="0"/>
    <s v="TEC-PH-10003875"/>
    <x v="3"/>
    <s v="2XL"/>
    <n v="1910"/>
    <n v="1"/>
    <n v="1910"/>
    <n v="1060"/>
    <x v="1"/>
    <x v="0"/>
  </r>
  <r>
    <n v="7193"/>
    <x v="119"/>
    <d v="2023-09-30T00:00:00"/>
    <s v="Second Class"/>
    <s v="ZH6058"/>
    <s v="Avani Singhania"/>
    <x v="1"/>
    <n v="51"/>
    <x v="2"/>
    <s v="FUR-CH-10004063"/>
    <x v="6"/>
    <s v="S"/>
    <n v="1707"/>
    <n v="2"/>
    <n v="3414"/>
    <n v="2564"/>
    <x v="2"/>
    <x v="0"/>
  </r>
  <r>
    <n v="7281"/>
    <x v="119"/>
    <d v="2023-09-30T00:00:00"/>
    <s v="Standard Class"/>
    <s v="QK5736"/>
    <s v="Diya Mehra"/>
    <x v="0"/>
    <n v="27"/>
    <x v="0"/>
    <s v="FUR-TA-10004534"/>
    <x v="7"/>
    <s v="3XL"/>
    <n v="1126"/>
    <n v="1"/>
    <n v="1126"/>
    <n v="276"/>
    <x v="3"/>
    <x v="5"/>
  </r>
  <r>
    <n v="7312"/>
    <x v="120"/>
    <d v="2023-10-01T00:00:00"/>
    <s v="Standard Class"/>
    <s v="KQ5019"/>
    <s v="Arya Patel"/>
    <x v="1"/>
    <n v="44"/>
    <x v="1"/>
    <s v="OFF-BI-10003274"/>
    <x v="6"/>
    <s v="S"/>
    <n v="1555"/>
    <n v="1"/>
    <n v="1555"/>
    <n v="705"/>
    <x v="2"/>
    <x v="2"/>
  </r>
  <r>
    <n v="7348"/>
    <x v="121"/>
    <d v="2023-10-02T00:00:00"/>
    <s v="Standard Class"/>
    <s v="QA2573"/>
    <s v="Aarav Bajaj"/>
    <x v="1"/>
    <n v="58"/>
    <x v="2"/>
    <s v="OFF-ST-10002974"/>
    <x v="3"/>
    <s v="M"/>
    <n v="1739"/>
    <n v="2"/>
    <n v="3478"/>
    <n v="2628"/>
    <x v="4"/>
    <x v="6"/>
  </r>
  <r>
    <n v="7389"/>
    <x v="122"/>
    <d v="2023-10-03T00:00:00"/>
    <s v="Second Class"/>
    <s v="VF6159"/>
    <s v="Myra Sharma"/>
    <x v="0"/>
    <n v="48"/>
    <x v="2"/>
    <s v="FUR-CH-10001146"/>
    <x v="0"/>
    <s v="L"/>
    <n v="1951"/>
    <n v="3"/>
    <n v="5853"/>
    <n v="5003"/>
    <x v="0"/>
    <x v="5"/>
  </r>
  <r>
    <n v="7402"/>
    <x v="123"/>
    <d v="2023-10-05T00:00:00"/>
    <s v="Second Class"/>
    <s v="NU6059"/>
    <s v="Aadhya Verma"/>
    <x v="1"/>
    <n v="21"/>
    <x v="0"/>
    <s v="FUR-FU-10003773"/>
    <x v="6"/>
    <s v="XL"/>
    <n v="1011"/>
    <n v="2"/>
    <n v="2022"/>
    <n v="1172"/>
    <x v="5"/>
    <x v="7"/>
  </r>
  <r>
    <n v="7512"/>
    <x v="124"/>
    <d v="2023-10-06T00:00:00"/>
    <s v="First Class"/>
    <s v="OI6784"/>
    <s v="Arjun Gupta"/>
    <x v="0"/>
    <n v="34"/>
    <x v="1"/>
    <s v="TEC-PH-10002293"/>
    <x v="0"/>
    <s v="2XL"/>
    <n v="1309"/>
    <n v="1"/>
    <n v="1309"/>
    <n v="459"/>
    <x v="0"/>
    <x v="1"/>
  </r>
  <r>
    <n v="7518"/>
    <x v="125"/>
    <d v="2023-10-08T00:00:00"/>
    <s v="First Class"/>
    <s v="ZB4036"/>
    <s v="Saanvi Kapoor"/>
    <x v="0"/>
    <n v="39"/>
    <x v="1"/>
    <s v="OFF-PA-10002377"/>
    <x v="0"/>
    <s v="3XL"/>
    <n v="1773"/>
    <n v="3"/>
    <n v="5319"/>
    <n v="4469"/>
    <x v="1"/>
    <x v="2"/>
  </r>
  <r>
    <n v="7583"/>
    <x v="126"/>
    <d v="2023-10-09T00:00:00"/>
    <s v="First Class"/>
    <s v="WN7145"/>
    <s v="Ananya Chauhan"/>
    <x v="0"/>
    <n v="54"/>
    <x v="2"/>
    <s v="OFF-FA-10002780"/>
    <x v="1"/>
    <s v="S"/>
    <n v="1826"/>
    <n v="1"/>
    <n v="1826"/>
    <n v="976"/>
    <x v="1"/>
    <x v="0"/>
  </r>
  <r>
    <n v="7586"/>
    <x v="127"/>
    <d v="2023-10-10T00:00:00"/>
    <s v="Standard Class"/>
    <s v="VE3952"/>
    <s v="Nandini Sen"/>
    <x v="0"/>
    <n v="32"/>
    <x v="1"/>
    <s v="OFF-PA-10001804"/>
    <x v="1"/>
    <s v="M"/>
    <n v="1437"/>
    <n v="1"/>
    <n v="1437"/>
    <n v="587"/>
    <x v="5"/>
    <x v="3"/>
  </r>
  <r>
    <n v="7593"/>
    <x v="128"/>
    <d v="2023-10-12T00:00:00"/>
    <s v="Standard Class"/>
    <s v="RT7059"/>
    <s v="Aryan Kumar"/>
    <x v="1"/>
    <n v="20"/>
    <x v="0"/>
    <s v="OFF-PA-10001736"/>
    <x v="2"/>
    <s v="L"/>
    <n v="1523"/>
    <n v="2"/>
    <n v="3046"/>
    <n v="2196"/>
    <x v="3"/>
    <x v="5"/>
  </r>
  <r>
    <n v="7602"/>
    <x v="129"/>
    <d v="2023-10-13T00:00:00"/>
    <s v="Standard Class"/>
    <s v="JN6497"/>
    <s v="Vivaan Mishra"/>
    <x v="0"/>
    <n v="25"/>
    <x v="0"/>
    <s v="OFF-AR-10001149"/>
    <x v="3"/>
    <s v="XL"/>
    <n v="989"/>
    <n v="2"/>
    <n v="1978"/>
    <n v="1128"/>
    <x v="2"/>
    <x v="6"/>
  </r>
  <r>
    <n v="7612"/>
    <x v="130"/>
    <d v="2023-10-14T00:00:00"/>
    <s v="Standard Class"/>
    <s v="QH6972"/>
    <s v="Ishaan Nair"/>
    <x v="0"/>
    <n v="43"/>
    <x v="1"/>
    <s v="OFF-FA-10002988"/>
    <x v="4"/>
    <s v="2XL"/>
    <n v="1948"/>
    <n v="2"/>
    <n v="3896"/>
    <n v="3046"/>
    <x v="5"/>
    <x v="2"/>
  </r>
  <r>
    <n v="7823"/>
    <x v="131"/>
    <d v="2023-10-16T00:00:00"/>
    <s v="Standard Class"/>
    <s v="SG3957"/>
    <s v="Avni Shah"/>
    <x v="0"/>
    <n v="33"/>
    <x v="1"/>
    <s v="OFF-BI-10004781"/>
    <x v="6"/>
    <s v="3XL"/>
    <n v="1737"/>
    <n v="2"/>
    <n v="3474"/>
    <n v="2624"/>
    <x v="2"/>
    <x v="0"/>
  </r>
  <r>
    <n v="7916"/>
    <x v="132"/>
    <d v="2023-10-17T00:00:00"/>
    <s v="Standard Class"/>
    <s v="NL6920"/>
    <s v="Reyansh Agarwal"/>
    <x v="0"/>
    <n v="46"/>
    <x v="2"/>
    <s v="OFF-SU-10001218"/>
    <x v="4"/>
    <s v="L"/>
    <n v="1973"/>
    <n v="2"/>
    <n v="3946"/>
    <n v="3096"/>
    <x v="5"/>
    <x v="5"/>
  </r>
  <r>
    <n v="7941"/>
    <x v="133"/>
    <d v="2023-10-18T00:00:00"/>
    <s v="Standard Class"/>
    <s v="ZH6058"/>
    <s v="Avani Singhania"/>
    <x v="1"/>
    <n v="37"/>
    <x v="1"/>
    <s v="FUR-FU-10001706"/>
    <x v="2"/>
    <s v="S"/>
    <n v="1185"/>
    <n v="2"/>
    <n v="2370"/>
    <n v="1520"/>
    <x v="3"/>
    <x v="5"/>
  </r>
  <r>
    <n v="7981"/>
    <x v="134"/>
    <d v="2023-10-20T00:00:00"/>
    <s v="Second Class"/>
    <s v="VD6872"/>
    <s v="Kabir Sharma"/>
    <x v="1"/>
    <n v="59"/>
    <x v="2"/>
    <s v="FUR-FU-10004848"/>
    <x v="0"/>
    <s v="XL"/>
    <n v="1330"/>
    <n v="1"/>
    <n v="1330"/>
    <n v="480"/>
    <x v="3"/>
    <x v="2"/>
  </r>
  <r>
    <n v="8023"/>
    <x v="135"/>
    <d v="2023-10-21T00:00:00"/>
    <s v="Standard Class"/>
    <s v="CR3912"/>
    <s v="Rukmini"/>
    <x v="0"/>
    <n v="29"/>
    <x v="0"/>
    <s v="OFF-AR-10000940"/>
    <x v="2"/>
    <s v="M"/>
    <n v="1075"/>
    <n v="1"/>
    <n v="1075"/>
    <n v="225"/>
    <x v="0"/>
    <x v="6"/>
  </r>
  <r>
    <n v="8062"/>
    <x v="136"/>
    <d v="2023-10-22T00:00:00"/>
    <s v="Standard Class"/>
    <s v="CE1856"/>
    <s v="Aaradhya Rajput"/>
    <x v="1"/>
    <n v="40"/>
    <x v="1"/>
    <s v="OFF-EN-10004030"/>
    <x v="3"/>
    <s v="3XL"/>
    <n v="1501"/>
    <n v="2"/>
    <n v="3002"/>
    <n v="2152"/>
    <x v="0"/>
    <x v="7"/>
  </r>
  <r>
    <n v="8145"/>
    <x v="137"/>
    <d v="2023-10-24T00:00:00"/>
    <s v="Standard Class"/>
    <s v="AS4956"/>
    <s v="Vihaan Joshi"/>
    <x v="1"/>
    <n v="22"/>
    <x v="0"/>
    <s v="OFF-PA-10004327"/>
    <x v="6"/>
    <s v="2XL"/>
    <n v="1715"/>
    <n v="2"/>
    <n v="3430"/>
    <n v="2580"/>
    <x v="0"/>
    <x v="3"/>
  </r>
  <r>
    <n v="8174"/>
    <x v="138"/>
    <d v="2023-10-25T00:00:00"/>
    <s v="Standard Class"/>
    <s v="QM3657"/>
    <s v="Kiara Mehra"/>
    <x v="0"/>
    <n v="56"/>
    <x v="2"/>
    <s v="OFF-AP-10001058"/>
    <x v="0"/>
    <s v="M"/>
    <n v="1443"/>
    <n v="2"/>
    <n v="2886"/>
    <n v="2036"/>
    <x v="1"/>
    <x v="3"/>
  </r>
  <r>
    <n v="8176"/>
    <x v="139"/>
    <d v="2023-10-26T00:00:00"/>
    <s v="Standard Class"/>
    <s v="HP6952"/>
    <s v="Reyaan Singh"/>
    <x v="1"/>
    <n v="26"/>
    <x v="0"/>
    <s v="OFF-ST-10003656"/>
    <x v="7"/>
    <s v="S"/>
    <n v="1353"/>
    <n v="2"/>
    <n v="2706"/>
    <n v="1856"/>
    <x v="1"/>
    <x v="6"/>
  </r>
  <r>
    <n v="8219"/>
    <x v="140"/>
    <d v="2023-10-28T00:00:00"/>
    <s v="Standard Class"/>
    <s v="ZD7250"/>
    <s v="Aarna Patel"/>
    <x v="1"/>
    <n v="55"/>
    <x v="2"/>
    <s v="FUR-FU-10000521"/>
    <x v="7"/>
    <s v="XL"/>
    <n v="1603"/>
    <n v="2"/>
    <n v="3206"/>
    <n v="2356"/>
    <x v="3"/>
    <x v="4"/>
  </r>
  <r>
    <n v="8254"/>
    <x v="141"/>
    <d v="2023-10-29T00:00:00"/>
    <s v="Standard Class"/>
    <s v="QY5729"/>
    <s v="Krish Desai"/>
    <x v="0"/>
    <n v="54"/>
    <x v="2"/>
    <s v="TEC-PH-10000215"/>
    <x v="1"/>
    <s v="L"/>
    <n v="1240"/>
    <n v="1"/>
    <n v="1240"/>
    <n v="390"/>
    <x v="5"/>
    <x v="7"/>
  </r>
  <r>
    <n v="8257"/>
    <x v="142"/>
    <d v="2023-10-30T00:00:00"/>
    <s v="Standard Class"/>
    <s v="RX7045"/>
    <s v="Anaya Khurana"/>
    <x v="0"/>
    <n v="31"/>
    <x v="1"/>
    <s v="TEC-PH-10001448"/>
    <x v="0"/>
    <s v="3XL"/>
    <n v="1850"/>
    <n v="2"/>
    <n v="3700"/>
    <n v="2850"/>
    <x v="3"/>
    <x v="4"/>
  </r>
  <r>
    <n v="8267"/>
    <x v="143"/>
    <d v="2023-11-01T00:00:00"/>
    <s v="Standard Class"/>
    <s v="RG4952"/>
    <s v="Yashika Iyer"/>
    <x v="0"/>
    <n v="52"/>
    <x v="2"/>
    <s v="FUR-CH-10000454"/>
    <x v="2"/>
    <s v="2XL"/>
    <n v="1387"/>
    <n v="1"/>
    <n v="1387"/>
    <n v="537"/>
    <x v="0"/>
    <x v="4"/>
  </r>
  <r>
    <n v="8275"/>
    <x v="144"/>
    <d v="2023-11-02T00:00:00"/>
    <s v="Standard Class"/>
    <s v="QM5309"/>
    <s v="Aarav Mehta"/>
    <x v="0"/>
    <n v="23"/>
    <x v="0"/>
    <s v="OFF-BI-10002735"/>
    <x v="2"/>
    <s v="S"/>
    <n v="1390"/>
    <n v="1"/>
    <n v="1390"/>
    <n v="540"/>
    <x v="0"/>
    <x v="0"/>
  </r>
  <r>
    <n v="8309"/>
    <x v="145"/>
    <d v="2023-11-03T00:00:00"/>
    <s v="First Class"/>
    <s v="OP4571"/>
    <s v="Anvi Reddy"/>
    <x v="0"/>
    <n v="38"/>
    <x v="1"/>
    <s v="OFF-AP-10000326"/>
    <x v="4"/>
    <s v="M"/>
    <n v="1709"/>
    <n v="2"/>
    <n v="3418"/>
    <n v="2568"/>
    <x v="0"/>
    <x v="0"/>
  </r>
  <r>
    <n v="8395"/>
    <x v="146"/>
    <d v="2023-11-04T00:00:00"/>
    <s v="First Class"/>
    <s v="XK8315"/>
    <s v="Aaradhya Jain"/>
    <x v="0"/>
    <n v="57"/>
    <x v="2"/>
    <s v="TEC-PH-10001254"/>
    <x v="5"/>
    <s v="XL"/>
    <n v="905"/>
    <n v="2"/>
    <n v="1810"/>
    <n v="960"/>
    <x v="0"/>
    <x v="0"/>
  </r>
  <r>
    <n v="8462"/>
    <x v="147"/>
    <d v="2023-11-07T00:00:00"/>
    <s v="First Class"/>
    <s v="MJ8574"/>
    <s v="Ishani Sharma"/>
    <x v="0"/>
    <n v="36"/>
    <x v="1"/>
    <s v="OFF-PA-10001950"/>
    <x v="6"/>
    <s v="L"/>
    <n v="1519"/>
    <n v="2"/>
    <n v="3038"/>
    <n v="2188"/>
    <x v="0"/>
    <x v="5"/>
  </r>
  <r>
    <n v="8597"/>
    <x v="148"/>
    <d v="2023-11-11T00:00:00"/>
    <s v="First Class"/>
    <s v="BX2076"/>
    <s v="Vivaan Das"/>
    <x v="1"/>
    <n v="48"/>
    <x v="2"/>
    <s v="OFF-PA-10002254"/>
    <x v="7"/>
    <s v="2XL"/>
    <n v="1361"/>
    <n v="2"/>
    <n v="2722"/>
    <n v="1872"/>
    <x v="3"/>
    <x v="2"/>
  </r>
  <r>
    <n v="8623"/>
    <x v="149"/>
    <d v="2023-11-15T00:00:00"/>
    <s v="First Class"/>
    <s v="YS7492"/>
    <s v="Advik Khanna"/>
    <x v="1"/>
    <n v="53"/>
    <x v="2"/>
    <s v="OFF-ST-10001590"/>
    <x v="2"/>
    <s v="3XL"/>
    <n v="1879"/>
    <n v="2"/>
    <n v="3758"/>
    <n v="2908"/>
    <x v="2"/>
    <x v="6"/>
  </r>
  <r>
    <n v="8712"/>
    <x v="150"/>
    <d v="2023-11-19T00:00:00"/>
    <s v="Standard Class"/>
    <s v="RO4187"/>
    <s v="Arjun Singh"/>
    <x v="1"/>
    <n v="27"/>
    <x v="0"/>
    <s v="OFF-AR-10001547"/>
    <x v="3"/>
    <s v="M"/>
    <n v="1092"/>
    <n v="1"/>
    <n v="1092"/>
    <n v="242"/>
    <x v="5"/>
    <x v="7"/>
  </r>
  <r>
    <n v="8745"/>
    <x v="151"/>
    <d v="2023-11-23T00:00:00"/>
    <s v="Second Class"/>
    <s v="YV5049"/>
    <s v="Shanaya Mehta"/>
    <x v="0"/>
    <n v="57"/>
    <x v="2"/>
    <s v="FUR-CH-10004063"/>
    <x v="2"/>
    <s v="S"/>
    <n v="1393"/>
    <n v="1"/>
    <n v="1393"/>
    <n v="543"/>
    <x v="0"/>
    <x v="6"/>
  </r>
  <r>
    <n v="8751"/>
    <x v="152"/>
    <d v="2023-11-27T00:00:00"/>
    <s v="Standard Class"/>
    <s v="LB9206"/>
    <s v="Diya Khanna"/>
    <x v="0"/>
    <n v="30"/>
    <x v="0"/>
    <s v="OFF-LA-10002475"/>
    <x v="0"/>
    <s v="XL"/>
    <n v="1631"/>
    <n v="1"/>
    <n v="1631"/>
    <n v="781"/>
    <x v="0"/>
    <x v="6"/>
  </r>
  <r>
    <n v="8769"/>
    <x v="153"/>
    <d v="2023-12-04T00:00:00"/>
    <s v="Standard Class"/>
    <s v="SF8961"/>
    <s v="Arya Mehra"/>
    <x v="1"/>
    <n v="41"/>
    <x v="1"/>
    <s v="TEC-PH-10004536"/>
    <x v="5"/>
    <s v="L"/>
    <n v="982"/>
    <n v="1"/>
    <n v="982"/>
    <n v="132"/>
    <x v="3"/>
    <x v="3"/>
  </r>
  <r>
    <n v="8796"/>
    <x v="154"/>
    <d v="2023-12-05T00:00:00"/>
    <s v="First Class"/>
    <s v="OX5621"/>
    <s v="Aarush Verma"/>
    <x v="1"/>
    <n v="22"/>
    <x v="0"/>
    <s v="OFF-PA-10002751"/>
    <x v="6"/>
    <s v="2XL"/>
    <n v="1496"/>
    <n v="2"/>
    <n v="2992"/>
    <n v="2142"/>
    <x v="2"/>
    <x v="1"/>
  </r>
  <r>
    <n v="8910"/>
    <x v="154"/>
    <d v="2023-12-05T00:00:00"/>
    <s v="Second Class"/>
    <s v="XN4857"/>
    <s v="Myra Singhania"/>
    <x v="0"/>
    <n v="55"/>
    <x v="2"/>
    <s v="TEC-AC-10003657"/>
    <x v="4"/>
    <s v="3XL"/>
    <n v="1415"/>
    <n v="2"/>
    <n v="2830"/>
    <n v="1980"/>
    <x v="5"/>
    <x v="4"/>
  </r>
  <r>
    <n v="8937"/>
    <x v="155"/>
    <d v="2023-12-07T00:00:00"/>
    <s v="Standard Class"/>
    <s v="WP3196"/>
    <s v="Anika Malhotra"/>
    <x v="0"/>
    <n v="23"/>
    <x v="0"/>
    <s v="OFF-EN-10001990"/>
    <x v="1"/>
    <s v="S"/>
    <n v="1806"/>
    <n v="1"/>
    <n v="1806"/>
    <n v="956"/>
    <x v="2"/>
    <x v="5"/>
  </r>
  <r>
    <n v="9206"/>
    <x v="156"/>
    <d v="2023-12-08T00:00:00"/>
    <s v="Standard Class"/>
    <s v="EB7401"/>
    <s v="Reyansh Kapoor"/>
    <x v="1"/>
    <n v="51"/>
    <x v="2"/>
    <s v="OFF-BI-10004002"/>
    <x v="5"/>
    <s v="M"/>
    <n v="1421"/>
    <n v="1"/>
    <n v="1421"/>
    <n v="571"/>
    <x v="2"/>
    <x v="0"/>
  </r>
  <r>
    <n v="9268"/>
    <x v="156"/>
    <d v="2023-12-08T00:00:00"/>
    <s v="Standard Class"/>
    <s v="QP4973"/>
    <s v="Nandini Patel"/>
    <x v="0"/>
    <n v="39"/>
    <x v="1"/>
    <s v="OFF-AR-10004441"/>
    <x v="6"/>
    <s v="XL"/>
    <n v="1042"/>
    <n v="2"/>
    <n v="2084"/>
    <n v="1234"/>
    <x v="2"/>
    <x v="2"/>
  </r>
  <r>
    <n v="9270"/>
    <x v="157"/>
    <d v="2023-12-10T00:00:00"/>
    <s v="Standard Class"/>
    <s v="ZP6318"/>
    <s v="Arnav Iyer"/>
    <x v="1"/>
    <n v="26"/>
    <x v="0"/>
    <s v="TEC-MA-10000822"/>
    <x v="3"/>
    <s v="L"/>
    <n v="1931"/>
    <n v="1"/>
    <n v="1931"/>
    <n v="1081"/>
    <x v="0"/>
    <x v="6"/>
  </r>
  <r>
    <n v="9305"/>
    <x v="158"/>
    <d v="2023-12-11T00:00:00"/>
    <s v="Standard Class"/>
    <s v="KT8391"/>
    <s v="Aaradhya Bansal"/>
    <x v="1"/>
    <n v="33"/>
    <x v="1"/>
    <s v="OFF-ST-10000991"/>
    <x v="3"/>
    <s v="2XL"/>
    <n v="1793"/>
    <n v="2"/>
    <n v="3586"/>
    <n v="2736"/>
    <x v="1"/>
    <x v="7"/>
  </r>
  <r>
    <n v="9378"/>
    <x v="158"/>
    <d v="2023-12-11T00:00:00"/>
    <s v="Standard Class"/>
    <s v="OQ1367"/>
    <s v="Vihaan Sharma"/>
    <x v="1"/>
    <n v="49"/>
    <x v="2"/>
    <s v="FUR-CH-10004287"/>
    <x v="2"/>
    <s v="3XL"/>
    <n v="1039"/>
    <n v="1"/>
    <n v="1039"/>
    <n v="189"/>
    <x v="2"/>
    <x v="0"/>
  </r>
  <r>
    <n v="9420"/>
    <x v="159"/>
    <d v="2023-12-13T00:00:00"/>
    <s v="Standard Class"/>
    <s v="KO5138"/>
    <s v="Saanvi Khurana"/>
    <x v="0"/>
    <n v="56"/>
    <x v="2"/>
    <s v="OFF-AR-10002656"/>
    <x v="2"/>
    <s v="S"/>
    <n v="861"/>
    <n v="3"/>
    <n v="2583"/>
    <n v="1733"/>
    <x v="3"/>
    <x v="0"/>
  </r>
  <r>
    <n v="9467"/>
    <x v="160"/>
    <d v="2023-12-14T00:00:00"/>
    <s v="Standard Class"/>
    <s v="ZS3649"/>
    <s v="Aarav Gupta"/>
    <x v="1"/>
    <n v="31"/>
    <x v="1"/>
    <s v="TEC-PH-10003931"/>
    <x v="4"/>
    <s v="M"/>
    <n v="1149"/>
    <n v="3"/>
    <n v="3447"/>
    <n v="2597"/>
    <x v="4"/>
    <x v="0"/>
  </r>
  <r>
    <n v="9512"/>
    <x v="161"/>
    <d v="2023-12-16T00:00:00"/>
    <s v="Standard Class"/>
    <s v="KB4281"/>
    <s v="Ishani Bajaj"/>
    <x v="0"/>
    <n v="24"/>
    <x v="0"/>
    <s v="OFF-PA-10000659"/>
    <x v="1"/>
    <s v="M"/>
    <n v="1817"/>
    <n v="3"/>
    <n v="5451"/>
    <n v="4601"/>
    <x v="0"/>
    <x v="0"/>
  </r>
  <r>
    <n v="9603"/>
    <x v="162"/>
    <d v="2023-12-17T00:00:00"/>
    <s v="Standard Class"/>
    <s v="ZO8173"/>
    <s v="Rohini"/>
    <x v="0"/>
    <n v="37"/>
    <x v="1"/>
    <s v="OFF-PA-10001144"/>
    <x v="1"/>
    <s v="M"/>
    <n v="1691"/>
    <n v="1"/>
    <n v="1691"/>
    <n v="841"/>
    <x v="5"/>
    <x v="0"/>
  </r>
  <r>
    <n v="9640"/>
    <x v="162"/>
    <d v="2023-12-17T00:00:00"/>
    <s v="Standard Class"/>
    <s v="EJ9306"/>
    <s v="Siya Mehra"/>
    <x v="0"/>
    <n v="28"/>
    <x v="0"/>
    <s v="FUR-CH-10003817"/>
    <x v="1"/>
    <s v="L"/>
    <n v="1071"/>
    <n v="2"/>
    <n v="2142"/>
    <n v="1292"/>
    <x v="0"/>
    <x v="2"/>
  </r>
  <r>
    <n v="9641"/>
    <x v="162"/>
    <d v="2023-12-17T00:00:00"/>
    <s v="Standard Class"/>
    <s v="TA6092"/>
    <s v="Krish Bansal"/>
    <x v="1"/>
    <n v="50"/>
    <x v="2"/>
    <s v="OFF-AP-10000891"/>
    <x v="5"/>
    <s v="S"/>
    <n v="1613"/>
    <n v="1"/>
    <n v="1613"/>
    <n v="763"/>
    <x v="0"/>
    <x v="6"/>
  </r>
  <r>
    <n v="9643"/>
    <x v="163"/>
    <d v="2023-12-20T00:00:00"/>
    <s v="Standard Class"/>
    <s v="DG6748"/>
    <s v="Anaya Joshi"/>
    <x v="0"/>
    <n v="43"/>
    <x v="1"/>
    <s v="OFF-LA-10003148"/>
    <x v="1"/>
    <s v="L"/>
    <n v="1940"/>
    <n v="1"/>
    <n v="1940"/>
    <n v="1090"/>
    <x v="1"/>
    <x v="7"/>
  </r>
  <r>
    <n v="9726"/>
    <x v="163"/>
    <d v="2023-12-20T00:00:00"/>
    <s v="Second Class"/>
    <s v="EP9306"/>
    <s v="Aadhya Reddy"/>
    <x v="0"/>
    <n v="52"/>
    <x v="2"/>
    <s v="OFF-AP-10002684"/>
    <x v="3"/>
    <s v="XL"/>
    <n v="1302"/>
    <n v="2"/>
    <n v="2604"/>
    <n v="1754"/>
    <x v="2"/>
    <x v="3"/>
  </r>
  <r>
    <n v="9760"/>
    <x v="164"/>
    <d v="2023-12-23T00:00:00"/>
    <s v="Second Class"/>
    <s v="ZR9076"/>
    <s v="Aryan Verma"/>
    <x v="1"/>
    <n v="34"/>
    <x v="1"/>
    <s v="FUR-CH-10004698"/>
    <x v="2"/>
    <s v="L"/>
    <n v="961"/>
    <n v="3"/>
    <n v="2883"/>
    <n v="2033"/>
    <x v="3"/>
    <x v="1"/>
  </r>
  <r>
    <n v="9768"/>
    <x v="165"/>
    <d v="2023-12-26T00:00:00"/>
    <s v="Second Class"/>
    <s v="JK5723"/>
    <s v="Aarna Shah"/>
    <x v="0"/>
    <n v="44"/>
    <x v="1"/>
    <s v="OFF-SU-10002189"/>
    <x v="0"/>
    <s v="L"/>
    <n v="1837"/>
    <n v="2"/>
    <n v="3674"/>
    <n v="2824"/>
    <x v="2"/>
    <x v="4"/>
  </r>
  <r>
    <n v="9806"/>
    <x v="166"/>
    <d v="2023-12-29T00:00:00"/>
    <s v="Standard Class"/>
    <s v="CT6291"/>
    <s v="Anika Patel"/>
    <x v="0"/>
    <n v="47"/>
    <x v="2"/>
    <s v="OFF-AR-10001940"/>
    <x v="0"/>
    <s v="L"/>
    <n v="1132"/>
    <n v="1"/>
    <n v="1132"/>
    <n v="282"/>
    <x v="4"/>
    <x v="5"/>
  </r>
  <r>
    <n v="9812"/>
    <x v="167"/>
    <d v="2024-01-01T00:00:00"/>
    <s v="Second Class"/>
    <s v="YO5196"/>
    <s v="Advait Kumar"/>
    <x v="1"/>
    <n v="38"/>
    <x v="1"/>
    <s v="OFF-PA-10002749"/>
    <x v="6"/>
    <s v="L"/>
    <n v="1476"/>
    <n v="2"/>
    <n v="2952"/>
    <n v="210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EBB6B0-61B9-4A20-8CBA-68136C1AAFC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rowHeaderCaption="MONTH">
  <location ref="B5:D18" firstHeaderRow="0" firstDataRow="1" firstDataCol="1"/>
  <pivotFields count="21">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s>
  <rowFields count="1">
    <field x="18"/>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 SALES" fld="14" baseField="0" baseItem="0" numFmtId="164"/>
    <dataField name="Count of ORDER ID" fld="0" subtotal="count" baseField="18" baseItem="3"/>
  </dataFields>
  <formats count="15">
    <format dxfId="146">
      <pivotArea type="all" dataOnly="0" outline="0" fieldPosition="0"/>
    </format>
    <format dxfId="145">
      <pivotArea outline="0" collapsedLevelsAreSubtotals="1" fieldPosition="0"/>
    </format>
    <format dxfId="144">
      <pivotArea field="18" type="button" dataOnly="0" labelOnly="1" outline="0" axis="axisRow" fieldPosition="0"/>
    </format>
    <format dxfId="143">
      <pivotArea dataOnly="0" labelOnly="1" fieldPosition="0">
        <references count="1">
          <reference field="18" count="12">
            <x v="1"/>
            <x v="2"/>
            <x v="3"/>
            <x v="4"/>
            <x v="5"/>
            <x v="6"/>
            <x v="7"/>
            <x v="8"/>
            <x v="9"/>
            <x v="10"/>
            <x v="11"/>
            <x v="12"/>
          </reference>
        </references>
      </pivotArea>
    </format>
    <format dxfId="142">
      <pivotArea dataOnly="0" labelOnly="1" grandRow="1" outline="0"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field="18" type="button" dataOnly="0" labelOnly="1" outline="0" axis="axisRow" fieldPosition="0"/>
    </format>
    <format dxfId="137">
      <pivotArea dataOnly="0" labelOnly="1" fieldPosition="0">
        <references count="1">
          <reference field="18" count="12">
            <x v="1"/>
            <x v="2"/>
            <x v="3"/>
            <x v="4"/>
            <x v="5"/>
            <x v="6"/>
            <x v="7"/>
            <x v="8"/>
            <x v="9"/>
            <x v="10"/>
            <x v="11"/>
            <x v="12"/>
          </reference>
        </references>
      </pivotArea>
    </format>
    <format dxfId="136">
      <pivotArea dataOnly="0" labelOnly="1" grandRow="1" outline="0" fieldPosition="0"/>
    </format>
    <format dxfId="135">
      <pivotArea dataOnly="0" labelOnly="1" outline="0" axis="axisValues" fieldPosition="0"/>
    </format>
    <format dxfId="134">
      <pivotArea dataOnly="0" fieldPosition="0">
        <references count="1">
          <reference field="18" count="1">
            <x v="9"/>
          </reference>
        </references>
      </pivotArea>
    </format>
    <format dxfId="133">
      <pivotArea outline="0" collapsedLevelsAreSubtotals="1" fieldPosition="0"/>
    </format>
    <format dxfId="132">
      <pivotArea outline="0" collapsedLevelsAreSubtotals="1" fieldPosition="0">
        <references count="1">
          <reference field="4294967294" count="1" selected="0">
            <x v="0"/>
          </reference>
        </references>
      </pivotArea>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8" count="1" selected="0">
            <x v="9"/>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8" count="1" selected="0">
            <x v="9"/>
          </reference>
        </references>
      </pivotArea>
    </chartFormat>
    <chartFormat chart="2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87BEAD-F9C7-4EB0-8615-888CC00851D9}" name="PivotTable1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rowHeaderCaption="PRODUCT">
  <location ref="C8:D16" firstHeaderRow="1" firstDataRow="1" firstDataCol="1"/>
  <pivotFields count="21">
    <pivotField showAll="0"/>
    <pivotField numFmtId="14" showAll="0"/>
    <pivotField numFmtId="14" showAll="0"/>
    <pivotField showAll="0"/>
    <pivotField showAll="0"/>
    <pivotField showAll="0"/>
    <pivotField showAll="0">
      <items count="3">
        <item x="1"/>
        <item x="0"/>
        <item t="default"/>
      </items>
    </pivotField>
    <pivotField showAll="0"/>
    <pivotField showAll="0"/>
    <pivotField showAll="0"/>
    <pivotField axis="axisRow" showAll="0" sortType="ascending">
      <items count="9">
        <item x="5"/>
        <item x="6"/>
        <item x="0"/>
        <item x="1"/>
        <item x="7"/>
        <item x="3"/>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0"/>
  </rowFields>
  <rowItems count="8">
    <i>
      <x/>
    </i>
    <i>
      <x v="4"/>
    </i>
    <i>
      <x v="6"/>
    </i>
    <i>
      <x v="1"/>
    </i>
    <i>
      <x v="3"/>
    </i>
    <i>
      <x v="5"/>
    </i>
    <i>
      <x v="2"/>
    </i>
    <i>
      <x v="7"/>
    </i>
  </rowItems>
  <colItems count="1">
    <i/>
  </colItems>
  <dataFields count="1">
    <dataField name="Sum of TOTAL SALES" fld="14" baseField="0" baseItem="0" numFmtId="164"/>
  </dataFields>
  <formats count="18">
    <format dxfId="131">
      <pivotArea outline="0" collapsedLevelsAreSubtotals="1" fieldPosition="0"/>
    </format>
    <format dxfId="130">
      <pivotArea type="all" dataOnly="0" outline="0" fieldPosition="0"/>
    </format>
    <format dxfId="129">
      <pivotArea outline="0" collapsedLevelsAreSubtotals="1" fieldPosition="0"/>
    </format>
    <format dxfId="128">
      <pivotArea field="10" type="button" dataOnly="0" labelOnly="1" outline="0" axis="axisRow" fieldPosition="0"/>
    </format>
    <format dxfId="127">
      <pivotArea dataOnly="0" labelOnly="1" fieldPosition="0">
        <references count="1">
          <reference field="10" count="0"/>
        </references>
      </pivotArea>
    </format>
    <format dxfId="126">
      <pivotArea dataOnly="0" labelOnly="1" grandRow="1" outline="0" fieldPosition="0"/>
    </format>
    <format dxfId="125">
      <pivotArea dataOnly="0" labelOnly="1" outline="0" axis="axisValues" fieldPosition="0"/>
    </format>
    <format dxfId="124">
      <pivotArea dataOnly="0" fieldPosition="0">
        <references count="1">
          <reference field="10" count="1">
            <x v="7"/>
          </reference>
        </references>
      </pivotArea>
    </format>
    <format dxfId="123">
      <pivotArea type="all" dataOnly="0" outline="0" fieldPosition="0"/>
    </format>
    <format dxfId="122">
      <pivotArea outline="0" collapsedLevelsAreSubtotals="1" fieldPosition="0"/>
    </format>
    <format dxfId="121">
      <pivotArea field="10" type="button" dataOnly="0" labelOnly="1" outline="0" axis="axisRow" fieldPosition="0"/>
    </format>
    <format dxfId="120">
      <pivotArea dataOnly="0" labelOnly="1" fieldPosition="0">
        <references count="1">
          <reference field="10" count="0"/>
        </references>
      </pivotArea>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10" type="button" dataOnly="0" labelOnly="1" outline="0" axis="axisRow" fieldPosition="0"/>
    </format>
    <format dxfId="115">
      <pivotArea dataOnly="0" labelOnly="1" fieldPosition="0">
        <references count="1">
          <reference field="10" count="0"/>
        </references>
      </pivotArea>
    </format>
    <format dxfId="114">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0" count="1" selected="0">
            <x v="2"/>
          </reference>
        </references>
      </pivotArea>
    </chartFormat>
    <chartFormat chart="0" format="2" series="1">
      <pivotArea type="data" outline="0" fieldPosition="0">
        <references count="2">
          <reference field="4294967294" count="1" selected="0">
            <x v="0"/>
          </reference>
          <reference field="10" count="1" selected="0">
            <x v="5"/>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1"/>
          </reference>
        </references>
      </pivotArea>
    </chartFormat>
    <chartFormat chart="0" format="5" series="1">
      <pivotArea type="data" outline="0" fieldPosition="0">
        <references count="2">
          <reference field="4294967294" count="1" selected="0">
            <x v="0"/>
          </reference>
          <reference field="10" count="1" selected="0">
            <x v="6"/>
          </reference>
        </references>
      </pivotArea>
    </chartFormat>
    <chartFormat chart="0" format="6" series="1">
      <pivotArea type="data" outline="0" fieldPosition="0">
        <references count="2">
          <reference field="4294967294" count="1" selected="0">
            <x v="0"/>
          </reference>
          <reference field="10" count="1" selected="0">
            <x v="4"/>
          </reference>
        </references>
      </pivotArea>
    </chartFormat>
    <chartFormat chart="0" format="7" series="1">
      <pivotArea type="data" outline="0" fieldPosition="0">
        <references count="2">
          <reference field="4294967294" count="1" selected="0">
            <x v="0"/>
          </reference>
          <reference field="10" count="1" selected="0">
            <x v="0"/>
          </reference>
        </references>
      </pivotArea>
    </chartFormat>
    <chartFormat chart="0" format="8">
      <pivotArea type="data" outline="0" fieldPosition="0">
        <references count="2">
          <reference field="4294967294" count="1" selected="0">
            <x v="0"/>
          </reference>
          <reference field="10" count="1" selected="0">
            <x v="5"/>
          </reference>
        </references>
      </pivotArea>
    </chartFormat>
    <chartFormat chart="8" format="1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FCCD9-0FED-4B1C-A49B-BC83D0156EC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B7:C20"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1">
    <field x="18"/>
  </rowFields>
  <rowItems count="13">
    <i>
      <x v="1"/>
    </i>
    <i>
      <x v="2"/>
    </i>
    <i>
      <x v="3"/>
    </i>
    <i>
      <x v="4"/>
    </i>
    <i>
      <x v="5"/>
    </i>
    <i>
      <x v="6"/>
    </i>
    <i>
      <x v="7"/>
    </i>
    <i>
      <x v="8"/>
    </i>
    <i>
      <x v="9"/>
    </i>
    <i>
      <x v="10"/>
    </i>
    <i>
      <x v="11"/>
    </i>
    <i>
      <x v="12"/>
    </i>
    <i t="grand">
      <x/>
    </i>
  </rowItems>
  <colItems count="1">
    <i/>
  </colItems>
  <dataFields count="1">
    <dataField name="Sum of TOTAL SALES" fld="14" baseField="0" baseItem="0" numFmtId="165"/>
  </dataFields>
  <formats count="7">
    <format dxfId="79">
      <pivotArea type="all" dataOnly="0" outline="0" fieldPosition="0"/>
    </format>
    <format dxfId="78">
      <pivotArea outline="0" collapsedLevelsAreSubtotals="1" fieldPosition="0"/>
    </format>
    <format dxfId="77">
      <pivotArea field="18" type="button" dataOnly="0" labelOnly="1" outline="0" axis="axisRow" fieldPosition="0"/>
    </format>
    <format dxfId="76">
      <pivotArea dataOnly="0" labelOnly="1" fieldPosition="0">
        <references count="1">
          <reference field="18" count="12">
            <x v="1"/>
            <x v="2"/>
            <x v="3"/>
            <x v="4"/>
            <x v="5"/>
            <x v="6"/>
            <x v="7"/>
            <x v="8"/>
            <x v="9"/>
            <x v="10"/>
            <x v="11"/>
            <x v="12"/>
          </reference>
        </references>
      </pivotArea>
    </format>
    <format dxfId="75">
      <pivotArea dataOnly="0" labelOnly="1" grandRow="1" outline="0" fieldPosition="0"/>
    </format>
    <format dxfId="74">
      <pivotArea dataOnly="0" labelOnly="1" outline="0" axis="axisValues" fieldPosition="0"/>
    </format>
    <format dxfId="7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8CD9CF-5436-4FD0-8152-07E5B7A359AA}"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roduct">
  <location ref="B35:C44" firstHeaderRow="1" firstDataRow="1" firstDataCol="1"/>
  <pivotFields count="21">
    <pivotField showAll="0"/>
    <pivotField numFmtId="14" showAll="0"/>
    <pivotField numFmtId="14" showAll="0"/>
    <pivotField showAll="0"/>
    <pivotField showAll="0"/>
    <pivotField showAll="0"/>
    <pivotField showAll="0">
      <items count="3">
        <item x="1"/>
        <item x="0"/>
        <item t="default"/>
      </items>
    </pivotField>
    <pivotField showAll="0"/>
    <pivotField showAll="0"/>
    <pivotField showAll="0"/>
    <pivotField axis="axisRow" showAll="0">
      <items count="9">
        <item x="5"/>
        <item x="6"/>
        <item x="0"/>
        <item x="1"/>
        <item x="7"/>
        <item x="3"/>
        <item x="4"/>
        <item x="2"/>
        <item t="default"/>
      </items>
    </pivotField>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dragToRow="0" dragToCol="0" dragToPage="0" showAll="0" defaultSubtotal="0"/>
  </pivotFields>
  <rowFields count="1">
    <field x="10"/>
  </rowFields>
  <rowItems count="9">
    <i>
      <x/>
    </i>
    <i>
      <x v="1"/>
    </i>
    <i>
      <x v="2"/>
    </i>
    <i>
      <x v="3"/>
    </i>
    <i>
      <x v="4"/>
    </i>
    <i>
      <x v="5"/>
    </i>
    <i>
      <x v="6"/>
    </i>
    <i>
      <x v="7"/>
    </i>
    <i t="grand">
      <x/>
    </i>
  </rowItems>
  <colItems count="1">
    <i/>
  </colItems>
  <dataFields count="1">
    <dataField name="Average of PROFIT MARGIN" fld="19" subtotal="average" baseField="10" baseItem="0" numFmtId="9"/>
  </dataFields>
  <formats count="15">
    <format dxfId="94">
      <pivotArea outline="0" collapsedLevelsAreSubtotals="1" fieldPosition="0"/>
    </format>
    <format dxfId="93">
      <pivotArea type="all" dataOnly="0" outline="0" fieldPosition="0"/>
    </format>
    <format dxfId="92">
      <pivotArea outline="0" collapsedLevelsAreSubtotals="1" fieldPosition="0"/>
    </format>
    <format dxfId="91">
      <pivotArea field="10" type="button" dataOnly="0" labelOnly="1" outline="0" axis="axisRow" fieldPosition="0"/>
    </format>
    <format dxfId="90">
      <pivotArea dataOnly="0" labelOnly="1" fieldPosition="0">
        <references count="1">
          <reference field="10"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10" type="button" dataOnly="0" labelOnly="1" outline="0" axis="axisRow" fieldPosition="0"/>
    </format>
    <format dxfId="84">
      <pivotArea dataOnly="0" labelOnly="1" fieldPosition="0">
        <references count="1">
          <reference field="10" count="0"/>
        </references>
      </pivotArea>
    </format>
    <format dxfId="83">
      <pivotArea dataOnly="0" labelOnly="1" grandRow="1" outline="0" fieldPosition="0"/>
    </format>
    <format dxfId="82">
      <pivotArea dataOnly="0" labelOnly="1" outline="0" axis="axisValues" fieldPosition="0"/>
    </format>
    <format dxfId="81">
      <pivotArea outline="0" collapsedLevelsAreSubtotals="1" fieldPosition="0"/>
    </format>
    <format dxfId="8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44C58D-B186-4F6E-8E6E-C74F625A7719}"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L7:M20"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1">
    <field x="18"/>
  </rowFields>
  <rowItems count="13">
    <i>
      <x v="1"/>
    </i>
    <i>
      <x v="2"/>
    </i>
    <i>
      <x v="3"/>
    </i>
    <i>
      <x v="4"/>
    </i>
    <i>
      <x v="5"/>
    </i>
    <i>
      <x v="6"/>
    </i>
    <i>
      <x v="7"/>
    </i>
    <i>
      <x v="8"/>
    </i>
    <i>
      <x v="9"/>
    </i>
    <i>
      <x v="10"/>
    </i>
    <i>
      <x v="11"/>
    </i>
    <i>
      <x v="12"/>
    </i>
    <i t="grand">
      <x/>
    </i>
  </rowItems>
  <colItems count="1">
    <i/>
  </colItems>
  <dataFields count="1">
    <dataField name="Sum of QTY" fld="13" baseField="0" baseItem="0"/>
  </dataFields>
  <formats count="6">
    <format dxfId="100">
      <pivotArea type="all" dataOnly="0" outline="0" fieldPosition="0"/>
    </format>
    <format dxfId="99">
      <pivotArea outline="0" collapsedLevelsAreSubtotals="1" fieldPosition="0"/>
    </format>
    <format dxfId="98">
      <pivotArea field="18" type="button" dataOnly="0" labelOnly="1" outline="0" axis="axisRow" fieldPosition="0"/>
    </format>
    <format dxfId="97">
      <pivotArea dataOnly="0" labelOnly="1" fieldPosition="0">
        <references count="1">
          <reference field="18" count="12">
            <x v="1"/>
            <x v="2"/>
            <x v="3"/>
            <x v="4"/>
            <x v="5"/>
            <x v="6"/>
            <x v="7"/>
            <x v="8"/>
            <x v="9"/>
            <x v="10"/>
            <x v="11"/>
            <x v="12"/>
          </reference>
        </references>
      </pivotArea>
    </format>
    <format dxfId="96">
      <pivotArea dataOnly="0" labelOnly="1" grandRow="1" outline="0" fieldPosition="0"/>
    </format>
    <format dxfId="9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AF2CD0-C31A-4888-8FE9-BF19F2FC3DF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7:J20"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1">
    <field x="18"/>
  </rowFields>
  <rowItems count="13">
    <i>
      <x v="1"/>
    </i>
    <i>
      <x v="2"/>
    </i>
    <i>
      <x v="3"/>
    </i>
    <i>
      <x v="4"/>
    </i>
    <i>
      <x v="5"/>
    </i>
    <i>
      <x v="6"/>
    </i>
    <i>
      <x v="7"/>
    </i>
    <i>
      <x v="8"/>
    </i>
    <i>
      <x v="9"/>
    </i>
    <i>
      <x v="10"/>
    </i>
    <i>
      <x v="11"/>
    </i>
    <i>
      <x v="12"/>
    </i>
    <i t="grand">
      <x/>
    </i>
  </rowItems>
  <colItems count="1">
    <i/>
  </colItems>
  <dataFields count="1">
    <dataField name="Sum of PROFIT" fld="15" baseField="0" baseItem="0" numFmtId="165"/>
  </dataFields>
  <formats count="7">
    <format dxfId="107">
      <pivotArea type="all" dataOnly="0" outline="0" fieldPosition="0"/>
    </format>
    <format dxfId="106">
      <pivotArea outline="0" collapsedLevelsAreSubtotals="1" fieldPosition="0"/>
    </format>
    <format dxfId="105">
      <pivotArea field="18" type="button" dataOnly="0" labelOnly="1" outline="0" axis="axisRow" fieldPosition="0"/>
    </format>
    <format dxfId="104">
      <pivotArea dataOnly="0" labelOnly="1" fieldPosition="0">
        <references count="1">
          <reference field="18" count="12">
            <x v="1"/>
            <x v="2"/>
            <x v="3"/>
            <x v="4"/>
            <x v="5"/>
            <x v="6"/>
            <x v="7"/>
            <x v="8"/>
            <x v="9"/>
            <x v="10"/>
            <x v="11"/>
            <x v="12"/>
          </reference>
        </references>
      </pivotArea>
    </format>
    <format dxfId="103">
      <pivotArea dataOnly="0" labelOnly="1" grandRow="1" outline="0" fieldPosition="0"/>
    </format>
    <format dxfId="102">
      <pivotArea dataOnly="0" labelOnly="1" outline="0" axis="axisValues" fieldPosition="0"/>
    </format>
    <format dxfId="10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FBCBD2-05EF-4600-8452-D0E65D3A400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F7:G20" firstHeaderRow="1" firstDataRow="1" firstDataCol="1"/>
  <pivotFields count="21">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1">
    <field x="18"/>
  </rowFields>
  <rowItems count="13">
    <i>
      <x v="1"/>
    </i>
    <i>
      <x v="2"/>
    </i>
    <i>
      <x v="3"/>
    </i>
    <i>
      <x v="4"/>
    </i>
    <i>
      <x v="5"/>
    </i>
    <i>
      <x v="6"/>
    </i>
    <i>
      <x v="7"/>
    </i>
    <i>
      <x v="8"/>
    </i>
    <i>
      <x v="9"/>
    </i>
    <i>
      <x v="10"/>
    </i>
    <i>
      <x v="11"/>
    </i>
    <i>
      <x v="12"/>
    </i>
    <i t="grand">
      <x/>
    </i>
  </rowItems>
  <colItems count="1">
    <i/>
  </colItems>
  <dataFields count="1">
    <dataField name="Count of ORDER ID" fld="0" subtotal="count" baseField="10" baseItem="0"/>
  </dataFields>
  <formats count="6">
    <format dxfId="113">
      <pivotArea type="all" dataOnly="0" outline="0" fieldPosition="0"/>
    </format>
    <format dxfId="112">
      <pivotArea outline="0" collapsedLevelsAreSubtotals="1" fieldPosition="0"/>
    </format>
    <format dxfId="111">
      <pivotArea field="18" type="button" dataOnly="0" labelOnly="1" outline="0" axis="axisRow" fieldPosition="0"/>
    </format>
    <format dxfId="110">
      <pivotArea dataOnly="0" labelOnly="1" fieldPosition="0">
        <references count="1">
          <reference field="18" count="12">
            <x v="1"/>
            <x v="2"/>
            <x v="3"/>
            <x v="4"/>
            <x v="5"/>
            <x v="6"/>
            <x v="7"/>
            <x v="8"/>
            <x v="9"/>
            <x v="10"/>
            <x v="11"/>
            <x v="12"/>
          </reference>
        </references>
      </pivotArea>
    </format>
    <format dxfId="109">
      <pivotArea dataOnly="0" labelOnly="1" grandRow="1" outline="0" fieldPosition="0"/>
    </format>
    <format dxfId="10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7DCE87-7871-4FD6-AF6C-DFA5DA6672F1}"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STATE">
  <location ref="B7:C15" firstHeaderRow="1" firstDataRow="1" firstDataCol="1"/>
  <pivotFields count="21">
    <pivotField showAll="0"/>
    <pivotField numFmtId="14" showAll="0"/>
    <pivotField numFmtId="14"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9">
        <item x="4"/>
        <item x="6"/>
        <item x="7"/>
        <item x="1"/>
        <item x="2"/>
        <item x="3"/>
        <item x="0"/>
        <item x="5"/>
        <item t="default"/>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7"/>
  </rowFields>
  <rowItems count="8">
    <i>
      <x/>
    </i>
    <i>
      <x v="1"/>
    </i>
    <i>
      <x v="2"/>
    </i>
    <i>
      <x v="3"/>
    </i>
    <i>
      <x v="4"/>
    </i>
    <i>
      <x v="5"/>
    </i>
    <i>
      <x v="6"/>
    </i>
    <i>
      <x v="7"/>
    </i>
  </rowItems>
  <colItems count="1">
    <i/>
  </colItems>
  <dataFields count="1">
    <dataField name="Sum of TOTAL SALES" fld="14" baseField="0" baseItem="0" numFmtId="165"/>
  </dataFields>
  <formats count="16">
    <format dxfId="72">
      <pivotArea outline="0" collapsedLevelsAreSubtotals="1" fieldPosition="0"/>
    </format>
    <format dxfId="71">
      <pivotArea type="all" dataOnly="0" outline="0" fieldPosition="0"/>
    </format>
    <format dxfId="70">
      <pivotArea outline="0" collapsedLevelsAreSubtotals="1" fieldPosition="0"/>
    </format>
    <format dxfId="69">
      <pivotArea field="17" type="button" dataOnly="0" labelOnly="1" outline="0" axis="axisRow" fieldPosition="0"/>
    </format>
    <format dxfId="68">
      <pivotArea dataOnly="0" labelOnly="1" fieldPosition="0">
        <references count="1">
          <reference field="17" count="0"/>
        </references>
      </pivotArea>
    </format>
    <format dxfId="67">
      <pivotArea dataOnly="0" labelOnly="1" grandRow="1" outline="0" fieldPosition="0"/>
    </format>
    <format dxfId="66">
      <pivotArea dataOnly="0" labelOnly="1" outline="0" axis="axisValues" fieldPosition="0"/>
    </format>
    <format dxfId="65">
      <pivotArea field="17" type="button" dataOnly="0" labelOnly="1" outline="0" axis="axisRow" fieldPosition="0"/>
    </format>
    <format dxfId="64">
      <pivotArea dataOnly="0" labelOnly="1" outline="0" axis="axisValues" fieldPosition="0"/>
    </format>
    <format dxfId="63">
      <pivotArea dataOnly="0" fieldPosition="0">
        <references count="1">
          <reference field="17" count="1">
            <x v="6"/>
          </reference>
        </references>
      </pivotArea>
    </format>
    <format dxfId="62">
      <pivotArea type="all" dataOnly="0" outline="0" fieldPosition="0"/>
    </format>
    <format dxfId="61">
      <pivotArea outline="0" collapsedLevelsAreSubtotals="1" fieldPosition="0"/>
    </format>
    <format dxfId="60">
      <pivotArea field="17" type="button" dataOnly="0" labelOnly="1" outline="0" axis="axisRow" fieldPosition="0"/>
    </format>
    <format dxfId="59">
      <pivotArea dataOnly="0" labelOnly="1" fieldPosition="0">
        <references count="1">
          <reference field="17" count="0"/>
        </references>
      </pivotArea>
    </format>
    <format dxfId="58">
      <pivotArea dataOnly="0" labelOnly="1" grandRow="1" outline="0" fieldPosition="0"/>
    </format>
    <format dxfId="57">
      <pivotArea dataOnly="0" labelOnly="1" outline="0" axis="axisValues"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1019F9-2062-44FA-BA88-7AD58D8E3FF4}" name="PivotTable1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rowHeaderCaption="GENDER">
  <location ref="B6:C8" firstHeaderRow="1" firstDataRow="1" firstDataCol="1"/>
  <pivotFields count="21">
    <pivotField dataField="1" showAll="0"/>
    <pivotField numFmtId="14" showAll="0"/>
    <pivotField numFmtId="14"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6"/>
  </rowFields>
  <rowItems count="2">
    <i>
      <x/>
    </i>
    <i>
      <x v="1"/>
    </i>
  </rowItems>
  <colItems count="1">
    <i/>
  </colItems>
  <dataFields count="1">
    <dataField name="Count of ORDER ID" fld="0" subtotal="count" baseField="6" baseItem="0"/>
  </dataFields>
  <formats count="20">
    <format dxfId="33">
      <pivotArea type="all" dataOnly="0" outline="0" fieldPosition="0"/>
    </format>
    <format dxfId="32">
      <pivotArea outline="0" collapsedLevelsAreSubtotals="1" fieldPosition="0"/>
    </format>
    <format dxfId="31">
      <pivotArea field="6" type="button" dataOnly="0" labelOnly="1" outline="0" axis="axisRow" fieldPosition="0"/>
    </format>
    <format dxfId="30">
      <pivotArea dataOnly="0" labelOnly="1" fieldPosition="0">
        <references count="1">
          <reference field="6"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fieldPosition="0">
        <references count="1">
          <reference field="6" count="0"/>
        </references>
      </pivotArea>
    </format>
    <format dxfId="24">
      <pivotArea outline="0" collapsedLevelsAreSubtotals="1" fieldPosition="0"/>
    </format>
    <format dxfId="23">
      <pivotArea dataOnly="0" fieldPosition="0">
        <references count="1">
          <reference field="6" count="1">
            <x v="1"/>
          </reference>
        </references>
      </pivotArea>
    </format>
    <format dxfId="22">
      <pivotArea collapsedLevelsAreSubtotals="1" fieldPosition="0">
        <references count="1">
          <reference field="6" count="1">
            <x v="1"/>
          </reference>
        </references>
      </pivotArea>
    </format>
    <format dxfId="21">
      <pivotArea dataOnly="0" labelOnly="1" fieldPosition="0">
        <references count="1">
          <reference field="6" count="1">
            <x v="1"/>
          </reference>
        </references>
      </pivotArea>
    </format>
    <format dxfId="20">
      <pivotArea type="all" dataOnly="0" outline="0" fieldPosition="0"/>
    </format>
    <format dxfId="19">
      <pivotArea outline="0" collapsedLevelsAreSubtotals="1" fieldPosition="0"/>
    </format>
    <format dxfId="18">
      <pivotArea field="6" type="button" dataOnly="0" labelOnly="1" outline="0" axis="axisRow" fieldPosition="0"/>
    </format>
    <format dxfId="17">
      <pivotArea dataOnly="0" labelOnly="1" fieldPosition="0">
        <references count="1">
          <reference field="6" count="0"/>
        </references>
      </pivotArea>
    </format>
    <format dxfId="16">
      <pivotArea dataOnly="0" labelOnly="1" grandRow="1" outline="0" fieldPosition="0"/>
    </format>
    <format dxfId="15">
      <pivotArea dataOnly="0" labelOnly="1" outline="0" axis="axisValues" fieldPosition="0"/>
    </format>
    <format dxfId="14">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5E2FF6-8832-4059-B3E4-6E9C5BE8D80A}" name="PivotTable1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rowHeaderCaption="AGE GROUP" colHeaderCaption="GENDER">
  <location ref="B25:D29" firstHeaderRow="1" firstDataRow="2" firstDataCol="1"/>
  <pivotFields count="21">
    <pivotField dataField="1" showAll="0"/>
    <pivotField numFmtId="14" showAll="0"/>
    <pivotField numFmtId="14" showAll="0"/>
    <pivotField showAll="0"/>
    <pivotField showAll="0"/>
    <pivotField showAll="0"/>
    <pivotField axis="axisCol" showAll="0">
      <items count="3">
        <item x="1"/>
        <item x="0"/>
        <item t="default"/>
      </items>
    </pivotField>
    <pivotField showAll="0"/>
    <pivotField axis="axisRow" showAll="0" sortType="descending">
      <items count="4">
        <item x="0"/>
        <item x="2"/>
        <item x="1"/>
        <item t="default"/>
      </items>
    </pivotField>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8"/>
  </rowFields>
  <rowItems count="3">
    <i>
      <x/>
    </i>
    <i>
      <x v="1"/>
    </i>
    <i>
      <x v="2"/>
    </i>
  </rowItems>
  <colFields count="1">
    <field x="6"/>
  </colFields>
  <colItems count="2">
    <i>
      <x/>
    </i>
    <i>
      <x v="1"/>
    </i>
  </colItems>
  <dataFields count="1">
    <dataField name="Count of ORDER ID" fld="0" subtotal="count" baseField="6" baseItem="0"/>
  </dataFields>
  <formats count="23">
    <format dxfId="56">
      <pivotArea type="all" dataOnly="0" outline="0" fieldPosition="0"/>
    </format>
    <format dxfId="55">
      <pivotArea outline="0" collapsedLevelsAreSubtotals="1" fieldPosition="0"/>
    </format>
    <format dxfId="54">
      <pivotArea field="6" type="button" dataOnly="0" labelOnly="1" outline="0" axis="axisCol" fieldPosition="0"/>
    </format>
    <format dxfId="53">
      <pivotArea dataOnly="0" labelOnly="1" fieldPosition="0">
        <references count="1">
          <reference field="6" count="0"/>
        </references>
      </pivotArea>
    </format>
    <format dxfId="52">
      <pivotArea dataOnly="0" labelOnly="1" grandRow="1" outline="0" fieldPosition="0"/>
    </format>
    <format dxfId="51">
      <pivotArea dataOnly="0" labelOnly="1" fieldPosition="0">
        <references count="2">
          <reference field="6" count="1" selected="0">
            <x v="0"/>
          </reference>
          <reference field="8" count="0"/>
        </references>
      </pivotArea>
    </format>
    <format dxfId="50">
      <pivotArea dataOnly="0" labelOnly="1" fieldPosition="0">
        <references count="2">
          <reference field="6" count="1" selected="0">
            <x v="1"/>
          </reference>
          <reference field="8" count="0"/>
        </references>
      </pivotArea>
    </format>
    <format dxfId="49">
      <pivotArea dataOnly="0" labelOnly="1" outline="0" axis="axisValues" fieldPosition="0"/>
    </format>
    <format dxfId="48">
      <pivotArea dataOnly="0" fieldPosition="0">
        <references count="1">
          <reference field="8" count="1">
            <x v="0"/>
          </reference>
        </references>
      </pivotArea>
    </format>
    <format dxfId="47">
      <pivotArea type="all" dataOnly="0" outline="0" fieldPosition="0"/>
    </format>
    <format dxfId="46">
      <pivotArea outline="0" collapsedLevelsAreSubtotals="1" fieldPosition="0"/>
    </format>
    <format dxfId="45">
      <pivotArea field="6" type="button" dataOnly="0" labelOnly="1" outline="0" axis="axisCol" fieldPosition="0"/>
    </format>
    <format dxfId="44">
      <pivotArea dataOnly="0" labelOnly="1" fieldPosition="0">
        <references count="1">
          <reference field="6" count="0"/>
        </references>
      </pivotArea>
    </format>
    <format dxfId="43">
      <pivotArea dataOnly="0" labelOnly="1" grandRow="1" outline="0" fieldPosition="0"/>
    </format>
    <format dxfId="42">
      <pivotArea dataOnly="0" labelOnly="1" fieldPosition="0">
        <references count="2">
          <reference field="6" count="1" selected="0">
            <x v="0"/>
          </reference>
          <reference field="8" count="0"/>
        </references>
      </pivotArea>
    </format>
    <format dxfId="41">
      <pivotArea dataOnly="0" labelOnly="1" fieldPosition="0">
        <references count="2">
          <reference field="6" count="1" selected="0">
            <x v="1"/>
          </reference>
          <reference field="8" count="0"/>
        </references>
      </pivotArea>
    </format>
    <format dxfId="40">
      <pivotArea dataOnly="0" labelOnly="1" outline="0" axis="axisValues" fieldPosition="0"/>
    </format>
    <format dxfId="39">
      <pivotArea outline="0" collapsedLevelsAreSubtotals="1" fieldPosition="0"/>
    </format>
    <format dxfId="38">
      <pivotArea dataOnly="0" labelOnly="1" fieldPosition="0">
        <references count="1">
          <reference field="6" count="0"/>
        </references>
      </pivotArea>
    </format>
    <format dxfId="37">
      <pivotArea dataOnly="0" labelOnly="1" grandCol="1" outline="0" fieldPosition="0"/>
    </format>
    <format dxfId="36">
      <pivotArea type="all" dataOnly="0" outline="0" fieldPosition="0"/>
    </format>
    <format dxfId="35">
      <pivotArea outline="0" collapsedLevelsAreSubtotals="1" fieldPosition="0"/>
    </format>
    <format dxfId="34">
      <pivotArea field="6" type="button" dataOnly="0" labelOnly="1" outline="0" axis="axisCol" fieldPosition="0"/>
    </format>
  </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8" format="4" series="1">
      <pivotArea type="data" outline="0" fieldPosition="0">
        <references count="2">
          <reference field="4294967294" count="1" selected="0">
            <x v="0"/>
          </reference>
          <reference field="6" count="1" selected="0">
            <x v="0"/>
          </reference>
        </references>
      </pivotArea>
    </chartFormat>
    <chartFormat chart="8" format="5" series="1">
      <pivotArea type="data" outline="0" fieldPosition="0">
        <references count="2">
          <reference field="4294967294" count="1" selected="0">
            <x v="0"/>
          </reference>
          <reference field="6" count="1" selected="0">
            <x v="1"/>
          </reference>
        </references>
      </pivotArea>
    </chartFormat>
    <chartFormat chart="8"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7B4584-7EB4-42B7-9F30-7F6BA5C7AD20}" name="PivotTable1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rowHeaderCaption="CHANNEL">
  <location ref="B8:C14" firstHeaderRow="1" firstDataRow="1" firstDataCol="1"/>
  <pivotFields count="21">
    <pivotField showAll="0"/>
    <pivotField numFmtId="14" showAll="0"/>
    <pivotField numFmtId="14"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axis="axisRow" showAll="0">
      <items count="7">
        <item x="5"/>
        <item x="2"/>
        <item x="1"/>
        <item x="3"/>
        <item x="0"/>
        <item x="4"/>
        <item t="default"/>
      </items>
    </pivotField>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6"/>
  </rowFields>
  <rowItems count="6">
    <i>
      <x/>
    </i>
    <i>
      <x v="1"/>
    </i>
    <i>
      <x v="2"/>
    </i>
    <i>
      <x v="3"/>
    </i>
    <i>
      <x v="4"/>
    </i>
    <i>
      <x v="5"/>
    </i>
  </rowItems>
  <colItems count="1">
    <i/>
  </colItems>
  <dataFields count="1">
    <dataField name="Sum of TOTAL SALES" fld="14" baseField="0" baseItem="0" numFmtId="165"/>
  </dataFields>
  <formats count="14">
    <format dxfId="13">
      <pivotArea type="all" dataOnly="0" outline="0" fieldPosition="0"/>
    </format>
    <format dxfId="12">
      <pivotArea outline="0" collapsedLevelsAreSubtotals="1" fieldPosition="0"/>
    </format>
    <format dxfId="11">
      <pivotArea field="16" type="button" dataOnly="0" labelOnly="1" outline="0" axis="axisRow" fieldPosition="0"/>
    </format>
    <format dxfId="10">
      <pivotArea dataOnly="0" labelOnly="1" fieldPosition="0">
        <references count="1">
          <reference field="16" count="0"/>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16" type="button" dataOnly="0" labelOnly="1" outline="0" axis="axisRow" fieldPosition="0"/>
    </format>
    <format dxfId="4">
      <pivotArea dataOnly="0" labelOnly="1" fieldPosition="0">
        <references count="1">
          <reference field="16" count="0"/>
        </references>
      </pivotArea>
    </format>
    <format dxfId="3">
      <pivotArea dataOnly="0" labelOnly="1" grandRow="1" outline="0" fieldPosition="0"/>
    </format>
    <format dxfId="2">
      <pivotArea dataOnly="0" labelOnly="1" outline="0" axis="axisValues" fieldPosition="0"/>
    </format>
    <format dxfId="1">
      <pivotArea outline="0" collapsedLevelsAreSubtotals="1" fieldPosition="0"/>
    </format>
    <format dxfId="0">
      <pivotArea dataOnly="0" fieldPosition="0">
        <references count="1">
          <reference field="16" count="1">
            <x v="4"/>
          </reference>
        </references>
      </pivotArea>
    </format>
  </formats>
  <chartFormats count="4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4"/>
          </reference>
        </references>
      </pivotArea>
    </chartFormat>
    <chartFormat chart="0" format="2">
      <pivotArea type="data" outline="0" fieldPosition="0">
        <references count="2">
          <reference field="4294967294" count="1" selected="0">
            <x v="0"/>
          </reference>
          <reference field="16" count="1" selected="0">
            <x v="3"/>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1"/>
          </reference>
        </references>
      </pivotArea>
    </chartFormat>
    <chartFormat chart="0" format="5">
      <pivotArea type="data" outline="0" fieldPosition="0">
        <references count="2">
          <reference field="4294967294" count="1" selected="0">
            <x v="0"/>
          </reference>
          <reference field="16" count="1" selected="0">
            <x v="5"/>
          </reference>
        </references>
      </pivotArea>
    </chartFormat>
    <chartFormat chart="0" format="6">
      <pivotArea type="data" outline="0" fieldPosition="0">
        <references count="2">
          <reference field="4294967294" count="1" selected="0">
            <x v="0"/>
          </reference>
          <reference field="16" count="1" selected="0">
            <x v="0"/>
          </reference>
        </references>
      </pivotArea>
    </chartFormat>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16" count="1" selected="0">
            <x v="0"/>
          </reference>
        </references>
      </pivotArea>
    </chartFormat>
    <chartFormat chart="1" format="9">
      <pivotArea type="data" outline="0" fieldPosition="0">
        <references count="2">
          <reference field="4294967294" count="1" selected="0">
            <x v="0"/>
          </reference>
          <reference field="16" count="1" selected="0">
            <x v="1"/>
          </reference>
        </references>
      </pivotArea>
    </chartFormat>
    <chartFormat chart="1" format="10">
      <pivotArea type="data" outline="0" fieldPosition="0">
        <references count="2">
          <reference field="4294967294" count="1" selected="0">
            <x v="0"/>
          </reference>
          <reference field="16" count="1" selected="0">
            <x v="2"/>
          </reference>
        </references>
      </pivotArea>
    </chartFormat>
    <chartFormat chart="1" format="11">
      <pivotArea type="data" outline="0" fieldPosition="0">
        <references count="2">
          <reference field="4294967294" count="1" selected="0">
            <x v="0"/>
          </reference>
          <reference field="16" count="1" selected="0">
            <x v="3"/>
          </reference>
        </references>
      </pivotArea>
    </chartFormat>
    <chartFormat chart="1" format="12">
      <pivotArea type="data" outline="0" fieldPosition="0">
        <references count="2">
          <reference field="4294967294" count="1" selected="0">
            <x v="0"/>
          </reference>
          <reference field="16" count="1" selected="0">
            <x v="4"/>
          </reference>
        </references>
      </pivotArea>
    </chartFormat>
    <chartFormat chart="1" format="13">
      <pivotArea type="data" outline="0" fieldPosition="0">
        <references count="2">
          <reference field="4294967294" count="1" selected="0">
            <x v="0"/>
          </reference>
          <reference field="16" count="1" selected="0">
            <x v="5"/>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6" count="1" selected="0">
            <x v="0"/>
          </reference>
        </references>
      </pivotArea>
    </chartFormat>
    <chartFormat chart="2" format="16">
      <pivotArea type="data" outline="0" fieldPosition="0">
        <references count="2">
          <reference field="4294967294" count="1" selected="0">
            <x v="0"/>
          </reference>
          <reference field="16" count="1" selected="0">
            <x v="1"/>
          </reference>
        </references>
      </pivotArea>
    </chartFormat>
    <chartFormat chart="2" format="17">
      <pivotArea type="data" outline="0" fieldPosition="0">
        <references count="2">
          <reference field="4294967294" count="1" selected="0">
            <x v="0"/>
          </reference>
          <reference field="16" count="1" selected="0">
            <x v="2"/>
          </reference>
        </references>
      </pivotArea>
    </chartFormat>
    <chartFormat chart="2" format="18">
      <pivotArea type="data" outline="0" fieldPosition="0">
        <references count="2">
          <reference field="4294967294" count="1" selected="0">
            <x v="0"/>
          </reference>
          <reference field="16" count="1" selected="0">
            <x v="3"/>
          </reference>
        </references>
      </pivotArea>
    </chartFormat>
    <chartFormat chart="2" format="19">
      <pivotArea type="data" outline="0" fieldPosition="0">
        <references count="2">
          <reference field="4294967294" count="1" selected="0">
            <x v="0"/>
          </reference>
          <reference field="16" count="1" selected="0">
            <x v="4"/>
          </reference>
        </references>
      </pivotArea>
    </chartFormat>
    <chartFormat chart="2" format="20">
      <pivotArea type="data" outline="0" fieldPosition="0">
        <references count="2">
          <reference field="4294967294" count="1" selected="0">
            <x v="0"/>
          </reference>
          <reference field="16" count="1" selected="0">
            <x v="5"/>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6" count="1" selected="0">
            <x v="0"/>
          </reference>
        </references>
      </pivotArea>
    </chartFormat>
    <chartFormat chart="4" format="9">
      <pivotArea type="data" outline="0" fieldPosition="0">
        <references count="2">
          <reference field="4294967294" count="1" selected="0">
            <x v="0"/>
          </reference>
          <reference field="16" count="1" selected="0">
            <x v="1"/>
          </reference>
        </references>
      </pivotArea>
    </chartFormat>
    <chartFormat chart="4" format="10">
      <pivotArea type="data" outline="0" fieldPosition="0">
        <references count="2">
          <reference field="4294967294" count="1" selected="0">
            <x v="0"/>
          </reference>
          <reference field="16" count="1" selected="0">
            <x v="2"/>
          </reference>
        </references>
      </pivotArea>
    </chartFormat>
    <chartFormat chart="4" format="11">
      <pivotArea type="data" outline="0" fieldPosition="0">
        <references count="2">
          <reference field="4294967294" count="1" selected="0">
            <x v="0"/>
          </reference>
          <reference field="16" count="1" selected="0">
            <x v="3"/>
          </reference>
        </references>
      </pivotArea>
    </chartFormat>
    <chartFormat chart="4" format="12">
      <pivotArea type="data" outline="0" fieldPosition="0">
        <references count="2">
          <reference field="4294967294" count="1" selected="0">
            <x v="0"/>
          </reference>
          <reference field="16" count="1" selected="0">
            <x v="4"/>
          </reference>
        </references>
      </pivotArea>
    </chartFormat>
    <chartFormat chart="4" format="13">
      <pivotArea type="data" outline="0" fieldPosition="0">
        <references count="2">
          <reference field="4294967294" count="1" selected="0">
            <x v="0"/>
          </reference>
          <reference field="16"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6" count="1" selected="0">
            <x v="0"/>
          </reference>
        </references>
      </pivotArea>
    </chartFormat>
    <chartFormat chart="5" format="16">
      <pivotArea type="data" outline="0" fieldPosition="0">
        <references count="2">
          <reference field="4294967294" count="1" selected="0">
            <x v="0"/>
          </reference>
          <reference field="16" count="1" selected="0">
            <x v="1"/>
          </reference>
        </references>
      </pivotArea>
    </chartFormat>
    <chartFormat chart="5" format="17">
      <pivotArea type="data" outline="0" fieldPosition="0">
        <references count="2">
          <reference field="4294967294" count="1" selected="0">
            <x v="0"/>
          </reference>
          <reference field="16" count="1" selected="0">
            <x v="2"/>
          </reference>
        </references>
      </pivotArea>
    </chartFormat>
    <chartFormat chart="5" format="18">
      <pivotArea type="data" outline="0" fieldPosition="0">
        <references count="2">
          <reference field="4294967294" count="1" selected="0">
            <x v="0"/>
          </reference>
          <reference field="16" count="1" selected="0">
            <x v="3"/>
          </reference>
        </references>
      </pivotArea>
    </chartFormat>
    <chartFormat chart="5" format="19">
      <pivotArea type="data" outline="0" fieldPosition="0">
        <references count="2">
          <reference field="4294967294" count="1" selected="0">
            <x v="0"/>
          </reference>
          <reference field="16" count="1" selected="0">
            <x v="4"/>
          </reference>
        </references>
      </pivotArea>
    </chartFormat>
    <chartFormat chart="5" format="20">
      <pivotArea type="data" outline="0" fieldPosition="0">
        <references count="2">
          <reference field="4294967294" count="1" selected="0">
            <x v="0"/>
          </reference>
          <reference field="16"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6" count="1" selected="0">
            <x v="0"/>
          </reference>
        </references>
      </pivotArea>
    </chartFormat>
    <chartFormat chart="6" format="16">
      <pivotArea type="data" outline="0" fieldPosition="0">
        <references count="2">
          <reference field="4294967294" count="1" selected="0">
            <x v="0"/>
          </reference>
          <reference field="16" count="1" selected="0">
            <x v="1"/>
          </reference>
        </references>
      </pivotArea>
    </chartFormat>
    <chartFormat chart="6" format="17">
      <pivotArea type="data" outline="0" fieldPosition="0">
        <references count="2">
          <reference field="4294967294" count="1" selected="0">
            <x v="0"/>
          </reference>
          <reference field="16" count="1" selected="0">
            <x v="2"/>
          </reference>
        </references>
      </pivotArea>
    </chartFormat>
    <chartFormat chart="6" format="18">
      <pivotArea type="data" outline="0" fieldPosition="0">
        <references count="2">
          <reference field="4294967294" count="1" selected="0">
            <x v="0"/>
          </reference>
          <reference field="16" count="1" selected="0">
            <x v="3"/>
          </reference>
        </references>
      </pivotArea>
    </chartFormat>
    <chartFormat chart="6" format="19">
      <pivotArea type="data" outline="0" fieldPosition="0">
        <references count="2">
          <reference field="4294967294" count="1" selected="0">
            <x v="0"/>
          </reference>
          <reference field="16" count="1" selected="0">
            <x v="4"/>
          </reference>
        </references>
      </pivotArea>
    </chartFormat>
    <chartFormat chart="6" format="20">
      <pivotArea type="data" outline="0" fieldPosition="0">
        <references count="2">
          <reference field="4294967294" count="1" selected="0">
            <x v="0"/>
          </reference>
          <reference field="16" count="1" selected="0">
            <x v="5"/>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16" count="1" selected="0">
            <x v="0"/>
          </reference>
        </references>
      </pivotArea>
    </chartFormat>
    <chartFormat chart="9" format="16">
      <pivotArea type="data" outline="0" fieldPosition="0">
        <references count="2">
          <reference field="4294967294" count="1" selected="0">
            <x v="0"/>
          </reference>
          <reference field="16" count="1" selected="0">
            <x v="1"/>
          </reference>
        </references>
      </pivotArea>
    </chartFormat>
    <chartFormat chart="9" format="17">
      <pivotArea type="data" outline="0" fieldPosition="0">
        <references count="2">
          <reference field="4294967294" count="1" selected="0">
            <x v="0"/>
          </reference>
          <reference field="16" count="1" selected="0">
            <x v="2"/>
          </reference>
        </references>
      </pivotArea>
    </chartFormat>
    <chartFormat chart="9" format="18">
      <pivotArea type="data" outline="0" fieldPosition="0">
        <references count="2">
          <reference field="4294967294" count="1" selected="0">
            <x v="0"/>
          </reference>
          <reference field="16" count="1" selected="0">
            <x v="3"/>
          </reference>
        </references>
      </pivotArea>
    </chartFormat>
    <chartFormat chart="9" format="19">
      <pivotArea type="data" outline="0" fieldPosition="0">
        <references count="2">
          <reference field="4294967294" count="1" selected="0">
            <x v="0"/>
          </reference>
          <reference field="16" count="1" selected="0">
            <x v="4"/>
          </reference>
        </references>
      </pivotArea>
    </chartFormat>
    <chartFormat chart="9" format="20">
      <pivotArea type="data" outline="0" fieldPosition="0">
        <references count="2">
          <reference field="4294967294" count="1" selected="0">
            <x v="0"/>
          </reference>
          <reference field="16" count="1" selected="0">
            <x v="5"/>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889C36-7635-4F3A-AC73-A67AE586395B}" autoFormatId="16" applyNumberFormats="0" applyBorderFormats="0" applyFontFormats="0" applyPatternFormats="0" applyAlignmentFormats="0" applyWidthHeightFormats="0">
  <queryTableRefresh nextId="19">
    <queryTableFields count="18">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GENDER 1" tableColumnId="7"/>
      <queryTableField id="8" name="AGE" tableColumnId="8"/>
      <queryTableField id="9" name="AGE GROUP" tableColumnId="9"/>
      <queryTableField id="10" name="Product code" tableColumnId="10"/>
      <queryTableField id="11" name="PRODUCT" tableColumnId="11"/>
      <queryTableField id="12" name="SIZE" tableColumnId="12"/>
      <queryTableField id="13" name="PRICE" tableColumnId="13"/>
      <queryTableField id="14" name="QTY" tableColumnId="14"/>
      <queryTableField id="15" name="TOTAL SALES" tableColumnId="15"/>
      <queryTableField id="16" name="PROFIT" tableColumnId="16"/>
      <queryTableField id="17" name="CHANNEL" tableColumnId="17"/>
      <queryTableField id="18" name="STATE"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1" xr10:uid="{D552FA9A-EB48-4C48-92AD-8843ACAE6DC1}" sourceName="GENDER 1">
  <pivotTables>
    <pivotTable tabId="19" name="PivotTable8"/>
    <pivotTable tabId="6" name="PivotTable16"/>
    <pivotTable tabId="6" name="PivotTable17"/>
    <pivotTable tabId="14" name="PivotTable15"/>
    <pivotTable tabId="14" name="PivotTable4"/>
    <pivotTable tabId="14" name="PivotTable5"/>
    <pivotTable tabId="14" name="PivotTable6"/>
    <pivotTable tabId="14" name="PivotTable7"/>
    <pivotTable tabId="23" name="PivotTable13"/>
    <pivotTable tabId="21" name="PivotTable10"/>
    <pivotTable tabId="24" name="PivotTable18"/>
  </pivotTables>
  <data>
    <tabular pivotCacheId="184991116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91663B71-41FA-42D2-B767-0B3E3419B254}" sourceName="Months">
  <pivotTables>
    <pivotTable tabId="19" name="PivotTable8"/>
    <pivotTable tabId="6" name="PivotTable16"/>
    <pivotTable tabId="6" name="PivotTable17"/>
    <pivotTable tabId="14" name="PivotTable15"/>
    <pivotTable tabId="14" name="PivotTable4"/>
    <pivotTable tabId="14" name="PivotTable5"/>
    <pivotTable tabId="14" name="PivotTable6"/>
    <pivotTable tabId="14" name="PivotTable7"/>
    <pivotTable tabId="23" name="PivotTable13"/>
    <pivotTable tabId="21" name="PivotTable10"/>
    <pivotTable tabId="24" name="PivotTable18"/>
  </pivotTables>
  <data>
    <tabular pivotCacheId="1849911165" showMissing="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5C5A484-8121-4331-9593-BDE52DB3DCF8}" cache="Slicer_GENDER_1" caption="GENDER 1" rowHeight="234950"/>
  <slicer name="Months" xr10:uid="{9598ED56-9A61-4688-B9F9-F9704C214FD8}" cache="Slicer_Months" caption="Month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9C0183-6ECB-4B0D-A5CA-F5E88C934A49}" name="POWER_QUERY" displayName="POWER_QUERY" ref="A1:R178" tableType="queryTable" totalsRowShown="0">
  <autoFilter ref="A1:R178" xr:uid="{419C0183-6ECB-4B0D-A5CA-F5E88C934A49}"/>
  <tableColumns count="18">
    <tableColumn id="1" xr3:uid="{CE2813D9-C307-4DDA-A650-FAB5F63AFAF8}" uniqueName="1" name="ORDER ID" queryTableFieldId="1"/>
    <tableColumn id="2" xr3:uid="{850BD745-6D5E-438F-A351-AC335C373C94}" uniqueName="2" name="ORDER DATE" queryTableFieldId="2" dataDxfId="155"/>
    <tableColumn id="3" xr3:uid="{D701BC93-579F-47EB-88D0-C6FE600DA7D8}" uniqueName="3" name="SHIP DATE" queryTableFieldId="3" dataDxfId="154"/>
    <tableColumn id="4" xr3:uid="{2FD08F4E-2817-4C51-802E-AB2481A52F71}" uniqueName="4" name="Ship mode" queryTableFieldId="4" dataDxfId="153"/>
    <tableColumn id="5" xr3:uid="{554D308D-8A8F-4567-9086-BC67F9E1926F}" uniqueName="5" name="CUSTOMER ID" queryTableFieldId="5" dataDxfId="152"/>
    <tableColumn id="6" xr3:uid="{497DB854-E2BB-4573-A7F7-8CBD223FE03B}" uniqueName="6" name="CUSTOMER NAME" queryTableFieldId="6" dataDxfId="151"/>
    <tableColumn id="7" xr3:uid="{107E2306-FEC4-4293-89DB-A07B89688855}" uniqueName="7" name="GENDER 1" queryTableFieldId="7"/>
    <tableColumn id="8" xr3:uid="{9E12141F-B9D0-44F4-9831-544873961333}" uniqueName="8" name="AGE" queryTableFieldId="8"/>
    <tableColumn id="9" xr3:uid="{E48536F3-501F-4F14-BDB3-7D52117F6623}" uniqueName="9" name="AGE GROUP" queryTableFieldId="9"/>
    <tableColumn id="10" xr3:uid="{D0D1734D-BAAE-4547-B0DC-F570852CBEB2}" uniqueName="10" name="Product code" queryTableFieldId="10" dataDxfId="150"/>
    <tableColumn id="11" xr3:uid="{F5E36527-1298-42E1-B7FA-3EF76FF994FC}" uniqueName="11" name="PRODUCT" queryTableFieldId="11" dataDxfId="149"/>
    <tableColumn id="12" xr3:uid="{58CF7996-EF3B-49C6-BC45-ADDD374A1132}" uniqueName="12" name="SIZE" queryTableFieldId="12" dataDxfId="148"/>
    <tableColumn id="13" xr3:uid="{9845D1FC-9CD3-4148-9E60-D952E64471D5}" uniqueName="13" name="PRICE" queryTableFieldId="13"/>
    <tableColumn id="14" xr3:uid="{1E307631-4C80-4493-8BAE-841C0C801692}" uniqueName="14" name="QTY" queryTableFieldId="14"/>
    <tableColumn id="15" xr3:uid="{43D30E57-D2DD-47D9-914A-D384977BC8E8}" uniqueName="15" name="TOTAL SALES" queryTableFieldId="15"/>
    <tableColumn id="16" xr3:uid="{A5DDAC06-C81F-4A05-9BAB-A51612AD0891}" uniqueName="16" name="PROFIT" queryTableFieldId="16"/>
    <tableColumn id="17" xr3:uid="{B6CEA3EB-D9AF-415B-9BD9-4C05446058B2}" uniqueName="17" name="CHANNEL" queryTableFieldId="17" dataDxfId="147"/>
    <tableColumn id="18" xr3:uid="{C43BC356-3091-47B2-B4A0-A880B26E3CF2}" uniqueName="18" name="STATE"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rinterSettings" Target="../printerSettings/printerSettings3.bin"/><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95A9-DCC0-4F00-9755-139528F2543A}">
  <dimension ref="C8:C124"/>
  <sheetViews>
    <sheetView showGridLines="0" tabSelected="1" workbookViewId="0">
      <selection activeCell="J62" sqref="J62"/>
    </sheetView>
  </sheetViews>
  <sheetFormatPr defaultRowHeight="14.4" x14ac:dyDescent="0.3"/>
  <cols>
    <col min="1" max="16384" width="8.88671875" style="65"/>
  </cols>
  <sheetData>
    <row r="8" spans="3:3" s="63" customFormat="1" x14ac:dyDescent="0.3"/>
    <row r="9" spans="3:3" s="63" customFormat="1" ht="23.4" x14ac:dyDescent="0.45">
      <c r="C9" s="64" t="s">
        <v>572</v>
      </c>
    </row>
    <row r="10" spans="3:3" s="63" customFormat="1" x14ac:dyDescent="0.3"/>
    <row r="11" spans="3:3" s="63" customFormat="1" ht="23.4" x14ac:dyDescent="0.45">
      <c r="C11" s="64" t="s">
        <v>573</v>
      </c>
    </row>
    <row r="12" spans="3:3" s="63" customFormat="1" x14ac:dyDescent="0.3"/>
    <row r="13" spans="3:3" s="63" customFormat="1" x14ac:dyDescent="0.3"/>
    <row r="14" spans="3:3" s="63" customFormat="1" x14ac:dyDescent="0.3"/>
    <row r="15" spans="3:3" s="63" customFormat="1" x14ac:dyDescent="0.3"/>
    <row r="16" spans="3:3" s="63" customFormat="1" x14ac:dyDescent="0.3"/>
    <row r="17" spans="3:3" s="63" customFormat="1" x14ac:dyDescent="0.3"/>
    <row r="18" spans="3:3" s="63" customFormat="1" x14ac:dyDescent="0.3"/>
    <row r="19" spans="3:3" s="63" customFormat="1" x14ac:dyDescent="0.3"/>
    <row r="20" spans="3:3" s="63" customFormat="1" ht="23.4" x14ac:dyDescent="0.45">
      <c r="C20" s="64" t="s">
        <v>574</v>
      </c>
    </row>
    <row r="21" spans="3:3" s="63" customFormat="1" x14ac:dyDescent="0.3"/>
    <row r="22" spans="3:3" s="63" customFormat="1" x14ac:dyDescent="0.3"/>
    <row r="23" spans="3:3" s="63" customFormat="1" x14ac:dyDescent="0.3"/>
    <row r="24" spans="3:3" s="63" customFormat="1" x14ac:dyDescent="0.3"/>
    <row r="25" spans="3:3" s="63" customFormat="1" x14ac:dyDescent="0.3"/>
    <row r="26" spans="3:3" s="63" customFormat="1" x14ac:dyDescent="0.3"/>
    <row r="27" spans="3:3" s="63" customFormat="1" x14ac:dyDescent="0.3"/>
    <row r="28" spans="3:3" s="63" customFormat="1" x14ac:dyDescent="0.3"/>
    <row r="29" spans="3:3" s="63" customFormat="1" x14ac:dyDescent="0.3"/>
    <row r="30" spans="3:3" s="63" customFormat="1" x14ac:dyDescent="0.3"/>
    <row r="31" spans="3:3" s="63" customFormat="1" x14ac:dyDescent="0.3"/>
    <row r="32" spans="3:3" s="63" customFormat="1" x14ac:dyDescent="0.3"/>
    <row r="33" s="63" customFormat="1" x14ac:dyDescent="0.3"/>
    <row r="34" s="63" customFormat="1" x14ac:dyDescent="0.3"/>
    <row r="35" s="63" customFormat="1" x14ac:dyDescent="0.3"/>
    <row r="36" s="63" customFormat="1" x14ac:dyDescent="0.3"/>
    <row r="37" s="63" customFormat="1" x14ac:dyDescent="0.3"/>
    <row r="38" s="63" customFormat="1" x14ac:dyDescent="0.3"/>
    <row r="39" s="63" customFormat="1" x14ac:dyDescent="0.3"/>
    <row r="40" s="63" customFormat="1" x14ac:dyDescent="0.3"/>
    <row r="41" s="63" customFormat="1" x14ac:dyDescent="0.3"/>
    <row r="42" s="63" customFormat="1" x14ac:dyDescent="0.3"/>
    <row r="43" s="63" customFormat="1" x14ac:dyDescent="0.3"/>
    <row r="44" s="63" customFormat="1" x14ac:dyDescent="0.3"/>
    <row r="45" s="63" customFormat="1" x14ac:dyDescent="0.3"/>
    <row r="46" s="63" customFormat="1" x14ac:dyDescent="0.3"/>
    <row r="47" s="63" customFormat="1" x14ac:dyDescent="0.3"/>
    <row r="48" s="63" customFormat="1" x14ac:dyDescent="0.3"/>
    <row r="49" s="63" customFormat="1" x14ac:dyDescent="0.3"/>
    <row r="50" s="63" customFormat="1" x14ac:dyDescent="0.3"/>
    <row r="51" s="63" customFormat="1" x14ac:dyDescent="0.3"/>
    <row r="52" s="63" customFormat="1" x14ac:dyDescent="0.3"/>
    <row r="53" s="63" customFormat="1" x14ac:dyDescent="0.3"/>
    <row r="54" s="63" customFormat="1" x14ac:dyDescent="0.3"/>
    <row r="55" s="63" customFormat="1" x14ac:dyDescent="0.3"/>
    <row r="56" s="63" customFormat="1" x14ac:dyDescent="0.3"/>
    <row r="57" s="63" customFormat="1" x14ac:dyDescent="0.3"/>
    <row r="58" s="63" customFormat="1" x14ac:dyDescent="0.3"/>
    <row r="59" s="63" customFormat="1" x14ac:dyDescent="0.3"/>
    <row r="60" s="63" customFormat="1" x14ac:dyDescent="0.3"/>
    <row r="61" s="63" customFormat="1" x14ac:dyDescent="0.3"/>
    <row r="62" s="63" customFormat="1" x14ac:dyDescent="0.3"/>
    <row r="63" s="63" customFormat="1" x14ac:dyDescent="0.3"/>
    <row r="64" s="63" customFormat="1" x14ac:dyDescent="0.3"/>
    <row r="65" s="63" customFormat="1" x14ac:dyDescent="0.3"/>
    <row r="66" s="63" customFormat="1" x14ac:dyDescent="0.3"/>
    <row r="67" s="63" customFormat="1" x14ac:dyDescent="0.3"/>
    <row r="68" s="63" customFormat="1" x14ac:dyDescent="0.3"/>
    <row r="69" s="63" customFormat="1" x14ac:dyDescent="0.3"/>
    <row r="70" s="63" customFormat="1" x14ac:dyDescent="0.3"/>
    <row r="71" s="63" customFormat="1" x14ac:dyDescent="0.3"/>
    <row r="72" s="63" customFormat="1" x14ac:dyDescent="0.3"/>
    <row r="73" s="63" customFormat="1" x14ac:dyDescent="0.3"/>
    <row r="74" s="63" customFormat="1" x14ac:dyDescent="0.3"/>
    <row r="75" s="63" customFormat="1" x14ac:dyDescent="0.3"/>
    <row r="76" s="63" customFormat="1" x14ac:dyDescent="0.3"/>
    <row r="77" s="63" customFormat="1" x14ac:dyDescent="0.3"/>
    <row r="78" s="63" customFormat="1" x14ac:dyDescent="0.3"/>
    <row r="79" s="63" customFormat="1" x14ac:dyDescent="0.3"/>
    <row r="80" s="63" customFormat="1" x14ac:dyDescent="0.3"/>
    <row r="81" s="63" customFormat="1" x14ac:dyDescent="0.3"/>
    <row r="82" s="63" customFormat="1" x14ac:dyDescent="0.3"/>
    <row r="83" s="63" customFormat="1" x14ac:dyDescent="0.3"/>
    <row r="84" s="63" customFormat="1" x14ac:dyDescent="0.3"/>
    <row r="85" s="63" customFormat="1" x14ac:dyDescent="0.3"/>
    <row r="86" s="63" customFormat="1" x14ac:dyDescent="0.3"/>
    <row r="87" s="63" customFormat="1" x14ac:dyDescent="0.3"/>
    <row r="88" s="63" customFormat="1" x14ac:dyDescent="0.3"/>
    <row r="89" s="63" customFormat="1" x14ac:dyDescent="0.3"/>
    <row r="90" s="63" customFormat="1" x14ac:dyDescent="0.3"/>
    <row r="91" s="63" customFormat="1" x14ac:dyDescent="0.3"/>
    <row r="92" s="63" customFormat="1" x14ac:dyDescent="0.3"/>
    <row r="93" s="63" customFormat="1" x14ac:dyDescent="0.3"/>
    <row r="94" s="63" customFormat="1" x14ac:dyDescent="0.3"/>
    <row r="95" s="63" customFormat="1" x14ac:dyDescent="0.3"/>
    <row r="96" s="63" customFormat="1" x14ac:dyDescent="0.3"/>
    <row r="97" s="63" customFormat="1" x14ac:dyDescent="0.3"/>
    <row r="98" s="63" customFormat="1" x14ac:dyDescent="0.3"/>
    <row r="99" s="63" customFormat="1" x14ac:dyDescent="0.3"/>
    <row r="100" s="63" customFormat="1" x14ac:dyDescent="0.3"/>
    <row r="101" s="63" customFormat="1" x14ac:dyDescent="0.3"/>
    <row r="102" s="63" customFormat="1" x14ac:dyDescent="0.3"/>
    <row r="103" s="63" customFormat="1" x14ac:dyDescent="0.3"/>
    <row r="104" s="63" customFormat="1" x14ac:dyDescent="0.3"/>
    <row r="105" s="63" customFormat="1" x14ac:dyDescent="0.3"/>
    <row r="106" s="63" customFormat="1" x14ac:dyDescent="0.3"/>
    <row r="107" s="63" customFormat="1" x14ac:dyDescent="0.3"/>
    <row r="108" s="63" customFormat="1" x14ac:dyDescent="0.3"/>
    <row r="109" s="63" customFormat="1" x14ac:dyDescent="0.3"/>
    <row r="110" s="63" customFormat="1" x14ac:dyDescent="0.3"/>
    <row r="111" s="63" customFormat="1" x14ac:dyDescent="0.3"/>
    <row r="112" s="63" customFormat="1" x14ac:dyDescent="0.3"/>
    <row r="113" s="63" customFormat="1" x14ac:dyDescent="0.3"/>
    <row r="114" s="63" customFormat="1" x14ac:dyDescent="0.3"/>
    <row r="115" s="63" customFormat="1" x14ac:dyDescent="0.3"/>
    <row r="116" s="63" customFormat="1" x14ac:dyDescent="0.3"/>
    <row r="117" s="63" customFormat="1" x14ac:dyDescent="0.3"/>
    <row r="118" s="63" customFormat="1" x14ac:dyDescent="0.3"/>
    <row r="119" s="63" customFormat="1" x14ac:dyDescent="0.3"/>
    <row r="120" s="63" customFormat="1" x14ac:dyDescent="0.3"/>
    <row r="121" s="63" customFormat="1" x14ac:dyDescent="0.3"/>
    <row r="122" s="63" customFormat="1" x14ac:dyDescent="0.3"/>
    <row r="123" s="63" customFormat="1" x14ac:dyDescent="0.3"/>
    <row r="124" s="63" customFormat="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A9AF5-5D24-4F0A-87BB-3605D058F319}">
  <dimension ref="A1:T210"/>
  <sheetViews>
    <sheetView workbookViewId="0">
      <selection activeCell="O207" sqref="O207"/>
    </sheetView>
  </sheetViews>
  <sheetFormatPr defaultRowHeight="14.4" x14ac:dyDescent="0.3"/>
  <cols>
    <col min="1" max="1" width="11.21875" style="1" bestFit="1" customWidth="1"/>
    <col min="2" max="2" width="13.77734375" bestFit="1" customWidth="1"/>
    <col min="3" max="3" width="11.6640625" bestFit="1" customWidth="1"/>
    <col min="4" max="4" width="8.88671875" hidden="1" customWidth="1"/>
    <col min="5" max="5" width="12.77734375" bestFit="1" customWidth="1"/>
    <col min="6" max="6" width="27.109375" bestFit="1" customWidth="1"/>
    <col min="7" max="7" width="9.109375" bestFit="1" customWidth="1"/>
    <col min="8" max="8" width="8.77734375" style="3" bestFit="1" customWidth="1"/>
    <col min="9" max="9" width="16.33203125" style="12" bestFit="1" customWidth="1"/>
    <col min="10" max="10" width="11.33203125" bestFit="1" customWidth="1"/>
    <col min="11" max="11" width="5.33203125" bestFit="1" customWidth="1"/>
    <col min="12" max="12" width="6.33203125" style="3" bestFit="1" customWidth="1"/>
    <col min="13" max="13" width="4.33203125" style="4" bestFit="1" customWidth="1"/>
    <col min="14" max="14" width="11.5546875" style="4" bestFit="1" customWidth="1"/>
    <col min="15" max="15" width="11.5546875" style="4" customWidth="1"/>
    <col min="16" max="16" width="9" bestFit="1" customWidth="1"/>
    <col min="17" max="17" width="13.77734375" bestFit="1" customWidth="1"/>
  </cols>
  <sheetData>
    <row r="1" spans="1:20" x14ac:dyDescent="0.3">
      <c r="A1" s="9"/>
      <c r="B1" s="6"/>
      <c r="C1" s="6"/>
      <c r="D1" s="6"/>
      <c r="E1" s="6"/>
      <c r="F1" s="6"/>
      <c r="G1" s="6"/>
      <c r="H1" s="7"/>
      <c r="I1" s="10"/>
      <c r="J1" s="6"/>
      <c r="K1" s="6"/>
      <c r="L1" s="7"/>
      <c r="M1" s="8"/>
      <c r="N1" s="8"/>
      <c r="O1" s="8"/>
      <c r="P1" s="6"/>
      <c r="Q1" s="6"/>
      <c r="R1" s="6"/>
      <c r="S1" s="6"/>
      <c r="T1" s="6"/>
    </row>
    <row r="2" spans="1:20" x14ac:dyDescent="0.3">
      <c r="A2" s="9"/>
      <c r="B2" s="6"/>
      <c r="C2" s="6"/>
      <c r="D2" s="6"/>
      <c r="E2" s="6"/>
      <c r="F2" s="6"/>
      <c r="G2" s="6"/>
      <c r="H2" s="7"/>
      <c r="I2" s="10"/>
      <c r="J2" s="6"/>
      <c r="K2" s="6"/>
      <c r="L2" s="7"/>
      <c r="M2" s="8"/>
      <c r="N2" s="8"/>
      <c r="O2" s="8"/>
      <c r="P2" s="6"/>
      <c r="Q2" s="6"/>
      <c r="R2" s="6"/>
      <c r="S2" s="6"/>
      <c r="T2" s="6"/>
    </row>
    <row r="3" spans="1:20" x14ac:dyDescent="0.3">
      <c r="A3" s="9"/>
      <c r="B3" s="6"/>
      <c r="C3" s="6"/>
      <c r="D3" s="6"/>
      <c r="E3" s="6"/>
      <c r="F3" s="6"/>
      <c r="G3" s="6"/>
      <c r="H3" s="7"/>
      <c r="I3" s="10"/>
      <c r="J3" s="6"/>
      <c r="K3" s="6"/>
      <c r="L3" s="7"/>
      <c r="M3" s="8"/>
      <c r="N3" s="8"/>
      <c r="O3" s="8"/>
      <c r="P3" s="6"/>
      <c r="Q3" s="6"/>
      <c r="R3" s="6"/>
      <c r="S3" s="6"/>
      <c r="T3" s="6"/>
    </row>
    <row r="4" spans="1:20" x14ac:dyDescent="0.3">
      <c r="A4" s="9"/>
      <c r="B4" s="6"/>
      <c r="C4" s="6"/>
      <c r="D4" s="6"/>
      <c r="E4" s="6"/>
      <c r="F4" s="6"/>
      <c r="G4" s="6"/>
      <c r="H4" s="7"/>
      <c r="I4" s="10"/>
      <c r="J4" s="6"/>
      <c r="K4" s="6"/>
      <c r="L4" s="7"/>
      <c r="M4" s="8"/>
      <c r="N4" s="8"/>
      <c r="O4" s="8"/>
      <c r="P4" s="6"/>
      <c r="Q4" s="6"/>
      <c r="R4" s="6"/>
      <c r="S4" s="6"/>
      <c r="T4" s="6"/>
    </row>
    <row r="5" spans="1:20" x14ac:dyDescent="0.3">
      <c r="A5" s="9"/>
      <c r="B5" s="6"/>
      <c r="C5" s="6"/>
      <c r="D5" s="6"/>
      <c r="E5" s="6"/>
      <c r="F5" s="6"/>
      <c r="G5" s="6"/>
      <c r="H5" s="7"/>
      <c r="I5" s="10"/>
      <c r="J5" s="6"/>
      <c r="K5" s="6"/>
      <c r="L5" s="7"/>
      <c r="M5" s="8"/>
      <c r="N5" s="8"/>
      <c r="O5" s="8"/>
      <c r="P5" s="6"/>
      <c r="Q5" s="6"/>
      <c r="R5" s="6"/>
      <c r="S5" s="6"/>
      <c r="T5" s="6"/>
    </row>
    <row r="6" spans="1:20" x14ac:dyDescent="0.3">
      <c r="A6" s="9"/>
      <c r="B6" s="6"/>
      <c r="C6" s="6"/>
      <c r="D6" s="6"/>
      <c r="E6" s="6"/>
      <c r="F6" s="6"/>
      <c r="G6" s="6"/>
      <c r="H6" s="7"/>
      <c r="I6" s="10"/>
      <c r="J6" s="6"/>
      <c r="K6" s="6"/>
      <c r="L6" s="7"/>
      <c r="M6" s="8"/>
      <c r="N6" s="8"/>
      <c r="O6" s="8"/>
      <c r="P6" s="6"/>
      <c r="Q6" s="6"/>
      <c r="R6" s="6"/>
      <c r="S6" s="6"/>
      <c r="T6" s="6"/>
    </row>
    <row r="7" spans="1:20" x14ac:dyDescent="0.3">
      <c r="A7" s="9"/>
      <c r="B7" s="6"/>
      <c r="C7" s="6"/>
      <c r="D7" s="6"/>
      <c r="E7" s="6"/>
      <c r="F7" s="6"/>
      <c r="G7" s="6"/>
      <c r="H7" s="7"/>
      <c r="I7" s="10"/>
      <c r="J7" s="6"/>
      <c r="K7" s="6"/>
      <c r="L7" s="7"/>
      <c r="M7" s="8"/>
      <c r="N7" s="8"/>
      <c r="O7" s="8"/>
      <c r="P7" s="6"/>
      <c r="Q7" s="6"/>
      <c r="R7" s="6"/>
      <c r="S7" s="6"/>
      <c r="T7" s="6"/>
    </row>
    <row r="8" spans="1:20" x14ac:dyDescent="0.3">
      <c r="A8" s="48" t="s">
        <v>776</v>
      </c>
      <c r="B8" s="18" t="s">
        <v>0</v>
      </c>
      <c r="C8" s="18" t="s">
        <v>1</v>
      </c>
      <c r="D8" s="18"/>
      <c r="E8" s="18" t="s">
        <v>578</v>
      </c>
      <c r="F8" s="18" t="s">
        <v>178</v>
      </c>
      <c r="G8" s="18" t="s">
        <v>533</v>
      </c>
      <c r="H8" s="49" t="s">
        <v>536</v>
      </c>
      <c r="I8" s="50" t="s">
        <v>579</v>
      </c>
      <c r="J8" s="18" t="s">
        <v>537</v>
      </c>
      <c r="K8" s="18" t="s">
        <v>538</v>
      </c>
      <c r="L8" s="51" t="s">
        <v>552</v>
      </c>
      <c r="M8" s="38" t="s">
        <v>539</v>
      </c>
      <c r="N8" s="38" t="s">
        <v>553</v>
      </c>
      <c r="O8" s="38" t="s">
        <v>571</v>
      </c>
      <c r="P8" s="18" t="s">
        <v>540</v>
      </c>
      <c r="Q8" s="18" t="s">
        <v>562</v>
      </c>
      <c r="R8" s="6"/>
    </row>
    <row r="9" spans="1:20" ht="15" x14ac:dyDescent="0.3">
      <c r="A9" s="52">
        <v>1023</v>
      </c>
      <c r="B9" s="53">
        <v>44931</v>
      </c>
      <c r="C9" s="54">
        <v>44934</v>
      </c>
      <c r="D9" s="18"/>
      <c r="E9" s="55" t="s">
        <v>575</v>
      </c>
      <c r="F9" s="52" t="s">
        <v>532</v>
      </c>
      <c r="G9" s="18" t="s">
        <v>534</v>
      </c>
      <c r="H9" s="51">
        <v>25</v>
      </c>
      <c r="I9" s="56" t="s">
        <v>580</v>
      </c>
      <c r="J9" s="18" t="s">
        <v>554</v>
      </c>
      <c r="K9" s="52" t="s">
        <v>547</v>
      </c>
      <c r="L9" s="52">
        <v>1382</v>
      </c>
      <c r="M9" s="57">
        <v>1</v>
      </c>
      <c r="N9" s="18">
        <v>1382</v>
      </c>
      <c r="O9" s="18">
        <v>532</v>
      </c>
      <c r="P9" s="18" t="s">
        <v>541</v>
      </c>
      <c r="Q9" s="18" t="s">
        <v>563</v>
      </c>
      <c r="R9" s="6"/>
    </row>
    <row r="10" spans="1:20" ht="15" x14ac:dyDescent="0.3">
      <c r="A10" s="52">
        <v>1064</v>
      </c>
      <c r="B10" s="53">
        <v>44932</v>
      </c>
      <c r="C10" s="54">
        <v>44935</v>
      </c>
      <c r="D10" s="18"/>
      <c r="E10" s="55" t="s">
        <v>575</v>
      </c>
      <c r="F10" s="52" t="s">
        <v>531</v>
      </c>
      <c r="G10" s="18" t="s">
        <v>534</v>
      </c>
      <c r="H10" s="51">
        <v>35</v>
      </c>
      <c r="I10" s="56" t="s">
        <v>581</v>
      </c>
      <c r="J10" s="18" t="s">
        <v>555</v>
      </c>
      <c r="K10" s="52" t="s">
        <v>548</v>
      </c>
      <c r="L10" s="52">
        <v>1049</v>
      </c>
      <c r="M10" s="38">
        <v>1</v>
      </c>
      <c r="N10" s="18">
        <v>1049</v>
      </c>
      <c r="O10" s="18">
        <v>199</v>
      </c>
      <c r="P10" s="18" t="s">
        <v>541</v>
      </c>
      <c r="Q10" s="18" t="s">
        <v>564</v>
      </c>
      <c r="R10" s="6"/>
    </row>
    <row r="11" spans="1:20" ht="15" x14ac:dyDescent="0.3">
      <c r="A11" s="52">
        <v>1204</v>
      </c>
      <c r="B11" s="53">
        <v>44935</v>
      </c>
      <c r="C11" s="54">
        <v>44938</v>
      </c>
      <c r="D11" s="18"/>
      <c r="E11" s="55" t="s">
        <v>575</v>
      </c>
      <c r="F11" s="52" t="s">
        <v>530</v>
      </c>
      <c r="G11" s="18" t="s">
        <v>535</v>
      </c>
      <c r="H11" s="51">
        <v>23</v>
      </c>
      <c r="I11" s="56" t="s">
        <v>582</v>
      </c>
      <c r="J11" s="18" t="s">
        <v>556</v>
      </c>
      <c r="K11" s="52" t="s">
        <v>549</v>
      </c>
      <c r="L11" s="52">
        <v>1105</v>
      </c>
      <c r="M11" s="38">
        <v>1</v>
      </c>
      <c r="N11" s="18">
        <v>1105</v>
      </c>
      <c r="O11" s="18">
        <v>255</v>
      </c>
      <c r="P11" s="18" t="s">
        <v>542</v>
      </c>
      <c r="Q11" s="18" t="s">
        <v>565</v>
      </c>
      <c r="R11" s="6"/>
    </row>
    <row r="12" spans="1:20" ht="15" x14ac:dyDescent="0.3">
      <c r="A12" s="52">
        <v>1205</v>
      </c>
      <c r="B12" s="53">
        <v>44937</v>
      </c>
      <c r="C12" s="54">
        <v>44940</v>
      </c>
      <c r="D12" s="18"/>
      <c r="E12" s="55" t="s">
        <v>576</v>
      </c>
      <c r="F12" s="52" t="s">
        <v>529</v>
      </c>
      <c r="G12" s="18" t="s">
        <v>534</v>
      </c>
      <c r="H12" s="51">
        <v>29</v>
      </c>
      <c r="I12" s="56" t="s">
        <v>583</v>
      </c>
      <c r="J12" s="18" t="s">
        <v>556</v>
      </c>
      <c r="K12" s="52" t="s">
        <v>180</v>
      </c>
      <c r="L12" s="52">
        <v>1796</v>
      </c>
      <c r="M12" s="38">
        <v>2</v>
      </c>
      <c r="N12" s="18">
        <v>3592</v>
      </c>
      <c r="O12" s="18">
        <v>2742</v>
      </c>
      <c r="P12" s="18" t="s">
        <v>543</v>
      </c>
      <c r="Q12" s="18" t="s">
        <v>565</v>
      </c>
      <c r="R12" s="6"/>
    </row>
    <row r="13" spans="1:20" ht="15" x14ac:dyDescent="0.3">
      <c r="A13" s="52">
        <v>1206</v>
      </c>
      <c r="B13" s="53">
        <v>44941</v>
      </c>
      <c r="C13" s="54">
        <v>44944</v>
      </c>
      <c r="D13" s="18"/>
      <c r="E13" s="55" t="s">
        <v>576</v>
      </c>
      <c r="F13" s="52" t="s">
        <v>528</v>
      </c>
      <c r="G13" s="18" t="s">
        <v>535</v>
      </c>
      <c r="H13" s="51">
        <v>25</v>
      </c>
      <c r="I13" s="56" t="s">
        <v>584</v>
      </c>
      <c r="J13" s="18" t="s">
        <v>557</v>
      </c>
      <c r="K13" s="52" t="s">
        <v>550</v>
      </c>
      <c r="L13" s="52">
        <v>883</v>
      </c>
      <c r="M13" s="38">
        <v>1</v>
      </c>
      <c r="N13" s="18">
        <v>883</v>
      </c>
      <c r="O13" s="18">
        <v>33</v>
      </c>
      <c r="P13" s="18" t="s">
        <v>544</v>
      </c>
      <c r="Q13" s="18" t="s">
        <v>563</v>
      </c>
      <c r="R13" s="6"/>
    </row>
    <row r="14" spans="1:20" ht="15" x14ac:dyDescent="0.3">
      <c r="A14" s="52">
        <v>1290</v>
      </c>
      <c r="B14" s="53">
        <v>44943</v>
      </c>
      <c r="C14" s="54">
        <v>44946</v>
      </c>
      <c r="D14" s="18"/>
      <c r="E14" s="55" t="s">
        <v>576</v>
      </c>
      <c r="F14" s="52" t="s">
        <v>527</v>
      </c>
      <c r="G14" s="18" t="s">
        <v>534</v>
      </c>
      <c r="H14" s="51">
        <v>25</v>
      </c>
      <c r="I14" s="56" t="s">
        <v>585</v>
      </c>
      <c r="J14" s="18" t="s">
        <v>558</v>
      </c>
      <c r="K14" s="52" t="s">
        <v>548</v>
      </c>
      <c r="L14" s="52">
        <v>1312</v>
      </c>
      <c r="M14" s="38">
        <v>1</v>
      </c>
      <c r="N14" s="18">
        <v>1312</v>
      </c>
      <c r="O14" s="18">
        <v>462</v>
      </c>
      <c r="P14" s="18" t="s">
        <v>543</v>
      </c>
      <c r="Q14" s="18" t="s">
        <v>564</v>
      </c>
      <c r="R14" s="6"/>
    </row>
    <row r="15" spans="1:20" ht="15" x14ac:dyDescent="0.3">
      <c r="A15" s="52">
        <v>1345</v>
      </c>
      <c r="B15" s="53">
        <v>44946</v>
      </c>
      <c r="C15" s="54">
        <v>44949</v>
      </c>
      <c r="D15" s="18"/>
      <c r="E15" s="55" t="s">
        <v>576</v>
      </c>
      <c r="F15" s="52" t="s">
        <v>526</v>
      </c>
      <c r="G15" s="18" t="s">
        <v>535</v>
      </c>
      <c r="H15" s="51">
        <v>39</v>
      </c>
      <c r="I15" s="56" t="s">
        <v>586</v>
      </c>
      <c r="J15" s="18" t="s">
        <v>559</v>
      </c>
      <c r="K15" s="52" t="s">
        <v>551</v>
      </c>
      <c r="L15" s="52">
        <v>1944</v>
      </c>
      <c r="M15" s="38">
        <v>2</v>
      </c>
      <c r="N15" s="18">
        <v>3888</v>
      </c>
      <c r="O15" s="18">
        <v>3038</v>
      </c>
      <c r="P15" s="18" t="s">
        <v>545</v>
      </c>
      <c r="Q15" s="18" t="s">
        <v>566</v>
      </c>
      <c r="R15" s="6"/>
    </row>
    <row r="16" spans="1:20" ht="15" x14ac:dyDescent="0.3">
      <c r="A16" s="52">
        <v>1398</v>
      </c>
      <c r="B16" s="53">
        <v>44948</v>
      </c>
      <c r="C16" s="54">
        <v>44951</v>
      </c>
      <c r="D16" s="18"/>
      <c r="E16" s="55" t="s">
        <v>576</v>
      </c>
      <c r="F16" s="52" t="s">
        <v>525</v>
      </c>
      <c r="G16" s="18" t="s">
        <v>534</v>
      </c>
      <c r="H16" s="51">
        <v>48</v>
      </c>
      <c r="I16" s="56" t="s">
        <v>587</v>
      </c>
      <c r="J16" s="18" t="s">
        <v>554</v>
      </c>
      <c r="K16" s="52" t="s">
        <v>547</v>
      </c>
      <c r="L16" s="52">
        <v>1265</v>
      </c>
      <c r="M16" s="38">
        <v>1</v>
      </c>
      <c r="N16" s="18">
        <v>1265</v>
      </c>
      <c r="O16" s="18">
        <v>415</v>
      </c>
      <c r="P16" s="18" t="s">
        <v>541</v>
      </c>
      <c r="Q16" s="18" t="s">
        <v>567</v>
      </c>
      <c r="R16" s="6"/>
    </row>
    <row r="17" spans="1:18" ht="15" x14ac:dyDescent="0.3">
      <c r="A17" s="52">
        <v>1502</v>
      </c>
      <c r="B17" s="53">
        <v>44951</v>
      </c>
      <c r="C17" s="54">
        <v>44954</v>
      </c>
      <c r="D17" s="18"/>
      <c r="E17" s="55" t="s">
        <v>576</v>
      </c>
      <c r="F17" s="52" t="s">
        <v>524</v>
      </c>
      <c r="G17" s="18" t="s">
        <v>534</v>
      </c>
      <c r="H17" s="51">
        <v>51</v>
      </c>
      <c r="I17" s="56" t="s">
        <v>588</v>
      </c>
      <c r="J17" s="18" t="s">
        <v>554</v>
      </c>
      <c r="K17" s="52" t="s">
        <v>180</v>
      </c>
      <c r="L17" s="52">
        <v>1032</v>
      </c>
      <c r="M17" s="38">
        <v>1</v>
      </c>
      <c r="N17" s="18">
        <v>1032</v>
      </c>
      <c r="O17" s="18">
        <v>182</v>
      </c>
      <c r="P17" s="18" t="s">
        <v>546</v>
      </c>
      <c r="Q17" s="18" t="s">
        <v>568</v>
      </c>
      <c r="R17" s="6"/>
    </row>
    <row r="18" spans="1:18" ht="15" x14ac:dyDescent="0.3">
      <c r="A18" s="52">
        <v>1547</v>
      </c>
      <c r="B18" s="53">
        <v>44954</v>
      </c>
      <c r="C18" s="54">
        <v>44957</v>
      </c>
      <c r="D18" s="18"/>
      <c r="E18" s="55" t="s">
        <v>576</v>
      </c>
      <c r="F18" s="52" t="s">
        <v>523</v>
      </c>
      <c r="G18" s="18" t="s">
        <v>535</v>
      </c>
      <c r="H18" s="51">
        <v>21</v>
      </c>
      <c r="I18" s="56" t="s">
        <v>589</v>
      </c>
      <c r="J18" s="18" t="s">
        <v>559</v>
      </c>
      <c r="K18" s="52" t="s">
        <v>550</v>
      </c>
      <c r="L18" s="52">
        <v>1521</v>
      </c>
      <c r="M18" s="38">
        <v>1</v>
      </c>
      <c r="N18" s="18">
        <v>1521</v>
      </c>
      <c r="O18" s="18">
        <v>671</v>
      </c>
      <c r="P18" s="18" t="s">
        <v>541</v>
      </c>
      <c r="Q18" s="18" t="s">
        <v>568</v>
      </c>
      <c r="R18" s="6"/>
    </row>
    <row r="19" spans="1:18" ht="15" x14ac:dyDescent="0.3">
      <c r="A19" s="52">
        <v>1629</v>
      </c>
      <c r="B19" s="53">
        <v>44956</v>
      </c>
      <c r="C19" s="54">
        <v>44959</v>
      </c>
      <c r="D19" s="18"/>
      <c r="E19" s="55" t="s">
        <v>576</v>
      </c>
      <c r="F19" s="52" t="s">
        <v>522</v>
      </c>
      <c r="G19" s="18" t="s">
        <v>534</v>
      </c>
      <c r="H19" s="51">
        <v>19</v>
      </c>
      <c r="I19" s="56" t="s">
        <v>590</v>
      </c>
      <c r="J19" s="18" t="s">
        <v>560</v>
      </c>
      <c r="K19" s="52" t="s">
        <v>549</v>
      </c>
      <c r="L19" s="52">
        <v>857</v>
      </c>
      <c r="M19" s="38">
        <v>1</v>
      </c>
      <c r="N19" s="18">
        <v>857</v>
      </c>
      <c r="O19" s="18">
        <v>7</v>
      </c>
      <c r="P19" s="18" t="s">
        <v>541</v>
      </c>
      <c r="Q19" s="18" t="s">
        <v>569</v>
      </c>
      <c r="R19" s="6"/>
    </row>
    <row r="20" spans="1:18" ht="15" x14ac:dyDescent="0.3">
      <c r="A20" s="52">
        <v>1789</v>
      </c>
      <c r="B20" s="53">
        <v>44958</v>
      </c>
      <c r="C20" s="54">
        <v>44961</v>
      </c>
      <c r="D20" s="18"/>
      <c r="E20" s="55" t="s">
        <v>576</v>
      </c>
      <c r="F20" s="52" t="s">
        <v>521</v>
      </c>
      <c r="G20" s="18" t="s">
        <v>535</v>
      </c>
      <c r="H20" s="51">
        <v>32</v>
      </c>
      <c r="I20" s="56" t="s">
        <v>591</v>
      </c>
      <c r="J20" s="18" t="s">
        <v>560</v>
      </c>
      <c r="K20" s="52" t="s">
        <v>180</v>
      </c>
      <c r="L20" s="52">
        <v>1467</v>
      </c>
      <c r="M20" s="38">
        <v>3</v>
      </c>
      <c r="N20" s="18">
        <v>4401</v>
      </c>
      <c r="O20" s="18">
        <v>3551</v>
      </c>
      <c r="P20" s="18" t="s">
        <v>541</v>
      </c>
      <c r="Q20" s="18" t="s">
        <v>563</v>
      </c>
      <c r="R20" s="6"/>
    </row>
    <row r="21" spans="1:18" ht="15" x14ac:dyDescent="0.3">
      <c r="A21" s="52">
        <v>1852</v>
      </c>
      <c r="B21" s="53">
        <v>44959</v>
      </c>
      <c r="C21" s="54">
        <v>44962</v>
      </c>
      <c r="D21" s="18"/>
      <c r="E21" s="55" t="s">
        <v>576</v>
      </c>
      <c r="F21" s="52" t="s">
        <v>520</v>
      </c>
      <c r="G21" s="18" t="s">
        <v>535</v>
      </c>
      <c r="H21" s="51">
        <v>25</v>
      </c>
      <c r="I21" s="56" t="s">
        <v>592</v>
      </c>
      <c r="J21" s="18" t="s">
        <v>560</v>
      </c>
      <c r="K21" s="52" t="s">
        <v>551</v>
      </c>
      <c r="L21" s="52">
        <v>1159</v>
      </c>
      <c r="M21" s="38">
        <v>1</v>
      </c>
      <c r="N21" s="18">
        <v>1159</v>
      </c>
      <c r="O21" s="18">
        <v>309</v>
      </c>
      <c r="P21" s="18" t="s">
        <v>541</v>
      </c>
      <c r="Q21" s="18" t="s">
        <v>563</v>
      </c>
      <c r="R21" s="6"/>
    </row>
    <row r="22" spans="1:18" ht="15" x14ac:dyDescent="0.3">
      <c r="A22" s="52">
        <v>1873</v>
      </c>
      <c r="B22" s="53">
        <v>44961</v>
      </c>
      <c r="C22" s="54">
        <v>44964</v>
      </c>
      <c r="D22" s="18"/>
      <c r="E22" s="55" t="s">
        <v>576</v>
      </c>
      <c r="F22" s="52" t="s">
        <v>519</v>
      </c>
      <c r="G22" s="18" t="s">
        <v>534</v>
      </c>
      <c r="H22" s="51">
        <v>29</v>
      </c>
      <c r="I22" s="56" t="s">
        <v>593</v>
      </c>
      <c r="J22" s="18" t="s">
        <v>555</v>
      </c>
      <c r="K22" s="52" t="s">
        <v>550</v>
      </c>
      <c r="L22" s="52">
        <v>1734</v>
      </c>
      <c r="M22" s="38">
        <v>1</v>
      </c>
      <c r="N22" s="18">
        <v>1734</v>
      </c>
      <c r="O22" s="18">
        <v>884</v>
      </c>
      <c r="P22" s="18" t="s">
        <v>544</v>
      </c>
      <c r="Q22" s="18" t="s">
        <v>568</v>
      </c>
      <c r="R22" s="6"/>
    </row>
    <row r="23" spans="1:18" ht="15" x14ac:dyDescent="0.3">
      <c r="A23" s="52">
        <v>1876</v>
      </c>
      <c r="B23" s="53">
        <v>44962</v>
      </c>
      <c r="C23" s="54">
        <v>44965</v>
      </c>
      <c r="D23" s="18"/>
      <c r="E23" s="55" t="s">
        <v>576</v>
      </c>
      <c r="F23" s="52" t="s">
        <v>518</v>
      </c>
      <c r="G23" s="18" t="s">
        <v>534</v>
      </c>
      <c r="H23" s="51">
        <v>52</v>
      </c>
      <c r="I23" s="56" t="s">
        <v>594</v>
      </c>
      <c r="J23" s="18" t="s">
        <v>555</v>
      </c>
      <c r="K23" s="52" t="s">
        <v>548</v>
      </c>
      <c r="L23" s="52">
        <v>1112</v>
      </c>
      <c r="M23" s="38">
        <v>3</v>
      </c>
      <c r="N23" s="18">
        <v>3336</v>
      </c>
      <c r="O23" s="18">
        <v>2486</v>
      </c>
      <c r="P23" s="18" t="s">
        <v>543</v>
      </c>
      <c r="Q23" s="18" t="s">
        <v>567</v>
      </c>
      <c r="R23" s="6"/>
    </row>
    <row r="24" spans="1:18" ht="15" x14ac:dyDescent="0.3">
      <c r="A24" s="52">
        <v>1879</v>
      </c>
      <c r="B24" s="53">
        <v>44964</v>
      </c>
      <c r="C24" s="54">
        <v>44967</v>
      </c>
      <c r="D24" s="18"/>
      <c r="E24" s="55" t="s">
        <v>576</v>
      </c>
      <c r="F24" s="52" t="s">
        <v>517</v>
      </c>
      <c r="G24" s="18" t="s">
        <v>534</v>
      </c>
      <c r="H24" s="51">
        <v>49</v>
      </c>
      <c r="I24" s="56" t="s">
        <v>595</v>
      </c>
      <c r="J24" s="18" t="s">
        <v>556</v>
      </c>
      <c r="K24" s="52" t="s">
        <v>547</v>
      </c>
      <c r="L24" s="52">
        <v>987</v>
      </c>
      <c r="M24" s="38">
        <v>2</v>
      </c>
      <c r="N24" s="18">
        <v>1974</v>
      </c>
      <c r="O24" s="18">
        <v>1124</v>
      </c>
      <c r="P24" s="18" t="s">
        <v>544</v>
      </c>
      <c r="Q24" s="18" t="s">
        <v>565</v>
      </c>
      <c r="R24" s="6"/>
    </row>
    <row r="25" spans="1:18" ht="15" x14ac:dyDescent="0.3">
      <c r="A25" s="52">
        <v>2037</v>
      </c>
      <c r="B25" s="53">
        <v>44965</v>
      </c>
      <c r="C25" s="54">
        <v>44968</v>
      </c>
      <c r="D25" s="18"/>
      <c r="E25" s="55" t="s">
        <v>576</v>
      </c>
      <c r="F25" s="52" t="s">
        <v>516</v>
      </c>
      <c r="G25" s="18" t="s">
        <v>180</v>
      </c>
      <c r="H25" s="51">
        <v>26</v>
      </c>
      <c r="I25" s="56" t="s">
        <v>596</v>
      </c>
      <c r="J25" s="18" t="s">
        <v>557</v>
      </c>
      <c r="K25" s="52" t="s">
        <v>549</v>
      </c>
      <c r="L25" s="52">
        <v>1779</v>
      </c>
      <c r="M25" s="38">
        <v>2</v>
      </c>
      <c r="N25" s="18">
        <v>3558</v>
      </c>
      <c r="O25" s="18">
        <v>2708</v>
      </c>
      <c r="P25" s="18" t="s">
        <v>544</v>
      </c>
      <c r="Q25" s="18" t="s">
        <v>564</v>
      </c>
      <c r="R25" s="6"/>
    </row>
    <row r="26" spans="1:18" ht="15" x14ac:dyDescent="0.3">
      <c r="A26" s="52">
        <v>2037</v>
      </c>
      <c r="B26" s="53">
        <v>44968</v>
      </c>
      <c r="C26" s="54">
        <v>44971</v>
      </c>
      <c r="D26" s="18"/>
      <c r="E26" s="55" t="s">
        <v>575</v>
      </c>
      <c r="F26" s="52" t="s">
        <v>515</v>
      </c>
      <c r="G26" s="18" t="s">
        <v>179</v>
      </c>
      <c r="H26" s="51">
        <v>26</v>
      </c>
      <c r="I26" s="56" t="s">
        <v>597</v>
      </c>
      <c r="J26" s="18" t="s">
        <v>561</v>
      </c>
      <c r="K26" s="52" t="s">
        <v>180</v>
      </c>
      <c r="L26" s="52">
        <v>868</v>
      </c>
      <c r="M26" s="38">
        <v>2</v>
      </c>
      <c r="N26" s="18">
        <v>1736</v>
      </c>
      <c r="O26" s="18">
        <v>886</v>
      </c>
      <c r="P26" s="18" t="s">
        <v>542</v>
      </c>
      <c r="Q26" s="18" t="s">
        <v>569</v>
      </c>
      <c r="R26" s="6"/>
    </row>
    <row r="27" spans="1:18" ht="15" x14ac:dyDescent="0.3">
      <c r="A27" s="52">
        <v>2056</v>
      </c>
      <c r="B27" s="53">
        <v>44971</v>
      </c>
      <c r="C27" s="54">
        <v>44974</v>
      </c>
      <c r="D27" s="18"/>
      <c r="E27" s="55" t="s">
        <v>575</v>
      </c>
      <c r="F27" s="52" t="s">
        <v>514</v>
      </c>
      <c r="G27" s="18" t="s">
        <v>535</v>
      </c>
      <c r="H27" s="51">
        <v>52</v>
      </c>
      <c r="I27" s="56" t="s">
        <v>598</v>
      </c>
      <c r="J27" s="18" t="s">
        <v>556</v>
      </c>
      <c r="K27" s="52" t="s">
        <v>550</v>
      </c>
      <c r="L27" s="52">
        <v>1899</v>
      </c>
      <c r="M27" s="38">
        <v>1</v>
      </c>
      <c r="N27" s="18">
        <v>1899</v>
      </c>
      <c r="O27" s="18">
        <v>1049</v>
      </c>
      <c r="P27" s="18" t="s">
        <v>543</v>
      </c>
      <c r="Q27" s="18" t="s">
        <v>570</v>
      </c>
      <c r="R27" s="6"/>
    </row>
    <row r="28" spans="1:18" ht="15" x14ac:dyDescent="0.3">
      <c r="A28" s="52">
        <v>2058</v>
      </c>
      <c r="B28" s="53">
        <v>44974</v>
      </c>
      <c r="C28" s="54">
        <v>44977</v>
      </c>
      <c r="D28" s="18"/>
      <c r="E28" s="55" t="s">
        <v>575</v>
      </c>
      <c r="F28" s="52" t="s">
        <v>513</v>
      </c>
      <c r="G28" s="18" t="s">
        <v>534</v>
      </c>
      <c r="H28" s="51">
        <v>47</v>
      </c>
      <c r="I28" s="56" t="s">
        <v>599</v>
      </c>
      <c r="J28" s="18" t="s">
        <v>554</v>
      </c>
      <c r="K28" s="52" t="s">
        <v>548</v>
      </c>
      <c r="L28" s="52">
        <v>1257</v>
      </c>
      <c r="M28" s="38">
        <v>2</v>
      </c>
      <c r="N28" s="18">
        <v>2514</v>
      </c>
      <c r="O28" s="18">
        <v>1664</v>
      </c>
      <c r="P28" s="18" t="s">
        <v>541</v>
      </c>
      <c r="Q28" s="18" t="s">
        <v>563</v>
      </c>
      <c r="R28" s="6"/>
    </row>
    <row r="29" spans="1:18" ht="15" x14ac:dyDescent="0.3">
      <c r="A29" s="52">
        <v>2150</v>
      </c>
      <c r="B29" s="53">
        <v>44977</v>
      </c>
      <c r="C29" s="54">
        <v>44980</v>
      </c>
      <c r="D29" s="18"/>
      <c r="E29" s="55" t="s">
        <v>575</v>
      </c>
      <c r="F29" s="52" t="s">
        <v>512</v>
      </c>
      <c r="G29" s="18" t="s">
        <v>535</v>
      </c>
      <c r="H29" s="51">
        <v>42</v>
      </c>
      <c r="I29" s="56" t="s">
        <v>600</v>
      </c>
      <c r="J29" s="18" t="s">
        <v>557</v>
      </c>
      <c r="K29" s="52" t="s">
        <v>180</v>
      </c>
      <c r="L29" s="52">
        <v>1215</v>
      </c>
      <c r="M29" s="38">
        <v>1</v>
      </c>
      <c r="N29" s="18">
        <v>1215</v>
      </c>
      <c r="O29" s="18">
        <v>365</v>
      </c>
      <c r="P29" s="18" t="s">
        <v>541</v>
      </c>
      <c r="Q29" s="18" t="s">
        <v>563</v>
      </c>
      <c r="R29" s="6"/>
    </row>
    <row r="30" spans="1:18" ht="15" x14ac:dyDescent="0.3">
      <c r="A30" s="52">
        <v>2154</v>
      </c>
      <c r="B30" s="53">
        <v>44980</v>
      </c>
      <c r="C30" s="54">
        <v>44983</v>
      </c>
      <c r="D30" s="18"/>
      <c r="E30" s="55" t="s">
        <v>576</v>
      </c>
      <c r="F30" s="52" t="s">
        <v>511</v>
      </c>
      <c r="G30" s="18" t="s">
        <v>534</v>
      </c>
      <c r="H30" s="51">
        <v>29</v>
      </c>
      <c r="I30" s="56" t="s">
        <v>601</v>
      </c>
      <c r="J30" s="18" t="s">
        <v>561</v>
      </c>
      <c r="K30" s="52" t="s">
        <v>548</v>
      </c>
      <c r="L30" s="52">
        <v>1376</v>
      </c>
      <c r="M30" s="38">
        <v>1</v>
      </c>
      <c r="N30" s="18">
        <v>1376</v>
      </c>
      <c r="O30" s="18">
        <v>526</v>
      </c>
      <c r="P30" s="18" t="s">
        <v>541</v>
      </c>
      <c r="Q30" s="18" t="s">
        <v>563</v>
      </c>
      <c r="R30" s="6"/>
    </row>
    <row r="31" spans="1:18" ht="15" x14ac:dyDescent="0.3">
      <c r="A31" s="52">
        <v>2165</v>
      </c>
      <c r="B31" s="53">
        <v>44983</v>
      </c>
      <c r="C31" s="54">
        <v>44986</v>
      </c>
      <c r="D31" s="18"/>
      <c r="E31" s="55" t="s">
        <v>576</v>
      </c>
      <c r="F31" s="52" t="s">
        <v>510</v>
      </c>
      <c r="G31" s="18" t="s">
        <v>535</v>
      </c>
      <c r="H31" s="51">
        <v>26</v>
      </c>
      <c r="I31" s="56" t="s">
        <v>602</v>
      </c>
      <c r="J31" s="18" t="s">
        <v>558</v>
      </c>
      <c r="K31" s="52" t="s">
        <v>547</v>
      </c>
      <c r="L31" s="52">
        <v>1388</v>
      </c>
      <c r="M31" s="38">
        <v>1</v>
      </c>
      <c r="N31" s="18">
        <v>1388</v>
      </c>
      <c r="O31" s="18">
        <v>538</v>
      </c>
      <c r="P31" s="18" t="s">
        <v>541</v>
      </c>
      <c r="Q31" s="18" t="s">
        <v>568</v>
      </c>
      <c r="R31" s="6"/>
    </row>
    <row r="32" spans="1:18" ht="15" x14ac:dyDescent="0.3">
      <c r="A32" s="52">
        <v>2190</v>
      </c>
      <c r="B32" s="53">
        <v>44986</v>
      </c>
      <c r="C32" s="54">
        <v>44989</v>
      </c>
      <c r="D32" s="18"/>
      <c r="E32" s="55" t="s">
        <v>575</v>
      </c>
      <c r="F32" s="52" t="s">
        <v>509</v>
      </c>
      <c r="G32" s="18" t="s">
        <v>534</v>
      </c>
      <c r="H32" s="51">
        <v>24</v>
      </c>
      <c r="I32" s="56" t="s">
        <v>603</v>
      </c>
      <c r="J32" s="18" t="s">
        <v>556</v>
      </c>
      <c r="K32" s="52" t="s">
        <v>551</v>
      </c>
      <c r="L32" s="52">
        <v>1980</v>
      </c>
      <c r="M32" s="38">
        <v>1</v>
      </c>
      <c r="N32" s="18">
        <v>1980</v>
      </c>
      <c r="O32" s="18">
        <v>1130</v>
      </c>
      <c r="P32" s="18" t="s">
        <v>541</v>
      </c>
      <c r="Q32" s="18" t="s">
        <v>567</v>
      </c>
      <c r="R32" s="6"/>
    </row>
    <row r="33" spans="1:18" ht="15" x14ac:dyDescent="0.3">
      <c r="A33" s="52">
        <v>2356</v>
      </c>
      <c r="B33" s="53">
        <v>44988</v>
      </c>
      <c r="C33" s="54">
        <v>44991</v>
      </c>
      <c r="D33" s="18"/>
      <c r="E33" s="55" t="s">
        <v>576</v>
      </c>
      <c r="F33" s="52" t="s">
        <v>508</v>
      </c>
      <c r="G33" s="18" t="s">
        <v>534</v>
      </c>
      <c r="H33" s="51">
        <v>24</v>
      </c>
      <c r="I33" s="56" t="s">
        <v>583</v>
      </c>
      <c r="J33" s="18" t="s">
        <v>554</v>
      </c>
      <c r="K33" s="52" t="s">
        <v>550</v>
      </c>
      <c r="L33" s="52">
        <v>1357</v>
      </c>
      <c r="M33" s="38">
        <v>1</v>
      </c>
      <c r="N33" s="18">
        <v>1357</v>
      </c>
      <c r="O33" s="18">
        <v>507</v>
      </c>
      <c r="P33" s="18" t="s">
        <v>542</v>
      </c>
      <c r="Q33" s="18" t="s">
        <v>569</v>
      </c>
      <c r="R33" s="6"/>
    </row>
    <row r="34" spans="1:18" ht="15" x14ac:dyDescent="0.3">
      <c r="A34" s="52">
        <v>2398</v>
      </c>
      <c r="B34" s="53">
        <v>44989</v>
      </c>
      <c r="C34" s="54">
        <v>44992</v>
      </c>
      <c r="D34" s="18"/>
      <c r="E34" s="55" t="s">
        <v>575</v>
      </c>
      <c r="F34" s="52" t="s">
        <v>507</v>
      </c>
      <c r="G34" s="18" t="s">
        <v>534</v>
      </c>
      <c r="H34" s="51">
        <v>28</v>
      </c>
      <c r="I34" s="56" t="s">
        <v>604</v>
      </c>
      <c r="J34" s="18" t="s">
        <v>555</v>
      </c>
      <c r="K34" s="52" t="s">
        <v>549</v>
      </c>
      <c r="L34" s="52">
        <v>1025</v>
      </c>
      <c r="M34" s="38">
        <v>2</v>
      </c>
      <c r="N34" s="18">
        <v>2050</v>
      </c>
      <c r="O34" s="18">
        <v>1200</v>
      </c>
      <c r="P34" s="18" t="s">
        <v>542</v>
      </c>
      <c r="Q34" s="18" t="s">
        <v>565</v>
      </c>
      <c r="R34" s="6"/>
    </row>
    <row r="35" spans="1:18" ht="15" x14ac:dyDescent="0.3">
      <c r="A35" s="52">
        <v>2456</v>
      </c>
      <c r="B35" s="53">
        <v>44991</v>
      </c>
      <c r="C35" s="54">
        <v>44994</v>
      </c>
      <c r="D35" s="18"/>
      <c r="E35" s="55" t="s">
        <v>575</v>
      </c>
      <c r="F35" s="52" t="s">
        <v>506</v>
      </c>
      <c r="G35" s="18" t="s">
        <v>534</v>
      </c>
      <c r="H35" s="51">
        <v>25</v>
      </c>
      <c r="I35" s="56" t="s">
        <v>605</v>
      </c>
      <c r="J35" s="18" t="s">
        <v>556</v>
      </c>
      <c r="K35" s="52" t="s">
        <v>550</v>
      </c>
      <c r="L35" s="52">
        <v>892</v>
      </c>
      <c r="M35" s="38">
        <v>1</v>
      </c>
      <c r="N35" s="18">
        <v>892</v>
      </c>
      <c r="O35" s="18">
        <v>42</v>
      </c>
      <c r="P35" s="18" t="s">
        <v>542</v>
      </c>
      <c r="Q35" s="18" t="s">
        <v>570</v>
      </c>
      <c r="R35" s="6"/>
    </row>
    <row r="36" spans="1:18" ht="15" x14ac:dyDescent="0.3">
      <c r="A36" s="52">
        <v>2468</v>
      </c>
      <c r="B36" s="53">
        <v>44992</v>
      </c>
      <c r="C36" s="54">
        <v>44995</v>
      </c>
      <c r="D36" s="18"/>
      <c r="E36" s="55" t="s">
        <v>576</v>
      </c>
      <c r="F36" s="52" t="s">
        <v>505</v>
      </c>
      <c r="G36" s="18" t="s">
        <v>534</v>
      </c>
      <c r="H36" s="51">
        <v>21</v>
      </c>
      <c r="I36" s="56" t="s">
        <v>606</v>
      </c>
      <c r="J36" s="18" t="s">
        <v>556</v>
      </c>
      <c r="K36" s="52" t="s">
        <v>180</v>
      </c>
      <c r="L36" s="52">
        <v>1863</v>
      </c>
      <c r="M36" s="38">
        <v>1</v>
      </c>
      <c r="N36" s="18">
        <v>1863</v>
      </c>
      <c r="O36" s="18">
        <v>1013</v>
      </c>
      <c r="P36" s="18" t="s">
        <v>542</v>
      </c>
      <c r="Q36" s="18" t="s">
        <v>563</v>
      </c>
      <c r="R36" s="6"/>
    </row>
    <row r="37" spans="1:18" ht="15" x14ac:dyDescent="0.3">
      <c r="A37" s="52">
        <v>2485</v>
      </c>
      <c r="B37" s="53">
        <v>44994</v>
      </c>
      <c r="C37" s="54">
        <v>44997</v>
      </c>
      <c r="D37" s="18"/>
      <c r="E37" s="55" t="s">
        <v>576</v>
      </c>
      <c r="F37" s="52" t="s">
        <v>504</v>
      </c>
      <c r="G37" s="18" t="s">
        <v>534</v>
      </c>
      <c r="H37" s="51">
        <v>19</v>
      </c>
      <c r="I37" s="56" t="s">
        <v>607</v>
      </c>
      <c r="J37" s="18" t="s">
        <v>556</v>
      </c>
      <c r="K37" s="52" t="s">
        <v>547</v>
      </c>
      <c r="L37" s="52">
        <v>1374</v>
      </c>
      <c r="M37" s="38">
        <v>1</v>
      </c>
      <c r="N37" s="18">
        <v>1374</v>
      </c>
      <c r="O37" s="18">
        <v>524</v>
      </c>
      <c r="P37" s="18" t="s">
        <v>541</v>
      </c>
      <c r="Q37" s="18" t="s">
        <v>564</v>
      </c>
      <c r="R37" s="6"/>
    </row>
    <row r="38" spans="1:18" ht="15" x14ac:dyDescent="0.3">
      <c r="A38" s="52">
        <v>2690</v>
      </c>
      <c r="B38" s="53">
        <v>44995</v>
      </c>
      <c r="C38" s="54">
        <v>44998</v>
      </c>
      <c r="D38" s="18"/>
      <c r="E38" s="55" t="s">
        <v>576</v>
      </c>
      <c r="F38" s="52" t="s">
        <v>503</v>
      </c>
      <c r="G38" s="18" t="s">
        <v>534</v>
      </c>
      <c r="H38" s="51">
        <v>29</v>
      </c>
      <c r="I38" s="56" t="s">
        <v>608</v>
      </c>
      <c r="J38" s="18" t="s">
        <v>554</v>
      </c>
      <c r="K38" s="52" t="s">
        <v>548</v>
      </c>
      <c r="L38" s="52">
        <v>1173</v>
      </c>
      <c r="M38" s="38">
        <v>1</v>
      </c>
      <c r="N38" s="18">
        <v>1173</v>
      </c>
      <c r="O38" s="18">
        <v>323</v>
      </c>
      <c r="P38" s="18" t="s">
        <v>541</v>
      </c>
      <c r="Q38" s="18" t="s">
        <v>565</v>
      </c>
      <c r="R38" s="6"/>
    </row>
    <row r="39" spans="1:18" ht="15" x14ac:dyDescent="0.3">
      <c r="A39" s="52">
        <v>2790</v>
      </c>
      <c r="B39" s="53">
        <v>44997</v>
      </c>
      <c r="C39" s="54">
        <v>45000</v>
      </c>
      <c r="D39" s="18"/>
      <c r="E39" s="55" t="s">
        <v>576</v>
      </c>
      <c r="F39" s="52" t="s">
        <v>502</v>
      </c>
      <c r="G39" s="18" t="s">
        <v>535</v>
      </c>
      <c r="H39" s="51">
        <v>20</v>
      </c>
      <c r="I39" s="56" t="s">
        <v>609</v>
      </c>
      <c r="J39" s="18" t="s">
        <v>558</v>
      </c>
      <c r="K39" s="52" t="s">
        <v>551</v>
      </c>
      <c r="L39" s="52">
        <v>1875</v>
      </c>
      <c r="M39" s="38">
        <v>1</v>
      </c>
      <c r="N39" s="18">
        <v>1875</v>
      </c>
      <c r="O39" s="18">
        <v>1025</v>
      </c>
      <c r="P39" s="18" t="s">
        <v>541</v>
      </c>
      <c r="Q39" s="18" t="s">
        <v>565</v>
      </c>
      <c r="R39" s="6"/>
    </row>
    <row r="40" spans="1:18" ht="15" x14ac:dyDescent="0.3">
      <c r="A40" s="52">
        <v>2850</v>
      </c>
      <c r="B40" s="53">
        <v>44998</v>
      </c>
      <c r="C40" s="54">
        <v>45001</v>
      </c>
      <c r="D40" s="18"/>
      <c r="E40" s="55" t="s">
        <v>576</v>
      </c>
      <c r="F40" s="52" t="s">
        <v>501</v>
      </c>
      <c r="G40" s="18" t="s">
        <v>534</v>
      </c>
      <c r="H40" s="51">
        <v>32</v>
      </c>
      <c r="I40" s="56" t="s">
        <v>610</v>
      </c>
      <c r="J40" s="18" t="s">
        <v>561</v>
      </c>
      <c r="K40" s="52" t="s">
        <v>549</v>
      </c>
      <c r="L40" s="52">
        <v>1596</v>
      </c>
      <c r="M40" s="38">
        <v>1</v>
      </c>
      <c r="N40" s="18">
        <v>1596</v>
      </c>
      <c r="O40" s="18">
        <v>746</v>
      </c>
      <c r="P40" s="18" t="s">
        <v>541</v>
      </c>
      <c r="Q40" s="18" t="s">
        <v>563</v>
      </c>
      <c r="R40" s="6"/>
    </row>
    <row r="41" spans="1:18" ht="15" x14ac:dyDescent="0.3">
      <c r="A41" s="52">
        <v>2906</v>
      </c>
      <c r="B41" s="53">
        <v>45000</v>
      </c>
      <c r="C41" s="54">
        <v>45003</v>
      </c>
      <c r="D41" s="18"/>
      <c r="E41" s="55" t="s">
        <v>576</v>
      </c>
      <c r="F41" s="52" t="s">
        <v>500</v>
      </c>
      <c r="G41" s="18" t="s">
        <v>534</v>
      </c>
      <c r="H41" s="51">
        <v>39</v>
      </c>
      <c r="I41" s="56" t="s">
        <v>611</v>
      </c>
      <c r="J41" s="18" t="s">
        <v>560</v>
      </c>
      <c r="K41" s="52" t="s">
        <v>550</v>
      </c>
      <c r="L41" s="52">
        <v>943</v>
      </c>
      <c r="M41" s="38">
        <v>1</v>
      </c>
      <c r="N41" s="18">
        <v>943</v>
      </c>
      <c r="O41" s="18">
        <v>93</v>
      </c>
      <c r="P41" s="18" t="s">
        <v>546</v>
      </c>
      <c r="Q41" s="18" t="s">
        <v>564</v>
      </c>
      <c r="R41" s="6"/>
    </row>
    <row r="42" spans="1:18" ht="15" x14ac:dyDescent="0.3">
      <c r="A42" s="52">
        <v>2938</v>
      </c>
      <c r="B42" s="53">
        <v>45003</v>
      </c>
      <c r="C42" s="54">
        <v>45006</v>
      </c>
      <c r="D42" s="18"/>
      <c r="E42" s="55" t="s">
        <v>576</v>
      </c>
      <c r="F42" s="52" t="s">
        <v>499</v>
      </c>
      <c r="G42" s="18" t="s">
        <v>534</v>
      </c>
      <c r="H42" s="51">
        <v>34</v>
      </c>
      <c r="I42" s="56" t="s">
        <v>612</v>
      </c>
      <c r="J42" s="18" t="s">
        <v>560</v>
      </c>
      <c r="K42" s="52" t="s">
        <v>180</v>
      </c>
      <c r="L42" s="52">
        <v>1222</v>
      </c>
      <c r="M42" s="38">
        <v>3</v>
      </c>
      <c r="N42" s="18">
        <v>3666</v>
      </c>
      <c r="O42" s="18">
        <v>2816</v>
      </c>
      <c r="P42" s="18" t="s">
        <v>546</v>
      </c>
      <c r="Q42" s="18" t="s">
        <v>566</v>
      </c>
      <c r="R42" s="6"/>
    </row>
    <row r="43" spans="1:18" ht="15" x14ac:dyDescent="0.3">
      <c r="A43" s="52">
        <v>2951</v>
      </c>
      <c r="B43" s="53">
        <v>45006</v>
      </c>
      <c r="C43" s="54">
        <v>45009</v>
      </c>
      <c r="D43" s="18"/>
      <c r="E43" s="55" t="s">
        <v>575</v>
      </c>
      <c r="F43" s="52" t="s">
        <v>498</v>
      </c>
      <c r="G43" s="18" t="s">
        <v>534</v>
      </c>
      <c r="H43" s="51">
        <v>43</v>
      </c>
      <c r="I43" s="56" t="s">
        <v>613</v>
      </c>
      <c r="J43" s="18" t="s">
        <v>557</v>
      </c>
      <c r="K43" s="52" t="s">
        <v>547</v>
      </c>
      <c r="L43" s="52">
        <v>1783</v>
      </c>
      <c r="M43" s="38">
        <v>1</v>
      </c>
      <c r="N43" s="18">
        <v>1783</v>
      </c>
      <c r="O43" s="18">
        <v>933</v>
      </c>
      <c r="P43" s="18" t="s">
        <v>543</v>
      </c>
      <c r="Q43" s="18" t="s">
        <v>567</v>
      </c>
      <c r="R43" s="6"/>
    </row>
    <row r="44" spans="1:18" ht="15" x14ac:dyDescent="0.3">
      <c r="A44" s="52">
        <v>3018</v>
      </c>
      <c r="B44" s="53">
        <v>45009</v>
      </c>
      <c r="C44" s="54">
        <v>45012</v>
      </c>
      <c r="D44" s="18"/>
      <c r="E44" s="55" t="s">
        <v>577</v>
      </c>
      <c r="F44" s="52" t="s">
        <v>497</v>
      </c>
      <c r="G44" s="18" t="s">
        <v>534</v>
      </c>
      <c r="H44" s="51">
        <v>47</v>
      </c>
      <c r="I44" s="56" t="s">
        <v>614</v>
      </c>
      <c r="J44" s="18" t="s">
        <v>559</v>
      </c>
      <c r="K44" s="52" t="s">
        <v>548</v>
      </c>
      <c r="L44" s="52">
        <v>1810</v>
      </c>
      <c r="M44" s="38">
        <v>1</v>
      </c>
      <c r="N44" s="18">
        <v>1810</v>
      </c>
      <c r="O44" s="18">
        <v>960</v>
      </c>
      <c r="P44" s="18" t="s">
        <v>543</v>
      </c>
      <c r="Q44" s="18" t="s">
        <v>568</v>
      </c>
      <c r="R44" s="6"/>
    </row>
    <row r="45" spans="1:18" ht="15" x14ac:dyDescent="0.3">
      <c r="A45" s="52">
        <v>3045</v>
      </c>
      <c r="B45" s="53">
        <v>45012</v>
      </c>
      <c r="C45" s="54">
        <v>45015</v>
      </c>
      <c r="D45" s="18"/>
      <c r="E45" s="55" t="s">
        <v>577</v>
      </c>
      <c r="F45" s="52" t="s">
        <v>496</v>
      </c>
      <c r="G45" s="18" t="s">
        <v>535</v>
      </c>
      <c r="H45" s="51">
        <v>31</v>
      </c>
      <c r="I45" s="56" t="s">
        <v>615</v>
      </c>
      <c r="J45" s="18" t="s">
        <v>554</v>
      </c>
      <c r="K45" s="52" t="s">
        <v>551</v>
      </c>
      <c r="L45" s="52">
        <v>1325</v>
      </c>
      <c r="M45" s="38">
        <v>2</v>
      </c>
      <c r="N45" s="18">
        <v>2650</v>
      </c>
      <c r="O45" s="18">
        <v>1800</v>
      </c>
      <c r="P45" s="18" t="s">
        <v>544</v>
      </c>
      <c r="Q45" s="18" t="s">
        <v>568</v>
      </c>
      <c r="R45" s="6"/>
    </row>
    <row r="46" spans="1:18" ht="15" x14ac:dyDescent="0.3">
      <c r="A46" s="52">
        <v>3047</v>
      </c>
      <c r="B46" s="53">
        <v>45019</v>
      </c>
      <c r="C46" s="54">
        <v>45022</v>
      </c>
      <c r="D46" s="18"/>
      <c r="E46" s="55" t="s">
        <v>576</v>
      </c>
      <c r="F46" s="52" t="s">
        <v>495</v>
      </c>
      <c r="G46" s="18" t="s">
        <v>534</v>
      </c>
      <c r="H46" s="51">
        <v>35</v>
      </c>
      <c r="I46" s="56" t="s">
        <v>616</v>
      </c>
      <c r="J46" s="18" t="s">
        <v>555</v>
      </c>
      <c r="K46" s="52" t="s">
        <v>549</v>
      </c>
      <c r="L46" s="52">
        <v>1856</v>
      </c>
      <c r="M46" s="38">
        <v>2</v>
      </c>
      <c r="N46" s="18">
        <v>3712</v>
      </c>
      <c r="O46" s="18">
        <v>2862</v>
      </c>
      <c r="P46" s="18" t="s">
        <v>542</v>
      </c>
      <c r="Q46" s="18" t="s">
        <v>563</v>
      </c>
      <c r="R46" s="6"/>
    </row>
    <row r="47" spans="1:18" ht="15" x14ac:dyDescent="0.3">
      <c r="A47" s="52">
        <v>3057</v>
      </c>
      <c r="B47" s="53">
        <v>45020</v>
      </c>
      <c r="C47" s="54">
        <v>45023</v>
      </c>
      <c r="D47" s="18"/>
      <c r="E47" s="55" t="s">
        <v>576</v>
      </c>
      <c r="F47" s="52" t="s">
        <v>494</v>
      </c>
      <c r="G47" s="18" t="s">
        <v>179</v>
      </c>
      <c r="H47" s="58">
        <v>21</v>
      </c>
      <c r="I47" s="56" t="s">
        <v>617</v>
      </c>
      <c r="J47" s="18" t="s">
        <v>555</v>
      </c>
      <c r="K47" s="52" t="s">
        <v>547</v>
      </c>
      <c r="L47" s="52">
        <v>1184</v>
      </c>
      <c r="M47" s="38">
        <v>2</v>
      </c>
      <c r="N47" s="18">
        <v>2368</v>
      </c>
      <c r="O47" s="18">
        <v>1518</v>
      </c>
      <c r="P47" s="18" t="s">
        <v>543</v>
      </c>
      <c r="Q47" s="18" t="s">
        <v>563</v>
      </c>
      <c r="R47" s="6"/>
    </row>
    <row r="48" spans="1:18" ht="15" x14ac:dyDescent="0.3">
      <c r="A48" s="52">
        <v>3068</v>
      </c>
      <c r="B48" s="53">
        <v>45022</v>
      </c>
      <c r="C48" s="54">
        <v>45025</v>
      </c>
      <c r="D48" s="18"/>
      <c r="E48" s="55" t="s">
        <v>576</v>
      </c>
      <c r="F48" s="52" t="s">
        <v>493</v>
      </c>
      <c r="G48" s="18" t="s">
        <v>534</v>
      </c>
      <c r="H48" s="58">
        <v>23</v>
      </c>
      <c r="I48" s="56" t="s">
        <v>618</v>
      </c>
      <c r="J48" s="18" t="s">
        <v>556</v>
      </c>
      <c r="K48" s="52" t="s">
        <v>550</v>
      </c>
      <c r="L48" s="52">
        <v>1772</v>
      </c>
      <c r="M48" s="38">
        <v>2</v>
      </c>
      <c r="N48" s="18">
        <v>3544</v>
      </c>
      <c r="O48" s="18">
        <v>2694</v>
      </c>
      <c r="P48" s="18" t="s">
        <v>543</v>
      </c>
      <c r="Q48" s="18" t="s">
        <v>563</v>
      </c>
      <c r="R48" s="6"/>
    </row>
    <row r="49" spans="1:18" ht="15" x14ac:dyDescent="0.3">
      <c r="A49" s="52">
        <v>3289</v>
      </c>
      <c r="B49" s="53">
        <v>45025</v>
      </c>
      <c r="C49" s="54">
        <v>45028</v>
      </c>
      <c r="D49" s="18"/>
      <c r="E49" s="55" t="s">
        <v>576</v>
      </c>
      <c r="F49" s="52" t="s">
        <v>492</v>
      </c>
      <c r="G49" s="18" t="s">
        <v>534</v>
      </c>
      <c r="H49" s="58">
        <v>25</v>
      </c>
      <c r="I49" s="56" t="s">
        <v>619</v>
      </c>
      <c r="J49" s="18" t="s">
        <v>555</v>
      </c>
      <c r="K49" s="52" t="s">
        <v>548</v>
      </c>
      <c r="L49" s="52">
        <v>1615</v>
      </c>
      <c r="M49" s="38">
        <v>2</v>
      </c>
      <c r="N49" s="18">
        <v>3230</v>
      </c>
      <c r="O49" s="18">
        <v>2380</v>
      </c>
      <c r="P49" s="18" t="s">
        <v>542</v>
      </c>
      <c r="Q49" s="18" t="s">
        <v>563</v>
      </c>
      <c r="R49" s="6"/>
    </row>
    <row r="50" spans="1:18" ht="15" x14ac:dyDescent="0.3">
      <c r="A50" s="52">
        <v>3298</v>
      </c>
      <c r="B50" s="53">
        <v>45028</v>
      </c>
      <c r="C50" s="54">
        <v>45031</v>
      </c>
      <c r="D50" s="18"/>
      <c r="E50" s="55" t="s">
        <v>576</v>
      </c>
      <c r="F50" s="52" t="s">
        <v>491</v>
      </c>
      <c r="G50" s="18" t="s">
        <v>534</v>
      </c>
      <c r="H50" s="58">
        <v>28</v>
      </c>
      <c r="I50" s="56" t="s">
        <v>620</v>
      </c>
      <c r="J50" s="18" t="s">
        <v>555</v>
      </c>
      <c r="K50" s="52" t="s">
        <v>180</v>
      </c>
      <c r="L50" s="52">
        <v>1196</v>
      </c>
      <c r="M50" s="38">
        <v>2</v>
      </c>
      <c r="N50" s="18">
        <v>2392</v>
      </c>
      <c r="O50" s="18">
        <v>1542</v>
      </c>
      <c r="P50" s="18" t="s">
        <v>541</v>
      </c>
      <c r="Q50" s="18" t="s">
        <v>563</v>
      </c>
      <c r="R50" s="6"/>
    </row>
    <row r="51" spans="1:18" ht="15" x14ac:dyDescent="0.3">
      <c r="A51" s="52">
        <v>3401</v>
      </c>
      <c r="B51" s="53">
        <v>45031</v>
      </c>
      <c r="C51" s="54">
        <v>45034</v>
      </c>
      <c r="D51" s="18"/>
      <c r="E51" s="55" t="s">
        <v>576</v>
      </c>
      <c r="F51" s="52" t="s">
        <v>490</v>
      </c>
      <c r="G51" s="18" t="s">
        <v>535</v>
      </c>
      <c r="H51" s="58">
        <v>20</v>
      </c>
      <c r="I51" s="56" t="s">
        <v>621</v>
      </c>
      <c r="J51" s="18" t="s">
        <v>556</v>
      </c>
      <c r="K51" s="52" t="s">
        <v>549</v>
      </c>
      <c r="L51" s="52">
        <v>810</v>
      </c>
      <c r="M51" s="38">
        <v>1</v>
      </c>
      <c r="N51" s="18">
        <v>810</v>
      </c>
      <c r="O51" s="18">
        <v>-40</v>
      </c>
      <c r="P51" s="18" t="s">
        <v>546</v>
      </c>
      <c r="Q51" s="18" t="s">
        <v>563</v>
      </c>
      <c r="R51" s="6"/>
    </row>
    <row r="52" spans="1:18" ht="15" x14ac:dyDescent="0.3">
      <c r="A52" s="52">
        <v>3457</v>
      </c>
      <c r="B52" s="53">
        <v>45034</v>
      </c>
      <c r="C52" s="54">
        <v>45037</v>
      </c>
      <c r="D52" s="18"/>
      <c r="E52" s="55" t="s">
        <v>576</v>
      </c>
      <c r="F52" s="52" t="s">
        <v>489</v>
      </c>
      <c r="G52" s="18" t="s">
        <v>535</v>
      </c>
      <c r="H52" s="58">
        <v>26</v>
      </c>
      <c r="I52" s="56" t="s">
        <v>622</v>
      </c>
      <c r="J52" s="18" t="s">
        <v>557</v>
      </c>
      <c r="K52" s="52" t="s">
        <v>551</v>
      </c>
      <c r="L52" s="52">
        <v>1178</v>
      </c>
      <c r="M52" s="38">
        <v>1</v>
      </c>
      <c r="N52" s="18">
        <v>1178</v>
      </c>
      <c r="O52" s="18">
        <v>328</v>
      </c>
      <c r="P52" s="18" t="s">
        <v>544</v>
      </c>
      <c r="Q52" s="18" t="s">
        <v>563</v>
      </c>
      <c r="R52" s="6"/>
    </row>
    <row r="53" spans="1:18" ht="15" x14ac:dyDescent="0.3">
      <c r="A53" s="52">
        <v>3457</v>
      </c>
      <c r="B53" s="53">
        <v>45037</v>
      </c>
      <c r="C53" s="54">
        <v>45040</v>
      </c>
      <c r="D53" s="18"/>
      <c r="E53" s="55" t="s">
        <v>577</v>
      </c>
      <c r="F53" s="52" t="s">
        <v>488</v>
      </c>
      <c r="G53" s="18" t="s">
        <v>535</v>
      </c>
      <c r="H53" s="58">
        <v>24</v>
      </c>
      <c r="I53" s="56" t="s">
        <v>623</v>
      </c>
      <c r="J53" s="18" t="s">
        <v>557</v>
      </c>
      <c r="K53" s="52" t="s">
        <v>180</v>
      </c>
      <c r="L53" s="52">
        <v>1657</v>
      </c>
      <c r="M53" s="38">
        <v>2</v>
      </c>
      <c r="N53" s="18">
        <v>3314</v>
      </c>
      <c r="O53" s="18">
        <v>2464</v>
      </c>
      <c r="P53" s="18" t="s">
        <v>541</v>
      </c>
      <c r="Q53" s="18" t="s">
        <v>565</v>
      </c>
      <c r="R53" s="6"/>
    </row>
    <row r="54" spans="1:18" ht="15" x14ac:dyDescent="0.3">
      <c r="A54" s="52">
        <v>3642</v>
      </c>
      <c r="B54" s="53">
        <v>45040</v>
      </c>
      <c r="C54" s="54">
        <v>45043</v>
      </c>
      <c r="D54" s="18"/>
      <c r="E54" s="55" t="s">
        <v>577</v>
      </c>
      <c r="F54" s="52" t="s">
        <v>487</v>
      </c>
      <c r="G54" s="18" t="s">
        <v>534</v>
      </c>
      <c r="H54" s="58">
        <v>27</v>
      </c>
      <c r="I54" s="56" t="s">
        <v>624</v>
      </c>
      <c r="J54" s="18" t="s">
        <v>554</v>
      </c>
      <c r="K54" s="52" t="s">
        <v>550</v>
      </c>
      <c r="L54" s="52">
        <v>1327</v>
      </c>
      <c r="M54" s="38">
        <v>2</v>
      </c>
      <c r="N54" s="18">
        <v>2654</v>
      </c>
      <c r="O54" s="18">
        <v>1804</v>
      </c>
      <c r="P54" s="18" t="s">
        <v>541</v>
      </c>
      <c r="Q54" s="18" t="s">
        <v>569</v>
      </c>
      <c r="R54" s="6"/>
    </row>
    <row r="55" spans="1:18" ht="15" x14ac:dyDescent="0.3">
      <c r="A55" s="52">
        <v>3715</v>
      </c>
      <c r="B55" s="53">
        <v>45043</v>
      </c>
      <c r="C55" s="54">
        <v>45046</v>
      </c>
      <c r="D55" s="18"/>
      <c r="E55" s="55" t="s">
        <v>575</v>
      </c>
      <c r="F55" s="52" t="s">
        <v>486</v>
      </c>
      <c r="G55" s="18" t="s">
        <v>534</v>
      </c>
      <c r="H55" s="58">
        <v>22</v>
      </c>
      <c r="I55" s="56" t="s">
        <v>625</v>
      </c>
      <c r="J55" s="18" t="s">
        <v>555</v>
      </c>
      <c r="K55" s="52" t="s">
        <v>548</v>
      </c>
      <c r="L55" s="52">
        <v>856</v>
      </c>
      <c r="M55" s="38">
        <v>2</v>
      </c>
      <c r="N55" s="18">
        <v>1712</v>
      </c>
      <c r="O55" s="18">
        <v>862</v>
      </c>
      <c r="P55" s="18" t="s">
        <v>541</v>
      </c>
      <c r="Q55" s="18" t="s">
        <v>570</v>
      </c>
      <c r="R55" s="6"/>
    </row>
    <row r="56" spans="1:18" ht="15" x14ac:dyDescent="0.3">
      <c r="A56" s="52">
        <v>3719</v>
      </c>
      <c r="B56" s="53">
        <v>45046</v>
      </c>
      <c r="C56" s="54">
        <v>45049</v>
      </c>
      <c r="D56" s="18"/>
      <c r="E56" s="55" t="s">
        <v>576</v>
      </c>
      <c r="F56" s="52" t="s">
        <v>485</v>
      </c>
      <c r="G56" s="18" t="s">
        <v>534</v>
      </c>
      <c r="H56" s="58">
        <v>29</v>
      </c>
      <c r="I56" s="56" t="s">
        <v>626</v>
      </c>
      <c r="J56" s="18" t="s">
        <v>561</v>
      </c>
      <c r="K56" s="52" t="s">
        <v>547</v>
      </c>
      <c r="L56" s="52">
        <v>1883</v>
      </c>
      <c r="M56" s="38">
        <v>2</v>
      </c>
      <c r="N56" s="18">
        <v>3766</v>
      </c>
      <c r="O56" s="18">
        <v>2916</v>
      </c>
      <c r="P56" s="18" t="s">
        <v>541</v>
      </c>
      <c r="Q56" s="18" t="s">
        <v>566</v>
      </c>
      <c r="R56" s="6"/>
    </row>
    <row r="57" spans="1:18" ht="15" x14ac:dyDescent="0.3">
      <c r="A57" s="52">
        <v>3769</v>
      </c>
      <c r="B57" s="53">
        <v>45047</v>
      </c>
      <c r="C57" s="54">
        <v>45050</v>
      </c>
      <c r="D57" s="18"/>
      <c r="E57" s="55" t="s">
        <v>576</v>
      </c>
      <c r="F57" s="52" t="s">
        <v>484</v>
      </c>
      <c r="G57" s="18" t="s">
        <v>535</v>
      </c>
      <c r="H57" s="58">
        <v>19</v>
      </c>
      <c r="I57" s="56" t="s">
        <v>627</v>
      </c>
      <c r="J57" s="18" t="s">
        <v>560</v>
      </c>
      <c r="K57" s="52" t="s">
        <v>549</v>
      </c>
      <c r="L57" s="52">
        <v>1237</v>
      </c>
      <c r="M57" s="38">
        <v>2</v>
      </c>
      <c r="N57" s="18">
        <v>2474</v>
      </c>
      <c r="O57" s="18">
        <v>1624</v>
      </c>
      <c r="P57" s="18" t="s">
        <v>541</v>
      </c>
      <c r="Q57" s="18" t="s">
        <v>564</v>
      </c>
      <c r="R57" s="6"/>
    </row>
    <row r="58" spans="1:18" ht="15" x14ac:dyDescent="0.3">
      <c r="A58" s="52">
        <v>3820</v>
      </c>
      <c r="B58" s="53">
        <v>45048</v>
      </c>
      <c r="C58" s="54">
        <v>45051</v>
      </c>
      <c r="D58" s="18"/>
      <c r="E58" s="55" t="s">
        <v>576</v>
      </c>
      <c r="F58" s="52" t="s">
        <v>483</v>
      </c>
      <c r="G58" s="18" t="s">
        <v>534</v>
      </c>
      <c r="H58" s="58">
        <v>20</v>
      </c>
      <c r="I58" s="56" t="s">
        <v>628</v>
      </c>
      <c r="J58" s="18" t="s">
        <v>558</v>
      </c>
      <c r="K58" s="52" t="s">
        <v>551</v>
      </c>
      <c r="L58" s="52">
        <v>1355</v>
      </c>
      <c r="M58" s="38">
        <v>1</v>
      </c>
      <c r="N58" s="18">
        <v>1355</v>
      </c>
      <c r="O58" s="18">
        <v>505</v>
      </c>
      <c r="P58" s="18" t="s">
        <v>544</v>
      </c>
      <c r="Q58" s="18" t="s">
        <v>567</v>
      </c>
      <c r="R58" s="6"/>
    </row>
    <row r="59" spans="1:18" ht="15" x14ac:dyDescent="0.3">
      <c r="A59" s="52">
        <v>3824</v>
      </c>
      <c r="B59" s="53">
        <v>45050</v>
      </c>
      <c r="C59" s="54">
        <v>45053</v>
      </c>
      <c r="D59" s="18"/>
      <c r="E59" s="55" t="s">
        <v>576</v>
      </c>
      <c r="F59" s="52" t="s">
        <v>482</v>
      </c>
      <c r="G59" s="18" t="s">
        <v>535</v>
      </c>
      <c r="H59" s="58">
        <v>23</v>
      </c>
      <c r="I59" s="56" t="s">
        <v>629</v>
      </c>
      <c r="J59" s="18" t="s">
        <v>557</v>
      </c>
      <c r="K59" s="52" t="s">
        <v>550</v>
      </c>
      <c r="L59" s="52">
        <v>894</v>
      </c>
      <c r="M59" s="38">
        <v>2</v>
      </c>
      <c r="N59" s="18">
        <v>1788</v>
      </c>
      <c r="O59" s="18">
        <v>938</v>
      </c>
      <c r="P59" s="18" t="s">
        <v>543</v>
      </c>
      <c r="Q59" s="18" t="s">
        <v>568</v>
      </c>
      <c r="R59" s="6"/>
    </row>
    <row r="60" spans="1:18" ht="15" x14ac:dyDescent="0.3">
      <c r="A60" s="52">
        <v>3854</v>
      </c>
      <c r="B60" s="53">
        <v>45051</v>
      </c>
      <c r="C60" s="54">
        <v>45054</v>
      </c>
      <c r="D60" s="18"/>
      <c r="E60" s="55" t="s">
        <v>576</v>
      </c>
      <c r="F60" s="52" t="s">
        <v>481</v>
      </c>
      <c r="G60" s="18" t="s">
        <v>535</v>
      </c>
      <c r="H60" s="58">
        <v>27</v>
      </c>
      <c r="I60" s="56" t="s">
        <v>630</v>
      </c>
      <c r="J60" s="18" t="s">
        <v>556</v>
      </c>
      <c r="K60" s="52" t="s">
        <v>180</v>
      </c>
      <c r="L60" s="52">
        <v>1644</v>
      </c>
      <c r="M60" s="38">
        <v>1</v>
      </c>
      <c r="N60" s="18">
        <v>1644</v>
      </c>
      <c r="O60" s="18">
        <v>794</v>
      </c>
      <c r="P60" s="18" t="s">
        <v>546</v>
      </c>
      <c r="Q60" s="18" t="s">
        <v>563</v>
      </c>
      <c r="R60" s="6"/>
    </row>
    <row r="61" spans="1:18" ht="15" x14ac:dyDescent="0.3">
      <c r="A61" s="52">
        <v>3856</v>
      </c>
      <c r="B61" s="53">
        <v>45053</v>
      </c>
      <c r="C61" s="54">
        <v>45056</v>
      </c>
      <c r="D61" s="18"/>
      <c r="E61" s="55" t="s">
        <v>576</v>
      </c>
      <c r="F61" s="52" t="s">
        <v>480</v>
      </c>
      <c r="G61" s="18" t="s">
        <v>534</v>
      </c>
      <c r="H61" s="58">
        <v>25</v>
      </c>
      <c r="I61" s="56" t="s">
        <v>631</v>
      </c>
      <c r="J61" s="18" t="s">
        <v>554</v>
      </c>
      <c r="K61" s="52" t="s">
        <v>548</v>
      </c>
      <c r="L61" s="52">
        <v>1399</v>
      </c>
      <c r="M61" s="38">
        <v>1</v>
      </c>
      <c r="N61" s="18">
        <v>1399</v>
      </c>
      <c r="O61" s="18">
        <v>549</v>
      </c>
      <c r="P61" s="18" t="s">
        <v>541</v>
      </c>
      <c r="Q61" s="18" t="s">
        <v>565</v>
      </c>
      <c r="R61" s="6"/>
    </row>
    <row r="62" spans="1:18" ht="15" x14ac:dyDescent="0.3">
      <c r="A62" s="52">
        <v>3857</v>
      </c>
      <c r="B62" s="53">
        <v>45054</v>
      </c>
      <c r="C62" s="54">
        <v>45057</v>
      </c>
      <c r="D62" s="18"/>
      <c r="E62" s="55" t="s">
        <v>576</v>
      </c>
      <c r="F62" s="52" t="s">
        <v>479</v>
      </c>
      <c r="G62" s="18" t="s">
        <v>535</v>
      </c>
      <c r="H62" s="58">
        <v>22</v>
      </c>
      <c r="I62" s="56" t="s">
        <v>632</v>
      </c>
      <c r="J62" s="18" t="s">
        <v>559</v>
      </c>
      <c r="K62" s="52" t="s">
        <v>547</v>
      </c>
      <c r="L62" s="52">
        <v>1422</v>
      </c>
      <c r="M62" s="38">
        <v>2</v>
      </c>
      <c r="N62" s="18">
        <v>2844</v>
      </c>
      <c r="O62" s="18">
        <v>1994</v>
      </c>
      <c r="P62" s="18" t="s">
        <v>541</v>
      </c>
      <c r="Q62" s="18" t="s">
        <v>566</v>
      </c>
      <c r="R62" s="6"/>
    </row>
    <row r="63" spans="1:18" ht="15" x14ac:dyDescent="0.3">
      <c r="A63" s="52">
        <v>3920</v>
      </c>
      <c r="B63" s="53">
        <v>45056</v>
      </c>
      <c r="C63" s="54">
        <v>45059</v>
      </c>
      <c r="D63" s="18"/>
      <c r="E63" s="55" t="s">
        <v>576</v>
      </c>
      <c r="F63" s="52" t="s">
        <v>478</v>
      </c>
      <c r="G63" s="18" t="s">
        <v>534</v>
      </c>
      <c r="H63" s="58">
        <v>24</v>
      </c>
      <c r="I63" s="56" t="s">
        <v>633</v>
      </c>
      <c r="J63" s="18" t="s">
        <v>559</v>
      </c>
      <c r="K63" s="52" t="s">
        <v>551</v>
      </c>
      <c r="L63" s="52">
        <v>1136</v>
      </c>
      <c r="M63" s="38">
        <v>2</v>
      </c>
      <c r="N63" s="18">
        <v>2272</v>
      </c>
      <c r="O63" s="18">
        <v>1422</v>
      </c>
      <c r="P63" s="18" t="s">
        <v>544</v>
      </c>
      <c r="Q63" s="18" t="s">
        <v>570</v>
      </c>
      <c r="R63" s="6"/>
    </row>
    <row r="64" spans="1:18" ht="15" x14ac:dyDescent="0.3">
      <c r="A64" s="52">
        <v>3927</v>
      </c>
      <c r="B64" s="53">
        <v>45057</v>
      </c>
      <c r="C64" s="54">
        <v>45060</v>
      </c>
      <c r="D64" s="18"/>
      <c r="E64" s="55" t="s">
        <v>577</v>
      </c>
      <c r="F64" s="52" t="s">
        <v>477</v>
      </c>
      <c r="G64" s="18" t="s">
        <v>534</v>
      </c>
      <c r="H64" s="58">
        <v>28</v>
      </c>
      <c r="I64" s="56" t="s">
        <v>634</v>
      </c>
      <c r="J64" s="18" t="s">
        <v>560</v>
      </c>
      <c r="K64" s="52" t="s">
        <v>549</v>
      </c>
      <c r="L64" s="52">
        <v>1813</v>
      </c>
      <c r="M64" s="38">
        <v>2</v>
      </c>
      <c r="N64" s="18">
        <v>3626</v>
      </c>
      <c r="O64" s="18">
        <v>2776</v>
      </c>
      <c r="P64" s="18" t="s">
        <v>543</v>
      </c>
      <c r="Q64" s="18" t="s">
        <v>566</v>
      </c>
      <c r="R64" s="6"/>
    </row>
    <row r="65" spans="1:18" ht="15" x14ac:dyDescent="0.3">
      <c r="A65" s="52">
        <v>4032</v>
      </c>
      <c r="B65" s="53">
        <v>45059</v>
      </c>
      <c r="C65" s="54">
        <v>45062</v>
      </c>
      <c r="D65" s="18"/>
      <c r="E65" s="55" t="s">
        <v>577</v>
      </c>
      <c r="F65" s="52" t="s">
        <v>476</v>
      </c>
      <c r="G65" s="18" t="s">
        <v>534</v>
      </c>
      <c r="H65" s="58">
        <v>26</v>
      </c>
      <c r="I65" s="56" t="s">
        <v>635</v>
      </c>
      <c r="J65" s="18" t="s">
        <v>561</v>
      </c>
      <c r="K65" s="52" t="s">
        <v>180</v>
      </c>
      <c r="L65" s="52"/>
      <c r="M65" s="38">
        <v>2</v>
      </c>
      <c r="N65" s="18">
        <v>2254</v>
      </c>
      <c r="O65" s="18">
        <v>1404</v>
      </c>
      <c r="P65" s="18" t="s">
        <v>542</v>
      </c>
      <c r="Q65" s="18" t="s">
        <v>567</v>
      </c>
      <c r="R65" s="6"/>
    </row>
    <row r="66" spans="1:18" ht="15" x14ac:dyDescent="0.3">
      <c r="A66" s="52">
        <v>4068</v>
      </c>
      <c r="B66" s="53">
        <v>45060</v>
      </c>
      <c r="C66" s="54">
        <v>45063</v>
      </c>
      <c r="D66" s="18"/>
      <c r="E66" s="55" t="s">
        <v>577</v>
      </c>
      <c r="F66" s="52" t="s">
        <v>475</v>
      </c>
      <c r="G66" s="18" t="s">
        <v>534</v>
      </c>
      <c r="H66" s="58">
        <v>21</v>
      </c>
      <c r="I66" s="56" t="s">
        <v>636</v>
      </c>
      <c r="J66" s="18" t="s">
        <v>560</v>
      </c>
      <c r="K66" s="52" t="s">
        <v>550</v>
      </c>
      <c r="L66" s="52">
        <v>1066</v>
      </c>
      <c r="M66" s="38">
        <v>2</v>
      </c>
      <c r="N66" s="18">
        <v>2132</v>
      </c>
      <c r="O66" s="18">
        <v>1282</v>
      </c>
      <c r="P66" s="18" t="s">
        <v>542</v>
      </c>
      <c r="Q66" s="18" t="s">
        <v>568</v>
      </c>
      <c r="R66" s="6"/>
    </row>
    <row r="67" spans="1:18" ht="15" x14ac:dyDescent="0.3">
      <c r="A67" s="52">
        <v>4078</v>
      </c>
      <c r="B67" s="53">
        <v>45062</v>
      </c>
      <c r="C67" s="54">
        <v>45065</v>
      </c>
      <c r="D67" s="18"/>
      <c r="E67" s="55" t="s">
        <v>577</v>
      </c>
      <c r="F67" s="52" t="s">
        <v>474</v>
      </c>
      <c r="G67" s="18" t="s">
        <v>534</v>
      </c>
      <c r="H67" s="58">
        <v>28</v>
      </c>
      <c r="I67" s="56" t="s">
        <v>637</v>
      </c>
      <c r="J67" s="18" t="s">
        <v>555</v>
      </c>
      <c r="K67" s="52" t="s">
        <v>548</v>
      </c>
      <c r="L67" s="52">
        <v>1202</v>
      </c>
      <c r="M67" s="38">
        <v>1</v>
      </c>
      <c r="N67" s="18">
        <v>1202</v>
      </c>
      <c r="O67" s="18">
        <v>352</v>
      </c>
      <c r="P67" s="18" t="s">
        <v>546</v>
      </c>
      <c r="Q67" s="18" t="s">
        <v>564</v>
      </c>
      <c r="R67" s="6"/>
    </row>
    <row r="68" spans="1:18" ht="15" x14ac:dyDescent="0.3">
      <c r="A68" s="52">
        <v>4102</v>
      </c>
      <c r="B68" s="53">
        <v>45063</v>
      </c>
      <c r="C68" s="54">
        <v>45066</v>
      </c>
      <c r="D68" s="18"/>
      <c r="E68" s="55" t="s">
        <v>577</v>
      </c>
      <c r="F68" s="52" t="s">
        <v>473</v>
      </c>
      <c r="G68" s="18" t="s">
        <v>534</v>
      </c>
      <c r="H68" s="58">
        <v>34</v>
      </c>
      <c r="I68" s="56" t="s">
        <v>626</v>
      </c>
      <c r="J68" s="18" t="s">
        <v>555</v>
      </c>
      <c r="K68" s="52" t="s">
        <v>547</v>
      </c>
      <c r="L68" s="52">
        <v>1936</v>
      </c>
      <c r="M68" s="38">
        <v>1</v>
      </c>
      <c r="N68" s="18">
        <v>1936</v>
      </c>
      <c r="O68" s="18">
        <v>1086</v>
      </c>
      <c r="P68" s="18" t="s">
        <v>544</v>
      </c>
      <c r="Q68" s="18" t="s">
        <v>565</v>
      </c>
      <c r="R68" s="6"/>
    </row>
    <row r="69" spans="1:18" ht="15" x14ac:dyDescent="0.3">
      <c r="A69" s="52">
        <v>4106</v>
      </c>
      <c r="B69" s="53">
        <v>45065</v>
      </c>
      <c r="C69" s="54">
        <v>45068</v>
      </c>
      <c r="D69" s="18"/>
      <c r="E69" s="55" t="s">
        <v>577</v>
      </c>
      <c r="F69" s="52" t="s">
        <v>472</v>
      </c>
      <c r="G69" s="18" t="s">
        <v>534</v>
      </c>
      <c r="H69" s="58">
        <v>31</v>
      </c>
      <c r="I69" s="56" t="s">
        <v>638</v>
      </c>
      <c r="J69" s="18" t="s">
        <v>556</v>
      </c>
      <c r="K69" s="52" t="s">
        <v>551</v>
      </c>
      <c r="L69" s="52">
        <v>1487</v>
      </c>
      <c r="M69" s="38">
        <v>1</v>
      </c>
      <c r="N69" s="18">
        <v>1487</v>
      </c>
      <c r="O69" s="18">
        <v>637</v>
      </c>
      <c r="P69" s="18" t="s">
        <v>544</v>
      </c>
      <c r="Q69" s="18" t="s">
        <v>569</v>
      </c>
      <c r="R69" s="6"/>
    </row>
    <row r="70" spans="1:18" ht="15" x14ac:dyDescent="0.3">
      <c r="A70" s="52">
        <v>4270</v>
      </c>
      <c r="B70" s="53">
        <v>45066</v>
      </c>
      <c r="C70" s="54">
        <v>45069</v>
      </c>
      <c r="D70" s="18"/>
      <c r="E70" s="55" t="s">
        <v>577</v>
      </c>
      <c r="F70" s="52" t="s">
        <v>471</v>
      </c>
      <c r="G70" s="18" t="s">
        <v>534</v>
      </c>
      <c r="H70" s="58">
        <v>30</v>
      </c>
      <c r="I70" s="56" t="s">
        <v>639</v>
      </c>
      <c r="J70" s="18" t="s">
        <v>554</v>
      </c>
      <c r="K70" s="52" t="s">
        <v>549</v>
      </c>
      <c r="L70" s="52">
        <v>1859</v>
      </c>
      <c r="M70" s="38">
        <v>1</v>
      </c>
      <c r="N70" s="18">
        <v>1859</v>
      </c>
      <c r="O70" s="18">
        <v>1009</v>
      </c>
      <c r="P70" s="18" t="s">
        <v>541</v>
      </c>
      <c r="Q70" s="18" t="s">
        <v>566</v>
      </c>
      <c r="R70" s="6"/>
    </row>
    <row r="71" spans="1:18" ht="15" x14ac:dyDescent="0.3">
      <c r="A71" s="52">
        <v>4297</v>
      </c>
      <c r="B71" s="53">
        <v>45068</v>
      </c>
      <c r="C71" s="54">
        <v>45071</v>
      </c>
      <c r="D71" s="18"/>
      <c r="E71" s="55" t="s">
        <v>576</v>
      </c>
      <c r="F71" s="52" t="s">
        <v>470</v>
      </c>
      <c r="G71" s="18" t="s">
        <v>534</v>
      </c>
      <c r="H71" s="58">
        <v>32</v>
      </c>
      <c r="I71" s="56" t="s">
        <v>640</v>
      </c>
      <c r="J71" s="18" t="s">
        <v>555</v>
      </c>
      <c r="K71" s="52" t="s">
        <v>550</v>
      </c>
      <c r="L71" s="52">
        <v>1802</v>
      </c>
      <c r="M71" s="38">
        <v>2</v>
      </c>
      <c r="N71" s="18">
        <v>3604</v>
      </c>
      <c r="O71" s="18">
        <v>2754</v>
      </c>
      <c r="P71" s="18" t="s">
        <v>541</v>
      </c>
      <c r="Q71" s="18" t="s">
        <v>567</v>
      </c>
      <c r="R71" s="6"/>
    </row>
    <row r="72" spans="1:18" ht="15" x14ac:dyDescent="0.3">
      <c r="A72" s="52">
        <v>4583</v>
      </c>
      <c r="B72" s="53">
        <v>45069</v>
      </c>
      <c r="C72" s="54">
        <v>45072</v>
      </c>
      <c r="D72" s="18"/>
      <c r="E72" s="55" t="s">
        <v>576</v>
      </c>
      <c r="F72" s="52" t="s">
        <v>469</v>
      </c>
      <c r="G72" s="18" t="s">
        <v>534</v>
      </c>
      <c r="H72" s="58">
        <v>26</v>
      </c>
      <c r="I72" s="56" t="s">
        <v>641</v>
      </c>
      <c r="J72" s="18" t="s">
        <v>554</v>
      </c>
      <c r="K72" s="52" t="s">
        <v>180</v>
      </c>
      <c r="L72" s="52">
        <v>1498</v>
      </c>
      <c r="M72" s="38">
        <v>2</v>
      </c>
      <c r="N72" s="18">
        <v>2996</v>
      </c>
      <c r="O72" s="18">
        <v>2146</v>
      </c>
      <c r="P72" s="18" t="s">
        <v>541</v>
      </c>
      <c r="Q72" s="18" t="s">
        <v>568</v>
      </c>
      <c r="R72" s="6"/>
    </row>
    <row r="73" spans="1:18" ht="15" x14ac:dyDescent="0.3">
      <c r="A73" s="52">
        <v>4637</v>
      </c>
      <c r="B73" s="53">
        <v>45071</v>
      </c>
      <c r="C73" s="54">
        <v>45074</v>
      </c>
      <c r="D73" s="18"/>
      <c r="E73" s="55" t="s">
        <v>576</v>
      </c>
      <c r="F73" s="52" t="s">
        <v>468</v>
      </c>
      <c r="G73" s="18" t="s">
        <v>180</v>
      </c>
      <c r="H73" s="58">
        <v>33</v>
      </c>
      <c r="I73" s="56" t="s">
        <v>642</v>
      </c>
      <c r="J73" s="18" t="s">
        <v>558</v>
      </c>
      <c r="K73" s="52" t="s">
        <v>548</v>
      </c>
      <c r="L73" s="52">
        <v>1763</v>
      </c>
      <c r="M73" s="38">
        <v>1</v>
      </c>
      <c r="N73" s="18">
        <v>1763</v>
      </c>
      <c r="O73" s="18">
        <v>913</v>
      </c>
      <c r="P73" s="18" t="s">
        <v>542</v>
      </c>
      <c r="Q73" s="18" t="s">
        <v>563</v>
      </c>
      <c r="R73" s="6"/>
    </row>
    <row r="74" spans="1:18" ht="15" x14ac:dyDescent="0.3">
      <c r="A74" s="52">
        <v>4685</v>
      </c>
      <c r="B74" s="53">
        <v>45072</v>
      </c>
      <c r="C74" s="54">
        <v>45075</v>
      </c>
      <c r="D74" s="18"/>
      <c r="E74" s="55" t="s">
        <v>576</v>
      </c>
      <c r="F74" s="52" t="s">
        <v>467</v>
      </c>
      <c r="G74" s="18" t="s">
        <v>534</v>
      </c>
      <c r="H74" s="58">
        <v>27</v>
      </c>
      <c r="I74" s="56" t="s">
        <v>643</v>
      </c>
      <c r="J74" s="18" t="s">
        <v>555</v>
      </c>
      <c r="K74" s="52" t="s">
        <v>547</v>
      </c>
      <c r="L74" s="52">
        <v>971</v>
      </c>
      <c r="M74" s="38">
        <v>1</v>
      </c>
      <c r="N74" s="18">
        <v>971</v>
      </c>
      <c r="O74" s="18">
        <v>121</v>
      </c>
      <c r="P74" s="18" t="s">
        <v>542</v>
      </c>
      <c r="Q74" s="18" t="s">
        <v>568</v>
      </c>
      <c r="R74" s="6"/>
    </row>
    <row r="75" spans="1:18" ht="15" x14ac:dyDescent="0.3">
      <c r="A75" s="52">
        <v>4735</v>
      </c>
      <c r="B75" s="53">
        <v>45075</v>
      </c>
      <c r="C75" s="54">
        <v>45078</v>
      </c>
      <c r="D75" s="18"/>
      <c r="E75" s="55" t="s">
        <v>576</v>
      </c>
      <c r="F75" s="52" t="s">
        <v>466</v>
      </c>
      <c r="G75" s="18" t="s">
        <v>180</v>
      </c>
      <c r="H75" s="58">
        <v>29</v>
      </c>
      <c r="I75" s="56" t="s">
        <v>644</v>
      </c>
      <c r="J75" s="18" t="s">
        <v>556</v>
      </c>
      <c r="K75" s="52" t="s">
        <v>551</v>
      </c>
      <c r="L75" s="52">
        <v>1698</v>
      </c>
      <c r="M75" s="38">
        <v>2</v>
      </c>
      <c r="N75" s="18">
        <v>3396</v>
      </c>
      <c r="O75" s="18">
        <v>2546</v>
      </c>
      <c r="P75" s="18" t="s">
        <v>544</v>
      </c>
      <c r="Q75" s="18" t="s">
        <v>568</v>
      </c>
      <c r="R75" s="6"/>
    </row>
    <row r="76" spans="1:18" ht="15" x14ac:dyDescent="0.3">
      <c r="A76" s="52">
        <v>4761</v>
      </c>
      <c r="B76" s="53">
        <v>45080</v>
      </c>
      <c r="C76" s="54">
        <v>45083</v>
      </c>
      <c r="D76" s="18"/>
      <c r="E76" s="55" t="s">
        <v>576</v>
      </c>
      <c r="F76" s="52" t="s">
        <v>465</v>
      </c>
      <c r="G76" s="18" t="s">
        <v>534</v>
      </c>
      <c r="H76" s="58">
        <v>35</v>
      </c>
      <c r="I76" s="56" t="s">
        <v>645</v>
      </c>
      <c r="J76" s="18" t="s">
        <v>556</v>
      </c>
      <c r="K76" s="52" t="s">
        <v>549</v>
      </c>
      <c r="L76" s="52">
        <v>929</v>
      </c>
      <c r="M76" s="38">
        <v>1</v>
      </c>
      <c r="N76" s="18">
        <v>929</v>
      </c>
      <c r="O76" s="18">
        <v>79</v>
      </c>
      <c r="P76" s="18" t="s">
        <v>546</v>
      </c>
      <c r="Q76" s="18" t="s">
        <v>565</v>
      </c>
      <c r="R76" s="6"/>
    </row>
    <row r="77" spans="1:18" ht="15" x14ac:dyDescent="0.3">
      <c r="A77" s="52">
        <v>4801</v>
      </c>
      <c r="B77" s="53">
        <v>45085</v>
      </c>
      <c r="C77" s="54">
        <v>45088</v>
      </c>
      <c r="D77" s="18"/>
      <c r="E77" s="55" t="s">
        <v>576</v>
      </c>
      <c r="F77" s="52" t="s">
        <v>464</v>
      </c>
      <c r="G77" s="18" t="s">
        <v>535</v>
      </c>
      <c r="H77" s="58">
        <v>25</v>
      </c>
      <c r="I77" s="56" t="s">
        <v>646</v>
      </c>
      <c r="J77" s="18" t="s">
        <v>557</v>
      </c>
      <c r="K77" s="52" t="s">
        <v>550</v>
      </c>
      <c r="L77" s="52">
        <v>1957</v>
      </c>
      <c r="M77" s="38">
        <v>2</v>
      </c>
      <c r="N77" s="18">
        <v>3914</v>
      </c>
      <c r="O77" s="18">
        <v>3064</v>
      </c>
      <c r="P77" s="18" t="s">
        <v>546</v>
      </c>
      <c r="Q77" s="18" t="s">
        <v>569</v>
      </c>
      <c r="R77" s="6"/>
    </row>
    <row r="78" spans="1:18" ht="15" x14ac:dyDescent="0.3">
      <c r="A78" s="52">
        <v>4857</v>
      </c>
      <c r="B78" s="53">
        <v>45086</v>
      </c>
      <c r="C78" s="54">
        <v>45089</v>
      </c>
      <c r="D78" s="18"/>
      <c r="E78" s="55" t="s">
        <v>577</v>
      </c>
      <c r="F78" s="52" t="s">
        <v>463</v>
      </c>
      <c r="G78" s="18" t="s">
        <v>534</v>
      </c>
      <c r="H78" s="58">
        <v>32</v>
      </c>
      <c r="I78" s="56" t="s">
        <v>647</v>
      </c>
      <c r="J78" s="18" t="s">
        <v>561</v>
      </c>
      <c r="K78" s="52" t="s">
        <v>180</v>
      </c>
      <c r="L78" s="52">
        <v>1446</v>
      </c>
      <c r="M78" s="38">
        <v>1</v>
      </c>
      <c r="N78" s="18">
        <v>1446</v>
      </c>
      <c r="O78" s="18">
        <v>596</v>
      </c>
      <c r="P78" s="18" t="s">
        <v>546</v>
      </c>
      <c r="Q78" s="18" t="s">
        <v>570</v>
      </c>
      <c r="R78" s="6"/>
    </row>
    <row r="79" spans="1:18" ht="15" x14ac:dyDescent="0.3">
      <c r="A79" s="52">
        <v>4861</v>
      </c>
      <c r="B79" s="53">
        <v>45089</v>
      </c>
      <c r="C79" s="54">
        <v>45092</v>
      </c>
      <c r="D79" s="18"/>
      <c r="E79" s="55" t="s">
        <v>576</v>
      </c>
      <c r="F79" s="52" t="s">
        <v>462</v>
      </c>
      <c r="G79" s="18" t="s">
        <v>534</v>
      </c>
      <c r="H79" s="58">
        <v>30</v>
      </c>
      <c r="I79" s="56" t="s">
        <v>648</v>
      </c>
      <c r="J79" s="18" t="s">
        <v>561</v>
      </c>
      <c r="K79" s="52" t="s">
        <v>180</v>
      </c>
      <c r="L79" s="52">
        <v>1517</v>
      </c>
      <c r="M79" s="38">
        <v>3</v>
      </c>
      <c r="N79" s="18">
        <v>4551</v>
      </c>
      <c r="O79" s="18">
        <v>3701</v>
      </c>
      <c r="P79" s="18" t="s">
        <v>546</v>
      </c>
      <c r="Q79" s="18" t="s">
        <v>566</v>
      </c>
      <c r="R79" s="6"/>
    </row>
    <row r="80" spans="1:18" ht="15" x14ac:dyDescent="0.3">
      <c r="A80" s="52">
        <v>4863</v>
      </c>
      <c r="B80" s="53">
        <v>45091</v>
      </c>
      <c r="C80" s="54">
        <v>45094</v>
      </c>
      <c r="D80" s="18"/>
      <c r="E80" s="55" t="s">
        <v>575</v>
      </c>
      <c r="F80" s="52" t="s">
        <v>461</v>
      </c>
      <c r="G80" s="18" t="s">
        <v>534</v>
      </c>
      <c r="H80" s="58">
        <v>26</v>
      </c>
      <c r="I80" s="56" t="s">
        <v>649</v>
      </c>
      <c r="J80" s="18" t="s">
        <v>561</v>
      </c>
      <c r="K80" s="52" t="s">
        <v>548</v>
      </c>
      <c r="L80" s="52">
        <v>1573</v>
      </c>
      <c r="M80" s="38">
        <v>2</v>
      </c>
      <c r="N80" s="18">
        <v>3146</v>
      </c>
      <c r="O80" s="18">
        <v>2296</v>
      </c>
      <c r="P80" s="18" t="s">
        <v>543</v>
      </c>
      <c r="Q80" s="18" t="s">
        <v>566</v>
      </c>
      <c r="R80" s="6"/>
    </row>
    <row r="81" spans="1:18" ht="15" x14ac:dyDescent="0.3">
      <c r="A81" s="52">
        <v>4907</v>
      </c>
      <c r="B81" s="53">
        <v>45093</v>
      </c>
      <c r="C81" s="54">
        <v>45096</v>
      </c>
      <c r="D81" s="18"/>
      <c r="E81" s="55" t="s">
        <v>576</v>
      </c>
      <c r="F81" s="52" t="s">
        <v>460</v>
      </c>
      <c r="G81" s="18" t="s">
        <v>535</v>
      </c>
      <c r="H81" s="58">
        <v>31</v>
      </c>
      <c r="I81" s="56" t="s">
        <v>650</v>
      </c>
      <c r="J81" s="18" t="s">
        <v>556</v>
      </c>
      <c r="K81" s="52" t="s">
        <v>547</v>
      </c>
      <c r="L81" s="52">
        <v>1239</v>
      </c>
      <c r="M81" s="38">
        <v>3</v>
      </c>
      <c r="N81" s="18">
        <v>3717</v>
      </c>
      <c r="O81" s="18">
        <v>2867</v>
      </c>
      <c r="P81" s="18" t="s">
        <v>542</v>
      </c>
      <c r="Q81" s="18" t="s">
        <v>563</v>
      </c>
      <c r="R81" s="6"/>
    </row>
    <row r="82" spans="1:18" ht="15" x14ac:dyDescent="0.3">
      <c r="A82" s="52">
        <v>5023</v>
      </c>
      <c r="B82" s="53">
        <v>45096</v>
      </c>
      <c r="C82" s="54">
        <v>45099</v>
      </c>
      <c r="D82" s="18"/>
      <c r="E82" s="55" t="s">
        <v>576</v>
      </c>
      <c r="F82" s="52" t="s">
        <v>459</v>
      </c>
      <c r="G82" s="18" t="s">
        <v>534</v>
      </c>
      <c r="H82" s="58">
        <v>33</v>
      </c>
      <c r="I82" s="56" t="s">
        <v>651</v>
      </c>
      <c r="J82" s="18" t="s">
        <v>558</v>
      </c>
      <c r="K82" s="52" t="s">
        <v>551</v>
      </c>
      <c r="L82" s="52">
        <v>972</v>
      </c>
      <c r="M82" s="38">
        <v>3</v>
      </c>
      <c r="N82" s="18">
        <v>2916</v>
      </c>
      <c r="O82" s="18">
        <v>2066</v>
      </c>
      <c r="P82" s="18" t="s">
        <v>541</v>
      </c>
      <c r="Q82" s="18" t="s">
        <v>568</v>
      </c>
      <c r="R82" s="6"/>
    </row>
    <row r="83" spans="1:18" ht="15" x14ac:dyDescent="0.3">
      <c r="A83" s="52">
        <v>5120</v>
      </c>
      <c r="B83" s="53">
        <v>45098</v>
      </c>
      <c r="C83" s="54">
        <v>45101</v>
      </c>
      <c r="D83" s="18"/>
      <c r="E83" s="55" t="s">
        <v>576</v>
      </c>
      <c r="F83" s="52" t="s">
        <v>458</v>
      </c>
      <c r="G83" s="18" t="s">
        <v>535</v>
      </c>
      <c r="H83" s="58">
        <v>34</v>
      </c>
      <c r="I83" s="56" t="s">
        <v>652</v>
      </c>
      <c r="J83" s="18" t="s">
        <v>558</v>
      </c>
      <c r="K83" s="52" t="s">
        <v>550</v>
      </c>
      <c r="L83" s="52">
        <v>1619</v>
      </c>
      <c r="M83" s="38">
        <v>1</v>
      </c>
      <c r="N83" s="18">
        <v>1619</v>
      </c>
      <c r="O83" s="18">
        <v>769</v>
      </c>
      <c r="P83" s="18" t="s">
        <v>541</v>
      </c>
      <c r="Q83" s="18" t="s">
        <v>568</v>
      </c>
      <c r="R83" s="6"/>
    </row>
    <row r="84" spans="1:18" ht="15" x14ac:dyDescent="0.3">
      <c r="A84" s="52">
        <v>5138</v>
      </c>
      <c r="B84" s="53">
        <v>45099</v>
      </c>
      <c r="C84" s="54">
        <v>45102</v>
      </c>
      <c r="D84" s="18"/>
      <c r="E84" s="55" t="s">
        <v>577</v>
      </c>
      <c r="F84" s="52" t="s">
        <v>457</v>
      </c>
      <c r="G84" s="18" t="s">
        <v>534</v>
      </c>
      <c r="H84" s="58">
        <v>29</v>
      </c>
      <c r="I84" s="56" t="s">
        <v>653</v>
      </c>
      <c r="J84" s="18" t="s">
        <v>555</v>
      </c>
      <c r="K84" s="52" t="s">
        <v>549</v>
      </c>
      <c r="L84" s="52">
        <v>1230</v>
      </c>
      <c r="M84" s="38">
        <v>2</v>
      </c>
      <c r="N84" s="18">
        <v>2460</v>
      </c>
      <c r="O84" s="18">
        <v>1610</v>
      </c>
      <c r="P84" s="18" t="s">
        <v>544</v>
      </c>
      <c r="Q84" s="18" t="s">
        <v>565</v>
      </c>
      <c r="R84" s="6"/>
    </row>
    <row r="85" spans="1:18" ht="15" x14ac:dyDescent="0.3">
      <c r="A85" s="52">
        <v>5173</v>
      </c>
      <c r="B85" s="53">
        <v>45101</v>
      </c>
      <c r="C85" s="54">
        <v>45104</v>
      </c>
      <c r="D85" s="18"/>
      <c r="E85" s="55" t="s">
        <v>577</v>
      </c>
      <c r="F85" s="52" t="s">
        <v>456</v>
      </c>
      <c r="G85" s="18" t="s">
        <v>535</v>
      </c>
      <c r="H85" s="58">
        <v>35</v>
      </c>
      <c r="I85" s="56" t="s">
        <v>654</v>
      </c>
      <c r="J85" s="18" t="s">
        <v>554</v>
      </c>
      <c r="K85" s="52" t="s">
        <v>550</v>
      </c>
      <c r="L85" s="52">
        <v>1162</v>
      </c>
      <c r="M85" s="38">
        <v>1</v>
      </c>
      <c r="N85" s="18">
        <v>1162</v>
      </c>
      <c r="O85" s="18">
        <v>312</v>
      </c>
      <c r="P85" s="18" t="s">
        <v>541</v>
      </c>
      <c r="Q85" s="18" t="s">
        <v>569</v>
      </c>
      <c r="R85" s="6"/>
    </row>
    <row r="86" spans="1:18" ht="15" x14ac:dyDescent="0.3">
      <c r="A86" s="52">
        <v>5274</v>
      </c>
      <c r="B86" s="53">
        <v>45103</v>
      </c>
      <c r="C86" s="54">
        <v>45106</v>
      </c>
      <c r="D86" s="18"/>
      <c r="E86" s="55" t="s">
        <v>577</v>
      </c>
      <c r="F86" s="52" t="s">
        <v>455</v>
      </c>
      <c r="G86" s="18" t="s">
        <v>534</v>
      </c>
      <c r="H86" s="58">
        <v>27</v>
      </c>
      <c r="I86" s="56" t="s">
        <v>655</v>
      </c>
      <c r="J86" s="18" t="s">
        <v>556</v>
      </c>
      <c r="K86" s="52" t="s">
        <v>180</v>
      </c>
      <c r="L86" s="52">
        <v>1170</v>
      </c>
      <c r="M86" s="38">
        <v>1</v>
      </c>
      <c r="N86" s="18">
        <v>1170</v>
      </c>
      <c r="O86" s="18">
        <v>320</v>
      </c>
      <c r="P86" s="18" t="s">
        <v>541</v>
      </c>
      <c r="Q86" s="18" t="s">
        <v>570</v>
      </c>
      <c r="R86" s="6"/>
    </row>
    <row r="87" spans="1:18" ht="15" x14ac:dyDescent="0.3">
      <c r="A87" s="52">
        <v>5301</v>
      </c>
      <c r="B87" s="53">
        <v>45105</v>
      </c>
      <c r="C87" s="54">
        <v>45108</v>
      </c>
      <c r="D87" s="18"/>
      <c r="E87" s="55" t="s">
        <v>575</v>
      </c>
      <c r="F87" s="52" t="s">
        <v>454</v>
      </c>
      <c r="G87" s="18" t="s">
        <v>534</v>
      </c>
      <c r="H87" s="58">
        <v>22</v>
      </c>
      <c r="I87" s="56" t="s">
        <v>656</v>
      </c>
      <c r="J87" s="18" t="s">
        <v>554</v>
      </c>
      <c r="K87" s="52" t="s">
        <v>547</v>
      </c>
      <c r="L87" s="52">
        <v>1984</v>
      </c>
      <c r="M87" s="38">
        <v>2</v>
      </c>
      <c r="N87" s="18">
        <v>3968</v>
      </c>
      <c r="O87" s="18">
        <v>3118</v>
      </c>
      <c r="P87" s="18" t="s">
        <v>543</v>
      </c>
      <c r="Q87" s="18" t="s">
        <v>566</v>
      </c>
      <c r="R87" s="6"/>
    </row>
    <row r="88" spans="1:18" ht="15" x14ac:dyDescent="0.3">
      <c r="A88" s="52">
        <v>5371</v>
      </c>
      <c r="B88" s="53">
        <v>45108</v>
      </c>
      <c r="C88" s="54">
        <v>45111</v>
      </c>
      <c r="D88" s="18"/>
      <c r="E88" s="55" t="s">
        <v>577</v>
      </c>
      <c r="F88" s="52" t="s">
        <v>453</v>
      </c>
      <c r="G88" s="18" t="s">
        <v>534</v>
      </c>
      <c r="H88" s="58">
        <v>28</v>
      </c>
      <c r="I88" s="56" t="s">
        <v>657</v>
      </c>
      <c r="J88" s="18" t="s">
        <v>554</v>
      </c>
      <c r="K88" s="52" t="s">
        <v>548</v>
      </c>
      <c r="L88" s="52">
        <v>1776</v>
      </c>
      <c r="M88" s="38">
        <v>3</v>
      </c>
      <c r="N88" s="18">
        <v>5328</v>
      </c>
      <c r="O88" s="18">
        <v>4478</v>
      </c>
      <c r="P88" s="18" t="s">
        <v>546</v>
      </c>
      <c r="Q88" s="18" t="s">
        <v>566</v>
      </c>
      <c r="R88" s="6"/>
    </row>
    <row r="89" spans="1:18" ht="15" x14ac:dyDescent="0.3">
      <c r="A89" s="52">
        <v>5387</v>
      </c>
      <c r="B89" s="53">
        <v>45112</v>
      </c>
      <c r="C89" s="54">
        <v>45115</v>
      </c>
      <c r="D89" s="18"/>
      <c r="E89" s="55" t="s">
        <v>577</v>
      </c>
      <c r="F89" s="52" t="s">
        <v>452</v>
      </c>
      <c r="G89" s="18" t="s">
        <v>535</v>
      </c>
      <c r="H89" s="58">
        <v>26</v>
      </c>
      <c r="I89" s="56" t="s">
        <v>658</v>
      </c>
      <c r="J89" s="18" t="s">
        <v>555</v>
      </c>
      <c r="K89" s="52" t="s">
        <v>551</v>
      </c>
      <c r="L89" s="52">
        <v>1528</v>
      </c>
      <c r="M89" s="38">
        <v>2</v>
      </c>
      <c r="N89" s="18">
        <v>3056</v>
      </c>
      <c r="O89" s="18">
        <v>2206</v>
      </c>
      <c r="P89" s="18" t="s">
        <v>541</v>
      </c>
      <c r="Q89" s="18" t="s">
        <v>569</v>
      </c>
      <c r="R89" s="6"/>
    </row>
    <row r="90" spans="1:18" ht="15" x14ac:dyDescent="0.3">
      <c r="A90" s="52">
        <v>5391</v>
      </c>
      <c r="B90" s="53">
        <v>45116</v>
      </c>
      <c r="C90" s="54">
        <v>45119</v>
      </c>
      <c r="D90" s="18"/>
      <c r="E90" s="55" t="s">
        <v>576</v>
      </c>
      <c r="F90" s="52" t="s">
        <v>451</v>
      </c>
      <c r="G90" s="18" t="s">
        <v>535</v>
      </c>
      <c r="H90" s="58">
        <v>21</v>
      </c>
      <c r="I90" s="56" t="s">
        <v>659</v>
      </c>
      <c r="J90" s="18" t="s">
        <v>556</v>
      </c>
      <c r="K90" s="52" t="s">
        <v>549</v>
      </c>
      <c r="L90" s="52">
        <v>1085</v>
      </c>
      <c r="M90" s="38">
        <v>1</v>
      </c>
      <c r="N90" s="18">
        <v>1085</v>
      </c>
      <c r="O90" s="18">
        <v>235</v>
      </c>
      <c r="P90" s="18" t="s">
        <v>541</v>
      </c>
      <c r="Q90" s="18" t="s">
        <v>567</v>
      </c>
      <c r="R90" s="6"/>
    </row>
    <row r="91" spans="1:18" ht="15" x14ac:dyDescent="0.3">
      <c r="A91" s="52">
        <v>5396</v>
      </c>
      <c r="B91" s="53">
        <v>45119</v>
      </c>
      <c r="C91" s="54">
        <v>45122</v>
      </c>
      <c r="D91" s="18"/>
      <c r="E91" s="55" t="s">
        <v>576</v>
      </c>
      <c r="F91" s="52" t="s">
        <v>450</v>
      </c>
      <c r="G91" s="18" t="s">
        <v>535</v>
      </c>
      <c r="H91" s="58">
        <v>24</v>
      </c>
      <c r="I91" s="56" t="s">
        <v>660</v>
      </c>
      <c r="J91" s="18" t="s">
        <v>557</v>
      </c>
      <c r="K91" s="52" t="s">
        <v>550</v>
      </c>
      <c r="L91" s="52">
        <v>1867</v>
      </c>
      <c r="M91" s="38">
        <v>3</v>
      </c>
      <c r="N91" s="18">
        <v>5601</v>
      </c>
      <c r="O91" s="18">
        <v>4751</v>
      </c>
      <c r="P91" s="18" t="s">
        <v>542</v>
      </c>
      <c r="Q91" s="18" t="s">
        <v>570</v>
      </c>
      <c r="R91" s="6"/>
    </row>
    <row r="92" spans="1:18" ht="15" x14ac:dyDescent="0.3">
      <c r="A92" s="52">
        <v>5173</v>
      </c>
      <c r="B92" s="53">
        <v>45123</v>
      </c>
      <c r="C92" s="54">
        <v>45126</v>
      </c>
      <c r="D92" s="18"/>
      <c r="E92" s="55" t="s">
        <v>576</v>
      </c>
      <c r="F92" s="52" t="s">
        <v>449</v>
      </c>
      <c r="G92" s="18" t="s">
        <v>534</v>
      </c>
      <c r="H92" s="58">
        <v>29</v>
      </c>
      <c r="I92" s="56" t="s">
        <v>661</v>
      </c>
      <c r="J92" s="18" t="s">
        <v>554</v>
      </c>
      <c r="K92" s="52" t="s">
        <v>180</v>
      </c>
      <c r="L92" s="52">
        <v>1453</v>
      </c>
      <c r="M92" s="38">
        <v>1</v>
      </c>
      <c r="N92" s="18">
        <v>1453</v>
      </c>
      <c r="O92" s="18">
        <v>603</v>
      </c>
      <c r="P92" s="18" t="s">
        <v>543</v>
      </c>
      <c r="Q92" s="18" t="s">
        <v>567</v>
      </c>
      <c r="R92" s="6"/>
    </row>
    <row r="93" spans="1:18" ht="15" x14ac:dyDescent="0.3">
      <c r="A93" s="52">
        <v>5408</v>
      </c>
      <c r="B93" s="53">
        <v>45127</v>
      </c>
      <c r="C93" s="54">
        <v>45130</v>
      </c>
      <c r="D93" s="18"/>
      <c r="E93" s="55" t="s">
        <v>577</v>
      </c>
      <c r="F93" s="52" t="s">
        <v>448</v>
      </c>
      <c r="G93" s="18" t="s">
        <v>179</v>
      </c>
      <c r="H93" s="58">
        <v>25</v>
      </c>
      <c r="I93" s="56" t="s">
        <v>662</v>
      </c>
      <c r="J93" s="18" t="s">
        <v>554</v>
      </c>
      <c r="K93" s="52" t="s">
        <v>547</v>
      </c>
      <c r="L93" s="52">
        <v>1320</v>
      </c>
      <c r="M93" s="38">
        <v>1</v>
      </c>
      <c r="N93" s="18">
        <v>1320</v>
      </c>
      <c r="O93" s="18">
        <v>470</v>
      </c>
      <c r="P93" s="18" t="s">
        <v>544</v>
      </c>
      <c r="Q93" s="18" t="s">
        <v>567</v>
      </c>
      <c r="R93" s="6"/>
    </row>
    <row r="94" spans="1:18" ht="15" x14ac:dyDescent="0.3">
      <c r="A94" s="52">
        <v>5409</v>
      </c>
      <c r="B94" s="53">
        <v>45130</v>
      </c>
      <c r="C94" s="54">
        <v>45133</v>
      </c>
      <c r="D94" s="18"/>
      <c r="E94" s="55" t="s">
        <v>575</v>
      </c>
      <c r="F94" s="52" t="s">
        <v>447</v>
      </c>
      <c r="G94" s="18" t="s">
        <v>534</v>
      </c>
      <c r="H94" s="58">
        <v>23</v>
      </c>
      <c r="I94" s="56" t="s">
        <v>663</v>
      </c>
      <c r="J94" s="18" t="s">
        <v>555</v>
      </c>
      <c r="K94" s="52" t="s">
        <v>548</v>
      </c>
      <c r="L94" s="52">
        <v>1179</v>
      </c>
      <c r="M94" s="38">
        <v>2</v>
      </c>
      <c r="N94" s="18">
        <v>2358</v>
      </c>
      <c r="O94" s="18">
        <v>1508</v>
      </c>
      <c r="P94" s="18" t="s">
        <v>543</v>
      </c>
      <c r="Q94" s="18" t="s">
        <v>563</v>
      </c>
      <c r="R94" s="6"/>
    </row>
    <row r="95" spans="1:18" ht="15" x14ac:dyDescent="0.3">
      <c r="A95" s="52">
        <v>5410</v>
      </c>
      <c r="B95" s="53">
        <v>45134</v>
      </c>
      <c r="C95" s="54">
        <v>45137</v>
      </c>
      <c r="D95" s="18"/>
      <c r="E95" s="55" t="s">
        <v>576</v>
      </c>
      <c r="F95" s="52" t="s">
        <v>446</v>
      </c>
      <c r="G95" s="18" t="s">
        <v>534</v>
      </c>
      <c r="H95" s="58">
        <v>27</v>
      </c>
      <c r="I95" s="56" t="s">
        <v>664</v>
      </c>
      <c r="J95" s="18" t="s">
        <v>561</v>
      </c>
      <c r="K95" s="52" t="s">
        <v>551</v>
      </c>
      <c r="L95" s="52">
        <v>1411</v>
      </c>
      <c r="M95" s="38">
        <v>2</v>
      </c>
      <c r="N95" s="18">
        <v>2822</v>
      </c>
      <c r="O95" s="18">
        <v>1972</v>
      </c>
      <c r="P95" s="18" t="s">
        <v>545</v>
      </c>
      <c r="Q95" s="18" t="s">
        <v>563</v>
      </c>
      <c r="R95" s="6"/>
    </row>
    <row r="96" spans="1:18" ht="15" x14ac:dyDescent="0.3">
      <c r="A96" s="52">
        <v>5412</v>
      </c>
      <c r="B96" s="53">
        <v>45138</v>
      </c>
      <c r="C96" s="54">
        <v>45141</v>
      </c>
      <c r="D96" s="18"/>
      <c r="E96" s="55" t="s">
        <v>576</v>
      </c>
      <c r="F96" s="52" t="s">
        <v>445</v>
      </c>
      <c r="G96" s="18" t="s">
        <v>180</v>
      </c>
      <c r="H96" s="58">
        <v>30</v>
      </c>
      <c r="I96" s="56" t="s">
        <v>665</v>
      </c>
      <c r="J96" s="18" t="s">
        <v>556</v>
      </c>
      <c r="K96" s="52" t="s">
        <v>549</v>
      </c>
      <c r="L96" s="52">
        <v>1473</v>
      </c>
      <c r="M96" s="38">
        <v>2</v>
      </c>
      <c r="N96" s="18">
        <v>2946</v>
      </c>
      <c r="O96" s="18">
        <v>2096</v>
      </c>
      <c r="P96" s="18" t="s">
        <v>541</v>
      </c>
      <c r="Q96" s="18" t="s">
        <v>563</v>
      </c>
      <c r="R96" s="6"/>
    </row>
    <row r="97" spans="1:18" ht="15" x14ac:dyDescent="0.3">
      <c r="A97" s="52">
        <v>5429</v>
      </c>
      <c r="B97" s="53">
        <v>45141</v>
      </c>
      <c r="C97" s="54">
        <v>45144</v>
      </c>
      <c r="D97" s="18"/>
      <c r="E97" s="55" t="s">
        <v>575</v>
      </c>
      <c r="F97" s="52" t="s">
        <v>444</v>
      </c>
      <c r="G97" s="18" t="s">
        <v>534</v>
      </c>
      <c r="H97" s="58">
        <v>22</v>
      </c>
      <c r="I97" s="56" t="s">
        <v>666</v>
      </c>
      <c r="J97" s="18" t="s">
        <v>557</v>
      </c>
      <c r="K97" s="52" t="s">
        <v>547</v>
      </c>
      <c r="L97" s="52">
        <v>1902</v>
      </c>
      <c r="M97" s="38">
        <v>2</v>
      </c>
      <c r="N97" s="18">
        <v>3804</v>
      </c>
      <c r="O97" s="18">
        <v>2954</v>
      </c>
      <c r="P97" s="18" t="s">
        <v>546</v>
      </c>
      <c r="Q97" s="18" t="s">
        <v>568</v>
      </c>
      <c r="R97" s="6"/>
    </row>
    <row r="98" spans="1:18" ht="15" x14ac:dyDescent="0.3">
      <c r="A98" s="52">
        <v>5673</v>
      </c>
      <c r="B98" s="53">
        <v>45145</v>
      </c>
      <c r="C98" s="54">
        <v>45148</v>
      </c>
      <c r="D98" s="18"/>
      <c r="E98" s="55" t="s">
        <v>576</v>
      </c>
      <c r="F98" s="52" t="s">
        <v>443</v>
      </c>
      <c r="G98" s="18" t="s">
        <v>180</v>
      </c>
      <c r="H98" s="58">
        <v>20</v>
      </c>
      <c r="I98" s="56" t="s">
        <v>667</v>
      </c>
      <c r="J98" s="18"/>
      <c r="K98" s="52" t="s">
        <v>550</v>
      </c>
      <c r="L98" s="52">
        <v>1676</v>
      </c>
      <c r="M98" s="38">
        <v>2</v>
      </c>
      <c r="N98" s="18">
        <v>3352</v>
      </c>
      <c r="O98" s="18">
        <v>2502</v>
      </c>
      <c r="P98" s="18" t="s">
        <v>541</v>
      </c>
      <c r="Q98" s="18" t="s">
        <v>565</v>
      </c>
      <c r="R98" s="6"/>
    </row>
    <row r="99" spans="1:18" ht="15" x14ac:dyDescent="0.3">
      <c r="A99" s="52">
        <v>5692</v>
      </c>
      <c r="B99" s="53">
        <v>45149</v>
      </c>
      <c r="C99" s="54">
        <v>45152</v>
      </c>
      <c r="D99" s="18"/>
      <c r="E99" s="55" t="s">
        <v>576</v>
      </c>
      <c r="F99" s="52" t="s">
        <v>442</v>
      </c>
      <c r="G99" s="18" t="s">
        <v>534</v>
      </c>
      <c r="H99" s="58">
        <v>25</v>
      </c>
      <c r="I99" s="56" t="s">
        <v>620</v>
      </c>
      <c r="J99" s="18" t="s">
        <v>559</v>
      </c>
      <c r="K99" s="52" t="s">
        <v>548</v>
      </c>
      <c r="L99" s="52">
        <v>1753</v>
      </c>
      <c r="M99" s="38">
        <v>2</v>
      </c>
      <c r="N99" s="18">
        <v>3506</v>
      </c>
      <c r="O99" s="18">
        <v>2656</v>
      </c>
      <c r="P99" s="18" t="s">
        <v>546</v>
      </c>
      <c r="Q99" s="18" t="s">
        <v>569</v>
      </c>
      <c r="R99" s="6"/>
    </row>
    <row r="100" spans="1:18" ht="15" x14ac:dyDescent="0.3">
      <c r="A100" s="52">
        <v>5710</v>
      </c>
      <c r="B100" s="53">
        <v>45153</v>
      </c>
      <c r="C100" s="54">
        <v>45156</v>
      </c>
      <c r="D100" s="18"/>
      <c r="E100" s="55" t="s">
        <v>576</v>
      </c>
      <c r="F100" s="52" t="s">
        <v>441</v>
      </c>
      <c r="G100" s="18" t="s">
        <v>534</v>
      </c>
      <c r="H100" s="58">
        <v>23</v>
      </c>
      <c r="I100" s="56" t="s">
        <v>668</v>
      </c>
      <c r="J100" s="18" t="s">
        <v>559</v>
      </c>
      <c r="K100" s="52" t="s">
        <v>180</v>
      </c>
      <c r="L100" s="52">
        <v>1903</v>
      </c>
      <c r="M100" s="38">
        <v>1</v>
      </c>
      <c r="N100" s="18">
        <v>1903</v>
      </c>
      <c r="O100" s="18">
        <v>1053</v>
      </c>
      <c r="P100" s="18" t="s">
        <v>544</v>
      </c>
      <c r="Q100" s="18" t="s">
        <v>570</v>
      </c>
      <c r="R100" s="6"/>
    </row>
    <row r="101" spans="1:18" ht="15" x14ac:dyDescent="0.3">
      <c r="A101" s="52">
        <v>5713</v>
      </c>
      <c r="B101" s="53">
        <v>45156</v>
      </c>
      <c r="C101" s="54">
        <v>45159</v>
      </c>
      <c r="D101" s="18"/>
      <c r="E101" s="55" t="s">
        <v>575</v>
      </c>
      <c r="F101" s="52" t="s">
        <v>440</v>
      </c>
      <c r="G101" s="18" t="s">
        <v>535</v>
      </c>
      <c r="H101" s="58">
        <v>29</v>
      </c>
      <c r="I101" s="56" t="s">
        <v>669</v>
      </c>
      <c r="J101" s="18" t="s">
        <v>560</v>
      </c>
      <c r="K101" s="52" t="s">
        <v>549</v>
      </c>
      <c r="L101" s="52">
        <v>1428</v>
      </c>
      <c r="M101" s="38">
        <v>1</v>
      </c>
      <c r="N101" s="18">
        <v>1428</v>
      </c>
      <c r="O101" s="18">
        <v>578</v>
      </c>
      <c r="P101" s="18" t="s">
        <v>544</v>
      </c>
      <c r="Q101" s="18" t="s">
        <v>569</v>
      </c>
      <c r="R101" s="6"/>
    </row>
    <row r="102" spans="1:18" ht="15" x14ac:dyDescent="0.3">
      <c r="A102" s="52">
        <v>5729</v>
      </c>
      <c r="B102" s="53">
        <v>45160</v>
      </c>
      <c r="C102" s="54">
        <v>45163</v>
      </c>
      <c r="D102" s="18"/>
      <c r="E102" s="55" t="s">
        <v>575</v>
      </c>
      <c r="F102" s="52" t="s">
        <v>439</v>
      </c>
      <c r="G102" s="18" t="s">
        <v>534</v>
      </c>
      <c r="H102" s="58">
        <v>27</v>
      </c>
      <c r="I102" s="56" t="s">
        <v>670</v>
      </c>
      <c r="J102" s="18" t="s">
        <v>555</v>
      </c>
      <c r="K102" s="52" t="s">
        <v>551</v>
      </c>
      <c r="L102" s="52">
        <v>1599</v>
      </c>
      <c r="M102" s="38">
        <v>2</v>
      </c>
      <c r="N102" s="18">
        <v>3198</v>
      </c>
      <c r="O102" s="18">
        <v>2348</v>
      </c>
      <c r="P102" s="18" t="s">
        <v>541</v>
      </c>
      <c r="Q102" s="18" t="s">
        <v>569</v>
      </c>
      <c r="R102" s="6"/>
    </row>
    <row r="103" spans="1:18" ht="15" x14ac:dyDescent="0.3">
      <c r="A103" s="52">
        <v>5801</v>
      </c>
      <c r="B103" s="53">
        <v>45164</v>
      </c>
      <c r="C103" s="54">
        <v>45167</v>
      </c>
      <c r="D103" s="18"/>
      <c r="E103" s="55" t="s">
        <v>575</v>
      </c>
      <c r="F103" s="52" t="s">
        <v>438</v>
      </c>
      <c r="G103" s="18" t="s">
        <v>180</v>
      </c>
      <c r="H103" s="58">
        <v>26</v>
      </c>
      <c r="I103" s="56" t="s">
        <v>671</v>
      </c>
      <c r="J103" s="18" t="s">
        <v>557</v>
      </c>
      <c r="K103" s="52" t="s">
        <v>180</v>
      </c>
      <c r="L103" s="52">
        <v>1880</v>
      </c>
      <c r="M103" s="38">
        <v>2</v>
      </c>
      <c r="N103" s="18">
        <v>3760</v>
      </c>
      <c r="O103" s="18">
        <v>2910</v>
      </c>
      <c r="P103" s="18" t="s">
        <v>541</v>
      </c>
      <c r="Q103" s="18" t="s">
        <v>566</v>
      </c>
      <c r="R103" s="6"/>
    </row>
    <row r="104" spans="1:18" ht="15" x14ac:dyDescent="0.3">
      <c r="A104" s="52">
        <v>5893</v>
      </c>
      <c r="B104" s="53">
        <v>45167</v>
      </c>
      <c r="C104" s="54">
        <v>45170</v>
      </c>
      <c r="D104" s="18"/>
      <c r="E104" s="55" t="s">
        <v>576</v>
      </c>
      <c r="F104" s="52" t="s">
        <v>437</v>
      </c>
      <c r="G104" s="18" t="s">
        <v>534</v>
      </c>
      <c r="H104" s="58">
        <v>21</v>
      </c>
      <c r="I104" s="56" t="s">
        <v>672</v>
      </c>
      <c r="J104" s="18" t="s">
        <v>556</v>
      </c>
      <c r="K104" s="52" t="s">
        <v>550</v>
      </c>
      <c r="L104" s="52">
        <v>1160</v>
      </c>
      <c r="M104" s="38">
        <v>2</v>
      </c>
      <c r="N104" s="18">
        <v>2320</v>
      </c>
      <c r="O104" s="18">
        <v>1470</v>
      </c>
      <c r="P104" s="18" t="s">
        <v>541</v>
      </c>
      <c r="Q104" s="18" t="s">
        <v>564</v>
      </c>
      <c r="R104" s="6"/>
    </row>
    <row r="105" spans="1:18" ht="15" x14ac:dyDescent="0.3">
      <c r="A105" s="52">
        <v>5947</v>
      </c>
      <c r="B105" s="53">
        <v>45170</v>
      </c>
      <c r="C105" s="54">
        <v>45173</v>
      </c>
      <c r="D105" s="18"/>
      <c r="E105" s="55" t="s">
        <v>575</v>
      </c>
      <c r="F105" s="52" t="s">
        <v>436</v>
      </c>
      <c r="G105" s="18" t="s">
        <v>534</v>
      </c>
      <c r="H105" s="58">
        <v>24</v>
      </c>
      <c r="I105" s="56" t="s">
        <v>673</v>
      </c>
      <c r="J105" s="18" t="s">
        <v>556</v>
      </c>
      <c r="K105" s="52" t="s">
        <v>548</v>
      </c>
      <c r="L105" s="52">
        <v>1278</v>
      </c>
      <c r="M105" s="38">
        <v>2</v>
      </c>
      <c r="N105" s="18">
        <v>2556</v>
      </c>
      <c r="O105" s="18">
        <v>1706</v>
      </c>
      <c r="P105" s="18" t="s">
        <v>542</v>
      </c>
      <c r="Q105" s="18" t="s">
        <v>567</v>
      </c>
      <c r="R105" s="6"/>
    </row>
    <row r="106" spans="1:18" ht="15" x14ac:dyDescent="0.3">
      <c r="A106" s="52">
        <v>5984</v>
      </c>
      <c r="B106" s="53">
        <v>45171</v>
      </c>
      <c r="C106" s="54">
        <v>45174</v>
      </c>
      <c r="D106" s="18"/>
      <c r="E106" s="55" t="s">
        <v>577</v>
      </c>
      <c r="F106" s="52" t="s">
        <v>435</v>
      </c>
      <c r="G106" s="18" t="s">
        <v>180</v>
      </c>
      <c r="H106" s="58">
        <v>30</v>
      </c>
      <c r="I106" s="56" t="s">
        <v>674</v>
      </c>
      <c r="J106" s="18" t="s">
        <v>557</v>
      </c>
      <c r="K106" s="52" t="s">
        <v>547</v>
      </c>
      <c r="L106" s="52">
        <v>867</v>
      </c>
      <c r="M106" s="38">
        <v>2</v>
      </c>
      <c r="N106" s="18">
        <v>1734</v>
      </c>
      <c r="O106" s="18">
        <v>884</v>
      </c>
      <c r="P106" s="18" t="s">
        <v>542</v>
      </c>
      <c r="Q106" s="18" t="s">
        <v>568</v>
      </c>
      <c r="R106" s="6"/>
    </row>
    <row r="107" spans="1:18" ht="15" x14ac:dyDescent="0.3">
      <c r="A107" s="52">
        <v>6103</v>
      </c>
      <c r="B107" s="53">
        <v>45172</v>
      </c>
      <c r="C107" s="54">
        <v>45175</v>
      </c>
      <c r="D107" s="18"/>
      <c r="E107" s="55" t="s">
        <v>576</v>
      </c>
      <c r="F107" s="52" t="s">
        <v>434</v>
      </c>
      <c r="G107" s="18" t="s">
        <v>180</v>
      </c>
      <c r="H107" s="58">
        <v>28</v>
      </c>
      <c r="I107" s="56" t="s">
        <v>675</v>
      </c>
      <c r="J107" s="18" t="s">
        <v>556</v>
      </c>
      <c r="K107" s="52" t="s">
        <v>549</v>
      </c>
      <c r="L107" s="52">
        <v>1183</v>
      </c>
      <c r="M107" s="38">
        <v>1</v>
      </c>
      <c r="N107" s="18">
        <v>1183</v>
      </c>
      <c r="O107" s="18">
        <v>333</v>
      </c>
      <c r="P107" s="18" t="s">
        <v>544</v>
      </c>
      <c r="Q107" s="18" t="s">
        <v>563</v>
      </c>
      <c r="R107" s="6"/>
    </row>
    <row r="108" spans="1:18" ht="15" x14ac:dyDescent="0.3">
      <c r="A108" s="52">
        <v>6125</v>
      </c>
      <c r="B108" s="53">
        <v>45173</v>
      </c>
      <c r="C108" s="54">
        <v>45176</v>
      </c>
      <c r="D108" s="18"/>
      <c r="E108" s="55" t="s">
        <v>576</v>
      </c>
      <c r="F108" s="52" t="s">
        <v>433</v>
      </c>
      <c r="G108" s="18" t="s">
        <v>534</v>
      </c>
      <c r="H108" s="58">
        <v>20</v>
      </c>
      <c r="I108" s="56" t="s">
        <v>676</v>
      </c>
      <c r="J108" s="18" t="s">
        <v>556</v>
      </c>
      <c r="K108" s="52" t="s">
        <v>551</v>
      </c>
      <c r="L108" s="52">
        <v>1348</v>
      </c>
      <c r="M108" s="38">
        <v>2</v>
      </c>
      <c r="N108" s="18">
        <v>2696</v>
      </c>
      <c r="O108" s="18">
        <v>1846</v>
      </c>
      <c r="P108" s="18" t="s">
        <v>546</v>
      </c>
      <c r="Q108" s="18" t="s">
        <v>565</v>
      </c>
      <c r="R108" s="6"/>
    </row>
    <row r="109" spans="1:18" ht="15" x14ac:dyDescent="0.3">
      <c r="A109" s="52">
        <v>6132</v>
      </c>
      <c r="B109" s="53">
        <v>45174</v>
      </c>
      <c r="C109" s="54">
        <v>45177</v>
      </c>
      <c r="D109" s="18"/>
      <c r="E109" s="55" t="s">
        <v>576</v>
      </c>
      <c r="F109" s="52" t="s">
        <v>432</v>
      </c>
      <c r="G109" s="18" t="s">
        <v>535</v>
      </c>
      <c r="H109" s="58">
        <v>29</v>
      </c>
      <c r="I109" s="56" t="s">
        <v>677</v>
      </c>
      <c r="J109" s="18" t="s">
        <v>557</v>
      </c>
      <c r="K109" s="52" t="s">
        <v>550</v>
      </c>
      <c r="L109" s="52">
        <v>1091</v>
      </c>
      <c r="M109" s="38">
        <v>1</v>
      </c>
      <c r="N109" s="18">
        <v>1091</v>
      </c>
      <c r="O109" s="18">
        <v>241</v>
      </c>
      <c r="P109" s="18" t="s">
        <v>544</v>
      </c>
      <c r="Q109" s="18" t="s">
        <v>569</v>
      </c>
      <c r="R109" s="6"/>
    </row>
    <row r="110" spans="1:18" ht="15" x14ac:dyDescent="0.3">
      <c r="A110" s="52">
        <v>6140</v>
      </c>
      <c r="B110" s="53">
        <v>45175</v>
      </c>
      <c r="C110" s="54">
        <v>45178</v>
      </c>
      <c r="D110" s="18"/>
      <c r="E110" s="55" t="s">
        <v>576</v>
      </c>
      <c r="F110" s="52" t="s">
        <v>431</v>
      </c>
      <c r="G110" s="18" t="s">
        <v>534</v>
      </c>
      <c r="H110" s="58">
        <v>23</v>
      </c>
      <c r="I110" s="56" t="s">
        <v>678</v>
      </c>
      <c r="J110" s="18" t="s">
        <v>558</v>
      </c>
      <c r="K110" s="52" t="s">
        <v>180</v>
      </c>
      <c r="L110" s="52">
        <v>1913</v>
      </c>
      <c r="M110" s="38">
        <v>1</v>
      </c>
      <c r="N110" s="18">
        <v>1913</v>
      </c>
      <c r="O110" s="18">
        <v>1063</v>
      </c>
      <c r="P110" s="18" t="s">
        <v>541</v>
      </c>
      <c r="Q110" s="18" t="s">
        <v>563</v>
      </c>
      <c r="R110" s="6"/>
    </row>
    <row r="111" spans="1:18" ht="15" x14ac:dyDescent="0.3">
      <c r="A111" s="52">
        <v>6157</v>
      </c>
      <c r="B111" s="53">
        <v>45176</v>
      </c>
      <c r="C111" s="54">
        <v>45179</v>
      </c>
      <c r="D111" s="18"/>
      <c r="E111" s="55" t="s">
        <v>575</v>
      </c>
      <c r="F111" s="52" t="s">
        <v>430</v>
      </c>
      <c r="G111" s="18" t="s">
        <v>180</v>
      </c>
      <c r="H111" s="58">
        <v>26</v>
      </c>
      <c r="I111" s="56" t="s">
        <v>679</v>
      </c>
      <c r="J111" s="18" t="s">
        <v>557</v>
      </c>
      <c r="K111" s="52" t="s">
        <v>548</v>
      </c>
      <c r="L111" s="52">
        <v>1798</v>
      </c>
      <c r="M111" s="38">
        <v>2</v>
      </c>
      <c r="N111" s="18">
        <v>3596</v>
      </c>
      <c r="O111" s="18">
        <v>2746</v>
      </c>
      <c r="P111" s="18" t="s">
        <v>541</v>
      </c>
      <c r="Q111" s="18" t="s">
        <v>563</v>
      </c>
      <c r="R111" s="6"/>
    </row>
    <row r="112" spans="1:18" ht="15" x14ac:dyDescent="0.35">
      <c r="A112" s="52">
        <v>6238</v>
      </c>
      <c r="B112" s="53">
        <v>45177</v>
      </c>
      <c r="C112" s="54">
        <v>45180</v>
      </c>
      <c r="D112" s="18"/>
      <c r="E112" s="55" t="s">
        <v>576</v>
      </c>
      <c r="F112" s="52" t="s">
        <v>429</v>
      </c>
      <c r="G112" s="18" t="s">
        <v>179</v>
      </c>
      <c r="H112" s="59">
        <v>42</v>
      </c>
      <c r="I112" s="56" t="s">
        <v>680</v>
      </c>
      <c r="J112" s="18" t="s">
        <v>556</v>
      </c>
      <c r="K112" s="52" t="s">
        <v>547</v>
      </c>
      <c r="L112" s="52">
        <v>1020</v>
      </c>
      <c r="M112" s="38">
        <v>2</v>
      </c>
      <c r="N112" s="18">
        <v>2040</v>
      </c>
      <c r="O112" s="18">
        <v>1190</v>
      </c>
      <c r="P112" s="18" t="s">
        <v>541</v>
      </c>
      <c r="Q112" s="18" t="s">
        <v>563</v>
      </c>
      <c r="R112" s="6"/>
    </row>
    <row r="113" spans="1:18" ht="15" x14ac:dyDescent="0.35">
      <c r="A113" s="52">
        <v>6239</v>
      </c>
      <c r="B113" s="53">
        <v>45178</v>
      </c>
      <c r="C113" s="54">
        <v>45181</v>
      </c>
      <c r="D113" s="18"/>
      <c r="E113" s="55" t="s">
        <v>576</v>
      </c>
      <c r="F113" s="52" t="s">
        <v>428</v>
      </c>
      <c r="G113" s="18" t="s">
        <v>535</v>
      </c>
      <c r="H113" s="59">
        <v>31</v>
      </c>
      <c r="I113" s="56" t="s">
        <v>681</v>
      </c>
      <c r="J113" s="18" t="s">
        <v>556</v>
      </c>
      <c r="K113" s="52" t="s">
        <v>551</v>
      </c>
      <c r="L113" s="52">
        <v>1426</v>
      </c>
      <c r="M113" s="38">
        <v>2</v>
      </c>
      <c r="N113" s="18">
        <v>2852</v>
      </c>
      <c r="O113" s="18">
        <v>2002</v>
      </c>
      <c r="P113" s="18" t="s">
        <v>541</v>
      </c>
      <c r="Q113" s="18" t="s">
        <v>563</v>
      </c>
      <c r="R113" s="6"/>
    </row>
    <row r="114" spans="1:18" ht="15" x14ac:dyDescent="0.35">
      <c r="A114" s="52">
        <v>6290</v>
      </c>
      <c r="B114" s="53">
        <v>45179</v>
      </c>
      <c r="C114" s="54">
        <v>45182</v>
      </c>
      <c r="D114" s="18"/>
      <c r="E114" s="55" t="s">
        <v>576</v>
      </c>
      <c r="F114" s="52" t="s">
        <v>427</v>
      </c>
      <c r="G114" s="18" t="s">
        <v>534</v>
      </c>
      <c r="H114" s="59">
        <v>56</v>
      </c>
      <c r="I114" s="56" t="s">
        <v>682</v>
      </c>
      <c r="J114" s="18" t="s">
        <v>555</v>
      </c>
      <c r="K114" s="52" t="s">
        <v>549</v>
      </c>
      <c r="L114" s="52">
        <v>824</v>
      </c>
      <c r="M114" s="38">
        <v>2</v>
      </c>
      <c r="N114" s="18">
        <v>1648</v>
      </c>
      <c r="O114" s="18">
        <v>798</v>
      </c>
      <c r="P114" s="18" t="s">
        <v>541</v>
      </c>
      <c r="Q114" s="18" t="s">
        <v>563</v>
      </c>
      <c r="R114" s="6"/>
    </row>
    <row r="115" spans="1:18" ht="15" x14ac:dyDescent="0.35">
      <c r="A115" s="52">
        <v>6295</v>
      </c>
      <c r="B115" s="53">
        <v>45180</v>
      </c>
      <c r="C115" s="54">
        <v>45183</v>
      </c>
      <c r="D115" s="18"/>
      <c r="E115" s="55" t="s">
        <v>576</v>
      </c>
      <c r="F115" s="52" t="s">
        <v>426</v>
      </c>
      <c r="G115" s="18" t="s">
        <v>534</v>
      </c>
      <c r="H115" s="59">
        <v>26</v>
      </c>
      <c r="I115" s="56" t="s">
        <v>683</v>
      </c>
      <c r="J115" s="18" t="s">
        <v>554</v>
      </c>
      <c r="K115" s="52" t="s">
        <v>180</v>
      </c>
      <c r="L115" s="52">
        <v>1425</v>
      </c>
      <c r="M115" s="38">
        <v>2</v>
      </c>
      <c r="N115" s="18">
        <v>2850</v>
      </c>
      <c r="O115" s="18">
        <v>2000</v>
      </c>
      <c r="P115" s="18" t="s">
        <v>544</v>
      </c>
      <c r="Q115" s="18" t="s">
        <v>563</v>
      </c>
      <c r="R115" s="6"/>
    </row>
    <row r="116" spans="1:18" ht="15" x14ac:dyDescent="0.35">
      <c r="A116" s="52">
        <v>6301</v>
      </c>
      <c r="B116" s="53">
        <v>45181</v>
      </c>
      <c r="C116" s="54">
        <v>45184</v>
      </c>
      <c r="D116" s="18"/>
      <c r="E116" s="55" t="s">
        <v>576</v>
      </c>
      <c r="F116" s="52" t="s">
        <v>425</v>
      </c>
      <c r="G116" s="18" t="s">
        <v>534</v>
      </c>
      <c r="H116" s="59">
        <v>53</v>
      </c>
      <c r="I116" s="56" t="s">
        <v>684</v>
      </c>
      <c r="J116" s="18" t="s">
        <v>555</v>
      </c>
      <c r="K116" s="52" t="s">
        <v>550</v>
      </c>
      <c r="L116" s="52">
        <v>1246</v>
      </c>
      <c r="M116" s="38">
        <v>1</v>
      </c>
      <c r="N116" s="18">
        <v>1246</v>
      </c>
      <c r="O116" s="18">
        <v>396</v>
      </c>
      <c r="P116" s="18" t="s">
        <v>543</v>
      </c>
      <c r="Q116" s="18"/>
      <c r="R116" s="6"/>
    </row>
    <row r="117" spans="1:18" ht="15" x14ac:dyDescent="0.35">
      <c r="A117" s="52">
        <v>6384</v>
      </c>
      <c r="B117" s="53">
        <v>45182</v>
      </c>
      <c r="C117" s="54">
        <v>45185</v>
      </c>
      <c r="D117" s="18"/>
      <c r="E117" s="55" t="s">
        <v>576</v>
      </c>
      <c r="F117" s="52" t="s">
        <v>424</v>
      </c>
      <c r="G117" s="18" t="s">
        <v>534</v>
      </c>
      <c r="H117" s="59">
        <v>47</v>
      </c>
      <c r="I117" s="56" t="s">
        <v>685</v>
      </c>
      <c r="J117" s="18" t="s">
        <v>555</v>
      </c>
      <c r="K117" s="52" t="s">
        <v>548</v>
      </c>
      <c r="L117" s="52">
        <v>1073</v>
      </c>
      <c r="M117" s="38">
        <v>1</v>
      </c>
      <c r="N117" s="18">
        <v>1073</v>
      </c>
      <c r="O117" s="18">
        <v>223</v>
      </c>
      <c r="P117" s="18" t="s">
        <v>546</v>
      </c>
      <c r="Q117" s="18" t="s">
        <v>569</v>
      </c>
      <c r="R117" s="6"/>
    </row>
    <row r="118" spans="1:18" ht="15" x14ac:dyDescent="0.35">
      <c r="A118" s="52">
        <v>6458</v>
      </c>
      <c r="B118" s="53">
        <v>45183</v>
      </c>
      <c r="C118" s="54">
        <v>45186</v>
      </c>
      <c r="D118" s="18"/>
      <c r="E118" s="55" t="s">
        <v>576</v>
      </c>
      <c r="F118" s="52" t="s">
        <v>423</v>
      </c>
      <c r="G118" s="18" t="s">
        <v>534</v>
      </c>
      <c r="H118" s="59">
        <v>22</v>
      </c>
      <c r="I118" s="56" t="s">
        <v>686</v>
      </c>
      <c r="J118" s="18" t="s">
        <v>556</v>
      </c>
      <c r="K118" s="52" t="s">
        <v>547</v>
      </c>
      <c r="L118" s="52">
        <v>1344</v>
      </c>
      <c r="M118" s="38">
        <v>1</v>
      </c>
      <c r="N118" s="18">
        <v>1344</v>
      </c>
      <c r="O118" s="18">
        <v>494</v>
      </c>
      <c r="P118" s="18" t="s">
        <v>541</v>
      </c>
      <c r="Q118" s="18" t="s">
        <v>570</v>
      </c>
      <c r="R118" s="6"/>
    </row>
    <row r="119" spans="1:18" ht="15" x14ac:dyDescent="0.35">
      <c r="A119" s="52">
        <v>6482</v>
      </c>
      <c r="B119" s="53">
        <v>45184</v>
      </c>
      <c r="C119" s="54">
        <v>45187</v>
      </c>
      <c r="D119" s="18"/>
      <c r="E119" s="55" t="s">
        <v>576</v>
      </c>
      <c r="F119" s="52" t="s">
        <v>422</v>
      </c>
      <c r="G119" s="18" t="s">
        <v>179</v>
      </c>
      <c r="H119" s="59">
        <v>38</v>
      </c>
      <c r="I119" s="56" t="s">
        <v>687</v>
      </c>
      <c r="J119" s="18" t="s">
        <v>557</v>
      </c>
      <c r="K119" s="52" t="s">
        <v>551</v>
      </c>
      <c r="L119" s="52">
        <v>1401</v>
      </c>
      <c r="M119" s="38">
        <v>1</v>
      </c>
      <c r="N119" s="18">
        <v>1401</v>
      </c>
      <c r="O119" s="18">
        <v>551</v>
      </c>
      <c r="P119" s="18" t="s">
        <v>541</v>
      </c>
      <c r="Q119" s="18" t="s">
        <v>566</v>
      </c>
      <c r="R119" s="6"/>
    </row>
    <row r="120" spans="1:18" ht="15" x14ac:dyDescent="0.35">
      <c r="A120" s="52">
        <v>6497</v>
      </c>
      <c r="B120" s="53">
        <v>45185</v>
      </c>
      <c r="C120" s="54">
        <v>45188</v>
      </c>
      <c r="D120" s="18"/>
      <c r="E120" s="55" t="s">
        <v>576</v>
      </c>
      <c r="F120" s="52" t="s">
        <v>421</v>
      </c>
      <c r="G120" s="18" t="s">
        <v>534</v>
      </c>
      <c r="H120" s="59">
        <v>50</v>
      </c>
      <c r="I120" s="56" t="s">
        <v>688</v>
      </c>
      <c r="J120" s="18" t="s">
        <v>558</v>
      </c>
      <c r="K120" s="52" t="s">
        <v>549</v>
      </c>
      <c r="L120" s="52">
        <v>1986</v>
      </c>
      <c r="M120" s="38">
        <v>2</v>
      </c>
      <c r="N120" s="18">
        <v>3972</v>
      </c>
      <c r="O120" s="18">
        <v>3122</v>
      </c>
      <c r="P120" s="18" t="s">
        <v>544</v>
      </c>
      <c r="Q120" s="18" t="s">
        <v>564</v>
      </c>
      <c r="R120" s="6"/>
    </row>
    <row r="121" spans="1:18" ht="15" x14ac:dyDescent="0.35">
      <c r="A121" s="52">
        <v>6702</v>
      </c>
      <c r="B121" s="53">
        <v>45186</v>
      </c>
      <c r="C121" s="54">
        <v>45189</v>
      </c>
      <c r="D121" s="18"/>
      <c r="E121" s="55" t="s">
        <v>576</v>
      </c>
      <c r="F121" s="52" t="s">
        <v>420</v>
      </c>
      <c r="G121" s="18" t="s">
        <v>534</v>
      </c>
      <c r="H121" s="59">
        <v>23</v>
      </c>
      <c r="I121" s="56" t="s">
        <v>689</v>
      </c>
      <c r="J121" s="18" t="s">
        <v>558</v>
      </c>
      <c r="K121" s="52" t="s">
        <v>550</v>
      </c>
      <c r="L121" s="52">
        <v>1384</v>
      </c>
      <c r="M121" s="38">
        <v>2</v>
      </c>
      <c r="N121" s="18">
        <v>2768</v>
      </c>
      <c r="O121" s="18">
        <v>1918</v>
      </c>
      <c r="P121" s="18" t="s">
        <v>543</v>
      </c>
      <c r="Q121" s="18" t="s">
        <v>565</v>
      </c>
      <c r="R121" s="6"/>
    </row>
    <row r="122" spans="1:18" ht="15" x14ac:dyDescent="0.35">
      <c r="A122" s="52">
        <v>6714</v>
      </c>
      <c r="B122" s="53">
        <v>45187</v>
      </c>
      <c r="C122" s="54">
        <v>45190</v>
      </c>
      <c r="D122" s="18"/>
      <c r="E122" s="55" t="s">
        <v>575</v>
      </c>
      <c r="F122" s="52" t="s">
        <v>419</v>
      </c>
      <c r="G122" s="18" t="s">
        <v>534</v>
      </c>
      <c r="H122" s="59">
        <v>28</v>
      </c>
      <c r="I122" s="56" t="s">
        <v>690</v>
      </c>
      <c r="J122" s="18" t="s">
        <v>554</v>
      </c>
      <c r="K122" s="52" t="s">
        <v>180</v>
      </c>
      <c r="L122" s="52">
        <v>1138</v>
      </c>
      <c r="M122" s="38">
        <v>1</v>
      </c>
      <c r="N122" s="18">
        <v>1138</v>
      </c>
      <c r="O122" s="18">
        <v>288</v>
      </c>
      <c r="P122" s="18" t="s">
        <v>542</v>
      </c>
      <c r="Q122" s="18" t="s">
        <v>569</v>
      </c>
      <c r="R122" s="6"/>
    </row>
    <row r="123" spans="1:18" ht="15" x14ac:dyDescent="0.35">
      <c r="A123" s="52">
        <v>6754</v>
      </c>
      <c r="B123" s="53">
        <v>45188</v>
      </c>
      <c r="C123" s="54">
        <v>45191</v>
      </c>
      <c r="D123" s="18"/>
      <c r="E123" s="55" t="s">
        <v>575</v>
      </c>
      <c r="F123" s="52" t="s">
        <v>418</v>
      </c>
      <c r="G123" s="18" t="s">
        <v>535</v>
      </c>
      <c r="H123" s="59">
        <v>36</v>
      </c>
      <c r="I123" s="56" t="s">
        <v>691</v>
      </c>
      <c r="J123" s="18" t="s">
        <v>556</v>
      </c>
      <c r="K123" s="52" t="s">
        <v>548</v>
      </c>
      <c r="L123" s="52">
        <v>1623</v>
      </c>
      <c r="M123" s="38">
        <v>1</v>
      </c>
      <c r="N123" s="18">
        <v>1623</v>
      </c>
      <c r="O123" s="18">
        <v>773</v>
      </c>
      <c r="P123" s="18" t="s">
        <v>542</v>
      </c>
      <c r="Q123" s="18" t="s">
        <v>570</v>
      </c>
      <c r="R123" s="6"/>
    </row>
    <row r="124" spans="1:18" ht="15" x14ac:dyDescent="0.35">
      <c r="A124" s="52">
        <v>6801</v>
      </c>
      <c r="B124" s="53">
        <v>45189</v>
      </c>
      <c r="C124" s="54">
        <v>45192</v>
      </c>
      <c r="D124" s="18"/>
      <c r="E124" s="55" t="s">
        <v>575</v>
      </c>
      <c r="F124" s="52" t="s">
        <v>417</v>
      </c>
      <c r="G124" s="18" t="s">
        <v>535</v>
      </c>
      <c r="H124" s="59">
        <v>49</v>
      </c>
      <c r="I124" s="56" t="s">
        <v>692</v>
      </c>
      <c r="J124" s="18" t="s">
        <v>557</v>
      </c>
      <c r="K124" s="52" t="s">
        <v>547</v>
      </c>
      <c r="L124" s="52">
        <v>1403</v>
      </c>
      <c r="M124" s="38">
        <v>2</v>
      </c>
      <c r="N124" s="18">
        <v>2806</v>
      </c>
      <c r="O124" s="18">
        <v>1956</v>
      </c>
      <c r="P124" s="18" t="s">
        <v>546</v>
      </c>
      <c r="Q124" s="18" t="s">
        <v>566</v>
      </c>
      <c r="R124" s="6"/>
    </row>
    <row r="125" spans="1:18" ht="15" x14ac:dyDescent="0.35">
      <c r="A125" s="52">
        <v>6812</v>
      </c>
      <c r="B125" s="53">
        <v>45190</v>
      </c>
      <c r="C125" s="54">
        <v>45193</v>
      </c>
      <c r="D125" s="18"/>
      <c r="E125" s="55" t="s">
        <v>575</v>
      </c>
      <c r="F125" s="52" t="s">
        <v>416</v>
      </c>
      <c r="G125" s="18" t="s">
        <v>179</v>
      </c>
      <c r="H125" s="59">
        <v>55</v>
      </c>
      <c r="I125" s="56" t="s">
        <v>693</v>
      </c>
      <c r="J125" s="18" t="s">
        <v>554</v>
      </c>
      <c r="K125" s="52" t="s">
        <v>551</v>
      </c>
      <c r="L125" s="52">
        <v>1542</v>
      </c>
      <c r="M125" s="38">
        <v>1</v>
      </c>
      <c r="N125" s="18">
        <v>1542</v>
      </c>
      <c r="O125" s="18">
        <v>692</v>
      </c>
      <c r="P125" s="18" t="s">
        <v>544</v>
      </c>
      <c r="Q125" s="18" t="s">
        <v>566</v>
      </c>
      <c r="R125" s="6"/>
    </row>
    <row r="126" spans="1:18" ht="15" x14ac:dyDescent="0.35">
      <c r="A126" s="52">
        <v>6920</v>
      </c>
      <c r="B126" s="53">
        <v>45191</v>
      </c>
      <c r="C126" s="54">
        <v>45194</v>
      </c>
      <c r="D126" s="18"/>
      <c r="E126" s="55" t="s">
        <v>576</v>
      </c>
      <c r="F126" s="52" t="s">
        <v>415</v>
      </c>
      <c r="G126" s="18" t="s">
        <v>535</v>
      </c>
      <c r="H126" s="59">
        <v>52</v>
      </c>
      <c r="I126" s="56" t="s">
        <v>694</v>
      </c>
      <c r="J126" s="18" t="s">
        <v>557</v>
      </c>
      <c r="K126" s="52" t="s">
        <v>549</v>
      </c>
      <c r="L126" s="52">
        <v>1745</v>
      </c>
      <c r="M126" s="38">
        <v>2</v>
      </c>
      <c r="N126" s="18">
        <v>3490</v>
      </c>
      <c r="O126" s="18">
        <v>2640</v>
      </c>
      <c r="P126" s="18" t="s">
        <v>543</v>
      </c>
      <c r="Q126" s="18" t="s">
        <v>569</v>
      </c>
      <c r="R126" s="6"/>
    </row>
    <row r="127" spans="1:18" ht="15" x14ac:dyDescent="0.35">
      <c r="A127" s="52">
        <v>6958</v>
      </c>
      <c r="B127" s="53">
        <v>45192</v>
      </c>
      <c r="C127" s="54">
        <v>45195</v>
      </c>
      <c r="D127" s="18"/>
      <c r="E127" s="55" t="s">
        <v>576</v>
      </c>
      <c r="F127" s="52" t="s">
        <v>414</v>
      </c>
      <c r="G127" s="18" t="s">
        <v>534</v>
      </c>
      <c r="H127" s="59">
        <v>24</v>
      </c>
      <c r="I127" s="56" t="s">
        <v>695</v>
      </c>
      <c r="J127" s="18" t="s">
        <v>558</v>
      </c>
      <c r="K127" s="52" t="s">
        <v>550</v>
      </c>
      <c r="L127" s="52">
        <v>1991</v>
      </c>
      <c r="M127" s="38">
        <v>1</v>
      </c>
      <c r="N127" s="18">
        <v>1991</v>
      </c>
      <c r="O127" s="18">
        <v>1141</v>
      </c>
      <c r="P127" s="18" t="s">
        <v>546</v>
      </c>
      <c r="Q127" s="18" t="s">
        <v>567</v>
      </c>
      <c r="R127" s="6"/>
    </row>
    <row r="128" spans="1:18" ht="15" x14ac:dyDescent="0.35">
      <c r="A128" s="52">
        <v>6971</v>
      </c>
      <c r="B128" s="53">
        <v>45193</v>
      </c>
      <c r="C128" s="54">
        <v>45196</v>
      </c>
      <c r="D128" s="18"/>
      <c r="E128" s="55" t="s">
        <v>577</v>
      </c>
      <c r="F128" s="52" t="s">
        <v>413</v>
      </c>
      <c r="G128" s="18" t="s">
        <v>535</v>
      </c>
      <c r="H128" s="59">
        <v>35</v>
      </c>
      <c r="I128" s="56" t="s">
        <v>696</v>
      </c>
      <c r="J128" s="18" t="s">
        <v>557</v>
      </c>
      <c r="K128" s="52" t="s">
        <v>180</v>
      </c>
      <c r="L128" s="52">
        <v>1778</v>
      </c>
      <c r="M128" s="38">
        <v>3</v>
      </c>
      <c r="N128" s="18">
        <v>5334</v>
      </c>
      <c r="O128" s="18">
        <v>4484</v>
      </c>
      <c r="P128" s="18" t="s">
        <v>543</v>
      </c>
      <c r="Q128" s="18" t="s">
        <v>570</v>
      </c>
      <c r="R128" s="6"/>
    </row>
    <row r="129" spans="1:18" ht="15" x14ac:dyDescent="0.35">
      <c r="A129" s="52">
        <v>6974</v>
      </c>
      <c r="B129" s="53">
        <v>45194</v>
      </c>
      <c r="C129" s="54">
        <v>45197</v>
      </c>
      <c r="D129" s="18"/>
      <c r="E129" s="55" t="s">
        <v>577</v>
      </c>
      <c r="F129" s="52" t="s">
        <v>412</v>
      </c>
      <c r="G129" s="18" t="s">
        <v>534</v>
      </c>
      <c r="H129" s="59">
        <v>41</v>
      </c>
      <c r="I129" s="56" t="s">
        <v>588</v>
      </c>
      <c r="J129" s="18" t="s">
        <v>554</v>
      </c>
      <c r="K129" s="52" t="s">
        <v>180</v>
      </c>
      <c r="L129" s="52">
        <v>1756</v>
      </c>
      <c r="M129" s="38">
        <v>2</v>
      </c>
      <c r="N129" s="18">
        <v>3512</v>
      </c>
      <c r="O129" s="18">
        <v>2662</v>
      </c>
      <c r="P129" s="18" t="s">
        <v>543</v>
      </c>
      <c r="Q129" s="18" t="s">
        <v>567</v>
      </c>
      <c r="R129" s="6"/>
    </row>
    <row r="130" spans="1:18" ht="15" x14ac:dyDescent="0.35">
      <c r="A130" s="52">
        <v>7083</v>
      </c>
      <c r="B130" s="53">
        <v>45195</v>
      </c>
      <c r="C130" s="54">
        <v>45198</v>
      </c>
      <c r="D130" s="18"/>
      <c r="E130" s="55" t="s">
        <v>577</v>
      </c>
      <c r="F130" s="52" t="s">
        <v>411</v>
      </c>
      <c r="G130" s="18" t="s">
        <v>534</v>
      </c>
      <c r="H130" s="59">
        <v>57</v>
      </c>
      <c r="I130" s="56" t="s">
        <v>697</v>
      </c>
      <c r="J130" s="18" t="s">
        <v>554</v>
      </c>
      <c r="K130" s="52" t="s">
        <v>548</v>
      </c>
      <c r="L130" s="52">
        <v>1012</v>
      </c>
      <c r="M130" s="38">
        <v>3</v>
      </c>
      <c r="N130" s="18">
        <v>3036</v>
      </c>
      <c r="O130" s="18">
        <v>2186</v>
      </c>
      <c r="P130" s="18" t="s">
        <v>543</v>
      </c>
      <c r="Q130" s="18" t="s">
        <v>567</v>
      </c>
      <c r="R130" s="6"/>
    </row>
    <row r="131" spans="1:18" ht="15" x14ac:dyDescent="0.35">
      <c r="A131" s="52">
        <v>7132</v>
      </c>
      <c r="B131" s="53">
        <v>45196</v>
      </c>
      <c r="C131" s="54">
        <v>45199</v>
      </c>
      <c r="D131" s="18"/>
      <c r="E131" s="55" t="s">
        <v>577</v>
      </c>
      <c r="F131" s="52" t="s">
        <v>410</v>
      </c>
      <c r="G131" s="18" t="s">
        <v>535</v>
      </c>
      <c r="H131" s="59">
        <v>45</v>
      </c>
      <c r="I131" s="56" t="s">
        <v>698</v>
      </c>
      <c r="J131" s="18" t="s">
        <v>559</v>
      </c>
      <c r="K131" s="52" t="s">
        <v>547</v>
      </c>
      <c r="L131" s="52">
        <v>1078</v>
      </c>
      <c r="M131" s="38">
        <v>3</v>
      </c>
      <c r="N131" s="18">
        <v>3234</v>
      </c>
      <c r="O131" s="18">
        <v>2384</v>
      </c>
      <c r="P131" s="18" t="s">
        <v>541</v>
      </c>
      <c r="Q131" s="18" t="s">
        <v>563</v>
      </c>
      <c r="R131" s="6"/>
    </row>
    <row r="132" spans="1:18" ht="15" x14ac:dyDescent="0.35">
      <c r="A132" s="52">
        <v>7182</v>
      </c>
      <c r="B132" s="53">
        <v>45196</v>
      </c>
      <c r="C132" s="54">
        <v>45199</v>
      </c>
      <c r="D132" s="18"/>
      <c r="E132" s="55" t="s">
        <v>577</v>
      </c>
      <c r="F132" s="52" t="s">
        <v>409</v>
      </c>
      <c r="G132" s="18" t="s">
        <v>534</v>
      </c>
      <c r="H132" s="59">
        <v>30</v>
      </c>
      <c r="I132" s="56" t="s">
        <v>699</v>
      </c>
      <c r="J132" s="18" t="s">
        <v>557</v>
      </c>
      <c r="K132" s="52" t="s">
        <v>551</v>
      </c>
      <c r="L132" s="52">
        <v>1910</v>
      </c>
      <c r="M132" s="38">
        <v>1</v>
      </c>
      <c r="N132" s="18">
        <v>1910</v>
      </c>
      <c r="O132" s="18">
        <v>1060</v>
      </c>
      <c r="P132" s="18" t="s">
        <v>542</v>
      </c>
      <c r="Q132" s="18" t="s">
        <v>563</v>
      </c>
      <c r="R132" s="6"/>
    </row>
    <row r="133" spans="1:18" ht="15" x14ac:dyDescent="0.35">
      <c r="A133" s="52">
        <v>7193</v>
      </c>
      <c r="B133" s="53">
        <v>45196</v>
      </c>
      <c r="C133" s="54">
        <v>45199</v>
      </c>
      <c r="D133" s="18"/>
      <c r="E133" s="55" t="s">
        <v>575</v>
      </c>
      <c r="F133" s="52" t="s">
        <v>394</v>
      </c>
      <c r="G133" s="18" t="s">
        <v>535</v>
      </c>
      <c r="H133" s="59">
        <v>51</v>
      </c>
      <c r="I133" s="56" t="s">
        <v>700</v>
      </c>
      <c r="J133" s="18" t="s">
        <v>560</v>
      </c>
      <c r="K133" s="52" t="s">
        <v>550</v>
      </c>
      <c r="L133" s="52">
        <v>1707</v>
      </c>
      <c r="M133" s="38">
        <v>2</v>
      </c>
      <c r="N133" s="18">
        <v>3414</v>
      </c>
      <c r="O133" s="18">
        <v>2564</v>
      </c>
      <c r="P133" s="18" t="s">
        <v>543</v>
      </c>
      <c r="Q133" s="18" t="s">
        <v>563</v>
      </c>
      <c r="R133" s="6"/>
    </row>
    <row r="134" spans="1:18" ht="15" x14ac:dyDescent="0.35">
      <c r="A134" s="52">
        <v>7281</v>
      </c>
      <c r="B134" s="53">
        <v>45196</v>
      </c>
      <c r="C134" s="54">
        <v>45199</v>
      </c>
      <c r="D134" s="18"/>
      <c r="E134" s="55" t="s">
        <v>576</v>
      </c>
      <c r="F134" s="52" t="s">
        <v>408</v>
      </c>
      <c r="G134" s="18" t="s">
        <v>534</v>
      </c>
      <c r="H134" s="59">
        <v>27</v>
      </c>
      <c r="I134" s="56" t="s">
        <v>701</v>
      </c>
      <c r="J134" s="18" t="s">
        <v>561</v>
      </c>
      <c r="K134" s="52" t="s">
        <v>549</v>
      </c>
      <c r="L134" s="52">
        <v>1126</v>
      </c>
      <c r="M134" s="38">
        <v>1</v>
      </c>
      <c r="N134" s="18">
        <v>1126</v>
      </c>
      <c r="O134" s="18">
        <v>276</v>
      </c>
      <c r="P134" s="18" t="s">
        <v>544</v>
      </c>
      <c r="Q134" s="18" t="s">
        <v>568</v>
      </c>
      <c r="R134" s="6"/>
    </row>
    <row r="135" spans="1:18" ht="15" x14ac:dyDescent="0.35">
      <c r="A135" s="52">
        <v>7312</v>
      </c>
      <c r="B135" s="53">
        <v>45197</v>
      </c>
      <c r="C135" s="54">
        <v>45200</v>
      </c>
      <c r="D135" s="18"/>
      <c r="E135" s="55" t="s">
        <v>576</v>
      </c>
      <c r="F135" s="52" t="s">
        <v>407</v>
      </c>
      <c r="G135" s="18" t="s">
        <v>535</v>
      </c>
      <c r="H135" s="59">
        <v>44</v>
      </c>
      <c r="I135" s="56" t="s">
        <v>702</v>
      </c>
      <c r="J135" s="18" t="s">
        <v>560</v>
      </c>
      <c r="K135" s="52" t="s">
        <v>550</v>
      </c>
      <c r="L135" s="52">
        <v>1555</v>
      </c>
      <c r="M135" s="38">
        <v>1</v>
      </c>
      <c r="N135" s="18">
        <v>1555</v>
      </c>
      <c r="O135" s="18">
        <v>705</v>
      </c>
      <c r="P135" s="18" t="s">
        <v>543</v>
      </c>
      <c r="Q135" s="18" t="s">
        <v>565</v>
      </c>
      <c r="R135" s="6"/>
    </row>
    <row r="136" spans="1:18" ht="15" x14ac:dyDescent="0.35">
      <c r="A136" s="52">
        <v>7348</v>
      </c>
      <c r="B136" s="53">
        <v>45198</v>
      </c>
      <c r="C136" s="54">
        <v>45201</v>
      </c>
      <c r="D136" s="18"/>
      <c r="E136" s="55" t="s">
        <v>576</v>
      </c>
      <c r="F136" s="52" t="s">
        <v>406</v>
      </c>
      <c r="G136" s="18" t="s">
        <v>535</v>
      </c>
      <c r="H136" s="59">
        <v>58</v>
      </c>
      <c r="I136" s="56" t="s">
        <v>703</v>
      </c>
      <c r="J136" s="18" t="s">
        <v>557</v>
      </c>
      <c r="K136" s="52" t="s">
        <v>180</v>
      </c>
      <c r="L136" s="52">
        <v>1739</v>
      </c>
      <c r="M136" s="38">
        <v>2</v>
      </c>
      <c r="N136" s="18">
        <v>3478</v>
      </c>
      <c r="O136" s="18">
        <v>2628</v>
      </c>
      <c r="P136" s="18" t="s">
        <v>545</v>
      </c>
      <c r="Q136" s="18" t="s">
        <v>569</v>
      </c>
      <c r="R136" s="6"/>
    </row>
    <row r="137" spans="1:18" ht="15" x14ac:dyDescent="0.35">
      <c r="A137" s="52">
        <v>7389</v>
      </c>
      <c r="B137" s="53">
        <v>45199</v>
      </c>
      <c r="C137" s="54">
        <v>45202</v>
      </c>
      <c r="D137" s="18"/>
      <c r="E137" s="55" t="s">
        <v>575</v>
      </c>
      <c r="F137" s="52" t="s">
        <v>405</v>
      </c>
      <c r="G137" s="18" t="s">
        <v>534</v>
      </c>
      <c r="H137" s="59">
        <v>48</v>
      </c>
      <c r="I137" s="56" t="s">
        <v>644</v>
      </c>
      <c r="J137" s="18" t="s">
        <v>554</v>
      </c>
      <c r="K137" s="52" t="s">
        <v>547</v>
      </c>
      <c r="L137" s="52">
        <v>1951</v>
      </c>
      <c r="M137" s="38">
        <v>3</v>
      </c>
      <c r="N137" s="18">
        <v>5853</v>
      </c>
      <c r="O137" s="18">
        <v>5003</v>
      </c>
      <c r="P137" s="18" t="s">
        <v>541</v>
      </c>
      <c r="Q137" s="18" t="s">
        <v>568</v>
      </c>
      <c r="R137" s="6"/>
    </row>
    <row r="138" spans="1:18" ht="15" x14ac:dyDescent="0.35">
      <c r="A138" s="52">
        <v>7402</v>
      </c>
      <c r="B138" s="53">
        <v>45201</v>
      </c>
      <c r="C138" s="54">
        <v>45204</v>
      </c>
      <c r="D138" s="18"/>
      <c r="E138" s="55" t="s">
        <v>575</v>
      </c>
      <c r="F138" s="52" t="s">
        <v>404</v>
      </c>
      <c r="G138" s="18" t="s">
        <v>180</v>
      </c>
      <c r="H138" s="59">
        <v>21</v>
      </c>
      <c r="I138" s="56" t="s">
        <v>704</v>
      </c>
      <c r="J138" s="18" t="s">
        <v>560</v>
      </c>
      <c r="K138" s="52" t="s">
        <v>548</v>
      </c>
      <c r="L138" s="52">
        <v>1011</v>
      </c>
      <c r="M138" s="38">
        <v>2</v>
      </c>
      <c r="N138" s="18">
        <v>2022</v>
      </c>
      <c r="O138" s="18">
        <v>1172</v>
      </c>
      <c r="P138" s="18" t="s">
        <v>546</v>
      </c>
      <c r="Q138" s="18" t="s">
        <v>570</v>
      </c>
      <c r="R138" s="6"/>
    </row>
    <row r="139" spans="1:18" ht="15" x14ac:dyDescent="0.35">
      <c r="A139" s="52">
        <v>7512</v>
      </c>
      <c r="B139" s="53">
        <v>45202</v>
      </c>
      <c r="C139" s="54">
        <v>45205</v>
      </c>
      <c r="D139" s="18"/>
      <c r="E139" s="55" t="s">
        <v>577</v>
      </c>
      <c r="F139" s="52" t="s">
        <v>403</v>
      </c>
      <c r="G139" s="18" t="s">
        <v>534</v>
      </c>
      <c r="H139" s="59">
        <v>34</v>
      </c>
      <c r="I139" s="56" t="s">
        <v>705</v>
      </c>
      <c r="J139" s="18" t="s">
        <v>554</v>
      </c>
      <c r="K139" s="52" t="s">
        <v>551</v>
      </c>
      <c r="L139" s="52">
        <v>1309</v>
      </c>
      <c r="M139" s="38">
        <v>1</v>
      </c>
      <c r="N139" s="18">
        <v>1309</v>
      </c>
      <c r="O139" s="18">
        <v>459</v>
      </c>
      <c r="P139" s="18" t="s">
        <v>541</v>
      </c>
      <c r="Q139" s="18" t="s">
        <v>564</v>
      </c>
      <c r="R139" s="6"/>
    </row>
    <row r="140" spans="1:18" ht="15" x14ac:dyDescent="0.35">
      <c r="A140" s="52">
        <v>7518</v>
      </c>
      <c r="B140" s="53">
        <v>45204</v>
      </c>
      <c r="C140" s="54">
        <v>45207</v>
      </c>
      <c r="D140" s="18"/>
      <c r="E140" s="55" t="s">
        <v>577</v>
      </c>
      <c r="F140" s="52" t="s">
        <v>402</v>
      </c>
      <c r="G140" s="18" t="s">
        <v>534</v>
      </c>
      <c r="H140" s="59">
        <v>39</v>
      </c>
      <c r="I140" s="56" t="s">
        <v>706</v>
      </c>
      <c r="J140" s="18" t="s">
        <v>554</v>
      </c>
      <c r="K140" s="52" t="s">
        <v>549</v>
      </c>
      <c r="L140" s="52">
        <v>1773</v>
      </c>
      <c r="M140" s="38">
        <v>3</v>
      </c>
      <c r="N140" s="18">
        <v>5319</v>
      </c>
      <c r="O140" s="18">
        <v>4469</v>
      </c>
      <c r="P140" s="18" t="s">
        <v>542</v>
      </c>
      <c r="Q140" s="18" t="s">
        <v>565</v>
      </c>
      <c r="R140" s="6"/>
    </row>
    <row r="141" spans="1:18" ht="15" x14ac:dyDescent="0.35">
      <c r="A141" s="52">
        <v>7583</v>
      </c>
      <c r="B141" s="53">
        <v>45205</v>
      </c>
      <c r="C141" s="54">
        <v>45208</v>
      </c>
      <c r="D141" s="18"/>
      <c r="E141" s="55" t="s">
        <v>577</v>
      </c>
      <c r="F141" s="52" t="s">
        <v>401</v>
      </c>
      <c r="G141" s="18" t="s">
        <v>534</v>
      </c>
      <c r="H141" s="59">
        <v>54</v>
      </c>
      <c r="I141" s="56" t="s">
        <v>707</v>
      </c>
      <c r="J141" s="18" t="s">
        <v>555</v>
      </c>
      <c r="K141" s="52" t="s">
        <v>550</v>
      </c>
      <c r="L141" s="52">
        <v>1826</v>
      </c>
      <c r="M141" s="38">
        <v>1</v>
      </c>
      <c r="N141" s="18">
        <v>1826</v>
      </c>
      <c r="O141" s="18">
        <v>976</v>
      </c>
      <c r="P141" s="18" t="s">
        <v>542</v>
      </c>
      <c r="Q141" s="18" t="s">
        <v>563</v>
      </c>
      <c r="R141" s="6"/>
    </row>
    <row r="142" spans="1:18" ht="15" x14ac:dyDescent="0.35">
      <c r="A142" s="52">
        <v>7586</v>
      </c>
      <c r="B142" s="53">
        <v>45206</v>
      </c>
      <c r="C142" s="54">
        <v>45209</v>
      </c>
      <c r="D142" s="18"/>
      <c r="E142" s="55" t="s">
        <v>576</v>
      </c>
      <c r="F142" s="52" t="s">
        <v>400</v>
      </c>
      <c r="G142" s="18" t="s">
        <v>534</v>
      </c>
      <c r="H142" s="59">
        <v>32</v>
      </c>
      <c r="I142" s="56" t="s">
        <v>708</v>
      </c>
      <c r="J142" s="18" t="s">
        <v>555</v>
      </c>
      <c r="K142" s="52" t="s">
        <v>180</v>
      </c>
      <c r="L142" s="52">
        <v>1437</v>
      </c>
      <c r="M142" s="38">
        <v>1</v>
      </c>
      <c r="N142" s="18">
        <v>1437</v>
      </c>
      <c r="O142" s="18">
        <v>587</v>
      </c>
      <c r="P142" s="18" t="s">
        <v>546</v>
      </c>
      <c r="Q142" s="18" t="s">
        <v>566</v>
      </c>
      <c r="R142" s="6"/>
    </row>
    <row r="143" spans="1:18" ht="15" x14ac:dyDescent="0.35">
      <c r="A143" s="52">
        <v>7593</v>
      </c>
      <c r="B143" s="53">
        <v>45208</v>
      </c>
      <c r="C143" s="54">
        <v>45211</v>
      </c>
      <c r="D143" s="18"/>
      <c r="E143" s="55" t="s">
        <v>576</v>
      </c>
      <c r="F143" s="52" t="s">
        <v>399</v>
      </c>
      <c r="G143" s="18" t="s">
        <v>180</v>
      </c>
      <c r="H143" s="59">
        <v>20</v>
      </c>
      <c r="I143" s="56" t="s">
        <v>709</v>
      </c>
      <c r="J143" s="18" t="s">
        <v>556</v>
      </c>
      <c r="K143" s="52" t="s">
        <v>547</v>
      </c>
      <c r="L143" s="52">
        <v>1523</v>
      </c>
      <c r="M143" s="38">
        <v>2</v>
      </c>
      <c r="N143" s="18">
        <v>3046</v>
      </c>
      <c r="O143" s="18">
        <v>2196</v>
      </c>
      <c r="P143" s="18" t="s">
        <v>544</v>
      </c>
      <c r="Q143" s="18" t="s">
        <v>568</v>
      </c>
      <c r="R143" s="6"/>
    </row>
    <row r="144" spans="1:18" ht="15" x14ac:dyDescent="0.35">
      <c r="A144" s="52">
        <v>7602</v>
      </c>
      <c r="B144" s="53">
        <v>45209</v>
      </c>
      <c r="C144" s="54">
        <v>45212</v>
      </c>
      <c r="D144" s="18"/>
      <c r="E144" s="55" t="s">
        <v>576</v>
      </c>
      <c r="F144" s="52" t="s">
        <v>398</v>
      </c>
      <c r="G144" s="18" t="s">
        <v>534</v>
      </c>
      <c r="H144" s="59">
        <v>25</v>
      </c>
      <c r="I144" s="56" t="s">
        <v>710</v>
      </c>
      <c r="J144" s="18" t="s">
        <v>557</v>
      </c>
      <c r="K144" s="52" t="s">
        <v>548</v>
      </c>
      <c r="L144" s="52">
        <v>989</v>
      </c>
      <c r="M144" s="38">
        <v>2</v>
      </c>
      <c r="N144" s="18">
        <v>1978</v>
      </c>
      <c r="O144" s="18">
        <v>1128</v>
      </c>
      <c r="P144" s="18" t="s">
        <v>543</v>
      </c>
      <c r="Q144" s="18" t="s">
        <v>569</v>
      </c>
      <c r="R144" s="6"/>
    </row>
    <row r="145" spans="1:18" ht="15" x14ac:dyDescent="0.35">
      <c r="A145" s="52">
        <v>7612</v>
      </c>
      <c r="B145" s="53">
        <v>45210</v>
      </c>
      <c r="C145" s="54">
        <v>45213</v>
      </c>
      <c r="D145" s="18"/>
      <c r="E145" s="55" t="s">
        <v>576</v>
      </c>
      <c r="F145" s="52" t="s">
        <v>397</v>
      </c>
      <c r="G145" s="18" t="s">
        <v>534</v>
      </c>
      <c r="H145" s="59">
        <v>43</v>
      </c>
      <c r="I145" s="56" t="s">
        <v>711</v>
      </c>
      <c r="J145" s="18" t="s">
        <v>558</v>
      </c>
      <c r="K145" s="52" t="s">
        <v>551</v>
      </c>
      <c r="L145" s="52">
        <v>1948</v>
      </c>
      <c r="M145" s="38">
        <v>2</v>
      </c>
      <c r="N145" s="18">
        <v>3896</v>
      </c>
      <c r="O145" s="18">
        <v>3046</v>
      </c>
      <c r="P145" s="18" t="s">
        <v>546</v>
      </c>
      <c r="Q145" s="18" t="s">
        <v>565</v>
      </c>
      <c r="R145" s="6"/>
    </row>
    <row r="146" spans="1:18" ht="15" x14ac:dyDescent="0.35">
      <c r="A146" s="52">
        <v>7823</v>
      </c>
      <c r="B146" s="53">
        <v>45212</v>
      </c>
      <c r="C146" s="54">
        <v>45215</v>
      </c>
      <c r="D146" s="18"/>
      <c r="E146" s="55" t="s">
        <v>576</v>
      </c>
      <c r="F146" s="52" t="s">
        <v>396</v>
      </c>
      <c r="G146" s="18" t="s">
        <v>534</v>
      </c>
      <c r="H146" s="59">
        <v>33</v>
      </c>
      <c r="I146" s="56" t="s">
        <v>712</v>
      </c>
      <c r="J146" s="18" t="s">
        <v>560</v>
      </c>
      <c r="K146" s="52" t="s">
        <v>549</v>
      </c>
      <c r="L146" s="52">
        <v>1737</v>
      </c>
      <c r="M146" s="38">
        <v>2</v>
      </c>
      <c r="N146" s="18">
        <v>3474</v>
      </c>
      <c r="O146" s="18">
        <v>2624</v>
      </c>
      <c r="P146" s="18" t="s">
        <v>543</v>
      </c>
      <c r="Q146" s="18" t="s">
        <v>563</v>
      </c>
      <c r="R146" s="6"/>
    </row>
    <row r="147" spans="1:18" ht="15" x14ac:dyDescent="0.35">
      <c r="A147" s="52">
        <v>7916</v>
      </c>
      <c r="B147" s="53">
        <v>45213</v>
      </c>
      <c r="C147" s="54">
        <v>45216</v>
      </c>
      <c r="D147" s="18"/>
      <c r="E147" s="55" t="s">
        <v>576</v>
      </c>
      <c r="F147" s="52" t="s">
        <v>395</v>
      </c>
      <c r="G147" s="18" t="s">
        <v>534</v>
      </c>
      <c r="H147" s="59">
        <v>46</v>
      </c>
      <c r="I147" s="56" t="s">
        <v>713</v>
      </c>
      <c r="J147" s="18" t="s">
        <v>558</v>
      </c>
      <c r="K147" s="52" t="s">
        <v>547</v>
      </c>
      <c r="L147" s="52">
        <v>1973</v>
      </c>
      <c r="M147" s="38">
        <v>2</v>
      </c>
      <c r="N147" s="18">
        <v>3946</v>
      </c>
      <c r="O147" s="18">
        <v>3096</v>
      </c>
      <c r="P147" s="18" t="s">
        <v>546</v>
      </c>
      <c r="Q147" s="18" t="s">
        <v>568</v>
      </c>
      <c r="R147" s="6"/>
    </row>
    <row r="148" spans="1:18" ht="15" x14ac:dyDescent="0.35">
      <c r="A148" s="52">
        <v>7941</v>
      </c>
      <c r="B148" s="53">
        <v>45214</v>
      </c>
      <c r="C148" s="54">
        <v>45217</v>
      </c>
      <c r="D148" s="18"/>
      <c r="E148" s="55" t="s">
        <v>576</v>
      </c>
      <c r="F148" s="52" t="s">
        <v>394</v>
      </c>
      <c r="G148" s="18" t="s">
        <v>180</v>
      </c>
      <c r="H148" s="59">
        <v>37</v>
      </c>
      <c r="I148" s="56" t="s">
        <v>630</v>
      </c>
      <c r="J148" s="18" t="s">
        <v>556</v>
      </c>
      <c r="K148" s="52" t="s">
        <v>550</v>
      </c>
      <c r="L148" s="52">
        <v>1185</v>
      </c>
      <c r="M148" s="38">
        <v>2</v>
      </c>
      <c r="N148" s="18">
        <v>2370</v>
      </c>
      <c r="O148" s="18">
        <v>1520</v>
      </c>
      <c r="P148" s="18" t="s">
        <v>544</v>
      </c>
      <c r="Q148" s="18" t="s">
        <v>568</v>
      </c>
      <c r="R148" s="6"/>
    </row>
    <row r="149" spans="1:18" ht="15" x14ac:dyDescent="0.35">
      <c r="A149" s="52">
        <v>7981</v>
      </c>
      <c r="B149" s="53">
        <v>45216</v>
      </c>
      <c r="C149" s="54">
        <v>45219</v>
      </c>
      <c r="D149" s="18"/>
      <c r="E149" s="55" t="s">
        <v>575</v>
      </c>
      <c r="F149" s="52" t="s">
        <v>393</v>
      </c>
      <c r="G149" s="18" t="s">
        <v>180</v>
      </c>
      <c r="H149" s="59">
        <v>59</v>
      </c>
      <c r="I149" s="56" t="s">
        <v>608</v>
      </c>
      <c r="J149" s="18" t="s">
        <v>554</v>
      </c>
      <c r="K149" s="52" t="s">
        <v>548</v>
      </c>
      <c r="L149" s="52">
        <v>1330</v>
      </c>
      <c r="M149" s="38">
        <v>1</v>
      </c>
      <c r="N149" s="18">
        <v>1330</v>
      </c>
      <c r="O149" s="18">
        <v>480</v>
      </c>
      <c r="P149" s="18" t="s">
        <v>544</v>
      </c>
      <c r="Q149" s="18" t="s">
        <v>565</v>
      </c>
      <c r="R149" s="6"/>
    </row>
    <row r="150" spans="1:18" ht="15" x14ac:dyDescent="0.35">
      <c r="A150" s="52">
        <v>8023</v>
      </c>
      <c r="B150" s="53">
        <v>45217</v>
      </c>
      <c r="C150" s="54">
        <v>45220</v>
      </c>
      <c r="D150" s="18"/>
      <c r="E150" s="55" t="s">
        <v>576</v>
      </c>
      <c r="F150" s="52" t="s">
        <v>392</v>
      </c>
      <c r="G150" s="18" t="s">
        <v>534</v>
      </c>
      <c r="H150" s="59">
        <v>29</v>
      </c>
      <c r="I150" s="56" t="s">
        <v>714</v>
      </c>
      <c r="J150" s="18" t="s">
        <v>556</v>
      </c>
      <c r="K150" s="52" t="s">
        <v>180</v>
      </c>
      <c r="L150" s="52">
        <v>1075</v>
      </c>
      <c r="M150" s="38">
        <v>1</v>
      </c>
      <c r="N150" s="18">
        <v>1075</v>
      </c>
      <c r="O150" s="18">
        <v>225</v>
      </c>
      <c r="P150" s="18" t="s">
        <v>541</v>
      </c>
      <c r="Q150" s="18" t="s">
        <v>569</v>
      </c>
      <c r="R150" s="6"/>
    </row>
    <row r="151" spans="1:18" ht="15" x14ac:dyDescent="0.35">
      <c r="A151" s="52">
        <v>8062</v>
      </c>
      <c r="B151" s="53">
        <v>45218</v>
      </c>
      <c r="C151" s="54">
        <v>45221</v>
      </c>
      <c r="D151" s="18"/>
      <c r="E151" s="55" t="s">
        <v>576</v>
      </c>
      <c r="F151" s="52" t="s">
        <v>391</v>
      </c>
      <c r="G151" s="18" t="s">
        <v>180</v>
      </c>
      <c r="H151" s="59">
        <v>40</v>
      </c>
      <c r="I151" s="56" t="s">
        <v>715</v>
      </c>
      <c r="J151" s="18" t="s">
        <v>557</v>
      </c>
      <c r="K151" s="52" t="s">
        <v>549</v>
      </c>
      <c r="L151" s="52">
        <v>1501</v>
      </c>
      <c r="M151" s="38">
        <v>2</v>
      </c>
      <c r="N151" s="18">
        <v>3002</v>
      </c>
      <c r="O151" s="18">
        <v>2152</v>
      </c>
      <c r="P151" s="18" t="s">
        <v>541</v>
      </c>
      <c r="Q151" s="18" t="s">
        <v>570</v>
      </c>
      <c r="R151" s="6"/>
    </row>
    <row r="152" spans="1:18" ht="15" x14ac:dyDescent="0.35">
      <c r="A152" s="52">
        <v>8145</v>
      </c>
      <c r="B152" s="53">
        <v>45220</v>
      </c>
      <c r="C152" s="54">
        <v>45223</v>
      </c>
      <c r="D152" s="18"/>
      <c r="E152" s="55" t="s">
        <v>576</v>
      </c>
      <c r="F152" s="52" t="s">
        <v>390</v>
      </c>
      <c r="G152" s="18" t="s">
        <v>180</v>
      </c>
      <c r="H152" s="59">
        <v>22</v>
      </c>
      <c r="I152" s="56" t="s">
        <v>716</v>
      </c>
      <c r="J152" s="18" t="s">
        <v>560</v>
      </c>
      <c r="K152" s="52" t="s">
        <v>551</v>
      </c>
      <c r="L152" s="52">
        <v>1715</v>
      </c>
      <c r="M152" s="38">
        <v>2</v>
      </c>
      <c r="N152" s="18">
        <v>3430</v>
      </c>
      <c r="O152" s="18">
        <v>2580</v>
      </c>
      <c r="P152" s="18" t="s">
        <v>541</v>
      </c>
      <c r="Q152" s="18" t="s">
        <v>566</v>
      </c>
      <c r="R152" s="6"/>
    </row>
    <row r="153" spans="1:18" ht="15" x14ac:dyDescent="0.35">
      <c r="A153" s="52">
        <v>8174</v>
      </c>
      <c r="B153" s="53">
        <v>45221</v>
      </c>
      <c r="C153" s="54">
        <v>45224</v>
      </c>
      <c r="D153" s="18"/>
      <c r="E153" s="55" t="s">
        <v>576</v>
      </c>
      <c r="F153" s="52" t="s">
        <v>389</v>
      </c>
      <c r="G153" s="18" t="s">
        <v>534</v>
      </c>
      <c r="H153" s="59">
        <v>56</v>
      </c>
      <c r="I153" s="56" t="s">
        <v>717</v>
      </c>
      <c r="J153" s="18" t="s">
        <v>554</v>
      </c>
      <c r="K153" s="52" t="s">
        <v>180</v>
      </c>
      <c r="L153" s="52">
        <v>1443</v>
      </c>
      <c r="M153" s="38">
        <v>2</v>
      </c>
      <c r="N153" s="18">
        <v>2886</v>
      </c>
      <c r="O153" s="18">
        <v>2036</v>
      </c>
      <c r="P153" s="18" t="s">
        <v>542</v>
      </c>
      <c r="Q153" s="18" t="s">
        <v>566</v>
      </c>
      <c r="R153" s="6"/>
    </row>
    <row r="154" spans="1:18" ht="15" x14ac:dyDescent="0.35">
      <c r="A154" s="52">
        <v>8176</v>
      </c>
      <c r="B154" s="53">
        <v>45222</v>
      </c>
      <c r="C154" s="54">
        <v>45225</v>
      </c>
      <c r="D154" s="18"/>
      <c r="E154" s="55" t="s">
        <v>576</v>
      </c>
      <c r="F154" s="52" t="s">
        <v>388</v>
      </c>
      <c r="G154" s="18" t="s">
        <v>180</v>
      </c>
      <c r="H154" s="59">
        <v>26</v>
      </c>
      <c r="I154" s="56" t="s">
        <v>662</v>
      </c>
      <c r="J154" s="18" t="s">
        <v>561</v>
      </c>
      <c r="K154" s="52" t="s">
        <v>550</v>
      </c>
      <c r="L154" s="52">
        <v>1353</v>
      </c>
      <c r="M154" s="38">
        <v>2</v>
      </c>
      <c r="N154" s="18">
        <v>2706</v>
      </c>
      <c r="O154" s="18">
        <v>1856</v>
      </c>
      <c r="P154" s="18" t="s">
        <v>542</v>
      </c>
      <c r="Q154" s="18" t="s">
        <v>569</v>
      </c>
      <c r="R154" s="6"/>
    </row>
    <row r="155" spans="1:18" ht="15" x14ac:dyDescent="0.35">
      <c r="A155" s="52">
        <v>8219</v>
      </c>
      <c r="B155" s="53">
        <v>45224</v>
      </c>
      <c r="C155" s="54">
        <v>45227</v>
      </c>
      <c r="D155" s="18"/>
      <c r="E155" s="55" t="s">
        <v>576</v>
      </c>
      <c r="F155" s="52" t="s">
        <v>387</v>
      </c>
      <c r="G155" s="18" t="s">
        <v>180</v>
      </c>
      <c r="H155" s="59">
        <v>55</v>
      </c>
      <c r="I155" s="56" t="s">
        <v>718</v>
      </c>
      <c r="J155" s="18" t="s">
        <v>561</v>
      </c>
      <c r="K155" s="52" t="s">
        <v>548</v>
      </c>
      <c r="L155" s="52">
        <v>1603</v>
      </c>
      <c r="M155" s="38">
        <v>2</v>
      </c>
      <c r="N155" s="18">
        <v>3206</v>
      </c>
      <c r="O155" s="18">
        <v>2356</v>
      </c>
      <c r="P155" s="18" t="s">
        <v>544</v>
      </c>
      <c r="Q155" s="18" t="s">
        <v>567</v>
      </c>
      <c r="R155" s="6"/>
    </row>
    <row r="156" spans="1:18" ht="15" x14ac:dyDescent="0.35">
      <c r="A156" s="52">
        <v>8254</v>
      </c>
      <c r="B156" s="53">
        <v>45225</v>
      </c>
      <c r="C156" s="54">
        <v>45228</v>
      </c>
      <c r="D156" s="18"/>
      <c r="E156" s="55" t="s">
        <v>576</v>
      </c>
      <c r="F156" s="52" t="s">
        <v>386</v>
      </c>
      <c r="G156" s="18" t="s">
        <v>534</v>
      </c>
      <c r="H156" s="59">
        <v>54</v>
      </c>
      <c r="I156" s="56" t="s">
        <v>719</v>
      </c>
      <c r="J156" s="18" t="s">
        <v>555</v>
      </c>
      <c r="K156" s="52" t="s">
        <v>547</v>
      </c>
      <c r="L156" s="52">
        <v>1240</v>
      </c>
      <c r="M156" s="38">
        <v>1</v>
      </c>
      <c r="N156" s="18">
        <v>1240</v>
      </c>
      <c r="O156" s="18">
        <v>390</v>
      </c>
      <c r="P156" s="18" t="s">
        <v>546</v>
      </c>
      <c r="Q156" s="18" t="s">
        <v>570</v>
      </c>
      <c r="R156" s="6"/>
    </row>
    <row r="157" spans="1:18" ht="15" x14ac:dyDescent="0.35">
      <c r="A157" s="52">
        <v>8257</v>
      </c>
      <c r="B157" s="53">
        <v>45226</v>
      </c>
      <c r="C157" s="54">
        <v>45229</v>
      </c>
      <c r="D157" s="18"/>
      <c r="E157" s="55" t="s">
        <v>576</v>
      </c>
      <c r="F157" s="52" t="s">
        <v>385</v>
      </c>
      <c r="G157" s="18" t="s">
        <v>534</v>
      </c>
      <c r="H157" s="59">
        <v>31</v>
      </c>
      <c r="I157" s="56" t="s">
        <v>720</v>
      </c>
      <c r="J157" s="18" t="s">
        <v>554</v>
      </c>
      <c r="K157" s="52" t="s">
        <v>549</v>
      </c>
      <c r="L157" s="52">
        <v>1850</v>
      </c>
      <c r="M157" s="38">
        <v>2</v>
      </c>
      <c r="N157" s="18">
        <v>3700</v>
      </c>
      <c r="O157" s="18">
        <v>2850</v>
      </c>
      <c r="P157" s="18" t="s">
        <v>544</v>
      </c>
      <c r="Q157" s="18" t="s">
        <v>567</v>
      </c>
      <c r="R157" s="6"/>
    </row>
    <row r="158" spans="1:18" ht="15" x14ac:dyDescent="0.35">
      <c r="A158" s="52">
        <v>8267</v>
      </c>
      <c r="B158" s="53">
        <v>45228</v>
      </c>
      <c r="C158" s="54">
        <v>45231</v>
      </c>
      <c r="D158" s="18"/>
      <c r="E158" s="55" t="s">
        <v>576</v>
      </c>
      <c r="F158" s="52" t="s">
        <v>384</v>
      </c>
      <c r="G158" s="18" t="s">
        <v>534</v>
      </c>
      <c r="H158" s="59">
        <v>52</v>
      </c>
      <c r="I158" s="56" t="s">
        <v>581</v>
      </c>
      <c r="J158" s="18" t="s">
        <v>556</v>
      </c>
      <c r="K158" s="52" t="s">
        <v>551</v>
      </c>
      <c r="L158" s="52">
        <v>1387</v>
      </c>
      <c r="M158" s="38">
        <v>1</v>
      </c>
      <c r="N158" s="18">
        <v>1387</v>
      </c>
      <c r="O158" s="18">
        <v>537</v>
      </c>
      <c r="P158" s="18" t="s">
        <v>541</v>
      </c>
      <c r="Q158" s="18" t="s">
        <v>567</v>
      </c>
      <c r="R158" s="6"/>
    </row>
    <row r="159" spans="1:18" ht="15" x14ac:dyDescent="0.35">
      <c r="A159" s="52">
        <v>8275</v>
      </c>
      <c r="B159" s="53">
        <v>45229</v>
      </c>
      <c r="C159" s="54">
        <v>45232</v>
      </c>
      <c r="D159" s="18"/>
      <c r="E159" s="55" t="s">
        <v>576</v>
      </c>
      <c r="F159" s="52" t="s">
        <v>383</v>
      </c>
      <c r="G159" s="18" t="s">
        <v>534</v>
      </c>
      <c r="H159" s="59">
        <v>23</v>
      </c>
      <c r="I159" s="56" t="s">
        <v>721</v>
      </c>
      <c r="J159" s="18" t="s">
        <v>556</v>
      </c>
      <c r="K159" s="52" t="s">
        <v>550</v>
      </c>
      <c r="L159" s="52">
        <v>1390</v>
      </c>
      <c r="M159" s="38">
        <v>1</v>
      </c>
      <c r="N159" s="18">
        <v>1390</v>
      </c>
      <c r="O159" s="18">
        <v>540</v>
      </c>
      <c r="P159" s="18" t="s">
        <v>541</v>
      </c>
      <c r="Q159" s="18" t="s">
        <v>563</v>
      </c>
      <c r="R159" s="6"/>
    </row>
    <row r="160" spans="1:18" ht="15" x14ac:dyDescent="0.35">
      <c r="A160" s="52">
        <v>8309</v>
      </c>
      <c r="B160" s="53">
        <v>45230</v>
      </c>
      <c r="C160" s="54">
        <v>45233</v>
      </c>
      <c r="D160" s="18"/>
      <c r="E160" s="55" t="s">
        <v>577</v>
      </c>
      <c r="F160" s="52" t="s">
        <v>382</v>
      </c>
      <c r="G160" s="18" t="s">
        <v>534</v>
      </c>
      <c r="H160" s="59">
        <v>38</v>
      </c>
      <c r="I160" s="56" t="s">
        <v>722</v>
      </c>
      <c r="J160" s="18" t="s">
        <v>558</v>
      </c>
      <c r="K160" s="52" t="s">
        <v>180</v>
      </c>
      <c r="L160" s="52">
        <v>1709</v>
      </c>
      <c r="M160" s="38">
        <v>2</v>
      </c>
      <c r="N160" s="18">
        <v>3418</v>
      </c>
      <c r="O160" s="18">
        <v>2568</v>
      </c>
      <c r="P160" s="18" t="s">
        <v>541</v>
      </c>
      <c r="Q160" s="18" t="s">
        <v>563</v>
      </c>
      <c r="R160" s="6"/>
    </row>
    <row r="161" spans="1:18" ht="15" x14ac:dyDescent="0.35">
      <c r="A161" s="52">
        <v>8395</v>
      </c>
      <c r="B161" s="53">
        <v>45231</v>
      </c>
      <c r="C161" s="54">
        <v>45234</v>
      </c>
      <c r="D161" s="18"/>
      <c r="E161" s="55" t="s">
        <v>577</v>
      </c>
      <c r="F161" s="52" t="s">
        <v>381</v>
      </c>
      <c r="G161" s="18" t="s">
        <v>534</v>
      </c>
      <c r="H161" s="59">
        <v>57</v>
      </c>
      <c r="I161" s="56" t="s">
        <v>723</v>
      </c>
      <c r="J161" s="18" t="s">
        <v>559</v>
      </c>
      <c r="K161" s="52" t="s">
        <v>548</v>
      </c>
      <c r="L161" s="52">
        <v>905</v>
      </c>
      <c r="M161" s="38">
        <v>2</v>
      </c>
      <c r="N161" s="18">
        <v>1810</v>
      </c>
      <c r="O161" s="18">
        <v>960</v>
      </c>
      <c r="P161" s="18" t="s">
        <v>541</v>
      </c>
      <c r="Q161" s="18" t="s">
        <v>563</v>
      </c>
      <c r="R161" s="6"/>
    </row>
    <row r="162" spans="1:18" ht="15" x14ac:dyDescent="0.3">
      <c r="A162" s="52">
        <v>8462</v>
      </c>
      <c r="B162" s="53">
        <v>45234</v>
      </c>
      <c r="C162" s="54">
        <v>45237</v>
      </c>
      <c r="D162" s="18"/>
      <c r="E162" s="55" t="s">
        <v>577</v>
      </c>
      <c r="F162" s="52" t="s">
        <v>380</v>
      </c>
      <c r="G162" s="18" t="s">
        <v>534</v>
      </c>
      <c r="H162" s="58">
        <v>36</v>
      </c>
      <c r="I162" s="56" t="s">
        <v>724</v>
      </c>
      <c r="J162" s="18" t="s">
        <v>560</v>
      </c>
      <c r="K162" s="52" t="s">
        <v>547</v>
      </c>
      <c r="L162" s="52">
        <v>1519</v>
      </c>
      <c r="M162" s="38">
        <v>2</v>
      </c>
      <c r="N162" s="18">
        <v>3038</v>
      </c>
      <c r="O162" s="18">
        <v>2188</v>
      </c>
      <c r="P162" s="18" t="s">
        <v>541</v>
      </c>
      <c r="Q162" s="18" t="s">
        <v>568</v>
      </c>
      <c r="R162" s="6"/>
    </row>
    <row r="163" spans="1:18" ht="15" x14ac:dyDescent="0.3">
      <c r="A163" s="52">
        <v>8597</v>
      </c>
      <c r="B163" s="53">
        <v>45238</v>
      </c>
      <c r="C163" s="54">
        <v>45241</v>
      </c>
      <c r="D163" s="18"/>
      <c r="E163" s="55" t="s">
        <v>577</v>
      </c>
      <c r="F163" s="52" t="s">
        <v>379</v>
      </c>
      <c r="G163" s="18" t="s">
        <v>180</v>
      </c>
      <c r="H163" s="58">
        <v>48</v>
      </c>
      <c r="I163" s="56" t="s">
        <v>725</v>
      </c>
      <c r="J163" s="18" t="s">
        <v>561</v>
      </c>
      <c r="K163" s="52" t="s">
        <v>551</v>
      </c>
      <c r="L163" s="52">
        <v>1361</v>
      </c>
      <c r="M163" s="38">
        <v>2</v>
      </c>
      <c r="N163" s="18">
        <v>2722</v>
      </c>
      <c r="O163" s="18">
        <v>1872</v>
      </c>
      <c r="P163" s="18" t="s">
        <v>544</v>
      </c>
      <c r="Q163" s="18" t="s">
        <v>565</v>
      </c>
      <c r="R163" s="6"/>
    </row>
    <row r="164" spans="1:18" ht="15" x14ac:dyDescent="0.3">
      <c r="A164" s="52">
        <v>8623</v>
      </c>
      <c r="B164" s="53">
        <v>45242</v>
      </c>
      <c r="C164" s="54">
        <v>45245</v>
      </c>
      <c r="D164" s="18"/>
      <c r="E164" s="55" t="s">
        <v>577</v>
      </c>
      <c r="F164" s="52" t="s">
        <v>378</v>
      </c>
      <c r="G164" s="18" t="s">
        <v>180</v>
      </c>
      <c r="H164" s="58">
        <v>53</v>
      </c>
      <c r="I164" s="56" t="s">
        <v>726</v>
      </c>
      <c r="J164" s="18" t="s">
        <v>556</v>
      </c>
      <c r="K164" s="52" t="s">
        <v>549</v>
      </c>
      <c r="L164" s="52">
        <v>1879</v>
      </c>
      <c r="M164" s="38">
        <v>2</v>
      </c>
      <c r="N164" s="18">
        <v>3758</v>
      </c>
      <c r="O164" s="18">
        <v>2908</v>
      </c>
      <c r="P164" s="18" t="s">
        <v>543</v>
      </c>
      <c r="Q164" s="18" t="s">
        <v>569</v>
      </c>
      <c r="R164" s="6"/>
    </row>
    <row r="165" spans="1:18" ht="15" x14ac:dyDescent="0.3">
      <c r="A165" s="52">
        <v>8712</v>
      </c>
      <c r="B165" s="53">
        <v>45246</v>
      </c>
      <c r="C165" s="54">
        <v>45249</v>
      </c>
      <c r="D165" s="18"/>
      <c r="E165" s="55" t="s">
        <v>576</v>
      </c>
      <c r="F165" s="52" t="s">
        <v>377</v>
      </c>
      <c r="G165" s="18" t="s">
        <v>180</v>
      </c>
      <c r="H165" s="58">
        <v>27</v>
      </c>
      <c r="I165" s="56" t="s">
        <v>727</v>
      </c>
      <c r="J165" s="18" t="s">
        <v>557</v>
      </c>
      <c r="K165" s="52" t="s">
        <v>180</v>
      </c>
      <c r="L165" s="52">
        <v>1092</v>
      </c>
      <c r="M165" s="38">
        <v>1</v>
      </c>
      <c r="N165" s="18">
        <v>1092</v>
      </c>
      <c r="O165" s="18">
        <v>242</v>
      </c>
      <c r="P165" s="18" t="s">
        <v>546</v>
      </c>
      <c r="Q165" s="18" t="s">
        <v>570</v>
      </c>
      <c r="R165" s="6"/>
    </row>
    <row r="166" spans="1:18" ht="15" x14ac:dyDescent="0.3">
      <c r="A166" s="52">
        <v>8745</v>
      </c>
      <c r="B166" s="53">
        <v>45250</v>
      </c>
      <c r="C166" s="54">
        <v>45253</v>
      </c>
      <c r="D166" s="18"/>
      <c r="E166" s="55" t="s">
        <v>575</v>
      </c>
      <c r="F166" s="52" t="s">
        <v>376</v>
      </c>
      <c r="G166" s="18" t="s">
        <v>534</v>
      </c>
      <c r="H166" s="58">
        <v>57</v>
      </c>
      <c r="I166" s="56" t="s">
        <v>700</v>
      </c>
      <c r="J166" s="18" t="s">
        <v>556</v>
      </c>
      <c r="K166" s="52" t="s">
        <v>550</v>
      </c>
      <c r="L166" s="52">
        <v>1393</v>
      </c>
      <c r="M166" s="38">
        <v>1</v>
      </c>
      <c r="N166" s="18">
        <v>1393</v>
      </c>
      <c r="O166" s="18">
        <v>543</v>
      </c>
      <c r="P166" s="18" t="s">
        <v>541</v>
      </c>
      <c r="Q166" s="18" t="s">
        <v>569</v>
      </c>
      <c r="R166" s="6"/>
    </row>
    <row r="167" spans="1:18" ht="15" x14ac:dyDescent="0.3">
      <c r="A167" s="52">
        <v>8751</v>
      </c>
      <c r="B167" s="53">
        <v>45254</v>
      </c>
      <c r="C167" s="54">
        <v>45257</v>
      </c>
      <c r="D167" s="18"/>
      <c r="E167" s="55" t="s">
        <v>576</v>
      </c>
      <c r="F167" s="52" t="s">
        <v>375</v>
      </c>
      <c r="G167" s="18" t="s">
        <v>534</v>
      </c>
      <c r="H167" s="58">
        <v>30</v>
      </c>
      <c r="I167" s="56" t="s">
        <v>728</v>
      </c>
      <c r="J167" s="18" t="s">
        <v>554</v>
      </c>
      <c r="K167" s="52" t="s">
        <v>548</v>
      </c>
      <c r="L167" s="52">
        <v>1631</v>
      </c>
      <c r="M167" s="38">
        <v>1</v>
      </c>
      <c r="N167" s="18">
        <v>1631</v>
      </c>
      <c r="O167" s="18">
        <v>781</v>
      </c>
      <c r="P167" s="18" t="s">
        <v>541</v>
      </c>
      <c r="Q167" s="18" t="s">
        <v>569</v>
      </c>
      <c r="R167" s="6"/>
    </row>
    <row r="168" spans="1:18" ht="15" x14ac:dyDescent="0.3">
      <c r="A168" s="52">
        <v>8769</v>
      </c>
      <c r="B168" s="53">
        <v>45261</v>
      </c>
      <c r="C168" s="54">
        <v>45264</v>
      </c>
      <c r="D168" s="18"/>
      <c r="E168" s="55" t="s">
        <v>576</v>
      </c>
      <c r="F168" s="52" t="s">
        <v>374</v>
      </c>
      <c r="G168" s="18" t="s">
        <v>180</v>
      </c>
      <c r="H168" s="58">
        <v>41</v>
      </c>
      <c r="I168" s="56" t="s">
        <v>729</v>
      </c>
      <c r="J168" s="18" t="s">
        <v>559</v>
      </c>
      <c r="K168" s="52" t="s">
        <v>547</v>
      </c>
      <c r="L168" s="52">
        <v>982</v>
      </c>
      <c r="M168" s="38">
        <v>1</v>
      </c>
      <c r="N168" s="18">
        <v>982</v>
      </c>
      <c r="O168" s="18">
        <v>132</v>
      </c>
      <c r="P168" s="18" t="s">
        <v>544</v>
      </c>
      <c r="Q168" s="18" t="s">
        <v>566</v>
      </c>
      <c r="R168" s="6"/>
    </row>
    <row r="169" spans="1:18" ht="15" x14ac:dyDescent="0.3">
      <c r="A169" s="52">
        <v>8796</v>
      </c>
      <c r="B169" s="53">
        <v>45262</v>
      </c>
      <c r="C169" s="54">
        <v>45265</v>
      </c>
      <c r="D169" s="18"/>
      <c r="E169" s="55" t="s">
        <v>577</v>
      </c>
      <c r="F169" s="52" t="s">
        <v>373</v>
      </c>
      <c r="G169" s="18" t="s">
        <v>180</v>
      </c>
      <c r="H169" s="58">
        <v>22</v>
      </c>
      <c r="I169" s="56" t="s">
        <v>730</v>
      </c>
      <c r="J169" s="18" t="s">
        <v>560</v>
      </c>
      <c r="K169" s="52" t="s">
        <v>551</v>
      </c>
      <c r="L169" s="52">
        <v>1496</v>
      </c>
      <c r="M169" s="38">
        <v>2</v>
      </c>
      <c r="N169" s="18">
        <v>2992</v>
      </c>
      <c r="O169" s="18">
        <v>2142</v>
      </c>
      <c r="P169" s="18" t="s">
        <v>543</v>
      </c>
      <c r="Q169" s="18" t="s">
        <v>564</v>
      </c>
      <c r="R169" s="6"/>
    </row>
    <row r="170" spans="1:18" ht="15" x14ac:dyDescent="0.3">
      <c r="A170" s="52">
        <v>8910</v>
      </c>
      <c r="B170" s="53">
        <v>45262</v>
      </c>
      <c r="C170" s="54">
        <v>45265</v>
      </c>
      <c r="D170" s="18"/>
      <c r="E170" s="55" t="s">
        <v>575</v>
      </c>
      <c r="F170" s="52" t="s">
        <v>372</v>
      </c>
      <c r="G170" s="18" t="s">
        <v>534</v>
      </c>
      <c r="H170" s="58">
        <v>55</v>
      </c>
      <c r="I170" s="56" t="s">
        <v>731</v>
      </c>
      <c r="J170" s="18" t="s">
        <v>558</v>
      </c>
      <c r="K170" s="52" t="s">
        <v>549</v>
      </c>
      <c r="L170" s="52">
        <v>1415</v>
      </c>
      <c r="M170" s="38">
        <v>2</v>
      </c>
      <c r="N170" s="18">
        <v>2830</v>
      </c>
      <c r="O170" s="18">
        <v>1980</v>
      </c>
      <c r="P170" s="18" t="s">
        <v>546</v>
      </c>
      <c r="Q170" s="18" t="s">
        <v>567</v>
      </c>
      <c r="R170" s="6"/>
    </row>
    <row r="171" spans="1:18" ht="15" x14ac:dyDescent="0.3">
      <c r="A171" s="52">
        <v>8937</v>
      </c>
      <c r="B171" s="53">
        <v>45264</v>
      </c>
      <c r="C171" s="54">
        <v>45267</v>
      </c>
      <c r="D171" s="18"/>
      <c r="E171" s="55" t="s">
        <v>576</v>
      </c>
      <c r="F171" s="52" t="s">
        <v>371</v>
      </c>
      <c r="G171" s="18" t="s">
        <v>534</v>
      </c>
      <c r="H171" s="58">
        <v>23</v>
      </c>
      <c r="I171" s="56" t="s">
        <v>732</v>
      </c>
      <c r="J171" s="18" t="s">
        <v>555</v>
      </c>
      <c r="K171" s="52" t="s">
        <v>550</v>
      </c>
      <c r="L171" s="52">
        <v>1806</v>
      </c>
      <c r="M171" s="38">
        <v>1</v>
      </c>
      <c r="N171" s="18">
        <v>1806</v>
      </c>
      <c r="O171" s="18">
        <v>956</v>
      </c>
      <c r="P171" s="18" t="s">
        <v>543</v>
      </c>
      <c r="Q171" s="18" t="s">
        <v>568</v>
      </c>
      <c r="R171" s="6"/>
    </row>
    <row r="172" spans="1:18" ht="15" x14ac:dyDescent="0.3">
      <c r="A172" s="52">
        <v>9206</v>
      </c>
      <c r="B172" s="53">
        <v>45265</v>
      </c>
      <c r="C172" s="54">
        <v>45268</v>
      </c>
      <c r="D172" s="18"/>
      <c r="E172" s="55" t="s">
        <v>576</v>
      </c>
      <c r="F172" s="52" t="s">
        <v>370</v>
      </c>
      <c r="G172" s="18" t="s">
        <v>180</v>
      </c>
      <c r="H172" s="58">
        <v>51</v>
      </c>
      <c r="I172" s="56" t="s">
        <v>733</v>
      </c>
      <c r="J172" s="18" t="s">
        <v>559</v>
      </c>
      <c r="K172" s="52" t="s">
        <v>180</v>
      </c>
      <c r="L172" s="52">
        <v>1421</v>
      </c>
      <c r="M172" s="38">
        <v>1</v>
      </c>
      <c r="N172" s="18">
        <v>1421</v>
      </c>
      <c r="O172" s="18">
        <v>571</v>
      </c>
      <c r="P172" s="18" t="s">
        <v>543</v>
      </c>
      <c r="Q172" s="18" t="s">
        <v>563</v>
      </c>
      <c r="R172" s="6"/>
    </row>
    <row r="173" spans="1:18" ht="15" x14ac:dyDescent="0.3">
      <c r="A173" s="52">
        <v>9268</v>
      </c>
      <c r="B173" s="53">
        <v>45265</v>
      </c>
      <c r="C173" s="54">
        <v>45268</v>
      </c>
      <c r="D173" s="18"/>
      <c r="E173" s="55" t="s">
        <v>576</v>
      </c>
      <c r="F173" s="52" t="s">
        <v>369</v>
      </c>
      <c r="G173" s="18" t="s">
        <v>534</v>
      </c>
      <c r="H173" s="58">
        <v>39</v>
      </c>
      <c r="I173" s="56" t="s">
        <v>734</v>
      </c>
      <c r="J173" s="18" t="s">
        <v>560</v>
      </c>
      <c r="K173" s="52" t="s">
        <v>548</v>
      </c>
      <c r="L173" s="52">
        <v>1042</v>
      </c>
      <c r="M173" s="38">
        <v>2</v>
      </c>
      <c r="N173" s="18">
        <v>2084</v>
      </c>
      <c r="O173" s="18">
        <v>1234</v>
      </c>
      <c r="P173" s="18" t="s">
        <v>543</v>
      </c>
      <c r="Q173" s="18" t="s">
        <v>565</v>
      </c>
      <c r="R173" s="6"/>
    </row>
    <row r="174" spans="1:18" ht="15" x14ac:dyDescent="0.3">
      <c r="A174" s="52">
        <v>9270</v>
      </c>
      <c r="B174" s="53">
        <v>45267</v>
      </c>
      <c r="C174" s="54">
        <v>45270</v>
      </c>
      <c r="D174" s="18"/>
      <c r="E174" s="55" t="s">
        <v>576</v>
      </c>
      <c r="F174" s="52" t="s">
        <v>368</v>
      </c>
      <c r="G174" s="18" t="s">
        <v>180</v>
      </c>
      <c r="H174" s="58">
        <v>26</v>
      </c>
      <c r="I174" s="56" t="s">
        <v>735</v>
      </c>
      <c r="J174" s="18" t="s">
        <v>557</v>
      </c>
      <c r="K174" s="52" t="s">
        <v>547</v>
      </c>
      <c r="L174" s="52">
        <v>1931</v>
      </c>
      <c r="M174" s="38">
        <v>1</v>
      </c>
      <c r="N174" s="18">
        <v>1931</v>
      </c>
      <c r="O174" s="18">
        <v>1081</v>
      </c>
      <c r="P174" s="18" t="s">
        <v>541</v>
      </c>
      <c r="Q174" s="18" t="s">
        <v>569</v>
      </c>
      <c r="R174" s="6"/>
    </row>
    <row r="175" spans="1:18" ht="15" x14ac:dyDescent="0.3">
      <c r="A175" s="52">
        <v>9305</v>
      </c>
      <c r="B175" s="53">
        <v>45268</v>
      </c>
      <c r="C175" s="54">
        <v>45271</v>
      </c>
      <c r="D175" s="18"/>
      <c r="E175" s="55" t="s">
        <v>576</v>
      </c>
      <c r="F175" s="52" t="s">
        <v>367</v>
      </c>
      <c r="G175" s="18" t="s">
        <v>180</v>
      </c>
      <c r="H175" s="58">
        <v>33</v>
      </c>
      <c r="I175" s="56" t="s">
        <v>736</v>
      </c>
      <c r="J175" s="18" t="s">
        <v>557</v>
      </c>
      <c r="K175" s="52" t="s">
        <v>551</v>
      </c>
      <c r="L175" s="52">
        <v>1793</v>
      </c>
      <c r="M175" s="38">
        <v>2</v>
      </c>
      <c r="N175" s="18">
        <v>3586</v>
      </c>
      <c r="O175" s="18">
        <v>2736</v>
      </c>
      <c r="P175" s="18" t="s">
        <v>542</v>
      </c>
      <c r="Q175" s="18" t="s">
        <v>570</v>
      </c>
      <c r="R175" s="6"/>
    </row>
    <row r="176" spans="1:18" ht="15" x14ac:dyDescent="0.3">
      <c r="A176" s="52">
        <v>9378</v>
      </c>
      <c r="B176" s="53">
        <v>45268</v>
      </c>
      <c r="C176" s="54">
        <v>45271</v>
      </c>
      <c r="D176" s="18"/>
      <c r="E176" s="55" t="s">
        <v>576</v>
      </c>
      <c r="F176" s="52" t="s">
        <v>366</v>
      </c>
      <c r="G176" s="18" t="s">
        <v>180</v>
      </c>
      <c r="H176" s="58">
        <v>49</v>
      </c>
      <c r="I176" s="56" t="s">
        <v>737</v>
      </c>
      <c r="J176" s="18" t="s">
        <v>556</v>
      </c>
      <c r="K176" s="52" t="s">
        <v>549</v>
      </c>
      <c r="L176" s="52">
        <v>1039</v>
      </c>
      <c r="M176" s="38">
        <v>1</v>
      </c>
      <c r="N176" s="18">
        <v>1039</v>
      </c>
      <c r="O176" s="18">
        <v>189</v>
      </c>
      <c r="P176" s="18" t="s">
        <v>543</v>
      </c>
      <c r="Q176" s="18" t="s">
        <v>563</v>
      </c>
      <c r="R176" s="6"/>
    </row>
    <row r="177" spans="1:18" ht="15" x14ac:dyDescent="0.3">
      <c r="A177" s="52">
        <v>9420</v>
      </c>
      <c r="B177" s="53">
        <v>45270</v>
      </c>
      <c r="C177" s="54">
        <v>45273</v>
      </c>
      <c r="D177" s="18"/>
      <c r="E177" s="55" t="s">
        <v>576</v>
      </c>
      <c r="F177" s="52" t="s">
        <v>365</v>
      </c>
      <c r="G177" s="18" t="s">
        <v>534</v>
      </c>
      <c r="H177" s="58">
        <v>56</v>
      </c>
      <c r="I177" s="56" t="s">
        <v>738</v>
      </c>
      <c r="J177" s="18" t="s">
        <v>556</v>
      </c>
      <c r="K177" s="52" t="s">
        <v>550</v>
      </c>
      <c r="L177" s="52">
        <v>861</v>
      </c>
      <c r="M177" s="38">
        <v>3</v>
      </c>
      <c r="N177" s="18">
        <v>2583</v>
      </c>
      <c r="O177" s="18">
        <v>1733</v>
      </c>
      <c r="P177" s="18" t="s">
        <v>544</v>
      </c>
      <c r="Q177" s="18" t="s">
        <v>563</v>
      </c>
      <c r="R177" s="6"/>
    </row>
    <row r="178" spans="1:18" ht="15" x14ac:dyDescent="0.3">
      <c r="A178" s="52">
        <v>9432</v>
      </c>
      <c r="B178" s="53">
        <v>45271</v>
      </c>
      <c r="C178" s="54">
        <v>45274</v>
      </c>
      <c r="D178" s="18"/>
      <c r="E178" s="55" t="s">
        <v>576</v>
      </c>
      <c r="F178" s="52"/>
      <c r="G178" s="18" t="s">
        <v>180</v>
      </c>
      <c r="H178" s="58">
        <v>45</v>
      </c>
      <c r="I178" s="56" t="s">
        <v>739</v>
      </c>
      <c r="J178" s="18" t="s">
        <v>556</v>
      </c>
      <c r="K178" s="52" t="s">
        <v>180</v>
      </c>
      <c r="L178" s="52">
        <v>1718</v>
      </c>
      <c r="M178" s="38">
        <v>2</v>
      </c>
      <c r="N178" s="18">
        <v>3436</v>
      </c>
      <c r="O178" s="18">
        <v>2586</v>
      </c>
      <c r="P178" s="18" t="s">
        <v>543</v>
      </c>
      <c r="Q178" s="18" t="s">
        <v>563</v>
      </c>
      <c r="R178" s="6"/>
    </row>
    <row r="179" spans="1:18" ht="15" x14ac:dyDescent="0.3">
      <c r="A179" s="52">
        <v>9467</v>
      </c>
      <c r="B179" s="53">
        <v>45271</v>
      </c>
      <c r="C179" s="54">
        <v>45274</v>
      </c>
      <c r="D179" s="18"/>
      <c r="E179" s="55" t="s">
        <v>576</v>
      </c>
      <c r="F179" s="52" t="s">
        <v>364</v>
      </c>
      <c r="G179" s="18" t="s">
        <v>180</v>
      </c>
      <c r="H179" s="58">
        <v>31</v>
      </c>
      <c r="I179" s="56" t="s">
        <v>740</v>
      </c>
      <c r="J179" s="18" t="s">
        <v>558</v>
      </c>
      <c r="K179" s="52" t="s">
        <v>180</v>
      </c>
      <c r="L179" s="52">
        <v>1149</v>
      </c>
      <c r="M179" s="38">
        <v>3</v>
      </c>
      <c r="N179" s="18">
        <v>3447</v>
      </c>
      <c r="O179" s="18">
        <v>2597</v>
      </c>
      <c r="P179" s="18" t="s">
        <v>545</v>
      </c>
      <c r="Q179" s="18" t="s">
        <v>563</v>
      </c>
      <c r="R179" s="6"/>
    </row>
    <row r="180" spans="1:18" ht="15" x14ac:dyDescent="0.3">
      <c r="A180" s="52">
        <v>9512</v>
      </c>
      <c r="B180" s="53">
        <v>45273</v>
      </c>
      <c r="C180" s="54">
        <v>45276</v>
      </c>
      <c r="D180" s="18"/>
      <c r="E180" s="55" t="s">
        <v>576</v>
      </c>
      <c r="F180" s="52" t="s">
        <v>363</v>
      </c>
      <c r="G180" s="18" t="s">
        <v>534</v>
      </c>
      <c r="H180" s="58">
        <v>24</v>
      </c>
      <c r="I180" s="56" t="s">
        <v>741</v>
      </c>
      <c r="J180" s="18" t="s">
        <v>555</v>
      </c>
      <c r="K180" s="52" t="s">
        <v>180</v>
      </c>
      <c r="L180" s="52">
        <v>1817</v>
      </c>
      <c r="M180" s="38">
        <v>3</v>
      </c>
      <c r="N180" s="18">
        <v>5451</v>
      </c>
      <c r="O180" s="18">
        <v>4601</v>
      </c>
      <c r="P180" s="18" t="s">
        <v>541</v>
      </c>
      <c r="Q180" s="18" t="s">
        <v>563</v>
      </c>
      <c r="R180" s="6"/>
    </row>
    <row r="181" spans="1:18" ht="15" x14ac:dyDescent="0.3">
      <c r="A181" s="52">
        <v>9603</v>
      </c>
      <c r="B181" s="53">
        <v>45274</v>
      </c>
      <c r="C181" s="54">
        <v>45277</v>
      </c>
      <c r="D181" s="18"/>
      <c r="E181" s="55" t="s">
        <v>576</v>
      </c>
      <c r="F181" s="52" t="s">
        <v>362</v>
      </c>
      <c r="G181" s="18" t="s">
        <v>534</v>
      </c>
      <c r="H181" s="58">
        <v>37</v>
      </c>
      <c r="I181" s="56" t="s">
        <v>742</v>
      </c>
      <c r="J181" s="18" t="s">
        <v>555</v>
      </c>
      <c r="K181" s="52" t="s">
        <v>180</v>
      </c>
      <c r="L181" s="52">
        <v>1691</v>
      </c>
      <c r="M181" s="38">
        <v>1</v>
      </c>
      <c r="N181" s="18">
        <v>1691</v>
      </c>
      <c r="O181" s="18">
        <v>841</v>
      </c>
      <c r="P181" s="18" t="s">
        <v>546</v>
      </c>
      <c r="Q181" s="18" t="s">
        <v>563</v>
      </c>
      <c r="R181" s="6"/>
    </row>
    <row r="182" spans="1:18" ht="15" x14ac:dyDescent="0.3">
      <c r="A182" s="52">
        <v>9640</v>
      </c>
      <c r="B182" s="53">
        <v>45274</v>
      </c>
      <c r="C182" s="54">
        <v>45277</v>
      </c>
      <c r="D182" s="18"/>
      <c r="E182" s="55" t="s">
        <v>576</v>
      </c>
      <c r="F182" s="52" t="s">
        <v>361</v>
      </c>
      <c r="G182" s="18" t="s">
        <v>179</v>
      </c>
      <c r="H182" s="58">
        <v>28</v>
      </c>
      <c r="I182" s="56" t="s">
        <v>743</v>
      </c>
      <c r="J182" s="18" t="s">
        <v>555</v>
      </c>
      <c r="K182" s="52" t="s">
        <v>547</v>
      </c>
      <c r="L182" s="52">
        <v>1071</v>
      </c>
      <c r="M182" s="38">
        <v>2</v>
      </c>
      <c r="N182" s="18">
        <v>2142</v>
      </c>
      <c r="O182" s="18">
        <v>1292</v>
      </c>
      <c r="P182" s="18" t="s">
        <v>541</v>
      </c>
      <c r="Q182" s="18" t="s">
        <v>565</v>
      </c>
      <c r="R182" s="6"/>
    </row>
    <row r="183" spans="1:18" ht="15" x14ac:dyDescent="0.3">
      <c r="A183" s="52">
        <v>9641</v>
      </c>
      <c r="B183" s="53">
        <v>45274</v>
      </c>
      <c r="C183" s="54">
        <v>45277</v>
      </c>
      <c r="D183" s="18"/>
      <c r="E183" s="55" t="s">
        <v>576</v>
      </c>
      <c r="F183" s="52" t="s">
        <v>360</v>
      </c>
      <c r="G183" s="18" t="s">
        <v>180</v>
      </c>
      <c r="H183" s="58">
        <v>50</v>
      </c>
      <c r="I183" s="56" t="s">
        <v>744</v>
      </c>
      <c r="J183" s="18" t="s">
        <v>559</v>
      </c>
      <c r="K183" s="52" t="s">
        <v>550</v>
      </c>
      <c r="L183" s="52">
        <v>1613</v>
      </c>
      <c r="M183" s="38">
        <v>1</v>
      </c>
      <c r="N183" s="18">
        <v>1613</v>
      </c>
      <c r="O183" s="18">
        <v>763</v>
      </c>
      <c r="P183" s="18" t="s">
        <v>541</v>
      </c>
      <c r="Q183" s="18" t="s">
        <v>569</v>
      </c>
      <c r="R183" s="6"/>
    </row>
    <row r="184" spans="1:18" ht="15" x14ac:dyDescent="0.3">
      <c r="A184" s="52">
        <v>9643</v>
      </c>
      <c r="B184" s="53">
        <v>45277</v>
      </c>
      <c r="C184" s="54">
        <v>45280</v>
      </c>
      <c r="D184" s="18"/>
      <c r="E184" s="55" t="s">
        <v>576</v>
      </c>
      <c r="F184" s="52" t="s">
        <v>359</v>
      </c>
      <c r="G184" s="18" t="s">
        <v>534</v>
      </c>
      <c r="H184" s="58">
        <v>43</v>
      </c>
      <c r="I184" s="56" t="s">
        <v>745</v>
      </c>
      <c r="J184" s="18" t="s">
        <v>555</v>
      </c>
      <c r="K184" s="52" t="s">
        <v>547</v>
      </c>
      <c r="L184" s="52">
        <v>1940</v>
      </c>
      <c r="M184" s="38">
        <v>1</v>
      </c>
      <c r="N184" s="18">
        <v>1940</v>
      </c>
      <c r="O184" s="18">
        <v>1090</v>
      </c>
      <c r="P184" s="18" t="s">
        <v>542</v>
      </c>
      <c r="Q184" s="18" t="s">
        <v>570</v>
      </c>
      <c r="R184" s="6"/>
    </row>
    <row r="185" spans="1:18" ht="15" x14ac:dyDescent="0.3">
      <c r="A185" s="52">
        <v>9726</v>
      </c>
      <c r="B185" s="53">
        <v>45277</v>
      </c>
      <c r="C185" s="54">
        <v>45280</v>
      </c>
      <c r="D185" s="18"/>
      <c r="E185" s="55" t="s">
        <v>575</v>
      </c>
      <c r="F185" s="52" t="s">
        <v>358</v>
      </c>
      <c r="G185" s="18" t="s">
        <v>534</v>
      </c>
      <c r="H185" s="58">
        <v>52</v>
      </c>
      <c r="I185" s="56" t="s">
        <v>746</v>
      </c>
      <c r="J185" s="18" t="s">
        <v>557</v>
      </c>
      <c r="K185" s="52" t="s">
        <v>548</v>
      </c>
      <c r="L185" s="52">
        <v>1302</v>
      </c>
      <c r="M185" s="38">
        <v>2</v>
      </c>
      <c r="N185" s="18">
        <v>2604</v>
      </c>
      <c r="O185" s="18">
        <v>1754</v>
      </c>
      <c r="P185" s="18" t="s">
        <v>543</v>
      </c>
      <c r="Q185" s="18" t="s">
        <v>566</v>
      </c>
      <c r="R185" s="6"/>
    </row>
    <row r="186" spans="1:18" ht="15" x14ac:dyDescent="0.3">
      <c r="A186" s="52">
        <v>9760</v>
      </c>
      <c r="B186" s="53">
        <v>45280</v>
      </c>
      <c r="C186" s="54">
        <v>45283</v>
      </c>
      <c r="D186" s="18"/>
      <c r="E186" s="55" t="s">
        <v>575</v>
      </c>
      <c r="F186" s="52" t="s">
        <v>357</v>
      </c>
      <c r="G186" s="18" t="s">
        <v>180</v>
      </c>
      <c r="H186" s="58">
        <v>34</v>
      </c>
      <c r="I186" s="56" t="s">
        <v>747</v>
      </c>
      <c r="J186" s="18" t="s">
        <v>556</v>
      </c>
      <c r="K186" s="52" t="s">
        <v>547</v>
      </c>
      <c r="L186" s="52">
        <v>961</v>
      </c>
      <c r="M186" s="38">
        <v>3</v>
      </c>
      <c r="N186" s="18">
        <v>2883</v>
      </c>
      <c r="O186" s="18">
        <v>2033</v>
      </c>
      <c r="P186" s="18" t="s">
        <v>544</v>
      </c>
      <c r="Q186" s="18" t="s">
        <v>564</v>
      </c>
      <c r="R186" s="6"/>
    </row>
    <row r="187" spans="1:18" ht="15" x14ac:dyDescent="0.3">
      <c r="A187" s="52">
        <v>9768</v>
      </c>
      <c r="B187" s="53">
        <v>45283</v>
      </c>
      <c r="C187" s="54">
        <v>45286</v>
      </c>
      <c r="D187" s="18"/>
      <c r="E187" s="55" t="s">
        <v>575</v>
      </c>
      <c r="F187" s="52" t="s">
        <v>356</v>
      </c>
      <c r="G187" s="18" t="s">
        <v>534</v>
      </c>
      <c r="H187" s="58">
        <v>44</v>
      </c>
      <c r="I187" s="56" t="s">
        <v>748</v>
      </c>
      <c r="J187" s="18" t="s">
        <v>554</v>
      </c>
      <c r="K187" s="52" t="s">
        <v>547</v>
      </c>
      <c r="L187" s="52">
        <v>1837</v>
      </c>
      <c r="M187" s="38">
        <v>2</v>
      </c>
      <c r="N187" s="18">
        <v>3674</v>
      </c>
      <c r="O187" s="18">
        <v>2824</v>
      </c>
      <c r="P187" s="18" t="s">
        <v>543</v>
      </c>
      <c r="Q187" s="18" t="s">
        <v>567</v>
      </c>
      <c r="R187" s="6"/>
    </row>
    <row r="188" spans="1:18" ht="15" x14ac:dyDescent="0.3">
      <c r="A188" s="52">
        <v>9806</v>
      </c>
      <c r="B188" s="53">
        <v>45286</v>
      </c>
      <c r="C188" s="54">
        <v>45289</v>
      </c>
      <c r="D188" s="18"/>
      <c r="E188" s="55" t="s">
        <v>576</v>
      </c>
      <c r="F188" s="52" t="s">
        <v>355</v>
      </c>
      <c r="G188" s="18" t="s">
        <v>534</v>
      </c>
      <c r="H188" s="58">
        <v>47</v>
      </c>
      <c r="I188" s="56" t="s">
        <v>749</v>
      </c>
      <c r="J188" s="18" t="s">
        <v>554</v>
      </c>
      <c r="K188" s="52" t="s">
        <v>547</v>
      </c>
      <c r="L188" s="52">
        <v>1132</v>
      </c>
      <c r="M188" s="38">
        <v>1</v>
      </c>
      <c r="N188" s="18">
        <v>1132</v>
      </c>
      <c r="O188" s="18">
        <v>282</v>
      </c>
      <c r="P188" s="18" t="s">
        <v>545</v>
      </c>
      <c r="Q188" s="18" t="s">
        <v>568</v>
      </c>
      <c r="R188" s="6"/>
    </row>
    <row r="189" spans="1:18" ht="15" x14ac:dyDescent="0.3">
      <c r="A189" s="52">
        <v>9812</v>
      </c>
      <c r="B189" s="53">
        <v>45289</v>
      </c>
      <c r="C189" s="54">
        <v>45292</v>
      </c>
      <c r="D189" s="18"/>
      <c r="E189" s="38" t="s">
        <v>575</v>
      </c>
      <c r="F189" s="52" t="s">
        <v>354</v>
      </c>
      <c r="G189" s="18" t="s">
        <v>535</v>
      </c>
      <c r="H189" s="58">
        <v>38</v>
      </c>
      <c r="I189" s="56" t="s">
        <v>750</v>
      </c>
      <c r="J189" s="18" t="s">
        <v>560</v>
      </c>
      <c r="K189" s="52" t="s">
        <v>547</v>
      </c>
      <c r="L189" s="52">
        <v>1476</v>
      </c>
      <c r="M189" s="38">
        <v>2</v>
      </c>
      <c r="N189" s="18">
        <v>2952</v>
      </c>
      <c r="O189" s="18">
        <v>2102</v>
      </c>
      <c r="P189" s="18" t="s">
        <v>541</v>
      </c>
      <c r="Q189" s="18" t="s">
        <v>563</v>
      </c>
      <c r="R189" s="6"/>
    </row>
    <row r="190" spans="1:18" ht="15" x14ac:dyDescent="0.3">
      <c r="H190" s="2"/>
      <c r="I190" s="11"/>
    </row>
    <row r="191" spans="1:18" ht="15" x14ac:dyDescent="0.3">
      <c r="H191" s="2"/>
      <c r="I191" s="11"/>
    </row>
    <row r="192" spans="1:18" ht="15" x14ac:dyDescent="0.3">
      <c r="H192" s="2"/>
      <c r="I192" s="11"/>
    </row>
    <row r="193" spans="8:9" ht="15" x14ac:dyDescent="0.3">
      <c r="H193" s="2"/>
      <c r="I193" s="11"/>
    </row>
    <row r="194" spans="8:9" ht="15" x14ac:dyDescent="0.3">
      <c r="H194" s="2"/>
      <c r="I194" s="11"/>
    </row>
    <row r="195" spans="8:9" ht="15" x14ac:dyDescent="0.3">
      <c r="H195" s="2"/>
      <c r="I195" s="11"/>
    </row>
    <row r="196" spans="8:9" ht="15" x14ac:dyDescent="0.3">
      <c r="H196" s="2"/>
      <c r="I196" s="11"/>
    </row>
    <row r="197" spans="8:9" ht="15" x14ac:dyDescent="0.3">
      <c r="H197" s="2"/>
      <c r="I197" s="11"/>
    </row>
    <row r="198" spans="8:9" ht="15" x14ac:dyDescent="0.3">
      <c r="H198" s="2"/>
      <c r="I198" s="11"/>
    </row>
    <row r="199" spans="8:9" ht="15" x14ac:dyDescent="0.3">
      <c r="H199" s="2"/>
      <c r="I199" s="11"/>
    </row>
    <row r="200" spans="8:9" ht="15" x14ac:dyDescent="0.3">
      <c r="H200" s="2"/>
      <c r="I200" s="11"/>
    </row>
    <row r="201" spans="8:9" ht="15" x14ac:dyDescent="0.3">
      <c r="H201" s="2"/>
      <c r="I201" s="11"/>
    </row>
    <row r="202" spans="8:9" ht="15" x14ac:dyDescent="0.3">
      <c r="H202" s="2"/>
      <c r="I202" s="11"/>
    </row>
    <row r="203" spans="8:9" ht="15" x14ac:dyDescent="0.3">
      <c r="H203" s="2"/>
      <c r="I203" s="11"/>
    </row>
    <row r="204" spans="8:9" ht="15" x14ac:dyDescent="0.3">
      <c r="H204" s="2"/>
      <c r="I204" s="11"/>
    </row>
    <row r="205" spans="8:9" ht="15" x14ac:dyDescent="0.3">
      <c r="H205" s="2"/>
      <c r="I205" s="11"/>
    </row>
    <row r="206" spans="8:9" ht="15" x14ac:dyDescent="0.3">
      <c r="H206" s="2"/>
      <c r="I206" s="11"/>
    </row>
    <row r="207" spans="8:9" ht="15" x14ac:dyDescent="0.3">
      <c r="H207" s="2"/>
      <c r="I207" s="11"/>
    </row>
    <row r="208" spans="8:9" ht="15" x14ac:dyDescent="0.3">
      <c r="H208" s="2"/>
      <c r="I208" s="11"/>
    </row>
    <row r="209" spans="8:9" ht="15" x14ac:dyDescent="0.3">
      <c r="H209" s="2"/>
      <c r="I209" s="11"/>
    </row>
    <row r="210" spans="8:9" ht="15" x14ac:dyDescent="0.3">
      <c r="H210" s="2"/>
      <c r="I210" s="11"/>
    </row>
  </sheetData>
  <autoFilter ref="A8:Q8" xr:uid="{BD8A9AF5-5D24-4F0A-87BB-3605D058F319}"/>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4237-86D4-4E1B-80AA-C1282068E152}">
  <dimension ref="A1:R178"/>
  <sheetViews>
    <sheetView workbookViewId="0">
      <selection activeCell="E9" sqref="E9"/>
    </sheetView>
  </sheetViews>
  <sheetFormatPr defaultRowHeight="14.4" x14ac:dyDescent="0.3"/>
  <cols>
    <col min="1" max="1" width="11.21875" bestFit="1" customWidth="1"/>
    <col min="2" max="2" width="13.88671875" bestFit="1" customWidth="1"/>
    <col min="3" max="3" width="12" bestFit="1" customWidth="1"/>
    <col min="4" max="4" width="12.77734375" bestFit="1" customWidth="1"/>
    <col min="5" max="5" width="15.109375" bestFit="1" customWidth="1"/>
    <col min="6" max="6" width="18.77734375" bestFit="1" customWidth="1"/>
    <col min="7" max="7" width="11.5546875" bestFit="1" customWidth="1"/>
    <col min="8" max="8" width="6.6640625" bestFit="1" customWidth="1"/>
    <col min="9" max="9" width="18.77734375" bestFit="1" customWidth="1"/>
    <col min="10" max="10" width="16.33203125" bestFit="1" customWidth="1"/>
    <col min="11" max="11" width="11.44140625" bestFit="1" customWidth="1"/>
    <col min="12" max="12" width="6.77734375" bestFit="1" customWidth="1"/>
    <col min="13" max="13" width="8.109375" bestFit="1" customWidth="1"/>
    <col min="14" max="14" width="6.5546875" bestFit="1" customWidth="1"/>
    <col min="15" max="15" width="14.21875" bestFit="1" customWidth="1"/>
    <col min="16" max="16" width="9.21875" bestFit="1" customWidth="1"/>
    <col min="17" max="17" width="11.33203125" bestFit="1" customWidth="1"/>
    <col min="18" max="18" width="16.21875" bestFit="1" customWidth="1"/>
  </cols>
  <sheetData>
    <row r="1" spans="1:18" x14ac:dyDescent="0.3">
      <c r="A1" t="s">
        <v>776</v>
      </c>
      <c r="B1" t="s">
        <v>0</v>
      </c>
      <c r="C1" t="s">
        <v>1</v>
      </c>
      <c r="D1" t="s">
        <v>578</v>
      </c>
      <c r="E1" t="s">
        <v>752</v>
      </c>
      <c r="F1" t="s">
        <v>753</v>
      </c>
      <c r="G1" t="s">
        <v>777</v>
      </c>
      <c r="H1" t="s">
        <v>536</v>
      </c>
      <c r="I1" t="s">
        <v>778</v>
      </c>
      <c r="J1" t="s">
        <v>579</v>
      </c>
      <c r="K1" t="s">
        <v>537</v>
      </c>
      <c r="L1" t="s">
        <v>538</v>
      </c>
      <c r="M1" t="s">
        <v>552</v>
      </c>
      <c r="N1" t="s">
        <v>539</v>
      </c>
      <c r="O1" t="s">
        <v>553</v>
      </c>
      <c r="P1" t="s">
        <v>571</v>
      </c>
      <c r="Q1" t="s">
        <v>540</v>
      </c>
      <c r="R1" t="s">
        <v>779</v>
      </c>
    </row>
    <row r="2" spans="1:18" x14ac:dyDescent="0.3">
      <c r="A2">
        <v>1023</v>
      </c>
      <c r="B2" s="13">
        <v>44931</v>
      </c>
      <c r="C2" s="13">
        <v>44934</v>
      </c>
      <c r="D2" s="14" t="s">
        <v>575</v>
      </c>
      <c r="E2" s="14" t="s">
        <v>90</v>
      </c>
      <c r="F2" s="14" t="s">
        <v>348</v>
      </c>
      <c r="G2" t="s">
        <v>534</v>
      </c>
      <c r="H2">
        <v>25</v>
      </c>
      <c r="I2" t="s">
        <v>780</v>
      </c>
      <c r="J2" s="14" t="s">
        <v>580</v>
      </c>
      <c r="K2" s="14" t="s">
        <v>554</v>
      </c>
      <c r="L2" s="14" t="s">
        <v>547</v>
      </c>
      <c r="M2">
        <v>1382</v>
      </c>
      <c r="N2">
        <v>1</v>
      </c>
      <c r="O2">
        <v>1382</v>
      </c>
      <c r="P2">
        <v>532</v>
      </c>
      <c r="Q2" s="14" t="s">
        <v>541</v>
      </c>
      <c r="R2" t="s">
        <v>754</v>
      </c>
    </row>
    <row r="3" spans="1:18" x14ac:dyDescent="0.3">
      <c r="A3">
        <v>1064</v>
      </c>
      <c r="B3" s="13">
        <v>44932</v>
      </c>
      <c r="C3" s="13">
        <v>44935</v>
      </c>
      <c r="D3" s="14" t="s">
        <v>575</v>
      </c>
      <c r="E3" s="14" t="s">
        <v>4</v>
      </c>
      <c r="F3" s="14" t="s">
        <v>353</v>
      </c>
      <c r="G3" t="s">
        <v>534</v>
      </c>
      <c r="H3">
        <v>35</v>
      </c>
      <c r="I3" t="s">
        <v>781</v>
      </c>
      <c r="J3" s="14" t="s">
        <v>581</v>
      </c>
      <c r="K3" s="14" t="s">
        <v>555</v>
      </c>
      <c r="L3" s="14" t="s">
        <v>548</v>
      </c>
      <c r="M3">
        <v>1049</v>
      </c>
      <c r="N3">
        <v>1</v>
      </c>
      <c r="O3">
        <v>1049</v>
      </c>
      <c r="P3">
        <v>199</v>
      </c>
      <c r="Q3" s="14" t="s">
        <v>541</v>
      </c>
      <c r="R3" t="s">
        <v>755</v>
      </c>
    </row>
    <row r="4" spans="1:18" x14ac:dyDescent="0.3">
      <c r="A4">
        <v>1204</v>
      </c>
      <c r="B4" s="13">
        <v>44935</v>
      </c>
      <c r="C4" s="13">
        <v>44938</v>
      </c>
      <c r="D4" s="14" t="s">
        <v>575</v>
      </c>
      <c r="E4" s="14" t="s">
        <v>32</v>
      </c>
      <c r="F4" s="14" t="s">
        <v>182</v>
      </c>
      <c r="G4" t="s">
        <v>535</v>
      </c>
      <c r="H4">
        <v>23</v>
      </c>
      <c r="I4" t="s">
        <v>780</v>
      </c>
      <c r="J4" s="14" t="s">
        <v>582</v>
      </c>
      <c r="K4" s="14" t="s">
        <v>556</v>
      </c>
      <c r="L4" s="14" t="s">
        <v>549</v>
      </c>
      <c r="M4">
        <v>1105</v>
      </c>
      <c r="N4">
        <v>1</v>
      </c>
      <c r="O4">
        <v>1105</v>
      </c>
      <c r="P4">
        <v>255</v>
      </c>
      <c r="Q4" s="14" t="s">
        <v>542</v>
      </c>
      <c r="R4" t="s">
        <v>756</v>
      </c>
    </row>
    <row r="5" spans="1:18" x14ac:dyDescent="0.3">
      <c r="A5">
        <v>1205</v>
      </c>
      <c r="B5" s="13">
        <v>44937</v>
      </c>
      <c r="C5" s="13">
        <v>44940</v>
      </c>
      <c r="D5" s="14" t="s">
        <v>576</v>
      </c>
      <c r="E5" s="14" t="s">
        <v>147</v>
      </c>
      <c r="F5" s="14" t="s">
        <v>183</v>
      </c>
      <c r="G5" t="s">
        <v>534</v>
      </c>
      <c r="H5">
        <v>29</v>
      </c>
      <c r="I5" t="s">
        <v>780</v>
      </c>
      <c r="J5" s="14" t="s">
        <v>583</v>
      </c>
      <c r="K5" s="14" t="s">
        <v>556</v>
      </c>
      <c r="L5" s="14" t="s">
        <v>180</v>
      </c>
      <c r="M5">
        <v>1796</v>
      </c>
      <c r="N5">
        <v>2</v>
      </c>
      <c r="O5">
        <v>3592</v>
      </c>
      <c r="P5">
        <v>2742</v>
      </c>
      <c r="Q5" s="14" t="s">
        <v>543</v>
      </c>
      <c r="R5" t="s">
        <v>756</v>
      </c>
    </row>
    <row r="6" spans="1:18" x14ac:dyDescent="0.3">
      <c r="A6">
        <v>1206</v>
      </c>
      <c r="B6" s="13">
        <v>44941</v>
      </c>
      <c r="C6" s="13">
        <v>44944</v>
      </c>
      <c r="D6" s="14" t="s">
        <v>576</v>
      </c>
      <c r="E6" s="14" t="s">
        <v>168</v>
      </c>
      <c r="F6" s="14" t="s">
        <v>184</v>
      </c>
      <c r="G6" t="s">
        <v>535</v>
      </c>
      <c r="H6">
        <v>25</v>
      </c>
      <c r="I6" t="s">
        <v>780</v>
      </c>
      <c r="J6" s="14" t="s">
        <v>584</v>
      </c>
      <c r="K6" s="14" t="s">
        <v>557</v>
      </c>
      <c r="L6" s="14" t="s">
        <v>550</v>
      </c>
      <c r="M6">
        <v>883</v>
      </c>
      <c r="N6">
        <v>1</v>
      </c>
      <c r="O6">
        <v>883</v>
      </c>
      <c r="P6">
        <v>33</v>
      </c>
      <c r="Q6" s="14" t="s">
        <v>544</v>
      </c>
      <c r="R6" t="s">
        <v>754</v>
      </c>
    </row>
    <row r="7" spans="1:18" x14ac:dyDescent="0.3">
      <c r="A7">
        <v>1290</v>
      </c>
      <c r="B7" s="13">
        <v>44943</v>
      </c>
      <c r="C7" s="13">
        <v>44946</v>
      </c>
      <c r="D7" s="14" t="s">
        <v>576</v>
      </c>
      <c r="E7" s="14" t="s">
        <v>126</v>
      </c>
      <c r="F7" s="14" t="s">
        <v>185</v>
      </c>
      <c r="G7" t="s">
        <v>534</v>
      </c>
      <c r="H7">
        <v>25</v>
      </c>
      <c r="I7" t="s">
        <v>780</v>
      </c>
      <c r="J7" s="14" t="s">
        <v>585</v>
      </c>
      <c r="K7" s="14" t="s">
        <v>558</v>
      </c>
      <c r="L7" s="14" t="s">
        <v>548</v>
      </c>
      <c r="M7">
        <v>1312</v>
      </c>
      <c r="N7">
        <v>1</v>
      </c>
      <c r="O7">
        <v>1312</v>
      </c>
      <c r="P7">
        <v>462</v>
      </c>
      <c r="Q7" s="14" t="s">
        <v>543</v>
      </c>
      <c r="R7" t="s">
        <v>755</v>
      </c>
    </row>
    <row r="8" spans="1:18" x14ac:dyDescent="0.3">
      <c r="A8">
        <v>1345</v>
      </c>
      <c r="B8" s="13">
        <v>44946</v>
      </c>
      <c r="C8" s="13">
        <v>44949</v>
      </c>
      <c r="D8" s="14" t="s">
        <v>576</v>
      </c>
      <c r="E8" s="14" t="s">
        <v>97</v>
      </c>
      <c r="F8" s="14" t="s">
        <v>186</v>
      </c>
      <c r="G8" t="s">
        <v>535</v>
      </c>
      <c r="H8">
        <v>39</v>
      </c>
      <c r="I8" t="s">
        <v>781</v>
      </c>
      <c r="J8" s="14" t="s">
        <v>586</v>
      </c>
      <c r="K8" s="14" t="s">
        <v>559</v>
      </c>
      <c r="L8" s="14" t="s">
        <v>551</v>
      </c>
      <c r="M8">
        <v>1944</v>
      </c>
      <c r="N8">
        <v>2</v>
      </c>
      <c r="O8">
        <v>3888</v>
      </c>
      <c r="P8">
        <v>3038</v>
      </c>
      <c r="Q8" s="14" t="s">
        <v>545</v>
      </c>
      <c r="R8" t="s">
        <v>757</v>
      </c>
    </row>
    <row r="9" spans="1:18" x14ac:dyDescent="0.3">
      <c r="A9">
        <v>1398</v>
      </c>
      <c r="B9" s="13">
        <v>44948</v>
      </c>
      <c r="C9" s="13">
        <v>44951</v>
      </c>
      <c r="D9" s="14" t="s">
        <v>576</v>
      </c>
      <c r="E9" s="14" t="s">
        <v>54</v>
      </c>
      <c r="F9" s="14" t="s">
        <v>187</v>
      </c>
      <c r="G9" t="s">
        <v>534</v>
      </c>
      <c r="H9">
        <v>48</v>
      </c>
      <c r="I9" t="s">
        <v>782</v>
      </c>
      <c r="J9" s="14" t="s">
        <v>587</v>
      </c>
      <c r="K9" s="14" t="s">
        <v>554</v>
      </c>
      <c r="L9" s="14" t="s">
        <v>547</v>
      </c>
      <c r="M9">
        <v>1265</v>
      </c>
      <c r="N9">
        <v>1</v>
      </c>
      <c r="O9">
        <v>1265</v>
      </c>
      <c r="P9">
        <v>415</v>
      </c>
      <c r="Q9" s="14" t="s">
        <v>541</v>
      </c>
      <c r="R9" t="s">
        <v>758</v>
      </c>
    </row>
    <row r="10" spans="1:18" x14ac:dyDescent="0.3">
      <c r="A10">
        <v>1502</v>
      </c>
      <c r="B10" s="13">
        <v>44951</v>
      </c>
      <c r="C10" s="13">
        <v>44954</v>
      </c>
      <c r="D10" s="14" t="s">
        <v>576</v>
      </c>
      <c r="E10" s="14" t="s">
        <v>111</v>
      </c>
      <c r="F10" s="14" t="s">
        <v>188</v>
      </c>
      <c r="G10" t="s">
        <v>534</v>
      </c>
      <c r="H10">
        <v>51</v>
      </c>
      <c r="I10" t="s">
        <v>782</v>
      </c>
      <c r="J10" s="14" t="s">
        <v>588</v>
      </c>
      <c r="K10" s="14" t="s">
        <v>554</v>
      </c>
      <c r="L10" s="14" t="s">
        <v>180</v>
      </c>
      <c r="M10">
        <v>1032</v>
      </c>
      <c r="N10">
        <v>1</v>
      </c>
      <c r="O10">
        <v>1032</v>
      </c>
      <c r="P10">
        <v>182</v>
      </c>
      <c r="Q10" s="14" t="s">
        <v>546</v>
      </c>
      <c r="R10" t="s">
        <v>759</v>
      </c>
    </row>
    <row r="11" spans="1:18" x14ac:dyDescent="0.3">
      <c r="A11">
        <v>1547</v>
      </c>
      <c r="B11" s="13">
        <v>44954</v>
      </c>
      <c r="C11" s="13">
        <v>44957</v>
      </c>
      <c r="D11" s="14" t="s">
        <v>576</v>
      </c>
      <c r="E11" s="14" t="s">
        <v>21</v>
      </c>
      <c r="F11" s="14" t="s">
        <v>189</v>
      </c>
      <c r="G11" t="s">
        <v>535</v>
      </c>
      <c r="H11">
        <v>21</v>
      </c>
      <c r="I11" t="s">
        <v>780</v>
      </c>
      <c r="J11" s="14" t="s">
        <v>589</v>
      </c>
      <c r="K11" s="14" t="s">
        <v>559</v>
      </c>
      <c r="L11" s="14" t="s">
        <v>550</v>
      </c>
      <c r="M11">
        <v>1521</v>
      </c>
      <c r="N11">
        <v>1</v>
      </c>
      <c r="O11">
        <v>1521</v>
      </c>
      <c r="P11">
        <v>671</v>
      </c>
      <c r="Q11" s="14" t="s">
        <v>541</v>
      </c>
      <c r="R11" t="s">
        <v>759</v>
      </c>
    </row>
    <row r="12" spans="1:18" x14ac:dyDescent="0.3">
      <c r="A12">
        <v>1629</v>
      </c>
      <c r="B12" s="13">
        <v>44956</v>
      </c>
      <c r="C12" s="13">
        <v>44959</v>
      </c>
      <c r="D12" s="14" t="s">
        <v>576</v>
      </c>
      <c r="E12" s="14" t="s">
        <v>70</v>
      </c>
      <c r="F12" s="14" t="s">
        <v>190</v>
      </c>
      <c r="G12" t="s">
        <v>534</v>
      </c>
      <c r="H12">
        <v>19</v>
      </c>
      <c r="I12" t="s">
        <v>780</v>
      </c>
      <c r="J12" s="14" t="s">
        <v>590</v>
      </c>
      <c r="K12" s="14" t="s">
        <v>560</v>
      </c>
      <c r="L12" s="14" t="s">
        <v>549</v>
      </c>
      <c r="M12">
        <v>857</v>
      </c>
      <c r="N12">
        <v>1</v>
      </c>
      <c r="O12">
        <v>857</v>
      </c>
      <c r="P12">
        <v>7</v>
      </c>
      <c r="Q12" s="14" t="s">
        <v>541</v>
      </c>
      <c r="R12" t="s">
        <v>760</v>
      </c>
    </row>
    <row r="13" spans="1:18" x14ac:dyDescent="0.3">
      <c r="A13">
        <v>1789</v>
      </c>
      <c r="B13" s="13">
        <v>44958</v>
      </c>
      <c r="C13" s="13">
        <v>44961</v>
      </c>
      <c r="D13" s="14" t="s">
        <v>576</v>
      </c>
      <c r="E13" s="14" t="s">
        <v>159</v>
      </c>
      <c r="F13" s="14" t="s">
        <v>191</v>
      </c>
      <c r="G13" t="s">
        <v>535</v>
      </c>
      <c r="H13">
        <v>32</v>
      </c>
      <c r="I13" t="s">
        <v>781</v>
      </c>
      <c r="J13" s="14" t="s">
        <v>591</v>
      </c>
      <c r="K13" s="14" t="s">
        <v>560</v>
      </c>
      <c r="L13" s="14" t="s">
        <v>180</v>
      </c>
      <c r="M13">
        <v>1467</v>
      </c>
      <c r="N13">
        <v>3</v>
      </c>
      <c r="O13">
        <v>4401</v>
      </c>
      <c r="P13">
        <v>3551</v>
      </c>
      <c r="Q13" s="14" t="s">
        <v>541</v>
      </c>
      <c r="R13" t="s">
        <v>754</v>
      </c>
    </row>
    <row r="14" spans="1:18" x14ac:dyDescent="0.3">
      <c r="A14">
        <v>1852</v>
      </c>
      <c r="B14" s="13">
        <v>44959</v>
      </c>
      <c r="C14" s="13">
        <v>44962</v>
      </c>
      <c r="D14" s="14" t="s">
        <v>576</v>
      </c>
      <c r="E14" s="14" t="s">
        <v>41</v>
      </c>
      <c r="F14" s="14" t="s">
        <v>192</v>
      </c>
      <c r="G14" t="s">
        <v>535</v>
      </c>
      <c r="H14">
        <v>25</v>
      </c>
      <c r="I14" t="s">
        <v>780</v>
      </c>
      <c r="J14" s="14" t="s">
        <v>592</v>
      </c>
      <c r="K14" s="14" t="s">
        <v>560</v>
      </c>
      <c r="L14" s="14" t="s">
        <v>551</v>
      </c>
      <c r="M14">
        <v>1159</v>
      </c>
      <c r="N14">
        <v>1</v>
      </c>
      <c r="O14">
        <v>1159</v>
      </c>
      <c r="P14">
        <v>309</v>
      </c>
      <c r="Q14" s="14" t="s">
        <v>541</v>
      </c>
      <c r="R14" t="s">
        <v>754</v>
      </c>
    </row>
    <row r="15" spans="1:18" x14ac:dyDescent="0.3">
      <c r="A15">
        <v>1873</v>
      </c>
      <c r="B15" s="13">
        <v>44961</v>
      </c>
      <c r="C15" s="13">
        <v>44964</v>
      </c>
      <c r="D15" s="14" t="s">
        <v>576</v>
      </c>
      <c r="E15" s="14" t="s">
        <v>16</v>
      </c>
      <c r="F15" s="14" t="s">
        <v>193</v>
      </c>
      <c r="G15" t="s">
        <v>534</v>
      </c>
      <c r="H15">
        <v>29</v>
      </c>
      <c r="I15" t="s">
        <v>780</v>
      </c>
      <c r="J15" s="14" t="s">
        <v>593</v>
      </c>
      <c r="K15" s="14" t="s">
        <v>555</v>
      </c>
      <c r="L15" s="14" t="s">
        <v>550</v>
      </c>
      <c r="M15">
        <v>1734</v>
      </c>
      <c r="N15">
        <v>1</v>
      </c>
      <c r="O15">
        <v>1734</v>
      </c>
      <c r="P15">
        <v>884</v>
      </c>
      <c r="Q15" s="14" t="s">
        <v>544</v>
      </c>
      <c r="R15" t="s">
        <v>759</v>
      </c>
    </row>
    <row r="16" spans="1:18" x14ac:dyDescent="0.3">
      <c r="A16">
        <v>1876</v>
      </c>
      <c r="B16" s="13">
        <v>44962</v>
      </c>
      <c r="C16" s="13">
        <v>44965</v>
      </c>
      <c r="D16" s="14" t="s">
        <v>576</v>
      </c>
      <c r="E16" s="14" t="s">
        <v>49</v>
      </c>
      <c r="F16" s="14" t="s">
        <v>194</v>
      </c>
      <c r="G16" t="s">
        <v>534</v>
      </c>
      <c r="H16">
        <v>52</v>
      </c>
      <c r="I16" t="s">
        <v>782</v>
      </c>
      <c r="J16" s="14" t="s">
        <v>594</v>
      </c>
      <c r="K16" s="14" t="s">
        <v>555</v>
      </c>
      <c r="L16" s="14" t="s">
        <v>548</v>
      </c>
      <c r="M16">
        <v>1112</v>
      </c>
      <c r="N16">
        <v>3</v>
      </c>
      <c r="O16">
        <v>3336</v>
      </c>
      <c r="P16">
        <v>2486</v>
      </c>
      <c r="Q16" s="14" t="s">
        <v>543</v>
      </c>
      <c r="R16" t="s">
        <v>758</v>
      </c>
    </row>
    <row r="17" spans="1:18" x14ac:dyDescent="0.3">
      <c r="A17">
        <v>1879</v>
      </c>
      <c r="B17" s="13">
        <v>44964</v>
      </c>
      <c r="C17" s="13">
        <v>44967</v>
      </c>
      <c r="D17" s="14" t="s">
        <v>576</v>
      </c>
      <c r="E17" s="14" t="s">
        <v>116</v>
      </c>
      <c r="F17" s="14" t="s">
        <v>195</v>
      </c>
      <c r="G17" t="s">
        <v>534</v>
      </c>
      <c r="H17">
        <v>49</v>
      </c>
      <c r="I17" t="s">
        <v>782</v>
      </c>
      <c r="J17" s="14" t="s">
        <v>595</v>
      </c>
      <c r="K17" s="14" t="s">
        <v>556</v>
      </c>
      <c r="L17" s="14" t="s">
        <v>547</v>
      </c>
      <c r="M17">
        <v>987</v>
      </c>
      <c r="N17">
        <v>2</v>
      </c>
      <c r="O17">
        <v>1974</v>
      </c>
      <c r="P17">
        <v>1124</v>
      </c>
      <c r="Q17" s="14" t="s">
        <v>544</v>
      </c>
      <c r="R17" t="s">
        <v>756</v>
      </c>
    </row>
    <row r="18" spans="1:18" x14ac:dyDescent="0.3">
      <c r="A18">
        <v>2037</v>
      </c>
      <c r="B18" s="13">
        <v>44965</v>
      </c>
      <c r="C18" s="13">
        <v>44968</v>
      </c>
      <c r="D18" s="14" t="s">
        <v>576</v>
      </c>
      <c r="E18" s="14" t="s">
        <v>131</v>
      </c>
      <c r="F18" s="14" t="s">
        <v>196</v>
      </c>
      <c r="G18" t="s">
        <v>535</v>
      </c>
      <c r="H18">
        <v>26</v>
      </c>
      <c r="I18" t="s">
        <v>780</v>
      </c>
      <c r="J18" s="14" t="s">
        <v>596</v>
      </c>
      <c r="K18" s="14" t="s">
        <v>557</v>
      </c>
      <c r="L18" s="14" t="s">
        <v>549</v>
      </c>
      <c r="M18">
        <v>1779</v>
      </c>
      <c r="N18">
        <v>2</v>
      </c>
      <c r="O18">
        <v>3558</v>
      </c>
      <c r="P18">
        <v>2708</v>
      </c>
      <c r="Q18" s="14" t="s">
        <v>544</v>
      </c>
      <c r="R18" t="s">
        <v>755</v>
      </c>
    </row>
    <row r="19" spans="1:18" x14ac:dyDescent="0.3">
      <c r="A19">
        <v>2037</v>
      </c>
      <c r="B19" s="13">
        <v>44968</v>
      </c>
      <c r="C19" s="13">
        <v>44971</v>
      </c>
      <c r="D19" s="14" t="s">
        <v>575</v>
      </c>
      <c r="E19" s="14" t="s">
        <v>13</v>
      </c>
      <c r="F19" s="14" t="s">
        <v>197</v>
      </c>
      <c r="G19" t="s">
        <v>534</v>
      </c>
      <c r="H19">
        <v>26</v>
      </c>
      <c r="I19" t="s">
        <v>780</v>
      </c>
      <c r="J19" s="14" t="s">
        <v>597</v>
      </c>
      <c r="K19" s="14" t="s">
        <v>561</v>
      </c>
      <c r="L19" s="14" t="s">
        <v>180</v>
      </c>
      <c r="M19">
        <v>868</v>
      </c>
      <c r="N19">
        <v>2</v>
      </c>
      <c r="O19">
        <v>1736</v>
      </c>
      <c r="P19">
        <v>886</v>
      </c>
      <c r="Q19" s="14" t="s">
        <v>542</v>
      </c>
      <c r="R19" t="s">
        <v>760</v>
      </c>
    </row>
    <row r="20" spans="1:18" x14ac:dyDescent="0.3">
      <c r="A20">
        <v>2056</v>
      </c>
      <c r="B20" s="13">
        <v>44971</v>
      </c>
      <c r="C20" s="13">
        <v>44974</v>
      </c>
      <c r="D20" s="14" t="s">
        <v>575</v>
      </c>
      <c r="E20" s="14" t="s">
        <v>63</v>
      </c>
      <c r="F20" s="14" t="s">
        <v>198</v>
      </c>
      <c r="G20" t="s">
        <v>535</v>
      </c>
      <c r="H20">
        <v>52</v>
      </c>
      <c r="I20" t="s">
        <v>782</v>
      </c>
      <c r="J20" s="14" t="s">
        <v>598</v>
      </c>
      <c r="K20" s="14" t="s">
        <v>556</v>
      </c>
      <c r="L20" s="14" t="s">
        <v>550</v>
      </c>
      <c r="M20">
        <v>1899</v>
      </c>
      <c r="N20">
        <v>1</v>
      </c>
      <c r="O20">
        <v>1899</v>
      </c>
      <c r="P20">
        <v>1049</v>
      </c>
      <c r="Q20" s="14" t="s">
        <v>543</v>
      </c>
      <c r="R20" t="s">
        <v>761</v>
      </c>
    </row>
    <row r="21" spans="1:18" x14ac:dyDescent="0.3">
      <c r="A21">
        <v>2058</v>
      </c>
      <c r="B21" s="13">
        <v>44974</v>
      </c>
      <c r="C21" s="13">
        <v>44977</v>
      </c>
      <c r="D21" s="14" t="s">
        <v>575</v>
      </c>
      <c r="E21" s="14" t="s">
        <v>99</v>
      </c>
      <c r="F21" s="14" t="s">
        <v>199</v>
      </c>
      <c r="G21" t="s">
        <v>534</v>
      </c>
      <c r="H21">
        <v>47</v>
      </c>
      <c r="I21" t="s">
        <v>782</v>
      </c>
      <c r="J21" s="14" t="s">
        <v>599</v>
      </c>
      <c r="K21" s="14" t="s">
        <v>554</v>
      </c>
      <c r="L21" s="14" t="s">
        <v>548</v>
      </c>
      <c r="M21">
        <v>1257</v>
      </c>
      <c r="N21">
        <v>2</v>
      </c>
      <c r="O21">
        <v>2514</v>
      </c>
      <c r="P21">
        <v>1664</v>
      </c>
      <c r="Q21" s="14" t="s">
        <v>541</v>
      </c>
      <c r="R21" t="s">
        <v>754</v>
      </c>
    </row>
    <row r="22" spans="1:18" x14ac:dyDescent="0.3">
      <c r="A22">
        <v>2150</v>
      </c>
      <c r="B22" s="13">
        <v>44977</v>
      </c>
      <c r="C22" s="13">
        <v>44980</v>
      </c>
      <c r="D22" s="14" t="s">
        <v>575</v>
      </c>
      <c r="E22" s="14" t="s">
        <v>150</v>
      </c>
      <c r="F22" s="14" t="s">
        <v>200</v>
      </c>
      <c r="G22" t="s">
        <v>535</v>
      </c>
      <c r="H22">
        <v>42</v>
      </c>
      <c r="I22" t="s">
        <v>781</v>
      </c>
      <c r="J22" s="14" t="s">
        <v>600</v>
      </c>
      <c r="K22" s="14" t="s">
        <v>557</v>
      </c>
      <c r="L22" s="14" t="s">
        <v>180</v>
      </c>
      <c r="M22">
        <v>1215</v>
      </c>
      <c r="N22">
        <v>1</v>
      </c>
      <c r="O22">
        <v>1215</v>
      </c>
      <c r="P22">
        <v>365</v>
      </c>
      <c r="Q22" s="14" t="s">
        <v>541</v>
      </c>
      <c r="R22" t="s">
        <v>754</v>
      </c>
    </row>
    <row r="23" spans="1:18" x14ac:dyDescent="0.3">
      <c r="A23">
        <v>2154</v>
      </c>
      <c r="B23" s="13">
        <v>44980</v>
      </c>
      <c r="C23" s="13">
        <v>44983</v>
      </c>
      <c r="D23" s="14" t="s">
        <v>576</v>
      </c>
      <c r="E23" s="14" t="s">
        <v>171</v>
      </c>
      <c r="F23" s="14" t="s">
        <v>201</v>
      </c>
      <c r="G23" t="s">
        <v>534</v>
      </c>
      <c r="H23">
        <v>29</v>
      </c>
      <c r="I23" t="s">
        <v>780</v>
      </c>
      <c r="J23" s="14" t="s">
        <v>601</v>
      </c>
      <c r="K23" s="14" t="s">
        <v>561</v>
      </c>
      <c r="L23" s="14" t="s">
        <v>548</v>
      </c>
      <c r="M23">
        <v>1376</v>
      </c>
      <c r="N23">
        <v>1</v>
      </c>
      <c r="O23">
        <v>1376</v>
      </c>
      <c r="P23">
        <v>526</v>
      </c>
      <c r="Q23" s="14" t="s">
        <v>541</v>
      </c>
      <c r="R23" t="s">
        <v>754</v>
      </c>
    </row>
    <row r="24" spans="1:18" x14ac:dyDescent="0.3">
      <c r="A24">
        <v>2165</v>
      </c>
      <c r="B24" s="13">
        <v>44983</v>
      </c>
      <c r="C24" s="13">
        <v>44986</v>
      </c>
      <c r="D24" s="14" t="s">
        <v>576</v>
      </c>
      <c r="E24" s="14" t="s">
        <v>23</v>
      </c>
      <c r="F24" s="14" t="s">
        <v>202</v>
      </c>
      <c r="G24" t="s">
        <v>535</v>
      </c>
      <c r="H24">
        <v>26</v>
      </c>
      <c r="I24" t="s">
        <v>780</v>
      </c>
      <c r="J24" s="14" t="s">
        <v>602</v>
      </c>
      <c r="K24" s="14" t="s">
        <v>558</v>
      </c>
      <c r="L24" s="14" t="s">
        <v>547</v>
      </c>
      <c r="M24">
        <v>1388</v>
      </c>
      <c r="N24">
        <v>1</v>
      </c>
      <c r="O24">
        <v>1388</v>
      </c>
      <c r="P24">
        <v>538</v>
      </c>
      <c r="Q24" s="14" t="s">
        <v>541</v>
      </c>
      <c r="R24" t="s">
        <v>759</v>
      </c>
    </row>
    <row r="25" spans="1:18" x14ac:dyDescent="0.3">
      <c r="A25">
        <v>2190</v>
      </c>
      <c r="B25" s="13">
        <v>44986</v>
      </c>
      <c r="C25" s="13">
        <v>44989</v>
      </c>
      <c r="D25" s="14" t="s">
        <v>575</v>
      </c>
      <c r="E25" s="14" t="s">
        <v>35</v>
      </c>
      <c r="F25" s="14" t="s">
        <v>203</v>
      </c>
      <c r="G25" t="s">
        <v>534</v>
      </c>
      <c r="H25">
        <v>24</v>
      </c>
      <c r="I25" t="s">
        <v>780</v>
      </c>
      <c r="J25" s="14" t="s">
        <v>603</v>
      </c>
      <c r="K25" s="14" t="s">
        <v>556</v>
      </c>
      <c r="L25" s="14" t="s">
        <v>551</v>
      </c>
      <c r="M25">
        <v>1980</v>
      </c>
      <c r="N25">
        <v>1</v>
      </c>
      <c r="O25">
        <v>1980</v>
      </c>
      <c r="P25">
        <v>1130</v>
      </c>
      <c r="Q25" s="14" t="s">
        <v>541</v>
      </c>
      <c r="R25" t="s">
        <v>758</v>
      </c>
    </row>
    <row r="26" spans="1:18" x14ac:dyDescent="0.3">
      <c r="A26">
        <v>2356</v>
      </c>
      <c r="B26" s="13">
        <v>44988</v>
      </c>
      <c r="C26" s="13">
        <v>44991</v>
      </c>
      <c r="D26" s="14" t="s">
        <v>576</v>
      </c>
      <c r="E26" s="14" t="s">
        <v>78</v>
      </c>
      <c r="F26" s="14" t="s">
        <v>204</v>
      </c>
      <c r="G26" t="s">
        <v>534</v>
      </c>
      <c r="H26">
        <v>24</v>
      </c>
      <c r="I26" t="s">
        <v>780</v>
      </c>
      <c r="J26" s="14" t="s">
        <v>583</v>
      </c>
      <c r="K26" s="14" t="s">
        <v>554</v>
      </c>
      <c r="L26" s="14" t="s">
        <v>550</v>
      </c>
      <c r="M26">
        <v>1357</v>
      </c>
      <c r="N26">
        <v>1</v>
      </c>
      <c r="O26">
        <v>1357</v>
      </c>
      <c r="P26">
        <v>507</v>
      </c>
      <c r="Q26" s="14" t="s">
        <v>542</v>
      </c>
      <c r="R26" t="s">
        <v>760</v>
      </c>
    </row>
    <row r="27" spans="1:18" x14ac:dyDescent="0.3">
      <c r="A27">
        <v>2398</v>
      </c>
      <c r="B27" s="13">
        <v>44989</v>
      </c>
      <c r="C27" s="13">
        <v>44992</v>
      </c>
      <c r="D27" s="14" t="s">
        <v>575</v>
      </c>
      <c r="E27" s="14" t="s">
        <v>124</v>
      </c>
      <c r="F27" s="14" t="s">
        <v>341</v>
      </c>
      <c r="G27" t="s">
        <v>534</v>
      </c>
      <c r="H27">
        <v>28</v>
      </c>
      <c r="I27" t="s">
        <v>780</v>
      </c>
      <c r="J27" s="14" t="s">
        <v>604</v>
      </c>
      <c r="K27" s="14" t="s">
        <v>555</v>
      </c>
      <c r="L27" s="14" t="s">
        <v>549</v>
      </c>
      <c r="M27">
        <v>1025</v>
      </c>
      <c r="N27">
        <v>2</v>
      </c>
      <c r="O27">
        <v>2050</v>
      </c>
      <c r="P27">
        <v>1200</v>
      </c>
      <c r="Q27" s="14" t="s">
        <v>542</v>
      </c>
      <c r="R27" t="s">
        <v>756</v>
      </c>
    </row>
    <row r="28" spans="1:18" x14ac:dyDescent="0.3">
      <c r="A28">
        <v>2456</v>
      </c>
      <c r="B28" s="13">
        <v>44991</v>
      </c>
      <c r="C28" s="13">
        <v>44994</v>
      </c>
      <c r="D28" s="14" t="s">
        <v>575</v>
      </c>
      <c r="E28" s="14" t="s">
        <v>8</v>
      </c>
      <c r="F28" s="14" t="s">
        <v>205</v>
      </c>
      <c r="G28" t="s">
        <v>534</v>
      </c>
      <c r="H28">
        <v>25</v>
      </c>
      <c r="I28" t="s">
        <v>780</v>
      </c>
      <c r="J28" s="14" t="s">
        <v>605</v>
      </c>
      <c r="K28" s="14" t="s">
        <v>556</v>
      </c>
      <c r="L28" s="14" t="s">
        <v>550</v>
      </c>
      <c r="M28">
        <v>892</v>
      </c>
      <c r="N28">
        <v>1</v>
      </c>
      <c r="O28">
        <v>892</v>
      </c>
      <c r="P28">
        <v>42</v>
      </c>
      <c r="Q28" s="14" t="s">
        <v>542</v>
      </c>
      <c r="R28" t="s">
        <v>761</v>
      </c>
    </row>
    <row r="29" spans="1:18" x14ac:dyDescent="0.3">
      <c r="A29">
        <v>2468</v>
      </c>
      <c r="B29" s="13">
        <v>44992</v>
      </c>
      <c r="C29" s="13">
        <v>44995</v>
      </c>
      <c r="D29" s="14" t="s">
        <v>576</v>
      </c>
      <c r="E29" s="14" t="s">
        <v>140</v>
      </c>
      <c r="F29" s="14" t="s">
        <v>206</v>
      </c>
      <c r="G29" t="s">
        <v>534</v>
      </c>
      <c r="H29">
        <v>21</v>
      </c>
      <c r="I29" t="s">
        <v>780</v>
      </c>
      <c r="J29" s="14" t="s">
        <v>606</v>
      </c>
      <c r="K29" s="14" t="s">
        <v>556</v>
      </c>
      <c r="L29" s="14" t="s">
        <v>180</v>
      </c>
      <c r="M29">
        <v>1863</v>
      </c>
      <c r="N29">
        <v>1</v>
      </c>
      <c r="O29">
        <v>1863</v>
      </c>
      <c r="P29">
        <v>1013</v>
      </c>
      <c r="Q29" s="14" t="s">
        <v>542</v>
      </c>
      <c r="R29" t="s">
        <v>754</v>
      </c>
    </row>
    <row r="30" spans="1:18" x14ac:dyDescent="0.3">
      <c r="A30">
        <v>2485</v>
      </c>
      <c r="B30" s="13">
        <v>44994</v>
      </c>
      <c r="C30" s="13">
        <v>44997</v>
      </c>
      <c r="D30" s="14" t="s">
        <v>576</v>
      </c>
      <c r="E30" s="14" t="s">
        <v>48</v>
      </c>
      <c r="F30" s="14" t="s">
        <v>199</v>
      </c>
      <c r="G30" t="s">
        <v>534</v>
      </c>
      <c r="H30">
        <v>19</v>
      </c>
      <c r="I30" t="s">
        <v>780</v>
      </c>
      <c r="J30" s="14" t="s">
        <v>607</v>
      </c>
      <c r="K30" s="14" t="s">
        <v>556</v>
      </c>
      <c r="L30" s="14" t="s">
        <v>547</v>
      </c>
      <c r="M30">
        <v>1374</v>
      </c>
      <c r="N30">
        <v>1</v>
      </c>
      <c r="O30">
        <v>1374</v>
      </c>
      <c r="P30">
        <v>524</v>
      </c>
      <c r="Q30" s="14" t="s">
        <v>541</v>
      </c>
      <c r="R30" t="s">
        <v>755</v>
      </c>
    </row>
    <row r="31" spans="1:18" x14ac:dyDescent="0.3">
      <c r="A31">
        <v>2690</v>
      </c>
      <c r="B31" s="13">
        <v>44995</v>
      </c>
      <c r="C31" s="13">
        <v>44998</v>
      </c>
      <c r="D31" s="14" t="s">
        <v>576</v>
      </c>
      <c r="E31" s="14" t="s">
        <v>118</v>
      </c>
      <c r="F31" s="14" t="s">
        <v>207</v>
      </c>
      <c r="G31" t="s">
        <v>534</v>
      </c>
      <c r="H31">
        <v>29</v>
      </c>
      <c r="I31" t="s">
        <v>780</v>
      </c>
      <c r="J31" s="14" t="s">
        <v>608</v>
      </c>
      <c r="K31" s="14" t="s">
        <v>554</v>
      </c>
      <c r="L31" s="14" t="s">
        <v>548</v>
      </c>
      <c r="M31">
        <v>1173</v>
      </c>
      <c r="N31">
        <v>1</v>
      </c>
      <c r="O31">
        <v>1173</v>
      </c>
      <c r="P31">
        <v>323</v>
      </c>
      <c r="Q31" s="14" t="s">
        <v>541</v>
      </c>
      <c r="R31" t="s">
        <v>756</v>
      </c>
    </row>
    <row r="32" spans="1:18" x14ac:dyDescent="0.3">
      <c r="A32">
        <v>2790</v>
      </c>
      <c r="B32" s="13">
        <v>44997</v>
      </c>
      <c r="C32" s="13">
        <v>45000</v>
      </c>
      <c r="D32" s="14" t="s">
        <v>576</v>
      </c>
      <c r="E32" s="14" t="s">
        <v>86</v>
      </c>
      <c r="F32" s="14" t="s">
        <v>208</v>
      </c>
      <c r="G32" t="s">
        <v>535</v>
      </c>
      <c r="H32">
        <v>20</v>
      </c>
      <c r="I32" t="s">
        <v>780</v>
      </c>
      <c r="J32" s="14" t="s">
        <v>609</v>
      </c>
      <c r="K32" s="14" t="s">
        <v>558</v>
      </c>
      <c r="L32" s="14" t="s">
        <v>551</v>
      </c>
      <c r="M32">
        <v>1875</v>
      </c>
      <c r="N32">
        <v>1</v>
      </c>
      <c r="O32">
        <v>1875</v>
      </c>
      <c r="P32">
        <v>1025</v>
      </c>
      <c r="Q32" s="14" t="s">
        <v>541</v>
      </c>
      <c r="R32" t="s">
        <v>756</v>
      </c>
    </row>
    <row r="33" spans="1:18" x14ac:dyDescent="0.3">
      <c r="A33">
        <v>2850</v>
      </c>
      <c r="B33" s="13">
        <v>44998</v>
      </c>
      <c r="C33" s="13">
        <v>45001</v>
      </c>
      <c r="D33" s="14" t="s">
        <v>576</v>
      </c>
      <c r="E33" s="14" t="s">
        <v>55</v>
      </c>
      <c r="F33" s="14" t="s">
        <v>209</v>
      </c>
      <c r="G33" t="s">
        <v>534</v>
      </c>
      <c r="H33">
        <v>32</v>
      </c>
      <c r="I33" t="s">
        <v>781</v>
      </c>
      <c r="J33" s="14" t="s">
        <v>610</v>
      </c>
      <c r="K33" s="14" t="s">
        <v>561</v>
      </c>
      <c r="L33" s="14" t="s">
        <v>549</v>
      </c>
      <c r="M33">
        <v>1596</v>
      </c>
      <c r="N33">
        <v>1</v>
      </c>
      <c r="O33">
        <v>1596</v>
      </c>
      <c r="P33">
        <v>746</v>
      </c>
      <c r="Q33" s="14" t="s">
        <v>541</v>
      </c>
      <c r="R33" t="s">
        <v>754</v>
      </c>
    </row>
    <row r="34" spans="1:18" x14ac:dyDescent="0.3">
      <c r="A34">
        <v>2906</v>
      </c>
      <c r="B34" s="13">
        <v>45000</v>
      </c>
      <c r="C34" s="13">
        <v>45003</v>
      </c>
      <c r="D34" s="14" t="s">
        <v>576</v>
      </c>
      <c r="E34" s="14" t="s">
        <v>72</v>
      </c>
      <c r="F34" s="14" t="s">
        <v>210</v>
      </c>
      <c r="G34" t="s">
        <v>534</v>
      </c>
      <c r="H34">
        <v>39</v>
      </c>
      <c r="I34" t="s">
        <v>781</v>
      </c>
      <c r="J34" s="14" t="s">
        <v>611</v>
      </c>
      <c r="K34" s="14" t="s">
        <v>560</v>
      </c>
      <c r="L34" s="14" t="s">
        <v>550</v>
      </c>
      <c r="M34">
        <v>943</v>
      </c>
      <c r="N34">
        <v>1</v>
      </c>
      <c r="O34">
        <v>943</v>
      </c>
      <c r="P34">
        <v>93</v>
      </c>
      <c r="Q34" s="14" t="s">
        <v>546</v>
      </c>
      <c r="R34" t="s">
        <v>755</v>
      </c>
    </row>
    <row r="35" spans="1:18" x14ac:dyDescent="0.3">
      <c r="A35">
        <v>2938</v>
      </c>
      <c r="B35" s="13">
        <v>45003</v>
      </c>
      <c r="C35" s="13">
        <v>45006</v>
      </c>
      <c r="D35" s="14" t="s">
        <v>576</v>
      </c>
      <c r="E35" s="14" t="s">
        <v>94</v>
      </c>
      <c r="F35" s="14" t="s">
        <v>211</v>
      </c>
      <c r="G35" t="s">
        <v>534</v>
      </c>
      <c r="H35">
        <v>34</v>
      </c>
      <c r="I35" t="s">
        <v>781</v>
      </c>
      <c r="J35" s="14" t="s">
        <v>612</v>
      </c>
      <c r="K35" s="14" t="s">
        <v>560</v>
      </c>
      <c r="L35" s="14" t="s">
        <v>180</v>
      </c>
      <c r="M35">
        <v>1222</v>
      </c>
      <c r="N35">
        <v>3</v>
      </c>
      <c r="O35">
        <v>3666</v>
      </c>
      <c r="P35">
        <v>2816</v>
      </c>
      <c r="Q35" s="14" t="s">
        <v>546</v>
      </c>
      <c r="R35" t="s">
        <v>757</v>
      </c>
    </row>
    <row r="36" spans="1:18" x14ac:dyDescent="0.3">
      <c r="A36">
        <v>2951</v>
      </c>
      <c r="B36" s="13">
        <v>45006</v>
      </c>
      <c r="C36" s="13">
        <v>45009</v>
      </c>
      <c r="D36" s="14" t="s">
        <v>575</v>
      </c>
      <c r="E36" s="14" t="s">
        <v>113</v>
      </c>
      <c r="F36" s="14" t="s">
        <v>342</v>
      </c>
      <c r="G36" t="s">
        <v>534</v>
      </c>
      <c r="H36">
        <v>43</v>
      </c>
      <c r="I36" t="s">
        <v>781</v>
      </c>
      <c r="J36" s="14" t="s">
        <v>613</v>
      </c>
      <c r="K36" s="14" t="s">
        <v>557</v>
      </c>
      <c r="L36" s="14" t="s">
        <v>547</v>
      </c>
      <c r="M36">
        <v>1783</v>
      </c>
      <c r="N36">
        <v>1</v>
      </c>
      <c r="O36">
        <v>1783</v>
      </c>
      <c r="P36">
        <v>933</v>
      </c>
      <c r="Q36" s="14" t="s">
        <v>543</v>
      </c>
      <c r="R36" t="s">
        <v>758</v>
      </c>
    </row>
    <row r="37" spans="1:18" x14ac:dyDescent="0.3">
      <c r="A37">
        <v>3018</v>
      </c>
      <c r="B37" s="13">
        <v>45009</v>
      </c>
      <c r="C37" s="13">
        <v>45012</v>
      </c>
      <c r="D37" s="14" t="s">
        <v>577</v>
      </c>
      <c r="E37" s="14" t="s">
        <v>25</v>
      </c>
      <c r="F37" s="14" t="s">
        <v>213</v>
      </c>
      <c r="G37" t="s">
        <v>534</v>
      </c>
      <c r="H37">
        <v>47</v>
      </c>
      <c r="I37" t="s">
        <v>782</v>
      </c>
      <c r="J37" s="14" t="s">
        <v>614</v>
      </c>
      <c r="K37" s="14" t="s">
        <v>559</v>
      </c>
      <c r="L37" s="14" t="s">
        <v>548</v>
      </c>
      <c r="M37">
        <v>1810</v>
      </c>
      <c r="N37">
        <v>1</v>
      </c>
      <c r="O37">
        <v>1810</v>
      </c>
      <c r="P37">
        <v>960</v>
      </c>
      <c r="Q37" s="14" t="s">
        <v>543</v>
      </c>
      <c r="R37" t="s">
        <v>759</v>
      </c>
    </row>
    <row r="38" spans="1:18" x14ac:dyDescent="0.3">
      <c r="A38">
        <v>3045</v>
      </c>
      <c r="B38" s="13">
        <v>45012</v>
      </c>
      <c r="C38" s="13">
        <v>45015</v>
      </c>
      <c r="D38" s="14" t="s">
        <v>577</v>
      </c>
      <c r="E38" s="14" t="s">
        <v>40</v>
      </c>
      <c r="F38" s="14" t="s">
        <v>214</v>
      </c>
      <c r="G38" t="s">
        <v>535</v>
      </c>
      <c r="H38">
        <v>31</v>
      </c>
      <c r="I38" t="s">
        <v>781</v>
      </c>
      <c r="J38" s="14" t="s">
        <v>615</v>
      </c>
      <c r="K38" s="14" t="s">
        <v>554</v>
      </c>
      <c r="L38" s="14" t="s">
        <v>551</v>
      </c>
      <c r="M38">
        <v>1325</v>
      </c>
      <c r="N38">
        <v>2</v>
      </c>
      <c r="O38">
        <v>2650</v>
      </c>
      <c r="P38">
        <v>1800</v>
      </c>
      <c r="Q38" s="14" t="s">
        <v>544</v>
      </c>
      <c r="R38" t="s">
        <v>759</v>
      </c>
    </row>
    <row r="39" spans="1:18" x14ac:dyDescent="0.3">
      <c r="A39">
        <v>3047</v>
      </c>
      <c r="B39" s="13">
        <v>45019</v>
      </c>
      <c r="C39" s="13">
        <v>45022</v>
      </c>
      <c r="D39" s="14" t="s">
        <v>576</v>
      </c>
      <c r="E39" s="14" t="s">
        <v>158</v>
      </c>
      <c r="F39" s="14" t="s">
        <v>347</v>
      </c>
      <c r="G39" t="s">
        <v>534</v>
      </c>
      <c r="H39">
        <v>35</v>
      </c>
      <c r="I39" t="s">
        <v>781</v>
      </c>
      <c r="J39" s="14" t="s">
        <v>616</v>
      </c>
      <c r="K39" s="14" t="s">
        <v>555</v>
      </c>
      <c r="L39" s="14" t="s">
        <v>549</v>
      </c>
      <c r="M39">
        <v>1856</v>
      </c>
      <c r="N39">
        <v>2</v>
      </c>
      <c r="O39">
        <v>3712</v>
      </c>
      <c r="P39">
        <v>2862</v>
      </c>
      <c r="Q39" s="14" t="s">
        <v>542</v>
      </c>
      <c r="R39" t="s">
        <v>754</v>
      </c>
    </row>
    <row r="40" spans="1:18" x14ac:dyDescent="0.3">
      <c r="A40">
        <v>3057</v>
      </c>
      <c r="B40" s="13">
        <v>45020</v>
      </c>
      <c r="C40" s="13">
        <v>45023</v>
      </c>
      <c r="D40" s="14" t="s">
        <v>576</v>
      </c>
      <c r="E40" s="14" t="s">
        <v>132</v>
      </c>
      <c r="F40" s="14" t="s">
        <v>215</v>
      </c>
      <c r="G40" t="s">
        <v>534</v>
      </c>
      <c r="H40">
        <v>21</v>
      </c>
      <c r="I40" t="s">
        <v>780</v>
      </c>
      <c r="J40" s="14" t="s">
        <v>617</v>
      </c>
      <c r="K40" s="14" t="s">
        <v>555</v>
      </c>
      <c r="L40" s="14" t="s">
        <v>547</v>
      </c>
      <c r="M40">
        <v>1184</v>
      </c>
      <c r="N40">
        <v>2</v>
      </c>
      <c r="O40">
        <v>2368</v>
      </c>
      <c r="P40">
        <v>1518</v>
      </c>
      <c r="Q40" s="14" t="s">
        <v>543</v>
      </c>
      <c r="R40" t="s">
        <v>754</v>
      </c>
    </row>
    <row r="41" spans="1:18" x14ac:dyDescent="0.3">
      <c r="A41">
        <v>3068</v>
      </c>
      <c r="B41" s="13">
        <v>45022</v>
      </c>
      <c r="C41" s="13">
        <v>45025</v>
      </c>
      <c r="D41" s="14" t="s">
        <v>576</v>
      </c>
      <c r="E41" s="14" t="s">
        <v>121</v>
      </c>
      <c r="F41" s="14" t="s">
        <v>216</v>
      </c>
      <c r="G41" t="s">
        <v>534</v>
      </c>
      <c r="H41">
        <v>23</v>
      </c>
      <c r="I41" t="s">
        <v>780</v>
      </c>
      <c r="J41" s="14" t="s">
        <v>618</v>
      </c>
      <c r="K41" s="14" t="s">
        <v>556</v>
      </c>
      <c r="L41" s="14" t="s">
        <v>550</v>
      </c>
      <c r="M41">
        <v>1772</v>
      </c>
      <c r="N41">
        <v>2</v>
      </c>
      <c r="O41">
        <v>3544</v>
      </c>
      <c r="P41">
        <v>2694</v>
      </c>
      <c r="Q41" s="14" t="s">
        <v>543</v>
      </c>
      <c r="R41" t="s">
        <v>754</v>
      </c>
    </row>
    <row r="42" spans="1:18" x14ac:dyDescent="0.3">
      <c r="A42">
        <v>3289</v>
      </c>
      <c r="B42" s="13">
        <v>45025</v>
      </c>
      <c r="C42" s="13">
        <v>45028</v>
      </c>
      <c r="D42" s="14" t="s">
        <v>576</v>
      </c>
      <c r="E42" s="14" t="s">
        <v>107</v>
      </c>
      <c r="F42" s="14" t="s">
        <v>343</v>
      </c>
      <c r="G42" t="s">
        <v>534</v>
      </c>
      <c r="H42">
        <v>25</v>
      </c>
      <c r="I42" t="s">
        <v>780</v>
      </c>
      <c r="J42" s="14" t="s">
        <v>619</v>
      </c>
      <c r="K42" s="14" t="s">
        <v>555</v>
      </c>
      <c r="L42" s="14" t="s">
        <v>548</v>
      </c>
      <c r="M42">
        <v>1615</v>
      </c>
      <c r="N42">
        <v>2</v>
      </c>
      <c r="O42">
        <v>3230</v>
      </c>
      <c r="P42">
        <v>2380</v>
      </c>
      <c r="Q42" s="14" t="s">
        <v>542</v>
      </c>
      <c r="R42" t="s">
        <v>754</v>
      </c>
    </row>
    <row r="43" spans="1:18" x14ac:dyDescent="0.3">
      <c r="A43">
        <v>3298</v>
      </c>
      <c r="B43" s="13">
        <v>45028</v>
      </c>
      <c r="C43" s="13">
        <v>45031</v>
      </c>
      <c r="D43" s="14" t="s">
        <v>576</v>
      </c>
      <c r="E43" s="14" t="s">
        <v>81</v>
      </c>
      <c r="F43" s="14" t="s">
        <v>218</v>
      </c>
      <c r="G43" t="s">
        <v>534</v>
      </c>
      <c r="H43">
        <v>28</v>
      </c>
      <c r="I43" t="s">
        <v>780</v>
      </c>
      <c r="J43" s="14" t="s">
        <v>620</v>
      </c>
      <c r="K43" s="14" t="s">
        <v>555</v>
      </c>
      <c r="L43" s="14" t="s">
        <v>180</v>
      </c>
      <c r="M43">
        <v>1196</v>
      </c>
      <c r="N43">
        <v>2</v>
      </c>
      <c r="O43">
        <v>2392</v>
      </c>
      <c r="P43">
        <v>1542</v>
      </c>
      <c r="Q43" s="14" t="s">
        <v>541</v>
      </c>
      <c r="R43" t="s">
        <v>754</v>
      </c>
    </row>
    <row r="44" spans="1:18" x14ac:dyDescent="0.3">
      <c r="A44">
        <v>3401</v>
      </c>
      <c r="B44" s="13">
        <v>45031</v>
      </c>
      <c r="C44" s="13">
        <v>45034</v>
      </c>
      <c r="D44" s="14" t="s">
        <v>576</v>
      </c>
      <c r="E44" s="14" t="s">
        <v>68</v>
      </c>
      <c r="F44" s="14" t="s">
        <v>219</v>
      </c>
      <c r="G44" t="s">
        <v>535</v>
      </c>
      <c r="H44">
        <v>20</v>
      </c>
      <c r="I44" t="s">
        <v>780</v>
      </c>
      <c r="J44" s="14" t="s">
        <v>621</v>
      </c>
      <c r="K44" s="14" t="s">
        <v>556</v>
      </c>
      <c r="L44" s="14" t="s">
        <v>549</v>
      </c>
      <c r="M44">
        <v>810</v>
      </c>
      <c r="N44">
        <v>1</v>
      </c>
      <c r="O44">
        <v>810</v>
      </c>
      <c r="P44">
        <v>-40</v>
      </c>
      <c r="Q44" s="14" t="s">
        <v>546</v>
      </c>
      <c r="R44" t="s">
        <v>754</v>
      </c>
    </row>
    <row r="45" spans="1:18" x14ac:dyDescent="0.3">
      <c r="A45">
        <v>3457</v>
      </c>
      <c r="B45" s="13">
        <v>45034</v>
      </c>
      <c r="C45" s="13">
        <v>45037</v>
      </c>
      <c r="D45" s="14" t="s">
        <v>576</v>
      </c>
      <c r="E45" s="14" t="s">
        <v>44</v>
      </c>
      <c r="F45" s="14" t="s">
        <v>220</v>
      </c>
      <c r="G45" t="s">
        <v>535</v>
      </c>
      <c r="H45">
        <v>26</v>
      </c>
      <c r="I45" t="s">
        <v>780</v>
      </c>
      <c r="J45" s="14" t="s">
        <v>622</v>
      </c>
      <c r="K45" s="14" t="s">
        <v>557</v>
      </c>
      <c r="L45" s="14" t="s">
        <v>551</v>
      </c>
      <c r="M45">
        <v>1178</v>
      </c>
      <c r="N45">
        <v>1</v>
      </c>
      <c r="O45">
        <v>1178</v>
      </c>
      <c r="P45">
        <v>328</v>
      </c>
      <c r="Q45" s="14" t="s">
        <v>544</v>
      </c>
      <c r="R45" t="s">
        <v>754</v>
      </c>
    </row>
    <row r="46" spans="1:18" x14ac:dyDescent="0.3">
      <c r="A46">
        <v>3457</v>
      </c>
      <c r="B46" s="13">
        <v>45037</v>
      </c>
      <c r="C46" s="13">
        <v>45040</v>
      </c>
      <c r="D46" s="14" t="s">
        <v>577</v>
      </c>
      <c r="E46" s="14" t="s">
        <v>2</v>
      </c>
      <c r="F46" s="14" t="s">
        <v>221</v>
      </c>
      <c r="G46" t="s">
        <v>535</v>
      </c>
      <c r="H46">
        <v>24</v>
      </c>
      <c r="I46" t="s">
        <v>780</v>
      </c>
      <c r="J46" s="14" t="s">
        <v>623</v>
      </c>
      <c r="K46" s="14" t="s">
        <v>557</v>
      </c>
      <c r="L46" s="14" t="s">
        <v>180</v>
      </c>
      <c r="M46">
        <v>1657</v>
      </c>
      <c r="N46">
        <v>2</v>
      </c>
      <c r="O46">
        <v>3314</v>
      </c>
      <c r="P46">
        <v>2464</v>
      </c>
      <c r="Q46" s="14" t="s">
        <v>541</v>
      </c>
      <c r="R46" t="s">
        <v>756</v>
      </c>
    </row>
    <row r="47" spans="1:18" x14ac:dyDescent="0.3">
      <c r="A47">
        <v>3642</v>
      </c>
      <c r="B47" s="13">
        <v>45040</v>
      </c>
      <c r="C47" s="13">
        <v>45043</v>
      </c>
      <c r="D47" s="14" t="s">
        <v>577</v>
      </c>
      <c r="E47" s="14" t="s">
        <v>76</v>
      </c>
      <c r="F47" s="14" t="s">
        <v>222</v>
      </c>
      <c r="G47" t="s">
        <v>534</v>
      </c>
      <c r="H47">
        <v>27</v>
      </c>
      <c r="I47" t="s">
        <v>780</v>
      </c>
      <c r="J47" s="14" t="s">
        <v>624</v>
      </c>
      <c r="K47" s="14" t="s">
        <v>554</v>
      </c>
      <c r="L47" s="14" t="s">
        <v>550</v>
      </c>
      <c r="M47">
        <v>1327</v>
      </c>
      <c r="N47">
        <v>2</v>
      </c>
      <c r="O47">
        <v>2654</v>
      </c>
      <c r="P47">
        <v>1804</v>
      </c>
      <c r="Q47" s="14" t="s">
        <v>541</v>
      </c>
      <c r="R47" t="s">
        <v>760</v>
      </c>
    </row>
    <row r="48" spans="1:18" x14ac:dyDescent="0.3">
      <c r="A48">
        <v>3715</v>
      </c>
      <c r="B48" s="13">
        <v>45043</v>
      </c>
      <c r="C48" s="13">
        <v>45046</v>
      </c>
      <c r="D48" s="14" t="s">
        <v>575</v>
      </c>
      <c r="E48" s="14" t="s">
        <v>19</v>
      </c>
      <c r="F48" s="14" t="s">
        <v>223</v>
      </c>
      <c r="G48" t="s">
        <v>534</v>
      </c>
      <c r="H48">
        <v>22</v>
      </c>
      <c r="I48" t="s">
        <v>780</v>
      </c>
      <c r="J48" s="14" t="s">
        <v>625</v>
      </c>
      <c r="K48" s="14" t="s">
        <v>555</v>
      </c>
      <c r="L48" s="14" t="s">
        <v>548</v>
      </c>
      <c r="M48">
        <v>856</v>
      </c>
      <c r="N48">
        <v>2</v>
      </c>
      <c r="O48">
        <v>1712</v>
      </c>
      <c r="P48">
        <v>862</v>
      </c>
      <c r="Q48" s="14" t="s">
        <v>541</v>
      </c>
      <c r="R48" t="s">
        <v>761</v>
      </c>
    </row>
    <row r="49" spans="1:18" x14ac:dyDescent="0.3">
      <c r="A49">
        <v>3719</v>
      </c>
      <c r="B49" s="13">
        <v>45046</v>
      </c>
      <c r="C49" s="13">
        <v>45049</v>
      </c>
      <c r="D49" s="14" t="s">
        <v>576</v>
      </c>
      <c r="E49" s="14" t="s">
        <v>50</v>
      </c>
      <c r="F49" s="14" t="s">
        <v>224</v>
      </c>
      <c r="G49" t="s">
        <v>534</v>
      </c>
      <c r="H49">
        <v>29</v>
      </c>
      <c r="I49" t="s">
        <v>780</v>
      </c>
      <c r="J49" s="14" t="s">
        <v>626</v>
      </c>
      <c r="K49" s="14" t="s">
        <v>561</v>
      </c>
      <c r="L49" s="14" t="s">
        <v>547</v>
      </c>
      <c r="M49">
        <v>1883</v>
      </c>
      <c r="N49">
        <v>2</v>
      </c>
      <c r="O49">
        <v>3766</v>
      </c>
      <c r="P49">
        <v>2916</v>
      </c>
      <c r="Q49" s="14" t="s">
        <v>541</v>
      </c>
      <c r="R49" t="s">
        <v>757</v>
      </c>
    </row>
    <row r="50" spans="1:18" x14ac:dyDescent="0.3">
      <c r="A50">
        <v>3769</v>
      </c>
      <c r="B50" s="13">
        <v>45047</v>
      </c>
      <c r="C50" s="13">
        <v>45050</v>
      </c>
      <c r="D50" s="14" t="s">
        <v>576</v>
      </c>
      <c r="E50" s="14" t="s">
        <v>103</v>
      </c>
      <c r="F50" s="14" t="s">
        <v>225</v>
      </c>
      <c r="G50" t="s">
        <v>535</v>
      </c>
      <c r="H50">
        <v>19</v>
      </c>
      <c r="I50" t="s">
        <v>780</v>
      </c>
      <c r="J50" s="14" t="s">
        <v>627</v>
      </c>
      <c r="K50" s="14" t="s">
        <v>560</v>
      </c>
      <c r="L50" s="14" t="s">
        <v>549</v>
      </c>
      <c r="M50">
        <v>1237</v>
      </c>
      <c r="N50">
        <v>2</v>
      </c>
      <c r="O50">
        <v>2474</v>
      </c>
      <c r="P50">
        <v>1624</v>
      </c>
      <c r="Q50" s="14" t="s">
        <v>541</v>
      </c>
      <c r="R50" t="s">
        <v>755</v>
      </c>
    </row>
    <row r="51" spans="1:18" x14ac:dyDescent="0.3">
      <c r="A51">
        <v>3820</v>
      </c>
      <c r="B51" s="13">
        <v>45048</v>
      </c>
      <c r="C51" s="13">
        <v>45051</v>
      </c>
      <c r="D51" s="14" t="s">
        <v>576</v>
      </c>
      <c r="E51" s="14" t="s">
        <v>142</v>
      </c>
      <c r="F51" s="14" t="s">
        <v>226</v>
      </c>
      <c r="G51" t="s">
        <v>534</v>
      </c>
      <c r="H51">
        <v>20</v>
      </c>
      <c r="I51" t="s">
        <v>780</v>
      </c>
      <c r="J51" s="14" t="s">
        <v>628</v>
      </c>
      <c r="K51" s="14" t="s">
        <v>558</v>
      </c>
      <c r="L51" s="14" t="s">
        <v>551</v>
      </c>
      <c r="M51">
        <v>1355</v>
      </c>
      <c r="N51">
        <v>1</v>
      </c>
      <c r="O51">
        <v>1355</v>
      </c>
      <c r="P51">
        <v>505</v>
      </c>
      <c r="Q51" s="14" t="s">
        <v>544</v>
      </c>
      <c r="R51" t="s">
        <v>758</v>
      </c>
    </row>
    <row r="52" spans="1:18" x14ac:dyDescent="0.3">
      <c r="A52">
        <v>3824</v>
      </c>
      <c r="B52" s="13">
        <v>45050</v>
      </c>
      <c r="C52" s="13">
        <v>45053</v>
      </c>
      <c r="D52" s="14" t="s">
        <v>576</v>
      </c>
      <c r="E52" s="14" t="s">
        <v>163</v>
      </c>
      <c r="F52" s="14" t="s">
        <v>227</v>
      </c>
      <c r="G52" t="s">
        <v>535</v>
      </c>
      <c r="H52">
        <v>23</v>
      </c>
      <c r="I52" t="s">
        <v>780</v>
      </c>
      <c r="J52" s="14" t="s">
        <v>629</v>
      </c>
      <c r="K52" s="14" t="s">
        <v>557</v>
      </c>
      <c r="L52" s="14" t="s">
        <v>550</v>
      </c>
      <c r="M52">
        <v>894</v>
      </c>
      <c r="N52">
        <v>2</v>
      </c>
      <c r="O52">
        <v>1788</v>
      </c>
      <c r="P52">
        <v>938</v>
      </c>
      <c r="Q52" s="14" t="s">
        <v>543</v>
      </c>
      <c r="R52" t="s">
        <v>759</v>
      </c>
    </row>
    <row r="53" spans="1:18" x14ac:dyDescent="0.3">
      <c r="A53">
        <v>3854</v>
      </c>
      <c r="B53" s="13">
        <v>45051</v>
      </c>
      <c r="C53" s="13">
        <v>45054</v>
      </c>
      <c r="D53" s="14" t="s">
        <v>576</v>
      </c>
      <c r="E53" s="14" t="s">
        <v>169</v>
      </c>
      <c r="F53" s="14" t="s">
        <v>228</v>
      </c>
      <c r="G53" t="s">
        <v>535</v>
      </c>
      <c r="H53">
        <v>27</v>
      </c>
      <c r="I53" t="s">
        <v>780</v>
      </c>
      <c r="J53" s="14" t="s">
        <v>630</v>
      </c>
      <c r="K53" s="14" t="s">
        <v>556</v>
      </c>
      <c r="L53" s="14" t="s">
        <v>180</v>
      </c>
      <c r="M53">
        <v>1644</v>
      </c>
      <c r="N53">
        <v>1</v>
      </c>
      <c r="O53">
        <v>1644</v>
      </c>
      <c r="P53">
        <v>794</v>
      </c>
      <c r="Q53" s="14" t="s">
        <v>546</v>
      </c>
      <c r="R53" t="s">
        <v>754</v>
      </c>
    </row>
    <row r="54" spans="1:18" x14ac:dyDescent="0.3">
      <c r="A54">
        <v>3856</v>
      </c>
      <c r="B54" s="13">
        <v>45053</v>
      </c>
      <c r="C54" s="13">
        <v>45056</v>
      </c>
      <c r="D54" s="14" t="s">
        <v>576</v>
      </c>
      <c r="E54" s="14" t="s">
        <v>148</v>
      </c>
      <c r="F54" s="14" t="s">
        <v>229</v>
      </c>
      <c r="G54" t="s">
        <v>534</v>
      </c>
      <c r="H54">
        <v>25</v>
      </c>
      <c r="I54" t="s">
        <v>780</v>
      </c>
      <c r="J54" s="14" t="s">
        <v>631</v>
      </c>
      <c r="K54" s="14" t="s">
        <v>554</v>
      </c>
      <c r="L54" s="14" t="s">
        <v>548</v>
      </c>
      <c r="M54">
        <v>1399</v>
      </c>
      <c r="N54">
        <v>1</v>
      </c>
      <c r="O54">
        <v>1399</v>
      </c>
      <c r="P54">
        <v>549</v>
      </c>
      <c r="Q54" s="14" t="s">
        <v>541</v>
      </c>
      <c r="R54" t="s">
        <v>756</v>
      </c>
    </row>
    <row r="55" spans="1:18" x14ac:dyDescent="0.3">
      <c r="A55">
        <v>3857</v>
      </c>
      <c r="B55" s="13">
        <v>45054</v>
      </c>
      <c r="C55" s="13">
        <v>45057</v>
      </c>
      <c r="D55" s="14" t="s">
        <v>576</v>
      </c>
      <c r="E55" s="14" t="s">
        <v>31</v>
      </c>
      <c r="F55" s="14" t="s">
        <v>230</v>
      </c>
      <c r="G55" t="s">
        <v>535</v>
      </c>
      <c r="H55">
        <v>22</v>
      </c>
      <c r="I55" t="s">
        <v>780</v>
      </c>
      <c r="J55" s="14" t="s">
        <v>632</v>
      </c>
      <c r="K55" s="14" t="s">
        <v>559</v>
      </c>
      <c r="L55" s="14" t="s">
        <v>547</v>
      </c>
      <c r="M55">
        <v>1422</v>
      </c>
      <c r="N55">
        <v>2</v>
      </c>
      <c r="O55">
        <v>2844</v>
      </c>
      <c r="P55">
        <v>1994</v>
      </c>
      <c r="Q55" s="14" t="s">
        <v>541</v>
      </c>
      <c r="R55" t="s">
        <v>757</v>
      </c>
    </row>
    <row r="56" spans="1:18" x14ac:dyDescent="0.3">
      <c r="A56">
        <v>3920</v>
      </c>
      <c r="B56" s="13">
        <v>45056</v>
      </c>
      <c r="C56" s="13">
        <v>45059</v>
      </c>
      <c r="D56" s="14" t="s">
        <v>576</v>
      </c>
      <c r="E56" s="14" t="s">
        <v>15</v>
      </c>
      <c r="F56" s="14" t="s">
        <v>231</v>
      </c>
      <c r="G56" t="s">
        <v>534</v>
      </c>
      <c r="H56">
        <v>24</v>
      </c>
      <c r="I56" t="s">
        <v>780</v>
      </c>
      <c r="J56" s="14" t="s">
        <v>633</v>
      </c>
      <c r="K56" s="14" t="s">
        <v>559</v>
      </c>
      <c r="L56" s="14" t="s">
        <v>551</v>
      </c>
      <c r="M56">
        <v>1136</v>
      </c>
      <c r="N56">
        <v>2</v>
      </c>
      <c r="O56">
        <v>2272</v>
      </c>
      <c r="P56">
        <v>1422</v>
      </c>
      <c r="Q56" s="14" t="s">
        <v>544</v>
      </c>
      <c r="R56" t="s">
        <v>761</v>
      </c>
    </row>
    <row r="57" spans="1:18" x14ac:dyDescent="0.3">
      <c r="A57">
        <v>3927</v>
      </c>
      <c r="B57" s="13">
        <v>45057</v>
      </c>
      <c r="C57" s="13">
        <v>45060</v>
      </c>
      <c r="D57" s="14" t="s">
        <v>577</v>
      </c>
      <c r="E57" s="14" t="s">
        <v>66</v>
      </c>
      <c r="F57" s="14" t="s">
        <v>232</v>
      </c>
      <c r="G57" t="s">
        <v>534</v>
      </c>
      <c r="H57">
        <v>28</v>
      </c>
      <c r="I57" t="s">
        <v>780</v>
      </c>
      <c r="J57" s="14" t="s">
        <v>634</v>
      </c>
      <c r="K57" s="14" t="s">
        <v>560</v>
      </c>
      <c r="L57" s="14" t="s">
        <v>549</v>
      </c>
      <c r="M57">
        <v>1813</v>
      </c>
      <c r="N57">
        <v>2</v>
      </c>
      <c r="O57">
        <v>3626</v>
      </c>
      <c r="P57">
        <v>2776</v>
      </c>
      <c r="Q57" s="14" t="s">
        <v>543</v>
      </c>
      <c r="R57" t="s">
        <v>757</v>
      </c>
    </row>
    <row r="58" spans="1:18" x14ac:dyDescent="0.3">
      <c r="A58">
        <v>4068</v>
      </c>
      <c r="B58" s="13">
        <v>45060</v>
      </c>
      <c r="C58" s="13">
        <v>45063</v>
      </c>
      <c r="D58" s="14" t="s">
        <v>577</v>
      </c>
      <c r="E58" s="14" t="s">
        <v>83</v>
      </c>
      <c r="F58" s="14" t="s">
        <v>233</v>
      </c>
      <c r="G58" t="s">
        <v>534</v>
      </c>
      <c r="H58">
        <v>21</v>
      </c>
      <c r="I58" t="s">
        <v>780</v>
      </c>
      <c r="J58" s="14" t="s">
        <v>636</v>
      </c>
      <c r="K58" s="14" t="s">
        <v>560</v>
      </c>
      <c r="L58" s="14" t="s">
        <v>550</v>
      </c>
      <c r="M58">
        <v>1066</v>
      </c>
      <c r="N58">
        <v>2</v>
      </c>
      <c r="O58">
        <v>2132</v>
      </c>
      <c r="P58">
        <v>1282</v>
      </c>
      <c r="Q58" s="14" t="s">
        <v>542</v>
      </c>
      <c r="R58" t="s">
        <v>759</v>
      </c>
    </row>
    <row r="59" spans="1:18" x14ac:dyDescent="0.3">
      <c r="A59">
        <v>4078</v>
      </c>
      <c r="B59" s="13">
        <v>45062</v>
      </c>
      <c r="C59" s="13">
        <v>45065</v>
      </c>
      <c r="D59" s="14" t="s">
        <v>577</v>
      </c>
      <c r="E59" s="14" t="s">
        <v>114</v>
      </c>
      <c r="F59" s="14" t="s">
        <v>234</v>
      </c>
      <c r="G59" t="s">
        <v>534</v>
      </c>
      <c r="H59">
        <v>28</v>
      </c>
      <c r="I59" t="s">
        <v>780</v>
      </c>
      <c r="J59" s="14" t="s">
        <v>637</v>
      </c>
      <c r="K59" s="14" t="s">
        <v>555</v>
      </c>
      <c r="L59" s="14" t="s">
        <v>548</v>
      </c>
      <c r="M59">
        <v>1202</v>
      </c>
      <c r="N59">
        <v>1</v>
      </c>
      <c r="O59">
        <v>1202</v>
      </c>
      <c r="P59">
        <v>352</v>
      </c>
      <c r="Q59" s="14" t="s">
        <v>546</v>
      </c>
      <c r="R59" t="s">
        <v>755</v>
      </c>
    </row>
    <row r="60" spans="1:18" x14ac:dyDescent="0.3">
      <c r="A60">
        <v>4102</v>
      </c>
      <c r="B60" s="13">
        <v>45063</v>
      </c>
      <c r="C60" s="13">
        <v>45066</v>
      </c>
      <c r="D60" s="14" t="s">
        <v>577</v>
      </c>
      <c r="E60" s="14" t="s">
        <v>152</v>
      </c>
      <c r="F60" s="14" t="s">
        <v>235</v>
      </c>
      <c r="G60" t="s">
        <v>534</v>
      </c>
      <c r="H60">
        <v>34</v>
      </c>
      <c r="I60" t="s">
        <v>781</v>
      </c>
      <c r="J60" s="14" t="s">
        <v>626</v>
      </c>
      <c r="K60" s="14" t="s">
        <v>555</v>
      </c>
      <c r="L60" s="14" t="s">
        <v>547</v>
      </c>
      <c r="M60">
        <v>1936</v>
      </c>
      <c r="N60">
        <v>1</v>
      </c>
      <c r="O60">
        <v>1936</v>
      </c>
      <c r="P60">
        <v>1086</v>
      </c>
      <c r="Q60" s="14" t="s">
        <v>544</v>
      </c>
      <c r="R60" t="s">
        <v>756</v>
      </c>
    </row>
    <row r="61" spans="1:18" x14ac:dyDescent="0.3">
      <c r="A61">
        <v>4106</v>
      </c>
      <c r="B61" s="13">
        <v>45065</v>
      </c>
      <c r="C61" s="13">
        <v>45068</v>
      </c>
      <c r="D61" s="14" t="s">
        <v>577</v>
      </c>
      <c r="E61" s="14" t="s">
        <v>173</v>
      </c>
      <c r="F61" s="14" t="s">
        <v>344</v>
      </c>
      <c r="G61" t="s">
        <v>534</v>
      </c>
      <c r="H61">
        <v>31</v>
      </c>
      <c r="I61" t="s">
        <v>781</v>
      </c>
      <c r="J61" s="14" t="s">
        <v>638</v>
      </c>
      <c r="K61" s="14" t="s">
        <v>556</v>
      </c>
      <c r="L61" s="14" t="s">
        <v>551</v>
      </c>
      <c r="M61">
        <v>1487</v>
      </c>
      <c r="N61">
        <v>1</v>
      </c>
      <c r="O61">
        <v>1487</v>
      </c>
      <c r="P61">
        <v>637</v>
      </c>
      <c r="Q61" s="14" t="s">
        <v>544</v>
      </c>
      <c r="R61" t="s">
        <v>760</v>
      </c>
    </row>
    <row r="62" spans="1:18" x14ac:dyDescent="0.3">
      <c r="A62">
        <v>4270</v>
      </c>
      <c r="B62" s="13">
        <v>45066</v>
      </c>
      <c r="C62" s="13">
        <v>45069</v>
      </c>
      <c r="D62" s="14" t="s">
        <v>577</v>
      </c>
      <c r="E62" s="14" t="s">
        <v>60</v>
      </c>
      <c r="F62" s="14" t="s">
        <v>237</v>
      </c>
      <c r="G62" t="s">
        <v>534</v>
      </c>
      <c r="H62">
        <v>30</v>
      </c>
      <c r="I62" t="s">
        <v>780</v>
      </c>
      <c r="J62" s="14" t="s">
        <v>639</v>
      </c>
      <c r="K62" s="14" t="s">
        <v>554</v>
      </c>
      <c r="L62" s="14" t="s">
        <v>549</v>
      </c>
      <c r="M62">
        <v>1859</v>
      </c>
      <c r="N62">
        <v>1</v>
      </c>
      <c r="O62">
        <v>1859</v>
      </c>
      <c r="P62">
        <v>1009</v>
      </c>
      <c r="Q62" s="14" t="s">
        <v>541</v>
      </c>
      <c r="R62" t="s">
        <v>757</v>
      </c>
    </row>
    <row r="63" spans="1:18" x14ac:dyDescent="0.3">
      <c r="A63">
        <v>4297</v>
      </c>
      <c r="B63" s="13">
        <v>45068</v>
      </c>
      <c r="C63" s="13">
        <v>45071</v>
      </c>
      <c r="D63" s="14" t="s">
        <v>576</v>
      </c>
      <c r="E63" s="14" t="s">
        <v>161</v>
      </c>
      <c r="F63" s="14" t="s">
        <v>345</v>
      </c>
      <c r="G63" t="s">
        <v>534</v>
      </c>
      <c r="H63">
        <v>32</v>
      </c>
      <c r="I63" t="s">
        <v>781</v>
      </c>
      <c r="J63" s="14" t="s">
        <v>640</v>
      </c>
      <c r="K63" s="14" t="s">
        <v>555</v>
      </c>
      <c r="L63" s="14" t="s">
        <v>550</v>
      </c>
      <c r="M63">
        <v>1802</v>
      </c>
      <c r="N63">
        <v>2</v>
      </c>
      <c r="O63">
        <v>3604</v>
      </c>
      <c r="P63">
        <v>2754</v>
      </c>
      <c r="Q63" s="14" t="s">
        <v>541</v>
      </c>
      <c r="R63" t="s">
        <v>758</v>
      </c>
    </row>
    <row r="64" spans="1:18" x14ac:dyDescent="0.3">
      <c r="A64">
        <v>4583</v>
      </c>
      <c r="B64" s="13">
        <v>45069</v>
      </c>
      <c r="C64" s="13">
        <v>45072</v>
      </c>
      <c r="D64" s="14" t="s">
        <v>576</v>
      </c>
      <c r="E64" s="14" t="s">
        <v>26</v>
      </c>
      <c r="F64" s="14" t="s">
        <v>239</v>
      </c>
      <c r="G64" t="s">
        <v>534</v>
      </c>
      <c r="H64">
        <v>26</v>
      </c>
      <c r="I64" t="s">
        <v>780</v>
      </c>
      <c r="J64" s="14" t="s">
        <v>641</v>
      </c>
      <c r="K64" s="14" t="s">
        <v>554</v>
      </c>
      <c r="L64" s="14" t="s">
        <v>180</v>
      </c>
      <c r="M64">
        <v>1498</v>
      </c>
      <c r="N64">
        <v>2</v>
      </c>
      <c r="O64">
        <v>2996</v>
      </c>
      <c r="P64">
        <v>2146</v>
      </c>
      <c r="Q64" s="14" t="s">
        <v>541</v>
      </c>
      <c r="R64" t="s">
        <v>759</v>
      </c>
    </row>
    <row r="65" spans="1:18" x14ac:dyDescent="0.3">
      <c r="A65">
        <v>4637</v>
      </c>
      <c r="B65" s="13">
        <v>45071</v>
      </c>
      <c r="C65" s="13">
        <v>45074</v>
      </c>
      <c r="D65" s="14" t="s">
        <v>576</v>
      </c>
      <c r="E65" s="14" t="s">
        <v>138</v>
      </c>
      <c r="F65" s="14" t="s">
        <v>240</v>
      </c>
      <c r="G65" t="s">
        <v>535</v>
      </c>
      <c r="H65">
        <v>33</v>
      </c>
      <c r="I65" t="s">
        <v>781</v>
      </c>
      <c r="J65" s="14" t="s">
        <v>642</v>
      </c>
      <c r="K65" s="14" t="s">
        <v>558</v>
      </c>
      <c r="L65" s="14" t="s">
        <v>548</v>
      </c>
      <c r="M65">
        <v>1763</v>
      </c>
      <c r="N65">
        <v>1</v>
      </c>
      <c r="O65">
        <v>1763</v>
      </c>
      <c r="P65">
        <v>913</v>
      </c>
      <c r="Q65" s="14" t="s">
        <v>542</v>
      </c>
      <c r="R65" t="s">
        <v>754</v>
      </c>
    </row>
    <row r="66" spans="1:18" x14ac:dyDescent="0.3">
      <c r="A66">
        <v>4685</v>
      </c>
      <c r="B66" s="13">
        <v>45072</v>
      </c>
      <c r="C66" s="13">
        <v>45075</v>
      </c>
      <c r="D66" s="14" t="s">
        <v>576</v>
      </c>
      <c r="E66" s="14" t="s">
        <v>123</v>
      </c>
      <c r="F66" s="14" t="s">
        <v>241</v>
      </c>
      <c r="G66" t="s">
        <v>534</v>
      </c>
      <c r="H66">
        <v>27</v>
      </c>
      <c r="I66" t="s">
        <v>780</v>
      </c>
      <c r="J66" s="14" t="s">
        <v>643</v>
      </c>
      <c r="K66" s="14" t="s">
        <v>555</v>
      </c>
      <c r="L66" s="14" t="s">
        <v>547</v>
      </c>
      <c r="M66">
        <v>971</v>
      </c>
      <c r="N66">
        <v>1</v>
      </c>
      <c r="O66">
        <v>971</v>
      </c>
      <c r="P66">
        <v>121</v>
      </c>
      <c r="Q66" s="14" t="s">
        <v>542</v>
      </c>
      <c r="R66" t="s">
        <v>759</v>
      </c>
    </row>
    <row r="67" spans="1:18" x14ac:dyDescent="0.3">
      <c r="A67">
        <v>4735</v>
      </c>
      <c r="B67" s="13">
        <v>45075</v>
      </c>
      <c r="C67" s="13">
        <v>45078</v>
      </c>
      <c r="D67" s="14" t="s">
        <v>576</v>
      </c>
      <c r="E67" s="14" t="s">
        <v>36</v>
      </c>
      <c r="F67" s="14" t="s">
        <v>242</v>
      </c>
      <c r="G67" t="s">
        <v>535</v>
      </c>
      <c r="H67">
        <v>29</v>
      </c>
      <c r="I67" t="s">
        <v>780</v>
      </c>
      <c r="J67" s="14" t="s">
        <v>644</v>
      </c>
      <c r="K67" s="14" t="s">
        <v>556</v>
      </c>
      <c r="L67" s="14" t="s">
        <v>551</v>
      </c>
      <c r="M67">
        <v>1698</v>
      </c>
      <c r="N67">
        <v>2</v>
      </c>
      <c r="O67">
        <v>3396</v>
      </c>
      <c r="P67">
        <v>2546</v>
      </c>
      <c r="Q67" s="14" t="s">
        <v>544</v>
      </c>
      <c r="R67" t="s">
        <v>759</v>
      </c>
    </row>
    <row r="68" spans="1:18" x14ac:dyDescent="0.3">
      <c r="A68">
        <v>4761</v>
      </c>
      <c r="B68" s="13">
        <v>45080</v>
      </c>
      <c r="C68" s="13">
        <v>45083</v>
      </c>
      <c r="D68" s="14" t="s">
        <v>576</v>
      </c>
      <c r="E68" s="14" t="s">
        <v>101</v>
      </c>
      <c r="F68" s="14" t="s">
        <v>243</v>
      </c>
      <c r="G68" t="s">
        <v>534</v>
      </c>
      <c r="H68">
        <v>35</v>
      </c>
      <c r="I68" t="s">
        <v>781</v>
      </c>
      <c r="J68" s="14" t="s">
        <v>645</v>
      </c>
      <c r="K68" s="14" t="s">
        <v>556</v>
      </c>
      <c r="L68" s="14" t="s">
        <v>549</v>
      </c>
      <c r="M68">
        <v>929</v>
      </c>
      <c r="N68">
        <v>1</v>
      </c>
      <c r="O68">
        <v>929</v>
      </c>
      <c r="P68">
        <v>79</v>
      </c>
      <c r="Q68" s="14" t="s">
        <v>546</v>
      </c>
      <c r="R68" t="s">
        <v>756</v>
      </c>
    </row>
    <row r="69" spans="1:18" x14ac:dyDescent="0.3">
      <c r="A69">
        <v>4801</v>
      </c>
      <c r="B69" s="13">
        <v>45085</v>
      </c>
      <c r="C69" s="13">
        <v>45088</v>
      </c>
      <c r="D69" s="14" t="s">
        <v>576</v>
      </c>
      <c r="E69" s="14" t="s">
        <v>10</v>
      </c>
      <c r="F69" s="14" t="s">
        <v>244</v>
      </c>
      <c r="G69" t="s">
        <v>535</v>
      </c>
      <c r="H69">
        <v>25</v>
      </c>
      <c r="I69" t="s">
        <v>780</v>
      </c>
      <c r="J69" s="14" t="s">
        <v>646</v>
      </c>
      <c r="K69" s="14" t="s">
        <v>557</v>
      </c>
      <c r="L69" s="14" t="s">
        <v>550</v>
      </c>
      <c r="M69">
        <v>1957</v>
      </c>
      <c r="N69">
        <v>2</v>
      </c>
      <c r="O69">
        <v>3914</v>
      </c>
      <c r="P69">
        <v>3064</v>
      </c>
      <c r="Q69" s="14" t="s">
        <v>546</v>
      </c>
      <c r="R69" t="s">
        <v>760</v>
      </c>
    </row>
    <row r="70" spans="1:18" x14ac:dyDescent="0.3">
      <c r="A70">
        <v>4857</v>
      </c>
      <c r="B70" s="13">
        <v>45086</v>
      </c>
      <c r="C70" s="13">
        <v>45089</v>
      </c>
      <c r="D70" s="14" t="s">
        <v>577</v>
      </c>
      <c r="E70" s="14" t="s">
        <v>127</v>
      </c>
      <c r="F70" s="14" t="s">
        <v>245</v>
      </c>
      <c r="G70" t="s">
        <v>534</v>
      </c>
      <c r="H70">
        <v>32</v>
      </c>
      <c r="I70" t="s">
        <v>781</v>
      </c>
      <c r="J70" s="14" t="s">
        <v>647</v>
      </c>
      <c r="K70" s="14" t="s">
        <v>561</v>
      </c>
      <c r="L70" s="14" t="s">
        <v>180</v>
      </c>
      <c r="M70">
        <v>1446</v>
      </c>
      <c r="N70">
        <v>1</v>
      </c>
      <c r="O70">
        <v>1446</v>
      </c>
      <c r="P70">
        <v>596</v>
      </c>
      <c r="Q70" s="14" t="s">
        <v>546</v>
      </c>
      <c r="R70" t="s">
        <v>761</v>
      </c>
    </row>
    <row r="71" spans="1:18" x14ac:dyDescent="0.3">
      <c r="A71">
        <v>4861</v>
      </c>
      <c r="B71" s="13">
        <v>45089</v>
      </c>
      <c r="C71" s="13">
        <v>45092</v>
      </c>
      <c r="D71" s="14" t="s">
        <v>576</v>
      </c>
      <c r="E71" s="14" t="s">
        <v>95</v>
      </c>
      <c r="F71" s="14" t="s">
        <v>352</v>
      </c>
      <c r="G71" t="s">
        <v>534</v>
      </c>
      <c r="H71">
        <v>30</v>
      </c>
      <c r="I71" t="s">
        <v>780</v>
      </c>
      <c r="J71" s="14" t="s">
        <v>648</v>
      </c>
      <c r="K71" s="14" t="s">
        <v>561</v>
      </c>
      <c r="L71" s="14" t="s">
        <v>180</v>
      </c>
      <c r="M71">
        <v>1517</v>
      </c>
      <c r="N71">
        <v>3</v>
      </c>
      <c r="O71">
        <v>4551</v>
      </c>
      <c r="P71">
        <v>3701</v>
      </c>
      <c r="Q71" s="14" t="s">
        <v>546</v>
      </c>
      <c r="R71" t="s">
        <v>757</v>
      </c>
    </row>
    <row r="72" spans="1:18" x14ac:dyDescent="0.3">
      <c r="A72">
        <v>4863</v>
      </c>
      <c r="B72" s="13">
        <v>45091</v>
      </c>
      <c r="C72" s="13">
        <v>45094</v>
      </c>
      <c r="D72" s="14" t="s">
        <v>575</v>
      </c>
      <c r="E72" s="14" t="s">
        <v>133</v>
      </c>
      <c r="F72" s="14" t="s">
        <v>246</v>
      </c>
      <c r="G72" t="s">
        <v>534</v>
      </c>
      <c r="H72">
        <v>26</v>
      </c>
      <c r="I72" t="s">
        <v>780</v>
      </c>
      <c r="J72" s="14" t="s">
        <v>649</v>
      </c>
      <c r="K72" s="14" t="s">
        <v>561</v>
      </c>
      <c r="L72" s="14" t="s">
        <v>548</v>
      </c>
      <c r="M72">
        <v>1573</v>
      </c>
      <c r="N72">
        <v>2</v>
      </c>
      <c r="O72">
        <v>3146</v>
      </c>
      <c r="P72">
        <v>2296</v>
      </c>
      <c r="Q72" s="14" t="s">
        <v>543</v>
      </c>
      <c r="R72" t="s">
        <v>757</v>
      </c>
    </row>
    <row r="73" spans="1:18" x14ac:dyDescent="0.3">
      <c r="A73">
        <v>4907</v>
      </c>
      <c r="B73" s="13">
        <v>45093</v>
      </c>
      <c r="C73" s="13">
        <v>45096</v>
      </c>
      <c r="D73" s="14" t="s">
        <v>576</v>
      </c>
      <c r="E73" s="14" t="s">
        <v>79</v>
      </c>
      <c r="F73" s="14" t="s">
        <v>247</v>
      </c>
      <c r="G73" t="s">
        <v>535</v>
      </c>
      <c r="H73">
        <v>31</v>
      </c>
      <c r="I73" t="s">
        <v>781</v>
      </c>
      <c r="J73" s="14" t="s">
        <v>650</v>
      </c>
      <c r="K73" s="14" t="s">
        <v>556</v>
      </c>
      <c r="L73" s="14" t="s">
        <v>547</v>
      </c>
      <c r="M73">
        <v>1239</v>
      </c>
      <c r="N73">
        <v>3</v>
      </c>
      <c r="O73">
        <v>3717</v>
      </c>
      <c r="P73">
        <v>2867</v>
      </c>
      <c r="Q73" s="14" t="s">
        <v>542</v>
      </c>
      <c r="R73" t="s">
        <v>754</v>
      </c>
    </row>
    <row r="74" spans="1:18" x14ac:dyDescent="0.3">
      <c r="A74">
        <v>5023</v>
      </c>
      <c r="B74" s="13">
        <v>45096</v>
      </c>
      <c r="C74" s="13">
        <v>45099</v>
      </c>
      <c r="D74" s="14" t="s">
        <v>576</v>
      </c>
      <c r="E74" s="14" t="s">
        <v>5</v>
      </c>
      <c r="F74" s="14" t="s">
        <v>248</v>
      </c>
      <c r="G74" t="s">
        <v>534</v>
      </c>
      <c r="H74">
        <v>33</v>
      </c>
      <c r="I74" t="s">
        <v>781</v>
      </c>
      <c r="J74" s="14" t="s">
        <v>651</v>
      </c>
      <c r="K74" s="14" t="s">
        <v>558</v>
      </c>
      <c r="L74" s="14" t="s">
        <v>551</v>
      </c>
      <c r="M74">
        <v>972</v>
      </c>
      <c r="N74">
        <v>3</v>
      </c>
      <c r="O74">
        <v>2916</v>
      </c>
      <c r="P74">
        <v>2066</v>
      </c>
      <c r="Q74" s="14" t="s">
        <v>541</v>
      </c>
      <c r="R74" t="s">
        <v>759</v>
      </c>
    </row>
    <row r="75" spans="1:18" x14ac:dyDescent="0.3">
      <c r="A75">
        <v>5120</v>
      </c>
      <c r="B75" s="13">
        <v>45098</v>
      </c>
      <c r="C75" s="13">
        <v>45101</v>
      </c>
      <c r="D75" s="14" t="s">
        <v>576</v>
      </c>
      <c r="E75" s="14" t="s">
        <v>46</v>
      </c>
      <c r="F75" s="14" t="s">
        <v>249</v>
      </c>
      <c r="G75" t="s">
        <v>535</v>
      </c>
      <c r="H75">
        <v>34</v>
      </c>
      <c r="I75" t="s">
        <v>781</v>
      </c>
      <c r="J75" s="14" t="s">
        <v>652</v>
      </c>
      <c r="K75" s="14" t="s">
        <v>558</v>
      </c>
      <c r="L75" s="14" t="s">
        <v>550</v>
      </c>
      <c r="M75">
        <v>1619</v>
      </c>
      <c r="N75">
        <v>1</v>
      </c>
      <c r="O75">
        <v>1619</v>
      </c>
      <c r="P75">
        <v>769</v>
      </c>
      <c r="Q75" s="14" t="s">
        <v>541</v>
      </c>
      <c r="R75" t="s">
        <v>759</v>
      </c>
    </row>
    <row r="76" spans="1:18" x14ac:dyDescent="0.3">
      <c r="A76">
        <v>5138</v>
      </c>
      <c r="B76" s="13">
        <v>45099</v>
      </c>
      <c r="C76" s="13">
        <v>45102</v>
      </c>
      <c r="D76" s="14" t="s">
        <v>577</v>
      </c>
      <c r="E76" s="14" t="s">
        <v>59</v>
      </c>
      <c r="F76" s="14" t="s">
        <v>250</v>
      </c>
      <c r="G76" t="s">
        <v>534</v>
      </c>
      <c r="H76">
        <v>29</v>
      </c>
      <c r="I76" t="s">
        <v>780</v>
      </c>
      <c r="J76" s="14" t="s">
        <v>653</v>
      </c>
      <c r="K76" s="14" t="s">
        <v>555</v>
      </c>
      <c r="L76" s="14" t="s">
        <v>549</v>
      </c>
      <c r="M76">
        <v>1230</v>
      </c>
      <c r="N76">
        <v>2</v>
      </c>
      <c r="O76">
        <v>2460</v>
      </c>
      <c r="P76">
        <v>1610</v>
      </c>
      <c r="Q76" s="14" t="s">
        <v>544</v>
      </c>
      <c r="R76" t="s">
        <v>756</v>
      </c>
    </row>
    <row r="77" spans="1:18" x14ac:dyDescent="0.3">
      <c r="A77">
        <v>5173</v>
      </c>
      <c r="B77" s="13">
        <v>45101</v>
      </c>
      <c r="C77" s="13">
        <v>45104</v>
      </c>
      <c r="D77" s="14" t="s">
        <v>577</v>
      </c>
      <c r="E77" s="14" t="s">
        <v>93</v>
      </c>
      <c r="F77" s="14" t="s">
        <v>251</v>
      </c>
      <c r="G77" t="s">
        <v>535</v>
      </c>
      <c r="H77">
        <v>35</v>
      </c>
      <c r="I77" t="s">
        <v>781</v>
      </c>
      <c r="J77" s="14" t="s">
        <v>654</v>
      </c>
      <c r="K77" s="14" t="s">
        <v>554</v>
      </c>
      <c r="L77" s="14" t="s">
        <v>550</v>
      </c>
      <c r="M77">
        <v>1162</v>
      </c>
      <c r="N77">
        <v>1</v>
      </c>
      <c r="O77">
        <v>1162</v>
      </c>
      <c r="P77">
        <v>312</v>
      </c>
      <c r="Q77" s="14" t="s">
        <v>541</v>
      </c>
      <c r="R77" t="s">
        <v>760</v>
      </c>
    </row>
    <row r="78" spans="1:18" x14ac:dyDescent="0.3">
      <c r="A78">
        <v>5274</v>
      </c>
      <c r="B78" s="13">
        <v>45103</v>
      </c>
      <c r="C78" s="13">
        <v>45106</v>
      </c>
      <c r="D78" s="14" t="s">
        <v>577</v>
      </c>
      <c r="E78" s="14" t="s">
        <v>67</v>
      </c>
      <c r="F78" s="14" t="s">
        <v>252</v>
      </c>
      <c r="G78" t="s">
        <v>534</v>
      </c>
      <c r="H78">
        <v>27</v>
      </c>
      <c r="I78" t="s">
        <v>780</v>
      </c>
      <c r="J78" s="14" t="s">
        <v>655</v>
      </c>
      <c r="K78" s="14" t="s">
        <v>556</v>
      </c>
      <c r="L78" s="14" t="s">
        <v>180</v>
      </c>
      <c r="M78">
        <v>1170</v>
      </c>
      <c r="N78">
        <v>1</v>
      </c>
      <c r="O78">
        <v>1170</v>
      </c>
      <c r="P78">
        <v>320</v>
      </c>
      <c r="Q78" s="14" t="s">
        <v>541</v>
      </c>
      <c r="R78" t="s">
        <v>761</v>
      </c>
    </row>
    <row r="79" spans="1:18" x14ac:dyDescent="0.3">
      <c r="A79">
        <v>5301</v>
      </c>
      <c r="B79" s="13">
        <v>45105</v>
      </c>
      <c r="C79" s="13">
        <v>45108</v>
      </c>
      <c r="D79" s="14" t="s">
        <v>575</v>
      </c>
      <c r="E79" s="14" t="s">
        <v>28</v>
      </c>
      <c r="F79" s="14" t="s">
        <v>253</v>
      </c>
      <c r="G79" t="s">
        <v>534</v>
      </c>
      <c r="H79">
        <v>22</v>
      </c>
      <c r="I79" t="s">
        <v>780</v>
      </c>
      <c r="J79" s="14" t="s">
        <v>656</v>
      </c>
      <c r="K79" s="14" t="s">
        <v>554</v>
      </c>
      <c r="L79" s="14" t="s">
        <v>547</v>
      </c>
      <c r="M79">
        <v>1984</v>
      </c>
      <c r="N79">
        <v>2</v>
      </c>
      <c r="O79">
        <v>3968</v>
      </c>
      <c r="P79">
        <v>3118</v>
      </c>
      <c r="Q79" s="14" t="s">
        <v>543</v>
      </c>
      <c r="R79" t="s">
        <v>757</v>
      </c>
    </row>
    <row r="80" spans="1:18" x14ac:dyDescent="0.3">
      <c r="A80">
        <v>5371</v>
      </c>
      <c r="B80" s="13">
        <v>45108</v>
      </c>
      <c r="C80" s="13">
        <v>45111</v>
      </c>
      <c r="D80" s="14" t="s">
        <v>577</v>
      </c>
      <c r="E80" s="14" t="s">
        <v>38</v>
      </c>
      <c r="F80" s="14" t="s">
        <v>254</v>
      </c>
      <c r="G80" t="s">
        <v>534</v>
      </c>
      <c r="H80">
        <v>28</v>
      </c>
      <c r="I80" t="s">
        <v>780</v>
      </c>
      <c r="J80" s="14" t="s">
        <v>657</v>
      </c>
      <c r="K80" s="14" t="s">
        <v>554</v>
      </c>
      <c r="L80" s="14" t="s">
        <v>548</v>
      </c>
      <c r="M80">
        <v>1776</v>
      </c>
      <c r="N80">
        <v>3</v>
      </c>
      <c r="O80">
        <v>5328</v>
      </c>
      <c r="P80">
        <v>4478</v>
      </c>
      <c r="Q80" s="14" t="s">
        <v>546</v>
      </c>
      <c r="R80" t="s">
        <v>757</v>
      </c>
    </row>
    <row r="81" spans="1:18" x14ac:dyDescent="0.3">
      <c r="A81">
        <v>5387</v>
      </c>
      <c r="B81" s="13">
        <v>45112</v>
      </c>
      <c r="C81" s="13">
        <v>45115</v>
      </c>
      <c r="D81" s="14" t="s">
        <v>577</v>
      </c>
      <c r="E81" s="14" t="s">
        <v>87</v>
      </c>
      <c r="F81" s="14" t="s">
        <v>255</v>
      </c>
      <c r="G81" t="s">
        <v>535</v>
      </c>
      <c r="H81">
        <v>26</v>
      </c>
      <c r="I81" t="s">
        <v>780</v>
      </c>
      <c r="J81" s="14" t="s">
        <v>658</v>
      </c>
      <c r="K81" s="14" t="s">
        <v>555</v>
      </c>
      <c r="L81" s="14" t="s">
        <v>551</v>
      </c>
      <c r="M81">
        <v>1528</v>
      </c>
      <c r="N81">
        <v>2</v>
      </c>
      <c r="O81">
        <v>3056</v>
      </c>
      <c r="P81">
        <v>2206</v>
      </c>
      <c r="Q81" s="14" t="s">
        <v>541</v>
      </c>
      <c r="R81" t="s">
        <v>760</v>
      </c>
    </row>
    <row r="82" spans="1:18" x14ac:dyDescent="0.3">
      <c r="A82">
        <v>5391</v>
      </c>
      <c r="B82" s="13">
        <v>45116</v>
      </c>
      <c r="C82" s="13">
        <v>45119</v>
      </c>
      <c r="D82" s="14" t="s">
        <v>576</v>
      </c>
      <c r="E82" s="14" t="s">
        <v>146</v>
      </c>
      <c r="F82" s="14" t="s">
        <v>256</v>
      </c>
      <c r="G82" t="s">
        <v>535</v>
      </c>
      <c r="H82">
        <v>21</v>
      </c>
      <c r="I82" t="s">
        <v>780</v>
      </c>
      <c r="J82" s="14" t="s">
        <v>659</v>
      </c>
      <c r="K82" s="14" t="s">
        <v>556</v>
      </c>
      <c r="L82" s="14" t="s">
        <v>549</v>
      </c>
      <c r="M82">
        <v>1085</v>
      </c>
      <c r="N82">
        <v>1</v>
      </c>
      <c r="O82">
        <v>1085</v>
      </c>
      <c r="P82">
        <v>235</v>
      </c>
      <c r="Q82" s="14" t="s">
        <v>541</v>
      </c>
      <c r="R82" t="s">
        <v>758</v>
      </c>
    </row>
    <row r="83" spans="1:18" x14ac:dyDescent="0.3">
      <c r="A83">
        <v>5396</v>
      </c>
      <c r="B83" s="13">
        <v>45119</v>
      </c>
      <c r="C83" s="13">
        <v>45122</v>
      </c>
      <c r="D83" s="14" t="s">
        <v>576</v>
      </c>
      <c r="E83" s="14" t="s">
        <v>167</v>
      </c>
      <c r="F83" s="14" t="s">
        <v>217</v>
      </c>
      <c r="G83" t="s">
        <v>535</v>
      </c>
      <c r="H83">
        <v>24</v>
      </c>
      <c r="I83" t="s">
        <v>780</v>
      </c>
      <c r="J83" s="14" t="s">
        <v>660</v>
      </c>
      <c r="K83" s="14" t="s">
        <v>557</v>
      </c>
      <c r="L83" s="14" t="s">
        <v>550</v>
      </c>
      <c r="M83">
        <v>1867</v>
      </c>
      <c r="N83">
        <v>3</v>
      </c>
      <c r="O83">
        <v>5601</v>
      </c>
      <c r="P83">
        <v>4751</v>
      </c>
      <c r="Q83" s="14" t="s">
        <v>542</v>
      </c>
      <c r="R83" t="s">
        <v>761</v>
      </c>
    </row>
    <row r="84" spans="1:18" x14ac:dyDescent="0.3">
      <c r="A84">
        <v>5173</v>
      </c>
      <c r="B84" s="13">
        <v>45123</v>
      </c>
      <c r="C84" s="13">
        <v>45126</v>
      </c>
      <c r="D84" s="14" t="s">
        <v>576</v>
      </c>
      <c r="E84" s="14" t="s">
        <v>52</v>
      </c>
      <c r="F84" s="14" t="s">
        <v>257</v>
      </c>
      <c r="G84" t="s">
        <v>534</v>
      </c>
      <c r="H84">
        <v>29</v>
      </c>
      <c r="I84" t="s">
        <v>780</v>
      </c>
      <c r="J84" s="14" t="s">
        <v>661</v>
      </c>
      <c r="K84" s="14" t="s">
        <v>554</v>
      </c>
      <c r="L84" s="14" t="s">
        <v>180</v>
      </c>
      <c r="M84">
        <v>1453</v>
      </c>
      <c r="N84">
        <v>1</v>
      </c>
      <c r="O84">
        <v>1453</v>
      </c>
      <c r="P84">
        <v>603</v>
      </c>
      <c r="Q84" s="14" t="s">
        <v>543</v>
      </c>
      <c r="R84" t="s">
        <v>758</v>
      </c>
    </row>
    <row r="85" spans="1:18" x14ac:dyDescent="0.3">
      <c r="A85">
        <v>5408</v>
      </c>
      <c r="B85" s="13">
        <v>45127</v>
      </c>
      <c r="C85" s="13">
        <v>45130</v>
      </c>
      <c r="D85" s="14" t="s">
        <v>577</v>
      </c>
      <c r="E85" s="14" t="s">
        <v>154</v>
      </c>
      <c r="F85" s="14" t="s">
        <v>346</v>
      </c>
      <c r="G85" t="s">
        <v>534</v>
      </c>
      <c r="H85">
        <v>25</v>
      </c>
      <c r="I85" t="s">
        <v>780</v>
      </c>
      <c r="J85" s="14" t="s">
        <v>662</v>
      </c>
      <c r="K85" s="14" t="s">
        <v>554</v>
      </c>
      <c r="L85" s="14" t="s">
        <v>547</v>
      </c>
      <c r="M85">
        <v>1320</v>
      </c>
      <c r="N85">
        <v>1</v>
      </c>
      <c r="O85">
        <v>1320</v>
      </c>
      <c r="P85">
        <v>470</v>
      </c>
      <c r="Q85" s="14" t="s">
        <v>544</v>
      </c>
      <c r="R85" t="s">
        <v>758</v>
      </c>
    </row>
    <row r="86" spans="1:18" x14ac:dyDescent="0.3">
      <c r="A86">
        <v>5409</v>
      </c>
      <c r="B86" s="13">
        <v>45130</v>
      </c>
      <c r="C86" s="13">
        <v>45133</v>
      </c>
      <c r="D86" s="14" t="s">
        <v>575</v>
      </c>
      <c r="E86" s="14" t="s">
        <v>17</v>
      </c>
      <c r="F86" s="14" t="s">
        <v>349</v>
      </c>
      <c r="G86" t="s">
        <v>534</v>
      </c>
      <c r="H86">
        <v>23</v>
      </c>
      <c r="I86" t="s">
        <v>780</v>
      </c>
      <c r="J86" s="14" t="s">
        <v>663</v>
      </c>
      <c r="K86" s="14" t="s">
        <v>555</v>
      </c>
      <c r="L86" s="14" t="s">
        <v>548</v>
      </c>
      <c r="M86">
        <v>1179</v>
      </c>
      <c r="N86">
        <v>2</v>
      </c>
      <c r="O86">
        <v>2358</v>
      </c>
      <c r="P86">
        <v>1508</v>
      </c>
      <c r="Q86" s="14" t="s">
        <v>543</v>
      </c>
      <c r="R86" t="s">
        <v>754</v>
      </c>
    </row>
    <row r="87" spans="1:18" x14ac:dyDescent="0.3">
      <c r="A87">
        <v>5410</v>
      </c>
      <c r="B87" s="13">
        <v>45134</v>
      </c>
      <c r="C87" s="13">
        <v>45137</v>
      </c>
      <c r="D87" s="14" t="s">
        <v>576</v>
      </c>
      <c r="E87" s="14" t="s">
        <v>108</v>
      </c>
      <c r="F87" s="14" t="s">
        <v>259</v>
      </c>
      <c r="G87" t="s">
        <v>534</v>
      </c>
      <c r="H87">
        <v>27</v>
      </c>
      <c r="I87" t="s">
        <v>780</v>
      </c>
      <c r="J87" s="14" t="s">
        <v>664</v>
      </c>
      <c r="K87" s="14" t="s">
        <v>561</v>
      </c>
      <c r="L87" s="14" t="s">
        <v>551</v>
      </c>
      <c r="M87">
        <v>1411</v>
      </c>
      <c r="N87">
        <v>2</v>
      </c>
      <c r="O87">
        <v>2822</v>
      </c>
      <c r="P87">
        <v>1972</v>
      </c>
      <c r="Q87" s="14" t="s">
        <v>545</v>
      </c>
      <c r="R87" t="s">
        <v>754</v>
      </c>
    </row>
    <row r="88" spans="1:18" x14ac:dyDescent="0.3">
      <c r="A88">
        <v>5412</v>
      </c>
      <c r="B88" s="13">
        <v>45138</v>
      </c>
      <c r="C88" s="13">
        <v>45141</v>
      </c>
      <c r="D88" s="14" t="s">
        <v>576</v>
      </c>
      <c r="E88" s="14" t="s">
        <v>175</v>
      </c>
      <c r="F88" s="14" t="s">
        <v>260</v>
      </c>
      <c r="G88" t="s">
        <v>535</v>
      </c>
      <c r="H88">
        <v>30</v>
      </c>
      <c r="I88" t="s">
        <v>780</v>
      </c>
      <c r="J88" s="14" t="s">
        <v>665</v>
      </c>
      <c r="K88" s="14" t="s">
        <v>556</v>
      </c>
      <c r="L88" s="14" t="s">
        <v>549</v>
      </c>
      <c r="M88">
        <v>1473</v>
      </c>
      <c r="N88">
        <v>2</v>
      </c>
      <c r="O88">
        <v>2946</v>
      </c>
      <c r="P88">
        <v>2096</v>
      </c>
      <c r="Q88" s="14" t="s">
        <v>541</v>
      </c>
      <c r="R88" t="s">
        <v>754</v>
      </c>
    </row>
    <row r="89" spans="1:18" x14ac:dyDescent="0.3">
      <c r="A89">
        <v>5429</v>
      </c>
      <c r="B89" s="13">
        <v>45141</v>
      </c>
      <c r="C89" s="13">
        <v>45144</v>
      </c>
      <c r="D89" s="14" t="s">
        <v>575</v>
      </c>
      <c r="E89" s="14" t="s">
        <v>120</v>
      </c>
      <c r="F89" s="14" t="s">
        <v>261</v>
      </c>
      <c r="G89" t="s">
        <v>534</v>
      </c>
      <c r="H89">
        <v>22</v>
      </c>
      <c r="I89" t="s">
        <v>780</v>
      </c>
      <c r="J89" s="14" t="s">
        <v>666</v>
      </c>
      <c r="K89" s="14" t="s">
        <v>557</v>
      </c>
      <c r="L89" s="14" t="s">
        <v>547</v>
      </c>
      <c r="M89">
        <v>1902</v>
      </c>
      <c r="N89">
        <v>2</v>
      </c>
      <c r="O89">
        <v>3804</v>
      </c>
      <c r="P89">
        <v>2954</v>
      </c>
      <c r="Q89" s="14" t="s">
        <v>546</v>
      </c>
      <c r="R89" t="s">
        <v>759</v>
      </c>
    </row>
    <row r="90" spans="1:18" x14ac:dyDescent="0.3">
      <c r="A90">
        <v>5692</v>
      </c>
      <c r="B90" s="13">
        <v>45149</v>
      </c>
      <c r="C90" s="13">
        <v>45152</v>
      </c>
      <c r="D90" s="14" t="s">
        <v>576</v>
      </c>
      <c r="E90" s="14" t="s">
        <v>11</v>
      </c>
      <c r="F90" s="14" t="s">
        <v>262</v>
      </c>
      <c r="G90" t="s">
        <v>534</v>
      </c>
      <c r="H90">
        <v>25</v>
      </c>
      <c r="I90" t="s">
        <v>780</v>
      </c>
      <c r="J90" s="14" t="s">
        <v>620</v>
      </c>
      <c r="K90" s="14" t="s">
        <v>559</v>
      </c>
      <c r="L90" s="14" t="s">
        <v>548</v>
      </c>
      <c r="M90">
        <v>1753</v>
      </c>
      <c r="N90">
        <v>2</v>
      </c>
      <c r="O90">
        <v>3506</v>
      </c>
      <c r="P90">
        <v>2656</v>
      </c>
      <c r="Q90" s="14" t="s">
        <v>546</v>
      </c>
      <c r="R90" t="s">
        <v>760</v>
      </c>
    </row>
    <row r="91" spans="1:18" x14ac:dyDescent="0.3">
      <c r="A91">
        <v>5710</v>
      </c>
      <c r="B91" s="13">
        <v>45153</v>
      </c>
      <c r="C91" s="13">
        <v>45156</v>
      </c>
      <c r="D91" s="14" t="s">
        <v>576</v>
      </c>
      <c r="E91" s="14" t="s">
        <v>162</v>
      </c>
      <c r="F91" s="14" t="s">
        <v>263</v>
      </c>
      <c r="G91" t="s">
        <v>534</v>
      </c>
      <c r="H91">
        <v>23</v>
      </c>
      <c r="I91" t="s">
        <v>780</v>
      </c>
      <c r="J91" s="14" t="s">
        <v>668</v>
      </c>
      <c r="K91" s="14" t="s">
        <v>559</v>
      </c>
      <c r="L91" s="14" t="s">
        <v>180</v>
      </c>
      <c r="M91">
        <v>1903</v>
      </c>
      <c r="N91">
        <v>1</v>
      </c>
      <c r="O91">
        <v>1903</v>
      </c>
      <c r="P91">
        <v>1053</v>
      </c>
      <c r="Q91" s="14" t="s">
        <v>544</v>
      </c>
      <c r="R91" t="s">
        <v>761</v>
      </c>
    </row>
    <row r="92" spans="1:18" x14ac:dyDescent="0.3">
      <c r="A92">
        <v>5713</v>
      </c>
      <c r="B92" s="13">
        <v>45156</v>
      </c>
      <c r="C92" s="13">
        <v>45159</v>
      </c>
      <c r="D92" s="14" t="s">
        <v>575</v>
      </c>
      <c r="E92" s="14" t="s">
        <v>141</v>
      </c>
      <c r="F92" s="14" t="s">
        <v>264</v>
      </c>
      <c r="G92" t="s">
        <v>535</v>
      </c>
      <c r="H92">
        <v>29</v>
      </c>
      <c r="I92" t="s">
        <v>780</v>
      </c>
      <c r="J92" s="14" t="s">
        <v>669</v>
      </c>
      <c r="K92" s="14" t="s">
        <v>560</v>
      </c>
      <c r="L92" s="14" t="s">
        <v>549</v>
      </c>
      <c r="M92">
        <v>1428</v>
      </c>
      <c r="N92">
        <v>1</v>
      </c>
      <c r="O92">
        <v>1428</v>
      </c>
      <c r="P92">
        <v>578</v>
      </c>
      <c r="Q92" s="14" t="s">
        <v>544</v>
      </c>
      <c r="R92" t="s">
        <v>760</v>
      </c>
    </row>
    <row r="93" spans="1:18" x14ac:dyDescent="0.3">
      <c r="A93">
        <v>5729</v>
      </c>
      <c r="B93" s="13">
        <v>45160</v>
      </c>
      <c r="C93" s="13">
        <v>45163</v>
      </c>
      <c r="D93" s="14" t="s">
        <v>575</v>
      </c>
      <c r="E93" s="14" t="s">
        <v>130</v>
      </c>
      <c r="F93" s="14" t="s">
        <v>265</v>
      </c>
      <c r="G93" t="s">
        <v>534</v>
      </c>
      <c r="H93">
        <v>27</v>
      </c>
      <c r="I93" t="s">
        <v>780</v>
      </c>
      <c r="J93" s="14" t="s">
        <v>670</v>
      </c>
      <c r="K93" s="14" t="s">
        <v>555</v>
      </c>
      <c r="L93" s="14" t="s">
        <v>551</v>
      </c>
      <c r="M93">
        <v>1599</v>
      </c>
      <c r="N93">
        <v>2</v>
      </c>
      <c r="O93">
        <v>3198</v>
      </c>
      <c r="P93">
        <v>2348</v>
      </c>
      <c r="Q93" s="14" t="s">
        <v>541</v>
      </c>
      <c r="R93" t="s">
        <v>760</v>
      </c>
    </row>
    <row r="94" spans="1:18" x14ac:dyDescent="0.3">
      <c r="A94">
        <v>5801</v>
      </c>
      <c r="B94" s="13">
        <v>45164</v>
      </c>
      <c r="C94" s="13">
        <v>45167</v>
      </c>
      <c r="D94" s="14" t="s">
        <v>575</v>
      </c>
      <c r="E94" s="14" t="s">
        <v>137</v>
      </c>
      <c r="F94" s="14" t="s">
        <v>266</v>
      </c>
      <c r="G94" t="s">
        <v>535</v>
      </c>
      <c r="H94">
        <v>26</v>
      </c>
      <c r="I94" t="s">
        <v>780</v>
      </c>
      <c r="J94" s="14" t="s">
        <v>671</v>
      </c>
      <c r="K94" s="14" t="s">
        <v>557</v>
      </c>
      <c r="L94" s="14" t="s">
        <v>180</v>
      </c>
      <c r="M94">
        <v>1880</v>
      </c>
      <c r="N94">
        <v>2</v>
      </c>
      <c r="O94">
        <v>3760</v>
      </c>
      <c r="P94">
        <v>2910</v>
      </c>
      <c r="Q94" s="14" t="s">
        <v>541</v>
      </c>
      <c r="R94" t="s">
        <v>757</v>
      </c>
    </row>
    <row r="95" spans="1:18" x14ac:dyDescent="0.3">
      <c r="A95">
        <v>5893</v>
      </c>
      <c r="B95" s="13">
        <v>45167</v>
      </c>
      <c r="C95" s="13">
        <v>45170</v>
      </c>
      <c r="D95" s="14" t="s">
        <v>576</v>
      </c>
      <c r="E95" s="14" t="s">
        <v>100</v>
      </c>
      <c r="F95" s="14" t="s">
        <v>352</v>
      </c>
      <c r="G95" t="s">
        <v>534</v>
      </c>
      <c r="H95">
        <v>21</v>
      </c>
      <c r="I95" t="s">
        <v>780</v>
      </c>
      <c r="J95" s="14" t="s">
        <v>672</v>
      </c>
      <c r="K95" s="14" t="s">
        <v>556</v>
      </c>
      <c r="L95" s="14" t="s">
        <v>550</v>
      </c>
      <c r="M95">
        <v>1160</v>
      </c>
      <c r="N95">
        <v>2</v>
      </c>
      <c r="O95">
        <v>2320</v>
      </c>
      <c r="P95">
        <v>1470</v>
      </c>
      <c r="Q95" s="14" t="s">
        <v>541</v>
      </c>
      <c r="R95" t="s">
        <v>755</v>
      </c>
    </row>
    <row r="96" spans="1:18" x14ac:dyDescent="0.3">
      <c r="A96">
        <v>5947</v>
      </c>
      <c r="B96" s="13">
        <v>45170</v>
      </c>
      <c r="C96" s="13">
        <v>45173</v>
      </c>
      <c r="D96" s="14" t="s">
        <v>575</v>
      </c>
      <c r="E96" s="14" t="s">
        <v>104</v>
      </c>
      <c r="F96" s="14" t="s">
        <v>267</v>
      </c>
      <c r="G96" t="s">
        <v>534</v>
      </c>
      <c r="H96">
        <v>24</v>
      </c>
      <c r="I96" t="s">
        <v>780</v>
      </c>
      <c r="J96" s="14" t="s">
        <v>673</v>
      </c>
      <c r="K96" s="14" t="s">
        <v>556</v>
      </c>
      <c r="L96" s="14" t="s">
        <v>548</v>
      </c>
      <c r="M96">
        <v>1278</v>
      </c>
      <c r="N96">
        <v>2</v>
      </c>
      <c r="O96">
        <v>2556</v>
      </c>
      <c r="P96">
        <v>1706</v>
      </c>
      <c r="Q96" s="14" t="s">
        <v>542</v>
      </c>
      <c r="R96" t="s">
        <v>758</v>
      </c>
    </row>
    <row r="97" spans="1:18" x14ac:dyDescent="0.3">
      <c r="A97">
        <v>5984</v>
      </c>
      <c r="B97" s="13">
        <v>45171</v>
      </c>
      <c r="C97" s="13">
        <v>45174</v>
      </c>
      <c r="D97" s="14" t="s">
        <v>577</v>
      </c>
      <c r="E97" s="14" t="s">
        <v>75</v>
      </c>
      <c r="F97" s="14" t="s">
        <v>268</v>
      </c>
      <c r="G97" t="s">
        <v>535</v>
      </c>
      <c r="H97">
        <v>30</v>
      </c>
      <c r="I97" t="s">
        <v>780</v>
      </c>
      <c r="J97" s="14" t="s">
        <v>674</v>
      </c>
      <c r="K97" s="14" t="s">
        <v>557</v>
      </c>
      <c r="L97" s="14" t="s">
        <v>547</v>
      </c>
      <c r="M97">
        <v>867</v>
      </c>
      <c r="N97">
        <v>2</v>
      </c>
      <c r="O97">
        <v>1734</v>
      </c>
      <c r="P97">
        <v>884</v>
      </c>
      <c r="Q97" s="14" t="s">
        <v>542</v>
      </c>
      <c r="R97" t="s">
        <v>759</v>
      </c>
    </row>
    <row r="98" spans="1:18" x14ac:dyDescent="0.3">
      <c r="A98">
        <v>6103</v>
      </c>
      <c r="B98" s="13">
        <v>45172</v>
      </c>
      <c r="C98" s="13">
        <v>45175</v>
      </c>
      <c r="D98" s="14" t="s">
        <v>576</v>
      </c>
      <c r="E98" s="14" t="s">
        <v>160</v>
      </c>
      <c r="F98" s="14" t="s">
        <v>269</v>
      </c>
      <c r="G98" t="s">
        <v>535</v>
      </c>
      <c r="H98">
        <v>28</v>
      </c>
      <c r="I98" t="s">
        <v>780</v>
      </c>
      <c r="J98" s="14" t="s">
        <v>675</v>
      </c>
      <c r="K98" s="14" t="s">
        <v>556</v>
      </c>
      <c r="L98" s="14" t="s">
        <v>549</v>
      </c>
      <c r="M98">
        <v>1183</v>
      </c>
      <c r="N98">
        <v>1</v>
      </c>
      <c r="O98">
        <v>1183</v>
      </c>
      <c r="P98">
        <v>333</v>
      </c>
      <c r="Q98" s="14" t="s">
        <v>544</v>
      </c>
      <c r="R98" t="s">
        <v>754</v>
      </c>
    </row>
    <row r="99" spans="1:18" x14ac:dyDescent="0.3">
      <c r="A99">
        <v>6125</v>
      </c>
      <c r="B99" s="13">
        <v>45173</v>
      </c>
      <c r="C99" s="13">
        <v>45176</v>
      </c>
      <c r="D99" s="14" t="s">
        <v>576</v>
      </c>
      <c r="E99" s="14" t="s">
        <v>57</v>
      </c>
      <c r="F99" s="14" t="s">
        <v>270</v>
      </c>
      <c r="G99" t="s">
        <v>534</v>
      </c>
      <c r="H99">
        <v>20</v>
      </c>
      <c r="I99" t="s">
        <v>780</v>
      </c>
      <c r="J99" s="14" t="s">
        <v>676</v>
      </c>
      <c r="K99" s="14" t="s">
        <v>556</v>
      </c>
      <c r="L99" s="14" t="s">
        <v>551</v>
      </c>
      <c r="M99">
        <v>1348</v>
      </c>
      <c r="N99">
        <v>2</v>
      </c>
      <c r="O99">
        <v>2696</v>
      </c>
      <c r="P99">
        <v>1846</v>
      </c>
      <c r="Q99" s="14" t="s">
        <v>546</v>
      </c>
      <c r="R99" t="s">
        <v>756</v>
      </c>
    </row>
    <row r="100" spans="1:18" x14ac:dyDescent="0.3">
      <c r="A100">
        <v>6132</v>
      </c>
      <c r="B100" s="13">
        <v>45174</v>
      </c>
      <c r="C100" s="13">
        <v>45177</v>
      </c>
      <c r="D100" s="14" t="s">
        <v>576</v>
      </c>
      <c r="E100" s="14" t="s">
        <v>7</v>
      </c>
      <c r="F100" s="14" t="s">
        <v>271</v>
      </c>
      <c r="G100" t="s">
        <v>535</v>
      </c>
      <c r="H100">
        <v>29</v>
      </c>
      <c r="I100" t="s">
        <v>780</v>
      </c>
      <c r="J100" s="14" t="s">
        <v>677</v>
      </c>
      <c r="K100" s="14" t="s">
        <v>557</v>
      </c>
      <c r="L100" s="14" t="s">
        <v>550</v>
      </c>
      <c r="M100">
        <v>1091</v>
      </c>
      <c r="N100">
        <v>1</v>
      </c>
      <c r="O100">
        <v>1091</v>
      </c>
      <c r="P100">
        <v>241</v>
      </c>
      <c r="Q100" s="14" t="s">
        <v>544</v>
      </c>
      <c r="R100" t="s">
        <v>760</v>
      </c>
    </row>
    <row r="101" spans="1:18" x14ac:dyDescent="0.3">
      <c r="A101">
        <v>6140</v>
      </c>
      <c r="B101" s="13">
        <v>45175</v>
      </c>
      <c r="C101" s="13">
        <v>45178</v>
      </c>
      <c r="D101" s="14" t="s">
        <v>576</v>
      </c>
      <c r="E101" s="14" t="s">
        <v>65</v>
      </c>
      <c r="F101" s="14" t="s">
        <v>272</v>
      </c>
      <c r="G101" t="s">
        <v>534</v>
      </c>
      <c r="H101">
        <v>23</v>
      </c>
      <c r="I101" t="s">
        <v>780</v>
      </c>
      <c r="J101" s="14" t="s">
        <v>678</v>
      </c>
      <c r="K101" s="14" t="s">
        <v>558</v>
      </c>
      <c r="L101" s="14" t="s">
        <v>180</v>
      </c>
      <c r="M101">
        <v>1913</v>
      </c>
      <c r="N101">
        <v>1</v>
      </c>
      <c r="O101">
        <v>1913</v>
      </c>
      <c r="P101">
        <v>1063</v>
      </c>
      <c r="Q101" s="14" t="s">
        <v>541</v>
      </c>
      <c r="R101" t="s">
        <v>754</v>
      </c>
    </row>
    <row r="102" spans="1:18" x14ac:dyDescent="0.3">
      <c r="A102">
        <v>6157</v>
      </c>
      <c r="B102" s="13">
        <v>45176</v>
      </c>
      <c r="C102" s="13">
        <v>45179</v>
      </c>
      <c r="D102" s="14" t="s">
        <v>575</v>
      </c>
      <c r="E102" s="14" t="s">
        <v>82</v>
      </c>
      <c r="F102" s="14" t="s">
        <v>273</v>
      </c>
      <c r="G102" t="s">
        <v>535</v>
      </c>
      <c r="H102">
        <v>26</v>
      </c>
      <c r="I102" t="s">
        <v>780</v>
      </c>
      <c r="J102" s="14" t="s">
        <v>679</v>
      </c>
      <c r="K102" s="14" t="s">
        <v>557</v>
      </c>
      <c r="L102" s="14" t="s">
        <v>548</v>
      </c>
      <c r="M102">
        <v>1798</v>
      </c>
      <c r="N102">
        <v>2</v>
      </c>
      <c r="O102">
        <v>3596</v>
      </c>
      <c r="P102">
        <v>2746</v>
      </c>
      <c r="Q102" s="14" t="s">
        <v>541</v>
      </c>
      <c r="R102" t="s">
        <v>754</v>
      </c>
    </row>
    <row r="103" spans="1:18" x14ac:dyDescent="0.3">
      <c r="A103">
        <v>6238</v>
      </c>
      <c r="B103" s="13">
        <v>45177</v>
      </c>
      <c r="C103" s="13">
        <v>45180</v>
      </c>
      <c r="D103" s="14" t="s">
        <v>576</v>
      </c>
      <c r="E103" s="14" t="s">
        <v>30</v>
      </c>
      <c r="F103" s="14" t="s">
        <v>274</v>
      </c>
      <c r="G103" t="s">
        <v>534</v>
      </c>
      <c r="H103">
        <v>42</v>
      </c>
      <c r="I103" t="s">
        <v>781</v>
      </c>
      <c r="J103" s="14" t="s">
        <v>680</v>
      </c>
      <c r="K103" s="14" t="s">
        <v>556</v>
      </c>
      <c r="L103" s="14" t="s">
        <v>547</v>
      </c>
      <c r="M103">
        <v>1020</v>
      </c>
      <c r="N103">
        <v>2</v>
      </c>
      <c r="O103">
        <v>2040</v>
      </c>
      <c r="P103">
        <v>1190</v>
      </c>
      <c r="Q103" s="14" t="s">
        <v>541</v>
      </c>
      <c r="R103" t="s">
        <v>754</v>
      </c>
    </row>
    <row r="104" spans="1:18" x14ac:dyDescent="0.3">
      <c r="A104">
        <v>6239</v>
      </c>
      <c r="B104" s="13">
        <v>45178</v>
      </c>
      <c r="C104" s="13">
        <v>45181</v>
      </c>
      <c r="D104" s="14" t="s">
        <v>576</v>
      </c>
      <c r="E104" s="14" t="s">
        <v>136</v>
      </c>
      <c r="F104" s="14" t="s">
        <v>275</v>
      </c>
      <c r="G104" t="s">
        <v>535</v>
      </c>
      <c r="H104">
        <v>31</v>
      </c>
      <c r="I104" t="s">
        <v>781</v>
      </c>
      <c r="J104" s="14" t="s">
        <v>681</v>
      </c>
      <c r="K104" s="14" t="s">
        <v>556</v>
      </c>
      <c r="L104" s="14" t="s">
        <v>551</v>
      </c>
      <c r="M104">
        <v>1426</v>
      </c>
      <c r="N104">
        <v>2</v>
      </c>
      <c r="O104">
        <v>2852</v>
      </c>
      <c r="P104">
        <v>2002</v>
      </c>
      <c r="Q104" s="14" t="s">
        <v>541</v>
      </c>
      <c r="R104" t="s">
        <v>754</v>
      </c>
    </row>
    <row r="105" spans="1:18" x14ac:dyDescent="0.3">
      <c r="A105">
        <v>6290</v>
      </c>
      <c r="B105" s="13">
        <v>45179</v>
      </c>
      <c r="C105" s="13">
        <v>45182</v>
      </c>
      <c r="D105" s="14" t="s">
        <v>576</v>
      </c>
      <c r="E105" s="14" t="s">
        <v>155</v>
      </c>
      <c r="F105" s="14" t="s">
        <v>276</v>
      </c>
      <c r="G105" t="s">
        <v>534</v>
      </c>
      <c r="H105">
        <v>56</v>
      </c>
      <c r="I105" t="s">
        <v>782</v>
      </c>
      <c r="J105" s="14" t="s">
        <v>682</v>
      </c>
      <c r="K105" s="14" t="s">
        <v>555</v>
      </c>
      <c r="L105" s="14" t="s">
        <v>549</v>
      </c>
      <c r="M105">
        <v>824</v>
      </c>
      <c r="N105">
        <v>2</v>
      </c>
      <c r="O105">
        <v>1648</v>
      </c>
      <c r="P105">
        <v>798</v>
      </c>
      <c r="Q105" s="14" t="s">
        <v>541</v>
      </c>
      <c r="R105" t="s">
        <v>754</v>
      </c>
    </row>
    <row r="106" spans="1:18" x14ac:dyDescent="0.3">
      <c r="A106">
        <v>6295</v>
      </c>
      <c r="B106" s="13">
        <v>45180</v>
      </c>
      <c r="C106" s="13">
        <v>45183</v>
      </c>
      <c r="D106" s="14" t="s">
        <v>576</v>
      </c>
      <c r="E106" s="14" t="s">
        <v>176</v>
      </c>
      <c r="F106" s="14" t="s">
        <v>349</v>
      </c>
      <c r="G106" t="s">
        <v>534</v>
      </c>
      <c r="H106">
        <v>26</v>
      </c>
      <c r="I106" t="s">
        <v>780</v>
      </c>
      <c r="J106" s="14" t="s">
        <v>683</v>
      </c>
      <c r="K106" s="14" t="s">
        <v>554</v>
      </c>
      <c r="L106" s="14" t="s">
        <v>180</v>
      </c>
      <c r="M106">
        <v>1425</v>
      </c>
      <c r="N106">
        <v>2</v>
      </c>
      <c r="O106">
        <v>2850</v>
      </c>
      <c r="P106">
        <v>2000</v>
      </c>
      <c r="Q106" s="14" t="s">
        <v>544</v>
      </c>
      <c r="R106" t="s">
        <v>754</v>
      </c>
    </row>
    <row r="107" spans="1:18" x14ac:dyDescent="0.3">
      <c r="A107">
        <v>6384</v>
      </c>
      <c r="B107" s="13">
        <v>45182</v>
      </c>
      <c r="C107" s="13">
        <v>45185</v>
      </c>
      <c r="D107" s="14" t="s">
        <v>576</v>
      </c>
      <c r="E107" s="14" t="s">
        <v>110</v>
      </c>
      <c r="F107" s="14" t="s">
        <v>277</v>
      </c>
      <c r="G107" t="s">
        <v>534</v>
      </c>
      <c r="H107">
        <v>47</v>
      </c>
      <c r="I107" t="s">
        <v>782</v>
      </c>
      <c r="J107" s="14" t="s">
        <v>685</v>
      </c>
      <c r="K107" s="14" t="s">
        <v>555</v>
      </c>
      <c r="L107" s="14" t="s">
        <v>548</v>
      </c>
      <c r="M107">
        <v>1073</v>
      </c>
      <c r="N107">
        <v>1</v>
      </c>
      <c r="O107">
        <v>1073</v>
      </c>
      <c r="P107">
        <v>223</v>
      </c>
      <c r="Q107" s="14" t="s">
        <v>546</v>
      </c>
      <c r="R107" t="s">
        <v>760</v>
      </c>
    </row>
    <row r="108" spans="1:18" x14ac:dyDescent="0.3">
      <c r="A108">
        <v>6458</v>
      </c>
      <c r="B108" s="13">
        <v>45183</v>
      </c>
      <c r="C108" s="13">
        <v>45186</v>
      </c>
      <c r="D108" s="14" t="s">
        <v>576</v>
      </c>
      <c r="E108" s="14" t="s">
        <v>73</v>
      </c>
      <c r="F108" s="14" t="s">
        <v>278</v>
      </c>
      <c r="G108" t="s">
        <v>534</v>
      </c>
      <c r="H108">
        <v>22</v>
      </c>
      <c r="I108" t="s">
        <v>780</v>
      </c>
      <c r="J108" s="14" t="s">
        <v>686</v>
      </c>
      <c r="K108" s="14" t="s">
        <v>556</v>
      </c>
      <c r="L108" s="14" t="s">
        <v>547</v>
      </c>
      <c r="M108">
        <v>1344</v>
      </c>
      <c r="N108">
        <v>1</v>
      </c>
      <c r="O108">
        <v>1344</v>
      </c>
      <c r="P108">
        <v>494</v>
      </c>
      <c r="Q108" s="14" t="s">
        <v>541</v>
      </c>
      <c r="R108" t="s">
        <v>761</v>
      </c>
    </row>
    <row r="109" spans="1:18" x14ac:dyDescent="0.3">
      <c r="A109">
        <v>6482</v>
      </c>
      <c r="B109" s="13">
        <v>45184</v>
      </c>
      <c r="C109" s="13">
        <v>45187</v>
      </c>
      <c r="D109" s="14" t="s">
        <v>576</v>
      </c>
      <c r="E109" s="14" t="s">
        <v>92</v>
      </c>
      <c r="F109" s="14" t="s">
        <v>279</v>
      </c>
      <c r="G109" t="s">
        <v>534</v>
      </c>
      <c r="H109">
        <v>38</v>
      </c>
      <c r="I109" t="s">
        <v>781</v>
      </c>
      <c r="J109" s="14" t="s">
        <v>687</v>
      </c>
      <c r="K109" s="14" t="s">
        <v>557</v>
      </c>
      <c r="L109" s="14" t="s">
        <v>551</v>
      </c>
      <c r="M109">
        <v>1401</v>
      </c>
      <c r="N109">
        <v>1</v>
      </c>
      <c r="O109">
        <v>1401</v>
      </c>
      <c r="P109">
        <v>551</v>
      </c>
      <c r="Q109" s="14" t="s">
        <v>541</v>
      </c>
      <c r="R109" t="s">
        <v>757</v>
      </c>
    </row>
    <row r="110" spans="1:18" x14ac:dyDescent="0.3">
      <c r="A110">
        <v>6497</v>
      </c>
      <c r="B110" s="13">
        <v>45185</v>
      </c>
      <c r="C110" s="13">
        <v>45188</v>
      </c>
      <c r="D110" s="14" t="s">
        <v>576</v>
      </c>
      <c r="E110" s="14" t="s">
        <v>24</v>
      </c>
      <c r="F110" s="14" t="s">
        <v>280</v>
      </c>
      <c r="G110" t="s">
        <v>534</v>
      </c>
      <c r="H110">
        <v>50</v>
      </c>
      <c r="I110" t="s">
        <v>782</v>
      </c>
      <c r="J110" s="14" t="s">
        <v>688</v>
      </c>
      <c r="K110" s="14" t="s">
        <v>558</v>
      </c>
      <c r="L110" s="14" t="s">
        <v>549</v>
      </c>
      <c r="M110">
        <v>1986</v>
      </c>
      <c r="N110">
        <v>2</v>
      </c>
      <c r="O110">
        <v>3972</v>
      </c>
      <c r="P110">
        <v>3122</v>
      </c>
      <c r="Q110" s="14" t="s">
        <v>544</v>
      </c>
      <c r="R110" t="s">
        <v>755</v>
      </c>
    </row>
    <row r="111" spans="1:18" x14ac:dyDescent="0.3">
      <c r="A111">
        <v>6702</v>
      </c>
      <c r="B111" s="13">
        <v>45186</v>
      </c>
      <c r="C111" s="13">
        <v>45189</v>
      </c>
      <c r="D111" s="14" t="s">
        <v>576</v>
      </c>
      <c r="E111" s="14" t="s">
        <v>125</v>
      </c>
      <c r="F111" s="14" t="s">
        <v>238</v>
      </c>
      <c r="G111" t="s">
        <v>534</v>
      </c>
      <c r="H111">
        <v>23</v>
      </c>
      <c r="I111" t="s">
        <v>780</v>
      </c>
      <c r="J111" s="14" t="s">
        <v>689</v>
      </c>
      <c r="K111" s="14" t="s">
        <v>558</v>
      </c>
      <c r="L111" s="14" t="s">
        <v>550</v>
      </c>
      <c r="M111">
        <v>1384</v>
      </c>
      <c r="N111">
        <v>2</v>
      </c>
      <c r="O111">
        <v>2768</v>
      </c>
      <c r="P111">
        <v>1918</v>
      </c>
      <c r="Q111" s="14" t="s">
        <v>543</v>
      </c>
      <c r="R111" t="s">
        <v>756</v>
      </c>
    </row>
    <row r="112" spans="1:18" x14ac:dyDescent="0.3">
      <c r="A112">
        <v>6714</v>
      </c>
      <c r="B112" s="13">
        <v>45187</v>
      </c>
      <c r="C112" s="13">
        <v>45190</v>
      </c>
      <c r="D112" s="14" t="s">
        <v>575</v>
      </c>
      <c r="E112" s="14" t="s">
        <v>42</v>
      </c>
      <c r="F112" s="14" t="s">
        <v>281</v>
      </c>
      <c r="G112" t="s">
        <v>534</v>
      </c>
      <c r="H112">
        <v>28</v>
      </c>
      <c r="I112" t="s">
        <v>780</v>
      </c>
      <c r="J112" s="14" t="s">
        <v>690</v>
      </c>
      <c r="K112" s="14" t="s">
        <v>554</v>
      </c>
      <c r="L112" s="14" t="s">
        <v>180</v>
      </c>
      <c r="M112">
        <v>1138</v>
      </c>
      <c r="N112">
        <v>1</v>
      </c>
      <c r="O112">
        <v>1138</v>
      </c>
      <c r="P112">
        <v>288</v>
      </c>
      <c r="Q112" s="14" t="s">
        <v>542</v>
      </c>
      <c r="R112" t="s">
        <v>760</v>
      </c>
    </row>
    <row r="113" spans="1:18" x14ac:dyDescent="0.3">
      <c r="A113">
        <v>6754</v>
      </c>
      <c r="B113" s="13">
        <v>45188</v>
      </c>
      <c r="C113" s="13">
        <v>45191</v>
      </c>
      <c r="D113" s="14" t="s">
        <v>575</v>
      </c>
      <c r="E113" s="14" t="s">
        <v>14</v>
      </c>
      <c r="F113" s="14" t="s">
        <v>282</v>
      </c>
      <c r="G113" t="s">
        <v>535</v>
      </c>
      <c r="H113">
        <v>36</v>
      </c>
      <c r="I113" t="s">
        <v>781</v>
      </c>
      <c r="J113" s="14" t="s">
        <v>691</v>
      </c>
      <c r="K113" s="14" t="s">
        <v>556</v>
      </c>
      <c r="L113" s="14" t="s">
        <v>548</v>
      </c>
      <c r="M113">
        <v>1623</v>
      </c>
      <c r="N113">
        <v>1</v>
      </c>
      <c r="O113">
        <v>1623</v>
      </c>
      <c r="P113">
        <v>773</v>
      </c>
      <c r="Q113" s="14" t="s">
        <v>542</v>
      </c>
      <c r="R113" t="s">
        <v>761</v>
      </c>
    </row>
    <row r="114" spans="1:18" x14ac:dyDescent="0.3">
      <c r="A114">
        <v>6801</v>
      </c>
      <c r="B114" s="13">
        <v>45189</v>
      </c>
      <c r="C114" s="13">
        <v>45192</v>
      </c>
      <c r="D114" s="14" t="s">
        <v>575</v>
      </c>
      <c r="E114" s="14" t="s">
        <v>166</v>
      </c>
      <c r="F114" s="14" t="s">
        <v>283</v>
      </c>
      <c r="G114" t="s">
        <v>535</v>
      </c>
      <c r="H114">
        <v>49</v>
      </c>
      <c r="I114" t="s">
        <v>782</v>
      </c>
      <c r="J114" s="14" t="s">
        <v>692</v>
      </c>
      <c r="K114" s="14" t="s">
        <v>557</v>
      </c>
      <c r="L114" s="14" t="s">
        <v>547</v>
      </c>
      <c r="M114">
        <v>1403</v>
      </c>
      <c r="N114">
        <v>2</v>
      </c>
      <c r="O114">
        <v>2806</v>
      </c>
      <c r="P114">
        <v>1956</v>
      </c>
      <c r="Q114" s="14" t="s">
        <v>546</v>
      </c>
      <c r="R114" t="s">
        <v>757</v>
      </c>
    </row>
    <row r="115" spans="1:18" x14ac:dyDescent="0.3">
      <c r="A115">
        <v>6812</v>
      </c>
      <c r="B115" s="13">
        <v>45190</v>
      </c>
      <c r="C115" s="13">
        <v>45193</v>
      </c>
      <c r="D115" s="14" t="s">
        <v>575</v>
      </c>
      <c r="E115" s="14" t="s">
        <v>145</v>
      </c>
      <c r="F115" s="14" t="s">
        <v>284</v>
      </c>
      <c r="G115" t="s">
        <v>534</v>
      </c>
      <c r="H115">
        <v>55</v>
      </c>
      <c r="I115" t="s">
        <v>782</v>
      </c>
      <c r="J115" s="14" t="s">
        <v>693</v>
      </c>
      <c r="K115" s="14" t="s">
        <v>554</v>
      </c>
      <c r="L115" s="14" t="s">
        <v>551</v>
      </c>
      <c r="M115">
        <v>1542</v>
      </c>
      <c r="N115">
        <v>1</v>
      </c>
      <c r="O115">
        <v>1542</v>
      </c>
      <c r="P115">
        <v>692</v>
      </c>
      <c r="Q115" s="14" t="s">
        <v>544</v>
      </c>
      <c r="R115" t="s">
        <v>757</v>
      </c>
    </row>
    <row r="116" spans="1:18" x14ac:dyDescent="0.3">
      <c r="A116">
        <v>6920</v>
      </c>
      <c r="B116" s="13">
        <v>45191</v>
      </c>
      <c r="C116" s="13">
        <v>45194</v>
      </c>
      <c r="D116" s="14" t="s">
        <v>576</v>
      </c>
      <c r="E116" s="14" t="s">
        <v>39</v>
      </c>
      <c r="F116" s="14" t="s">
        <v>285</v>
      </c>
      <c r="G116" t="s">
        <v>535</v>
      </c>
      <c r="H116">
        <v>52</v>
      </c>
      <c r="I116" t="s">
        <v>782</v>
      </c>
      <c r="J116" s="14" t="s">
        <v>694</v>
      </c>
      <c r="K116" s="14" t="s">
        <v>557</v>
      </c>
      <c r="L116" s="14" t="s">
        <v>549</v>
      </c>
      <c r="M116">
        <v>1745</v>
      </c>
      <c r="N116">
        <v>2</v>
      </c>
      <c r="O116">
        <v>3490</v>
      </c>
      <c r="P116">
        <v>2640</v>
      </c>
      <c r="Q116" s="14" t="s">
        <v>543</v>
      </c>
      <c r="R116" t="s">
        <v>760</v>
      </c>
    </row>
    <row r="117" spans="1:18" x14ac:dyDescent="0.3">
      <c r="A117">
        <v>6958</v>
      </c>
      <c r="B117" s="13">
        <v>45192</v>
      </c>
      <c r="C117" s="13">
        <v>45195</v>
      </c>
      <c r="D117" s="14" t="s">
        <v>576</v>
      </c>
      <c r="E117" s="14" t="s">
        <v>51</v>
      </c>
      <c r="F117" s="14" t="s">
        <v>286</v>
      </c>
      <c r="G117" t="s">
        <v>534</v>
      </c>
      <c r="H117">
        <v>24</v>
      </c>
      <c r="I117" t="s">
        <v>780</v>
      </c>
      <c r="J117" s="14" t="s">
        <v>695</v>
      </c>
      <c r="K117" s="14" t="s">
        <v>558</v>
      </c>
      <c r="L117" s="14" t="s">
        <v>550</v>
      </c>
      <c r="M117">
        <v>1991</v>
      </c>
      <c r="N117">
        <v>1</v>
      </c>
      <c r="O117">
        <v>1991</v>
      </c>
      <c r="P117">
        <v>1141</v>
      </c>
      <c r="Q117" s="14" t="s">
        <v>546</v>
      </c>
      <c r="R117" t="s">
        <v>758</v>
      </c>
    </row>
    <row r="118" spans="1:18" x14ac:dyDescent="0.3">
      <c r="A118">
        <v>6971</v>
      </c>
      <c r="B118" s="13">
        <v>45193</v>
      </c>
      <c r="C118" s="13">
        <v>45196</v>
      </c>
      <c r="D118" s="14" t="s">
        <v>577</v>
      </c>
      <c r="E118" s="14" t="s">
        <v>170</v>
      </c>
      <c r="F118" s="14" t="s">
        <v>287</v>
      </c>
      <c r="G118" t="s">
        <v>535</v>
      </c>
      <c r="H118">
        <v>35</v>
      </c>
      <c r="I118" t="s">
        <v>781</v>
      </c>
      <c r="J118" s="14" t="s">
        <v>696</v>
      </c>
      <c r="K118" s="14" t="s">
        <v>557</v>
      </c>
      <c r="L118" s="14" t="s">
        <v>180</v>
      </c>
      <c r="M118">
        <v>1778</v>
      </c>
      <c r="N118">
        <v>3</v>
      </c>
      <c r="O118">
        <v>5334</v>
      </c>
      <c r="P118">
        <v>4484</v>
      </c>
      <c r="Q118" s="14" t="s">
        <v>543</v>
      </c>
      <c r="R118" t="s">
        <v>761</v>
      </c>
    </row>
    <row r="119" spans="1:18" x14ac:dyDescent="0.3">
      <c r="A119">
        <v>6974</v>
      </c>
      <c r="B119" s="13">
        <v>45194</v>
      </c>
      <c r="C119" s="13">
        <v>45197</v>
      </c>
      <c r="D119" s="14" t="s">
        <v>577</v>
      </c>
      <c r="E119" s="14" t="s">
        <v>149</v>
      </c>
      <c r="F119" s="14" t="s">
        <v>288</v>
      </c>
      <c r="G119" t="s">
        <v>534</v>
      </c>
      <c r="H119">
        <v>41</v>
      </c>
      <c r="I119" t="s">
        <v>781</v>
      </c>
      <c r="J119" s="14" t="s">
        <v>588</v>
      </c>
      <c r="K119" s="14" t="s">
        <v>554</v>
      </c>
      <c r="L119" s="14" t="s">
        <v>180</v>
      </c>
      <c r="M119">
        <v>1756</v>
      </c>
      <c r="N119">
        <v>2</v>
      </c>
      <c r="O119">
        <v>3512</v>
      </c>
      <c r="P119">
        <v>2662</v>
      </c>
      <c r="Q119" s="14" t="s">
        <v>543</v>
      </c>
      <c r="R119" t="s">
        <v>758</v>
      </c>
    </row>
    <row r="120" spans="1:18" x14ac:dyDescent="0.3">
      <c r="A120">
        <v>7083</v>
      </c>
      <c r="B120" s="13">
        <v>45195</v>
      </c>
      <c r="C120" s="13">
        <v>45198</v>
      </c>
      <c r="D120" s="14" t="s">
        <v>577</v>
      </c>
      <c r="E120" s="14" t="s">
        <v>105</v>
      </c>
      <c r="F120" s="14" t="s">
        <v>289</v>
      </c>
      <c r="G120" t="s">
        <v>534</v>
      </c>
      <c r="H120">
        <v>57</v>
      </c>
      <c r="I120" t="s">
        <v>782</v>
      </c>
      <c r="J120" s="14" t="s">
        <v>697</v>
      </c>
      <c r="K120" s="14" t="s">
        <v>554</v>
      </c>
      <c r="L120" s="14" t="s">
        <v>548</v>
      </c>
      <c r="M120">
        <v>1012</v>
      </c>
      <c r="N120">
        <v>3</v>
      </c>
      <c r="O120">
        <v>3036</v>
      </c>
      <c r="P120">
        <v>2186</v>
      </c>
      <c r="Q120" s="14" t="s">
        <v>543</v>
      </c>
      <c r="R120" t="s">
        <v>758</v>
      </c>
    </row>
    <row r="121" spans="1:18" x14ac:dyDescent="0.3">
      <c r="A121">
        <v>7132</v>
      </c>
      <c r="B121" s="13">
        <v>45196</v>
      </c>
      <c r="C121" s="13">
        <v>45199</v>
      </c>
      <c r="D121" s="14" t="s">
        <v>577</v>
      </c>
      <c r="E121" s="14" t="s">
        <v>88</v>
      </c>
      <c r="F121" s="14" t="s">
        <v>290</v>
      </c>
      <c r="G121" t="s">
        <v>535</v>
      </c>
      <c r="H121">
        <v>45</v>
      </c>
      <c r="I121" t="s">
        <v>781</v>
      </c>
      <c r="J121" s="14" t="s">
        <v>698</v>
      </c>
      <c r="K121" s="14" t="s">
        <v>559</v>
      </c>
      <c r="L121" s="14" t="s">
        <v>547</v>
      </c>
      <c r="M121">
        <v>1078</v>
      </c>
      <c r="N121">
        <v>3</v>
      </c>
      <c r="O121">
        <v>3234</v>
      </c>
      <c r="P121">
        <v>2384</v>
      </c>
      <c r="Q121" s="14" t="s">
        <v>541</v>
      </c>
      <c r="R121" t="s">
        <v>754</v>
      </c>
    </row>
    <row r="122" spans="1:18" x14ac:dyDescent="0.3">
      <c r="A122">
        <v>7182</v>
      </c>
      <c r="B122" s="13">
        <v>45196</v>
      </c>
      <c r="C122" s="13">
        <v>45199</v>
      </c>
      <c r="D122" s="14" t="s">
        <v>577</v>
      </c>
      <c r="E122" s="14" t="s">
        <v>135</v>
      </c>
      <c r="F122" s="14" t="s">
        <v>291</v>
      </c>
      <c r="G122" t="s">
        <v>534</v>
      </c>
      <c r="H122">
        <v>30</v>
      </c>
      <c r="I122" t="s">
        <v>780</v>
      </c>
      <c r="J122" s="14" t="s">
        <v>699</v>
      </c>
      <c r="K122" s="14" t="s">
        <v>557</v>
      </c>
      <c r="L122" s="14" t="s">
        <v>551</v>
      </c>
      <c r="M122">
        <v>1910</v>
      </c>
      <c r="N122">
        <v>1</v>
      </c>
      <c r="O122">
        <v>1910</v>
      </c>
      <c r="P122">
        <v>1060</v>
      </c>
      <c r="Q122" s="14" t="s">
        <v>542</v>
      </c>
      <c r="R122" t="s">
        <v>754</v>
      </c>
    </row>
    <row r="123" spans="1:18" x14ac:dyDescent="0.3">
      <c r="A123">
        <v>7193</v>
      </c>
      <c r="B123" s="13">
        <v>45196</v>
      </c>
      <c r="C123" s="13">
        <v>45199</v>
      </c>
      <c r="D123" s="14" t="s">
        <v>575</v>
      </c>
      <c r="E123" s="14" t="s">
        <v>77</v>
      </c>
      <c r="F123" s="14" t="s">
        <v>306</v>
      </c>
      <c r="G123" t="s">
        <v>535</v>
      </c>
      <c r="H123">
        <v>51</v>
      </c>
      <c r="I123" t="s">
        <v>782</v>
      </c>
      <c r="J123" s="14" t="s">
        <v>700</v>
      </c>
      <c r="K123" s="14" t="s">
        <v>560</v>
      </c>
      <c r="L123" s="14" t="s">
        <v>550</v>
      </c>
      <c r="M123">
        <v>1707</v>
      </c>
      <c r="N123">
        <v>2</v>
      </c>
      <c r="O123">
        <v>3414</v>
      </c>
      <c r="P123">
        <v>2564</v>
      </c>
      <c r="Q123" s="14" t="s">
        <v>543</v>
      </c>
      <c r="R123" t="s">
        <v>754</v>
      </c>
    </row>
    <row r="124" spans="1:18" x14ac:dyDescent="0.3">
      <c r="A124">
        <v>7281</v>
      </c>
      <c r="B124" s="13">
        <v>45196</v>
      </c>
      <c r="C124" s="13">
        <v>45199</v>
      </c>
      <c r="D124" s="14" t="s">
        <v>576</v>
      </c>
      <c r="E124" s="14" t="s">
        <v>3</v>
      </c>
      <c r="F124" s="14" t="s">
        <v>292</v>
      </c>
      <c r="G124" t="s">
        <v>534</v>
      </c>
      <c r="H124">
        <v>27</v>
      </c>
      <c r="I124" t="s">
        <v>780</v>
      </c>
      <c r="J124" s="14" t="s">
        <v>701</v>
      </c>
      <c r="K124" s="14" t="s">
        <v>561</v>
      </c>
      <c r="L124" s="14" t="s">
        <v>549</v>
      </c>
      <c r="M124">
        <v>1126</v>
      </c>
      <c r="N124">
        <v>1</v>
      </c>
      <c r="O124">
        <v>1126</v>
      </c>
      <c r="P124">
        <v>276</v>
      </c>
      <c r="Q124" s="14" t="s">
        <v>544</v>
      </c>
      <c r="R124" t="s">
        <v>759</v>
      </c>
    </row>
    <row r="125" spans="1:18" x14ac:dyDescent="0.3">
      <c r="A125">
        <v>7312</v>
      </c>
      <c r="B125" s="13">
        <v>45197</v>
      </c>
      <c r="C125" s="13">
        <v>45200</v>
      </c>
      <c r="D125" s="14" t="s">
        <v>576</v>
      </c>
      <c r="E125" s="14" t="s">
        <v>62</v>
      </c>
      <c r="F125" s="14" t="s">
        <v>293</v>
      </c>
      <c r="G125" t="s">
        <v>535</v>
      </c>
      <c r="H125">
        <v>44</v>
      </c>
      <c r="I125" t="s">
        <v>781</v>
      </c>
      <c r="J125" s="14" t="s">
        <v>702</v>
      </c>
      <c r="K125" s="14" t="s">
        <v>560</v>
      </c>
      <c r="L125" s="14" t="s">
        <v>550</v>
      </c>
      <c r="M125">
        <v>1555</v>
      </c>
      <c r="N125">
        <v>1</v>
      </c>
      <c r="O125">
        <v>1555</v>
      </c>
      <c r="P125">
        <v>705</v>
      </c>
      <c r="Q125" s="14" t="s">
        <v>543</v>
      </c>
      <c r="R125" t="s">
        <v>756</v>
      </c>
    </row>
    <row r="126" spans="1:18" x14ac:dyDescent="0.3">
      <c r="A126">
        <v>7348</v>
      </c>
      <c r="B126" s="13">
        <v>45198</v>
      </c>
      <c r="C126" s="13">
        <v>45201</v>
      </c>
      <c r="D126" s="14" t="s">
        <v>576</v>
      </c>
      <c r="E126" s="14" t="s">
        <v>117</v>
      </c>
      <c r="F126" s="14" t="s">
        <v>294</v>
      </c>
      <c r="G126" t="s">
        <v>535</v>
      </c>
      <c r="H126">
        <v>58</v>
      </c>
      <c r="I126" t="s">
        <v>782</v>
      </c>
      <c r="J126" s="14" t="s">
        <v>703</v>
      </c>
      <c r="K126" s="14" t="s">
        <v>557</v>
      </c>
      <c r="L126" s="14" t="s">
        <v>180</v>
      </c>
      <c r="M126">
        <v>1739</v>
      </c>
      <c r="N126">
        <v>2</v>
      </c>
      <c r="O126">
        <v>3478</v>
      </c>
      <c r="P126">
        <v>2628</v>
      </c>
      <c r="Q126" s="14" t="s">
        <v>545</v>
      </c>
      <c r="R126" t="s">
        <v>760</v>
      </c>
    </row>
    <row r="127" spans="1:18" x14ac:dyDescent="0.3">
      <c r="A127">
        <v>7389</v>
      </c>
      <c r="B127" s="13">
        <v>45199</v>
      </c>
      <c r="C127" s="13">
        <v>45202</v>
      </c>
      <c r="D127" s="14" t="s">
        <v>575</v>
      </c>
      <c r="E127" s="14" t="s">
        <v>22</v>
      </c>
      <c r="F127" s="14" t="s">
        <v>295</v>
      </c>
      <c r="G127" t="s">
        <v>534</v>
      </c>
      <c r="H127">
        <v>48</v>
      </c>
      <c r="I127" t="s">
        <v>782</v>
      </c>
      <c r="J127" s="14" t="s">
        <v>644</v>
      </c>
      <c r="K127" s="14" t="s">
        <v>554</v>
      </c>
      <c r="L127" s="14" t="s">
        <v>547</v>
      </c>
      <c r="M127">
        <v>1951</v>
      </c>
      <c r="N127">
        <v>3</v>
      </c>
      <c r="O127">
        <v>5853</v>
      </c>
      <c r="P127">
        <v>5003</v>
      </c>
      <c r="Q127" s="14" t="s">
        <v>541</v>
      </c>
      <c r="R127" t="s">
        <v>759</v>
      </c>
    </row>
    <row r="128" spans="1:18" x14ac:dyDescent="0.3">
      <c r="A128">
        <v>7402</v>
      </c>
      <c r="B128" s="13">
        <v>45201</v>
      </c>
      <c r="C128" s="13">
        <v>45204</v>
      </c>
      <c r="D128" s="14" t="s">
        <v>575</v>
      </c>
      <c r="E128" s="14" t="s">
        <v>56</v>
      </c>
      <c r="F128" s="14" t="s">
        <v>296</v>
      </c>
      <c r="G128" t="s">
        <v>535</v>
      </c>
      <c r="H128">
        <v>21</v>
      </c>
      <c r="I128" t="s">
        <v>780</v>
      </c>
      <c r="J128" s="14" t="s">
        <v>704</v>
      </c>
      <c r="K128" s="14" t="s">
        <v>560</v>
      </c>
      <c r="L128" s="14" t="s">
        <v>548</v>
      </c>
      <c r="M128">
        <v>1011</v>
      </c>
      <c r="N128">
        <v>2</v>
      </c>
      <c r="O128">
        <v>2022</v>
      </c>
      <c r="P128">
        <v>1172</v>
      </c>
      <c r="Q128" s="14" t="s">
        <v>546</v>
      </c>
      <c r="R128" t="s">
        <v>761</v>
      </c>
    </row>
    <row r="129" spans="1:18" x14ac:dyDescent="0.3">
      <c r="A129">
        <v>7512</v>
      </c>
      <c r="B129" s="13">
        <v>45202</v>
      </c>
      <c r="C129" s="13">
        <v>45205</v>
      </c>
      <c r="D129" s="14" t="s">
        <v>577</v>
      </c>
      <c r="E129" s="14" t="s">
        <v>156</v>
      </c>
      <c r="F129" s="14" t="s">
        <v>297</v>
      </c>
      <c r="G129" t="s">
        <v>534</v>
      </c>
      <c r="H129">
        <v>34</v>
      </c>
      <c r="I129" t="s">
        <v>781</v>
      </c>
      <c r="J129" s="14" t="s">
        <v>705</v>
      </c>
      <c r="K129" s="14" t="s">
        <v>554</v>
      </c>
      <c r="L129" s="14" t="s">
        <v>551</v>
      </c>
      <c r="M129">
        <v>1309</v>
      </c>
      <c r="N129">
        <v>1</v>
      </c>
      <c r="O129">
        <v>1309</v>
      </c>
      <c r="P129">
        <v>459</v>
      </c>
      <c r="Q129" s="14" t="s">
        <v>541</v>
      </c>
      <c r="R129" t="s">
        <v>755</v>
      </c>
    </row>
    <row r="130" spans="1:18" x14ac:dyDescent="0.3">
      <c r="A130">
        <v>7518</v>
      </c>
      <c r="B130" s="13">
        <v>45204</v>
      </c>
      <c r="C130" s="13">
        <v>45207</v>
      </c>
      <c r="D130" s="14" t="s">
        <v>577</v>
      </c>
      <c r="E130" s="14" t="s">
        <v>177</v>
      </c>
      <c r="F130" s="14" t="s">
        <v>298</v>
      </c>
      <c r="G130" t="s">
        <v>534</v>
      </c>
      <c r="H130">
        <v>39</v>
      </c>
      <c r="I130" t="s">
        <v>781</v>
      </c>
      <c r="J130" s="14" t="s">
        <v>706</v>
      </c>
      <c r="K130" s="14" t="s">
        <v>554</v>
      </c>
      <c r="L130" s="14" t="s">
        <v>549</v>
      </c>
      <c r="M130">
        <v>1773</v>
      </c>
      <c r="N130">
        <v>3</v>
      </c>
      <c r="O130">
        <v>5319</v>
      </c>
      <c r="P130">
        <v>4469</v>
      </c>
      <c r="Q130" s="14" t="s">
        <v>542</v>
      </c>
      <c r="R130" t="s">
        <v>756</v>
      </c>
    </row>
    <row r="131" spans="1:18" x14ac:dyDescent="0.3">
      <c r="A131">
        <v>7583</v>
      </c>
      <c r="B131" s="13">
        <v>45205</v>
      </c>
      <c r="C131" s="13">
        <v>45208</v>
      </c>
      <c r="D131" s="14" t="s">
        <v>577</v>
      </c>
      <c r="E131" s="14" t="s">
        <v>71</v>
      </c>
      <c r="F131" s="14" t="s">
        <v>299</v>
      </c>
      <c r="G131" t="s">
        <v>534</v>
      </c>
      <c r="H131">
        <v>54</v>
      </c>
      <c r="I131" t="s">
        <v>782</v>
      </c>
      <c r="J131" s="14" t="s">
        <v>707</v>
      </c>
      <c r="K131" s="14" t="s">
        <v>555</v>
      </c>
      <c r="L131" s="14" t="s">
        <v>550</v>
      </c>
      <c r="M131">
        <v>1826</v>
      </c>
      <c r="N131">
        <v>1</v>
      </c>
      <c r="O131">
        <v>1826</v>
      </c>
      <c r="P131">
        <v>976</v>
      </c>
      <c r="Q131" s="14" t="s">
        <v>542</v>
      </c>
      <c r="R131" t="s">
        <v>754</v>
      </c>
    </row>
    <row r="132" spans="1:18" x14ac:dyDescent="0.3">
      <c r="A132">
        <v>7586</v>
      </c>
      <c r="B132" s="13">
        <v>45206</v>
      </c>
      <c r="C132" s="13">
        <v>45209</v>
      </c>
      <c r="D132" s="14" t="s">
        <v>576</v>
      </c>
      <c r="E132" s="14" t="s">
        <v>165</v>
      </c>
      <c r="F132" s="14" t="s">
        <v>300</v>
      </c>
      <c r="G132" t="s">
        <v>534</v>
      </c>
      <c r="H132">
        <v>32</v>
      </c>
      <c r="I132" t="s">
        <v>781</v>
      </c>
      <c r="J132" s="14" t="s">
        <v>708</v>
      </c>
      <c r="K132" s="14" t="s">
        <v>555</v>
      </c>
      <c r="L132" s="14" t="s">
        <v>180</v>
      </c>
      <c r="M132">
        <v>1437</v>
      </c>
      <c r="N132">
        <v>1</v>
      </c>
      <c r="O132">
        <v>1437</v>
      </c>
      <c r="P132">
        <v>587</v>
      </c>
      <c r="Q132" s="14" t="s">
        <v>546</v>
      </c>
      <c r="R132" t="s">
        <v>757</v>
      </c>
    </row>
    <row r="133" spans="1:18" x14ac:dyDescent="0.3">
      <c r="A133">
        <v>7593</v>
      </c>
      <c r="B133" s="13">
        <v>45208</v>
      </c>
      <c r="C133" s="13">
        <v>45211</v>
      </c>
      <c r="D133" s="14" t="s">
        <v>576</v>
      </c>
      <c r="E133" s="14" t="s">
        <v>144</v>
      </c>
      <c r="F133" s="14" t="s">
        <v>301</v>
      </c>
      <c r="G133" t="s">
        <v>535</v>
      </c>
      <c r="H133">
        <v>20</v>
      </c>
      <c r="I133" t="s">
        <v>780</v>
      </c>
      <c r="J133" s="14" t="s">
        <v>709</v>
      </c>
      <c r="K133" s="14" t="s">
        <v>556</v>
      </c>
      <c r="L133" s="14" t="s">
        <v>547</v>
      </c>
      <c r="M133">
        <v>1523</v>
      </c>
      <c r="N133">
        <v>2</v>
      </c>
      <c r="O133">
        <v>3046</v>
      </c>
      <c r="P133">
        <v>2196</v>
      </c>
      <c r="Q133" s="14" t="s">
        <v>544</v>
      </c>
      <c r="R133" t="s">
        <v>759</v>
      </c>
    </row>
    <row r="134" spans="1:18" x14ac:dyDescent="0.3">
      <c r="A134">
        <v>7602</v>
      </c>
      <c r="B134" s="13">
        <v>45209</v>
      </c>
      <c r="C134" s="13">
        <v>45212</v>
      </c>
      <c r="D134" s="14" t="s">
        <v>576</v>
      </c>
      <c r="E134" s="14" t="s">
        <v>96</v>
      </c>
      <c r="F134" s="14" t="s">
        <v>302</v>
      </c>
      <c r="G134" t="s">
        <v>534</v>
      </c>
      <c r="H134">
        <v>25</v>
      </c>
      <c r="I134" t="s">
        <v>780</v>
      </c>
      <c r="J134" s="14" t="s">
        <v>710</v>
      </c>
      <c r="K134" s="14" t="s">
        <v>557</v>
      </c>
      <c r="L134" s="14" t="s">
        <v>548</v>
      </c>
      <c r="M134">
        <v>989</v>
      </c>
      <c r="N134">
        <v>2</v>
      </c>
      <c r="O134">
        <v>1978</v>
      </c>
      <c r="P134">
        <v>1128</v>
      </c>
      <c r="Q134" s="14" t="s">
        <v>543</v>
      </c>
      <c r="R134" t="s">
        <v>760</v>
      </c>
    </row>
    <row r="135" spans="1:18" x14ac:dyDescent="0.3">
      <c r="A135">
        <v>7612</v>
      </c>
      <c r="B135" s="13">
        <v>45210</v>
      </c>
      <c r="C135" s="13">
        <v>45213</v>
      </c>
      <c r="D135" s="14" t="s">
        <v>576</v>
      </c>
      <c r="E135" s="14" t="s">
        <v>128</v>
      </c>
      <c r="F135" s="14" t="s">
        <v>303</v>
      </c>
      <c r="G135" t="s">
        <v>534</v>
      </c>
      <c r="H135">
        <v>43</v>
      </c>
      <c r="I135" t="s">
        <v>781</v>
      </c>
      <c r="J135" s="14" t="s">
        <v>711</v>
      </c>
      <c r="K135" s="14" t="s">
        <v>558</v>
      </c>
      <c r="L135" s="14" t="s">
        <v>551</v>
      </c>
      <c r="M135">
        <v>1948</v>
      </c>
      <c r="N135">
        <v>2</v>
      </c>
      <c r="O135">
        <v>3896</v>
      </c>
      <c r="P135">
        <v>3046</v>
      </c>
      <c r="Q135" s="14" t="s">
        <v>546</v>
      </c>
      <c r="R135" t="s">
        <v>756</v>
      </c>
    </row>
    <row r="136" spans="1:18" x14ac:dyDescent="0.3">
      <c r="A136">
        <v>7823</v>
      </c>
      <c r="B136" s="13">
        <v>45212</v>
      </c>
      <c r="C136" s="13">
        <v>45215</v>
      </c>
      <c r="D136" s="14" t="s">
        <v>576</v>
      </c>
      <c r="E136" s="14" t="s">
        <v>85</v>
      </c>
      <c r="F136" s="14" t="s">
        <v>304</v>
      </c>
      <c r="G136" t="s">
        <v>534</v>
      </c>
      <c r="H136">
        <v>33</v>
      </c>
      <c r="I136" t="s">
        <v>781</v>
      </c>
      <c r="J136" s="14" t="s">
        <v>712</v>
      </c>
      <c r="K136" s="14" t="s">
        <v>560</v>
      </c>
      <c r="L136" s="14" t="s">
        <v>549</v>
      </c>
      <c r="M136">
        <v>1737</v>
      </c>
      <c r="N136">
        <v>2</v>
      </c>
      <c r="O136">
        <v>3474</v>
      </c>
      <c r="P136">
        <v>2624</v>
      </c>
      <c r="Q136" s="14" t="s">
        <v>543</v>
      </c>
      <c r="R136" t="s">
        <v>754</v>
      </c>
    </row>
    <row r="137" spans="1:18" x14ac:dyDescent="0.3">
      <c r="A137">
        <v>7916</v>
      </c>
      <c r="B137" s="13">
        <v>45213</v>
      </c>
      <c r="C137" s="13">
        <v>45216</v>
      </c>
      <c r="D137" s="14" t="s">
        <v>576</v>
      </c>
      <c r="E137" s="14" t="s">
        <v>109</v>
      </c>
      <c r="F137" s="14" t="s">
        <v>305</v>
      </c>
      <c r="G137" t="s">
        <v>534</v>
      </c>
      <c r="H137">
        <v>46</v>
      </c>
      <c r="I137" t="s">
        <v>782</v>
      </c>
      <c r="J137" s="14" t="s">
        <v>713</v>
      </c>
      <c r="K137" s="14" t="s">
        <v>558</v>
      </c>
      <c r="L137" s="14" t="s">
        <v>547</v>
      </c>
      <c r="M137">
        <v>1973</v>
      </c>
      <c r="N137">
        <v>2</v>
      </c>
      <c r="O137">
        <v>3946</v>
      </c>
      <c r="P137">
        <v>3096</v>
      </c>
      <c r="Q137" s="14" t="s">
        <v>546</v>
      </c>
      <c r="R137" t="s">
        <v>759</v>
      </c>
    </row>
    <row r="138" spans="1:18" x14ac:dyDescent="0.3">
      <c r="A138">
        <v>7941</v>
      </c>
      <c r="B138" s="13">
        <v>45214</v>
      </c>
      <c r="C138" s="13">
        <v>45217</v>
      </c>
      <c r="D138" s="14" t="s">
        <v>576</v>
      </c>
      <c r="E138" s="14" t="s">
        <v>77</v>
      </c>
      <c r="F138" s="14" t="s">
        <v>306</v>
      </c>
      <c r="G138" t="s">
        <v>535</v>
      </c>
      <c r="H138">
        <v>37</v>
      </c>
      <c r="I138" t="s">
        <v>781</v>
      </c>
      <c r="J138" s="14" t="s">
        <v>630</v>
      </c>
      <c r="K138" s="14" t="s">
        <v>556</v>
      </c>
      <c r="L138" s="14" t="s">
        <v>550</v>
      </c>
      <c r="M138">
        <v>1185</v>
      </c>
      <c r="N138">
        <v>2</v>
      </c>
      <c r="O138">
        <v>2370</v>
      </c>
      <c r="P138">
        <v>1520</v>
      </c>
      <c r="Q138" s="14" t="s">
        <v>544</v>
      </c>
      <c r="R138" t="s">
        <v>759</v>
      </c>
    </row>
    <row r="139" spans="1:18" x14ac:dyDescent="0.3">
      <c r="A139">
        <v>7981</v>
      </c>
      <c r="B139" s="13">
        <v>45216</v>
      </c>
      <c r="C139" s="13">
        <v>45219</v>
      </c>
      <c r="D139" s="14" t="s">
        <v>575</v>
      </c>
      <c r="E139" s="14" t="s">
        <v>45</v>
      </c>
      <c r="F139" s="14" t="s">
        <v>307</v>
      </c>
      <c r="G139" t="s">
        <v>535</v>
      </c>
      <c r="H139">
        <v>59</v>
      </c>
      <c r="I139" t="s">
        <v>782</v>
      </c>
      <c r="J139" s="14" t="s">
        <v>608</v>
      </c>
      <c r="K139" s="14" t="s">
        <v>554</v>
      </c>
      <c r="L139" s="14" t="s">
        <v>548</v>
      </c>
      <c r="M139">
        <v>1330</v>
      </c>
      <c r="N139">
        <v>1</v>
      </c>
      <c r="O139">
        <v>1330</v>
      </c>
      <c r="P139">
        <v>480</v>
      </c>
      <c r="Q139" s="14" t="s">
        <v>544</v>
      </c>
      <c r="R139" t="s">
        <v>756</v>
      </c>
    </row>
    <row r="140" spans="1:18" x14ac:dyDescent="0.3">
      <c r="A140">
        <v>8023</v>
      </c>
      <c r="B140" s="13">
        <v>45217</v>
      </c>
      <c r="C140" s="13">
        <v>45220</v>
      </c>
      <c r="D140" s="14" t="s">
        <v>576</v>
      </c>
      <c r="E140" s="14" t="s">
        <v>20</v>
      </c>
      <c r="F140" s="14" t="s">
        <v>350</v>
      </c>
      <c r="G140" t="s">
        <v>534</v>
      </c>
      <c r="H140">
        <v>29</v>
      </c>
      <c r="I140" t="s">
        <v>780</v>
      </c>
      <c r="J140" s="14" t="s">
        <v>714</v>
      </c>
      <c r="K140" s="14" t="s">
        <v>556</v>
      </c>
      <c r="L140" s="14" t="s">
        <v>180</v>
      </c>
      <c r="M140">
        <v>1075</v>
      </c>
      <c r="N140">
        <v>1</v>
      </c>
      <c r="O140">
        <v>1075</v>
      </c>
      <c r="P140">
        <v>225</v>
      </c>
      <c r="Q140" s="14" t="s">
        <v>541</v>
      </c>
      <c r="R140" t="s">
        <v>760</v>
      </c>
    </row>
    <row r="141" spans="1:18" x14ac:dyDescent="0.3">
      <c r="A141">
        <v>8062</v>
      </c>
      <c r="B141" s="13">
        <v>45218</v>
      </c>
      <c r="C141" s="13">
        <v>45221</v>
      </c>
      <c r="D141" s="14" t="s">
        <v>576</v>
      </c>
      <c r="E141" s="14" t="s">
        <v>37</v>
      </c>
      <c r="F141" s="14" t="s">
        <v>308</v>
      </c>
      <c r="G141" t="s">
        <v>535</v>
      </c>
      <c r="H141">
        <v>40</v>
      </c>
      <c r="I141" t="s">
        <v>781</v>
      </c>
      <c r="J141" s="14" t="s">
        <v>715</v>
      </c>
      <c r="K141" s="14" t="s">
        <v>557</v>
      </c>
      <c r="L141" s="14" t="s">
        <v>549</v>
      </c>
      <c r="M141">
        <v>1501</v>
      </c>
      <c r="N141">
        <v>2</v>
      </c>
      <c r="O141">
        <v>3002</v>
      </c>
      <c r="P141">
        <v>2152</v>
      </c>
      <c r="Q141" s="14" t="s">
        <v>541</v>
      </c>
      <c r="R141" t="s">
        <v>761</v>
      </c>
    </row>
    <row r="142" spans="1:18" x14ac:dyDescent="0.3">
      <c r="A142">
        <v>8145</v>
      </c>
      <c r="B142" s="13">
        <v>45220</v>
      </c>
      <c r="C142" s="13">
        <v>45223</v>
      </c>
      <c r="D142" s="14" t="s">
        <v>576</v>
      </c>
      <c r="E142" s="14" t="s">
        <v>12</v>
      </c>
      <c r="F142" s="14" t="s">
        <v>309</v>
      </c>
      <c r="G142" t="s">
        <v>535</v>
      </c>
      <c r="H142">
        <v>22</v>
      </c>
      <c r="I142" t="s">
        <v>780</v>
      </c>
      <c r="J142" s="14" t="s">
        <v>716</v>
      </c>
      <c r="K142" s="14" t="s">
        <v>560</v>
      </c>
      <c r="L142" s="14" t="s">
        <v>551</v>
      </c>
      <c r="M142">
        <v>1715</v>
      </c>
      <c r="N142">
        <v>2</v>
      </c>
      <c r="O142">
        <v>3430</v>
      </c>
      <c r="P142">
        <v>2580</v>
      </c>
      <c r="Q142" s="14" t="s">
        <v>541</v>
      </c>
      <c r="R142" t="s">
        <v>757</v>
      </c>
    </row>
    <row r="143" spans="1:18" x14ac:dyDescent="0.3">
      <c r="A143">
        <v>8174</v>
      </c>
      <c r="B143" s="13">
        <v>45221</v>
      </c>
      <c r="C143" s="13">
        <v>45224</v>
      </c>
      <c r="D143" s="14" t="s">
        <v>576</v>
      </c>
      <c r="E143" s="14" t="s">
        <v>74</v>
      </c>
      <c r="F143" s="14" t="s">
        <v>310</v>
      </c>
      <c r="G143" t="s">
        <v>534</v>
      </c>
      <c r="H143">
        <v>56</v>
      </c>
      <c r="I143" t="s">
        <v>782</v>
      </c>
      <c r="J143" s="14" t="s">
        <v>717</v>
      </c>
      <c r="K143" s="14" t="s">
        <v>554</v>
      </c>
      <c r="L143" s="14" t="s">
        <v>180</v>
      </c>
      <c r="M143">
        <v>1443</v>
      </c>
      <c r="N143">
        <v>2</v>
      </c>
      <c r="O143">
        <v>2886</v>
      </c>
      <c r="P143">
        <v>2036</v>
      </c>
      <c r="Q143" s="14" t="s">
        <v>542</v>
      </c>
      <c r="R143" t="s">
        <v>757</v>
      </c>
    </row>
    <row r="144" spans="1:18" x14ac:dyDescent="0.3">
      <c r="A144">
        <v>8176</v>
      </c>
      <c r="B144" s="13">
        <v>45222</v>
      </c>
      <c r="C144" s="13">
        <v>45225</v>
      </c>
      <c r="D144" s="14" t="s">
        <v>576</v>
      </c>
      <c r="E144" s="14" t="s">
        <v>119</v>
      </c>
      <c r="F144" s="14" t="s">
        <v>258</v>
      </c>
      <c r="G144" t="s">
        <v>535</v>
      </c>
      <c r="H144">
        <v>26</v>
      </c>
      <c r="I144" t="s">
        <v>780</v>
      </c>
      <c r="J144" s="14" t="s">
        <v>662</v>
      </c>
      <c r="K144" s="14" t="s">
        <v>561</v>
      </c>
      <c r="L144" s="14" t="s">
        <v>550</v>
      </c>
      <c r="M144">
        <v>1353</v>
      </c>
      <c r="N144">
        <v>2</v>
      </c>
      <c r="O144">
        <v>2706</v>
      </c>
      <c r="P144">
        <v>1856</v>
      </c>
      <c r="Q144" s="14" t="s">
        <v>542</v>
      </c>
      <c r="R144" t="s">
        <v>760</v>
      </c>
    </row>
    <row r="145" spans="1:18" x14ac:dyDescent="0.3">
      <c r="A145">
        <v>8219</v>
      </c>
      <c r="B145" s="13">
        <v>45224</v>
      </c>
      <c r="C145" s="13">
        <v>45227</v>
      </c>
      <c r="D145" s="14" t="s">
        <v>576</v>
      </c>
      <c r="E145" s="14" t="s">
        <v>102</v>
      </c>
      <c r="F145" s="14" t="s">
        <v>311</v>
      </c>
      <c r="G145" t="s">
        <v>535</v>
      </c>
      <c r="H145">
        <v>55</v>
      </c>
      <c r="I145" t="s">
        <v>782</v>
      </c>
      <c r="J145" s="14" t="s">
        <v>718</v>
      </c>
      <c r="K145" s="14" t="s">
        <v>561</v>
      </c>
      <c r="L145" s="14" t="s">
        <v>548</v>
      </c>
      <c r="M145">
        <v>1603</v>
      </c>
      <c r="N145">
        <v>2</v>
      </c>
      <c r="O145">
        <v>3206</v>
      </c>
      <c r="P145">
        <v>2356</v>
      </c>
      <c r="Q145" s="14" t="s">
        <v>544</v>
      </c>
      <c r="R145" t="s">
        <v>758</v>
      </c>
    </row>
    <row r="146" spans="1:18" x14ac:dyDescent="0.3">
      <c r="A146">
        <v>8254</v>
      </c>
      <c r="B146" s="13">
        <v>45225</v>
      </c>
      <c r="C146" s="13">
        <v>45228</v>
      </c>
      <c r="D146" s="14" t="s">
        <v>576</v>
      </c>
      <c r="E146" s="14" t="s">
        <v>89</v>
      </c>
      <c r="F146" s="14" t="s">
        <v>312</v>
      </c>
      <c r="G146" t="s">
        <v>534</v>
      </c>
      <c r="H146">
        <v>54</v>
      </c>
      <c r="I146" t="s">
        <v>782</v>
      </c>
      <c r="J146" s="14" t="s">
        <v>719</v>
      </c>
      <c r="K146" s="14" t="s">
        <v>555</v>
      </c>
      <c r="L146" s="14" t="s">
        <v>547</v>
      </c>
      <c r="M146">
        <v>1240</v>
      </c>
      <c r="N146">
        <v>1</v>
      </c>
      <c r="O146">
        <v>1240</v>
      </c>
      <c r="P146">
        <v>390</v>
      </c>
      <c r="Q146" s="14" t="s">
        <v>546</v>
      </c>
      <c r="R146" t="s">
        <v>761</v>
      </c>
    </row>
    <row r="147" spans="1:18" x14ac:dyDescent="0.3">
      <c r="A147">
        <v>8257</v>
      </c>
      <c r="B147" s="13">
        <v>45226</v>
      </c>
      <c r="C147" s="13">
        <v>45229</v>
      </c>
      <c r="D147" s="14" t="s">
        <v>576</v>
      </c>
      <c r="E147" s="14" t="s">
        <v>153</v>
      </c>
      <c r="F147" s="14" t="s">
        <v>313</v>
      </c>
      <c r="G147" t="s">
        <v>534</v>
      </c>
      <c r="H147">
        <v>31</v>
      </c>
      <c r="I147" t="s">
        <v>781</v>
      </c>
      <c r="J147" s="14" t="s">
        <v>720</v>
      </c>
      <c r="K147" s="14" t="s">
        <v>554</v>
      </c>
      <c r="L147" s="14" t="s">
        <v>549</v>
      </c>
      <c r="M147">
        <v>1850</v>
      </c>
      <c r="N147">
        <v>2</v>
      </c>
      <c r="O147">
        <v>3700</v>
      </c>
      <c r="P147">
        <v>2850</v>
      </c>
      <c r="Q147" s="14" t="s">
        <v>544</v>
      </c>
      <c r="R147" t="s">
        <v>758</v>
      </c>
    </row>
    <row r="148" spans="1:18" x14ac:dyDescent="0.3">
      <c r="A148">
        <v>8267</v>
      </c>
      <c r="B148" s="13">
        <v>45228</v>
      </c>
      <c r="C148" s="13">
        <v>45231</v>
      </c>
      <c r="D148" s="14" t="s">
        <v>576</v>
      </c>
      <c r="E148" s="14" t="s">
        <v>53</v>
      </c>
      <c r="F148" s="14" t="s">
        <v>314</v>
      </c>
      <c r="G148" t="s">
        <v>534</v>
      </c>
      <c r="H148">
        <v>52</v>
      </c>
      <c r="I148" t="s">
        <v>782</v>
      </c>
      <c r="J148" s="14" t="s">
        <v>581</v>
      </c>
      <c r="K148" s="14" t="s">
        <v>556</v>
      </c>
      <c r="L148" s="14" t="s">
        <v>551</v>
      </c>
      <c r="M148">
        <v>1387</v>
      </c>
      <c r="N148">
        <v>1</v>
      </c>
      <c r="O148">
        <v>1387</v>
      </c>
      <c r="P148">
        <v>537</v>
      </c>
      <c r="Q148" s="14" t="s">
        <v>541</v>
      </c>
      <c r="R148" t="s">
        <v>758</v>
      </c>
    </row>
    <row r="149" spans="1:18" x14ac:dyDescent="0.3">
      <c r="A149">
        <v>8275</v>
      </c>
      <c r="B149" s="13">
        <v>45229</v>
      </c>
      <c r="C149" s="13">
        <v>45232</v>
      </c>
      <c r="D149" s="14" t="s">
        <v>576</v>
      </c>
      <c r="E149" s="14" t="s">
        <v>174</v>
      </c>
      <c r="F149" s="14" t="s">
        <v>315</v>
      </c>
      <c r="G149" t="s">
        <v>534</v>
      </c>
      <c r="H149">
        <v>23</v>
      </c>
      <c r="I149" t="s">
        <v>780</v>
      </c>
      <c r="J149" s="14" t="s">
        <v>721</v>
      </c>
      <c r="K149" s="14" t="s">
        <v>556</v>
      </c>
      <c r="L149" s="14" t="s">
        <v>550</v>
      </c>
      <c r="M149">
        <v>1390</v>
      </c>
      <c r="N149">
        <v>1</v>
      </c>
      <c r="O149">
        <v>1390</v>
      </c>
      <c r="P149">
        <v>540</v>
      </c>
      <c r="Q149" s="14" t="s">
        <v>541</v>
      </c>
      <c r="R149" t="s">
        <v>754</v>
      </c>
    </row>
    <row r="150" spans="1:18" x14ac:dyDescent="0.3">
      <c r="A150">
        <v>8309</v>
      </c>
      <c r="B150" s="13">
        <v>45230</v>
      </c>
      <c r="C150" s="13">
        <v>45233</v>
      </c>
      <c r="D150" s="14" t="s">
        <v>577</v>
      </c>
      <c r="E150" s="14" t="s">
        <v>139</v>
      </c>
      <c r="F150" s="14" t="s">
        <v>316</v>
      </c>
      <c r="G150" t="s">
        <v>534</v>
      </c>
      <c r="H150">
        <v>38</v>
      </c>
      <c r="I150" t="s">
        <v>781</v>
      </c>
      <c r="J150" s="14" t="s">
        <v>722</v>
      </c>
      <c r="K150" s="14" t="s">
        <v>558</v>
      </c>
      <c r="L150" s="14" t="s">
        <v>180</v>
      </c>
      <c r="M150">
        <v>1709</v>
      </c>
      <c r="N150">
        <v>2</v>
      </c>
      <c r="O150">
        <v>3418</v>
      </c>
      <c r="P150">
        <v>2568</v>
      </c>
      <c r="Q150" s="14" t="s">
        <v>541</v>
      </c>
      <c r="R150" t="s">
        <v>754</v>
      </c>
    </row>
    <row r="151" spans="1:18" x14ac:dyDescent="0.3">
      <c r="A151">
        <v>8395</v>
      </c>
      <c r="B151" s="13">
        <v>45231</v>
      </c>
      <c r="C151" s="13">
        <v>45234</v>
      </c>
      <c r="D151" s="14" t="s">
        <v>577</v>
      </c>
      <c r="E151" s="14" t="s">
        <v>129</v>
      </c>
      <c r="F151" s="14" t="s">
        <v>317</v>
      </c>
      <c r="G151" t="s">
        <v>534</v>
      </c>
      <c r="H151">
        <v>57</v>
      </c>
      <c r="I151" t="s">
        <v>782</v>
      </c>
      <c r="J151" s="14" t="s">
        <v>723</v>
      </c>
      <c r="K151" s="14" t="s">
        <v>559</v>
      </c>
      <c r="L151" s="14" t="s">
        <v>548</v>
      </c>
      <c r="M151">
        <v>905</v>
      </c>
      <c r="N151">
        <v>2</v>
      </c>
      <c r="O151">
        <v>1810</v>
      </c>
      <c r="P151">
        <v>960</v>
      </c>
      <c r="Q151" s="14" t="s">
        <v>541</v>
      </c>
      <c r="R151" t="s">
        <v>754</v>
      </c>
    </row>
    <row r="152" spans="1:18" x14ac:dyDescent="0.3">
      <c r="A152">
        <v>8462</v>
      </c>
      <c r="B152" s="13">
        <v>45234</v>
      </c>
      <c r="C152" s="13">
        <v>45237</v>
      </c>
      <c r="D152" s="14" t="s">
        <v>577</v>
      </c>
      <c r="E152" s="14" t="s">
        <v>29</v>
      </c>
      <c r="F152" s="14" t="s">
        <v>318</v>
      </c>
      <c r="G152" t="s">
        <v>534</v>
      </c>
      <c r="H152">
        <v>36</v>
      </c>
      <c r="I152" t="s">
        <v>781</v>
      </c>
      <c r="J152" s="14" t="s">
        <v>724</v>
      </c>
      <c r="K152" s="14" t="s">
        <v>560</v>
      </c>
      <c r="L152" s="14" t="s">
        <v>547</v>
      </c>
      <c r="M152">
        <v>1519</v>
      </c>
      <c r="N152">
        <v>2</v>
      </c>
      <c r="O152">
        <v>3038</v>
      </c>
      <c r="P152">
        <v>2188</v>
      </c>
      <c r="Q152" s="14" t="s">
        <v>541</v>
      </c>
      <c r="R152" t="s">
        <v>759</v>
      </c>
    </row>
    <row r="153" spans="1:18" x14ac:dyDescent="0.3">
      <c r="A153">
        <v>8597</v>
      </c>
      <c r="B153" s="13">
        <v>45238</v>
      </c>
      <c r="C153" s="13">
        <v>45241</v>
      </c>
      <c r="D153" s="14" t="s">
        <v>577</v>
      </c>
      <c r="E153" s="14" t="s">
        <v>64</v>
      </c>
      <c r="F153" s="14" t="s">
        <v>319</v>
      </c>
      <c r="G153" t="s">
        <v>535</v>
      </c>
      <c r="H153">
        <v>48</v>
      </c>
      <c r="I153" t="s">
        <v>782</v>
      </c>
      <c r="J153" s="14" t="s">
        <v>725</v>
      </c>
      <c r="K153" s="14" t="s">
        <v>561</v>
      </c>
      <c r="L153" s="14" t="s">
        <v>551</v>
      </c>
      <c r="M153">
        <v>1361</v>
      </c>
      <c r="N153">
        <v>2</v>
      </c>
      <c r="O153">
        <v>2722</v>
      </c>
      <c r="P153">
        <v>1872</v>
      </c>
      <c r="Q153" s="14" t="s">
        <v>544</v>
      </c>
      <c r="R153" t="s">
        <v>756</v>
      </c>
    </row>
    <row r="154" spans="1:18" x14ac:dyDescent="0.3">
      <c r="A154">
        <v>8623</v>
      </c>
      <c r="B154" s="13">
        <v>45242</v>
      </c>
      <c r="C154" s="13">
        <v>45245</v>
      </c>
      <c r="D154" s="14" t="s">
        <v>577</v>
      </c>
      <c r="E154" s="14" t="s">
        <v>112</v>
      </c>
      <c r="F154" s="14" t="s">
        <v>320</v>
      </c>
      <c r="G154" t="s">
        <v>535</v>
      </c>
      <c r="H154">
        <v>53</v>
      </c>
      <c r="I154" t="s">
        <v>782</v>
      </c>
      <c r="J154" s="14" t="s">
        <v>726</v>
      </c>
      <c r="K154" s="14" t="s">
        <v>556</v>
      </c>
      <c r="L154" s="14" t="s">
        <v>549</v>
      </c>
      <c r="M154">
        <v>1879</v>
      </c>
      <c r="N154">
        <v>2</v>
      </c>
      <c r="O154">
        <v>3758</v>
      </c>
      <c r="P154">
        <v>2908</v>
      </c>
      <c r="Q154" s="14" t="s">
        <v>543</v>
      </c>
      <c r="R154" t="s">
        <v>760</v>
      </c>
    </row>
    <row r="155" spans="1:18" x14ac:dyDescent="0.3">
      <c r="A155">
        <v>8712</v>
      </c>
      <c r="B155" s="13">
        <v>45246</v>
      </c>
      <c r="C155" s="13">
        <v>45249</v>
      </c>
      <c r="D155" s="14" t="s">
        <v>576</v>
      </c>
      <c r="E155" s="14" t="s">
        <v>80</v>
      </c>
      <c r="F155" s="14" t="s">
        <v>321</v>
      </c>
      <c r="G155" t="s">
        <v>535</v>
      </c>
      <c r="H155">
        <v>27</v>
      </c>
      <c r="I155" t="s">
        <v>780</v>
      </c>
      <c r="J155" s="14" t="s">
        <v>727</v>
      </c>
      <c r="K155" s="14" t="s">
        <v>557</v>
      </c>
      <c r="L155" s="14" t="s">
        <v>180</v>
      </c>
      <c r="M155">
        <v>1092</v>
      </c>
      <c r="N155">
        <v>1</v>
      </c>
      <c r="O155">
        <v>1092</v>
      </c>
      <c r="P155">
        <v>242</v>
      </c>
      <c r="Q155" s="14" t="s">
        <v>546</v>
      </c>
      <c r="R155" t="s">
        <v>761</v>
      </c>
    </row>
    <row r="156" spans="1:18" x14ac:dyDescent="0.3">
      <c r="A156">
        <v>8745</v>
      </c>
      <c r="B156" s="13">
        <v>45250</v>
      </c>
      <c r="C156" s="13">
        <v>45253</v>
      </c>
      <c r="D156" s="14" t="s">
        <v>575</v>
      </c>
      <c r="E156" s="14" t="s">
        <v>33</v>
      </c>
      <c r="F156" s="14" t="s">
        <v>322</v>
      </c>
      <c r="G156" t="s">
        <v>534</v>
      </c>
      <c r="H156">
        <v>57</v>
      </c>
      <c r="I156" t="s">
        <v>782</v>
      </c>
      <c r="J156" s="14" t="s">
        <v>700</v>
      </c>
      <c r="K156" s="14" t="s">
        <v>556</v>
      </c>
      <c r="L156" s="14" t="s">
        <v>550</v>
      </c>
      <c r="M156">
        <v>1393</v>
      </c>
      <c r="N156">
        <v>1</v>
      </c>
      <c r="O156">
        <v>1393</v>
      </c>
      <c r="P156">
        <v>543</v>
      </c>
      <c r="Q156" s="14" t="s">
        <v>541</v>
      </c>
      <c r="R156" t="s">
        <v>760</v>
      </c>
    </row>
    <row r="157" spans="1:18" x14ac:dyDescent="0.3">
      <c r="A157">
        <v>8751</v>
      </c>
      <c r="B157" s="13">
        <v>45254</v>
      </c>
      <c r="C157" s="13">
        <v>45257</v>
      </c>
      <c r="D157" s="14" t="s">
        <v>576</v>
      </c>
      <c r="E157" s="14" t="s">
        <v>91</v>
      </c>
      <c r="F157" s="14" t="s">
        <v>323</v>
      </c>
      <c r="G157" t="s">
        <v>534</v>
      </c>
      <c r="H157">
        <v>30</v>
      </c>
      <c r="I157" t="s">
        <v>780</v>
      </c>
      <c r="J157" s="14" t="s">
        <v>728</v>
      </c>
      <c r="K157" s="14" t="s">
        <v>554</v>
      </c>
      <c r="L157" s="14" t="s">
        <v>548</v>
      </c>
      <c r="M157">
        <v>1631</v>
      </c>
      <c r="N157">
        <v>1</v>
      </c>
      <c r="O157">
        <v>1631</v>
      </c>
      <c r="P157">
        <v>781</v>
      </c>
      <c r="Q157" s="14" t="s">
        <v>541</v>
      </c>
      <c r="R157" t="s">
        <v>760</v>
      </c>
    </row>
    <row r="158" spans="1:18" x14ac:dyDescent="0.3">
      <c r="A158">
        <v>8769</v>
      </c>
      <c r="B158" s="13">
        <v>45261</v>
      </c>
      <c r="C158" s="13">
        <v>45264</v>
      </c>
      <c r="D158" s="14" t="s">
        <v>576</v>
      </c>
      <c r="E158" s="14" t="s">
        <v>47</v>
      </c>
      <c r="F158" s="14" t="s">
        <v>324</v>
      </c>
      <c r="G158" t="s">
        <v>535</v>
      </c>
      <c r="H158">
        <v>41</v>
      </c>
      <c r="I158" t="s">
        <v>781</v>
      </c>
      <c r="J158" s="14" t="s">
        <v>729</v>
      </c>
      <c r="K158" s="14" t="s">
        <v>559</v>
      </c>
      <c r="L158" s="14" t="s">
        <v>547</v>
      </c>
      <c r="M158">
        <v>982</v>
      </c>
      <c r="N158">
        <v>1</v>
      </c>
      <c r="O158">
        <v>982</v>
      </c>
      <c r="P158">
        <v>132</v>
      </c>
      <c r="Q158" s="14" t="s">
        <v>544</v>
      </c>
      <c r="R158" t="s">
        <v>757</v>
      </c>
    </row>
    <row r="159" spans="1:18" x14ac:dyDescent="0.3">
      <c r="A159">
        <v>8796</v>
      </c>
      <c r="B159" s="13">
        <v>45262</v>
      </c>
      <c r="C159" s="13">
        <v>45265</v>
      </c>
      <c r="D159" s="14" t="s">
        <v>577</v>
      </c>
      <c r="E159" s="14" t="s">
        <v>69</v>
      </c>
      <c r="F159" s="14" t="s">
        <v>325</v>
      </c>
      <c r="G159" t="s">
        <v>535</v>
      </c>
      <c r="H159">
        <v>22</v>
      </c>
      <c r="I159" t="s">
        <v>780</v>
      </c>
      <c r="J159" s="14" t="s">
        <v>730</v>
      </c>
      <c r="K159" s="14" t="s">
        <v>560</v>
      </c>
      <c r="L159" s="14" t="s">
        <v>551</v>
      </c>
      <c r="M159">
        <v>1496</v>
      </c>
      <c r="N159">
        <v>2</v>
      </c>
      <c r="O159">
        <v>2992</v>
      </c>
      <c r="P159">
        <v>2142</v>
      </c>
      <c r="Q159" s="14" t="s">
        <v>543</v>
      </c>
      <c r="R159" t="s">
        <v>755</v>
      </c>
    </row>
    <row r="160" spans="1:18" x14ac:dyDescent="0.3">
      <c r="A160">
        <v>8910</v>
      </c>
      <c r="B160" s="13">
        <v>45262</v>
      </c>
      <c r="C160" s="13">
        <v>45265</v>
      </c>
      <c r="D160" s="14" t="s">
        <v>575</v>
      </c>
      <c r="E160" s="14" t="s">
        <v>6</v>
      </c>
      <c r="F160" s="14" t="s">
        <v>326</v>
      </c>
      <c r="G160" t="s">
        <v>534</v>
      </c>
      <c r="H160">
        <v>55</v>
      </c>
      <c r="I160" t="s">
        <v>782</v>
      </c>
      <c r="J160" s="14" t="s">
        <v>731</v>
      </c>
      <c r="K160" s="14" t="s">
        <v>558</v>
      </c>
      <c r="L160" s="14" t="s">
        <v>549</v>
      </c>
      <c r="M160">
        <v>1415</v>
      </c>
      <c r="N160">
        <v>2</v>
      </c>
      <c r="O160">
        <v>2830</v>
      </c>
      <c r="P160">
        <v>1980</v>
      </c>
      <c r="Q160" s="14" t="s">
        <v>546</v>
      </c>
      <c r="R160" t="s">
        <v>758</v>
      </c>
    </row>
    <row r="161" spans="1:18" x14ac:dyDescent="0.3">
      <c r="A161">
        <v>8937</v>
      </c>
      <c r="B161" s="13">
        <v>45264</v>
      </c>
      <c r="C161" s="13">
        <v>45267</v>
      </c>
      <c r="D161" s="14" t="s">
        <v>576</v>
      </c>
      <c r="E161" s="14" t="s">
        <v>157</v>
      </c>
      <c r="F161" s="14" t="s">
        <v>327</v>
      </c>
      <c r="G161" t="s">
        <v>534</v>
      </c>
      <c r="H161">
        <v>23</v>
      </c>
      <c r="I161" t="s">
        <v>780</v>
      </c>
      <c r="J161" s="14" t="s">
        <v>732</v>
      </c>
      <c r="K161" s="14" t="s">
        <v>555</v>
      </c>
      <c r="L161" s="14" t="s">
        <v>550</v>
      </c>
      <c r="M161">
        <v>1806</v>
      </c>
      <c r="N161">
        <v>1</v>
      </c>
      <c r="O161">
        <v>1806</v>
      </c>
      <c r="P161">
        <v>956</v>
      </c>
      <c r="Q161" s="14" t="s">
        <v>543</v>
      </c>
      <c r="R161" t="s">
        <v>759</v>
      </c>
    </row>
    <row r="162" spans="1:18" x14ac:dyDescent="0.3">
      <c r="A162">
        <v>9206</v>
      </c>
      <c r="B162" s="13">
        <v>45265</v>
      </c>
      <c r="C162" s="13">
        <v>45268</v>
      </c>
      <c r="D162" s="14" t="s">
        <v>576</v>
      </c>
      <c r="E162" s="14" t="s">
        <v>43</v>
      </c>
      <c r="F162" s="14" t="s">
        <v>236</v>
      </c>
      <c r="G162" t="s">
        <v>535</v>
      </c>
      <c r="H162">
        <v>51</v>
      </c>
      <c r="I162" t="s">
        <v>782</v>
      </c>
      <c r="J162" s="14" t="s">
        <v>733</v>
      </c>
      <c r="K162" s="14" t="s">
        <v>559</v>
      </c>
      <c r="L162" s="14" t="s">
        <v>180</v>
      </c>
      <c r="M162">
        <v>1421</v>
      </c>
      <c r="N162">
        <v>1</v>
      </c>
      <c r="O162">
        <v>1421</v>
      </c>
      <c r="P162">
        <v>571</v>
      </c>
      <c r="Q162" s="14" t="s">
        <v>543</v>
      </c>
      <c r="R162" t="s">
        <v>754</v>
      </c>
    </row>
    <row r="163" spans="1:18" x14ac:dyDescent="0.3">
      <c r="A163">
        <v>9268</v>
      </c>
      <c r="B163" s="13">
        <v>45265</v>
      </c>
      <c r="C163" s="13">
        <v>45268</v>
      </c>
      <c r="D163" s="14" t="s">
        <v>576</v>
      </c>
      <c r="E163" s="14" t="s">
        <v>18</v>
      </c>
      <c r="F163" s="14" t="s">
        <v>181</v>
      </c>
      <c r="G163" t="s">
        <v>534</v>
      </c>
      <c r="H163">
        <v>39</v>
      </c>
      <c r="I163" t="s">
        <v>781</v>
      </c>
      <c r="J163" s="14" t="s">
        <v>734</v>
      </c>
      <c r="K163" s="14" t="s">
        <v>560</v>
      </c>
      <c r="L163" s="14" t="s">
        <v>548</v>
      </c>
      <c r="M163">
        <v>1042</v>
      </c>
      <c r="N163">
        <v>2</v>
      </c>
      <c r="O163">
        <v>2084</v>
      </c>
      <c r="P163">
        <v>1234</v>
      </c>
      <c r="Q163" s="14" t="s">
        <v>543</v>
      </c>
      <c r="R163" t="s">
        <v>756</v>
      </c>
    </row>
    <row r="164" spans="1:18" x14ac:dyDescent="0.3">
      <c r="A164">
        <v>9270</v>
      </c>
      <c r="B164" s="13">
        <v>45267</v>
      </c>
      <c r="C164" s="13">
        <v>45270</v>
      </c>
      <c r="D164" s="14" t="s">
        <v>576</v>
      </c>
      <c r="E164" s="14" t="s">
        <v>134</v>
      </c>
      <c r="F164" s="14" t="s">
        <v>328</v>
      </c>
      <c r="G164" t="s">
        <v>535</v>
      </c>
      <c r="H164">
        <v>26</v>
      </c>
      <c r="I164" t="s">
        <v>780</v>
      </c>
      <c r="J164" s="14" t="s">
        <v>735</v>
      </c>
      <c r="K164" s="14" t="s">
        <v>557</v>
      </c>
      <c r="L164" s="14" t="s">
        <v>547</v>
      </c>
      <c r="M164">
        <v>1931</v>
      </c>
      <c r="N164">
        <v>1</v>
      </c>
      <c r="O164">
        <v>1931</v>
      </c>
      <c r="P164">
        <v>1081</v>
      </c>
      <c r="Q164" s="14" t="s">
        <v>541</v>
      </c>
      <c r="R164" t="s">
        <v>760</v>
      </c>
    </row>
    <row r="165" spans="1:18" x14ac:dyDescent="0.3">
      <c r="A165">
        <v>9305</v>
      </c>
      <c r="B165" s="13">
        <v>45268</v>
      </c>
      <c r="C165" s="13">
        <v>45271</v>
      </c>
      <c r="D165" s="14" t="s">
        <v>576</v>
      </c>
      <c r="E165" s="14" t="s">
        <v>115</v>
      </c>
      <c r="F165" s="14" t="s">
        <v>329</v>
      </c>
      <c r="G165" t="s">
        <v>535</v>
      </c>
      <c r="H165">
        <v>33</v>
      </c>
      <c r="I165" t="s">
        <v>781</v>
      </c>
      <c r="J165" s="14" t="s">
        <v>736</v>
      </c>
      <c r="K165" s="14" t="s">
        <v>557</v>
      </c>
      <c r="L165" s="14" t="s">
        <v>551</v>
      </c>
      <c r="M165">
        <v>1793</v>
      </c>
      <c r="N165">
        <v>2</v>
      </c>
      <c r="O165">
        <v>3586</v>
      </c>
      <c r="P165">
        <v>2736</v>
      </c>
      <c r="Q165" s="14" t="s">
        <v>542</v>
      </c>
      <c r="R165" t="s">
        <v>761</v>
      </c>
    </row>
    <row r="166" spans="1:18" x14ac:dyDescent="0.3">
      <c r="A166">
        <v>9378</v>
      </c>
      <c r="B166" s="13">
        <v>45268</v>
      </c>
      <c r="C166" s="13">
        <v>45271</v>
      </c>
      <c r="D166" s="14" t="s">
        <v>576</v>
      </c>
      <c r="E166" s="14" t="s">
        <v>9</v>
      </c>
      <c r="F166" s="14" t="s">
        <v>330</v>
      </c>
      <c r="G166" t="s">
        <v>535</v>
      </c>
      <c r="H166">
        <v>49</v>
      </c>
      <c r="I166" t="s">
        <v>782</v>
      </c>
      <c r="J166" s="14" t="s">
        <v>737</v>
      </c>
      <c r="K166" s="14" t="s">
        <v>556</v>
      </c>
      <c r="L166" s="14" t="s">
        <v>549</v>
      </c>
      <c r="M166">
        <v>1039</v>
      </c>
      <c r="N166">
        <v>1</v>
      </c>
      <c r="O166">
        <v>1039</v>
      </c>
      <c r="P166">
        <v>189</v>
      </c>
      <c r="Q166" s="14" t="s">
        <v>543</v>
      </c>
      <c r="R166" t="s">
        <v>754</v>
      </c>
    </row>
    <row r="167" spans="1:18" x14ac:dyDescent="0.3">
      <c r="A167">
        <v>9420</v>
      </c>
      <c r="B167" s="13">
        <v>45270</v>
      </c>
      <c r="C167" s="13">
        <v>45273</v>
      </c>
      <c r="D167" s="14" t="s">
        <v>576</v>
      </c>
      <c r="E167" s="14" t="s">
        <v>98</v>
      </c>
      <c r="F167" s="14" t="s">
        <v>331</v>
      </c>
      <c r="G167" t="s">
        <v>534</v>
      </c>
      <c r="H167">
        <v>56</v>
      </c>
      <c r="I167" t="s">
        <v>782</v>
      </c>
      <c r="J167" s="14" t="s">
        <v>738</v>
      </c>
      <c r="K167" s="14" t="s">
        <v>556</v>
      </c>
      <c r="L167" s="14" t="s">
        <v>550</v>
      </c>
      <c r="M167">
        <v>861</v>
      </c>
      <c r="N167">
        <v>3</v>
      </c>
      <c r="O167">
        <v>2583</v>
      </c>
      <c r="P167">
        <v>1733</v>
      </c>
      <c r="Q167" s="14" t="s">
        <v>544</v>
      </c>
      <c r="R167" t="s">
        <v>754</v>
      </c>
    </row>
    <row r="168" spans="1:18" x14ac:dyDescent="0.3">
      <c r="A168">
        <v>9467</v>
      </c>
      <c r="B168" s="13">
        <v>45271</v>
      </c>
      <c r="C168" s="13">
        <v>45274</v>
      </c>
      <c r="D168" s="14" t="s">
        <v>576</v>
      </c>
      <c r="E168" s="14" t="s">
        <v>58</v>
      </c>
      <c r="F168" s="14" t="s">
        <v>332</v>
      </c>
      <c r="G168" t="s">
        <v>535</v>
      </c>
      <c r="H168">
        <v>31</v>
      </c>
      <c r="I168" t="s">
        <v>781</v>
      </c>
      <c r="J168" s="14" t="s">
        <v>740</v>
      </c>
      <c r="K168" s="14" t="s">
        <v>558</v>
      </c>
      <c r="L168" s="14" t="s">
        <v>180</v>
      </c>
      <c r="M168">
        <v>1149</v>
      </c>
      <c r="N168">
        <v>3</v>
      </c>
      <c r="O168">
        <v>3447</v>
      </c>
      <c r="P168">
        <v>2597</v>
      </c>
      <c r="Q168" s="14" t="s">
        <v>545</v>
      </c>
      <c r="R168" t="s">
        <v>754</v>
      </c>
    </row>
    <row r="169" spans="1:18" x14ac:dyDescent="0.3">
      <c r="A169">
        <v>9512</v>
      </c>
      <c r="B169" s="13">
        <v>45273</v>
      </c>
      <c r="C169" s="13">
        <v>45276</v>
      </c>
      <c r="D169" s="14" t="s">
        <v>576</v>
      </c>
      <c r="E169" s="14" t="s">
        <v>84</v>
      </c>
      <c r="F169" s="14" t="s">
        <v>333</v>
      </c>
      <c r="G169" t="s">
        <v>534</v>
      </c>
      <c r="H169">
        <v>24</v>
      </c>
      <c r="I169" t="s">
        <v>780</v>
      </c>
      <c r="J169" s="14" t="s">
        <v>741</v>
      </c>
      <c r="K169" s="14" t="s">
        <v>555</v>
      </c>
      <c r="L169" s="14" t="s">
        <v>180</v>
      </c>
      <c r="M169">
        <v>1817</v>
      </c>
      <c r="N169">
        <v>3</v>
      </c>
      <c r="O169">
        <v>5451</v>
      </c>
      <c r="P169">
        <v>4601</v>
      </c>
      <c r="Q169" s="14" t="s">
        <v>541</v>
      </c>
      <c r="R169" t="s">
        <v>754</v>
      </c>
    </row>
    <row r="170" spans="1:18" x14ac:dyDescent="0.3">
      <c r="A170">
        <v>9603</v>
      </c>
      <c r="B170" s="13">
        <v>45274</v>
      </c>
      <c r="C170" s="13">
        <v>45277</v>
      </c>
      <c r="D170" s="14" t="s">
        <v>576</v>
      </c>
      <c r="E170" s="14" t="s">
        <v>34</v>
      </c>
      <c r="F170" s="14" t="s">
        <v>351</v>
      </c>
      <c r="G170" t="s">
        <v>534</v>
      </c>
      <c r="H170">
        <v>37</v>
      </c>
      <c r="I170" t="s">
        <v>781</v>
      </c>
      <c r="J170" s="14" t="s">
        <v>742</v>
      </c>
      <c r="K170" s="14" t="s">
        <v>555</v>
      </c>
      <c r="L170" s="14" t="s">
        <v>180</v>
      </c>
      <c r="M170">
        <v>1691</v>
      </c>
      <c r="N170">
        <v>1</v>
      </c>
      <c r="O170">
        <v>1691</v>
      </c>
      <c r="P170">
        <v>841</v>
      </c>
      <c r="Q170" s="14" t="s">
        <v>546</v>
      </c>
      <c r="R170" t="s">
        <v>754</v>
      </c>
    </row>
    <row r="171" spans="1:18" x14ac:dyDescent="0.3">
      <c r="A171">
        <v>9640</v>
      </c>
      <c r="B171" s="13">
        <v>45274</v>
      </c>
      <c r="C171" s="13">
        <v>45277</v>
      </c>
      <c r="D171" s="14" t="s">
        <v>576</v>
      </c>
      <c r="E171" s="14" t="s">
        <v>143</v>
      </c>
      <c r="F171" s="14" t="s">
        <v>334</v>
      </c>
      <c r="G171" t="s">
        <v>534</v>
      </c>
      <c r="H171">
        <v>28</v>
      </c>
      <c r="I171" t="s">
        <v>780</v>
      </c>
      <c r="J171" s="14" t="s">
        <v>743</v>
      </c>
      <c r="K171" s="14" t="s">
        <v>555</v>
      </c>
      <c r="L171" s="14" t="s">
        <v>547</v>
      </c>
      <c r="M171">
        <v>1071</v>
      </c>
      <c r="N171">
        <v>2</v>
      </c>
      <c r="O171">
        <v>2142</v>
      </c>
      <c r="P171">
        <v>1292</v>
      </c>
      <c r="Q171" s="14" t="s">
        <v>541</v>
      </c>
      <c r="R171" t="s">
        <v>756</v>
      </c>
    </row>
    <row r="172" spans="1:18" x14ac:dyDescent="0.3">
      <c r="A172">
        <v>9641</v>
      </c>
      <c r="B172" s="13">
        <v>45274</v>
      </c>
      <c r="C172" s="13">
        <v>45277</v>
      </c>
      <c r="D172" s="14" t="s">
        <v>576</v>
      </c>
      <c r="E172" s="14" t="s">
        <v>106</v>
      </c>
      <c r="F172" s="14" t="s">
        <v>335</v>
      </c>
      <c r="G172" t="s">
        <v>535</v>
      </c>
      <c r="H172">
        <v>50</v>
      </c>
      <c r="I172" t="s">
        <v>782</v>
      </c>
      <c r="J172" s="14" t="s">
        <v>744</v>
      </c>
      <c r="K172" s="14" t="s">
        <v>559</v>
      </c>
      <c r="L172" s="14" t="s">
        <v>550</v>
      </c>
      <c r="M172">
        <v>1613</v>
      </c>
      <c r="N172">
        <v>1</v>
      </c>
      <c r="O172">
        <v>1613</v>
      </c>
      <c r="P172">
        <v>763</v>
      </c>
      <c r="Q172" s="14" t="s">
        <v>541</v>
      </c>
      <c r="R172" t="s">
        <v>760</v>
      </c>
    </row>
    <row r="173" spans="1:18" x14ac:dyDescent="0.3">
      <c r="A173">
        <v>9643</v>
      </c>
      <c r="B173" s="13">
        <v>45277</v>
      </c>
      <c r="C173" s="13">
        <v>45280</v>
      </c>
      <c r="D173" s="14" t="s">
        <v>576</v>
      </c>
      <c r="E173" s="14" t="s">
        <v>164</v>
      </c>
      <c r="F173" s="14" t="s">
        <v>336</v>
      </c>
      <c r="G173" t="s">
        <v>534</v>
      </c>
      <c r="H173">
        <v>43</v>
      </c>
      <c r="I173" t="s">
        <v>781</v>
      </c>
      <c r="J173" s="14" t="s">
        <v>745</v>
      </c>
      <c r="K173" s="14" t="s">
        <v>555</v>
      </c>
      <c r="L173" s="14" t="s">
        <v>547</v>
      </c>
      <c r="M173">
        <v>1940</v>
      </c>
      <c r="N173">
        <v>1</v>
      </c>
      <c r="O173">
        <v>1940</v>
      </c>
      <c r="P173">
        <v>1090</v>
      </c>
      <c r="Q173" s="14" t="s">
        <v>542</v>
      </c>
      <c r="R173" t="s">
        <v>761</v>
      </c>
    </row>
    <row r="174" spans="1:18" x14ac:dyDescent="0.3">
      <c r="A174">
        <v>9726</v>
      </c>
      <c r="B174" s="13">
        <v>45277</v>
      </c>
      <c r="C174" s="13">
        <v>45280</v>
      </c>
      <c r="D174" s="14" t="s">
        <v>575</v>
      </c>
      <c r="E174" s="14" t="s">
        <v>27</v>
      </c>
      <c r="F174" s="14" t="s">
        <v>337</v>
      </c>
      <c r="G174" t="s">
        <v>534</v>
      </c>
      <c r="H174">
        <v>52</v>
      </c>
      <c r="I174" t="s">
        <v>782</v>
      </c>
      <c r="J174" s="14" t="s">
        <v>746</v>
      </c>
      <c r="K174" s="14" t="s">
        <v>557</v>
      </c>
      <c r="L174" s="14" t="s">
        <v>548</v>
      </c>
      <c r="M174">
        <v>1302</v>
      </c>
      <c r="N174">
        <v>2</v>
      </c>
      <c r="O174">
        <v>2604</v>
      </c>
      <c r="P174">
        <v>1754</v>
      </c>
      <c r="Q174" s="14" t="s">
        <v>543</v>
      </c>
      <c r="R174" t="s">
        <v>757</v>
      </c>
    </row>
    <row r="175" spans="1:18" x14ac:dyDescent="0.3">
      <c r="A175">
        <v>9760</v>
      </c>
      <c r="B175" s="13">
        <v>45280</v>
      </c>
      <c r="C175" s="13">
        <v>45283</v>
      </c>
      <c r="D175" s="14" t="s">
        <v>575</v>
      </c>
      <c r="E175" s="14" t="s">
        <v>172</v>
      </c>
      <c r="F175" s="14" t="s">
        <v>338</v>
      </c>
      <c r="G175" t="s">
        <v>535</v>
      </c>
      <c r="H175">
        <v>34</v>
      </c>
      <c r="I175" t="s">
        <v>781</v>
      </c>
      <c r="J175" s="14" t="s">
        <v>747</v>
      </c>
      <c r="K175" s="14" t="s">
        <v>556</v>
      </c>
      <c r="L175" s="14" t="s">
        <v>547</v>
      </c>
      <c r="M175">
        <v>961</v>
      </c>
      <c r="N175">
        <v>3</v>
      </c>
      <c r="O175">
        <v>2883</v>
      </c>
      <c r="P175">
        <v>2033</v>
      </c>
      <c r="Q175" s="14" t="s">
        <v>544</v>
      </c>
      <c r="R175" t="s">
        <v>755</v>
      </c>
    </row>
    <row r="176" spans="1:18" x14ac:dyDescent="0.3">
      <c r="A176">
        <v>9768</v>
      </c>
      <c r="B176" s="13">
        <v>45283</v>
      </c>
      <c r="C176" s="13">
        <v>45286</v>
      </c>
      <c r="D176" s="14" t="s">
        <v>575</v>
      </c>
      <c r="E176" s="14" t="s">
        <v>151</v>
      </c>
      <c r="F176" s="14" t="s">
        <v>339</v>
      </c>
      <c r="G176" t="s">
        <v>534</v>
      </c>
      <c r="H176">
        <v>44</v>
      </c>
      <c r="I176" t="s">
        <v>781</v>
      </c>
      <c r="J176" s="14" t="s">
        <v>748</v>
      </c>
      <c r="K176" s="14" t="s">
        <v>554</v>
      </c>
      <c r="L176" s="14" t="s">
        <v>547</v>
      </c>
      <c r="M176">
        <v>1837</v>
      </c>
      <c r="N176">
        <v>2</v>
      </c>
      <c r="O176">
        <v>3674</v>
      </c>
      <c r="P176">
        <v>2824</v>
      </c>
      <c r="Q176" s="14" t="s">
        <v>543</v>
      </c>
      <c r="R176" t="s">
        <v>758</v>
      </c>
    </row>
    <row r="177" spans="1:18" x14ac:dyDescent="0.3">
      <c r="A177">
        <v>9806</v>
      </c>
      <c r="B177" s="13">
        <v>45286</v>
      </c>
      <c r="C177" s="13">
        <v>45289</v>
      </c>
      <c r="D177" s="14" t="s">
        <v>576</v>
      </c>
      <c r="E177" s="14" t="s">
        <v>61</v>
      </c>
      <c r="F177" s="14" t="s">
        <v>340</v>
      </c>
      <c r="G177" t="s">
        <v>534</v>
      </c>
      <c r="H177">
        <v>47</v>
      </c>
      <c r="I177" t="s">
        <v>782</v>
      </c>
      <c r="J177" s="14" t="s">
        <v>749</v>
      </c>
      <c r="K177" s="14" t="s">
        <v>554</v>
      </c>
      <c r="L177" s="14" t="s">
        <v>547</v>
      </c>
      <c r="M177">
        <v>1132</v>
      </c>
      <c r="N177">
        <v>1</v>
      </c>
      <c r="O177">
        <v>1132</v>
      </c>
      <c r="P177">
        <v>282</v>
      </c>
      <c r="Q177" s="14" t="s">
        <v>545</v>
      </c>
      <c r="R177" t="s">
        <v>759</v>
      </c>
    </row>
    <row r="178" spans="1:18" x14ac:dyDescent="0.3">
      <c r="A178">
        <v>9812</v>
      </c>
      <c r="B178" s="13">
        <v>45289</v>
      </c>
      <c r="C178" s="13">
        <v>45292</v>
      </c>
      <c r="D178" s="14" t="s">
        <v>575</v>
      </c>
      <c r="E178" s="14" t="s">
        <v>122</v>
      </c>
      <c r="F178" s="14" t="s">
        <v>212</v>
      </c>
      <c r="G178" t="s">
        <v>535</v>
      </c>
      <c r="H178">
        <v>38</v>
      </c>
      <c r="I178" t="s">
        <v>781</v>
      </c>
      <c r="J178" s="14" t="s">
        <v>750</v>
      </c>
      <c r="K178" s="14" t="s">
        <v>560</v>
      </c>
      <c r="L178" s="14" t="s">
        <v>547</v>
      </c>
      <c r="M178">
        <v>1476</v>
      </c>
      <c r="N178">
        <v>2</v>
      </c>
      <c r="O178">
        <v>2952</v>
      </c>
      <c r="P178">
        <v>2102</v>
      </c>
      <c r="Q178" s="14" t="s">
        <v>541</v>
      </c>
      <c r="R178" t="s">
        <v>754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1D255-335F-4EFD-B102-A1BAB85A9DED}">
  <dimension ref="B1:E18"/>
  <sheetViews>
    <sheetView showGridLines="0" workbookViewId="0">
      <selection activeCell="U39" sqref="U39"/>
    </sheetView>
  </sheetViews>
  <sheetFormatPr defaultRowHeight="14.4" x14ac:dyDescent="0.3"/>
  <cols>
    <col min="2" max="2" width="13.44140625" bestFit="1" customWidth="1"/>
    <col min="3" max="3" width="23" bestFit="1" customWidth="1"/>
    <col min="4" max="4" width="21.109375" bestFit="1" customWidth="1"/>
  </cols>
  <sheetData>
    <row r="1" spans="2:5" ht="23.4" x14ac:dyDescent="0.45">
      <c r="B1" s="16" t="s">
        <v>789</v>
      </c>
      <c r="D1" s="16"/>
      <c r="E1" s="16"/>
    </row>
    <row r="2" spans="2:5" ht="23.4" x14ac:dyDescent="0.45">
      <c r="E2" s="16"/>
    </row>
    <row r="3" spans="2:5" ht="23.4" x14ac:dyDescent="0.45">
      <c r="E3" s="16"/>
    </row>
    <row r="5" spans="2:5" ht="18" x14ac:dyDescent="0.35">
      <c r="B5" s="25" t="s">
        <v>790</v>
      </c>
      <c r="C5" s="26" t="s">
        <v>762</v>
      </c>
      <c r="D5" s="26" t="s">
        <v>783</v>
      </c>
    </row>
    <row r="6" spans="2:5" ht="18" x14ac:dyDescent="0.35">
      <c r="B6" s="27" t="s">
        <v>764</v>
      </c>
      <c r="C6" s="29">
        <v>17886</v>
      </c>
      <c r="D6" s="31">
        <v>11</v>
      </c>
    </row>
    <row r="7" spans="2:5" ht="18" x14ac:dyDescent="0.35">
      <c r="B7" s="27" t="s">
        <v>765</v>
      </c>
      <c r="C7" s="29">
        <v>26290</v>
      </c>
      <c r="D7" s="31">
        <v>12</v>
      </c>
    </row>
    <row r="8" spans="2:5" ht="18" x14ac:dyDescent="0.35">
      <c r="B8" s="27" t="s">
        <v>766</v>
      </c>
      <c r="C8" s="29">
        <v>25012</v>
      </c>
      <c r="D8" s="31">
        <v>14</v>
      </c>
    </row>
    <row r="9" spans="2:5" ht="18" x14ac:dyDescent="0.35">
      <c r="B9" s="27" t="s">
        <v>767</v>
      </c>
      <c r="C9" s="29">
        <v>28680</v>
      </c>
      <c r="D9" s="31">
        <v>11</v>
      </c>
    </row>
    <row r="10" spans="2:5" ht="18" x14ac:dyDescent="0.35">
      <c r="B10" s="27" t="s">
        <v>768</v>
      </c>
      <c r="C10" s="29">
        <v>38748</v>
      </c>
      <c r="D10" s="31">
        <v>18</v>
      </c>
    </row>
    <row r="11" spans="2:5" ht="18" x14ac:dyDescent="0.35">
      <c r="B11" s="27" t="s">
        <v>769</v>
      </c>
      <c r="C11" s="29">
        <v>30998</v>
      </c>
      <c r="D11" s="31">
        <v>12</v>
      </c>
    </row>
    <row r="12" spans="2:5" ht="18" x14ac:dyDescent="0.35">
      <c r="B12" s="27" t="s">
        <v>770</v>
      </c>
      <c r="C12" s="29">
        <v>25969</v>
      </c>
      <c r="D12" s="31">
        <v>9</v>
      </c>
    </row>
    <row r="13" spans="2:5" ht="18" x14ac:dyDescent="0.35">
      <c r="B13" s="27" t="s">
        <v>771</v>
      </c>
      <c r="C13" s="29">
        <v>19919</v>
      </c>
      <c r="D13" s="31">
        <v>7</v>
      </c>
    </row>
    <row r="14" spans="2:5" ht="18" x14ac:dyDescent="0.35">
      <c r="B14" s="28" t="s">
        <v>772</v>
      </c>
      <c r="C14" s="30">
        <v>79759</v>
      </c>
      <c r="D14" s="32">
        <v>32</v>
      </c>
    </row>
    <row r="15" spans="2:5" ht="18" x14ac:dyDescent="0.35">
      <c r="B15" s="27" t="s">
        <v>773</v>
      </c>
      <c r="C15" s="29">
        <v>59393</v>
      </c>
      <c r="D15" s="31">
        <v>23</v>
      </c>
    </row>
    <row r="16" spans="2:5" ht="18" x14ac:dyDescent="0.35">
      <c r="B16" s="27" t="s">
        <v>774</v>
      </c>
      <c r="C16" s="29">
        <v>15444</v>
      </c>
      <c r="D16" s="31">
        <v>7</v>
      </c>
    </row>
    <row r="17" spans="2:4" ht="18" x14ac:dyDescent="0.35">
      <c r="B17" s="27" t="s">
        <v>775</v>
      </c>
      <c r="C17" s="29">
        <v>50783</v>
      </c>
      <c r="D17" s="31">
        <v>21</v>
      </c>
    </row>
    <row r="18" spans="2:4" ht="18" x14ac:dyDescent="0.35">
      <c r="B18" s="27" t="s">
        <v>784</v>
      </c>
      <c r="C18" s="29">
        <v>418881</v>
      </c>
      <c r="D18" s="31">
        <v>177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EAEC-325E-424C-8DD3-1B685129470F}">
  <dimension ref="C2:D16"/>
  <sheetViews>
    <sheetView showGridLines="0" workbookViewId="0">
      <selection activeCell="T11" sqref="T11"/>
    </sheetView>
  </sheetViews>
  <sheetFormatPr defaultRowHeight="14.4" x14ac:dyDescent="0.3"/>
  <cols>
    <col min="3" max="3" width="13.33203125" bestFit="1" customWidth="1"/>
    <col min="4" max="4" width="22.5546875" bestFit="1" customWidth="1"/>
    <col min="6" max="11" width="8.77734375" bestFit="1" customWidth="1"/>
  </cols>
  <sheetData>
    <row r="2" spans="3:4" ht="23.4" x14ac:dyDescent="0.45">
      <c r="C2" s="16" t="s">
        <v>787</v>
      </c>
    </row>
    <row r="8" spans="3:4" ht="18" x14ac:dyDescent="0.35">
      <c r="C8" s="25" t="s">
        <v>537</v>
      </c>
      <c r="D8" s="26" t="s">
        <v>762</v>
      </c>
    </row>
    <row r="9" spans="3:4" ht="18" x14ac:dyDescent="0.35">
      <c r="C9" s="27" t="s">
        <v>559</v>
      </c>
      <c r="D9" s="29">
        <v>26804</v>
      </c>
    </row>
    <row r="10" spans="3:4" ht="18" x14ac:dyDescent="0.35">
      <c r="C10" s="27" t="s">
        <v>561</v>
      </c>
      <c r="D10" s="29">
        <v>30199</v>
      </c>
    </row>
    <row r="11" spans="3:4" ht="18" x14ac:dyDescent="0.35">
      <c r="C11" s="27" t="s">
        <v>558</v>
      </c>
      <c r="D11" s="29">
        <v>40409</v>
      </c>
    </row>
    <row r="12" spans="3:4" ht="18" x14ac:dyDescent="0.35">
      <c r="C12" s="27" t="s">
        <v>560</v>
      </c>
      <c r="D12" s="29">
        <v>45647</v>
      </c>
    </row>
    <row r="13" spans="3:4" ht="18" x14ac:dyDescent="0.35">
      <c r="C13" s="27" t="s">
        <v>555</v>
      </c>
      <c r="D13" s="29">
        <v>60622</v>
      </c>
    </row>
    <row r="14" spans="3:4" ht="18" x14ac:dyDescent="0.35">
      <c r="C14" s="27" t="s">
        <v>557</v>
      </c>
      <c r="D14" s="29">
        <v>69831</v>
      </c>
    </row>
    <row r="15" spans="3:4" ht="18" x14ac:dyDescent="0.35">
      <c r="C15" s="27" t="s">
        <v>554</v>
      </c>
      <c r="D15" s="29">
        <v>72424</v>
      </c>
    </row>
    <row r="16" spans="3:4" ht="18" x14ac:dyDescent="0.35">
      <c r="C16" s="28" t="s">
        <v>556</v>
      </c>
      <c r="D16" s="30">
        <v>72945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CDDDF-04A2-4B84-A9A4-5082C3A809BC}">
  <dimension ref="A2:M45"/>
  <sheetViews>
    <sheetView showGridLines="0" workbookViewId="0">
      <selection activeCell="C21" sqref="C21"/>
    </sheetView>
  </sheetViews>
  <sheetFormatPr defaultRowHeight="14.4" x14ac:dyDescent="0.3"/>
  <cols>
    <col min="2" max="2" width="12.44140625" bestFit="1" customWidth="1"/>
    <col min="3" max="3" width="17.88671875" bestFit="1" customWidth="1"/>
    <col min="6" max="6" width="12.44140625" bestFit="1" customWidth="1"/>
    <col min="7" max="7" width="16.6640625" bestFit="1" customWidth="1"/>
    <col min="9" max="9" width="12.44140625" bestFit="1" customWidth="1"/>
    <col min="10" max="10" width="13.109375" bestFit="1" customWidth="1"/>
    <col min="12" max="12" width="12.44140625" bestFit="1" customWidth="1"/>
    <col min="13" max="13" width="10.44140625" bestFit="1" customWidth="1"/>
  </cols>
  <sheetData>
    <row r="2" spans="1:13" ht="23.4" x14ac:dyDescent="0.45">
      <c r="B2" s="16"/>
    </row>
    <row r="7" spans="1:13" x14ac:dyDescent="0.3">
      <c r="B7" s="17" t="s">
        <v>763</v>
      </c>
      <c r="C7" s="18" t="s">
        <v>762</v>
      </c>
      <c r="F7" s="17" t="s">
        <v>763</v>
      </c>
      <c r="G7" s="18" t="s">
        <v>783</v>
      </c>
      <c r="I7" s="17" t="s">
        <v>763</v>
      </c>
      <c r="J7" s="18" t="s">
        <v>785</v>
      </c>
      <c r="L7" s="17" t="s">
        <v>763</v>
      </c>
      <c r="M7" s="18" t="s">
        <v>786</v>
      </c>
    </row>
    <row r="8" spans="1:13" x14ac:dyDescent="0.3">
      <c r="B8" s="19" t="s">
        <v>764</v>
      </c>
      <c r="C8" s="33">
        <v>17886</v>
      </c>
      <c r="F8" s="19" t="s">
        <v>764</v>
      </c>
      <c r="G8" s="20">
        <v>11</v>
      </c>
      <c r="I8" s="19" t="s">
        <v>764</v>
      </c>
      <c r="J8" s="33">
        <v>8536</v>
      </c>
      <c r="L8" s="19" t="s">
        <v>764</v>
      </c>
      <c r="M8" s="20">
        <v>13</v>
      </c>
    </row>
    <row r="9" spans="1:13" x14ac:dyDescent="0.3">
      <c r="B9" s="19" t="s">
        <v>765</v>
      </c>
      <c r="C9" s="33">
        <v>26290</v>
      </c>
      <c r="F9" s="19" t="s">
        <v>765</v>
      </c>
      <c r="G9" s="20">
        <v>12</v>
      </c>
      <c r="I9" s="19" t="s">
        <v>765</v>
      </c>
      <c r="J9" s="33">
        <v>16090</v>
      </c>
      <c r="L9" s="19" t="s">
        <v>765</v>
      </c>
      <c r="M9" s="20">
        <v>20</v>
      </c>
    </row>
    <row r="10" spans="1:13" x14ac:dyDescent="0.3">
      <c r="B10" s="19" t="s">
        <v>766</v>
      </c>
      <c r="C10" s="33">
        <v>25012</v>
      </c>
      <c r="F10" s="19" t="s">
        <v>766</v>
      </c>
      <c r="G10" s="20">
        <v>14</v>
      </c>
      <c r="I10" s="19" t="s">
        <v>766</v>
      </c>
      <c r="J10" s="33">
        <v>13112</v>
      </c>
      <c r="L10" s="19" t="s">
        <v>766</v>
      </c>
      <c r="M10" s="20">
        <v>18</v>
      </c>
    </row>
    <row r="11" spans="1:13" x14ac:dyDescent="0.3">
      <c r="B11" s="19" t="s">
        <v>767</v>
      </c>
      <c r="C11" s="33">
        <v>28680</v>
      </c>
      <c r="F11" s="19" t="s">
        <v>767</v>
      </c>
      <c r="G11" s="20">
        <v>11</v>
      </c>
      <c r="I11" s="19" t="s">
        <v>767</v>
      </c>
      <c r="J11" s="33">
        <v>19330</v>
      </c>
      <c r="L11" s="19" t="s">
        <v>767</v>
      </c>
      <c r="M11" s="20">
        <v>20</v>
      </c>
    </row>
    <row r="12" spans="1:13" x14ac:dyDescent="0.3">
      <c r="B12" s="19" t="s">
        <v>768</v>
      </c>
      <c r="C12" s="33">
        <v>38748</v>
      </c>
      <c r="F12" s="19" t="s">
        <v>768</v>
      </c>
      <c r="G12" s="20">
        <v>18</v>
      </c>
      <c r="I12" s="19" t="s">
        <v>768</v>
      </c>
      <c r="J12" s="33">
        <v>23448</v>
      </c>
      <c r="L12" s="19" t="s">
        <v>768</v>
      </c>
      <c r="M12" s="20">
        <v>27</v>
      </c>
    </row>
    <row r="13" spans="1:13" x14ac:dyDescent="0.3">
      <c r="B13" s="19" t="s">
        <v>769</v>
      </c>
      <c r="C13" s="33">
        <v>30998</v>
      </c>
      <c r="F13" s="19" t="s">
        <v>769</v>
      </c>
      <c r="G13" s="20">
        <v>12</v>
      </c>
      <c r="I13" s="19" t="s">
        <v>769</v>
      </c>
      <c r="J13" s="33">
        <v>20798</v>
      </c>
      <c r="L13" s="19" t="s">
        <v>769</v>
      </c>
      <c r="M13" s="20">
        <v>22</v>
      </c>
    </row>
    <row r="14" spans="1:13" x14ac:dyDescent="0.3">
      <c r="A14" t="s">
        <v>751</v>
      </c>
      <c r="B14" s="19" t="s">
        <v>770</v>
      </c>
      <c r="C14" s="33">
        <v>25969</v>
      </c>
      <c r="F14" s="19" t="s">
        <v>770</v>
      </c>
      <c r="G14" s="20">
        <v>9</v>
      </c>
      <c r="I14" s="19" t="s">
        <v>770</v>
      </c>
      <c r="J14" s="33">
        <v>18319</v>
      </c>
      <c r="L14" s="19" t="s">
        <v>770</v>
      </c>
      <c r="M14" s="20">
        <v>17</v>
      </c>
    </row>
    <row r="15" spans="1:13" x14ac:dyDescent="0.3">
      <c r="B15" s="19" t="s">
        <v>771</v>
      </c>
      <c r="C15" s="33">
        <v>19919</v>
      </c>
      <c r="F15" s="19" t="s">
        <v>771</v>
      </c>
      <c r="G15" s="20">
        <v>7</v>
      </c>
      <c r="I15" s="19" t="s">
        <v>771</v>
      </c>
      <c r="J15" s="33">
        <v>13969</v>
      </c>
      <c r="L15" s="19" t="s">
        <v>771</v>
      </c>
      <c r="M15" s="20">
        <v>12</v>
      </c>
    </row>
    <row r="16" spans="1:13" x14ac:dyDescent="0.3">
      <c r="B16" s="19" t="s">
        <v>772</v>
      </c>
      <c r="C16" s="33">
        <v>79759</v>
      </c>
      <c r="F16" s="19" t="s">
        <v>772</v>
      </c>
      <c r="G16" s="20">
        <v>32</v>
      </c>
      <c r="I16" s="19" t="s">
        <v>772</v>
      </c>
      <c r="J16" s="33">
        <v>52559</v>
      </c>
      <c r="L16" s="19" t="s">
        <v>772</v>
      </c>
      <c r="M16" s="20">
        <v>55</v>
      </c>
    </row>
    <row r="17" spans="2:13" x14ac:dyDescent="0.3">
      <c r="B17" s="19" t="s">
        <v>773</v>
      </c>
      <c r="C17" s="33">
        <v>59393</v>
      </c>
      <c r="F17" s="19" t="s">
        <v>773</v>
      </c>
      <c r="G17" s="20">
        <v>23</v>
      </c>
      <c r="I17" s="19" t="s">
        <v>773</v>
      </c>
      <c r="J17" s="33">
        <v>39843</v>
      </c>
      <c r="L17" s="19" t="s">
        <v>773</v>
      </c>
      <c r="M17" s="20">
        <v>39</v>
      </c>
    </row>
    <row r="18" spans="2:13" x14ac:dyDescent="0.3">
      <c r="B18" s="19" t="s">
        <v>774</v>
      </c>
      <c r="C18" s="33">
        <v>15444</v>
      </c>
      <c r="F18" s="19" t="s">
        <v>774</v>
      </c>
      <c r="G18" s="20">
        <v>7</v>
      </c>
      <c r="I18" s="19" t="s">
        <v>774</v>
      </c>
      <c r="J18" s="33">
        <v>9494</v>
      </c>
      <c r="L18" s="19" t="s">
        <v>774</v>
      </c>
      <c r="M18" s="20">
        <v>11</v>
      </c>
    </row>
    <row r="19" spans="2:13" x14ac:dyDescent="0.3">
      <c r="B19" s="19" t="s">
        <v>775</v>
      </c>
      <c r="C19" s="33">
        <v>50783</v>
      </c>
      <c r="F19" s="19" t="s">
        <v>775</v>
      </c>
      <c r="G19" s="20">
        <v>21</v>
      </c>
      <c r="I19" s="19" t="s">
        <v>775</v>
      </c>
      <c r="J19" s="33">
        <v>32933</v>
      </c>
      <c r="L19" s="19" t="s">
        <v>775</v>
      </c>
      <c r="M19" s="20">
        <v>37</v>
      </c>
    </row>
    <row r="20" spans="2:13" x14ac:dyDescent="0.3">
      <c r="B20" s="19" t="s">
        <v>784</v>
      </c>
      <c r="C20" s="33">
        <v>418881</v>
      </c>
      <c r="F20" s="19" t="s">
        <v>784</v>
      </c>
      <c r="G20" s="20">
        <v>177</v>
      </c>
      <c r="I20" s="19" t="s">
        <v>784</v>
      </c>
      <c r="J20" s="33">
        <v>268431</v>
      </c>
      <c r="L20" s="19" t="s">
        <v>784</v>
      </c>
      <c r="M20" s="20">
        <v>291</v>
      </c>
    </row>
    <row r="21" spans="2:13" x14ac:dyDescent="0.3">
      <c r="B21" s="60"/>
      <c r="C21" s="61">
        <f>GETPIVOTDATA("TOTAL SALES",$B$7)</f>
        <v>418881</v>
      </c>
      <c r="F21" s="60"/>
      <c r="G21" s="21">
        <f>GETPIVOTDATA("ORDER ID",$F$7)</f>
        <v>177</v>
      </c>
      <c r="I21" s="60"/>
      <c r="J21" s="61">
        <f>GETPIVOTDATA("PROFIT",$I$7)</f>
        <v>268431</v>
      </c>
      <c r="L21" s="60"/>
      <c r="M21" s="21">
        <f>GETPIVOTDATA("QTY",$L$7)</f>
        <v>291</v>
      </c>
    </row>
    <row r="31" spans="2:13" ht="23.4" x14ac:dyDescent="0.45">
      <c r="B31" s="40" t="s">
        <v>794</v>
      </c>
    </row>
    <row r="35" spans="2:3" ht="18" x14ac:dyDescent="0.35">
      <c r="B35" s="25" t="s">
        <v>793</v>
      </c>
      <c r="C35" s="26" t="s">
        <v>792</v>
      </c>
    </row>
    <row r="36" spans="2:3" ht="18" x14ac:dyDescent="0.35">
      <c r="B36" s="27" t="s">
        <v>559</v>
      </c>
      <c r="C36" s="42">
        <v>0.61945978212207131</v>
      </c>
    </row>
    <row r="37" spans="2:3" ht="18" x14ac:dyDescent="0.35">
      <c r="B37" s="27" t="s">
        <v>560</v>
      </c>
      <c r="C37" s="42">
        <v>0.66481915569478822</v>
      </c>
    </row>
    <row r="38" spans="2:3" ht="18" x14ac:dyDescent="0.35">
      <c r="B38" s="27" t="s">
        <v>554</v>
      </c>
      <c r="C38" s="42">
        <v>0.64790677123605434</v>
      </c>
    </row>
    <row r="39" spans="2:3" ht="18" x14ac:dyDescent="0.35">
      <c r="B39" s="27" t="s">
        <v>555</v>
      </c>
      <c r="C39" s="42">
        <v>0.62142456533931578</v>
      </c>
    </row>
    <row r="40" spans="2:3" ht="18" x14ac:dyDescent="0.35">
      <c r="B40" s="27" t="s">
        <v>561</v>
      </c>
      <c r="C40" s="42">
        <v>0.66224047153879273</v>
      </c>
    </row>
    <row r="41" spans="2:3" ht="18" x14ac:dyDescent="0.35">
      <c r="B41" s="27" t="s">
        <v>557</v>
      </c>
      <c r="C41" s="42">
        <v>0.68352164511463387</v>
      </c>
    </row>
    <row r="42" spans="2:3" ht="18" x14ac:dyDescent="0.35">
      <c r="B42" s="27" t="s">
        <v>558</v>
      </c>
      <c r="C42" s="42">
        <v>0.66344131257888095</v>
      </c>
    </row>
    <row r="43" spans="2:3" ht="18" x14ac:dyDescent="0.35">
      <c r="B43" s="27" t="s">
        <v>556</v>
      </c>
      <c r="C43" s="42">
        <v>0.58050586057988895</v>
      </c>
    </row>
    <row r="44" spans="2:3" ht="18" x14ac:dyDescent="0.35">
      <c r="B44" s="27" t="s">
        <v>784</v>
      </c>
      <c r="C44" s="42">
        <v>0.64082877953404427</v>
      </c>
    </row>
    <row r="45" spans="2:3" x14ac:dyDescent="0.3">
      <c r="C45" s="41">
        <f>GETPIVOTDATA("PROFIT MARGIN",$B$35)</f>
        <v>0.64082877953404427</v>
      </c>
    </row>
  </sheetData>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82E1-6857-4561-8286-4BAFA67FB8A9}">
  <dimension ref="B3:F15"/>
  <sheetViews>
    <sheetView showGridLines="0" workbookViewId="0">
      <selection activeCell="C14" sqref="C14"/>
    </sheetView>
  </sheetViews>
  <sheetFormatPr defaultRowHeight="14.4" x14ac:dyDescent="0.3"/>
  <cols>
    <col min="2" max="2" width="20.44140625" bestFit="1" customWidth="1"/>
    <col min="3" max="3" width="22.5546875" bestFit="1" customWidth="1"/>
    <col min="5" max="5" width="16.21875" bestFit="1" customWidth="1"/>
    <col min="6" max="6" width="11" bestFit="1" customWidth="1"/>
  </cols>
  <sheetData>
    <row r="3" spans="2:6" ht="23.4" x14ac:dyDescent="0.45">
      <c r="B3" s="16" t="s">
        <v>788</v>
      </c>
    </row>
    <row r="6" spans="2:6" ht="23.4" x14ac:dyDescent="0.45">
      <c r="E6" s="16"/>
    </row>
    <row r="7" spans="2:6" ht="18" x14ac:dyDescent="0.35">
      <c r="B7" s="35" t="s">
        <v>779</v>
      </c>
      <c r="C7" s="35" t="s">
        <v>762</v>
      </c>
      <c r="E7" s="39" t="s">
        <v>779</v>
      </c>
      <c r="F7" s="39" t="s">
        <v>791</v>
      </c>
    </row>
    <row r="8" spans="2:6" ht="18" x14ac:dyDescent="0.35">
      <c r="B8" s="27" t="s">
        <v>758</v>
      </c>
      <c r="C8" s="36">
        <v>43073</v>
      </c>
      <c r="E8" s="18" t="str">
        <f>B8</f>
        <v>ANDHRA PRADESH</v>
      </c>
      <c r="F8" s="33">
        <f>GETPIVOTDATA("TOTAL SALES",$B$7,"STATE","ANDHRA PRADESH")</f>
        <v>43073</v>
      </c>
    </row>
    <row r="9" spans="2:6" ht="18" x14ac:dyDescent="0.35">
      <c r="B9" s="27" t="s">
        <v>760</v>
      </c>
      <c r="C9" s="36">
        <v>50710</v>
      </c>
      <c r="E9" s="18" t="str">
        <f t="shared" ref="E9:E15" si="0">B9</f>
        <v>GOA</v>
      </c>
      <c r="F9" s="33">
        <f>GETPIVOTDATA("TOTAL SALES",$B$7,"STATE","GOA")</f>
        <v>50710</v>
      </c>
    </row>
    <row r="10" spans="2:6" ht="18" x14ac:dyDescent="0.35">
      <c r="B10" s="27" t="s">
        <v>761</v>
      </c>
      <c r="C10" s="36">
        <v>38078</v>
      </c>
      <c r="E10" s="18" t="str">
        <f t="shared" si="0"/>
        <v>KARNATAKA</v>
      </c>
      <c r="F10" s="33">
        <f>GETPIVOTDATA("TOTAL SALES",$B$7,"STATE","KARNATAKA")</f>
        <v>38078</v>
      </c>
    </row>
    <row r="11" spans="2:6" ht="18" x14ac:dyDescent="0.35">
      <c r="B11" s="27" t="s">
        <v>755</v>
      </c>
      <c r="C11" s="36">
        <v>25388</v>
      </c>
      <c r="E11" s="18" t="str">
        <f t="shared" si="0"/>
        <v>MAHARASTRA</v>
      </c>
      <c r="F11" s="33">
        <f>GETPIVOTDATA("TOTAL SALES",$B$7,"STATE","MAHARASTRA")</f>
        <v>25388</v>
      </c>
    </row>
    <row r="12" spans="2:6" ht="18" x14ac:dyDescent="0.35">
      <c r="B12" s="27" t="s">
        <v>756</v>
      </c>
      <c r="C12" s="36">
        <v>46319</v>
      </c>
      <c r="E12" s="18" t="str">
        <f t="shared" si="0"/>
        <v>PUNJAB</v>
      </c>
      <c r="F12" s="33">
        <f>GETPIVOTDATA("TOTAL SALES",$B$7,"STATE","PUNJAB")</f>
        <v>46319</v>
      </c>
    </row>
    <row r="13" spans="2:6" ht="18" x14ac:dyDescent="0.35">
      <c r="B13" s="27" t="s">
        <v>757</v>
      </c>
      <c r="C13" s="36">
        <v>57490</v>
      </c>
      <c r="E13" s="18" t="str">
        <f t="shared" si="0"/>
        <v>RAJASTHAN</v>
      </c>
      <c r="F13" s="33">
        <f>GETPIVOTDATA("TOTAL SALES",$B$7,"STATE","RAJASTHAN")</f>
        <v>57490</v>
      </c>
    </row>
    <row r="14" spans="2:6" ht="18" x14ac:dyDescent="0.35">
      <c r="B14" s="28" t="s">
        <v>754</v>
      </c>
      <c r="C14" s="37">
        <v>104015</v>
      </c>
      <c r="E14" s="18" t="str">
        <f t="shared" si="0"/>
        <v>TAMIL NADU</v>
      </c>
      <c r="F14" s="33">
        <f>GETPIVOTDATA("TOTAL SALES",$B$7,"STATE","TAMIL NADU")</f>
        <v>104015</v>
      </c>
    </row>
    <row r="15" spans="2:6" ht="18" x14ac:dyDescent="0.35">
      <c r="B15" s="27" t="s">
        <v>759</v>
      </c>
      <c r="C15" s="36">
        <v>53808</v>
      </c>
      <c r="E15" s="18" t="str">
        <f t="shared" si="0"/>
        <v>WEST BENGAL</v>
      </c>
      <c r="F15" s="33">
        <f>GETPIVOTDATA("TOTAL SALES",$B$7,"STATE","WEST BENGAL")</f>
        <v>53808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4FA82-9377-4A49-918F-5CA7F981623B}">
  <dimension ref="B2:D29"/>
  <sheetViews>
    <sheetView showGridLines="0" workbookViewId="0">
      <selection activeCell="N48" sqref="N48"/>
    </sheetView>
  </sheetViews>
  <sheetFormatPr defaultRowHeight="14.4" x14ac:dyDescent="0.3"/>
  <cols>
    <col min="2" max="2" width="20.77734375" bestFit="1" customWidth="1"/>
    <col min="3" max="3" width="13.109375" bestFit="1" customWidth="1"/>
    <col min="4" max="4" width="8.88671875" customWidth="1"/>
    <col min="5" max="5" width="12.109375" bestFit="1" customWidth="1"/>
  </cols>
  <sheetData>
    <row r="2" spans="2:3" ht="23.4" x14ac:dyDescent="0.45">
      <c r="B2" s="40" t="s">
        <v>795</v>
      </c>
    </row>
    <row r="3" spans="2:3" ht="23.4" x14ac:dyDescent="0.45">
      <c r="B3" s="40"/>
    </row>
    <row r="6" spans="2:3" ht="18" x14ac:dyDescent="0.35">
      <c r="B6" s="25" t="s">
        <v>797</v>
      </c>
      <c r="C6" s="26" t="s">
        <v>783</v>
      </c>
    </row>
    <row r="7" spans="2:3" ht="18" x14ac:dyDescent="0.35">
      <c r="B7" s="27" t="s">
        <v>535</v>
      </c>
      <c r="C7" s="43">
        <v>65</v>
      </c>
    </row>
    <row r="8" spans="2:3" ht="18" x14ac:dyDescent="0.35">
      <c r="B8" s="28" t="s">
        <v>534</v>
      </c>
      <c r="C8" s="44">
        <v>112</v>
      </c>
    </row>
    <row r="10" spans="2:3" x14ac:dyDescent="0.3">
      <c r="C10" t="s">
        <v>751</v>
      </c>
    </row>
    <row r="19" spans="2:4" ht="23.4" x14ac:dyDescent="0.45">
      <c r="B19" s="40" t="s">
        <v>796</v>
      </c>
    </row>
    <row r="20" spans="2:4" ht="23.4" x14ac:dyDescent="0.45">
      <c r="B20" s="40"/>
    </row>
    <row r="25" spans="2:4" ht="15.6" x14ac:dyDescent="0.3">
      <c r="B25" s="22" t="s">
        <v>783</v>
      </c>
      <c r="C25" s="62" t="s">
        <v>797</v>
      </c>
      <c r="D25" s="23"/>
    </row>
    <row r="26" spans="2:4" ht="15.6" x14ac:dyDescent="0.3">
      <c r="B26" s="22" t="s">
        <v>778</v>
      </c>
      <c r="C26" s="45" t="s">
        <v>535</v>
      </c>
      <c r="D26" s="45" t="s">
        <v>534</v>
      </c>
    </row>
    <row r="27" spans="2:4" ht="15.6" x14ac:dyDescent="0.3">
      <c r="B27" s="34" t="s">
        <v>780</v>
      </c>
      <c r="C27" s="47">
        <v>33</v>
      </c>
      <c r="D27" s="47">
        <v>62</v>
      </c>
    </row>
    <row r="28" spans="2:4" ht="15.6" x14ac:dyDescent="0.3">
      <c r="B28" s="24" t="s">
        <v>782</v>
      </c>
      <c r="C28" s="46">
        <v>12</v>
      </c>
      <c r="D28" s="46">
        <v>23</v>
      </c>
    </row>
    <row r="29" spans="2:4" ht="15.6" x14ac:dyDescent="0.3">
      <c r="B29" s="24" t="s">
        <v>781</v>
      </c>
      <c r="C29" s="46">
        <v>20</v>
      </c>
      <c r="D29" s="46">
        <v>27</v>
      </c>
    </row>
  </sheetData>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31BDC-6447-4868-826C-E6586430454E}">
  <dimension ref="B3:D14"/>
  <sheetViews>
    <sheetView showGridLines="0" workbookViewId="0">
      <selection activeCell="L12" sqref="L12"/>
    </sheetView>
  </sheetViews>
  <sheetFormatPr defaultRowHeight="14.4" x14ac:dyDescent="0.3"/>
  <cols>
    <col min="2" max="2" width="13.21875" bestFit="1" customWidth="1"/>
    <col min="3" max="3" width="22.5546875" bestFit="1" customWidth="1"/>
  </cols>
  <sheetData>
    <row r="3" spans="2:4" ht="23.4" x14ac:dyDescent="0.45">
      <c r="C3" s="40" t="s">
        <v>798</v>
      </c>
      <c r="D3" s="40"/>
    </row>
    <row r="8" spans="2:4" ht="18" x14ac:dyDescent="0.35">
      <c r="B8" s="25" t="s">
        <v>540</v>
      </c>
      <c r="C8" s="26" t="s">
        <v>762</v>
      </c>
    </row>
    <row r="9" spans="2:4" ht="18" x14ac:dyDescent="0.35">
      <c r="B9" s="27" t="s">
        <v>546</v>
      </c>
      <c r="C9" s="36">
        <v>59495</v>
      </c>
    </row>
    <row r="10" spans="2:4" ht="18" x14ac:dyDescent="0.35">
      <c r="B10" s="27" t="s">
        <v>543</v>
      </c>
      <c r="C10" s="36">
        <v>83922</v>
      </c>
    </row>
    <row r="11" spans="2:4" ht="18" x14ac:dyDescent="0.35">
      <c r="B11" s="27" t="s">
        <v>542</v>
      </c>
      <c r="C11" s="36">
        <v>57353</v>
      </c>
    </row>
    <row r="12" spans="2:4" ht="18" x14ac:dyDescent="0.35">
      <c r="B12" s="27" t="s">
        <v>544</v>
      </c>
      <c r="C12" s="36">
        <v>64120</v>
      </c>
    </row>
    <row r="13" spans="2:4" ht="18" x14ac:dyDescent="0.35">
      <c r="B13" s="28" t="s">
        <v>541</v>
      </c>
      <c r="C13" s="37">
        <v>139224</v>
      </c>
    </row>
    <row r="14" spans="2:4" ht="18" x14ac:dyDescent="0.35">
      <c r="B14" s="27" t="s">
        <v>545</v>
      </c>
      <c r="C14" s="36">
        <v>14767</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70A1-3519-4E87-9D8C-A2387ACCDAEF}">
  <dimension ref="A1"/>
  <sheetViews>
    <sheetView showGridLines="0" showRowColHeaders="0" zoomScale="110" zoomScaleNormal="110" workbookViewId="0">
      <selection activeCell="R23" sqref="R23"/>
    </sheetView>
  </sheetViews>
  <sheetFormatPr defaultRowHeight="14.4" x14ac:dyDescent="0.3"/>
  <cols>
    <col min="1" max="16384" width="8.88671875" style="15"/>
  </cols>
  <sheetData/>
  <sheetProtection algorithmName="SHA-512" hashValue="GbnbeCyho6/kwLCSI7TilDz8sz13sOSDb2srZ3MpB2U9fwsbws9AlZqXlRQr6ojJVpURa2QLJB7mF4rwm2P59w==" saltValue="Pg+IU2aR3RpsBHK9uXM61g=="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C48B-8D80-4CA2-A25E-553CEE91F8D7}">
  <dimension ref="A1:A53"/>
  <sheetViews>
    <sheetView showGridLines="0" topLeftCell="A2" zoomScaleNormal="100" workbookViewId="0">
      <selection activeCell="F11" sqref="F11"/>
    </sheetView>
  </sheetViews>
  <sheetFormatPr defaultRowHeight="14.4" x14ac:dyDescent="0.3"/>
  <cols>
    <col min="1" max="5" width="8.88671875" style="5"/>
    <col min="6" max="6" width="164.21875" style="5" bestFit="1" customWidth="1"/>
    <col min="7" max="16384" width="8.88671875" style="5"/>
  </cols>
  <sheetData>
    <row r="1" s="5" customFormat="1" x14ac:dyDescent="0.3"/>
    <row r="2" s="5" customFormat="1" x14ac:dyDescent="0.3"/>
    <row r="3" s="5" customFormat="1" x14ac:dyDescent="0.3"/>
    <row r="4" s="5" customFormat="1" x14ac:dyDescent="0.3"/>
    <row r="5" s="5" customFormat="1" x14ac:dyDescent="0.3"/>
    <row r="6" s="5" customFormat="1" x14ac:dyDescent="0.3"/>
    <row r="7" s="5" customFormat="1" x14ac:dyDescent="0.3"/>
    <row r="8" s="5" customFormat="1" x14ac:dyDescent="0.3"/>
    <row r="9" s="5" customFormat="1" x14ac:dyDescent="0.3"/>
    <row r="10" s="5" customFormat="1" x14ac:dyDescent="0.3"/>
    <row r="11" s="5" customFormat="1" x14ac:dyDescent="0.3"/>
    <row r="12" s="5" customFormat="1" x14ac:dyDescent="0.3"/>
    <row r="13" s="5" customFormat="1" x14ac:dyDescent="0.3"/>
    <row r="14" s="5" customFormat="1" x14ac:dyDescent="0.3"/>
    <row r="15" s="5" customFormat="1" x14ac:dyDescent="0.3"/>
    <row r="16" s="5" customFormat="1" x14ac:dyDescent="0.3"/>
    <row r="17" s="5" customFormat="1" x14ac:dyDescent="0.3"/>
    <row r="18" s="5" customFormat="1" x14ac:dyDescent="0.3"/>
    <row r="19" s="5" customFormat="1" x14ac:dyDescent="0.3"/>
    <row r="20" s="5" customFormat="1" x14ac:dyDescent="0.3"/>
    <row r="21" s="5" customFormat="1" x14ac:dyDescent="0.3"/>
    <row r="22" s="5" customFormat="1" x14ac:dyDescent="0.3"/>
    <row r="23" s="5" customFormat="1" x14ac:dyDescent="0.3"/>
    <row r="24" s="5" customFormat="1" x14ac:dyDescent="0.3"/>
    <row r="25" s="5" customFormat="1" x14ac:dyDescent="0.3"/>
    <row r="26" s="5" customFormat="1" x14ac:dyDescent="0.3"/>
    <row r="27" s="5" customFormat="1" x14ac:dyDescent="0.3"/>
    <row r="28" s="5" customFormat="1" x14ac:dyDescent="0.3"/>
    <row r="29" s="5" customFormat="1" x14ac:dyDescent="0.3"/>
    <row r="30" s="5" customFormat="1" x14ac:dyDescent="0.3"/>
    <row r="31" s="5" customFormat="1" x14ac:dyDescent="0.3"/>
    <row r="32" s="5" customFormat="1" x14ac:dyDescent="0.3"/>
    <row r="33" s="5" customFormat="1" x14ac:dyDescent="0.3"/>
    <row r="34" s="5" customFormat="1" x14ac:dyDescent="0.3"/>
    <row r="35" s="5" customFormat="1" x14ac:dyDescent="0.3"/>
    <row r="36" s="5" customFormat="1" x14ac:dyDescent="0.3"/>
    <row r="37" s="5" customFormat="1" x14ac:dyDescent="0.3"/>
    <row r="38" s="5" customFormat="1" x14ac:dyDescent="0.3"/>
    <row r="39" s="5" customFormat="1" x14ac:dyDescent="0.3"/>
    <row r="40" s="5" customFormat="1" x14ac:dyDescent="0.3"/>
    <row r="41" s="5" customFormat="1" x14ac:dyDescent="0.3"/>
    <row r="42" s="5" customFormat="1" x14ac:dyDescent="0.3"/>
    <row r="43" s="5" customFormat="1" x14ac:dyDescent="0.3"/>
    <row r="44" s="5" customFormat="1" x14ac:dyDescent="0.3"/>
    <row r="45" s="5" customFormat="1" x14ac:dyDescent="0.3"/>
    <row r="46" s="5" customFormat="1" x14ac:dyDescent="0.3"/>
    <row r="47" s="5" customFormat="1" x14ac:dyDescent="0.3"/>
    <row r="48" s="5" customFormat="1" x14ac:dyDescent="0.3"/>
    <row r="49" s="5" customFormat="1" x14ac:dyDescent="0.3"/>
    <row r="50" s="5" customFormat="1" x14ac:dyDescent="0.3"/>
    <row r="51" s="5" customFormat="1" x14ac:dyDescent="0.3"/>
    <row r="52" s="5" customFormat="1" x14ac:dyDescent="0.3"/>
    <row r="53" s="5" customFormat="1" x14ac:dyDescent="0.3"/>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AC4AC7-05D9-4C00-81CB-79725CCB4D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Objective</vt:lpstr>
      <vt:lpstr>Datasets</vt:lpstr>
      <vt:lpstr>Power Query</vt:lpstr>
      <vt:lpstr>Sales trends</vt:lpstr>
      <vt:lpstr>Product analysis</vt:lpstr>
      <vt:lpstr>KPI</vt:lpstr>
      <vt:lpstr>Sales by State</vt:lpstr>
      <vt:lpstr>Cust segmentation</vt:lpstr>
      <vt:lpstr>Sales Channel</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yaseen</dc:creator>
  <cp:lastModifiedBy>mohamed yaseen</cp:lastModifiedBy>
  <dcterms:created xsi:type="dcterms:W3CDTF">2024-03-12T11:22:49Z</dcterms:created>
  <dcterms:modified xsi:type="dcterms:W3CDTF">2024-03-17T08:22:46Z</dcterms:modified>
</cp:coreProperties>
</file>