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mariyam kathija\Downloads\"/>
    </mc:Choice>
  </mc:AlternateContent>
  <xr:revisionPtr revIDLastSave="0" documentId="13_ncr:1_{CE3D4E98-FCA7-4CE2-BB63-88A39C59AE74}" xr6:coauthVersionLast="47" xr6:coauthVersionMax="47" xr10:uidLastSave="{00000000-0000-0000-0000-000000000000}"/>
  <bookViews>
    <workbookView xWindow="-108" yWindow="-108" windowWidth="23256" windowHeight="12456" xr2:uid="{08F776CF-D7ED-4AFC-A4CE-5660A2ED22CB}"/>
  </bookViews>
  <sheets>
    <sheet name="Objective" sheetId="9" r:id="rId1"/>
    <sheet name="Datasets" sheetId="1" r:id="rId2"/>
    <sheet name="Power Query" sheetId="16" r:id="rId3"/>
    <sheet name="Sales trends" sheetId="19" r:id="rId4"/>
    <sheet name="Product analysis" sheetId="23" r:id="rId5"/>
    <sheet name="KPI" sheetId="14" r:id="rId6"/>
    <sheet name="Sales by State" sheetId="21" r:id="rId7"/>
    <sheet name="Cust segmentation" sheetId="6" r:id="rId8"/>
    <sheet name="Sales Channel" sheetId="24" r:id="rId9"/>
    <sheet name="Dashboard" sheetId="17" r:id="rId10"/>
    <sheet name="Insights" sheetId="10" r:id="rId11"/>
  </sheets>
  <definedNames>
    <definedName name="_xlnm._FilterDatabase" localSheetId="1" hidden="1">Datasets!$A$8:$Q$8</definedName>
    <definedName name="_xlchart.v5.0" hidden="1">'Sales by State'!$E$7</definedName>
    <definedName name="_xlchart.v5.1" hidden="1">'Sales by State'!$E$8:$E$15</definedName>
    <definedName name="_xlchart.v5.2" hidden="1">'Sales by State'!$F$7</definedName>
    <definedName name="_xlchart.v5.3" hidden="1">'Sales by State'!$F$8:$F$15</definedName>
    <definedName name="_xlchart.v5.4" hidden="1">'Sales by State'!$E$7</definedName>
    <definedName name="_xlchart.v5.5" hidden="1">'Sales by State'!$E$8:$E$15</definedName>
    <definedName name="_xlchart.v5.6" hidden="1">'Sales by State'!$F$7</definedName>
    <definedName name="_xlchart.v5.7" hidden="1">'Sales by State'!$F$8:$F$15</definedName>
    <definedName name="ExternalData_1" localSheetId="2" hidden="1">'Power Query'!$A$1:$R$178</definedName>
    <definedName name="Slicer_GENDER_1">#N/A</definedName>
    <definedName name="Slicer_Months">#N/A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21" l="1"/>
  <c r="E10" i="21"/>
  <c r="E11" i="21"/>
  <c r="E12" i="21"/>
  <c r="E13" i="21"/>
  <c r="E14" i="21"/>
  <c r="E15" i="21"/>
  <c r="E8" i="21"/>
  <c r="F12" i="21"/>
  <c r="F15" i="21"/>
  <c r="G21" i="14"/>
  <c r="F11" i="21"/>
  <c r="M21" i="14"/>
  <c r="J21" i="14"/>
  <c r="F9" i="21"/>
  <c r="F14" i="21"/>
  <c r="F8" i="21"/>
  <c r="F13" i="21"/>
  <c r="C45" i="14"/>
  <c r="C21" i="14"/>
  <c r="F10"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AB6713-E49D-4B3C-94C0-340E43DD43F3}" keepAlive="1" name="Query - POWER QUERY" description="Connection to the 'POWER QUERY' query in the workbook." type="5" refreshedVersion="7" background="1" saveData="1">
    <dbPr connection="Provider=Microsoft.Mashup.OleDb.1;Data Source=$Workbook$;Location=&quot;POWER QUERY&quot;;Extended Properties=&quot;&quot;" command="SELECT * FROM [POWER QUERY]"/>
  </connection>
</connections>
</file>

<file path=xl/sharedStrings.xml><?xml version="1.0" encoding="utf-8"?>
<sst xmlns="http://schemas.openxmlformats.org/spreadsheetml/2006/main" count="3390" uniqueCount="799">
  <si>
    <t>ORDER DATE</t>
  </si>
  <si>
    <t>SHIP DATE</t>
  </si>
  <si>
    <t>ZM8195</t>
  </si>
  <si>
    <t>QK5736</t>
  </si>
  <si>
    <t>UI9247</t>
  </si>
  <si>
    <t>LV3065</t>
  </si>
  <si>
    <t>XN4857</t>
  </si>
  <si>
    <t>RE7094</t>
  </si>
  <si>
    <t>YH5823</t>
  </si>
  <si>
    <t>OQ1367</t>
  </si>
  <si>
    <t>WG2506</t>
  </si>
  <si>
    <t>TD8469</t>
  </si>
  <si>
    <t>AS4956</t>
  </si>
  <si>
    <t>JF7682</t>
  </si>
  <si>
    <t>DP5209</t>
  </si>
  <si>
    <t>BV6941</t>
  </si>
  <si>
    <t>XW7134</t>
  </si>
  <si>
    <t>NY6058</t>
  </si>
  <si>
    <t>QP4973</t>
  </si>
  <si>
    <t>ZT2084</t>
  </si>
  <si>
    <t>CR3912</t>
  </si>
  <si>
    <t>KM8076</t>
  </si>
  <si>
    <t>VF6159</t>
  </si>
  <si>
    <t>GY4703</t>
  </si>
  <si>
    <t>LH9328</t>
  </si>
  <si>
    <t>UQ5489</t>
  </si>
  <si>
    <t>AI7623</t>
  </si>
  <si>
    <t>EP9306</t>
  </si>
  <si>
    <t>RW1462</t>
  </si>
  <si>
    <t>MJ8574</t>
  </si>
  <si>
    <t>UH6850</t>
  </si>
  <si>
    <t>SI3927</t>
  </si>
  <si>
    <t>BD8165</t>
  </si>
  <si>
    <t>YV5049</t>
  </si>
  <si>
    <t>ZO8173</t>
  </si>
  <si>
    <t>XM6309</t>
  </si>
  <si>
    <t>PR4095</t>
  </si>
  <si>
    <t>CE1856</t>
  </si>
  <si>
    <t>QA7042</t>
  </si>
  <si>
    <t>LK3267</t>
  </si>
  <si>
    <t>GT9104</t>
  </si>
  <si>
    <t>JW5476</t>
  </si>
  <si>
    <t>NO3682</t>
  </si>
  <si>
    <t>EB7401</t>
  </si>
  <si>
    <t>HK5093</t>
  </si>
  <si>
    <t>VD6872</t>
  </si>
  <si>
    <t>UY3247</t>
  </si>
  <si>
    <t>SF8961</t>
  </si>
  <si>
    <t>ZI2085</t>
  </si>
  <si>
    <t>AJ6940</t>
  </si>
  <si>
    <t>QE2054</t>
  </si>
  <si>
    <t>DB5792</t>
  </si>
  <si>
    <t>MV8160</t>
  </si>
  <si>
    <t>RG4952</t>
  </si>
  <si>
    <t>KX7604</t>
  </si>
  <si>
    <t>YL4826</t>
  </si>
  <si>
    <t>NU6059</t>
  </si>
  <si>
    <t>OT9274</t>
  </si>
  <si>
    <t>ZS3649</t>
  </si>
  <si>
    <t>WP8152</t>
  </si>
  <si>
    <t>IH4879</t>
  </si>
  <si>
    <t>CT6291</t>
  </si>
  <si>
    <t>KQ5019</t>
  </si>
  <si>
    <t>GM8402</t>
  </si>
  <si>
    <t>BX2076</t>
  </si>
  <si>
    <t>YR3951</t>
  </si>
  <si>
    <t>VI6280</t>
  </si>
  <si>
    <t>LJ4723</t>
  </si>
  <si>
    <t>UA8094</t>
  </si>
  <si>
    <t>OX5621</t>
  </si>
  <si>
    <t>FV9306</t>
  </si>
  <si>
    <t>WN7145</t>
  </si>
  <si>
    <t>HC4972</t>
  </si>
  <si>
    <t>EZ8210</t>
  </si>
  <si>
    <t>QM3657</t>
  </si>
  <si>
    <t>TP4892</t>
  </si>
  <si>
    <t>YG7401</t>
  </si>
  <si>
    <t>ZH6058</t>
  </si>
  <si>
    <t>JI9243</t>
  </si>
  <si>
    <t>NV7602</t>
  </si>
  <si>
    <t>RO4187</t>
  </si>
  <si>
    <t>UJ5960</t>
  </si>
  <si>
    <t>XF9346</t>
  </si>
  <si>
    <t>PY6075</t>
  </si>
  <si>
    <t>KB4281</t>
  </si>
  <si>
    <t>SG3957</t>
  </si>
  <si>
    <t>OW8123</t>
  </si>
  <si>
    <t>TJ4695</t>
  </si>
  <si>
    <t>ZM8016</t>
  </si>
  <si>
    <t>QY5729</t>
  </si>
  <si>
    <t>IU6482</t>
  </si>
  <si>
    <t>LB9206</t>
  </si>
  <si>
    <t>VA5346</t>
  </si>
  <si>
    <t>DE8790</t>
  </si>
  <si>
    <t>XR3095</t>
  </si>
  <si>
    <t>WT7184</t>
  </si>
  <si>
    <t>JN6497</t>
  </si>
  <si>
    <t>YM8472</t>
  </si>
  <si>
    <t>KO5138</t>
  </si>
  <si>
    <t>HF6873</t>
  </si>
  <si>
    <t>BG2946</t>
  </si>
  <si>
    <t>UQ4681</t>
  </si>
  <si>
    <t>ZD7250</t>
  </si>
  <si>
    <t>XI3189</t>
  </si>
  <si>
    <t>PC9467</t>
  </si>
  <si>
    <t>VM5082</t>
  </si>
  <si>
    <t>TA6092</t>
  </si>
  <si>
    <t>RS1940</t>
  </si>
  <si>
    <t>QF8375</t>
  </si>
  <si>
    <t>NL6920</t>
  </si>
  <si>
    <t>ZV5143</t>
  </si>
  <si>
    <t>MJ8267</t>
  </si>
  <si>
    <t>YS7492</t>
  </si>
  <si>
    <t>OI3926</t>
  </si>
  <si>
    <t>WD5709</t>
  </si>
  <si>
    <t>KT8391</t>
  </si>
  <si>
    <t>UB7062</t>
  </si>
  <si>
    <t>QA2573</t>
  </si>
  <si>
    <t>GZ4180</t>
  </si>
  <si>
    <t>HP6952</t>
  </si>
  <si>
    <t>VE4026</t>
  </si>
  <si>
    <t>JX8479</t>
  </si>
  <si>
    <t>YO5196</t>
  </si>
  <si>
    <t>WU6340</t>
  </si>
  <si>
    <t>NT2487</t>
  </si>
  <si>
    <t>RC5961</t>
  </si>
  <si>
    <t>ZT8705</t>
  </si>
  <si>
    <t>UF5014</t>
  </si>
  <si>
    <t>QH6972</t>
  </si>
  <si>
    <t>XK8315</t>
  </si>
  <si>
    <t>YM9260</t>
  </si>
  <si>
    <t>GI3948</t>
  </si>
  <si>
    <t>OV8462</t>
  </si>
  <si>
    <t>WK5092</t>
  </si>
  <si>
    <t>ZP6318</t>
  </si>
  <si>
    <t>NL4096</t>
  </si>
  <si>
    <t>YT6174</t>
  </si>
  <si>
    <t>DJ4095</t>
  </si>
  <si>
    <t>WA8690</t>
  </si>
  <si>
    <t>OP4571</t>
  </si>
  <si>
    <t>UF9124</t>
  </si>
  <si>
    <t>XC3409</t>
  </si>
  <si>
    <t>VZ5187</t>
  </si>
  <si>
    <t>EJ9306</t>
  </si>
  <si>
    <t>RT7059</t>
  </si>
  <si>
    <t>YB6418</t>
  </si>
  <si>
    <t>OQ8765</t>
  </si>
  <si>
    <t>ZM3598</t>
  </si>
  <si>
    <t>QY6891</t>
  </si>
  <si>
    <t>IB4073</t>
  </si>
  <si>
    <t>WU8241</t>
  </si>
  <si>
    <t>JK5723</t>
  </si>
  <si>
    <t>NV9138</t>
  </si>
  <si>
    <t>RX7045</t>
  </si>
  <si>
    <t>TS1862</t>
  </si>
  <si>
    <t>YG9451</t>
  </si>
  <si>
    <t>OI6784</t>
  </si>
  <si>
    <t>WP3196</t>
  </si>
  <si>
    <t>ZK5789</t>
  </si>
  <si>
    <t>QH6305</t>
  </si>
  <si>
    <t>UO9127</t>
  </si>
  <si>
    <t>XW3571</t>
  </si>
  <si>
    <t>YT8094</t>
  </si>
  <si>
    <t>AN5607</t>
  </si>
  <si>
    <t>DG6748</t>
  </si>
  <si>
    <t>VE3952</t>
  </si>
  <si>
    <t>QY6084</t>
  </si>
  <si>
    <t>PM9275</t>
  </si>
  <si>
    <t>WS4816</t>
  </si>
  <si>
    <t>YE9034</t>
  </si>
  <si>
    <t>JI6183</t>
  </si>
  <si>
    <t>OT2547</t>
  </si>
  <si>
    <t>ZR9076</t>
  </si>
  <si>
    <t>LV6943</t>
  </si>
  <si>
    <t>QM5309</t>
  </si>
  <si>
    <t>UF1782</t>
  </si>
  <si>
    <t>XP6295</t>
  </si>
  <si>
    <t>ZB4036</t>
  </si>
  <si>
    <t>Customerr id and name</t>
  </si>
  <si>
    <t>F</t>
  </si>
  <si>
    <t>M</t>
  </si>
  <si>
    <t>Nandini Patel</t>
  </si>
  <si>
    <t>Rohan Kapoor</t>
  </si>
  <si>
    <t>Ananya Singh</t>
  </si>
  <si>
    <t>Siddharth Verma</t>
  </si>
  <si>
    <t>Riya Gupta</t>
  </si>
  <si>
    <t>Arjun Kumar</t>
  </si>
  <si>
    <t>Saanvi Sharma</t>
  </si>
  <si>
    <t>Aaradhya Mishra</t>
  </si>
  <si>
    <t>Vihaan Singhania</t>
  </si>
  <si>
    <t>Aisha Reddy</t>
  </si>
  <si>
    <t>Kabir Malhotra</t>
  </si>
  <si>
    <t>Myra Choudhary</t>
  </si>
  <si>
    <t>Arnav Bhatia</t>
  </si>
  <si>
    <t>Ishaan Agarwal</t>
  </si>
  <si>
    <t>Avni Khanna</t>
  </si>
  <si>
    <t>Atharva Joshi</t>
  </si>
  <si>
    <t>Prisha Sharma</t>
  </si>
  <si>
    <t>Advik Desai</t>
  </si>
  <si>
    <t>Sara Nair</t>
  </si>
  <si>
    <t>Vivaan Patel</t>
  </si>
  <si>
    <t>Diya Singh</t>
  </si>
  <si>
    <t>Armaan Iyer</t>
  </si>
  <si>
    <t>Kiara Shah</t>
  </si>
  <si>
    <t>Vihaan Gupta</t>
  </si>
  <si>
    <t>Aarush Patel</t>
  </si>
  <si>
    <t>Shanaya Singh</t>
  </si>
  <si>
    <t>Avani Chopra</t>
  </si>
  <si>
    <t>Rehan Malhotra</t>
  </si>
  <si>
    <t>Zara Sengupta</t>
  </si>
  <si>
    <t>Reyansh Reddy</t>
  </si>
  <si>
    <t>Suhana Sharma</t>
  </si>
  <si>
    <t>Advait Kumar</t>
  </si>
  <si>
    <t>Sanvi Pandey</t>
  </si>
  <si>
    <t>Arya Chauhan</t>
  </si>
  <si>
    <t>Ishani Gupta</t>
  </si>
  <si>
    <t>Aarohi Singhania</t>
  </si>
  <si>
    <t>Arjun Mehra</t>
  </si>
  <si>
    <t>Kiara Bajaj</t>
  </si>
  <si>
    <t>Aniket Singh</t>
  </si>
  <si>
    <t>Aadhya Sharma</t>
  </si>
  <si>
    <t>Yashvi Das</t>
  </si>
  <si>
    <t>Kavya Patel</t>
  </si>
  <si>
    <t>Aarush Khurana</t>
  </si>
  <si>
    <t>Niharika Sen</t>
  </si>
  <si>
    <t>Virat Agarwal</t>
  </si>
  <si>
    <t>Anvi Shah</t>
  </si>
  <si>
    <t>Neel Kapoor</t>
  </si>
  <si>
    <t>Aarav Saxena</t>
  </si>
  <si>
    <t>Meera Iyer</t>
  </si>
  <si>
    <t>Atharv Singh</t>
  </si>
  <si>
    <t>Aahana Khanna</t>
  </si>
  <si>
    <t>Rudra Sharma</t>
  </si>
  <si>
    <t>Aryan Gupta</t>
  </si>
  <si>
    <t>Aarushi Desai</t>
  </si>
  <si>
    <t>Advaita Mehta</t>
  </si>
  <si>
    <t>Reyansh Kapoor</t>
  </si>
  <si>
    <t>Ananya Rajput</t>
  </si>
  <si>
    <t>Advik Sinha</t>
  </si>
  <si>
    <t>Prisha Suri</t>
  </si>
  <si>
    <t>Krish Nanda</t>
  </si>
  <si>
    <t>Saanvi Chopra</t>
  </si>
  <si>
    <t>Atharva Rao</t>
  </si>
  <si>
    <t>Avika Joshi</t>
  </si>
  <si>
    <t>Ayaan Malhotra</t>
  </si>
  <si>
    <t>Nitya Mishra</t>
  </si>
  <si>
    <t>Kiara Gupta</t>
  </si>
  <si>
    <t>Vivaan Singh</t>
  </si>
  <si>
    <t>Nisha Patel</t>
  </si>
  <si>
    <t>Aarav Singh</t>
  </si>
  <si>
    <t>Anvi Bansal</t>
  </si>
  <si>
    <t>Devansh Gupta</t>
  </si>
  <si>
    <t>Avani Agarwal</t>
  </si>
  <si>
    <t>Riya Malhotra</t>
  </si>
  <si>
    <t>Aaradhya Singhania</t>
  </si>
  <si>
    <t>Vihaan Shah</t>
  </si>
  <si>
    <t>Anika Verma</t>
  </si>
  <si>
    <t>Shanaya Khurana</t>
  </si>
  <si>
    <t>Reyaan Singh</t>
  </si>
  <si>
    <t>Aarna Reddy</t>
  </si>
  <si>
    <t>Arnav Jain</t>
  </si>
  <si>
    <t>Kyra Sharma</t>
  </si>
  <si>
    <t>Aaradhya Joshi</t>
  </si>
  <si>
    <t>Yashika Das</t>
  </si>
  <si>
    <t>Anay Singh</t>
  </si>
  <si>
    <t>Ishika Patel</t>
  </si>
  <si>
    <t>Vivaan Bajaj</t>
  </si>
  <si>
    <t>Aarush Khanna</t>
  </si>
  <si>
    <t>Siya Mehta</t>
  </si>
  <si>
    <t>Arjun Sen</t>
  </si>
  <si>
    <t>Ananya Chopra</t>
  </si>
  <si>
    <t>Aarav Kumar</t>
  </si>
  <si>
    <t>Anaya Sengupta</t>
  </si>
  <si>
    <t>Rehan Sharma</t>
  </si>
  <si>
    <t>Anvi Rajput</t>
  </si>
  <si>
    <t>Advaita Rao</t>
  </si>
  <si>
    <t>Kiara Joshi</t>
  </si>
  <si>
    <t>Arnav Shah</t>
  </si>
  <si>
    <t>Yashvi Agarwal</t>
  </si>
  <si>
    <t>Reyansh Patel</t>
  </si>
  <si>
    <t>Anika Mehta</t>
  </si>
  <si>
    <t>Avani Singh</t>
  </si>
  <si>
    <t>Aanya Sharma</t>
  </si>
  <si>
    <t>Kabir Reddy</t>
  </si>
  <si>
    <t>Ishani Mehra</t>
  </si>
  <si>
    <t>Armaan Bansal</t>
  </si>
  <si>
    <t>Aisha Verma</t>
  </si>
  <si>
    <t>Krish Iyer</t>
  </si>
  <si>
    <t>Anika Singhania</t>
  </si>
  <si>
    <t>Reyansh Chopra</t>
  </si>
  <si>
    <t>Vivaan Malhotra</t>
  </si>
  <si>
    <t>Aaradhya Khanna</t>
  </si>
  <si>
    <t>Diya Mehra</t>
  </si>
  <si>
    <t>Arya Patel</t>
  </si>
  <si>
    <t>Aarav Bajaj</t>
  </si>
  <si>
    <t>Myra Sharma</t>
  </si>
  <si>
    <t>Aadhya Verma</t>
  </si>
  <si>
    <t>Arjun Gupta</t>
  </si>
  <si>
    <t>Saanvi Kapoor</t>
  </si>
  <si>
    <t>Ananya Chauhan</t>
  </si>
  <si>
    <t>Nandini Sen</t>
  </si>
  <si>
    <t>Aryan Kumar</t>
  </si>
  <si>
    <t>Vivaan Mishra</t>
  </si>
  <si>
    <t>Ishaan Nair</t>
  </si>
  <si>
    <t>Avni Shah</t>
  </si>
  <si>
    <t>Reyansh Agarwal</t>
  </si>
  <si>
    <t>Avani Singhania</t>
  </si>
  <si>
    <t>Kabir Sharma</t>
  </si>
  <si>
    <t>Aaradhya Rajput</t>
  </si>
  <si>
    <t>Vihaan Joshi</t>
  </si>
  <si>
    <t>Kiara Mehra</t>
  </si>
  <si>
    <t>Aarna Patel</t>
  </si>
  <si>
    <t>Krish Desai</t>
  </si>
  <si>
    <t>Anaya Khurana</t>
  </si>
  <si>
    <t>Yashika Iyer</t>
  </si>
  <si>
    <t>Aarav Mehta</t>
  </si>
  <si>
    <t>Anvi Reddy</t>
  </si>
  <si>
    <t>Aaradhya Jain</t>
  </si>
  <si>
    <t>Ishani Sharma</t>
  </si>
  <si>
    <t>Vivaan Das</t>
  </si>
  <si>
    <t>Advik Khanna</t>
  </si>
  <si>
    <t>Arjun Singh</t>
  </si>
  <si>
    <t>Shanaya Mehta</t>
  </si>
  <si>
    <t>Diya Khanna</t>
  </si>
  <si>
    <t>Arya Mehra</t>
  </si>
  <si>
    <t>Aarush Verma</t>
  </si>
  <si>
    <t>Myra Singhania</t>
  </si>
  <si>
    <t>Anika Malhotra</t>
  </si>
  <si>
    <t>Arnav Iyer</t>
  </si>
  <si>
    <t>Aaradhya Bansal</t>
  </si>
  <si>
    <t>Vihaan Sharma</t>
  </si>
  <si>
    <t>Saanvi Khurana</t>
  </si>
  <si>
    <t>Aarav Gupta</t>
  </si>
  <si>
    <t>Ishani Bajaj</t>
  </si>
  <si>
    <t>Siya Mehra</t>
  </si>
  <si>
    <t>Krish Bansal</t>
  </si>
  <si>
    <t>Anaya Joshi</t>
  </si>
  <si>
    <t>Aadhya Reddy</t>
  </si>
  <si>
    <t>Aryan Verma</t>
  </si>
  <si>
    <t>Aarna Shah</t>
  </si>
  <si>
    <t>Anika Patel</t>
  </si>
  <si>
    <t>Nandini</t>
  </si>
  <si>
    <t>Kumari</t>
  </si>
  <si>
    <t>Mehra</t>
  </si>
  <si>
    <t>Reyansh</t>
  </si>
  <si>
    <t>Sinha</t>
  </si>
  <si>
    <t>Ria</t>
  </si>
  <si>
    <t>saranya</t>
  </si>
  <si>
    <t>Sundari</t>
  </si>
  <si>
    <t>Ishwarya</t>
  </si>
  <si>
    <t>Rukmini</t>
  </si>
  <si>
    <t>Rohini</t>
  </si>
  <si>
    <t>Ranjitha</t>
  </si>
  <si>
    <t>Preetha selvi</t>
  </si>
  <si>
    <t>YO5196-Advait Kumar</t>
  </si>
  <si>
    <t>CT6291-Anika Patel</t>
  </si>
  <si>
    <t>JK5723-Aarna Shah</t>
  </si>
  <si>
    <t>ZR9076-Aryan Verma</t>
  </si>
  <si>
    <t>EP9306-Aadhya Reddy</t>
  </si>
  <si>
    <t>DG6748-Anaya Joshi</t>
  </si>
  <si>
    <t>TA6092-Krish Bansal</t>
  </si>
  <si>
    <t>EJ9306-Siya Mehra</t>
  </si>
  <si>
    <t>ZO8173-Rohini</t>
  </si>
  <si>
    <t>KB4281-Ishani Bajaj</t>
  </si>
  <si>
    <t>ZS3649-Aarav Gupta</t>
  </si>
  <si>
    <t>KO5138-Saanvi Khurana</t>
  </si>
  <si>
    <t>OQ1367-Vihaan Sharma</t>
  </si>
  <si>
    <t>KT8391-Aaradhya Bansal</t>
  </si>
  <si>
    <t>ZP6318-Arnav Iyer</t>
  </si>
  <si>
    <t>QP4973-Nandini Patel</t>
  </si>
  <si>
    <t>EB7401-Reyansh Kapoor</t>
  </si>
  <si>
    <t>WP3196-Anika Malhotra</t>
  </si>
  <si>
    <t>XN4857-Myra Singhania</t>
  </si>
  <si>
    <t>OX5621-Aarush Verma</t>
  </si>
  <si>
    <t>SF8961-Arya Mehra</t>
  </si>
  <si>
    <t>LB9206-Diya Khanna</t>
  </si>
  <si>
    <t>YV5049-Shanaya Mehta</t>
  </si>
  <si>
    <t>RO4187-Arjun Singh</t>
  </si>
  <si>
    <t>YS7492-Advik Khanna</t>
  </si>
  <si>
    <t>BX2076-Vivaan Das</t>
  </si>
  <si>
    <t>MJ8574-Ishani Sharma</t>
  </si>
  <si>
    <t>XK8315-Aaradhya Jain</t>
  </si>
  <si>
    <t>OP4571-Anvi Reddy</t>
  </si>
  <si>
    <t>QM5309-Aarav Mehta</t>
  </si>
  <si>
    <t>RG4952-Yashika Iyer</t>
  </si>
  <si>
    <t>RX7045-Anaya Khurana</t>
  </si>
  <si>
    <t>QY5729-Krish Desai</t>
  </si>
  <si>
    <t>ZD7250-Aarna Patel</t>
  </si>
  <si>
    <t>HP6952-Reyaan Singh</t>
  </si>
  <si>
    <t>QM3657-Kiara Mehra</t>
  </si>
  <si>
    <t>AS4956-Vihaan Joshi</t>
  </si>
  <si>
    <t>CE1856-Aaradhya Rajput</t>
  </si>
  <si>
    <t>CR3912-Rukmini</t>
  </si>
  <si>
    <t>VD6872-Kabir Sharma</t>
  </si>
  <si>
    <t>ZH6058-Avani Singhania</t>
  </si>
  <si>
    <t>NL6920-Reyansh Agarwal</t>
  </si>
  <si>
    <t>SG3957-Avni Shah</t>
  </si>
  <si>
    <t>QH6972-Ishaan Nair</t>
  </si>
  <si>
    <t>JN6497-Vivaan Mishra</t>
  </si>
  <si>
    <t>RT7059-Aryan Kumar</t>
  </si>
  <si>
    <t>VE3952-Nandini Sen</t>
  </si>
  <si>
    <t>WN7145-Ananya Chauhan</t>
  </si>
  <si>
    <t>ZB4036-Saanvi Kapoor</t>
  </si>
  <si>
    <t>OI6784-Arjun Gupta</t>
  </si>
  <si>
    <t>NU6059-Aadhya Verma</t>
  </si>
  <si>
    <t>VF6159-Myra Sharma</t>
  </si>
  <si>
    <t>QA2573-Aarav Bajaj</t>
  </si>
  <si>
    <t>KQ5019-Arya Patel</t>
  </si>
  <si>
    <t>QK5736-Diya Mehra</t>
  </si>
  <si>
    <t>NL4096-Aaradhya Khanna</t>
  </si>
  <si>
    <t>ZM8016-Vivaan Malhotra</t>
  </si>
  <si>
    <t>VM5082-Reyansh Chopra</t>
  </si>
  <si>
    <t>IB4073-Anika Singhania</t>
  </si>
  <si>
    <t>JI6183-Krish Iyer</t>
  </si>
  <si>
    <t>DB5792-Aisha Verma</t>
  </si>
  <si>
    <t>LK3267-Armaan Bansal</t>
  </si>
  <si>
    <t>YB6418-Ishani Mehra</t>
  </si>
  <si>
    <t>QY6084-Kabir Reddy</t>
  </si>
  <si>
    <t>DP5209-Aanya Sharma</t>
  </si>
  <si>
    <t>NO3682-Avani Singh</t>
  </si>
  <si>
    <t>RC5961-Advik Sinha</t>
  </si>
  <si>
    <t>LH9328-Anika Mehta</t>
  </si>
  <si>
    <t>VA5346-Reyansh Patel</t>
  </si>
  <si>
    <t>EZ8210-Yashvi Agarwal</t>
  </si>
  <si>
    <t>ZV5143-Arnav Shah</t>
  </si>
  <si>
    <t>PX4713-Nitya Gupta</t>
  </si>
  <si>
    <t>XP6295-Ishwarya</t>
  </si>
  <si>
    <t>YG9451-Kiara Joshi</t>
  </si>
  <si>
    <t>YT6174-Advaita Rao</t>
  </si>
  <si>
    <t>UH6850-Anvi Rajput</t>
  </si>
  <si>
    <t>XF9346-Rehan Sharma</t>
  </si>
  <si>
    <t>YR3951-Anaya Sengupta</t>
  </si>
  <si>
    <t>RE7094-Aarav Kumar</t>
  </si>
  <si>
    <t>OT9274-Ananya Chopra</t>
  </si>
  <si>
    <t>UO9127-Arjun Sen</t>
  </si>
  <si>
    <t>TP4892-Siya Mehta</t>
  </si>
  <si>
    <t>PC9467-Aarush Khanna</t>
  </si>
  <si>
    <t>BG2946-Ranjitha</t>
  </si>
  <si>
    <t>DJ4095-Vivaan Bajaj</t>
  </si>
  <si>
    <t>YM9260-Ishika Patel</t>
  </si>
  <si>
    <t>XC3409-Anay Singh</t>
  </si>
  <si>
    <t>YT8094-Yashika Das</t>
  </si>
  <si>
    <t>TD8469-Aaradhya Joshi</t>
  </si>
  <si>
    <t>XF9128-Aryan Singh</t>
  </si>
  <si>
    <t>VE4026-Kyra Sharma</t>
  </si>
  <si>
    <t>UF1782-Arnav Jain</t>
  </si>
  <si>
    <t>QF8375-Aarna Reddy</t>
  </si>
  <si>
    <t>NY6058-Ishwarya</t>
  </si>
  <si>
    <t>TS1862-Ria</t>
  </si>
  <si>
    <t>MV8160-Shanaya Khurana</t>
  </si>
  <si>
    <t>PM9275-Arjun Mehra</t>
  </si>
  <si>
    <t>OQ8765-Anika Verma</t>
  </si>
  <si>
    <t>TJ4695-Vihaan Shah</t>
  </si>
  <si>
    <t>QA7042-Aaradhya Singhania</t>
  </si>
  <si>
    <t>RW1462-Riya Malhotra</t>
  </si>
  <si>
    <t>LJ4723-Avani Agarwal</t>
  </si>
  <si>
    <t>DE8790-Devansh Gupta</t>
  </si>
  <si>
    <t>WP8152-Anvi Bansal</t>
  </si>
  <si>
    <t>UY3247-Aarav Singh</t>
  </si>
  <si>
    <t>LV3065-Nisha Patel</t>
  </si>
  <si>
    <t>NV7602-Vivaan Singh</t>
  </si>
  <si>
    <t>WK5092-Kiara Gupta</t>
  </si>
  <si>
    <t>WT7184-Ranjitha</t>
  </si>
  <si>
    <t>UF5014-Nitya Mishra</t>
  </si>
  <si>
    <t>WG2506-Ayaan Malhotra</t>
  </si>
  <si>
    <t>UQ4681-Avika Joshi</t>
  </si>
  <si>
    <t>PR4095-Atharva Rao</t>
  </si>
  <si>
    <t>WU6340-Saanvi Chopra</t>
  </si>
  <si>
    <t>WA8690-Krish Nanda</t>
  </si>
  <si>
    <t>AI7623-Prisha Suri</t>
  </si>
  <si>
    <t>XW3571-Sinha</t>
  </si>
  <si>
    <t>IH4879-Ananya Rajput</t>
  </si>
  <si>
    <t>LV6943-Reyansh</t>
  </si>
  <si>
    <t>NV9138-Advaita Mehta</t>
  </si>
  <si>
    <t>WD5709-Aarushi Desai</t>
  </si>
  <si>
    <t>PY6075-Aryan Gupta</t>
  </si>
  <si>
    <t>SD6589-Ananya Nair</t>
  </si>
  <si>
    <t>VI6280-Rudra Sharma</t>
  </si>
  <si>
    <t>BV6941-Aahana Khanna</t>
  </si>
  <si>
    <t>SI3927-Atharv Singh</t>
  </si>
  <si>
    <t>QY6891-Meera Iyer</t>
  </si>
  <si>
    <t>YE9034-Aarav Saxena</t>
  </si>
  <si>
    <t>AN5607-Neel Kapoor</t>
  </si>
  <si>
    <t>VZ5187-Anvi Shah</t>
  </si>
  <si>
    <t>XI3189-Virat Agarwal</t>
  </si>
  <si>
    <t>QE2054-Niharika Sen</t>
  </si>
  <si>
    <t>ZT2084-Aarush Khurana</t>
  </si>
  <si>
    <t>YG7401-Kavya Patel</t>
  </si>
  <si>
    <t>ZM8195-Yashvi Das</t>
  </si>
  <si>
    <t>HK5093-Aadhya Sharma</t>
  </si>
  <si>
    <t>UA8094-Aniket Singh</t>
  </si>
  <si>
    <t>UJ5960-Kiara Bajaj</t>
  </si>
  <si>
    <t>RS1940-Mehra</t>
  </si>
  <si>
    <t>JX8479-Aarohi Singhania</t>
  </si>
  <si>
    <t>OV8462-Ishani Gupta</t>
  </si>
  <si>
    <t>ZK5789-saranya</t>
  </si>
  <si>
    <t>GT9104-Arya Chauhan</t>
  </si>
  <si>
    <t>UQ5489-Sanvi Pandey</t>
  </si>
  <si>
    <t>OI3926-Kumari</t>
  </si>
  <si>
    <t>XR3095-Suhana Sharma</t>
  </si>
  <si>
    <t>HC4972-Reyansh Reddy</t>
  </si>
  <si>
    <t>YL4826-Zara Sengupta</t>
  </si>
  <si>
    <t>OW8123-Rehan Malhotra</t>
  </si>
  <si>
    <t>GZ4180-Avani Chopra</t>
  </si>
  <si>
    <t>ZI2085-Sara Nair</t>
  </si>
  <si>
    <t>UF9124-Shanaya Singh</t>
  </si>
  <si>
    <t>YH5823-Aarush Patel</t>
  </si>
  <si>
    <t>NT2487-Nandini</t>
  </si>
  <si>
    <t>JI9243-Vihaan Gupta</t>
  </si>
  <si>
    <t>XM6309-Kiara Shah</t>
  </si>
  <si>
    <t>GY4703-Armaan Iyer</t>
  </si>
  <si>
    <t>OT2547-Diya Singh</t>
  </si>
  <si>
    <t>WU8241-Vivaan Patel</t>
  </si>
  <si>
    <t>HF6873-Sara Nair</t>
  </si>
  <si>
    <t>GM8402-Advik Desai</t>
  </si>
  <si>
    <t>JF7682-Prisha Sharma</t>
  </si>
  <si>
    <t>GI3948-Atharva Joshi</t>
  </si>
  <si>
    <t>UB7062-Avni Khanna</t>
  </si>
  <si>
    <t>AJ6940-Ishaan Agarwal</t>
  </si>
  <si>
    <t>XW7134-Arnav Bhatia</t>
  </si>
  <si>
    <t>JW5476-Myra Choudhary</t>
  </si>
  <si>
    <t>QH6305-Kabir Malhotra</t>
  </si>
  <si>
    <t>FV9306-Aisha Reddy</t>
  </si>
  <si>
    <t>KM8076-Vihaan Singhania</t>
  </si>
  <si>
    <t>MJ8267-Aaradhya Mishra</t>
  </si>
  <si>
    <t>KX7604-Saanvi Sharma</t>
  </si>
  <si>
    <t>YM8472-Arjun Kumar</t>
  </si>
  <si>
    <t>ZT8705-Riya Gupta</t>
  </si>
  <si>
    <t>WS4816-Siddharth Verma</t>
  </si>
  <si>
    <t>ZM3598-Ananya Singh</t>
  </si>
  <si>
    <t>BD8165-Rohan Kapoor</t>
  </si>
  <si>
    <t>UI9247-Preetha selvi</t>
  </si>
  <si>
    <t>IU6482-Sundari</t>
  </si>
  <si>
    <t>Gender</t>
  </si>
  <si>
    <t>WOMEN</t>
  </si>
  <si>
    <t>MEN</t>
  </si>
  <si>
    <t>AGE</t>
  </si>
  <si>
    <t>PRODUCT</t>
  </si>
  <si>
    <t>SIZE</t>
  </si>
  <si>
    <t>QTY</t>
  </si>
  <si>
    <t>CHANNEL</t>
  </si>
  <si>
    <t>MYNTRA</t>
  </si>
  <si>
    <t>FLIPKART</t>
  </si>
  <si>
    <t>AMAZON</t>
  </si>
  <si>
    <t>MEESHO</t>
  </si>
  <si>
    <t>NYKAA</t>
  </si>
  <si>
    <t>AJIO</t>
  </si>
  <si>
    <t>L</t>
  </si>
  <si>
    <t>XL</t>
  </si>
  <si>
    <t>3XL</t>
  </si>
  <si>
    <t>S</t>
  </si>
  <si>
    <t>2XL</t>
  </si>
  <si>
    <t>PRICE</t>
  </si>
  <si>
    <t>TOTAL SALES</t>
  </si>
  <si>
    <t>kurta sets</t>
  </si>
  <si>
    <t>kurti</t>
  </si>
  <si>
    <t>t-shirt</t>
  </si>
  <si>
    <t>shirt</t>
  </si>
  <si>
    <t>trousers</t>
  </si>
  <si>
    <t>coat</t>
  </si>
  <si>
    <t>jeans</t>
  </si>
  <si>
    <t>leggings</t>
  </si>
  <si>
    <t>state</t>
  </si>
  <si>
    <t>TN</t>
  </si>
  <si>
    <t>MH</t>
  </si>
  <si>
    <t>PB</t>
  </si>
  <si>
    <t>RJ</t>
  </si>
  <si>
    <t>AP</t>
  </si>
  <si>
    <t>WB</t>
  </si>
  <si>
    <t>GA</t>
  </si>
  <si>
    <t>KA</t>
  </si>
  <si>
    <t>PROFIT</t>
  </si>
  <si>
    <t>CLIENT : VAMOS FINDS</t>
  </si>
  <si>
    <t>OBJECTIVE:</t>
  </si>
  <si>
    <t>REQUIREMENTS:</t>
  </si>
  <si>
    <t>Second Class</t>
  </si>
  <si>
    <t>Standard Class</t>
  </si>
  <si>
    <t>First Class</t>
  </si>
  <si>
    <t>Ship mode</t>
  </si>
  <si>
    <t>Product code</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</si>
  <si>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</si>
  <si>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</si>
  <si>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</si>
  <si>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</si>
  <si>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</si>
  <si>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</si>
  <si>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</si>
  <si>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</si>
  <si>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</si>
  <si>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</si>
  <si>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</si>
  <si>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</si>
  <si>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</si>
  <si>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</si>
  <si>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</si>
  <si>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</si>
  <si>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</si>
  <si>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</si>
  <si>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</si>
  <si>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</si>
  <si>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</si>
  <si>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</si>
  <si>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</si>
  <si>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</si>
  <si>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</si>
  <si>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</si>
  <si>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</si>
  <si>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</si>
  <si>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</si>
  <si>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</si>
  <si>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</si>
  <si>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</si>
  <si>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</si>
  <si>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</si>
  <si>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</si>
  <si>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</si>
  <si>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</si>
  <si>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</si>
  <si>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</si>
  <si>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</si>
  <si>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</si>
  <si>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</si>
  <si>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</si>
  <si>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</si>
  <si>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</si>
  <si>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</si>
  <si>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</si>
  <si>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</si>
  <si>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</si>
  <si>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</si>
  <si>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</si>
  <si>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</si>
  <si>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</si>
  <si>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</si>
  <si>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</si>
  <si>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</si>
  <si>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</si>
  <si>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</si>
  <si>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</si>
  <si>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</si>
  <si>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</si>
  <si>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</si>
  <si>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</si>
  <si>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</si>
  <si>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</si>
  <si>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</si>
  <si>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</si>
  <si>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</si>
  <si>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</si>
  <si>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</si>
  <si>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</si>
  <si>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</si>
  <si>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</si>
  <si>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</si>
  <si>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</si>
  <si>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</si>
  <si>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</si>
  <si>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</si>
  <si>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</si>
  <si>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</si>
  <si>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</si>
  <si>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</si>
  <si>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</si>
  <si>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</si>
  <si>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</si>
  <si>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</si>
  <si>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</si>
  <si>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</si>
  <si>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</si>
  <si>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</si>
  <si>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</si>
  <si>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</si>
  <si>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</si>
  <si>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</si>
  <si>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</si>
  <si>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</si>
  <si>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</si>
  <si>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</si>
  <si>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</si>
  <si>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</si>
  <si>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</si>
  <si>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</si>
  <si>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</si>
  <si>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</si>
  <si>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</si>
  <si>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</si>
  <si>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</si>
  <si>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</si>
  <si>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</si>
  <si>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</si>
  <si>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</si>
  <si>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</si>
  <si>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</si>
  <si>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</si>
  <si>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</si>
  <si>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</si>
  <si>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</si>
  <si>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</si>
  <si>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</si>
  <si>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</si>
  <si>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</si>
  <si>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</si>
  <si>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</si>
  <si>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</si>
  <si>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</si>
  <si>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</si>
  <si>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</si>
  <si>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</si>
  <si>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</si>
  <si>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</si>
  <si>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</si>
  <si>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</si>
  <si>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</si>
  <si>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</si>
  <si>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</si>
  <si>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</si>
  <si>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</si>
  <si>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</si>
  <si>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</si>
  <si>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</si>
  <si>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</si>
  <si>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</si>
  <si>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</si>
  <si>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</si>
  <si>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</si>
  <si>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</si>
  <si>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</si>
  <si>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</si>
  <si>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</si>
  <si>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</si>
  <si>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</si>
  <si>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</si>
  <si>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</si>
  <si>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</si>
  <si>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</si>
  <si>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</si>
  <si>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</si>
  <si>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</si>
  <si>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</si>
  <si>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</si>
  <si>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</si>
  <si>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</si>
  <si>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</si>
  <si>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</si>
  <si>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</si>
  <si>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</si>
  <si>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</si>
  <si>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</si>
  <si>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</si>
  <si>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</si>
  <si>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OFF-PA-10002749</t>
  </si>
  <si>
    <t xml:space="preserve"> </t>
  </si>
  <si>
    <t>CUSTOMER ID</t>
  </si>
  <si>
    <t>CUSTOMER NAME</t>
  </si>
  <si>
    <t>TAMIL NADU</t>
  </si>
  <si>
    <t>MAHARASTRA</t>
  </si>
  <si>
    <t>PUNJAB</t>
  </si>
  <si>
    <t>RAJASTHAN</t>
  </si>
  <si>
    <t>ANDHRA PRADESH</t>
  </si>
  <si>
    <t>WEST BENGAL</t>
  </si>
  <si>
    <t>GOA</t>
  </si>
  <si>
    <t>KARNATAKA</t>
  </si>
  <si>
    <t>Sum of TOTAL SALES</t>
  </si>
  <si>
    <t>Row Labels</t>
  </si>
  <si>
    <t>Jan</t>
  </si>
  <si>
    <t>Feb</t>
  </si>
  <si>
    <t>Mar</t>
  </si>
  <si>
    <t>Apr</t>
  </si>
  <si>
    <t>May</t>
  </si>
  <si>
    <t>Jun</t>
  </si>
  <si>
    <t>Jul</t>
  </si>
  <si>
    <t>Aug</t>
  </si>
  <si>
    <t>Sep</t>
  </si>
  <si>
    <t>Oct</t>
  </si>
  <si>
    <t>Nov</t>
  </si>
  <si>
    <t>Dec</t>
  </si>
  <si>
    <t>ORDER ID</t>
  </si>
  <si>
    <t>GENDER 1</t>
  </si>
  <si>
    <t>AGE GROUP</t>
  </si>
  <si>
    <t>STATE</t>
  </si>
  <si>
    <t>YOUNG ADULT</t>
  </si>
  <si>
    <t>MIDDLE AGED ADULT</t>
  </si>
  <si>
    <t>OLD ADULT</t>
  </si>
  <si>
    <t>Count of ORDER ID</t>
  </si>
  <si>
    <t>Grand Total</t>
  </si>
  <si>
    <t>Sum of PROFIT</t>
  </si>
  <si>
    <t>Sum of QTY</t>
  </si>
  <si>
    <t xml:space="preserve">Identify clothing items with the highest sales revenue or quantity sold to focus on popular products? </t>
  </si>
  <si>
    <t>Determine the states with the highest sales revenue or number of orders?</t>
  </si>
  <si>
    <t>Which month recorded the highest total sales revenue and the highest number of orders?</t>
  </si>
  <si>
    <t>MONTH</t>
  </si>
  <si>
    <t>SALES</t>
  </si>
  <si>
    <t>Average of PROFIT MARGIN</t>
  </si>
  <si>
    <t>product</t>
  </si>
  <si>
    <t>What is the Profit margin for clothing sales?</t>
  </si>
  <si>
    <t>Analyze sales data to determine the gender distribution of customers and their respective purchasing behavior?</t>
  </si>
  <si>
    <t>Analyze the age demographics of customers and their purchasing behavior segmented by gender?</t>
  </si>
  <si>
    <t>GENDER</t>
  </si>
  <si>
    <t>Which sales channel is contributing the most to overall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</si>
</sst>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4009]\ * #,##0_ ;_ [$₹-4009]\ * \-#,##0_ ;_ [$₹-4009]\ * &quot;-&quot;??_ ;_ @_ "/>
    <numFmt numFmtId="165" formatCode="[$₹-4009]\ #,##0"/>
  </numFmts>
  <fonts count="12" x14ac:knownFonts="1">
    <font>
      <sz val="11"/>
      <color theme="1"/>
      <name val="Calibri"/>
      <family val="2"/>
      <scheme val="minor"/>
    </font>
    <font>
      <sz val="11"/>
      <name val="Calibri"/>
      <family val="2"/>
      <scheme val="minor"/>
    </font>
    <font>
      <sz val="10"/>
      <name val="Segoe UI"/>
      <family val="2"/>
    </font>
    <font>
      <sz val="11"/>
      <name val="Ubuntu Mono"/>
      <family val="3"/>
    </font>
    <font>
      <sz val="11"/>
      <color theme="1"/>
      <name val="Calibri"/>
      <family val="2"/>
      <scheme val="minor"/>
    </font>
    <font>
      <sz val="11"/>
      <color theme="0"/>
      <name val="Calibri"/>
      <family val="2"/>
      <scheme val="minor"/>
    </font>
    <font>
      <sz val="18"/>
      <color theme="0"/>
      <name val="Calibri"/>
      <family val="2"/>
      <scheme val="minor"/>
    </font>
    <font>
      <sz val="12"/>
      <color theme="1"/>
      <name val="Calibri"/>
      <family val="2"/>
      <scheme val="minor"/>
    </font>
    <font>
      <sz val="18"/>
      <color rgb="FFC00000"/>
      <name val="Calibri"/>
      <family val="2"/>
      <scheme val="minor"/>
    </font>
    <font>
      <sz val="14"/>
      <color theme="1"/>
      <name val="Calibri"/>
      <family val="2"/>
      <scheme val="minor"/>
    </font>
    <font>
      <sz val="14"/>
      <name val="Calibri"/>
      <family val="2"/>
      <scheme val="minor"/>
    </font>
    <font>
      <sz val="18"/>
      <color rgb="FFFF0000"/>
      <name val="Calibri"/>
      <family val="2"/>
      <scheme val="minor"/>
    </font>
  </fonts>
  <fills count="9">
    <fill>
      <patternFill patternType="none"/>
    </fill>
    <fill>
      <patternFill patternType="gray125"/>
    </fill>
    <fill>
      <patternFill patternType="solid">
        <fgColor theme="2" tint="-0.749992370372631"/>
        <bgColor indexed="64"/>
      </patternFill>
    </fill>
    <fill>
      <patternFill patternType="solid">
        <fgColor theme="0"/>
        <bgColor indexed="64"/>
      </patternFill>
    </fill>
    <fill>
      <patternFill patternType="solid">
        <fgColor theme="0"/>
        <bgColor rgb="FFDEEAF6"/>
      </patternFill>
    </fill>
    <fill>
      <patternFill patternType="solid">
        <fgColor rgb="FFFFFF00"/>
        <bgColor indexed="64"/>
      </patternFill>
    </fill>
    <fill>
      <patternFill patternType="solid">
        <fgColor theme="1" tint="0.14999847407452621"/>
        <bgColor indexed="64"/>
      </patternFill>
    </fill>
    <fill>
      <patternFill patternType="solid">
        <fgColor rgb="FFFF0000"/>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5">
    <xf numFmtId="0" fontId="0" fillId="0" borderId="0" xfId="0"/>
    <xf numFmtId="0" fontId="1" fillId="0" borderId="0" xfId="0" applyFont="1"/>
    <xf numFmtId="0" fontId="2" fillId="0" borderId="0" xfId="0" applyFont="1" applyAlignment="1">
      <alignment horizontal="right" vertical="center"/>
    </xf>
    <xf numFmtId="0" fontId="0" fillId="0" borderId="0" xfId="0" applyAlignment="1">
      <alignment horizontal="right"/>
    </xf>
    <xf numFmtId="0" fontId="0" fillId="2" borderId="0" xfId="0" applyFill="1"/>
    <xf numFmtId="0" fontId="0" fillId="3" borderId="0" xfId="0" applyFill="1" applyAlignment="1">
      <alignment horizontal="right"/>
    </xf>
    <xf numFmtId="0" fontId="2" fillId="3" borderId="0" xfId="0" applyFont="1" applyFill="1" applyAlignment="1">
      <alignment horizontal="right" vertical="center"/>
    </xf>
    <xf numFmtId="14" fontId="0" fillId="0" borderId="0" xfId="0" applyNumberFormat="1"/>
    <xf numFmtId="0" fontId="0" fillId="6" borderId="0" xfId="0" applyFill="1"/>
    <xf numFmtId="0" fontId="8" fillId="0" borderId="0" xfId="0" applyFont="1"/>
    <xf numFmtId="0" fontId="0" fillId="0" borderId="1" xfId="0" pivotButton="1" applyBorder="1"/>
    <xf numFmtId="0" fontId="0" fillId="0" borderId="1" xfId="0" applyBorder="1"/>
    <xf numFmtId="0" fontId="0" fillId="0" borderId="1" xfId="0" applyBorder="1" applyAlignment="1">
      <alignment horizontal="left"/>
    </xf>
    <xf numFmtId="0" fontId="7" fillId="0" borderId="1" xfId="0" pivotButton="1" applyFont="1" applyBorder="1"/>
    <xf numFmtId="0" fontId="7" fillId="0" borderId="1" xfId="0" applyFont="1" applyBorder="1"/>
    <xf numFmtId="0" fontId="7" fillId="0" borderId="1" xfId="0" applyFont="1" applyBorder="1" applyAlignment="1">
      <alignment horizontal="left"/>
    </xf>
    <xf numFmtId="0" fontId="9" fillId="0" borderId="1" xfId="0" pivotButton="1" applyFont="1" applyBorder="1"/>
    <xf numFmtId="0" fontId="9" fillId="0" borderId="1" xfId="0" applyFont="1" applyBorder="1"/>
    <xf numFmtId="0" fontId="9" fillId="0" borderId="1" xfId="0" applyFont="1" applyBorder="1" applyAlignment="1">
      <alignment horizontal="left"/>
    </xf>
    <xf numFmtId="0" fontId="9" fillId="5" borderId="1" xfId="0" applyFont="1" applyFill="1" applyBorder="1" applyAlignment="1">
      <alignment horizontal="left"/>
    </xf>
    <xf numFmtId="164" fontId="9" fillId="0" borderId="1" xfId="0" applyNumberFormat="1" applyFont="1" applyBorder="1"/>
    <xf numFmtId="164" fontId="9" fillId="5" borderId="1" xfId="0" applyNumberFormat="1" applyFont="1" applyFill="1" applyBorder="1"/>
    <xf numFmtId="1" fontId="9" fillId="0" borderId="1" xfId="0" applyNumberFormat="1" applyFont="1" applyBorder="1"/>
    <xf numFmtId="1" fontId="9" fillId="5" borderId="1" xfId="0" applyNumberFormat="1" applyFont="1" applyFill="1" applyBorder="1"/>
    <xf numFmtId="165" fontId="0" fillId="0" borderId="1" xfId="0" applyNumberFormat="1" applyBorder="1"/>
    <xf numFmtId="0" fontId="7" fillId="5" borderId="1" xfId="0" applyFont="1" applyFill="1" applyBorder="1" applyAlignment="1">
      <alignment horizontal="left"/>
    </xf>
    <xf numFmtId="0" fontId="9" fillId="7" borderId="1" xfId="0" applyFont="1" applyFill="1" applyBorder="1"/>
    <xf numFmtId="165" fontId="9" fillId="0" borderId="1" xfId="0" applyNumberFormat="1" applyFont="1" applyBorder="1"/>
    <xf numFmtId="165" fontId="9" fillId="5" borderId="1" xfId="0" applyNumberFormat="1" applyFont="1" applyFill="1" applyBorder="1"/>
    <xf numFmtId="0" fontId="10" fillId="8" borderId="1" xfId="0" applyFont="1" applyFill="1" applyBorder="1"/>
    <xf numFmtId="0" fontId="11" fillId="0" borderId="0" xfId="0" applyFont="1"/>
    <xf numFmtId="10" fontId="0" fillId="0" borderId="0" xfId="0" applyNumberFormat="1"/>
    <xf numFmtId="9" fontId="9" fillId="0" borderId="1" xfId="0" applyNumberFormat="1" applyFont="1" applyBorder="1" applyAlignment="1">
      <alignment horizontal="center"/>
    </xf>
    <xf numFmtId="0" fontId="7" fillId="0" borderId="1" xfId="0" applyFont="1" applyBorder="1" applyAlignment="1">
      <alignment horizontal="center"/>
    </xf>
    <xf numFmtId="0" fontId="1" fillId="0" borderId="1" xfId="0" applyFont="1" applyBorder="1"/>
    <xf numFmtId="0" fontId="0" fillId="0" borderId="1" xfId="0" applyBorder="1" applyAlignment="1">
      <alignment horizontal="center"/>
    </xf>
    <xf numFmtId="0" fontId="0" fillId="3" borderId="1" xfId="0" applyFill="1" applyBorder="1" applyAlignment="1">
      <alignment horizontal="center"/>
    </xf>
    <xf numFmtId="0" fontId="0" fillId="0" borderId="1" xfId="0" applyBorder="1" applyAlignment="1">
      <alignment horizontal="right"/>
    </xf>
    <xf numFmtId="0" fontId="2" fillId="0" borderId="1" xfId="0" applyFont="1" applyBorder="1" applyAlignment="1">
      <alignment horizontal="left" vertical="center" indent="1"/>
    </xf>
    <xf numFmtId="15" fontId="2" fillId="0" borderId="1" xfId="0" applyNumberFormat="1" applyFont="1" applyBorder="1" applyAlignment="1">
      <alignment horizontal="left" vertical="center" indent="1"/>
    </xf>
    <xf numFmtId="15" fontId="0" fillId="0" borderId="1" xfId="0" applyNumberFormat="1" applyBorder="1"/>
    <xf numFmtId="0" fontId="4" fillId="0" borderId="1" xfId="0" applyFont="1" applyBorder="1"/>
    <xf numFmtId="0" fontId="4" fillId="4" borderId="1" xfId="0" applyFont="1" applyFill="1" applyBorder="1"/>
    <xf numFmtId="0" fontId="3" fillId="0" borderId="1" xfId="0" applyFont="1" applyBorder="1"/>
    <xf numFmtId="0" fontId="2" fillId="0" borderId="1" xfId="0" applyFont="1" applyBorder="1" applyAlignment="1">
      <alignment horizontal="right" vertical="center"/>
    </xf>
    <xf numFmtId="0" fontId="2" fillId="0" borderId="1" xfId="0" applyFont="1" applyBorder="1" applyAlignment="1">
      <alignment horizontal="right"/>
    </xf>
    <xf numFmtId="0" fontId="0" fillId="0" borderId="0" xfId="0" applyAlignment="1">
      <alignment horizontal="left"/>
    </xf>
    <xf numFmtId="165" fontId="0" fillId="0" borderId="0" xfId="0" applyNumberFormat="1"/>
    <xf numFmtId="0" fontId="7" fillId="0" borderId="1" xfId="0" pivotButton="1" applyFont="1" applyBorder="1" applyAlignment="1">
      <alignment horizontal="center"/>
    </xf>
    <xf numFmtId="0" fontId="5" fillId="2" borderId="0" xfId="0" applyFont="1" applyFill="1" applyProtection="1">
      <protection locked="0"/>
    </xf>
    <xf numFmtId="0" fontId="6" fillId="2" borderId="0" xfId="0" applyFont="1" applyFill="1" applyProtection="1">
      <protection locked="0"/>
    </xf>
    <xf numFmtId="0" fontId="0" fillId="2" borderId="0" xfId="0" applyFill="1" applyProtection="1">
      <protection locked="0"/>
    </xf>
    <xf numFmtId="0" fontId="9" fillId="0" borderId="1" xfId="0" applyFont="1" applyBorder="1" applyAlignment="1">
      <alignment horizontal="center"/>
    </xf>
    <xf numFmtId="0" fontId="9" fillId="5" borderId="1" xfId="0" applyFont="1" applyFill="1" applyBorder="1" applyAlignment="1">
      <alignment horizontal="center"/>
    </xf>
    <xf numFmtId="0" fontId="7" fillId="5" borderId="1" xfId="0" applyFont="1" applyFill="1" applyBorder="1" applyAlignment="1">
      <alignment horizontal="center"/>
    </xf>
  </cellXfs>
  <cellStyles count="1">
    <cellStyle name="Normal" xfId="0" builtinId="0"/>
  </cellStyles>
  <dxfs count="161">
    <dxf>
      <fill>
        <patternFill patternType="solid">
          <bgColor rgb="FFFFFF00"/>
        </patternFill>
      </fill>
    </dxf>
    <dxf>
      <numFmt numFmtId="165" formatCode="[$₹-4009]\ #,##0"/>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font>
        <sz val="14"/>
      </font>
    </dxf>
    <dxf>
      <font>
        <sz val="14"/>
      </font>
    </dxf>
    <dxf>
      <font>
        <sz val="14"/>
      </font>
    </dxf>
    <dxf>
      <font>
        <sz val="14"/>
      </font>
    </dxf>
    <dxf>
      <font>
        <sz val="14"/>
      </font>
    </dxf>
    <dxf>
      <font>
        <sz val="14"/>
      </font>
    </dxf>
    <dxf>
      <fill>
        <patternFill>
          <bgColor rgb="FFFFFF00"/>
        </patternFill>
      </fill>
    </dxf>
    <dxf>
      <fill>
        <patternFill>
          <bgColor rgb="FFFFFF00"/>
        </patternFill>
      </fill>
    </dxf>
    <dxf>
      <fill>
        <patternFill patternType="solid">
          <bgColor theme="7" tint="0.59999389629810485"/>
        </patternFill>
      </fill>
    </dxf>
    <dxf>
      <alignment horizontal="center"/>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0" formatCode="General"/>
    </dxf>
    <dxf>
      <font>
        <sz val="12"/>
      </font>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sz val="12"/>
      </font>
    </dxf>
    <dxf>
      <font>
        <sz val="12"/>
      </font>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ill>
        <patternFill patternType="solid">
          <bgColor rgb="FFFFFF00"/>
        </patternFill>
      </fill>
    </dxf>
    <dxf>
      <fill>
        <patternFill patternType="solid">
          <bgColor rgb="FFFF0000"/>
        </patternFill>
      </fill>
    </dxf>
    <dxf>
      <fill>
        <patternFill patternType="solid">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09]\ #,##0"/>
    </dxf>
    <dxf>
      <numFmt numFmtId="165" formatCode="[$₹-4009]\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09]\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b val="0"/>
      </font>
    </dxf>
    <dxf>
      <font>
        <b val="0"/>
      </font>
    </dxf>
    <dxf>
      <font>
        <b val="0"/>
      </font>
    </dxf>
    <dxf>
      <font>
        <b val="0"/>
      </font>
    </dxf>
    <dxf>
      <font>
        <b val="0"/>
      </font>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4009]\ * #,##0_ ;_ [$₹-4009]\ * \-#,##0_ ;_ [$₹-4009]\ * &quot;-&quot;??_ ;_ @_ "/>
    </dxf>
    <dxf>
      <numFmt numFmtId="164" formatCode="_ [$₹-4009]\ * #,##0_ ;_ [$₹-4009]\ * \-#,##0_ ;_ [$₹-4009]\ * &quot;-&quot;??_ ;_ @_ "/>
    </dxf>
    <dxf>
      <numFmt numFmtId="1" formatCode="0"/>
    </dxf>
    <dxf>
      <fill>
        <patternFill patternType="solid">
          <bgColor rgb="FFFFFF00"/>
        </patternFill>
      </fill>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font>
        <b/>
        <color theme="1"/>
      </font>
      <border>
        <bottom style="thin">
          <color theme="4"/>
        </bottom>
        <vertical/>
        <horizontal/>
      </border>
    </dxf>
    <dxf>
      <font>
        <color theme="1"/>
      </font>
      <fill>
        <patternFill>
          <bgColor theme="4" tint="0.59996337778862885"/>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B8356BD0-CA1C-4028-B62E-BD2BCD4ACC9D}">
      <tableStyleElement type="headerRow" dxfId="160"/>
      <tableStyleElement type="firstRowStripe" dxfId="159"/>
      <tableStyleElement type="secondRowStripe" dxfId="158"/>
    </tableStyle>
    <tableStyle name="SlicerStyleLight1 2" pivot="0" table="0" count="10" xr9:uid="{2599A0D8-4777-4B64-ADA9-A1CE29F25E8E}">
      <tableStyleElement type="wholeTable" dxfId="157"/>
      <tableStyleElement type="headerRow" dxfId="156"/>
    </tableStyle>
  </tableStyles>
  <colors>
    <mruColors>
      <color rgb="FFFF0101"/>
      <color rgb="FF66FF66"/>
      <color rgb="FFFF6600"/>
      <color rgb="FF3D41F5"/>
      <color rgb="FFBC91C5"/>
      <color rgb="FF777777"/>
      <color rgb="FFBFC3D9"/>
      <color rgb="FFFF99CC"/>
      <color rgb="FF8F5FA9"/>
      <color rgb="FFEBDCA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EXCEL.xlsx]Sales trends!PivotTable8</c:name>
    <c:fmtId val="2"/>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a:solidFill>
                  <a:sysClr val="windowText" lastClr="000000"/>
                </a:solidFill>
              </a:rPr>
              <a:t>SALES</a:t>
            </a:r>
            <a:r>
              <a:rPr lang="en-IN" sz="1600" b="1" baseline="0">
                <a:solidFill>
                  <a:sysClr val="windowText" lastClr="000000"/>
                </a:solidFill>
              </a:rPr>
              <a:t> TRENDS</a:t>
            </a:r>
            <a:endParaRPr lang="en-IN" sz="1600" b="1">
              <a:solidFill>
                <a:sysClr val="windowText" lastClr="000000"/>
              </a:solidFill>
            </a:endParaRPr>
          </a:p>
        </c:rich>
      </c:tx>
      <c:layout>
        <c:manualLayout>
          <c:xMode val="edge"/>
          <c:yMode val="edge"/>
          <c:x val="7.5354111986001754E-2"/>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000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tx1">
                <a:lumMod val="95000"/>
                <a:lumOff val="5000"/>
                <a:alpha val="61000"/>
              </a:schemeClr>
            </a:solidFill>
          </a:ln>
          <a:effectLst/>
        </c:spPr>
      </c:pivotFmt>
    </c:pivotFmts>
    <c:plotArea>
      <c:layout>
        <c:manualLayout>
          <c:layoutTarget val="inner"/>
          <c:xMode val="edge"/>
          <c:yMode val="edge"/>
          <c:x val="0.14323359580052497"/>
          <c:y val="0.22685185185185186"/>
          <c:w val="0.77064238845144362"/>
          <c:h val="0.64216061533974922"/>
        </c:manualLayout>
      </c:layout>
      <c:barChart>
        <c:barDir val="col"/>
        <c:grouping val="clustered"/>
        <c:varyColors val="0"/>
        <c:ser>
          <c:idx val="0"/>
          <c:order val="0"/>
          <c:tx>
            <c:strRef>
              <c:f>'Sales trends'!$C$5</c:f>
              <c:strCache>
                <c:ptCount val="1"/>
                <c:pt idx="0">
                  <c:v>Sum of TOTAL SALES</c:v>
                </c:pt>
              </c:strCache>
            </c:strRef>
          </c:tx>
          <c:spPr>
            <a:solidFill>
              <a:srgbClr val="FF0000"/>
            </a:solidFill>
            <a:ln>
              <a:solidFill>
                <a:schemeClr val="tx1">
                  <a:lumMod val="95000"/>
                  <a:lumOff val="5000"/>
                </a:schemeClr>
              </a:solidFill>
            </a:ln>
            <a:effectLst/>
          </c:spPr>
          <c:invertIfNegative val="0"/>
          <c:dPt>
            <c:idx val="8"/>
            <c:invertIfNegative val="0"/>
            <c:bubble3D val="0"/>
            <c:spPr>
              <a:solidFill>
                <a:srgbClr val="FF0000"/>
              </a:solidFill>
              <a:ln>
                <a:solidFill>
                  <a:schemeClr val="tx1">
                    <a:lumMod val="95000"/>
                    <a:lumOff val="5000"/>
                    <a:alpha val="61000"/>
                  </a:schemeClr>
                </a:solidFill>
              </a:ln>
              <a:effectLst/>
            </c:spPr>
            <c:extLst>
              <c:ext xmlns:c16="http://schemas.microsoft.com/office/drawing/2014/chart" uri="{C3380CC4-5D6E-409C-BE32-E72D297353CC}">
                <c16:uniqueId val="{00000003-21EC-407D-B6CE-F5E19A302DFA}"/>
              </c:ext>
            </c:extLst>
          </c:dPt>
          <c:cat>
            <c:strRef>
              <c:f>'Sales trends'!$B$6:$B$18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trends'!$C$6:$C$18</c:f>
              <c:numCache>
                <c:formatCode>_ [$₹-4009]\ * #,##0_ ;_ [$₹-4009]\ * \-#,##0_ ;_ [$₹-4009]\ * "-"??_ ;_ @_ </c:formatCode>
                <c:ptCount val="12"/>
                <c:pt idx="0">
                  <c:v>17886</c:v>
                </c:pt>
                <c:pt idx="1">
                  <c:v>26290</c:v>
                </c:pt>
                <c:pt idx="2">
                  <c:v>25012</c:v>
                </c:pt>
                <c:pt idx="3">
                  <c:v>28680</c:v>
                </c:pt>
                <c:pt idx="4">
                  <c:v>38748</c:v>
                </c:pt>
                <c:pt idx="5">
                  <c:v>30998</c:v>
                </c:pt>
                <c:pt idx="6">
                  <c:v>25969</c:v>
                </c:pt>
                <c:pt idx="7">
                  <c:v>19919</c:v>
                </c:pt>
                <c:pt idx="8">
                  <c:v>79759</c:v>
                </c:pt>
                <c:pt idx="9">
                  <c:v>59393</c:v>
                </c:pt>
                <c:pt idx="10">
                  <c:v>15444</c:v>
                </c:pt>
                <c:pt idx="11">
                  <c:v>50783</c:v>
                </c:pt>
              </c:numCache>
            </c:numRef>
          </c:val>
          <c:extLst>
            <c:ext xmlns:c16="http://schemas.microsoft.com/office/drawing/2014/chart" uri="{C3380CC4-5D6E-409C-BE32-E72D297353CC}">
              <c16:uniqueId val="{00000000-21EC-407D-B6CE-F5E19A302DFA}"/>
            </c:ext>
          </c:extLst>
        </c:ser>
        <c:dLbls>
          <c:showLegendKey val="0"/>
          <c:showVal val="0"/>
          <c:showCatName val="0"/>
          <c:showSerName val="0"/>
          <c:showPercent val="0"/>
          <c:showBubbleSize val="0"/>
        </c:dLbls>
        <c:gapWidth val="219"/>
        <c:overlap val="-27"/>
        <c:axId val="199990431"/>
        <c:axId val="199981279"/>
      </c:barChart>
      <c:lineChart>
        <c:grouping val="standard"/>
        <c:varyColors val="0"/>
        <c:ser>
          <c:idx val="1"/>
          <c:order val="1"/>
          <c:tx>
            <c:strRef>
              <c:f>'Sales trends'!$D$5</c:f>
              <c:strCache>
                <c:ptCount val="1"/>
                <c:pt idx="0">
                  <c:v>Count of ORDER ID</c:v>
                </c:pt>
              </c:strCache>
            </c:strRef>
          </c:tx>
          <c:spPr>
            <a:ln w="34925" cap="rnd">
              <a:solidFill>
                <a:schemeClr val="accent1"/>
              </a:solidFill>
              <a:round/>
            </a:ln>
            <a:effectLst/>
          </c:spPr>
          <c:marker>
            <c:symbol val="none"/>
          </c:marker>
          <c:cat>
            <c:strRef>
              <c:f>'Sales trends'!$B$6:$B$18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trends'!$D$6:$D$18</c:f>
              <c:numCache>
                <c:formatCode>0</c:formatCode>
                <c:ptCount val="12"/>
                <c:pt idx="0">
                  <c:v>11</c:v>
                </c:pt>
                <c:pt idx="1">
                  <c:v>12</c:v>
                </c:pt>
                <c:pt idx="2">
                  <c:v>14</c:v>
                </c:pt>
                <c:pt idx="3">
                  <c:v>11</c:v>
                </c:pt>
                <c:pt idx="4">
                  <c:v>18</c:v>
                </c:pt>
                <c:pt idx="5">
                  <c:v>12</c:v>
                </c:pt>
                <c:pt idx="6">
                  <c:v>9</c:v>
                </c:pt>
                <c:pt idx="7">
                  <c:v>7</c:v>
                </c:pt>
                <c:pt idx="8">
                  <c:v>32</c:v>
                </c:pt>
                <c:pt idx="9">
                  <c:v>23</c:v>
                </c:pt>
                <c:pt idx="10">
                  <c:v>7</c:v>
                </c:pt>
                <c:pt idx="11">
                  <c:v>21</c:v>
                </c:pt>
              </c:numCache>
            </c:numRef>
          </c:val>
          <c:smooth val="0"/>
          <c:extLst>
            <c:ext xmlns:c16="http://schemas.microsoft.com/office/drawing/2014/chart" uri="{C3380CC4-5D6E-409C-BE32-E72D297353CC}">
              <c16:uniqueId val="{00000001-21EC-407D-B6CE-F5E19A302DFA}"/>
            </c:ext>
          </c:extLst>
        </c:ser>
        <c:dLbls>
          <c:showLegendKey val="0"/>
          <c:showVal val="0"/>
          <c:showCatName val="0"/>
          <c:showSerName val="0"/>
          <c:showPercent val="0"/>
          <c:showBubbleSize val="0"/>
        </c:dLbls>
        <c:marker val="1"/>
        <c:smooth val="0"/>
        <c:axId val="199976287"/>
        <c:axId val="199990847"/>
      </c:lineChart>
      <c:catAx>
        <c:axId val="19999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981279"/>
        <c:crosses val="autoZero"/>
        <c:auto val="1"/>
        <c:lblAlgn val="ctr"/>
        <c:lblOffset val="100"/>
        <c:noMultiLvlLbl val="0"/>
      </c:catAx>
      <c:valAx>
        <c:axId val="199981279"/>
        <c:scaling>
          <c:orientation val="minMax"/>
        </c:scaling>
        <c:delete val="0"/>
        <c:axPos val="l"/>
        <c:numFmt formatCode="[$₹-4009]\ ##,#0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990431"/>
        <c:crosses val="autoZero"/>
        <c:crossBetween val="between"/>
      </c:valAx>
      <c:valAx>
        <c:axId val="1999908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976287"/>
        <c:crosses val="max"/>
        <c:crossBetween val="between"/>
      </c:valAx>
      <c:catAx>
        <c:axId val="199976287"/>
        <c:scaling>
          <c:orientation val="minMax"/>
        </c:scaling>
        <c:delete val="1"/>
        <c:axPos val="b"/>
        <c:numFmt formatCode="General" sourceLinked="1"/>
        <c:majorTickMark val="out"/>
        <c:minorTickMark val="none"/>
        <c:tickLblPos val="nextTo"/>
        <c:crossAx val="199990847"/>
        <c:crosses val="autoZero"/>
        <c:auto val="1"/>
        <c:lblAlgn val="ctr"/>
        <c:lblOffset val="100"/>
        <c:noMultiLvlLbl val="0"/>
      </c:catAx>
      <c:spPr>
        <a:noFill/>
        <a:ln>
          <a:noFill/>
        </a:ln>
        <a:effectLst/>
      </c:spPr>
    </c:plotArea>
    <c:legend>
      <c:legendPos val="r"/>
      <c:layout>
        <c:manualLayout>
          <c:xMode val="edge"/>
          <c:yMode val="edge"/>
          <c:x val="0.63045691163604545"/>
          <c:y val="2.3726305045202681E-2"/>
          <c:w val="0.34176531058617665"/>
          <c:h val="0.1655103528725576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0000"/>
            <a:lumOff val="60000"/>
          </a:schemeClr>
        </a:gs>
        <a:gs pos="100000">
          <a:schemeClr val="accent1">
            <a:lumMod val="60000"/>
            <a:lumOff val="40000"/>
          </a:schemeClr>
        </a:gs>
      </a:gsLst>
      <a:lin ang="18900000" scaled="1"/>
      <a:tileRect/>
    </a:gradFill>
    <a:ln w="9525" cap="flat" cmpd="thinThick" algn="ctr">
      <a:solidFill>
        <a:schemeClr val="tx1">
          <a:lumMod val="15000"/>
          <a:lumOff val="85000"/>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EXCEL.xlsx]Product analysis!PivotTable13</c:name>
    <c:fmtId val="0"/>
  </c:pivotSource>
  <c:chart>
    <c:title>
      <c:tx>
        <c:rich>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r>
              <a:rPr lang="en-US" sz="1800" b="1">
                <a:solidFill>
                  <a:schemeClr val="tx1">
                    <a:lumMod val="85000"/>
                    <a:lumOff val="15000"/>
                  </a:schemeClr>
                </a:solidFill>
              </a:rPr>
              <a:t>PRODUCT</a:t>
            </a:r>
            <a:r>
              <a:rPr lang="en-US" sz="1800" b="1" baseline="0">
                <a:solidFill>
                  <a:schemeClr val="tx1">
                    <a:lumMod val="85000"/>
                    <a:lumOff val="15000"/>
                  </a:schemeClr>
                </a:solidFill>
              </a:rPr>
              <a:t> ANALYSIS</a:t>
            </a:r>
            <a:endParaRPr lang="en-US" sz="1800" b="1">
              <a:solidFill>
                <a:schemeClr val="tx1">
                  <a:lumMod val="85000"/>
                  <a:lumOff val="15000"/>
                </a:schemeClr>
              </a:solidFill>
            </a:endParaRPr>
          </a:p>
        </c:rich>
      </c:tx>
      <c:layout>
        <c:manualLayout>
          <c:xMode val="edge"/>
          <c:yMode val="edge"/>
          <c:x val="0.32041941726981099"/>
          <c:y val="3.2407407407407406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rgbClr val="FF0000"/>
          </a:solidFill>
          <a:ln w="12700">
            <a:solidFill>
              <a:schemeClr val="tx1"/>
            </a:solidFill>
            <a:round/>
          </a:ln>
          <a:effectLst>
            <a:glow>
              <a:schemeClr val="accent1"/>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w="12700">
            <a:solidFill>
              <a:schemeClr val="tx1"/>
            </a:solidFill>
            <a:round/>
          </a:ln>
          <a:effectLst>
            <a:glow>
              <a:schemeClr val="accent1"/>
            </a:glow>
          </a:effectLst>
        </c:spPr>
      </c:pivotFmt>
    </c:pivotFmts>
    <c:plotArea>
      <c:layout>
        <c:manualLayout>
          <c:layoutTarget val="inner"/>
          <c:xMode val="edge"/>
          <c:yMode val="edge"/>
          <c:x val="0.22609913659782424"/>
          <c:y val="0.17171296296296296"/>
          <c:w val="0.72240670042507327"/>
          <c:h val="0.72088764946048411"/>
        </c:manualLayout>
      </c:layout>
      <c:barChart>
        <c:barDir val="bar"/>
        <c:grouping val="clustered"/>
        <c:varyColors val="0"/>
        <c:ser>
          <c:idx val="0"/>
          <c:order val="0"/>
          <c:tx>
            <c:strRef>
              <c:f>'Product analysis'!$D$8</c:f>
              <c:strCache>
                <c:ptCount val="1"/>
                <c:pt idx="0">
                  <c:v>Total</c:v>
                </c:pt>
              </c:strCache>
            </c:strRef>
          </c:tx>
          <c:spPr>
            <a:solidFill>
              <a:srgbClr val="FF0000"/>
            </a:solidFill>
            <a:ln w="12700">
              <a:solidFill>
                <a:schemeClr val="tx1"/>
              </a:solidFill>
              <a:round/>
            </a:ln>
            <a:effectLst>
              <a:glow>
                <a:schemeClr val="accent1"/>
              </a:glow>
            </a:effectLst>
          </c:spPr>
          <c:invertIfNegative val="0"/>
          <c:cat>
            <c:strRef>
              <c:f>'Product analysis'!$C$9:$C$16</c:f>
              <c:strCache>
                <c:ptCount val="8"/>
                <c:pt idx="0">
                  <c:v>coat</c:v>
                </c:pt>
                <c:pt idx="1">
                  <c:v>leggings</c:v>
                </c:pt>
                <c:pt idx="2">
                  <c:v>trousers</c:v>
                </c:pt>
                <c:pt idx="3">
                  <c:v>jeans</c:v>
                </c:pt>
                <c:pt idx="4">
                  <c:v>kurti</c:v>
                </c:pt>
                <c:pt idx="5">
                  <c:v>shirt</c:v>
                </c:pt>
                <c:pt idx="6">
                  <c:v>kurta sets</c:v>
                </c:pt>
                <c:pt idx="7">
                  <c:v>t-shirt</c:v>
                </c:pt>
              </c:strCache>
            </c:strRef>
          </c:cat>
          <c:val>
            <c:numRef>
              <c:f>'Product analysis'!$D$9:$D$16</c:f>
              <c:numCache>
                <c:formatCode>_ [$₹-4009]\ * #,##0_ ;_ [$₹-4009]\ * \-#,##0_ ;_ [$₹-4009]\ * "-"??_ ;_ @_ </c:formatCode>
                <c:ptCount val="8"/>
                <c:pt idx="0">
                  <c:v>26804</c:v>
                </c:pt>
                <c:pt idx="1">
                  <c:v>30199</c:v>
                </c:pt>
                <c:pt idx="2">
                  <c:v>40409</c:v>
                </c:pt>
                <c:pt idx="3">
                  <c:v>45647</c:v>
                </c:pt>
                <c:pt idx="4">
                  <c:v>60622</c:v>
                </c:pt>
                <c:pt idx="5">
                  <c:v>69831</c:v>
                </c:pt>
                <c:pt idx="6">
                  <c:v>72424</c:v>
                </c:pt>
                <c:pt idx="7">
                  <c:v>72945</c:v>
                </c:pt>
              </c:numCache>
            </c:numRef>
          </c:val>
          <c:extLst>
            <c:ext xmlns:c16="http://schemas.microsoft.com/office/drawing/2014/chart" uri="{C3380CC4-5D6E-409C-BE32-E72D297353CC}">
              <c16:uniqueId val="{00000000-9FAB-4361-A14F-C66346713EFE}"/>
            </c:ext>
          </c:extLst>
        </c:ser>
        <c:dLbls>
          <c:showLegendKey val="0"/>
          <c:showVal val="0"/>
          <c:showCatName val="0"/>
          <c:showSerName val="0"/>
          <c:showPercent val="0"/>
          <c:showBubbleSize val="0"/>
        </c:dLbls>
        <c:gapWidth val="182"/>
        <c:axId val="204669087"/>
        <c:axId val="204663263"/>
      </c:barChart>
      <c:catAx>
        <c:axId val="20466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204663263"/>
        <c:crosses val="autoZero"/>
        <c:auto val="1"/>
        <c:lblAlgn val="ctr"/>
        <c:lblOffset val="100"/>
        <c:noMultiLvlLbl val="0"/>
      </c:catAx>
      <c:valAx>
        <c:axId val="204663263"/>
        <c:scaling>
          <c:orientation val="minMax"/>
        </c:scaling>
        <c:delete val="0"/>
        <c:axPos val="b"/>
        <c:numFmt formatCode="[$₹-4009]\ ##,#0\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20466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6900">
          <a:schemeClr val="accent1">
            <a:lumMod val="40000"/>
            <a:lumOff val="60000"/>
          </a:schemeClr>
        </a:gs>
        <a:gs pos="0">
          <a:schemeClr val="accent1">
            <a:lumMod val="60000"/>
            <a:lumOff val="40000"/>
          </a:schemeClr>
        </a:gs>
        <a:gs pos="100000">
          <a:schemeClr val="accent1">
            <a:lumMod val="20000"/>
            <a:lumOff val="80000"/>
          </a:schemeClr>
        </a:gs>
      </a:gsLst>
      <a:lin ang="18900000" scaled="1"/>
    </a:gradFill>
    <a:ln w="1587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EXCEL.xlsx]KPI!PivotTable4</c:name>
    <c:fmtId val="1"/>
  </c:pivotSource>
  <c:chart>
    <c:autoTitleDeleted val="1"/>
    <c:pivotFmts>
      <c:pivotFmt>
        <c:idx val="0"/>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4542314335060449E-2"/>
          <c:w val="0.98616874135546317"/>
          <c:h val="0.93091537132987912"/>
        </c:manualLayout>
      </c:layout>
      <c:lineChart>
        <c:grouping val="standard"/>
        <c:varyColors val="0"/>
        <c:ser>
          <c:idx val="0"/>
          <c:order val="0"/>
          <c:tx>
            <c:strRef>
              <c:f>KPI!$C$7</c:f>
              <c:strCache>
                <c:ptCount val="1"/>
                <c:pt idx="0">
                  <c:v>Total</c:v>
                </c:pt>
              </c:strCache>
            </c:strRef>
          </c:tx>
          <c:spPr>
            <a:ln w="38100" cap="rnd">
              <a:solidFill>
                <a:srgbClr val="C00000"/>
              </a:solidFill>
              <a:round/>
            </a:ln>
            <a:effectLst/>
          </c:spPr>
          <c:marker>
            <c:symbol val="none"/>
          </c:marker>
          <c:cat>
            <c:strRef>
              <c:f>KPI!$B$8:$B$20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KPI!$C$8:$C$20</c:f>
              <c:numCache>
                <c:formatCode>[$₹-4009]\ #,##0</c:formatCode>
                <c:ptCount val="12"/>
                <c:pt idx="0">
                  <c:v>17886</c:v>
                </c:pt>
                <c:pt idx="1">
                  <c:v>26290</c:v>
                </c:pt>
                <c:pt idx="2">
                  <c:v>25012</c:v>
                </c:pt>
                <c:pt idx="3">
                  <c:v>28680</c:v>
                </c:pt>
                <c:pt idx="4">
                  <c:v>38748</c:v>
                </c:pt>
                <c:pt idx="5">
                  <c:v>30998</c:v>
                </c:pt>
                <c:pt idx="6">
                  <c:v>25969</c:v>
                </c:pt>
                <c:pt idx="7">
                  <c:v>19919</c:v>
                </c:pt>
                <c:pt idx="8">
                  <c:v>79759</c:v>
                </c:pt>
                <c:pt idx="9">
                  <c:v>59393</c:v>
                </c:pt>
                <c:pt idx="10">
                  <c:v>15444</c:v>
                </c:pt>
                <c:pt idx="11">
                  <c:v>50783</c:v>
                </c:pt>
              </c:numCache>
            </c:numRef>
          </c:val>
          <c:smooth val="0"/>
          <c:extLst>
            <c:ext xmlns:c16="http://schemas.microsoft.com/office/drawing/2014/chart" uri="{C3380CC4-5D6E-409C-BE32-E72D297353CC}">
              <c16:uniqueId val="{00000000-0A11-4A4F-BAB6-FF48E774EF1C}"/>
            </c:ext>
          </c:extLst>
        </c:ser>
        <c:dLbls>
          <c:showLegendKey val="0"/>
          <c:showVal val="0"/>
          <c:showCatName val="0"/>
          <c:showSerName val="0"/>
          <c:showPercent val="0"/>
          <c:showBubbleSize val="0"/>
        </c:dLbls>
        <c:smooth val="0"/>
        <c:axId val="195718223"/>
        <c:axId val="195715311"/>
      </c:lineChart>
      <c:catAx>
        <c:axId val="195718223"/>
        <c:scaling>
          <c:orientation val="minMax"/>
        </c:scaling>
        <c:delete val="1"/>
        <c:axPos val="b"/>
        <c:numFmt formatCode="General" sourceLinked="1"/>
        <c:majorTickMark val="none"/>
        <c:minorTickMark val="none"/>
        <c:tickLblPos val="nextTo"/>
        <c:crossAx val="195715311"/>
        <c:crosses val="autoZero"/>
        <c:auto val="1"/>
        <c:lblAlgn val="ctr"/>
        <c:lblOffset val="100"/>
        <c:noMultiLvlLbl val="0"/>
      </c:catAx>
      <c:valAx>
        <c:axId val="195715311"/>
        <c:scaling>
          <c:orientation val="minMax"/>
        </c:scaling>
        <c:delete val="1"/>
        <c:axPos val="l"/>
        <c:numFmt formatCode="[$₹-4009]\ #,##0" sourceLinked="1"/>
        <c:majorTickMark val="none"/>
        <c:minorTickMark val="none"/>
        <c:tickLblPos val="nextTo"/>
        <c:crossAx val="195718223"/>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1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EXCEL.xlsx]KPI!PivotTable5</c:name>
    <c:fmtId val="0"/>
  </c:pivotSource>
  <c:chart>
    <c:autoTitleDeleted val="1"/>
    <c:pivotFmts>
      <c:pivotFmt>
        <c:idx val="0"/>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7471264367816091E-2"/>
          <c:w val="1"/>
          <c:h val="0.92337164750957867"/>
        </c:manualLayout>
      </c:layout>
      <c:lineChart>
        <c:grouping val="standard"/>
        <c:varyColors val="0"/>
        <c:ser>
          <c:idx val="0"/>
          <c:order val="0"/>
          <c:tx>
            <c:strRef>
              <c:f>KPI!$G$7</c:f>
              <c:strCache>
                <c:ptCount val="1"/>
                <c:pt idx="0">
                  <c:v>Total</c:v>
                </c:pt>
              </c:strCache>
            </c:strRef>
          </c:tx>
          <c:spPr>
            <a:ln w="38100" cap="rnd">
              <a:solidFill>
                <a:srgbClr val="C00000"/>
              </a:solidFill>
              <a:round/>
            </a:ln>
            <a:effectLst/>
          </c:spPr>
          <c:marker>
            <c:symbol val="none"/>
          </c:marker>
          <c:cat>
            <c:strRef>
              <c:f>KPI!$F$8:$F$20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KPI!$G$8:$G$20</c:f>
              <c:numCache>
                <c:formatCode>General</c:formatCode>
                <c:ptCount val="12"/>
                <c:pt idx="0">
                  <c:v>11</c:v>
                </c:pt>
                <c:pt idx="1">
                  <c:v>12</c:v>
                </c:pt>
                <c:pt idx="2">
                  <c:v>14</c:v>
                </c:pt>
                <c:pt idx="3">
                  <c:v>11</c:v>
                </c:pt>
                <c:pt idx="4">
                  <c:v>18</c:v>
                </c:pt>
                <c:pt idx="5">
                  <c:v>12</c:v>
                </c:pt>
                <c:pt idx="6">
                  <c:v>9</c:v>
                </c:pt>
                <c:pt idx="7">
                  <c:v>7</c:v>
                </c:pt>
                <c:pt idx="8">
                  <c:v>32</c:v>
                </c:pt>
                <c:pt idx="9">
                  <c:v>23</c:v>
                </c:pt>
                <c:pt idx="10">
                  <c:v>7</c:v>
                </c:pt>
                <c:pt idx="11">
                  <c:v>21</c:v>
                </c:pt>
              </c:numCache>
            </c:numRef>
          </c:val>
          <c:smooth val="0"/>
          <c:extLst>
            <c:ext xmlns:c16="http://schemas.microsoft.com/office/drawing/2014/chart" uri="{C3380CC4-5D6E-409C-BE32-E72D297353CC}">
              <c16:uniqueId val="{00000000-CB0C-4177-A79A-1C0B8F3290EF}"/>
            </c:ext>
          </c:extLst>
        </c:ser>
        <c:dLbls>
          <c:showLegendKey val="0"/>
          <c:showVal val="0"/>
          <c:showCatName val="0"/>
          <c:showSerName val="0"/>
          <c:showPercent val="0"/>
          <c:showBubbleSize val="0"/>
        </c:dLbls>
        <c:smooth val="0"/>
        <c:axId val="2447791"/>
        <c:axId val="2442383"/>
      </c:lineChart>
      <c:catAx>
        <c:axId val="2447791"/>
        <c:scaling>
          <c:orientation val="minMax"/>
        </c:scaling>
        <c:delete val="1"/>
        <c:axPos val="b"/>
        <c:numFmt formatCode="General" sourceLinked="1"/>
        <c:majorTickMark val="none"/>
        <c:minorTickMark val="none"/>
        <c:tickLblPos val="nextTo"/>
        <c:crossAx val="2442383"/>
        <c:crosses val="autoZero"/>
        <c:auto val="1"/>
        <c:lblAlgn val="ctr"/>
        <c:lblOffset val="100"/>
        <c:noMultiLvlLbl val="0"/>
      </c:catAx>
      <c:valAx>
        <c:axId val="2442383"/>
        <c:scaling>
          <c:orientation val="minMax"/>
        </c:scaling>
        <c:delete val="1"/>
        <c:axPos val="l"/>
        <c:numFmt formatCode="General" sourceLinked="1"/>
        <c:majorTickMark val="none"/>
        <c:minorTickMark val="none"/>
        <c:tickLblPos val="nextTo"/>
        <c:crossAx val="2447791"/>
        <c:crosses val="autoZero"/>
        <c:crossBetween val="between"/>
      </c:valAx>
      <c:spPr>
        <a:noFill/>
        <a:ln w="381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EXCEL.xlsx]KPI!PivotTable6</c:name>
    <c:fmtId val="0"/>
  </c:pivotSource>
  <c:chart>
    <c:autoTitleDeleted val="1"/>
    <c:pivotFmts>
      <c:pivotFmt>
        <c:idx val="0"/>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746312684365781E-3"/>
          <c:y val="5.6179775280898875E-2"/>
          <c:w val="0.99262536873156337"/>
          <c:h val="0.92509363295880154"/>
        </c:manualLayout>
      </c:layout>
      <c:lineChart>
        <c:grouping val="standard"/>
        <c:varyColors val="0"/>
        <c:ser>
          <c:idx val="0"/>
          <c:order val="0"/>
          <c:tx>
            <c:strRef>
              <c:f>KPI!$J$7</c:f>
              <c:strCache>
                <c:ptCount val="1"/>
                <c:pt idx="0">
                  <c:v>Total</c:v>
                </c:pt>
              </c:strCache>
            </c:strRef>
          </c:tx>
          <c:spPr>
            <a:ln w="38100" cap="rnd">
              <a:solidFill>
                <a:srgbClr val="C00000"/>
              </a:solidFill>
              <a:round/>
            </a:ln>
            <a:effectLst/>
          </c:spPr>
          <c:marker>
            <c:symbol val="none"/>
          </c:marker>
          <c:cat>
            <c:strRef>
              <c:f>KPI!$I$8:$I$20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KPI!$J$8:$J$20</c:f>
              <c:numCache>
                <c:formatCode>[$₹-4009]\ #,##0</c:formatCode>
                <c:ptCount val="12"/>
                <c:pt idx="0">
                  <c:v>8536</c:v>
                </c:pt>
                <c:pt idx="1">
                  <c:v>16090</c:v>
                </c:pt>
                <c:pt idx="2">
                  <c:v>13112</c:v>
                </c:pt>
                <c:pt idx="3">
                  <c:v>19330</c:v>
                </c:pt>
                <c:pt idx="4">
                  <c:v>23448</c:v>
                </c:pt>
                <c:pt idx="5">
                  <c:v>20798</c:v>
                </c:pt>
                <c:pt idx="6">
                  <c:v>18319</c:v>
                </c:pt>
                <c:pt idx="7">
                  <c:v>13969</c:v>
                </c:pt>
                <c:pt idx="8">
                  <c:v>52559</c:v>
                </c:pt>
                <c:pt idx="9">
                  <c:v>39843</c:v>
                </c:pt>
                <c:pt idx="10">
                  <c:v>9494</c:v>
                </c:pt>
                <c:pt idx="11">
                  <c:v>32933</c:v>
                </c:pt>
              </c:numCache>
            </c:numRef>
          </c:val>
          <c:smooth val="0"/>
          <c:extLst>
            <c:ext xmlns:c16="http://schemas.microsoft.com/office/drawing/2014/chart" uri="{C3380CC4-5D6E-409C-BE32-E72D297353CC}">
              <c16:uniqueId val="{00000000-0A03-42C0-A31B-9B8336D47FBD}"/>
            </c:ext>
          </c:extLst>
        </c:ser>
        <c:dLbls>
          <c:showLegendKey val="0"/>
          <c:showVal val="0"/>
          <c:showCatName val="0"/>
          <c:showSerName val="0"/>
          <c:showPercent val="0"/>
          <c:showBubbleSize val="0"/>
        </c:dLbls>
        <c:smooth val="0"/>
        <c:axId val="15434367"/>
        <c:axId val="15437279"/>
      </c:lineChart>
      <c:catAx>
        <c:axId val="15434367"/>
        <c:scaling>
          <c:orientation val="minMax"/>
        </c:scaling>
        <c:delete val="1"/>
        <c:axPos val="b"/>
        <c:numFmt formatCode="General" sourceLinked="1"/>
        <c:majorTickMark val="none"/>
        <c:minorTickMark val="none"/>
        <c:tickLblPos val="nextTo"/>
        <c:crossAx val="15437279"/>
        <c:crosses val="autoZero"/>
        <c:auto val="1"/>
        <c:lblAlgn val="ctr"/>
        <c:lblOffset val="100"/>
        <c:noMultiLvlLbl val="0"/>
      </c:catAx>
      <c:valAx>
        <c:axId val="15437279"/>
        <c:scaling>
          <c:orientation val="minMax"/>
        </c:scaling>
        <c:delete val="1"/>
        <c:axPos val="l"/>
        <c:numFmt formatCode="[$₹-4009]\ #,##0" sourceLinked="1"/>
        <c:majorTickMark val="none"/>
        <c:minorTickMark val="none"/>
        <c:tickLblPos val="nextTo"/>
        <c:crossAx val="1543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EXCEL.xlsx]KPI!PivotTable7</c:name>
    <c:fmtId val="0"/>
  </c:pivotSource>
  <c:chart>
    <c:autoTitleDeleted val="1"/>
    <c:pivotFmts>
      <c:pivotFmt>
        <c:idx val="0"/>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1505376344086023E-2"/>
          <c:w val="0.99190938511326865"/>
          <c:h val="0.978494623655914"/>
        </c:manualLayout>
      </c:layout>
      <c:lineChart>
        <c:grouping val="standard"/>
        <c:varyColors val="0"/>
        <c:ser>
          <c:idx val="0"/>
          <c:order val="0"/>
          <c:tx>
            <c:strRef>
              <c:f>KPI!$M$7</c:f>
              <c:strCache>
                <c:ptCount val="1"/>
                <c:pt idx="0">
                  <c:v>Total</c:v>
                </c:pt>
              </c:strCache>
            </c:strRef>
          </c:tx>
          <c:spPr>
            <a:ln w="38100" cap="rnd">
              <a:solidFill>
                <a:srgbClr val="C00000"/>
              </a:solidFill>
              <a:round/>
            </a:ln>
            <a:effectLst/>
          </c:spPr>
          <c:marker>
            <c:symbol val="none"/>
          </c:marker>
          <c:cat>
            <c:strRef>
              <c:f>KPI!$L$8:$L$20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KPI!$M$8:$M$20</c:f>
              <c:numCache>
                <c:formatCode>General</c:formatCode>
                <c:ptCount val="12"/>
                <c:pt idx="0">
                  <c:v>13</c:v>
                </c:pt>
                <c:pt idx="1">
                  <c:v>20</c:v>
                </c:pt>
                <c:pt idx="2">
                  <c:v>18</c:v>
                </c:pt>
                <c:pt idx="3">
                  <c:v>20</c:v>
                </c:pt>
                <c:pt idx="4">
                  <c:v>27</c:v>
                </c:pt>
                <c:pt idx="5">
                  <c:v>22</c:v>
                </c:pt>
                <c:pt idx="6">
                  <c:v>17</c:v>
                </c:pt>
                <c:pt idx="7">
                  <c:v>12</c:v>
                </c:pt>
                <c:pt idx="8">
                  <c:v>55</c:v>
                </c:pt>
                <c:pt idx="9">
                  <c:v>39</c:v>
                </c:pt>
                <c:pt idx="10">
                  <c:v>11</c:v>
                </c:pt>
                <c:pt idx="11">
                  <c:v>37</c:v>
                </c:pt>
              </c:numCache>
            </c:numRef>
          </c:val>
          <c:smooth val="0"/>
          <c:extLst>
            <c:ext xmlns:c16="http://schemas.microsoft.com/office/drawing/2014/chart" uri="{C3380CC4-5D6E-409C-BE32-E72D297353CC}">
              <c16:uniqueId val="{00000000-31E3-407E-BB42-E9EC66BE4F10}"/>
            </c:ext>
          </c:extLst>
        </c:ser>
        <c:dLbls>
          <c:showLegendKey val="0"/>
          <c:showVal val="0"/>
          <c:showCatName val="0"/>
          <c:showSerName val="0"/>
          <c:showPercent val="0"/>
          <c:showBubbleSize val="0"/>
        </c:dLbls>
        <c:smooth val="0"/>
        <c:axId val="200019471"/>
        <c:axId val="200030287"/>
      </c:lineChart>
      <c:catAx>
        <c:axId val="200019471"/>
        <c:scaling>
          <c:orientation val="minMax"/>
        </c:scaling>
        <c:delete val="1"/>
        <c:axPos val="b"/>
        <c:numFmt formatCode="General" sourceLinked="1"/>
        <c:majorTickMark val="none"/>
        <c:minorTickMark val="none"/>
        <c:tickLblPos val="nextTo"/>
        <c:crossAx val="200030287"/>
        <c:crosses val="autoZero"/>
        <c:auto val="1"/>
        <c:lblAlgn val="ctr"/>
        <c:lblOffset val="100"/>
        <c:noMultiLvlLbl val="0"/>
      </c:catAx>
      <c:valAx>
        <c:axId val="200030287"/>
        <c:scaling>
          <c:orientation val="minMax"/>
        </c:scaling>
        <c:delete val="1"/>
        <c:axPos val="l"/>
        <c:numFmt formatCode="General" sourceLinked="1"/>
        <c:majorTickMark val="none"/>
        <c:minorTickMark val="none"/>
        <c:tickLblPos val="nextTo"/>
        <c:crossAx val="200019471"/>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EXCEL.xlsx]KPI!PivotTable15</c:name>
    <c:fmtId val="3"/>
  </c:pivotSource>
  <c:chart>
    <c:autoTitleDeleted val="1"/>
    <c:pivotFmts>
      <c:pivotFmt>
        <c:idx val="0"/>
        <c:spPr>
          <a:solidFill>
            <a:schemeClr val="accent1"/>
          </a:solidFill>
          <a:ln w="57150"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57150"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849518810148731E-2"/>
          <c:y val="0.17218759113444151"/>
          <c:w val="0.87759492563429575"/>
          <c:h val="0.55347586759988332"/>
        </c:manualLayout>
      </c:layout>
      <c:lineChart>
        <c:grouping val="standard"/>
        <c:varyColors val="0"/>
        <c:ser>
          <c:idx val="0"/>
          <c:order val="0"/>
          <c:tx>
            <c:strRef>
              <c:f>KPI!$C$35</c:f>
              <c:strCache>
                <c:ptCount val="1"/>
                <c:pt idx="0">
                  <c:v>Total</c:v>
                </c:pt>
              </c:strCache>
            </c:strRef>
          </c:tx>
          <c:spPr>
            <a:ln w="38100" cap="rnd">
              <a:solidFill>
                <a:srgbClr val="C00000"/>
              </a:solidFill>
              <a:round/>
            </a:ln>
            <a:effectLst/>
          </c:spPr>
          <c:marker>
            <c:symbol val="none"/>
          </c:marker>
          <c:cat>
            <c:strRef>
              <c:f>KPI!$B$36:$B$44</c:f>
              <c:strCache>
                <c:ptCount val="8"/>
                <c:pt idx="0">
                  <c:v>coat</c:v>
                </c:pt>
                <c:pt idx="1">
                  <c:v>jeans</c:v>
                </c:pt>
                <c:pt idx="2">
                  <c:v>kurta sets</c:v>
                </c:pt>
                <c:pt idx="3">
                  <c:v>kurti</c:v>
                </c:pt>
                <c:pt idx="4">
                  <c:v>leggings</c:v>
                </c:pt>
                <c:pt idx="5">
                  <c:v>shirt</c:v>
                </c:pt>
                <c:pt idx="6">
                  <c:v>trousers</c:v>
                </c:pt>
                <c:pt idx="7">
                  <c:v>t-shirt</c:v>
                </c:pt>
              </c:strCache>
            </c:strRef>
          </c:cat>
          <c:val>
            <c:numRef>
              <c:f>KPI!$C$36:$C$44</c:f>
              <c:numCache>
                <c:formatCode>0%</c:formatCode>
                <c:ptCount val="8"/>
                <c:pt idx="0">
                  <c:v>0.61945978212207131</c:v>
                </c:pt>
                <c:pt idx="1">
                  <c:v>0.66481915569478822</c:v>
                </c:pt>
                <c:pt idx="2">
                  <c:v>0.64790677123605434</c:v>
                </c:pt>
                <c:pt idx="3">
                  <c:v>0.62142456533931578</c:v>
                </c:pt>
                <c:pt idx="4">
                  <c:v>0.66224047153879273</c:v>
                </c:pt>
                <c:pt idx="5">
                  <c:v>0.68352164511463387</c:v>
                </c:pt>
                <c:pt idx="6">
                  <c:v>0.66344131257888095</c:v>
                </c:pt>
                <c:pt idx="7">
                  <c:v>0.58050586057988895</c:v>
                </c:pt>
              </c:numCache>
            </c:numRef>
          </c:val>
          <c:smooth val="0"/>
          <c:extLst>
            <c:ext xmlns:c16="http://schemas.microsoft.com/office/drawing/2014/chart" uri="{C3380CC4-5D6E-409C-BE32-E72D297353CC}">
              <c16:uniqueId val="{00000000-C92A-4F49-9A5E-E7413ED0D6E5}"/>
            </c:ext>
          </c:extLst>
        </c:ser>
        <c:dLbls>
          <c:showLegendKey val="0"/>
          <c:showVal val="0"/>
          <c:showCatName val="0"/>
          <c:showSerName val="0"/>
          <c:showPercent val="0"/>
          <c:showBubbleSize val="0"/>
        </c:dLbls>
        <c:smooth val="0"/>
        <c:axId val="195699087"/>
        <c:axId val="195684111"/>
      </c:lineChart>
      <c:catAx>
        <c:axId val="195699087"/>
        <c:scaling>
          <c:orientation val="minMax"/>
        </c:scaling>
        <c:delete val="1"/>
        <c:axPos val="b"/>
        <c:numFmt formatCode="General" sourceLinked="1"/>
        <c:majorTickMark val="none"/>
        <c:minorTickMark val="none"/>
        <c:tickLblPos val="nextTo"/>
        <c:crossAx val="195684111"/>
        <c:crosses val="autoZero"/>
        <c:auto val="1"/>
        <c:lblAlgn val="ctr"/>
        <c:lblOffset val="100"/>
        <c:noMultiLvlLbl val="0"/>
      </c:catAx>
      <c:valAx>
        <c:axId val="195684111"/>
        <c:scaling>
          <c:orientation val="minMax"/>
        </c:scaling>
        <c:delete val="1"/>
        <c:axPos val="l"/>
        <c:numFmt formatCode="0%" sourceLinked="1"/>
        <c:majorTickMark val="none"/>
        <c:minorTickMark val="none"/>
        <c:tickLblPos val="nextTo"/>
        <c:crossAx val="19569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EXCEL.xlsx]Cust segmentation!PivotTable16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SALES BY GENDER</a:t>
            </a:r>
          </a:p>
        </c:rich>
      </c:tx>
      <c:layout>
        <c:manualLayout>
          <c:xMode val="edge"/>
          <c:yMode val="edge"/>
          <c:x val="6.2549358629874541E-2"/>
          <c:y val="7.4210902563620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tx1"/>
            </a:solidFill>
          </a:ln>
          <a:effectLst/>
        </c:spPr>
      </c:pivotFmt>
      <c:pivotFmt>
        <c:idx val="2"/>
        <c:spPr>
          <a:solidFill>
            <a:schemeClr val="accent1"/>
          </a:solidFill>
          <a:ln w="19050">
            <a:solidFill>
              <a:schemeClr val="tx1"/>
            </a:solidFill>
          </a:ln>
          <a:effectLst/>
        </c:spPr>
      </c:pivotFmt>
    </c:pivotFmts>
    <c:plotArea>
      <c:layout/>
      <c:doughnutChart>
        <c:varyColors val="1"/>
        <c:ser>
          <c:idx val="0"/>
          <c:order val="0"/>
          <c:tx>
            <c:strRef>
              <c:f>'Cust segmentation'!$C$6</c:f>
              <c:strCache>
                <c:ptCount val="1"/>
                <c:pt idx="0">
                  <c:v>Total</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C745-4BDF-8772-A7CAAFC9B730}"/>
              </c:ext>
            </c:extLst>
          </c:dPt>
          <c:dPt>
            <c:idx val="1"/>
            <c:bubble3D val="0"/>
            <c:spPr>
              <a:solidFill>
                <a:srgbClr val="FF0000"/>
              </a:solidFill>
              <a:ln w="19050">
                <a:solidFill>
                  <a:schemeClr val="tx1"/>
                </a:solidFill>
              </a:ln>
              <a:effectLst/>
            </c:spPr>
            <c:extLst>
              <c:ext xmlns:c16="http://schemas.microsoft.com/office/drawing/2014/chart" uri="{C3380CC4-5D6E-409C-BE32-E72D297353CC}">
                <c16:uniqueId val="{00000002-3ADD-4EF1-BA6E-843C18E6F1E8}"/>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 segmentation'!$B$7:$B$8</c:f>
              <c:strCache>
                <c:ptCount val="2"/>
                <c:pt idx="0">
                  <c:v>MEN</c:v>
                </c:pt>
                <c:pt idx="1">
                  <c:v>WOMEN</c:v>
                </c:pt>
              </c:strCache>
            </c:strRef>
          </c:cat>
          <c:val>
            <c:numRef>
              <c:f>'Cust segmentation'!$C$7:$C$8</c:f>
              <c:numCache>
                <c:formatCode>General</c:formatCode>
                <c:ptCount val="2"/>
                <c:pt idx="0">
                  <c:v>65</c:v>
                </c:pt>
                <c:pt idx="1">
                  <c:v>112</c:v>
                </c:pt>
              </c:numCache>
            </c:numRef>
          </c:val>
          <c:extLst>
            <c:ext xmlns:c16="http://schemas.microsoft.com/office/drawing/2014/chart" uri="{C3380CC4-5D6E-409C-BE32-E72D297353CC}">
              <c16:uniqueId val="{00000000-3ADD-4EF1-BA6E-843C18E6F1E8}"/>
            </c:ext>
          </c:extLst>
        </c:ser>
        <c:dLbls>
          <c:showLegendKey val="0"/>
          <c:showVal val="0"/>
          <c:showCatName val="0"/>
          <c:showSerName val="0"/>
          <c:showPercent val="0"/>
          <c:showBubbleSize val="0"/>
          <c:showLeaderLines val="0"/>
        </c:dLbls>
        <c:firstSliceAng val="0"/>
        <c:holeSize val="39"/>
      </c:doughnutChart>
      <c:spPr>
        <a:noFill/>
        <a:ln>
          <a:noFill/>
        </a:ln>
        <a:effectLst/>
      </c:spPr>
    </c:plotArea>
    <c:legend>
      <c:legendPos val="r"/>
      <c:layout>
        <c:manualLayout>
          <c:xMode val="edge"/>
          <c:yMode val="edge"/>
          <c:x val="0.68854766124072075"/>
          <c:y val="0.10112914062537764"/>
          <c:w val="0.25909795400204055"/>
          <c:h val="0.2396675067704012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6900">
          <a:schemeClr val="accent1">
            <a:lumMod val="40000"/>
            <a:lumOff val="60000"/>
          </a:schemeClr>
        </a:gs>
        <a:gs pos="0">
          <a:schemeClr val="accent1">
            <a:lumMod val="60000"/>
            <a:lumOff val="40000"/>
          </a:schemeClr>
        </a:gs>
        <a:gs pos="100000">
          <a:schemeClr val="accent1">
            <a:lumMod val="20000"/>
            <a:lumOff val="80000"/>
          </a:schemeClr>
        </a:gs>
      </a:gsLst>
      <a:lin ang="189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EXCEL.xlsx]Cust segmentation!PivotTable17</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AGE AND GENDER RELATION</a:t>
            </a:r>
          </a:p>
        </c:rich>
      </c:tx>
      <c:layout>
        <c:manualLayout>
          <c:xMode val="edge"/>
          <c:yMode val="edge"/>
          <c:x val="7.7694444444444441E-2"/>
          <c:y val="6.944444444444444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80927384076991E-2"/>
          <c:y val="0.24074074074074073"/>
          <c:w val="0.89244225721784787"/>
          <c:h val="0.6518598716827062"/>
        </c:manualLayout>
      </c:layout>
      <c:barChart>
        <c:barDir val="col"/>
        <c:grouping val="clustered"/>
        <c:varyColors val="0"/>
        <c:ser>
          <c:idx val="0"/>
          <c:order val="0"/>
          <c:tx>
            <c:strRef>
              <c:f>'Cust segmentation'!$C$25:$C$26</c:f>
              <c:strCache>
                <c:ptCount val="1"/>
                <c:pt idx="0">
                  <c:v>MEN</c:v>
                </c:pt>
              </c:strCache>
            </c:strRef>
          </c:tx>
          <c:spPr>
            <a:solidFill>
              <a:schemeClr val="accent1"/>
            </a:solidFill>
            <a:ln w="12700">
              <a:solidFill>
                <a:schemeClr val="tx1"/>
              </a:solidFill>
            </a:ln>
            <a:effectLst/>
          </c:spPr>
          <c:invertIfNegative val="0"/>
          <c:cat>
            <c:strRef>
              <c:f>'Cust segmentation'!$B$27:$B$29</c:f>
              <c:strCache>
                <c:ptCount val="3"/>
                <c:pt idx="0">
                  <c:v>YOUNG ADULT</c:v>
                </c:pt>
                <c:pt idx="1">
                  <c:v>OLD ADULT</c:v>
                </c:pt>
                <c:pt idx="2">
                  <c:v>MIDDLE AGED ADULT</c:v>
                </c:pt>
              </c:strCache>
            </c:strRef>
          </c:cat>
          <c:val>
            <c:numRef>
              <c:f>'Cust segmentation'!$C$27:$C$29</c:f>
              <c:numCache>
                <c:formatCode>General</c:formatCode>
                <c:ptCount val="3"/>
                <c:pt idx="0">
                  <c:v>33</c:v>
                </c:pt>
                <c:pt idx="1">
                  <c:v>12</c:v>
                </c:pt>
                <c:pt idx="2">
                  <c:v>20</c:v>
                </c:pt>
              </c:numCache>
            </c:numRef>
          </c:val>
          <c:extLst>
            <c:ext xmlns:c16="http://schemas.microsoft.com/office/drawing/2014/chart" uri="{C3380CC4-5D6E-409C-BE32-E72D297353CC}">
              <c16:uniqueId val="{00000000-1C2E-451F-9622-528021CA3383}"/>
            </c:ext>
          </c:extLst>
        </c:ser>
        <c:ser>
          <c:idx val="1"/>
          <c:order val="1"/>
          <c:tx>
            <c:strRef>
              <c:f>'Cust segmentation'!$D$25:$D$26</c:f>
              <c:strCache>
                <c:ptCount val="1"/>
                <c:pt idx="0">
                  <c:v>WOMEN</c:v>
                </c:pt>
              </c:strCache>
            </c:strRef>
          </c:tx>
          <c:spPr>
            <a:solidFill>
              <a:srgbClr val="FF0000"/>
            </a:solidFill>
            <a:ln w="12700">
              <a:solidFill>
                <a:schemeClr val="tx1"/>
              </a:solidFill>
            </a:ln>
            <a:effectLst/>
          </c:spPr>
          <c:invertIfNegative val="0"/>
          <c:cat>
            <c:strRef>
              <c:f>'Cust segmentation'!$B$27:$B$29</c:f>
              <c:strCache>
                <c:ptCount val="3"/>
                <c:pt idx="0">
                  <c:v>YOUNG ADULT</c:v>
                </c:pt>
                <c:pt idx="1">
                  <c:v>OLD ADULT</c:v>
                </c:pt>
                <c:pt idx="2">
                  <c:v>MIDDLE AGED ADULT</c:v>
                </c:pt>
              </c:strCache>
            </c:strRef>
          </c:cat>
          <c:val>
            <c:numRef>
              <c:f>'Cust segmentation'!$D$27:$D$29</c:f>
              <c:numCache>
                <c:formatCode>General</c:formatCode>
                <c:ptCount val="3"/>
                <c:pt idx="0">
                  <c:v>62</c:v>
                </c:pt>
                <c:pt idx="1">
                  <c:v>23</c:v>
                </c:pt>
                <c:pt idx="2">
                  <c:v>27</c:v>
                </c:pt>
              </c:numCache>
            </c:numRef>
          </c:val>
          <c:extLst>
            <c:ext xmlns:c16="http://schemas.microsoft.com/office/drawing/2014/chart" uri="{C3380CC4-5D6E-409C-BE32-E72D297353CC}">
              <c16:uniqueId val="{00000000-EA85-4E85-9A43-17306563F975}"/>
            </c:ext>
          </c:extLst>
        </c:ser>
        <c:dLbls>
          <c:showLegendKey val="0"/>
          <c:showVal val="0"/>
          <c:showCatName val="0"/>
          <c:showSerName val="0"/>
          <c:showPercent val="0"/>
          <c:showBubbleSize val="0"/>
        </c:dLbls>
        <c:gapWidth val="219"/>
        <c:overlap val="-27"/>
        <c:axId val="829404015"/>
        <c:axId val="829399023"/>
      </c:barChart>
      <c:catAx>
        <c:axId val="82940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829399023"/>
        <c:crosses val="autoZero"/>
        <c:auto val="1"/>
        <c:lblAlgn val="ctr"/>
        <c:lblOffset val="100"/>
        <c:noMultiLvlLbl val="0"/>
      </c:catAx>
      <c:valAx>
        <c:axId val="829399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829404015"/>
        <c:crosses val="autoZero"/>
        <c:crossBetween val="between"/>
      </c:valAx>
      <c:spPr>
        <a:noFill/>
        <a:ln>
          <a:noFill/>
        </a:ln>
        <a:effectLst/>
      </c:spPr>
    </c:plotArea>
    <c:legend>
      <c:legendPos val="r"/>
      <c:layout>
        <c:manualLayout>
          <c:xMode val="edge"/>
          <c:yMode val="edge"/>
          <c:x val="0.84235651793525812"/>
          <c:y val="1.9096675415573076E-2"/>
          <c:w val="0.13264348206474191"/>
          <c:h val="0.160715410573678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000">
          <a:schemeClr val="accent1">
            <a:lumMod val="20000"/>
            <a:lumOff val="80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EXCEL.xlsx]Sales Channel!PivotTable18</c:name>
    <c:fmtId val="0"/>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SALES CHANNEL</a:t>
            </a:r>
          </a:p>
        </c:rich>
      </c:tx>
      <c:layout>
        <c:manualLayout>
          <c:xMode val="edge"/>
          <c:yMode val="edge"/>
          <c:x val="5.3201224846894178E-2"/>
          <c:y val="5.092592592592592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tx1"/>
            </a:solidFill>
          </a:ln>
          <a:effectLst/>
        </c:spPr>
        <c:dLbl>
          <c:idx val="0"/>
          <c:layout>
            <c:manualLayout>
              <c:x val="0.18735362997658081"/>
              <c:y val="4.6750818139317434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FF00"/>
          </a:solidFill>
          <a:ln w="19050">
            <a:solidFill>
              <a:schemeClr val="tx1"/>
            </a:solidFill>
          </a:ln>
          <a:effectLst/>
        </c:spPr>
        <c:dLbl>
          <c:idx val="0"/>
          <c:layout>
            <c:manualLayout>
              <c:x val="7.0257611241217793E-2"/>
              <c:y val="-0.12622720897615708"/>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tx1">
              <a:lumMod val="50000"/>
              <a:lumOff val="50000"/>
            </a:schemeClr>
          </a:solidFill>
          <a:ln w="19050">
            <a:solidFill>
              <a:schemeClr val="tx1"/>
            </a:solidFill>
          </a:ln>
          <a:effectLst/>
        </c:spPr>
        <c:dLbl>
          <c:idx val="0"/>
          <c:layout>
            <c:manualLayout>
              <c:x val="-9.3676814988290474E-2"/>
              <c:y val="-0.1309022907900888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tx1"/>
            </a:solidFill>
          </a:ln>
          <a:effectLst/>
        </c:spPr>
        <c:dLbl>
          <c:idx val="0"/>
          <c:layout>
            <c:manualLayout>
              <c:x val="-0.14051522248243559"/>
              <c:y val="4.6750818139317434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tx1"/>
            </a:solidFill>
          </a:ln>
          <a:effectLst/>
        </c:spPr>
      </c:pivotFmt>
      <c:pivotFmt>
        <c:idx val="6"/>
        <c:spPr>
          <a:solidFill>
            <a:schemeClr val="accent1"/>
          </a:solidFill>
          <a:ln w="19050">
            <a:solidFill>
              <a:schemeClr val="tx1"/>
            </a:solidFill>
          </a:ln>
          <a:effectLst/>
        </c:spPr>
        <c:dLbl>
          <c:idx val="0"/>
          <c:layout>
            <c:manualLayout>
              <c:x val="-9.3676814988290405E-2"/>
              <c:y val="0.1355773726040205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0293047385470259"/>
          <c:y val="0.25311756720065165"/>
          <c:w val="0.59907829144307778"/>
          <c:h val="0.70567291157570822"/>
        </c:manualLayout>
      </c:layout>
      <c:pieChart>
        <c:varyColors val="1"/>
        <c:ser>
          <c:idx val="0"/>
          <c:order val="0"/>
          <c:tx>
            <c:strRef>
              <c:f>'Sales Channel'!$C$8</c:f>
              <c:strCache>
                <c:ptCount val="1"/>
                <c:pt idx="0">
                  <c:v>Total</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7-0A6A-438E-A1F4-2748B607EDBB}"/>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5-0A6A-438E-A1F4-2748B607EDBB}"/>
              </c:ext>
            </c:extLst>
          </c:dPt>
          <c:dPt>
            <c:idx val="2"/>
            <c:bubble3D val="0"/>
            <c:spPr>
              <a:solidFill>
                <a:schemeClr val="tx1">
                  <a:lumMod val="50000"/>
                  <a:lumOff val="50000"/>
                </a:schemeClr>
              </a:solidFill>
              <a:ln w="19050">
                <a:solidFill>
                  <a:schemeClr val="tx1"/>
                </a:solidFill>
              </a:ln>
              <a:effectLst/>
            </c:spPr>
            <c:extLst>
              <c:ext xmlns:c16="http://schemas.microsoft.com/office/drawing/2014/chart" uri="{C3380CC4-5D6E-409C-BE32-E72D297353CC}">
                <c16:uniqueId val="{00000004-0A6A-438E-A1F4-2748B607EDBB}"/>
              </c:ext>
            </c:extLst>
          </c:dPt>
          <c:dPt>
            <c:idx val="3"/>
            <c:bubble3D val="0"/>
            <c:spPr>
              <a:solidFill>
                <a:srgbClr val="FFFF00"/>
              </a:solidFill>
              <a:ln w="19050">
                <a:solidFill>
                  <a:schemeClr val="tx1"/>
                </a:solidFill>
              </a:ln>
              <a:effectLst/>
            </c:spPr>
            <c:extLst>
              <c:ext xmlns:c16="http://schemas.microsoft.com/office/drawing/2014/chart" uri="{C3380CC4-5D6E-409C-BE32-E72D297353CC}">
                <c16:uniqueId val="{00000003-0A6A-438E-A1F4-2748B607EDBB}"/>
              </c:ext>
            </c:extLst>
          </c:dPt>
          <c:dPt>
            <c:idx val="4"/>
            <c:bubble3D val="0"/>
            <c:spPr>
              <a:solidFill>
                <a:srgbClr val="FF0000"/>
              </a:solidFill>
              <a:ln w="19050">
                <a:solidFill>
                  <a:schemeClr val="tx1"/>
                </a:solidFill>
              </a:ln>
              <a:effectLst/>
            </c:spPr>
            <c:extLst>
              <c:ext xmlns:c16="http://schemas.microsoft.com/office/drawing/2014/chart" uri="{C3380CC4-5D6E-409C-BE32-E72D297353CC}">
                <c16:uniqueId val="{00000002-0A6A-438E-A1F4-2748B607EDBB}"/>
              </c:ext>
            </c:extLst>
          </c:dPt>
          <c:dPt>
            <c:idx val="5"/>
            <c:bubble3D val="0"/>
            <c:spPr>
              <a:solidFill>
                <a:schemeClr val="accent6"/>
              </a:solidFill>
              <a:ln w="19050">
                <a:solidFill>
                  <a:schemeClr val="tx1"/>
                </a:solidFill>
              </a:ln>
              <a:effectLst/>
            </c:spPr>
            <c:extLst>
              <c:ext xmlns:c16="http://schemas.microsoft.com/office/drawing/2014/chart" uri="{C3380CC4-5D6E-409C-BE32-E72D297353CC}">
                <c16:uniqueId val="{00000006-0A6A-438E-A1F4-2748B607EDBB}"/>
              </c:ext>
            </c:extLst>
          </c:dPt>
          <c:dLbls>
            <c:dLbl>
              <c:idx val="0"/>
              <c:layout>
                <c:manualLayout>
                  <c:x val="-9.3676814988290405E-2"/>
                  <c:y val="0.1355773726040205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A6A-438E-A1F4-2748B607EDBB}"/>
                </c:ext>
              </c:extLst>
            </c:dLbl>
            <c:dLbl>
              <c:idx val="1"/>
              <c:layout>
                <c:manualLayout>
                  <c:x val="-0.14051522248243559"/>
                  <c:y val="4.6750818139317434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A6A-438E-A1F4-2748B607EDBB}"/>
                </c:ext>
              </c:extLst>
            </c:dLbl>
            <c:dLbl>
              <c:idx val="2"/>
              <c:layout>
                <c:manualLayout>
                  <c:x val="-9.3676814988290474E-2"/>
                  <c:y val="-0.1309022907900888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A6A-438E-A1F4-2748B607EDBB}"/>
                </c:ext>
              </c:extLst>
            </c:dLbl>
            <c:dLbl>
              <c:idx val="3"/>
              <c:layout>
                <c:manualLayout>
                  <c:x val="7.0257611241217793E-2"/>
                  <c:y val="-0.1262272089761570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6A-438E-A1F4-2748B607EDBB}"/>
                </c:ext>
              </c:extLst>
            </c:dLbl>
            <c:dLbl>
              <c:idx val="4"/>
              <c:layout>
                <c:manualLayout>
                  <c:x val="0.18735362997658081"/>
                  <c:y val="4.6750818139317434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6A-438E-A1F4-2748B607EDBB}"/>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Channel'!$B$9:$B$14</c:f>
              <c:strCache>
                <c:ptCount val="6"/>
                <c:pt idx="0">
                  <c:v>AJIO</c:v>
                </c:pt>
                <c:pt idx="1">
                  <c:v>AMAZON</c:v>
                </c:pt>
                <c:pt idx="2">
                  <c:v>FLIPKART</c:v>
                </c:pt>
                <c:pt idx="3">
                  <c:v>MEESHO</c:v>
                </c:pt>
                <c:pt idx="4">
                  <c:v>MYNTRA</c:v>
                </c:pt>
                <c:pt idx="5">
                  <c:v>NYKAA</c:v>
                </c:pt>
              </c:strCache>
            </c:strRef>
          </c:cat>
          <c:val>
            <c:numRef>
              <c:f>'Sales Channel'!$C$9:$C$14</c:f>
              <c:numCache>
                <c:formatCode>[$₹-4009]\ #,##0</c:formatCode>
                <c:ptCount val="6"/>
                <c:pt idx="0">
                  <c:v>59495</c:v>
                </c:pt>
                <c:pt idx="1">
                  <c:v>83922</c:v>
                </c:pt>
                <c:pt idx="2">
                  <c:v>57353</c:v>
                </c:pt>
                <c:pt idx="3">
                  <c:v>64120</c:v>
                </c:pt>
                <c:pt idx="4">
                  <c:v>139224</c:v>
                </c:pt>
                <c:pt idx="5">
                  <c:v>14767</c:v>
                </c:pt>
              </c:numCache>
            </c:numRef>
          </c:val>
          <c:extLst>
            <c:ext xmlns:c16="http://schemas.microsoft.com/office/drawing/2014/chart" uri="{C3380CC4-5D6E-409C-BE32-E72D297353CC}">
              <c16:uniqueId val="{00000000-0A6A-438E-A1F4-2748B607EDBB}"/>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5415060822315239"/>
          <c:y val="6.054991401936826E-2"/>
          <c:w val="0.22243018802977496"/>
          <c:h val="0.4977044076387003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6900">
          <a:schemeClr val="accent1">
            <a:lumMod val="40000"/>
            <a:lumOff val="60000"/>
          </a:schemeClr>
        </a:gs>
        <a:gs pos="0">
          <a:schemeClr val="accent1">
            <a:lumMod val="60000"/>
            <a:lumOff val="40000"/>
          </a:schemeClr>
        </a:gs>
        <a:gs pos="100000">
          <a:schemeClr val="accent1">
            <a:lumMod val="20000"/>
            <a:lumOff val="80000"/>
          </a:schemeClr>
        </a:gs>
      </a:gsLst>
      <a:lin ang="189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EXCEL.xlsx]Product analysis!PivotTable13</c:name>
    <c:fmtId val="8"/>
  </c:pivotSource>
  <c:chart>
    <c:title>
      <c:tx>
        <c:rich>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r>
              <a:rPr lang="en-US" sz="1800" b="1">
                <a:solidFill>
                  <a:schemeClr val="tx1">
                    <a:lumMod val="85000"/>
                    <a:lumOff val="15000"/>
                  </a:schemeClr>
                </a:solidFill>
              </a:rPr>
              <a:t>PRODUCT</a:t>
            </a:r>
            <a:r>
              <a:rPr lang="en-US" sz="1800" b="1" baseline="0">
                <a:solidFill>
                  <a:schemeClr val="tx1">
                    <a:lumMod val="85000"/>
                    <a:lumOff val="15000"/>
                  </a:schemeClr>
                </a:solidFill>
              </a:rPr>
              <a:t> ANALYSIS</a:t>
            </a:r>
            <a:endParaRPr lang="en-US" sz="1800" b="1">
              <a:solidFill>
                <a:schemeClr val="tx1">
                  <a:lumMod val="85000"/>
                  <a:lumOff val="15000"/>
                </a:schemeClr>
              </a:solidFill>
            </a:endParaRPr>
          </a:p>
        </c:rich>
      </c:tx>
      <c:layout>
        <c:manualLayout>
          <c:xMode val="edge"/>
          <c:yMode val="edge"/>
          <c:x val="0.32041941726981099"/>
          <c:y val="3.2407407407407406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rgbClr val="FF0000"/>
          </a:solidFill>
          <a:ln w="12700">
            <a:solidFill>
              <a:schemeClr val="tx1"/>
            </a:solidFill>
            <a:round/>
          </a:ln>
          <a:effectLst>
            <a:glow>
              <a:schemeClr val="accent1"/>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w="12700">
            <a:solidFill>
              <a:schemeClr val="tx1"/>
            </a:solidFill>
            <a:round/>
          </a:ln>
          <a:effectLst>
            <a:glow>
              <a:schemeClr val="accent1"/>
            </a:glow>
          </a:effectLst>
        </c:spPr>
      </c:pivotFmt>
      <c:pivotFmt>
        <c:idx val="9"/>
        <c:spPr>
          <a:solidFill>
            <a:srgbClr val="FF0000"/>
          </a:solidFill>
          <a:ln w="12700">
            <a:solidFill>
              <a:schemeClr val="tx1"/>
            </a:solidFill>
            <a:round/>
          </a:ln>
          <a:effectLst>
            <a:glow>
              <a:schemeClr val="accent1"/>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00"/>
          </a:solidFill>
          <a:ln w="12700">
            <a:solidFill>
              <a:schemeClr val="tx1"/>
            </a:solidFill>
            <a:round/>
          </a:ln>
          <a:effectLst>
            <a:glow>
              <a:schemeClr val="accent1"/>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20212660272019"/>
          <c:y val="0.13171668818694296"/>
          <c:w val="0.73790629562179644"/>
          <c:h val="0.7608838678091977"/>
        </c:manualLayout>
      </c:layout>
      <c:barChart>
        <c:barDir val="bar"/>
        <c:grouping val="clustered"/>
        <c:varyColors val="0"/>
        <c:ser>
          <c:idx val="0"/>
          <c:order val="0"/>
          <c:tx>
            <c:strRef>
              <c:f>'Product analysis'!$D$8</c:f>
              <c:strCache>
                <c:ptCount val="1"/>
                <c:pt idx="0">
                  <c:v>Total</c:v>
                </c:pt>
              </c:strCache>
            </c:strRef>
          </c:tx>
          <c:spPr>
            <a:solidFill>
              <a:srgbClr val="FF0000"/>
            </a:solidFill>
            <a:ln w="12700">
              <a:solidFill>
                <a:schemeClr val="tx1"/>
              </a:solidFill>
              <a:round/>
            </a:ln>
            <a:effectLst>
              <a:glow>
                <a:schemeClr val="accent1"/>
              </a:glow>
            </a:effectLst>
          </c:spPr>
          <c:invertIfNegative val="0"/>
          <c:cat>
            <c:strRef>
              <c:f>'Product analysis'!$C$9:$C$16</c:f>
              <c:strCache>
                <c:ptCount val="8"/>
                <c:pt idx="0">
                  <c:v>coat</c:v>
                </c:pt>
                <c:pt idx="1">
                  <c:v>leggings</c:v>
                </c:pt>
                <c:pt idx="2">
                  <c:v>trousers</c:v>
                </c:pt>
                <c:pt idx="3">
                  <c:v>jeans</c:v>
                </c:pt>
                <c:pt idx="4">
                  <c:v>kurti</c:v>
                </c:pt>
                <c:pt idx="5">
                  <c:v>shirt</c:v>
                </c:pt>
                <c:pt idx="6">
                  <c:v>kurta sets</c:v>
                </c:pt>
                <c:pt idx="7">
                  <c:v>t-shirt</c:v>
                </c:pt>
              </c:strCache>
            </c:strRef>
          </c:cat>
          <c:val>
            <c:numRef>
              <c:f>'Product analysis'!$D$9:$D$16</c:f>
              <c:numCache>
                <c:formatCode>_ [$₹-4009]\ * #,##0_ ;_ [$₹-4009]\ * \-#,##0_ ;_ [$₹-4009]\ * "-"??_ ;_ @_ </c:formatCode>
                <c:ptCount val="8"/>
                <c:pt idx="0">
                  <c:v>26804</c:v>
                </c:pt>
                <c:pt idx="1">
                  <c:v>30199</c:v>
                </c:pt>
                <c:pt idx="2">
                  <c:v>40409</c:v>
                </c:pt>
                <c:pt idx="3">
                  <c:v>45647</c:v>
                </c:pt>
                <c:pt idx="4">
                  <c:v>60622</c:v>
                </c:pt>
                <c:pt idx="5">
                  <c:v>69831</c:v>
                </c:pt>
                <c:pt idx="6">
                  <c:v>72424</c:v>
                </c:pt>
                <c:pt idx="7">
                  <c:v>72945</c:v>
                </c:pt>
              </c:numCache>
            </c:numRef>
          </c:val>
          <c:extLst>
            <c:ext xmlns:c16="http://schemas.microsoft.com/office/drawing/2014/chart" uri="{C3380CC4-5D6E-409C-BE32-E72D297353CC}">
              <c16:uniqueId val="{00000000-C2CD-44CF-B7F0-AF73596A84D5}"/>
            </c:ext>
          </c:extLst>
        </c:ser>
        <c:dLbls>
          <c:showLegendKey val="0"/>
          <c:showVal val="0"/>
          <c:showCatName val="0"/>
          <c:showSerName val="0"/>
          <c:showPercent val="0"/>
          <c:showBubbleSize val="0"/>
        </c:dLbls>
        <c:gapWidth val="182"/>
        <c:axId val="204669087"/>
        <c:axId val="204663263"/>
      </c:barChart>
      <c:catAx>
        <c:axId val="20466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204663263"/>
        <c:crosses val="autoZero"/>
        <c:auto val="1"/>
        <c:lblAlgn val="ctr"/>
        <c:lblOffset val="100"/>
        <c:noMultiLvlLbl val="0"/>
      </c:catAx>
      <c:valAx>
        <c:axId val="204663263"/>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20466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6900">
          <a:schemeClr val="accent1">
            <a:lumMod val="40000"/>
            <a:lumOff val="60000"/>
          </a:schemeClr>
        </a:gs>
        <a:gs pos="0">
          <a:schemeClr val="accent1">
            <a:lumMod val="60000"/>
            <a:lumOff val="40000"/>
          </a:schemeClr>
        </a:gs>
        <a:gs pos="100000">
          <a:schemeClr val="accent1">
            <a:lumMod val="20000"/>
            <a:lumOff val="80000"/>
          </a:schemeClr>
        </a:gs>
      </a:gsLst>
      <a:lin ang="18900000" scaled="1"/>
    </a:gradFill>
    <a:ln w="1587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EXCEL.xlsx]KPI!PivotTable4</c:name>
    <c:fmtId val="12"/>
  </c:pivotSource>
  <c:chart>
    <c:autoTitleDeleted val="1"/>
    <c:pivotFmts>
      <c:pivotFmt>
        <c:idx val="0"/>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86503522399041E-3"/>
          <c:y val="6.9764580039946594E-2"/>
          <c:w val="0.99100145163907893"/>
          <c:h val="0.93023541996005343"/>
        </c:manualLayout>
      </c:layout>
      <c:lineChart>
        <c:grouping val="standard"/>
        <c:varyColors val="0"/>
        <c:ser>
          <c:idx val="0"/>
          <c:order val="0"/>
          <c:tx>
            <c:strRef>
              <c:f>KPI!$C$7</c:f>
              <c:strCache>
                <c:ptCount val="1"/>
                <c:pt idx="0">
                  <c:v>Total</c:v>
                </c:pt>
              </c:strCache>
            </c:strRef>
          </c:tx>
          <c:spPr>
            <a:ln w="38100" cap="rnd">
              <a:solidFill>
                <a:srgbClr val="C00000"/>
              </a:solidFill>
              <a:round/>
            </a:ln>
            <a:effectLst/>
          </c:spPr>
          <c:marker>
            <c:symbol val="none"/>
          </c:marker>
          <c:cat>
            <c:strRef>
              <c:f>KPI!$B$8:$B$20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KPI!$C$8:$C$20</c:f>
              <c:numCache>
                <c:formatCode>[$₹-4009]\ #,##0</c:formatCode>
                <c:ptCount val="12"/>
                <c:pt idx="0">
                  <c:v>17886</c:v>
                </c:pt>
                <c:pt idx="1">
                  <c:v>26290</c:v>
                </c:pt>
                <c:pt idx="2">
                  <c:v>25012</c:v>
                </c:pt>
                <c:pt idx="3">
                  <c:v>28680</c:v>
                </c:pt>
                <c:pt idx="4">
                  <c:v>38748</c:v>
                </c:pt>
                <c:pt idx="5">
                  <c:v>30998</c:v>
                </c:pt>
                <c:pt idx="6">
                  <c:v>25969</c:v>
                </c:pt>
                <c:pt idx="7">
                  <c:v>19919</c:v>
                </c:pt>
                <c:pt idx="8">
                  <c:v>79759</c:v>
                </c:pt>
                <c:pt idx="9">
                  <c:v>59393</c:v>
                </c:pt>
                <c:pt idx="10">
                  <c:v>15444</c:v>
                </c:pt>
                <c:pt idx="11">
                  <c:v>50783</c:v>
                </c:pt>
              </c:numCache>
            </c:numRef>
          </c:val>
          <c:smooth val="0"/>
          <c:extLst>
            <c:ext xmlns:c16="http://schemas.microsoft.com/office/drawing/2014/chart" uri="{C3380CC4-5D6E-409C-BE32-E72D297353CC}">
              <c16:uniqueId val="{00000000-D713-4377-85A4-653372BDE5C3}"/>
            </c:ext>
          </c:extLst>
        </c:ser>
        <c:dLbls>
          <c:showLegendKey val="0"/>
          <c:showVal val="0"/>
          <c:showCatName val="0"/>
          <c:showSerName val="0"/>
          <c:showPercent val="0"/>
          <c:showBubbleSize val="0"/>
        </c:dLbls>
        <c:smooth val="0"/>
        <c:axId val="195718223"/>
        <c:axId val="195715311"/>
      </c:lineChart>
      <c:catAx>
        <c:axId val="195718223"/>
        <c:scaling>
          <c:orientation val="minMax"/>
        </c:scaling>
        <c:delete val="1"/>
        <c:axPos val="b"/>
        <c:numFmt formatCode="General" sourceLinked="1"/>
        <c:majorTickMark val="none"/>
        <c:minorTickMark val="none"/>
        <c:tickLblPos val="nextTo"/>
        <c:crossAx val="195715311"/>
        <c:crosses val="autoZero"/>
        <c:auto val="1"/>
        <c:lblAlgn val="ctr"/>
        <c:lblOffset val="100"/>
        <c:noMultiLvlLbl val="0"/>
      </c:catAx>
      <c:valAx>
        <c:axId val="195715311"/>
        <c:scaling>
          <c:orientation val="minMax"/>
        </c:scaling>
        <c:delete val="1"/>
        <c:axPos val="l"/>
        <c:numFmt formatCode="[$₹-4009]\ #,##0" sourceLinked="1"/>
        <c:majorTickMark val="none"/>
        <c:minorTickMark val="none"/>
        <c:tickLblPos val="nextTo"/>
        <c:crossAx val="195718223"/>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1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EXCEL.xlsx]KPI!PivotTable5</c:name>
    <c:fmtId val="3"/>
  </c:pivotSource>
  <c:chart>
    <c:autoTitleDeleted val="1"/>
    <c:pivotFmts>
      <c:pivotFmt>
        <c:idx val="0"/>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KPI!$G$7</c:f>
              <c:strCache>
                <c:ptCount val="1"/>
                <c:pt idx="0">
                  <c:v>Total</c:v>
                </c:pt>
              </c:strCache>
            </c:strRef>
          </c:tx>
          <c:spPr>
            <a:ln w="38100" cap="rnd">
              <a:solidFill>
                <a:srgbClr val="C00000"/>
              </a:solidFill>
              <a:round/>
            </a:ln>
            <a:effectLst/>
          </c:spPr>
          <c:marker>
            <c:symbol val="none"/>
          </c:marker>
          <c:cat>
            <c:strRef>
              <c:f>KPI!$F$8:$F$20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KPI!$G$8:$G$20</c:f>
              <c:numCache>
                <c:formatCode>General</c:formatCode>
                <c:ptCount val="12"/>
                <c:pt idx="0">
                  <c:v>11</c:v>
                </c:pt>
                <c:pt idx="1">
                  <c:v>12</c:v>
                </c:pt>
                <c:pt idx="2">
                  <c:v>14</c:v>
                </c:pt>
                <c:pt idx="3">
                  <c:v>11</c:v>
                </c:pt>
                <c:pt idx="4">
                  <c:v>18</c:v>
                </c:pt>
                <c:pt idx="5">
                  <c:v>12</c:v>
                </c:pt>
                <c:pt idx="6">
                  <c:v>9</c:v>
                </c:pt>
                <c:pt idx="7">
                  <c:v>7</c:v>
                </c:pt>
                <c:pt idx="8">
                  <c:v>32</c:v>
                </c:pt>
                <c:pt idx="9">
                  <c:v>23</c:v>
                </c:pt>
                <c:pt idx="10">
                  <c:v>7</c:v>
                </c:pt>
                <c:pt idx="11">
                  <c:v>21</c:v>
                </c:pt>
              </c:numCache>
            </c:numRef>
          </c:val>
          <c:smooth val="0"/>
          <c:extLst>
            <c:ext xmlns:c16="http://schemas.microsoft.com/office/drawing/2014/chart" uri="{C3380CC4-5D6E-409C-BE32-E72D297353CC}">
              <c16:uniqueId val="{00000000-7E54-45CB-93FA-8D985BCDA19A}"/>
            </c:ext>
          </c:extLst>
        </c:ser>
        <c:dLbls>
          <c:showLegendKey val="0"/>
          <c:showVal val="0"/>
          <c:showCatName val="0"/>
          <c:showSerName val="0"/>
          <c:showPercent val="0"/>
          <c:showBubbleSize val="0"/>
        </c:dLbls>
        <c:smooth val="0"/>
        <c:axId val="2447791"/>
        <c:axId val="2442383"/>
      </c:lineChart>
      <c:catAx>
        <c:axId val="2447791"/>
        <c:scaling>
          <c:orientation val="minMax"/>
        </c:scaling>
        <c:delete val="1"/>
        <c:axPos val="b"/>
        <c:numFmt formatCode="General" sourceLinked="1"/>
        <c:majorTickMark val="none"/>
        <c:minorTickMark val="none"/>
        <c:tickLblPos val="nextTo"/>
        <c:crossAx val="2442383"/>
        <c:crosses val="autoZero"/>
        <c:auto val="1"/>
        <c:lblAlgn val="ctr"/>
        <c:lblOffset val="100"/>
        <c:noMultiLvlLbl val="0"/>
      </c:catAx>
      <c:valAx>
        <c:axId val="2442383"/>
        <c:scaling>
          <c:orientation val="minMax"/>
        </c:scaling>
        <c:delete val="1"/>
        <c:axPos val="l"/>
        <c:numFmt formatCode="General" sourceLinked="1"/>
        <c:majorTickMark val="none"/>
        <c:minorTickMark val="none"/>
        <c:tickLblPos val="nextTo"/>
        <c:crossAx val="2447791"/>
        <c:crosses val="autoZero"/>
        <c:crossBetween val="between"/>
      </c:valAx>
      <c:spPr>
        <a:noFill/>
        <a:ln w="381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EXCEL.xlsx]KPI!PivotTable7</c:name>
    <c:fmtId val="3"/>
  </c:pivotSource>
  <c:chart>
    <c:autoTitleDeleted val="1"/>
    <c:pivotFmts>
      <c:pivotFmt>
        <c:idx val="0"/>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4726518229963418E-2"/>
          <c:w val="0.99177876993567371"/>
          <c:h val="0.94527348177003656"/>
        </c:manualLayout>
      </c:layout>
      <c:lineChart>
        <c:grouping val="standard"/>
        <c:varyColors val="0"/>
        <c:ser>
          <c:idx val="0"/>
          <c:order val="0"/>
          <c:tx>
            <c:strRef>
              <c:f>KPI!$M$7</c:f>
              <c:strCache>
                <c:ptCount val="1"/>
                <c:pt idx="0">
                  <c:v>Total</c:v>
                </c:pt>
              </c:strCache>
            </c:strRef>
          </c:tx>
          <c:spPr>
            <a:ln w="38100" cap="rnd">
              <a:solidFill>
                <a:srgbClr val="C00000"/>
              </a:solidFill>
              <a:round/>
            </a:ln>
            <a:effectLst/>
          </c:spPr>
          <c:marker>
            <c:symbol val="none"/>
          </c:marker>
          <c:cat>
            <c:strRef>
              <c:f>KPI!$L$8:$L$20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KPI!$M$8:$M$20</c:f>
              <c:numCache>
                <c:formatCode>General</c:formatCode>
                <c:ptCount val="12"/>
                <c:pt idx="0">
                  <c:v>13</c:v>
                </c:pt>
                <c:pt idx="1">
                  <c:v>20</c:v>
                </c:pt>
                <c:pt idx="2">
                  <c:v>18</c:v>
                </c:pt>
                <c:pt idx="3">
                  <c:v>20</c:v>
                </c:pt>
                <c:pt idx="4">
                  <c:v>27</c:v>
                </c:pt>
                <c:pt idx="5">
                  <c:v>22</c:v>
                </c:pt>
                <c:pt idx="6">
                  <c:v>17</c:v>
                </c:pt>
                <c:pt idx="7">
                  <c:v>12</c:v>
                </c:pt>
                <c:pt idx="8">
                  <c:v>55</c:v>
                </c:pt>
                <c:pt idx="9">
                  <c:v>39</c:v>
                </c:pt>
                <c:pt idx="10">
                  <c:v>11</c:v>
                </c:pt>
                <c:pt idx="11">
                  <c:v>37</c:v>
                </c:pt>
              </c:numCache>
            </c:numRef>
          </c:val>
          <c:smooth val="0"/>
          <c:extLst>
            <c:ext xmlns:c16="http://schemas.microsoft.com/office/drawing/2014/chart" uri="{C3380CC4-5D6E-409C-BE32-E72D297353CC}">
              <c16:uniqueId val="{00000000-A06E-427D-82AC-4E3746AC2E71}"/>
            </c:ext>
          </c:extLst>
        </c:ser>
        <c:dLbls>
          <c:showLegendKey val="0"/>
          <c:showVal val="0"/>
          <c:showCatName val="0"/>
          <c:showSerName val="0"/>
          <c:showPercent val="0"/>
          <c:showBubbleSize val="0"/>
        </c:dLbls>
        <c:smooth val="0"/>
        <c:axId val="200019471"/>
        <c:axId val="200030287"/>
      </c:lineChart>
      <c:catAx>
        <c:axId val="200019471"/>
        <c:scaling>
          <c:orientation val="minMax"/>
        </c:scaling>
        <c:delete val="1"/>
        <c:axPos val="b"/>
        <c:numFmt formatCode="General" sourceLinked="1"/>
        <c:majorTickMark val="none"/>
        <c:minorTickMark val="none"/>
        <c:tickLblPos val="nextTo"/>
        <c:crossAx val="200030287"/>
        <c:crosses val="autoZero"/>
        <c:auto val="1"/>
        <c:lblAlgn val="ctr"/>
        <c:lblOffset val="100"/>
        <c:noMultiLvlLbl val="0"/>
      </c:catAx>
      <c:valAx>
        <c:axId val="200030287"/>
        <c:scaling>
          <c:orientation val="minMax"/>
        </c:scaling>
        <c:delete val="1"/>
        <c:axPos val="l"/>
        <c:numFmt formatCode="General" sourceLinked="1"/>
        <c:majorTickMark val="none"/>
        <c:minorTickMark val="none"/>
        <c:tickLblPos val="nextTo"/>
        <c:crossAx val="200019471"/>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EXCEL.xlsx]KPI!PivotTable6</c:name>
    <c:fmtId val="3"/>
  </c:pivotSource>
  <c:chart>
    <c:autoTitleDeleted val="1"/>
    <c:pivotFmts>
      <c:pivotFmt>
        <c:idx val="0"/>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KPI!$J$7</c:f>
              <c:strCache>
                <c:ptCount val="1"/>
                <c:pt idx="0">
                  <c:v>Total</c:v>
                </c:pt>
              </c:strCache>
            </c:strRef>
          </c:tx>
          <c:spPr>
            <a:ln w="38100" cap="rnd">
              <a:solidFill>
                <a:srgbClr val="C00000"/>
              </a:solidFill>
              <a:round/>
            </a:ln>
            <a:effectLst/>
          </c:spPr>
          <c:marker>
            <c:symbol val="none"/>
          </c:marker>
          <c:cat>
            <c:strRef>
              <c:f>KPI!$I$8:$I$20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KPI!$J$8:$J$20</c:f>
              <c:numCache>
                <c:formatCode>[$₹-4009]\ #,##0</c:formatCode>
                <c:ptCount val="12"/>
                <c:pt idx="0">
                  <c:v>8536</c:v>
                </c:pt>
                <c:pt idx="1">
                  <c:v>16090</c:v>
                </c:pt>
                <c:pt idx="2">
                  <c:v>13112</c:v>
                </c:pt>
                <c:pt idx="3">
                  <c:v>19330</c:v>
                </c:pt>
                <c:pt idx="4">
                  <c:v>23448</c:v>
                </c:pt>
                <c:pt idx="5">
                  <c:v>20798</c:v>
                </c:pt>
                <c:pt idx="6">
                  <c:v>18319</c:v>
                </c:pt>
                <c:pt idx="7">
                  <c:v>13969</c:v>
                </c:pt>
                <c:pt idx="8">
                  <c:v>52559</c:v>
                </c:pt>
                <c:pt idx="9">
                  <c:v>39843</c:v>
                </c:pt>
                <c:pt idx="10">
                  <c:v>9494</c:v>
                </c:pt>
                <c:pt idx="11">
                  <c:v>32933</c:v>
                </c:pt>
              </c:numCache>
            </c:numRef>
          </c:val>
          <c:smooth val="0"/>
          <c:extLst>
            <c:ext xmlns:c16="http://schemas.microsoft.com/office/drawing/2014/chart" uri="{C3380CC4-5D6E-409C-BE32-E72D297353CC}">
              <c16:uniqueId val="{00000000-C12E-41E7-BDEE-D8BCD712CC79}"/>
            </c:ext>
          </c:extLst>
        </c:ser>
        <c:dLbls>
          <c:showLegendKey val="0"/>
          <c:showVal val="0"/>
          <c:showCatName val="0"/>
          <c:showSerName val="0"/>
          <c:showPercent val="0"/>
          <c:showBubbleSize val="0"/>
        </c:dLbls>
        <c:smooth val="0"/>
        <c:axId val="15434367"/>
        <c:axId val="15437279"/>
      </c:lineChart>
      <c:catAx>
        <c:axId val="15434367"/>
        <c:scaling>
          <c:orientation val="minMax"/>
        </c:scaling>
        <c:delete val="1"/>
        <c:axPos val="b"/>
        <c:numFmt formatCode="General" sourceLinked="1"/>
        <c:majorTickMark val="none"/>
        <c:minorTickMark val="none"/>
        <c:tickLblPos val="nextTo"/>
        <c:crossAx val="15437279"/>
        <c:crosses val="autoZero"/>
        <c:auto val="1"/>
        <c:lblAlgn val="ctr"/>
        <c:lblOffset val="100"/>
        <c:noMultiLvlLbl val="0"/>
      </c:catAx>
      <c:valAx>
        <c:axId val="15437279"/>
        <c:scaling>
          <c:orientation val="minMax"/>
        </c:scaling>
        <c:delete val="1"/>
        <c:axPos val="l"/>
        <c:numFmt formatCode="[$₹-4009]\ #,##0" sourceLinked="1"/>
        <c:majorTickMark val="none"/>
        <c:minorTickMark val="none"/>
        <c:tickLblPos val="nextTo"/>
        <c:crossAx val="1543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EXCEL.xlsx]KPI!PivotTable15</c:name>
    <c:fmtId val="6"/>
  </c:pivotSource>
  <c:chart>
    <c:autoTitleDeleted val="1"/>
    <c:pivotFmts>
      <c:pivotFmt>
        <c:idx val="0"/>
        <c:spPr>
          <a:solidFill>
            <a:schemeClr val="accent1"/>
          </a:solidFill>
          <a:ln w="57150"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57150"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73473405265413E-2"/>
          <c:y val="6.2734984174590142E-2"/>
          <c:w val="0.96489637673002615"/>
          <c:h val="0.92520121477890194"/>
        </c:manualLayout>
      </c:layout>
      <c:lineChart>
        <c:grouping val="standard"/>
        <c:varyColors val="0"/>
        <c:ser>
          <c:idx val="0"/>
          <c:order val="0"/>
          <c:tx>
            <c:strRef>
              <c:f>KPI!$C$35</c:f>
              <c:strCache>
                <c:ptCount val="1"/>
                <c:pt idx="0">
                  <c:v>Total</c:v>
                </c:pt>
              </c:strCache>
            </c:strRef>
          </c:tx>
          <c:spPr>
            <a:ln w="38100" cap="rnd">
              <a:solidFill>
                <a:srgbClr val="C00000"/>
              </a:solidFill>
              <a:round/>
            </a:ln>
            <a:effectLst/>
          </c:spPr>
          <c:marker>
            <c:symbol val="none"/>
          </c:marker>
          <c:cat>
            <c:strRef>
              <c:f>KPI!$B$36:$B$44</c:f>
              <c:strCache>
                <c:ptCount val="8"/>
                <c:pt idx="0">
                  <c:v>coat</c:v>
                </c:pt>
                <c:pt idx="1">
                  <c:v>jeans</c:v>
                </c:pt>
                <c:pt idx="2">
                  <c:v>kurta sets</c:v>
                </c:pt>
                <c:pt idx="3">
                  <c:v>kurti</c:v>
                </c:pt>
                <c:pt idx="4">
                  <c:v>leggings</c:v>
                </c:pt>
                <c:pt idx="5">
                  <c:v>shirt</c:v>
                </c:pt>
                <c:pt idx="6">
                  <c:v>trousers</c:v>
                </c:pt>
                <c:pt idx="7">
                  <c:v>t-shirt</c:v>
                </c:pt>
              </c:strCache>
            </c:strRef>
          </c:cat>
          <c:val>
            <c:numRef>
              <c:f>KPI!$C$36:$C$44</c:f>
              <c:numCache>
                <c:formatCode>0%</c:formatCode>
                <c:ptCount val="8"/>
                <c:pt idx="0">
                  <c:v>0.61945978212207131</c:v>
                </c:pt>
                <c:pt idx="1">
                  <c:v>0.66481915569478822</c:v>
                </c:pt>
                <c:pt idx="2">
                  <c:v>0.64790677123605434</c:v>
                </c:pt>
                <c:pt idx="3">
                  <c:v>0.62142456533931578</c:v>
                </c:pt>
                <c:pt idx="4">
                  <c:v>0.66224047153879273</c:v>
                </c:pt>
                <c:pt idx="5">
                  <c:v>0.68352164511463387</c:v>
                </c:pt>
                <c:pt idx="6">
                  <c:v>0.66344131257888095</c:v>
                </c:pt>
                <c:pt idx="7">
                  <c:v>0.58050586057988895</c:v>
                </c:pt>
              </c:numCache>
            </c:numRef>
          </c:val>
          <c:smooth val="0"/>
          <c:extLst>
            <c:ext xmlns:c16="http://schemas.microsoft.com/office/drawing/2014/chart" uri="{C3380CC4-5D6E-409C-BE32-E72D297353CC}">
              <c16:uniqueId val="{00000000-3A18-4AF1-A605-3EA5C31DA434}"/>
            </c:ext>
          </c:extLst>
        </c:ser>
        <c:dLbls>
          <c:showLegendKey val="0"/>
          <c:showVal val="0"/>
          <c:showCatName val="0"/>
          <c:showSerName val="0"/>
          <c:showPercent val="0"/>
          <c:showBubbleSize val="0"/>
        </c:dLbls>
        <c:smooth val="0"/>
        <c:axId val="195699087"/>
        <c:axId val="195684111"/>
      </c:lineChart>
      <c:catAx>
        <c:axId val="195699087"/>
        <c:scaling>
          <c:orientation val="minMax"/>
        </c:scaling>
        <c:delete val="1"/>
        <c:axPos val="b"/>
        <c:numFmt formatCode="General" sourceLinked="1"/>
        <c:majorTickMark val="none"/>
        <c:minorTickMark val="none"/>
        <c:tickLblPos val="nextTo"/>
        <c:crossAx val="195684111"/>
        <c:crosses val="autoZero"/>
        <c:auto val="1"/>
        <c:lblAlgn val="ctr"/>
        <c:lblOffset val="100"/>
        <c:noMultiLvlLbl val="0"/>
      </c:catAx>
      <c:valAx>
        <c:axId val="195684111"/>
        <c:scaling>
          <c:orientation val="minMax"/>
        </c:scaling>
        <c:delete val="1"/>
        <c:axPos val="l"/>
        <c:numFmt formatCode="0%" sourceLinked="1"/>
        <c:majorTickMark val="none"/>
        <c:minorTickMark val="none"/>
        <c:tickLblPos val="nextTo"/>
        <c:crossAx val="19569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EXCEL.xlsx]Sales trends!PivotTable8</c:name>
    <c:fmtId val="2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IN" sz="1600" b="1">
                <a:solidFill>
                  <a:sysClr val="windowText" lastClr="000000"/>
                </a:solidFill>
              </a:rPr>
              <a:t>SALES</a:t>
            </a:r>
            <a:r>
              <a:rPr lang="en-IN" sz="1600" b="1" baseline="0">
                <a:solidFill>
                  <a:sysClr val="windowText" lastClr="000000"/>
                </a:solidFill>
              </a:rPr>
              <a:t> TRENDS</a:t>
            </a:r>
            <a:endParaRPr lang="en-IN" sz="1600" b="1">
              <a:solidFill>
                <a:sysClr val="windowText" lastClr="000000"/>
              </a:solidFill>
            </a:endParaRPr>
          </a:p>
        </c:rich>
      </c:tx>
      <c:layout>
        <c:manualLayout>
          <c:xMode val="edge"/>
          <c:yMode val="edge"/>
          <c:x val="0.1561449666058492"/>
          <c:y val="3.7036905023397841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000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tx1">
                <a:lumMod val="95000"/>
                <a:lumOff val="5000"/>
                <a:alpha val="61000"/>
              </a:schemeClr>
            </a:solidFill>
          </a:ln>
          <a:effectLst/>
        </c:spPr>
      </c:pivotFmt>
      <c:pivotFmt>
        <c:idx val="3"/>
        <c:spPr>
          <a:solidFill>
            <a:srgbClr val="FF000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solidFill>
              <a:schemeClr val="tx1">
                <a:lumMod val="95000"/>
                <a:lumOff val="5000"/>
                <a:alpha val="61000"/>
              </a:schemeClr>
            </a:solidFill>
          </a:ln>
          <a:effectLst/>
        </c:spPr>
      </c:pivotFmt>
      <c:pivotFmt>
        <c:idx val="5"/>
        <c:spPr>
          <a:solidFill>
            <a:schemeClr val="accent1"/>
          </a:solidFill>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solidFill>
              <a:schemeClr val="tx1">
                <a:lumMod val="95000"/>
                <a:lumOff val="5000"/>
                <a:alpha val="61000"/>
              </a:schemeClr>
            </a:solidFill>
          </a:ln>
          <a:effectLst/>
        </c:spPr>
      </c:pivotFmt>
      <c:pivotFmt>
        <c:idx val="8"/>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3359580052497"/>
          <c:y val="0.22685185185185186"/>
          <c:w val="0.77064238845144362"/>
          <c:h val="0.64216061533974922"/>
        </c:manualLayout>
      </c:layout>
      <c:barChart>
        <c:barDir val="col"/>
        <c:grouping val="clustered"/>
        <c:varyColors val="0"/>
        <c:ser>
          <c:idx val="0"/>
          <c:order val="0"/>
          <c:tx>
            <c:strRef>
              <c:f>'Sales trends'!$C$5</c:f>
              <c:strCache>
                <c:ptCount val="1"/>
                <c:pt idx="0">
                  <c:v>Sum of TOTAL SALES</c:v>
                </c:pt>
              </c:strCache>
            </c:strRef>
          </c:tx>
          <c:spPr>
            <a:solidFill>
              <a:srgbClr val="FF0000"/>
            </a:solidFill>
            <a:ln>
              <a:solidFill>
                <a:schemeClr val="tx1">
                  <a:lumMod val="95000"/>
                  <a:lumOff val="5000"/>
                </a:schemeClr>
              </a:solidFill>
            </a:ln>
            <a:effectLst/>
          </c:spPr>
          <c:invertIfNegative val="0"/>
          <c:dPt>
            <c:idx val="8"/>
            <c:invertIfNegative val="0"/>
            <c:bubble3D val="0"/>
            <c:spPr>
              <a:solidFill>
                <a:srgbClr val="FF0000"/>
              </a:solidFill>
              <a:ln>
                <a:solidFill>
                  <a:schemeClr val="tx1">
                    <a:lumMod val="95000"/>
                    <a:lumOff val="5000"/>
                    <a:alpha val="61000"/>
                  </a:schemeClr>
                </a:solidFill>
              </a:ln>
              <a:effectLst/>
            </c:spPr>
            <c:extLst>
              <c:ext xmlns:c16="http://schemas.microsoft.com/office/drawing/2014/chart" uri="{C3380CC4-5D6E-409C-BE32-E72D297353CC}">
                <c16:uniqueId val="{00000001-847A-4C4F-9612-C720FCEDEFA5}"/>
              </c:ext>
            </c:extLst>
          </c:dPt>
          <c:cat>
            <c:strRef>
              <c:f>'Sales trends'!$B$6:$B$18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trends'!$C$6:$C$18</c:f>
              <c:numCache>
                <c:formatCode>_ [$₹-4009]\ * #,##0_ ;_ [$₹-4009]\ * \-#,##0_ ;_ [$₹-4009]\ * "-"??_ ;_ @_ </c:formatCode>
                <c:ptCount val="12"/>
                <c:pt idx="0">
                  <c:v>17886</c:v>
                </c:pt>
                <c:pt idx="1">
                  <c:v>26290</c:v>
                </c:pt>
                <c:pt idx="2">
                  <c:v>25012</c:v>
                </c:pt>
                <c:pt idx="3">
                  <c:v>28680</c:v>
                </c:pt>
                <c:pt idx="4">
                  <c:v>38748</c:v>
                </c:pt>
                <c:pt idx="5">
                  <c:v>30998</c:v>
                </c:pt>
                <c:pt idx="6">
                  <c:v>25969</c:v>
                </c:pt>
                <c:pt idx="7">
                  <c:v>19919</c:v>
                </c:pt>
                <c:pt idx="8">
                  <c:v>79759</c:v>
                </c:pt>
                <c:pt idx="9">
                  <c:v>59393</c:v>
                </c:pt>
                <c:pt idx="10">
                  <c:v>15444</c:v>
                </c:pt>
                <c:pt idx="11">
                  <c:v>50783</c:v>
                </c:pt>
              </c:numCache>
            </c:numRef>
          </c:val>
          <c:extLst>
            <c:ext xmlns:c16="http://schemas.microsoft.com/office/drawing/2014/chart" uri="{C3380CC4-5D6E-409C-BE32-E72D297353CC}">
              <c16:uniqueId val="{00000002-847A-4C4F-9612-C720FCEDEFA5}"/>
            </c:ext>
          </c:extLst>
        </c:ser>
        <c:dLbls>
          <c:showLegendKey val="0"/>
          <c:showVal val="0"/>
          <c:showCatName val="0"/>
          <c:showSerName val="0"/>
          <c:showPercent val="0"/>
          <c:showBubbleSize val="0"/>
        </c:dLbls>
        <c:gapWidth val="219"/>
        <c:overlap val="-27"/>
        <c:axId val="199990431"/>
        <c:axId val="199981279"/>
      </c:barChart>
      <c:lineChart>
        <c:grouping val="standard"/>
        <c:varyColors val="0"/>
        <c:ser>
          <c:idx val="1"/>
          <c:order val="1"/>
          <c:tx>
            <c:strRef>
              <c:f>'Sales trends'!$D$5</c:f>
              <c:strCache>
                <c:ptCount val="1"/>
                <c:pt idx="0">
                  <c:v>Count of ORDER ID</c:v>
                </c:pt>
              </c:strCache>
            </c:strRef>
          </c:tx>
          <c:spPr>
            <a:ln w="34925" cap="rnd">
              <a:solidFill>
                <a:schemeClr val="accent1"/>
              </a:solidFill>
              <a:round/>
            </a:ln>
            <a:effectLst/>
          </c:spPr>
          <c:marker>
            <c:symbol val="none"/>
          </c:marker>
          <c:cat>
            <c:strRef>
              <c:f>'Sales trends'!$B$6:$B$18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trends'!$D$6:$D$18</c:f>
              <c:numCache>
                <c:formatCode>0</c:formatCode>
                <c:ptCount val="12"/>
                <c:pt idx="0">
                  <c:v>11</c:v>
                </c:pt>
                <c:pt idx="1">
                  <c:v>12</c:v>
                </c:pt>
                <c:pt idx="2">
                  <c:v>14</c:v>
                </c:pt>
                <c:pt idx="3">
                  <c:v>11</c:v>
                </c:pt>
                <c:pt idx="4">
                  <c:v>18</c:v>
                </c:pt>
                <c:pt idx="5">
                  <c:v>12</c:v>
                </c:pt>
                <c:pt idx="6">
                  <c:v>9</c:v>
                </c:pt>
                <c:pt idx="7">
                  <c:v>7</c:v>
                </c:pt>
                <c:pt idx="8">
                  <c:v>32</c:v>
                </c:pt>
                <c:pt idx="9">
                  <c:v>23</c:v>
                </c:pt>
                <c:pt idx="10">
                  <c:v>7</c:v>
                </c:pt>
                <c:pt idx="11">
                  <c:v>21</c:v>
                </c:pt>
              </c:numCache>
            </c:numRef>
          </c:val>
          <c:smooth val="0"/>
          <c:extLst>
            <c:ext xmlns:c16="http://schemas.microsoft.com/office/drawing/2014/chart" uri="{C3380CC4-5D6E-409C-BE32-E72D297353CC}">
              <c16:uniqueId val="{00000003-847A-4C4F-9612-C720FCEDEFA5}"/>
            </c:ext>
          </c:extLst>
        </c:ser>
        <c:dLbls>
          <c:showLegendKey val="0"/>
          <c:showVal val="0"/>
          <c:showCatName val="0"/>
          <c:showSerName val="0"/>
          <c:showPercent val="0"/>
          <c:showBubbleSize val="0"/>
        </c:dLbls>
        <c:marker val="1"/>
        <c:smooth val="0"/>
        <c:axId val="199976287"/>
        <c:axId val="199990847"/>
      </c:lineChart>
      <c:catAx>
        <c:axId val="19999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981279"/>
        <c:crosses val="autoZero"/>
        <c:auto val="1"/>
        <c:lblAlgn val="ctr"/>
        <c:lblOffset val="100"/>
        <c:noMultiLvlLbl val="0"/>
      </c:catAx>
      <c:valAx>
        <c:axId val="199981279"/>
        <c:scaling>
          <c:orientation val="minMax"/>
        </c:scaling>
        <c:delete val="0"/>
        <c:axPos val="l"/>
        <c:numFmt formatCode="[$₹-4009]\ ##,#0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990431"/>
        <c:crosses val="autoZero"/>
        <c:crossBetween val="between"/>
      </c:valAx>
      <c:valAx>
        <c:axId val="1999908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976287"/>
        <c:crosses val="max"/>
        <c:crossBetween val="between"/>
      </c:valAx>
      <c:catAx>
        <c:axId val="199976287"/>
        <c:scaling>
          <c:orientation val="minMax"/>
        </c:scaling>
        <c:delete val="1"/>
        <c:axPos val="b"/>
        <c:numFmt formatCode="General" sourceLinked="1"/>
        <c:majorTickMark val="out"/>
        <c:minorTickMark val="none"/>
        <c:tickLblPos val="nextTo"/>
        <c:crossAx val="199990847"/>
        <c:crosses val="autoZero"/>
        <c:auto val="1"/>
        <c:lblAlgn val="ctr"/>
        <c:lblOffset val="100"/>
        <c:noMultiLvlLbl val="0"/>
      </c:catAx>
      <c:spPr>
        <a:noFill/>
        <a:ln>
          <a:noFill/>
        </a:ln>
        <a:effectLst/>
      </c:spPr>
    </c:plotArea>
    <c:legend>
      <c:legendPos val="r"/>
      <c:layout>
        <c:manualLayout>
          <c:xMode val="edge"/>
          <c:yMode val="edge"/>
          <c:x val="0.56255573781360202"/>
          <c:y val="2.3726305045202681E-2"/>
          <c:w val="0.40966651411169164"/>
          <c:h val="0.16551035287255761"/>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0000"/>
            <a:lumOff val="60000"/>
          </a:schemeClr>
        </a:gs>
        <a:gs pos="100000">
          <a:schemeClr val="accent1">
            <a:lumMod val="60000"/>
            <a:lumOff val="40000"/>
          </a:schemeClr>
        </a:gs>
      </a:gsLst>
      <a:lin ang="18900000" scaled="1"/>
      <a:tileRect/>
    </a:gradFill>
    <a:ln w="9525" cap="flat" cmpd="thinThick" algn="ctr">
      <a:solidFill>
        <a:schemeClr val="tx1">
          <a:lumMod val="15000"/>
          <a:lumOff val="85000"/>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EXCEL.xlsx]Cust segmentation!PivotTable17</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AGE AND GENDER RELATION</a:t>
            </a:r>
          </a:p>
        </c:rich>
      </c:tx>
      <c:layout>
        <c:manualLayout>
          <c:xMode val="edge"/>
          <c:yMode val="edge"/>
          <c:x val="0.13747700618276743"/>
          <c:y val="7.644194372725138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718718863219"/>
          <c:y val="0.2267455891249657"/>
          <c:w val="0.82972283983645811"/>
          <c:h val="0.53669420467606188"/>
        </c:manualLayout>
      </c:layout>
      <c:barChart>
        <c:barDir val="col"/>
        <c:grouping val="clustered"/>
        <c:varyColors val="0"/>
        <c:ser>
          <c:idx val="0"/>
          <c:order val="0"/>
          <c:tx>
            <c:strRef>
              <c:f>'Cust segmentation'!$C$25:$C$26</c:f>
              <c:strCache>
                <c:ptCount val="1"/>
                <c:pt idx="0">
                  <c:v>MEN</c:v>
                </c:pt>
              </c:strCache>
            </c:strRef>
          </c:tx>
          <c:spPr>
            <a:solidFill>
              <a:schemeClr val="accent1"/>
            </a:solidFill>
            <a:ln w="12700">
              <a:solidFill>
                <a:schemeClr val="tx1"/>
              </a:solidFill>
            </a:ln>
            <a:effectLst/>
          </c:spPr>
          <c:invertIfNegative val="0"/>
          <c:cat>
            <c:strRef>
              <c:f>'Cust segmentation'!$B$27:$B$29</c:f>
              <c:strCache>
                <c:ptCount val="3"/>
                <c:pt idx="0">
                  <c:v>YOUNG ADULT</c:v>
                </c:pt>
                <c:pt idx="1">
                  <c:v>OLD ADULT</c:v>
                </c:pt>
                <c:pt idx="2">
                  <c:v>MIDDLE AGED ADULT</c:v>
                </c:pt>
              </c:strCache>
            </c:strRef>
          </c:cat>
          <c:val>
            <c:numRef>
              <c:f>'Cust segmentation'!$C$27:$C$29</c:f>
              <c:numCache>
                <c:formatCode>General</c:formatCode>
                <c:ptCount val="3"/>
                <c:pt idx="0">
                  <c:v>33</c:v>
                </c:pt>
                <c:pt idx="1">
                  <c:v>12</c:v>
                </c:pt>
                <c:pt idx="2">
                  <c:v>20</c:v>
                </c:pt>
              </c:numCache>
            </c:numRef>
          </c:val>
          <c:extLst>
            <c:ext xmlns:c16="http://schemas.microsoft.com/office/drawing/2014/chart" uri="{C3380CC4-5D6E-409C-BE32-E72D297353CC}">
              <c16:uniqueId val="{00000000-C423-4D61-951A-251275ECBD8B}"/>
            </c:ext>
          </c:extLst>
        </c:ser>
        <c:ser>
          <c:idx val="1"/>
          <c:order val="1"/>
          <c:tx>
            <c:strRef>
              <c:f>'Cust segmentation'!$D$25:$D$26</c:f>
              <c:strCache>
                <c:ptCount val="1"/>
                <c:pt idx="0">
                  <c:v>WOMEN</c:v>
                </c:pt>
              </c:strCache>
            </c:strRef>
          </c:tx>
          <c:spPr>
            <a:solidFill>
              <a:srgbClr val="FF0000"/>
            </a:solidFill>
            <a:ln w="12700">
              <a:solidFill>
                <a:schemeClr val="tx1"/>
              </a:solidFill>
            </a:ln>
            <a:effectLst/>
          </c:spPr>
          <c:invertIfNegative val="0"/>
          <c:cat>
            <c:strRef>
              <c:f>'Cust segmentation'!$B$27:$B$29</c:f>
              <c:strCache>
                <c:ptCount val="3"/>
                <c:pt idx="0">
                  <c:v>YOUNG ADULT</c:v>
                </c:pt>
                <c:pt idx="1">
                  <c:v>OLD ADULT</c:v>
                </c:pt>
                <c:pt idx="2">
                  <c:v>MIDDLE AGED ADULT</c:v>
                </c:pt>
              </c:strCache>
            </c:strRef>
          </c:cat>
          <c:val>
            <c:numRef>
              <c:f>'Cust segmentation'!$D$27:$D$29</c:f>
              <c:numCache>
                <c:formatCode>General</c:formatCode>
                <c:ptCount val="3"/>
                <c:pt idx="0">
                  <c:v>62</c:v>
                </c:pt>
                <c:pt idx="1">
                  <c:v>23</c:v>
                </c:pt>
                <c:pt idx="2">
                  <c:v>27</c:v>
                </c:pt>
              </c:numCache>
            </c:numRef>
          </c:val>
          <c:extLst>
            <c:ext xmlns:c16="http://schemas.microsoft.com/office/drawing/2014/chart" uri="{C3380CC4-5D6E-409C-BE32-E72D297353CC}">
              <c16:uniqueId val="{00000001-B458-40FD-B33D-78A80FC0B610}"/>
            </c:ext>
          </c:extLst>
        </c:ser>
        <c:dLbls>
          <c:showLegendKey val="0"/>
          <c:showVal val="0"/>
          <c:showCatName val="0"/>
          <c:showSerName val="0"/>
          <c:showPercent val="0"/>
          <c:showBubbleSize val="0"/>
        </c:dLbls>
        <c:gapWidth val="219"/>
        <c:overlap val="-27"/>
        <c:axId val="829404015"/>
        <c:axId val="829399023"/>
      </c:barChart>
      <c:catAx>
        <c:axId val="82940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829399023"/>
        <c:crosses val="autoZero"/>
        <c:auto val="1"/>
        <c:lblAlgn val="ctr"/>
        <c:lblOffset val="100"/>
        <c:noMultiLvlLbl val="0"/>
      </c:catAx>
      <c:valAx>
        <c:axId val="829399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829404015"/>
        <c:crosses val="autoZero"/>
        <c:crossBetween val="between"/>
      </c:valAx>
      <c:spPr>
        <a:noFill/>
        <a:ln>
          <a:noFill/>
        </a:ln>
        <a:effectLst/>
      </c:spPr>
    </c:plotArea>
    <c:legend>
      <c:legendPos val="r"/>
      <c:layout>
        <c:manualLayout>
          <c:xMode val="edge"/>
          <c:yMode val="edge"/>
          <c:x val="0.79918009421907843"/>
          <c:y val="5.4083702765812307E-2"/>
          <c:w val="0.15859549030899192"/>
          <c:h val="0.23616570410359319"/>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000">
          <a:schemeClr val="accent1">
            <a:lumMod val="40000"/>
            <a:lumOff val="60000"/>
          </a:schemeClr>
        </a:gs>
        <a:gs pos="30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EXCEL.xlsx]Cust segmentation!PivotTable16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SALES BY GENDER</a:t>
            </a:r>
          </a:p>
        </c:rich>
      </c:tx>
      <c:layout>
        <c:manualLayout>
          <c:xMode val="edge"/>
          <c:yMode val="edge"/>
          <c:x val="0.28020536915494509"/>
          <c:y val="7.42108611169021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tx1"/>
            </a:solidFill>
          </a:ln>
          <a:effectLst/>
        </c:spPr>
      </c:pivotFmt>
      <c:pivotFmt>
        <c:idx val="2"/>
        <c:spPr>
          <a:solidFill>
            <a:schemeClr val="accent1"/>
          </a:solidFill>
          <a:ln w="19050">
            <a:solidFill>
              <a:schemeClr val="tx1"/>
            </a:solidFill>
          </a:ln>
          <a:effectLst/>
        </c:spPr>
      </c:pivotFmt>
      <c:pivotFmt>
        <c:idx val="3"/>
        <c:spPr>
          <a:solidFill>
            <a:schemeClr val="accent1"/>
          </a:solidFill>
          <a:ln w="19050">
            <a:solidFill>
              <a:schemeClr val="tx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tx1"/>
            </a:solidFill>
          </a:ln>
          <a:effectLst/>
        </c:spPr>
      </c:pivotFmt>
      <c:pivotFmt>
        <c:idx val="5"/>
        <c:spPr>
          <a:solidFill>
            <a:srgbClr val="FF0000"/>
          </a:solidFill>
          <a:ln w="19050">
            <a:solidFill>
              <a:schemeClr val="tx1"/>
            </a:solidFill>
          </a:ln>
          <a:effectLst/>
        </c:spPr>
      </c:pivotFmt>
      <c:pivotFmt>
        <c:idx val="6"/>
        <c:spPr>
          <a:solidFill>
            <a:schemeClr val="accent1"/>
          </a:solidFill>
          <a:ln w="19050">
            <a:solidFill>
              <a:schemeClr val="tx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tx1"/>
            </a:solidFill>
          </a:ln>
          <a:effectLst/>
        </c:spPr>
      </c:pivotFmt>
      <c:pivotFmt>
        <c:idx val="8"/>
        <c:spPr>
          <a:solidFill>
            <a:srgbClr val="FF0000"/>
          </a:solidFill>
          <a:ln w="19050">
            <a:solidFill>
              <a:schemeClr val="tx1"/>
            </a:solidFill>
          </a:ln>
          <a:effectLst/>
        </c:spPr>
      </c:pivotFmt>
    </c:pivotFmts>
    <c:plotArea>
      <c:layout/>
      <c:doughnutChart>
        <c:varyColors val="1"/>
        <c:ser>
          <c:idx val="0"/>
          <c:order val="0"/>
          <c:tx>
            <c:strRef>
              <c:f>'Cust segmentation'!$C$6</c:f>
              <c:strCache>
                <c:ptCount val="1"/>
                <c:pt idx="0">
                  <c:v>Total</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3E7D-456E-B3A6-884446876639}"/>
              </c:ext>
            </c:extLst>
          </c:dPt>
          <c:dPt>
            <c:idx val="1"/>
            <c:bubble3D val="0"/>
            <c:spPr>
              <a:solidFill>
                <a:srgbClr val="FF0000"/>
              </a:solidFill>
              <a:ln w="19050">
                <a:solidFill>
                  <a:schemeClr val="tx1"/>
                </a:solidFill>
              </a:ln>
              <a:effectLst/>
            </c:spPr>
            <c:extLst>
              <c:ext xmlns:c16="http://schemas.microsoft.com/office/drawing/2014/chart" uri="{C3380CC4-5D6E-409C-BE32-E72D297353CC}">
                <c16:uniqueId val="{00000003-3E7D-456E-B3A6-884446876639}"/>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 segmentation'!$B$7:$B$8</c:f>
              <c:strCache>
                <c:ptCount val="2"/>
                <c:pt idx="0">
                  <c:v>MEN</c:v>
                </c:pt>
                <c:pt idx="1">
                  <c:v>WOMEN</c:v>
                </c:pt>
              </c:strCache>
            </c:strRef>
          </c:cat>
          <c:val>
            <c:numRef>
              <c:f>'Cust segmentation'!$C$7:$C$8</c:f>
              <c:numCache>
                <c:formatCode>General</c:formatCode>
                <c:ptCount val="2"/>
                <c:pt idx="0">
                  <c:v>65</c:v>
                </c:pt>
                <c:pt idx="1">
                  <c:v>112</c:v>
                </c:pt>
              </c:numCache>
            </c:numRef>
          </c:val>
          <c:extLst>
            <c:ext xmlns:c16="http://schemas.microsoft.com/office/drawing/2014/chart" uri="{C3380CC4-5D6E-409C-BE32-E72D297353CC}">
              <c16:uniqueId val="{00000004-3E7D-456E-B3A6-884446876639}"/>
            </c:ext>
          </c:extLst>
        </c:ser>
        <c:dLbls>
          <c:showLegendKey val="0"/>
          <c:showVal val="0"/>
          <c:showCatName val="0"/>
          <c:showSerName val="0"/>
          <c:showPercent val="0"/>
          <c:showBubbleSize val="0"/>
          <c:showLeaderLines val="0"/>
        </c:dLbls>
        <c:firstSliceAng val="0"/>
        <c:holeSize val="39"/>
      </c:doughnutChart>
      <c:spPr>
        <a:noFill/>
        <a:ln>
          <a:noFill/>
        </a:ln>
        <a:effectLst/>
      </c:spPr>
    </c:plotArea>
    <c:legend>
      <c:legendPos val="r"/>
      <c:layout>
        <c:manualLayout>
          <c:xMode val="edge"/>
          <c:yMode val="edge"/>
          <c:x val="0.69691900126098072"/>
          <c:y val="0.37947249974608571"/>
          <c:w val="0.25909795400204055"/>
          <c:h val="0.2396675067704012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6900">
          <a:schemeClr val="accent1">
            <a:lumMod val="40000"/>
            <a:lumOff val="60000"/>
          </a:schemeClr>
        </a:gs>
        <a:gs pos="0">
          <a:schemeClr val="accent1">
            <a:lumMod val="60000"/>
            <a:lumOff val="40000"/>
          </a:schemeClr>
        </a:gs>
        <a:gs pos="100000">
          <a:schemeClr val="accent1">
            <a:lumMod val="20000"/>
            <a:lumOff val="80000"/>
          </a:schemeClr>
        </a:gs>
      </a:gsLst>
      <a:lin ang="189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USING EXCEL.xlsx]Sales Channel!PivotTable18</c:name>
    <c:fmtId val="9"/>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SALES CHANNEL</a:t>
            </a:r>
          </a:p>
        </c:rich>
      </c:tx>
      <c:layout>
        <c:manualLayout>
          <c:xMode val="edge"/>
          <c:yMode val="edge"/>
          <c:x val="5.3201224846894178E-2"/>
          <c:y val="5.092592592592592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tx1"/>
            </a:solidFill>
          </a:ln>
          <a:effectLst/>
        </c:spPr>
        <c:dLbl>
          <c:idx val="0"/>
          <c:layout>
            <c:manualLayout>
              <c:x val="0.18735362997658081"/>
              <c:y val="4.6750818139317434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FF00"/>
          </a:solidFill>
          <a:ln w="19050">
            <a:solidFill>
              <a:schemeClr val="tx1"/>
            </a:solidFill>
          </a:ln>
          <a:effectLst/>
        </c:spPr>
        <c:dLbl>
          <c:idx val="0"/>
          <c:layout>
            <c:manualLayout>
              <c:x val="7.0257611241217793E-2"/>
              <c:y val="-0.12622720897615708"/>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tx1">
              <a:lumMod val="50000"/>
              <a:lumOff val="50000"/>
            </a:schemeClr>
          </a:solidFill>
          <a:ln w="19050">
            <a:solidFill>
              <a:schemeClr val="tx1"/>
            </a:solidFill>
          </a:ln>
          <a:effectLst/>
        </c:spPr>
        <c:dLbl>
          <c:idx val="0"/>
          <c:layout>
            <c:manualLayout>
              <c:x val="-9.3676814988290474E-2"/>
              <c:y val="-0.1309022907900888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tx1"/>
            </a:solidFill>
          </a:ln>
          <a:effectLst/>
        </c:spPr>
        <c:dLbl>
          <c:idx val="0"/>
          <c:layout>
            <c:manualLayout>
              <c:x val="-0.14051522248243559"/>
              <c:y val="4.6750818139317434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tx1"/>
            </a:solidFill>
          </a:ln>
          <a:effectLst/>
        </c:spPr>
      </c:pivotFmt>
      <c:pivotFmt>
        <c:idx val="6"/>
        <c:spPr>
          <a:solidFill>
            <a:schemeClr val="accent1"/>
          </a:solidFill>
          <a:ln w="19050">
            <a:solidFill>
              <a:schemeClr val="tx1"/>
            </a:solidFill>
          </a:ln>
          <a:effectLst/>
        </c:spPr>
        <c:dLbl>
          <c:idx val="0"/>
          <c:layout>
            <c:manualLayout>
              <c:x val="-9.3676814988290405E-2"/>
              <c:y val="0.1355773726040205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tx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tx1"/>
            </a:solidFill>
          </a:ln>
          <a:effectLst/>
        </c:spPr>
        <c:dLbl>
          <c:idx val="0"/>
          <c:layout>
            <c:manualLayout>
              <c:x val="-9.3676814988290405E-2"/>
              <c:y val="0.1355773726040205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tx1"/>
            </a:solidFill>
          </a:ln>
          <a:effectLst/>
        </c:spPr>
        <c:dLbl>
          <c:idx val="0"/>
          <c:layout>
            <c:manualLayout>
              <c:x val="-0.14051522248243559"/>
              <c:y val="4.6750818139317434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tx1">
              <a:lumMod val="50000"/>
              <a:lumOff val="50000"/>
            </a:schemeClr>
          </a:solidFill>
          <a:ln w="19050">
            <a:solidFill>
              <a:schemeClr val="tx1"/>
            </a:solidFill>
          </a:ln>
          <a:effectLst/>
        </c:spPr>
        <c:dLbl>
          <c:idx val="0"/>
          <c:layout>
            <c:manualLayout>
              <c:x val="-9.3676814988290474E-2"/>
              <c:y val="-0.1309022907900888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FF00"/>
          </a:solidFill>
          <a:ln w="19050">
            <a:solidFill>
              <a:schemeClr val="tx1"/>
            </a:solidFill>
          </a:ln>
          <a:effectLst/>
        </c:spPr>
        <c:dLbl>
          <c:idx val="0"/>
          <c:layout>
            <c:manualLayout>
              <c:x val="7.0257611241217793E-2"/>
              <c:y val="-0.12622720897615708"/>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0000"/>
          </a:solidFill>
          <a:ln w="19050">
            <a:solidFill>
              <a:schemeClr val="tx1"/>
            </a:solidFill>
          </a:ln>
          <a:effectLst/>
        </c:spPr>
        <c:dLbl>
          <c:idx val="0"/>
          <c:layout>
            <c:manualLayout>
              <c:x val="0.18735362997658081"/>
              <c:y val="4.6750818139317434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tx1"/>
            </a:solidFill>
          </a:ln>
          <a:effectLst/>
        </c:spPr>
      </c:pivotFmt>
      <c:pivotFmt>
        <c:idx val="14"/>
        <c:spPr>
          <a:solidFill>
            <a:schemeClr val="accent1"/>
          </a:solidFill>
          <a:ln w="19050">
            <a:solidFill>
              <a:schemeClr val="tx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tx1"/>
            </a:solidFill>
          </a:ln>
          <a:effectLst/>
        </c:spPr>
        <c:dLbl>
          <c:idx val="0"/>
          <c:layout>
            <c:manualLayout>
              <c:x val="-9.3676814988290405E-2"/>
              <c:y val="0.1355773726040205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tx1"/>
            </a:solidFill>
          </a:ln>
          <a:effectLst/>
        </c:spPr>
        <c:dLbl>
          <c:idx val="0"/>
          <c:layout>
            <c:manualLayout>
              <c:x val="-0.14051522248243559"/>
              <c:y val="4.6750818139317434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tx1">
              <a:lumMod val="50000"/>
              <a:lumOff val="50000"/>
            </a:schemeClr>
          </a:solidFill>
          <a:ln w="19050">
            <a:solidFill>
              <a:schemeClr val="tx1"/>
            </a:solidFill>
          </a:ln>
          <a:effectLst/>
        </c:spPr>
        <c:dLbl>
          <c:idx val="0"/>
          <c:layout>
            <c:manualLayout>
              <c:x val="-9.3676814988290474E-2"/>
              <c:y val="-0.1309022907900888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FFFF00"/>
          </a:solidFill>
          <a:ln w="19050">
            <a:solidFill>
              <a:schemeClr val="tx1"/>
            </a:solidFill>
          </a:ln>
          <a:effectLst/>
        </c:spPr>
        <c:dLbl>
          <c:idx val="0"/>
          <c:layout>
            <c:manualLayout>
              <c:x val="7.0257611241217793E-2"/>
              <c:y val="-0.12622720897615708"/>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rgbClr val="FF0000"/>
          </a:solidFill>
          <a:ln w="19050">
            <a:solidFill>
              <a:schemeClr val="tx1"/>
            </a:solidFill>
          </a:ln>
          <a:effectLst/>
        </c:spPr>
        <c:dLbl>
          <c:idx val="0"/>
          <c:layout>
            <c:manualLayout>
              <c:x val="0.18735362997658081"/>
              <c:y val="4.6750818139317434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tx1"/>
            </a:solidFill>
          </a:ln>
          <a:effectLst/>
        </c:spPr>
      </c:pivotFmt>
    </c:pivotFmts>
    <c:plotArea>
      <c:layout>
        <c:manualLayout>
          <c:layoutTarget val="inner"/>
          <c:xMode val="edge"/>
          <c:yMode val="edge"/>
          <c:x val="0.10293047385470259"/>
          <c:y val="0.25311756720065165"/>
          <c:w val="0.59907829144307778"/>
          <c:h val="0.70567291157570822"/>
        </c:manualLayout>
      </c:layout>
      <c:pieChart>
        <c:varyColors val="1"/>
        <c:ser>
          <c:idx val="0"/>
          <c:order val="0"/>
          <c:tx>
            <c:strRef>
              <c:f>'Sales Channel'!$C$8</c:f>
              <c:strCache>
                <c:ptCount val="1"/>
                <c:pt idx="0">
                  <c:v>Total</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2E4C-4F18-B3D9-9A142DECE3DF}"/>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2E4C-4F18-B3D9-9A142DECE3DF}"/>
              </c:ext>
            </c:extLst>
          </c:dPt>
          <c:dPt>
            <c:idx val="2"/>
            <c:bubble3D val="0"/>
            <c:spPr>
              <a:solidFill>
                <a:schemeClr val="tx1">
                  <a:lumMod val="50000"/>
                  <a:lumOff val="50000"/>
                </a:schemeClr>
              </a:solidFill>
              <a:ln w="19050">
                <a:solidFill>
                  <a:schemeClr val="tx1"/>
                </a:solidFill>
              </a:ln>
              <a:effectLst/>
            </c:spPr>
            <c:extLst>
              <c:ext xmlns:c16="http://schemas.microsoft.com/office/drawing/2014/chart" uri="{C3380CC4-5D6E-409C-BE32-E72D297353CC}">
                <c16:uniqueId val="{00000005-2E4C-4F18-B3D9-9A142DECE3DF}"/>
              </c:ext>
            </c:extLst>
          </c:dPt>
          <c:dPt>
            <c:idx val="3"/>
            <c:bubble3D val="0"/>
            <c:spPr>
              <a:solidFill>
                <a:srgbClr val="FFFF00"/>
              </a:solidFill>
              <a:ln w="19050">
                <a:solidFill>
                  <a:schemeClr val="tx1"/>
                </a:solidFill>
              </a:ln>
              <a:effectLst/>
            </c:spPr>
            <c:extLst>
              <c:ext xmlns:c16="http://schemas.microsoft.com/office/drawing/2014/chart" uri="{C3380CC4-5D6E-409C-BE32-E72D297353CC}">
                <c16:uniqueId val="{00000007-2E4C-4F18-B3D9-9A142DECE3DF}"/>
              </c:ext>
            </c:extLst>
          </c:dPt>
          <c:dPt>
            <c:idx val="4"/>
            <c:bubble3D val="0"/>
            <c:spPr>
              <a:solidFill>
                <a:srgbClr val="FF0000"/>
              </a:solidFill>
              <a:ln w="19050">
                <a:solidFill>
                  <a:schemeClr val="tx1"/>
                </a:solidFill>
              </a:ln>
              <a:effectLst/>
            </c:spPr>
            <c:extLst>
              <c:ext xmlns:c16="http://schemas.microsoft.com/office/drawing/2014/chart" uri="{C3380CC4-5D6E-409C-BE32-E72D297353CC}">
                <c16:uniqueId val="{00000009-2E4C-4F18-B3D9-9A142DECE3DF}"/>
              </c:ext>
            </c:extLst>
          </c:dPt>
          <c:dPt>
            <c:idx val="5"/>
            <c:bubble3D val="0"/>
            <c:spPr>
              <a:solidFill>
                <a:schemeClr val="accent6"/>
              </a:solidFill>
              <a:ln w="19050">
                <a:solidFill>
                  <a:schemeClr val="tx1"/>
                </a:solidFill>
              </a:ln>
              <a:effectLst/>
            </c:spPr>
            <c:extLst>
              <c:ext xmlns:c16="http://schemas.microsoft.com/office/drawing/2014/chart" uri="{C3380CC4-5D6E-409C-BE32-E72D297353CC}">
                <c16:uniqueId val="{0000000B-2E4C-4F18-B3D9-9A142DECE3DF}"/>
              </c:ext>
            </c:extLst>
          </c:dPt>
          <c:dLbls>
            <c:dLbl>
              <c:idx val="0"/>
              <c:layout>
                <c:manualLayout>
                  <c:x val="-9.3676814988290405E-2"/>
                  <c:y val="0.1355773726040205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E4C-4F18-B3D9-9A142DECE3DF}"/>
                </c:ext>
              </c:extLst>
            </c:dLbl>
            <c:dLbl>
              <c:idx val="1"/>
              <c:layout>
                <c:manualLayout>
                  <c:x val="-0.14051522248243559"/>
                  <c:y val="4.6750818139317434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E4C-4F18-B3D9-9A142DECE3DF}"/>
                </c:ext>
              </c:extLst>
            </c:dLbl>
            <c:dLbl>
              <c:idx val="2"/>
              <c:layout>
                <c:manualLayout>
                  <c:x val="-9.3676814988290474E-2"/>
                  <c:y val="-0.1309022907900888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E4C-4F18-B3D9-9A142DECE3DF}"/>
                </c:ext>
              </c:extLst>
            </c:dLbl>
            <c:dLbl>
              <c:idx val="3"/>
              <c:layout>
                <c:manualLayout>
                  <c:x val="7.0257611241217793E-2"/>
                  <c:y val="-0.1262272089761570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E4C-4F18-B3D9-9A142DECE3DF}"/>
                </c:ext>
              </c:extLst>
            </c:dLbl>
            <c:dLbl>
              <c:idx val="4"/>
              <c:layout>
                <c:manualLayout>
                  <c:x val="0.18735362997658081"/>
                  <c:y val="4.6750818139317434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E4C-4F18-B3D9-9A142DECE3DF}"/>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Channel'!$B$9:$B$14</c:f>
              <c:strCache>
                <c:ptCount val="6"/>
                <c:pt idx="0">
                  <c:v>AJIO</c:v>
                </c:pt>
                <c:pt idx="1">
                  <c:v>AMAZON</c:v>
                </c:pt>
                <c:pt idx="2">
                  <c:v>FLIPKART</c:v>
                </c:pt>
                <c:pt idx="3">
                  <c:v>MEESHO</c:v>
                </c:pt>
                <c:pt idx="4">
                  <c:v>MYNTRA</c:v>
                </c:pt>
                <c:pt idx="5">
                  <c:v>NYKAA</c:v>
                </c:pt>
              </c:strCache>
            </c:strRef>
          </c:cat>
          <c:val>
            <c:numRef>
              <c:f>'Sales Channel'!$C$9:$C$14</c:f>
              <c:numCache>
                <c:formatCode>[$₹-4009]\ #,##0</c:formatCode>
                <c:ptCount val="6"/>
                <c:pt idx="0">
                  <c:v>59495</c:v>
                </c:pt>
                <c:pt idx="1">
                  <c:v>83922</c:v>
                </c:pt>
                <c:pt idx="2">
                  <c:v>57353</c:v>
                </c:pt>
                <c:pt idx="3">
                  <c:v>64120</c:v>
                </c:pt>
                <c:pt idx="4">
                  <c:v>139224</c:v>
                </c:pt>
                <c:pt idx="5">
                  <c:v>14767</c:v>
                </c:pt>
              </c:numCache>
            </c:numRef>
          </c:val>
          <c:extLst>
            <c:ext xmlns:c16="http://schemas.microsoft.com/office/drawing/2014/chart" uri="{C3380CC4-5D6E-409C-BE32-E72D297353CC}">
              <c16:uniqueId val="{0000000C-2E4C-4F18-B3D9-9A142DECE3DF}"/>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5415060822315239"/>
          <c:y val="6.054991401936826E-2"/>
          <c:w val="0.22243018802977496"/>
          <c:h val="0.4977044076387003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6900">
          <a:schemeClr val="accent1">
            <a:lumMod val="40000"/>
            <a:lumOff val="60000"/>
          </a:schemeClr>
        </a:gs>
        <a:gs pos="0">
          <a:schemeClr val="accent1">
            <a:lumMod val="60000"/>
            <a:lumOff val="40000"/>
          </a:schemeClr>
        </a:gs>
        <a:gs pos="100000">
          <a:schemeClr val="accent1">
            <a:lumMod val="20000"/>
            <a:lumOff val="80000"/>
          </a:schemeClr>
        </a:gs>
      </a:gsLst>
      <a:lin ang="189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tx1">
                  <a:lumMod val="95000"/>
                  <a:lumOff val="5000"/>
                </a:schemeClr>
              </a:solidFill>
            </a:defRPr>
          </a:pPr>
          <a:r>
            <a:rPr lang="en-US" sz="1800" b="1" i="0" u="none" strike="noStrike" baseline="0">
              <a:solidFill>
                <a:schemeClr val="tx1">
                  <a:lumMod val="95000"/>
                  <a:lumOff val="5000"/>
                </a:schemeClr>
              </a:solidFill>
              <a:latin typeface="Calibri" panose="020F0502020204030204"/>
            </a:rPr>
            <a:t>SALES BY STATE</a:t>
          </a:r>
        </a:p>
      </cx:txPr>
    </cx:title>
    <cx:plotArea>
      <cx:plotAreaRegion>
        <cx:series layoutId="regionMap" uniqueId="{120B5549-5028-401D-9F86-C50BBB3E9B90}">
          <cx:tx>
            <cx:txData>
              <cx:f>_xlchart.v5.2</cx:f>
              <cx:v>SALES</cx:v>
            </cx:txData>
          </cx:tx>
          <cx:spPr>
            <a:ln>
              <a:solidFill>
                <a:schemeClr val="tx1"/>
              </a:solidFill>
            </a:ln>
            <a:effectLst>
              <a:glow>
                <a:schemeClr val="accent1">
                  <a:alpha val="40000"/>
                </a:schemeClr>
              </a:glow>
            </a:effectLst>
          </cx:spPr>
          <cx:dataLabels>
            <cx:numFmt formatCode="[$₹-en-IN] #,##0,0,&quot;K&quot;" sourceLinked="0"/>
            <cx:txPr>
              <a:bodyPr spcFirstLastPara="1" vertOverflow="ellipsis" horzOverflow="overflow" wrap="square" lIns="0" tIns="0" rIns="0" bIns="0" anchor="ctr" anchorCtr="1"/>
              <a:lstStyle/>
              <a:p>
                <a:pPr algn="ctr" rtl="0">
                  <a:defRPr sz="3600"/>
                </a:pPr>
                <a:endParaRPr lang="en-US" sz="3600" b="0" i="0" u="none" strike="noStrike" baseline="0">
                  <a:solidFill>
                    <a:sysClr val="window" lastClr="FFFFFF">
                      <a:lumMod val="95000"/>
                    </a:sysClr>
                  </a:solidFill>
                  <a:latin typeface="Calibri" panose="020F0502020204030204"/>
                </a:endParaRPr>
              </a:p>
            </cx:txPr>
            <cx:visibility seriesName="0" categoryName="0" value="0"/>
            <cx:separator>, </cx:separator>
            <cx:dataLabel idx="5">
              <cx:txPr>
                <a:bodyPr spcFirstLastPara="1" vertOverflow="ellipsis" horzOverflow="overflow" wrap="square" lIns="0" tIns="0" rIns="0" bIns="0" anchor="ctr" anchorCtr="1"/>
                <a:lstStyle/>
                <a:p>
                  <a:pPr algn="ctr" rtl="0">
                    <a:defRPr sz="1200"/>
                  </a:pPr>
                  <a:endParaRPr lang="en-US" sz="1200" b="0" i="0" u="none" strike="noStrike" baseline="0">
                    <a:solidFill>
                      <a:sysClr val="window" lastClr="FFFFFF">
                        <a:lumMod val="95000"/>
                      </a:sysClr>
                    </a:solidFill>
                    <a:latin typeface="Calibri" panose="020F0502020204030204"/>
                  </a:endParaRPr>
                </a:p>
              </cx:txPr>
            </cx:dataLabel>
          </cx:dataLabels>
          <cx:dataId val="0"/>
          <cx:layoutPr>
            <cx:geography cultureLanguage="en-US" cultureRegion="US" attribution="Powered by Bing">
              <cx:geoCache provider="{E9337A44-BEBE-4D9F-B70C-5C5E7DAFC167}">
                <cx:binary>1Hprk9yotuVfcfjzyA0CCThx+0YYSfnOrKxyufz4oii73BKSAAn0/vWzy+4+0/bp03P7xp2I6fqQ
pUyEEtjstdda5H98nv/xufny6F7MujH+H5/nn1+Wfd/+46ef/Ofyi370r7T67Ky3v/SvPlv9k/3l
F/X5y09P7nFSpvgpRJj+9Ll8dP2X+eV//gc8rfhiT/bzY6+suR2+uOXuix+a3v9J2x82vXh80sqk
yvdOfe7xzy9fX9Ld3esX17vXafZm9/LFF9Orfrlf2i8/v/zu3pcvfvrxif/y7S8aGGA/PEFfHL1i
URRhLpD49vfyRWNN8WszE69EHFEcCfqtlfz21ZdHDd1fm6fSPb64usenL778re2PhvV1UI9PT+6L
9zC7r///tf93U4Hm68sXn+1g+ueFLGBNf365N0/q8eUL5W3yrSGxz/PYX75O/KfvQ/Cf//HDB7AU
P3zyuyj9uG7/t6Z/CdL17eXwWv7ZKvy14BD0itMQ00iE30clekVxzENKKPr6F/32nd+ich1M9fjp
t8/+69H4rd8PUbjClP5GUdjevP6zqf+1EEB+kJiERIT8D/ODvkJRGIs4DL81/xCJrYW9+u9z9Y+T
4munH2KwhTn9jWJwfH13eX3/+vg/GQn6imFEQ0rDb5sef58T8SscM4EjQv4QqY6Pzjz2j/V/Ix6/
6/pDVJ7n9zeKyvn17vXd6zf3d/+TYRGvaBQiHlHxLSw/QBWEBXFBEYbPvyXCN4w6P0LZfPRl7/4b
Efmu8w8xOUN1/BvF5O71ASKyew3169/jxF/DrDB+FXEKoMXZH2IWecUjiAfH7A+rx91j9ej78tH8
2Yj+GLl+1/WHqNwd/lZRuX993p9eXF6nb/9sEf5aWDB+hXCMEeL8e+TiryhiKEQR++3LvqXI/aNW
zYvL49Pw2+f/9VL++74/hOIettrfKEHeZW/uX8jssn19+rNl+GuxCJ9zAGgtYrDmv+O7nL0SDOo5
/bWIiB/q+bsvvn8hv5jisfmzwfxxdnzX+YegvPv/m2P98X75PWB9d8dfFCFh+IpEYQRF5Ldl/y4o
IEKAg8U8ek6e578fgvKrJPj3o/njcPza7buB/z/WF/9ee/xTo6VAUrKv4u538uPPW79OD4TnD13/
rJ58W6v9088vSRjHsJ7/FI3PD/muUP8eSf6l2xeoFD+/5AjiRwjjoYi4gNIDADdBpvz8ksWvQoxC
EccEoisIg68y1vUlKE/yCijDM2kgImYhj4AgeDs8N/FXiEXAqGNKGYM9geJ/iuurbZbCmn8uyK/v
X5hBX60yvYcHxy9ftN9ue54go0yQZ/ZOYIcJgNkQQ/vnxzsQ8M93/y/XET7Ec+wyVbRXO7HL4OmO
sO5ac53QKMhomB+w7i8sbo9tGUQyJ6W0HXqro3jTkPloy3b7uzX8g0GFOIT5fTcsjhCLQdrBchEM
kwUk+v2w5gCjamJtk/lw4XKOzCJpNVXSzfhzzHknmWe33uLbLq6yUUWNXPjQpWU8zQkLcC65yZ+6
qOKy5b3d5/WhW/Fy7YrGbKmwWJb1cKBLpfdcP+EKhceA9uzkW6LkVKBmb5S5hpVfNygo7scx/6Da
Fb4p4l4GU9BK0EVLRpn9RIj2KVYdzXzeb3m1V86Lsy4NS6JxSRZMpa59fhFdJGdM4qulwpziCn/s
ulXsaDPpjOpgSft07mqx79cY1riZ1Nmb/oNjhG2jbh6Tul7uUKuo7CejpY6F3S7d6O9NsMySKj8m
RRjbRARqvWOz7s5VF9wIf8Bsg3TJpRiFSmo0VLIv50/tGLK0iXGzEdFUS916SfXQX0aRL5faPdSo
tAkuCnbvxbomxEztsQ9g8rHzmZrqJVH5OiYEueuEK5/YqF83gUTxig5T94vlxX4iZbBn5sAt+tgu
4hhV9bApVBhJFzXRoV87mbPGn0TuMl26+VANWd44IaspMDvPwoexWcmWg4OUTvS+8IvskGo2Szmu
h06nQU5PnHItQ8WCrMOPuUJ4i7k7NNjJikyf/ISYVKT+iEIdX9venIP4C1ZabCmnH/NY1NIHxqe+
5Pkhru/E8ER9ePKKf5pDLxI39CLph+Hc19OUDkM0JFa7pG6GdVNZV8ohqq8Y1+umEUpGMZtPnh5W
WxUbRCcsxU2nMDxmDmDlbUCSuS2Cs6Kdlk3vnlbHlrecTSJrT7VR9VurK9iBin60LJ9T1IhYzs3U
p2ydqzdFZz/QpbWPZB5UwmTOB3HbQEA3zYSaLWPjA2IVu6xNWCZ9r+qLWs0gfc/5lkx9kXS1qSUp
RbetqFKyKlCfWVvJ0uLgpjXibcviatvjMUhNF0xyFkG3UYa0kpL5GjShOERt1Eo/jcdhUMGRaEAC
Z0K/pZaqbe+bT8FwhQkUx27hQebj4Dj4gWbzWFSyixezncmSNGHenXlV5OnXDdWvhcpsvSeqOThD
3S2vy2pD/aLTacLBUfXNXZfXu64T9FwWYXcTt00y1/5bEwCr33ZjFUgMQLQvY/2hKrvMYHIYphbL
XJTTsdIJVut8CQqE5UrLBzeZXKJZtHKK4zabJ+aOnKBJmnxSm5lYd1GTz7cVKr7kOqzObCA3dCbd
oWxGn5BhsVK0g5fVEEwHFouL47+IcsyztUON7Ay7UDScheNchnHfwWozGGHg3uta9Ru2kremBHSI
1eL2qDFDWqp43iywE2WFsznvqjcdid0Gj4tNq3K4XcfO31JXxxKR6h3HpXlbYj1tLY1kueriQNZG
7WYVmUsfVGviq3hfr9PykeUpGYXfl8Xos3YsybYx/dEvrZDjHNsNWfI2DXx+jJtDrFeRDIgpgJES
0m1ufuFlPW10/l7UTXhk6B03LT4a8bmbap70S8MzAQZlUuSr2QZqvKp6fdeEvZbAV8y2Vu2Q1MRt
oq6mSbGu71YqStkU9EY5yCKvKisLyo1cB89TFC/HxZkpmRk+qZ66PRniVZqCXGFoGXXlIGEgYtsr
XSR9UVy8KHEShrFKwiFwWUHawzyFG76iN20/uX0xOZ9GZkz4cmNR5CWy7bolpZZDMMenBZ1Ha4ls
NKRoOeI+Wxm8VHzahWWok0W3b7viljg8JVV4nSIMT0KtvdbNYUDNHcZwt0CukkGEPtSM8UNDrN+1
kY3O5bC8j4shSNx6sXjmqa8rIUk81JsA9vdd0NUucX3ukjZo1k33UE3DuInV/BD1/ZxMvim+FT2f
l1aGAmBQr27PolVJXJE5CafWZ7FzOHWRTfsYcKeL+q3v8W1AH6oV7+eCQObN4ZiU6/SJ+HITR2iv
WCcSjjsCgNrdBLN/tMIT6Uc1bYuJpsMibsgKY5l7QPxy9UaWnL2nYfzQ5+2ZjXPWr9GYETT7tBvL
q/ftlxhN/ANp8yPH9SYvnJeCTz4th46li4W6lRflNi58nEVlrpI2RPlG9/wY8DjeqCD0qREEJ/mA
AWKquMhcVISHwXeVbBkVmVpLe6qfX+aKmtNKphsQK7EU05jL0HN2iqNyHCV6vuyhYPaILMfO8Onc
jhYqVNMHKTF6PisRLadh6Ipp4wqPtoNW42nM7Q5F0hoW3dMy/zzVJdlHTRlfaN99XEY/b+eYuq2D
HJgEak8RLMXppuJBe8SmdkdcLt2vL89v49x2x40IRmtkP6ytkRqgNbOtU3J0xBx1X9ijsblNKgS5
QUs+wDI3FT/whqltq+rPwCH8Rk2qSfxkOtl3UIqWCEoNG6v+0ubDcFQxf+qj3CdRtPQbZT901YMO
mxOwweisxfQoMNfH0qoqQWNujgtsBcHIWzQYulN8PMJDRznXNj8UheNZ4EsvI0Pn/ThHYVapcD5V
xWMxm3i/2pFIzYt2mxfRdNEjTWK0DqcRiy95Pbwd2Vwc8ygujl+vihiu/s/bfJ5WGY5BmH5drqVm
3XElimyRUzcj7NHT/PwC81vTYvzYdmGVLLBfLrltlywaRyabuKNHVIZdgokp0moZ28MQVSkTbDx1
rkjjsnVQrWy4medeJahvhqy3bElGQfh1Vt2mtmZHirW4o0P1EAg3HQJcpwHBG1KW9DBbgWRdenyN
4zHJbWETsuYlsAuR75X3e9aX5XlqqE5Q1NOU6aQIwvzcRj4/53o6r9FQH+OuYzdqUelicLnnDl0E
8NZzPTB87slQJG0fOFmMOJBuifqrj1QoSQeFWvuMN7C7l8HehzzMtPbdedJVnfaoqXaRKfMkn99G
lLe7yeNN2NW7fKqSkRdZqTsgqzGT6zTJzk2bsRg346Jvpw5nNzqio1TDZCVy733D+gQ4ZpF6BTfH
rnjSXgcbofkkW8CRNBoN3uB4TRgrVlgRe4o8MM44KqyMBwU42mm/md30phr75QgHZEEyqMZmahZL
MuEjH7scaPcFisOwGwGfsq6nt7EI9RmWv05xX0OxdOIjD9Zqj0utD73pRVoAEeXe3gARPWHqGzmv
9XSctepTUcZdCrV2kHQe8w1d8zSGXTGMwXzxo11lVALZrkQxZ40w+WEgwTZguEhWVhebmL4F+N6P
ImyymJEJgGKp05A5m+bsqRjqtNamS9q129MZUKoyUfMRth7Qy7aU2HfNPjJNhspqa8epfjPXbmcr
WyZkXPklqvHTWsKalVCG78YGcEgtD1GNbkfehTdNwPdQRKD2LtFD304o5X3QpHlV2q1CY1rqGW1R
W++d76BUT7U9RILLCT4GhaCQbHG3A3ZEj5cVywFyWtbBaWmmrbaxHEQksQC+RKOkdkMyhzo19cc6
BJ440YOboyQgVPq4PzpnZLGanXPvrVlsomar70UsDtOkVUpdq3ew/feaFsu2Kc24p4izQ2BROhSd
tNPCU2fnMA0tr5IGL8vOGLWPuQetsY7qMAxQ4krYMjOwtLdj25DtxIHvsnK10lgafCQGOtIkhGx6
8GHJjlhrLIEUZ2W16s+DKhNgXAcCI33T8Sba1TkuNo327Uc8hFkXhJBgbTDKdeThXRjmj7lbE94X
+U01DHZPaGmyYcS7uevyu6rkWE5j0T+h9uIxPC4vdLHTs45l0K/iiidnD1XA7aaMOZVhlC/HFasw
6cIGyWheW2m1rs7Iu3wrNAZ5yKL+Taz0EfV80yLlDv0i2G4Eki2FYu5Wc5MWeXEIQbzJvm7mNC7U
dIGLrFhseBtV4cUMYXT6+o6B+LwNPZTpINdX1f0SD/14AZAvyrVPK+7rjc2LOamWIgAWE6pTaYwU
c0UO0cTzY4ebYs8Lts+BrF5aQf3ZiV0zDiIdbNmks63rSzOMSRQDI60HuDsy0wNtgO0y3qNtMwLO
m0C9Bxl8A5nap6Myv0yrKmVRTSXA5QgEJTBX0+86BDm1rnmRwAr6W9c7YAzgJcpCvB8p7a6EibeB
EkWG46AFOKtYinUFghbqUDbzSAH8hOyEujxPIa5zYlWub5aAPAW46rdVM+wYpCTs9UgGmqJz3eIb
QgaduRZYYT2zzKMgPKyDJQdml/u+XfSBBQQSXJFA1sMQHMzUBAcGNONQHzCtnoU1z29M3GGAiIUl
q1P+bUsOYY22agxvl3JpDkQzGbZxkdIBSmBYd+6Iwva5CMTTfbgxmtDH3jqcOMYyuyp32/R1lIwO
l+9HgJyhjU4liaZ34zpUKV96dwVwmRJqwjdQpeP3ZZBxjaYPA7DEnVFkgV3ahfuI8FlqhMLzwtcs
b8mYTLYFD6aH3Z4bcVAlBp7a7b1qxt3EdJNRFS2pBSsh50iDHit3LI+6vWjn+NjmWQl8+WymMIUj
DtCcFSiPuR71kYE4WfbgKgxX7Gty1d6ve2YrYKNNnZA2jLfAZzdrROJbpGmeDLQ5Wd2WtxVWUBFo
e8jNqNNY1zZbTBm/X/JzkQv+YQbXeEtVPm9aEq4SK0z3DndzIupwTXsz9zsc8MNUNd0VbJQyKaYZ
Zz4A7jNwljLW3fguUBLE13oI2kGCJ8T2I/F+ix2u5EJAb1UzyARVgNy0QNSfy41YJAfAyarYNTu/
gBQWZr7tee52axOXR6ebJFhGeogWNiRNhOJDPz1yWnYJEaTei87u6prpexTU7tC66Eun2+kYCHCU
RneKkC3ljKLqoKIRQ9Hu6JWIpthBVMge5MOWxwYnomoelMLLtmfDJ6iU6xUFQP5tWKataz7pJvD7
sDHgD838MRduOHRzfhzGOtp0ii03yBqSNgzTnW0/9CWbD32t1Q7HqpCqQ6Gc25GkK+ZvQ1rY/WSn
9ibK4/Ymn5cwrTRwZgSI3pZ5v3dGoTSmGhyhro0vy5wLOUGZuGuqIkjbsIiuCPejdHg8mHEkJ27A
bQJQqaFwoGBbWh8neBn3RbSMH9FcpmroQyDl0SCneiJyKXyX8JrfjvUK1QrxWMbWlwflQdXUjZGe
rPbiqbqrRWvuwbJrjyOdQEV0obk3zYOt0PwsnfTxUpamu49tlQxLO2V6btl2wKzeuEVLToEQzFiE
V41hDlaMHxRX1dahaWuISqBYBW1VXKtgOlnkw11NY5KWDI3begSFOa0deYx0ea+L8tMaAa0R1E5v
NeWfumXc5Ky2m6mO6kSTMU9H8BY2c5FDMG1Es7yMl0lGbbzH80r34I98Ykv9GE8tuZ3ygEkTZNGg
ux0VQJ4rt/CLVQwsHj68W7ttWM36vbNrlxE1fg46hzYzaKZrN/Il7Tid79vAFQlUw+KDGerPXY6G
+7b372lT3MdAjt6TIvIpxbXf15361HZMA0qT4pIbxDdNPY+X2TlZN7HI2Ni589jDTlbt4+DC+dbX
+o2eRZcoEFs7UYtbV7UcVhV276Dqo3ZY8rkzx6FdIdPE5C4jYMutQkEarqhNx2At9qG3zWZWxNxU
pdC7hn1Ei6YJuBfrMS/wLlQhTW3cNRtV+hD4Zltvw36GqzY326XZkc7ldwJdwNtezkNTJqzt3cF0
0RtOK3rQgRBS1UYy0k/3a8geFt9GCVVDdY7FLLnvIjC+mNlMQTTLYBm+zPOyXFc9noUS+xKF5LLO
bdIEuTkpv9B0btbPqO6XuyHKkJKlscEDeGUk8TFYnNz5L5g2LjGlH/eRnlU6xgXbDFSPsqmrzzr2
I9Cg8cEZNp1ybqZNoKpKorCEzdAsYrPGhF364ly52N91ZXnUAyiikNtupxgvEqwdkkotRuKQ+Ftr
vb9lSJ06pehBxaC534nZ75Ym0tIx66QeAL8x3g+R2XDSXvKunqWBIgcp3Q2HPAQDzrU71MXTzfL8
YtZh2NRg94D8yASYhmke+GrfxP3bpqdPbkBzOkN32vBGugIFu2qooI7TXwIB9V6rod23UXNcKH5y
kJzpGPlDkGc6XPuEjzJvW5gBbpq0IbxJ2lh2BIDQsXsreLVtwOQc7SlHDwFnxXGow6zRbpGG559w
QMPNqtOxzmLu0rFazB5VAIJxWfdpUy29ROA92qDYthRE67q0ia0xVMo8lAaMR0J7WS3VQ1yVlVxD
ClSQFdIvlQIXFEh3g1Pajk2yUlel8IPFDC/Dx5mGzRY8qUc/30SBoglu2LiJoviI+6iSYHyhhOKs
Fn43txGYKPVVRODcFpb04C+m08zfBZMok7YMc2B6fTYFRSh91LpsCvetHYD/BUkeo8dVo2PI6ONi
6VZ1wgKXEGdE0CVSIwUN1cB8QAbsqzqPEja3XdZHwSkf+S9AWxa5xFs4CHJZ5cetJXzjw+ahKdkO
1d1DFL+LwDdMeAlevqJkSHGlHCQVfgyQbQ41I8cp1+AhrE1w4p3duG7USVODMmmY8fsZ1YsMCvB9
XNmf+049Bx8wzzGagEdXZ2FQwPP8eu0MRLiYGQjK+rEHOJXNMmMoCKHd9bB37xDuNhXKz7T96GDv
JKte5zTodEaYiY5NMW07Z80FB+BZclilMrIPUzMAVcZXHTXjvpuSgoMjlmsW7DLv+QmOSJJR3cTN
1EjlMUDBJQoqmgpRdynO06oJdwQNoFLAks0GBnqgMBA9hMCEpGXBJPjaZb5kJB+kq4dC2laXMsBl
L5voJvT4EK7lzkSFTzmNsRyJqiSvZ7sRUNkizNYE85zKJp9OIO7bJKqiIgPkPxeqzTfWDmnOQzgG
8biAQI3sAJXnAQwWnayzBvCJ1TbyxWbg4HgbX94NOfdZ31ZxWnMeJP36MeYzz7jYTuQTnFJIKrYO
r0/ODJt8Wn7pKr6LworA2YZujl9fTB+g/QIUCFyP4GRLcJWJgHOFqLuLIhftYYbpaFR5EJORre49
GNeYXjrbv6918WSA/ANdxglRQX8QaDxQqt0JPM83xEHNJ/h9vMwb4BNEGt2yG6zQJzG4dZdX/bu6
itnt80Vl8PDBhW9N20yblq08hd/NfFFOh5uYFG0KuhfsCkHp1oBJCedcC01E3odnjatzMM8mHcuR
nbspfHSgS1KMR52hqejeEh0d67XF4BmM7Z6s7mNDQSjUePJJWFMksTbxuei7DqJhNmJk4UH0lfWy
d25OVT6qpKn6ReYR4D+YzGAF5EVx0M1ynrqiOLaeBAdw8Yrj17d9u+0H9b6quv4Y80kAM2/bnYiN
zoZ6PPdlAEYA0eIQmrSuBT0sE7o2pgT333V1Zk1M7tFV0FWdu7xV5xbiBziq6l9CUdqdqb3EM3Hn
TsxFVmA87+FX0LdoQv6NakDTtg9mxeiJkqSifE3sOkyHFQ5400KNZofLHAB54uvJ5usuGDHeBV+m
gbTnuep3pRYigfoapRMGGuMqsyRzydgln+adQhM95/kqg0DUFz8cJ+VdtgjQo/n8jFVKTNkCkbnw
Llgl7fMgMzVLymkM7xGKawmGeh729NywDMNUAgDORHRU1nMxHk0V7+BHauUGNLU9tEPZSjg9DE46
Ahhq6vjExVzfELVWKbgd+i34l0uRZ2aB6zCGBIE0uhnBHizBqJEtpFNQhf2e1GTfIGIg8uBeBQtG
qbIctGwJBxJtIHYgR+19T4c+mccanzRdq/s+nk6xicMPU9i/Hzmqk7Lyahs3YyNHWs2ZczXa5GEw
bRFWrSzUKjYCiGnqNJJNY8nJrfOGKQAauPUODfN69eX4xNQanN/bnmSdb9dLiJolGRw8AWo9vech
ULqy7GSMHIDTMN3XWr+PMJqyVTd2U4sFbxQbZFO2wMSZ0cdwnluJJsAEQ/lN0bhVxsHcwtpVptsi
AHY5VRRses2eTwahVBIiCSiYWzEhDCchjUhm2zPZr3i61uXwRlWRBWmNEPg16NQHfXGgUURuq5At
G9e4IPG52uVI9zcTjoCEtPT9qGqJSzW+aTyr3na4A/vUwKGbeD4Pr5xIq9x/KvEswO8ZzyEGO7kO
4eAtEPOSBjOf0xatNRRSosGUnk1S5pWTa0u7lFod3lS0esxzRW8G+E3cxaFRTl3Q70XOb8I+ZGdW
p6iN1K6wwXWo62E/CTUfaA+Ha8VCRDK1C9/D7wUSWkx3fHXLBpdNAB56QfZgKW+abtJ71kHhn9dp
vK0bftHr6P83Jee1LCvObekn4oQEwt30BS595vLuhtgWI0BIQoB4+h5Zf3X99vTpvqgdsWqZTEg0
NecY31Dhr2v82giZrPXawUmaRKF9b74MAb8MA4VgM2Dnie/LBMLFmpqpnTO11uw0Ri1cJ01eZq7Q
w/S5E6n6VGpPx8mglFN0rcE+26OXmvQXStBaRKPrnfUcsIPTN0HRd+HOKj4cyeCSi+wmkQ+MDEm0
xfTUO/54cO5vGIrrCJMZ83LdheGJyHlJJ0zb2gb5RiqGz1Pzq+tHDx3paDLaKbqstQ6KUelxD0fO
OUZERclc63d3ou4vCJ7oHfsmj0cSQu/qe0xbhmXKc8WXx+OfWtRBsoVjlYVjKW/VWD5j0djDVNnl
GsgtOreCpSvj8zvpuJcTC2m3IiOUTl/bh27lBauMPJay+5w7wa+9r3buuKoKE6bGbgi7aRBe9Q4z
Bb2P56Wb2zTnyCmT1uX6SccQQvKItG0+aJ+km9Px04quUDazPSuX2bM2Su1VFV5qUvvHfpb+EdPP
TmxheRxJDAdsc8t0s99gqkMO9ITdQbnBkENsOnW2SeDroetc2memZLDvfTxitloTtLRegk+y0Gyj
OW2MnwnSDJ9w31cvt/N8K3W9FlDiX2Pu909RVO/o3Hyi8R93Xtj5RUfaIZ+G+RJWhD9ZdmmhCm/0
xk30VlJpMnNXB+rNbfecDPQ6wYryROlnI1fLyZQrusi6PK2wvcfYHSD6rsPNFzAzFhOmA9rV17EV
uz4mzhmdNm6TXk9eDHugh5HQzYs6+V1VfZg+SrAvea9tNXhXs8GI7GRYfZQaCrsJIGz1nZeoqUU9
ZiE9CdYW1bS1cNbGQzxva76N6O/lYsx1C6V/qmhcmLVFkbL9lPWWy2Jp8emzzgyHZgMLQHX3wKxS
7133robt2Op2fnLR5XG0f0deVl7hD9gNVAk5yw9hkLRd1+dlE4t9vQV4fKq+exg9iJqxY1Jv0v21
bcp9h8sH61FWV28a3yCGjY+MbCq1mAePfSUfleOhN4d+9IRMTZ+61cR2rKr8gnrx04Kr2vekLrOe
j9H+bogmpWX87CxoiaBPvZRsqmDJhTds2lvaz71+D53mtuXdsJDbWtkfxh3Niw8HOpLNq9ymLoM1
CuVsudRoC1JSceSR2i6f5eacalKmI+ybxNakOWENhhWbH+aBF64fYDyOKlU0aNt8l2+59sIM8A8U
uoGhb1X3EVoU4Uz9HSFdlS2KYPscI5JX6w7wyqmHghhtq0ydmMGOrGUDqKfbrbqnxxhmXKL7aj1W
4VY0hr6769Duy9IR2WzACQ2ecZNwDdoEzRwsU18IOGvP82jssa1fRFP1OQ+wpZSgSvYMylMStMS5
4Ppb3L7SSTpvKS/uezXX9TnSw1XU6BfNOvmF9gQGV1I1qdScJbL3nuzYkkPnxVMq8OCkQxR8thtI
L+stMu1DCf814HUyj8zJvSlKNnR4T858oLqdUupH1a3Dr/FFTOnSrsXAiTosYJTSZuiuZUTdw0pl
Aq6AXQPo/ocQHlIiuubLOHF4aFrp3RoRsKR2wqmgcHMvQe75U5Rtk7apF4jmqtRm8/8BKrsjY/9I
ukFoiAliEGij/YgyBtruH5GywTWT6Ro25W7ZfXloMDrPAXcghnO8elfwXs+Sjh/LMhyGtsRTwh43
63wbuyFfCEr6ecYUQeL5iRo4LGiKkmWsv0cb2zMTXu/ER1i2mJeH/jdGO5AdSgJr/Qst/A9YHEDB
f7uAAIQ0i9F6INzE/vkCeKndni/OlGNlPjhwCcsymI4NVxj/7FtL28fV1/x/YPEojf/Dy8bg5T1K
8Lp+/C8ontXb7C4bM6j65RsbwMzQdY5SV3jzwcSB3vmL+XRqXZ67GgIgdyE9iMitXh1gaj2kh2C+
qMZ9MNM0fDhkfoHcnjROHBSrAxBgdi79UjXgOraHcPCirG+XKZ9PizsHsP9B7hhMJeDpKvAfYG8w
5FN4JYOf9S7mQpAM7ezYAnZhp+chWZrQy+YIhF+MPjGFworoIq8S2USXUoJqatl+qcojWAfQYNjb
a5F73vygARcK+g1EzHElQ53U3vDc+/41HNRH7UXHGcNG1++I4yWm7/cxDV/ctvmtl+onW/1rq7hI
lPstaMVDo/wHXs6Pvi9e3dn9xZzgNurgRVfbm987iY37QyvxGjJ2XjZbnkhV7Sem0e7o9lJ63m6s
yL5ey4dxHaCLtq/V4zIsAO3Uc90PD0EHymvhXxZ+UtwGBWzNx9A43mHWpBh5x3YbkTIb18hkEQ/c
fdx4pqjZwBK7cgkXuLEfDa8BELUkpQP0Og84VQ6U5q4pRFsStY6TO0ASTgPPHQdQ0h9P8p8E75+P
8t8w1B+wSFVTod78QeL+9eX/eoGxKPo/Eod//5/3lOjfv7r8n3jp//Wndr/EPRKg//WH7u/mr7+F
V//z3d0Z3n/64t+A4v8GGf5bWvW/+eb/I0/MAoZV/dei/zee+HWakLf9l8ToHyTy337zT6SY/VeE
jApKQRAEcezel+yfSHH4XwQs7z2SihWLFAu42j+RYuQlGfUDFwSy57p3cvgvpPgO/DMUlBiEOTQE
Erj/P0ix96/sLrQRn7KQBAFxQ5f+8f1/QIrvNn6gjD+jMQxs0rP+jLEiMfrtPpoN664Lq9u8/DKM
/8bk8Th38cv9v9LS47g4KeXh4V5S69F5aFb/Alk4gskQk5waW90sYzdsxN0rOrkr5fuGy8sgNzS3
Jkj9kjTfnAqiHaYOXfzDR/Ef6q/PCBK9/1SCKZSOgNLID3FrAd3fL/0fLs1gYwQXM887vOqWMVcf
l7FZYBcNNOklehlvvS1Qnwpt/EewRjsHadSTT4yX08j9SUMQKzH4xGM9jV/G1rToJgOASH4AYRvP
JMiGirAHJTU7mcFWKV+zcnD6Zz5WB+Ci9jjd/8FqBXOMDGw6M2pPJhxTzrAjhTKoH21XtafQSplr
RfgB7suSNP2iH9RS/xKlvhLq04sdQWiWvtfveNycGibykllxrkcoYG48HgFSrs+15fYGFwZ6aVfm
axvE+9Xy6UiWFWjaOEwF/OzEDFN5LTemkyr0v0FD7fYdqQ+LiqPzHISXCKDSpyB7PSw7vs3ioxzc
LBK19wkNrHB6n2CIDg1w5lGjdKvmsba+KCo0+5etbCD5uZ67WwFgn8p+4qms4zDRwr5VNX2QgRjR
idXzbREqM5J1p1GoYL8tQTqTKUQ1L8s0YN3T2Hh7ZF4aELIxuXReRtC8ZhOkrqwGnpmNrA+AYbXk
OPoKihtlz/76a4nVNXDqLemVxzPbB26KntGBumh12q0TTaFENMexgpLpRS9RqJs91DhAf7oxhdDc
TU1NvuRM+esURNARO/kK6iZOmIWXytZFHFm0VnsbvBNyWBzwjFE1u7vWuEMxzwPUsiF3TTaMcjiA
gqSwLSAwWrJ9F1iByUJs4ZUbht7xFBq5YqebTNJD5yGyuXprlbp+j3aZvEAWSeA8EMqX1FsBQxNQ
QHG78qRFz+rfZ8N2Yq+w19yCBN533gB6YtsCSjjajlYFbx3V4NRJ8wRJCP2gjNS5VB2sxMVFfmBu
M1dV0Y62y/AiFx8ug1anyi2/xjFUZ4AZOlmjyj8Fq99e+2X56qayTPQmbwANdwobTtoquGZBfXBh
I5u5gyGkYzhdUcmTVWyP4TYdIPueMXHwZBr7R7ZUeet0aEdjvxAtfzWtfGja+cZb0BJ+FMIhDgp3
gR+NaTZZQ7Lnm5tx+FELPv/En1WTIRZxMfAoYw/tRrTcNSDZQuf84dwNfFJHb5iKhkT6oiqm2a0S
P6apzWPJy0yg8RBcfAYN5UmsuwPAhxQWa4UnpHGSsvUqyNG9gMDoXbbO3w2BHRNoqWA4nLs6tp5F
oK6c2X3gY2jHykkrT+00XVNV3jrbXkelzhCkLtp9qqn3w6OA1QOl02DbLg6bc9mGu8aU+xa8va4F
kAPgO5jngyppefNqCf/DKwRatp43ba6qBG1iyQoXvv2+lXASq3ZG04uW289iC5Wn2vRJVJDzKqj0
eL9ZwPfBgOQDb79MpWlaezJTNFoyd+h6KP3sHUTbJ9fhmPlO8AeS34KZOrKxRA5he3KckyBGpaIa
Uj+CNyfKkztE7/g8UfxcUEYhMKbFdyGKNbu5rl6ahuCDAekvxjgsQOvAqzsH8q3ppzf0OjkNVpLI
qTrgfR6JVKD9uinDmtkLxcEQSOjlSl38GtIs6YLLhOmQNRzNa79dMYSTdTm4DKy2G/YAhMeH0CP7
Qd/Ai3pJ6NqvJWY+qlF5wiMG0HEJ4sR3ALQOBpsZEivIKbD6vbPLRW1qJ/DnLXPPARwGxRDZCPLe
gdFgSYhpEp6X5TQ3sB4LsHtffKjgXIRfqqnfaKNuZRz/tjb+5cRbDNjOO4xNfW5KD6CjAUO83Wrd
fSJzEal3MfRgNWYBgLmp/CRuzYWQaVeTDnSrZ8TeDM61tXiPPe+QfqjHNXFZ8524H6sKP5y130cL
ewgrrVJKqiQIdJWbDShY5MU3Mg/P7hJehXV5Ppc1QRlzf0bzioLXvGNgNYduhg8Vl6LBsBqTFOgO
2wkMts9Ec6iI4ZKKuo2Tnjptvg31r01QBkcwDdua7KnfvC81BGHjzM8DAwDpS+fRbNOPfiLhngvv
kwj1tUoVpiJ0SD4j/mIUyosbVfBw4w16ump4FkTzMVhcmbidiXZmw+YXaHw5tJjwt7j0gKX3hR1A
jZt2e9pETJPWYTkCBEtawwLNurm98KnM4KYhrqHXRzu0MtFKAD/TPFVwLZN4k6bw9QrtsMPmDgmH
6Hu0AySl/KHv9s/IdbCbZS8SBI53lawxafh+/LyIK4FvDjMPmmmtp11AQV7S2T86jgKirpY8xNaA
gmOSrVJjLqKl0LG91TDtk3n+xEWC1oo5KyBAIQZFIe0Tj39f14hm5Ri9Wwp+ZECkYx7MB1Q8P1Wh
ujpBeWy9cvzuQ93s1AXBpCbBKApEdGq/1gAelQ68JIqaKXeW6VD3ML2Z8h8ZxFJ4B/gI9aiwZIw/
7ma31Oc//olImDectDtd14cAAHESG7wPBBAqmIwdT0TNYD1Q2gLy8jTGLkj0k0ZOCnEhn4FuR9BB
F31kMPUoDHBaryrtuvsDhpTMjIhRVA0/3KpFFW7Mw7CyPqnXeMv9O6QYyiajCh9v7Hs7XBKSFBq0
bwi5ArVwMDH+qMwQNYnRHLAw4Uv8RsoqId0KD8eFlcq7awC2r2AhbCA3sB7QfuKny0ZuS28HcFXO
u3CBCtaye6om8c1xRvRiwZHRQRcW6ZpUhzA6uGrOccggjPlgLY0jzmRgJvU7rztTl/OsWkeK/EDv
pLUpH8XchKBSQDR1/qRT08/Pvo1e6sUUywR1LBAAm5CD+10vdEWLiNTHfIi8DVG72HtRSEtBFNmG
DDNaBa63hLnyrYux427jsu836BcmoHcpqb9YJJl2SGY9IRL04VrbogYtPqIWPTwjm0fLsD2IEe5O
z6H4soXNe07NsotjkNstvboVQ0ZoxPQp1xc5OyoLPA1rczrV45A24xzm1bJ52ULmx8ATpiAri9H7
tW/NcmiJgKfbJ8LAH3YN+u+Ig+AKhEl4rOqdUlMK1ZPkTi/S2bPHcu7KQ+A5hV0idD2NpWnglFi6
Mo/8ES4TNhne2h9jBP8q3nhXVIBmtd9/ROPy3NkyxGqo6nzqaxc1QCKZh1serLxLvN7pAdV+tR36
VpjFR58v3yPuBxmqtkkB4FS5wJkmz5ANHyM2X4BK8cfZmb1rVW2vdEFWzMSQgHxQxIexc8eis6zo
HHhKHLbz0ozXYPQuUxkgr7aipwHXPyPJltaBv99K5Dl6BKl6iNBZ68NfKH13Fy2YEgComW2Ji5aG
36cazdMQkrMR4INbPl2sbqszGxz3Frv7iC31zQeUvUOyr943oLRYDUa4ngOkGRf4W3A63J21mKk0
BexNFteF775Fd66bQNLo2luN+NGJC3r0pvk9VlWQNBDrgEolAITD0HEL5edrE06XXlUvHoR9Mzb7
RbH5ibjV/FTV2GFGo9pDPEFzBDNUQ2dx51M7fvZhAHS/CuXVg6NfVLirj30bkmRu534nIyyddnV/
jao+c3eJMoOI7BUiYXSHPlx4gWq9rEO9Xja8sX0fzV+NhbWb/P0bDkEFWtr4QC0IughVeutFsVnf
efJmB60b/LMkiOV24uswww0CE9hSOgB52l4ba3PNN/8FBRHqDNT6BK7Jo2xK9dR5qs4g4kv4VtPR
RBEoJK4fJIMVCBsB7d24ZS0d108/co8zDb96NveHnkjv7MZPnurq67qc11kt2dxZeVe7sBCn5Utu
9RNa9G/glr67iE9ENaiLEnFCGD2x44O70x0kKAKZX4c408mihYHcupoKZbk++SYs07jDTZza/mAB
36ZljMykS7M+9L4QDH1U2wCsA1nXlEFecykm6bul0ARgTBmgDnc4WypFHg4EnL64TmO55IAOZYqR
GYGI6rX+1Jdy2QO1yCPPXZLa3gyoecf5GMBn7nvmOels9csKwIKVQ0JaKH6Im9IMfkEagHSVg8MB
aJR5V4t6v6zMJgrLQITtexV6+80LZ9Tj9kdYitvqgZoG8JwhDsExyfTHhasAN4a9+47ZxRH59JGJ
rJspftA8yMxcIo85ABaSmt4WhI6TSq5tKtGFHaalK/gwZlqNzXO7APRAvCfeNR3MQE/DsZmR9Lly
Q7LJKWUuR+FDc+ifWlCZl7lCGFTDVi0Qx0HjyoYmreLttzeKatfxjaU99cDCEv59MO+yrfW5xZXF
VDrwUZJolP0uDsHBYJuAZyANQJWyu7sdSW8NfmY2NzynizJNDroFfRQ2BzkQyIKSrGfsWPNrJylB
K7H66FOQZajABT/DjQkKrzVe5pqWPVShm+umbK7Idr361NYmRSILH/0DLMZqz2cjThbhomMcfFLi
sgVJKEA8XguRFFkObx8KIBpR1OLGVfU3MMTLPZSm60s41IjeIs6yb8WWblse9HOcoK26UafOSTv1
O1R60LpzsGt/LXAk2mE9lfWI24ZQaRZMDkYTRyeDnLMQ8Wrue1tqQne/me3XRqZXcCLfSGgTE30H
zPWDqq1JtZmeERTtk21waNKJ6NjEkBgk8p+YG9pr1HZZvHln6bGijeqXUlZtCnX+0Y+X6xx1YFmq
Uu0q17Fo6INH68/FgqhBakdMSOOiHjc1bSkAGURabTeng1yRMyp5f41g52VBaQXwLxCxcgdZ2BZh
3anMxt60k/EvM7r1RXRiha3lRCniM4AhRr6HuYtUCBAuVPIp8UkfZiXYIER/034SC/pcPv3AbIc0
sjvZAi9XJaZ1490q0Li0TYCgtLu+C0R9jxWgrGnO2DzTOz47FIOLghMZnQ7TYo5OMMYnOfpV5mzl
mM59pU5tgHrSD/4likC0qa0En8W/AzU/tC7b99z68EzZR+/wtMNAiuXnHoQELoyDCG5Mnhu7ql0p
hhUmTjbP2z7umjmLlLnF5QgBZaOFXOS7ccJjrO+dliUXcy9iUzl9TGRiwCFGkjq0eivj3xLx6thi
wDFOwFPd1CAaZAAe1z7b0jbI4sLqWAKfJ1AYshnL24WCBnJP8oxNJAnVdlJ2xojIL6DkC9Njk4Ya
nUUgUPGAlFlcDRfmKDiXFQa6YAWyhBVdDTKzzrrz1+ilgp95bhFSrGpWFg2wzoR74KZo+NwODQDh
AfMPRpMz2lrau3nIfJU64qGKIOjDhy1KrtSNVEuY9FU7IJNNJ+yoTVFVCGGGVQvmW2DeCBlSn1sb
P6K3UqkZO4ZheMvipQny0NEXapuLpZOF8igffI96sIW6COoDdl/SNNNpEuDYB9qVtxDhndSzT7Ia
6aPsArRbpXiq1/4livsfK7q3c6ycKKNse9kmogo1LfRDhsHn6LhIj7iDAEZWw6LqvDEdeIobTvcE
j2em0FHnkpPDoNekmmSENGc97NxBHe6POoDXdq9K3Ob+zubGIW1PQ7ghAbTIZx2a3+iWO6wrqZ5L
0CDBIFXmUTZc/eCILTE8OWP05i9WA4QQT3qAfx6HaDoFfKBsm+NHLI06h8a8nTTV3kG2pAhUdFFI
3MDd3r5vzlqmfCwrHN+QUE+89mBX0nXSMnNCkM/lHUpiPMYu0pvdsPzGqseRC9Irs4rJpHO3a0zZ
cops+LwNCEJ6hCeSQKAIB/4z5qNG8Md+I4aQVx44AoydxiAg2+0K07zNGgWqpVYBA1dPvnX1NJ3h
qO2xp8uDRCQ9qeHTHyDbPPCmtLeKvXcxR9xwpJgiFo7kQ0/tHuYSTiYgavpQnnxCi/KgdLzuEdGE
t7Ns9/CenrN1c1FpFd97cXvtVhvloJI8oGsL6uDwaBUm9KhpnpelOQMuG5IBMDS8T5enjuLtiS8v
fftQ6x5Jm0Y9C7FeQBh2u7beCh+JYmgoM2zVbXid8TP51nTAWg371HAAf0FHzNUaRyfKsc9rWEWL
rScUghwvh07G+F7KXdc7DB068I2vOCJjBO0JARE5gDjHISR+gdDAlkWd+0ZrVhBIXnnQdUgY8Rq7
oQ5v3FkQRePCQrYat2R0RdI7oHugCL5UkLRT0dPgslKRIvRVLBI22aJHqChIye8aZFmruD8j1ngS
yPZmyKnLjEDbA2ZWvVnVt0mn8LsRV2WBmAUdy6MQtj3FsbzMPPyItdk1zMWVA56phttUjSdFzRNF
I8gxdq3VeY67/Updkxr5UGFj0c5cOBv5LoDhpozFKNwSB5VU/Q/kjI+Or+YEof69kDXcPMFP1uon
NT9EBssCv4KOpf+FBgnnjsR3u64ByIjNCrIq8fChEDxWYnoYQcekLOi/8Ya/YI5WqJ7oDoS6NNjb
hQj6DO7wiBeQ2ea7YzqWwQ7fDtMA2nc6+/uAD59YnJkDFW3XgNJzXLDUip8DFHZY2Demwy5F02zh
enIwVR6CVWuAOh1HZeFi3mtxFxu/T6cVek984DiPMfFWbEh3S2ANzSvu8Q0jbYQ/gJbZtTX2Uye6
WJgNq2UvHoAOAcofyT7Q3wBf4QQMb05PXqigNAmnk9uPR8+Nh8yPJ/R5oEVD4vxsjf8LwXPgPxNq
0CeLUIK5Xj50QHabX8aoQAact2LfF/dNB/RQzrg/GzKediyc+mXqEEpqI5r7E+rw3LMLWPIu2SE7
uLYu0ubmyV13dKJFxSaV8z56BACCwQqBXHhcUOKgfP7WxCqIvGEaiTdG5w8ZR+/zGJw8HP+WhpgI
UzmRR1S3F91Nu4mNJxwp+xDgzBk0tLBbG4G8OPYTTOddjQECu66k4me5RX1mFvc4oWXMG8RlOBpU
oxHnXQAbt9dYDGrPkFnpCLmWdfMmJcTfCL5WMuE4jByRj4QRSPxztz7ziP1oR4qJJz5P0/jeQpjF
M3EOVXwyrvoVUv6TRfOQCTk+AgJ7D2ugEXJ+cOrll5SI/zbB7znkDbJSGD6H87hFQ7HFpPAxze3w
FEI/GXIM1zjdI57GjNTLze8EVM7V7DtHvJHKx8PnOA2alS6APAk4ugy/Yr90s55sT4pzBLVVkJZj
FaYOD5p8NaVKxIaTEUoDPdjz6Yfh5a8O0B/Y+DkuqAj9DCN5IqZJFQRNqVgjvechjtDQxoModUFo
Kjx5cmY4IkCdnPBTT2Y5qZDuIbLILA7LLZvHukOEIPgyYHgTH6fnaKSe13FakRS5l8kRoeTWkbnV
jnsoawtRo8GZB3Z6bwhFV95pP3NbniO4ddwwQd7HlQ8zKZYjCQ3xAQG5HMTuXEQRwi7lFLUgaZCR
Y7Xz1PYI1Q38XUyQVqnt+3zF3EERBj/WyJMkSMWRojIkhRY2AnWZgnPco+VwQ6RDY7RZjqnYcURk
YkcNd8DAoGSEmgPsc7CqRIeca0kQS6lYgei8OS7bdpAl1dCn7HoBT5atWpw8R/efA9+ebfzSgrzf
DTivB4rPPCGY58iMxw5aReC4iffNoTibow6Q9zfAbhMaLiCguw/E0aayoXk1LmUyEv7L8/3T1GMw
9N+tFHFaYqxOEA45GUHfmHIguwksSDHq/Rpn0D+QiCsbhMzUlNlyGdOQ9HFG73EhSDvIHDNvPyLB
D18oMBB9/C9RYZdRYvm2QBMOGeqov85IJiNWY5fvLkgLFdjvw7rNO+bwoxs4boosC6aHcuvzxWG/
/DnaV4B+LEJCSrpgUW2IQ1m80MUINz4jRPpTaBdbtCC3emVoslbuooZ0tBjHezkdon43uFBG6gmJ
PmNNEiHo/YYc6u+5X08Y64PLAJAusAyqIY8Q9J7xRkc0AKDlEPSLyn49VDjKI5ra9iESzbew73dm
9KbE8TCB127zvE0u2cFklccF8iCge6SteG1z6pRndxYvgSpJIUjEd5GmSYB0MQTMsssQbvtA6LVC
pxvFSansL+wQVwhJPZ4kHOWxGRxhBL2wEWgWqLNAX8TTmQLhyAfHgLpgfbtzqjECRA7hs3GinOAc
oUyHAColTiBI6CabXd/q28SNt3OrjJNuvC6V+l65NQ6m8erbtPxsAx698eURMipZIFFDWFtwDMx2
CJrwDNJ+OAbeSo9Ssm8dnJ2kRfOx91d1bOQyPjDS/q5L+jF0Lc7tiHGmERvRAREj04l7vPiBYUGe
pxj68UgArfIaG75FmZrouldyOCJssR2EN7CjDutsZYO+esFsCgmgukafv4Z3bh1lOITh/InWOzh2
VsuXeQ4xS3UDNu01Qh9cKtybUl+6oZovGnN+us09DgXpyD22PyEd0uztNnTPpRDYyLzZ5GuNdIzE
sTQzJ/+bqDNZjhRZougXYcY8bBOSnCWlZmmDSSUpmAkgGL/+nezNW3S1dXd1lUoJEe5+7z0eRF7q
/7mKk9f0X4NMBoeBwvEwyO6BhvOhIJYQt/bc7ijIJZOSfrLvTZSeB8+jg2kHpDxelpKC1c42Wl79
CwaZn6omkPGoBUePKo/hmnoskpmwk2ZRL7jbAdXS8dW/rC/d05qMDdYb6AhGYutk5w0H5gMj06QY
o2AGgrWs6asjG3O7VMtPnSMENpzlR0lrTcGV4gxu0iernfjpXCwhkJpfPUWqcE3LJXBOE+BQvyTM
pULfRrxzupxyod02uUF8Y6Xp1KeUEDDvMQbSmwh808NatXJQ1fV4zLqZ8CdeCmrDYr369URpr5yw
zBjcqjwriF7Xy65uUM9FYm/XKUWiY2akVJVswFZYGweNBQths8VaAQPA6zp8uK3EQd07PFF2EbsJ
VCvCVDZvLMAT8r/WxRLDijTUrFupKDdT/c620mxPK8Y00wqyaDD0ABbGc0kiIC+FOieBx1AZQ8Km
QBYcZ2rTuhivQV6px1xC5eg8LOBVox+GrsKtkXIgp6bxcgP/JLb3582DczfX2nVsRhRtQ38N3CLY
3Qx8vldOx2Sdw7FoVViV3Xu+yksvsvwFFMWGmN7w1GU5ULxSoaqULbX8oL3mNVW4IjkIMKxI3t0G
NzVBx6uBlWOnaXb76JrCP2Hpf2lch3p8fUu8+uz5AGZm+VMCeih157qMQ+QNCbNL586hRAh127ry
94uealG6kIDGbQFtqPOjBnubbvJNbwgaRkRqIHYlj04bPEzJThvtdy1fdvjMSMIE7bttK0pRy/9J
K7JZtTsdO0IZm9HxDj4n+2bW/Oe86N+z7CcZmq9M/AlAc7ubzdDuvDttWd6neksW95bBxqfBh/9m
OsFjHtgFZzh+0Ywm0zKu/mgcu7Q96SAOyFgQbi8aecr0FUtd9uev8j1ABafD+evW9M/igEnQcjf1
kn/0PWWxB4fA3f1lOiNbh5+tZ7of5Z3+Z+TzQZ8LaFvLV0A2t7BAA4HCuKMBep709twF5sHMynOv
5qf5sye5zs29LpuJJL50d2tBLKspP6AgNUSep4b8GvcJ/zbos3+2Pz2sBeFH4j3gVA5Uyst2SoLY
XmrggEFOaCNZu0uDOfABnAtxHCANg/mNyntBhbBfkyX/WxQ+kCCnNsL7ri4lttjQkfNdRiaGodey
m0qB5onH52lMtUtpOvnnSF8cJolwI7216ZJrr7vPYeWeCR/DMXNr/lW2xvTD/T0TChUsHgNcfz0R
BjzAtPnOi7x9hcz4MK0fTt9iVs2Bhg0Zfgc5NQo3bh0Nrp09SdtIUP1ALZUmXu/WliUBuKnei8D4
1sty2XaiyO96MZ49Zktn0yCX43j9s8HJszFs0BxKZn2Uz621XZuONo8IvqkVWlQMSt86DpWOK/wv
YUotFIZ7nF2k98IWKc0gM4bZmUK/HNKQeHIR83U7x3RE9NEKc9fiv1YdA8jClnuFiWBnJAjvSzPL
o5uOFbwc/36dbLEb3Ak/OG9v1PblzkRGFUxGos71133ZtHfwJySiI1WoXPq4T8z5qKtPzdT/dSkR
KxI0+akZWyZBWRLZDA4fx9x+FROQtwEMALiyHekWhE2ZHiqv58vi/I7AdyabEWgVj6t+IXOVbA3R
HlsvDTVaiq/WIOkKmdEjc7oDeJcyBV4p9SoEH7ua3Dix6EzbEt2t4uQKXc+5KFAKzw5UuZKE694l
+yDyOXt35R9jWpKZqY6lhrzRBowaAtCtS5nEe1YZYi9gyyClOPd+zjGSg+WpB/pkeDgEduYPM5nx
CC1+eip0uycZcQ5uTpd5zdaHTOpP3DUYaGpN2+U+XgG36rzD5E1eNKxERlHcd2OgjOPg0Uwmrv2A
5UKdxsXu4nbO9m3NqD4wyGKkNHIHc5UtY7UGfNagOOw7o4rMxcmRooLkDp+CcZmJqfUqTKFJfpg1
lZRt+OqOYqI+zCa9oFMLpp6UKkAPl7OZYkK1F8t79RPE2ZRMedjxZhUOLMmZWEAxjOsvEeOrGotj
gfpwHgKVPvf+mFJlesXOzZCK8kFGbbpgI8kIe08OHnjhfg8T/3/X3Yo1CAv//bC6M3IjEfjFfwnS
8pHCj9mHv+xJWoGXm/yXCXDIZinLozH40TJQkFEuO3kpo7IVQ5iKwCSc6927As6N2VCHJDOFUkF6
smAYN0Kb+2CaQL/BLxh43oTbJxieltY5W04Nyor/7t6cEov9Rzw89MwOA4bxmcyW+zq5FpqgddAc
eKRukP5ywVoDLoSu9f4IqZRhPlKgoPsGtgvyJsA6NDY/dU+mQrYB7z0R0tGHQRYUT42XMVRbDwl2
m3jtLGPvJFNC9Li7cqP1F2gT9MJYqg4IrJcRmfFISO+9kvbKwApDoefLZ2mnZdz6eEhsW8s5FX6F
1R602iVjmVJym2p8KDTfvE+17GSW2COGTM3bZl6sXWGe7dH/1ZBSO23MubXQ5Ss/vd7Cd4iXeJBy
ArmNWX2TU77Oej5uFsZl57k8OnBS/Tp3zn46XkfZnww3eTfHuQqrOt3zxPjAh9REYndBrXXs6+QH
R5sSE2Uk2Ux230SyXOpQLcKKKhXc4Q8/GdUyh6mBhsiFUG5WAxkKv5oHbmM7O5W4yb4q1Lzq3gEW
sEtzD+FhOXIJNNAz0986VTsJ+QW4Jo8QmomOgANwMnTS4rsvCcPZK1GPVWozeVoyWsiXtEpuCdZg
IFms6yA1GBnTqBSgCzUahxwsHKzQLB7keK/3ieR27bJYTrxDshm/ZnAVrXxLpYmD0bGIN9mgZpm4
c8UHdth1FiePizrllEVU8mVDP6mva+n/a/PxVc2baVLrDvU62K0T5wuPHyXAgomiM8bP1siXLcwh
+mcToV3UGLjgh2w0E5hd1rXXoIIjZnsCNWS1/6yUiSBGRurDTsPlRI011SCOsvcxrc6dcZrb9klO
y0rpyOghpyWsBi2Wa/mggWYhajTQExs8QRtbM748vXmz5FfZ8L66VR53VpmETduHQLsQrcb33Bl1
MsNYKHTpxincN1OJD+My4ZVMJDwvadRPkwVaYWwsvJaKeMpiPDm6eMcZN0WO/BuKeiRn3PdbtLtr
h5NxY9Rduc0cbpZMcKkV3pPU8w+VB0VIlrvNUaVk96cm+Zd40DtmPB1qsZrIwNC5G2b7deqddROY
g9zqDIKqhaK5tiwJ8kuPjRItplOACzL3E0Huz0KY2OQ5GoPwvG/hVShl+l25jgDtbPLeg0YuFqWZ
kQUNw7o+dTmTl7FZ4LS032vKbKNNe2p8NLnaRcDVBJVWKydja+rBqc+Nf9oavPf0u2vvd5tAYK4c
h+KxdOz3RmcWODRYMZZzkOpPxL5dhpLBumtT7c1c8mfyowrAcciAASOvK74myVszjMvBLZ6LZn7H
XmvGPG9RkShGimvHATwaEbQaM2MSvZ87CsVhda0wc913VN6c+fA9X2ikiYASdzV2gZD/FgGbwCdy
XyxbbGxc8m6Nl3nu3yqrJqA2jKdgXMAQosQt5q5KlH1Waf8x4dddnPWO16PZpFsygvjqcAUixrS7
ylNvfcqjbII5NdZvPssXzckUaGvnu2KmSgapoWgF7ovuTFoEW3eE3BMVglCXpahjSFgwmKY7b8fg
vr8F1pHDzapZrnWCKulXGxwwyWFZhYrpUs99Ul6q0gUH5da8kfNV0wnXCkAgXTcToRweC7fowy53
tvW4iAdvAiCYdc9IGX8M4q3NxDjgjJvXaTtC1CtBjKJRbezPaluACdsUSXYZHP+PCGk4pcFVg8QW
6rJ8WCmJ8V03+MAgGByNsfz0PJtJPQWyArXQFyWy13rzeFoPxbS+TALMh2k+W36TRwPj/3XM14hX
3rj5GI5W5mwtrXQ2oyrHuJDmvwk3TylccZ0B7hWykxtTDNdcdx9KVWHswtZQ5NNulSM3ZNbe1RLW
HISfY2/3kpesyLGQGrxRTphQfJ4r8u3dXypppgphgn3DrUfFke6hqYTFmq/HFL7LkGVXfF9fszPe
29XJR3gLTWYOG9iyeA1EVW1mjhb0na1d4GP0cGIQpr2In9Fqfvq2z+/dNP3xlDzhxxs3vV18+J3/
PHWc/NpSgGaelpNgnJZJg7lljk263hcWCT/0mUdjRX1z5uwsRtBHFJ0LNT5GJEeEWAQtkuJBQ9lp
RT69S+fgj7RJtx/qbn2bb5nr/EELjOfFhITnJJxUy82l7ZTnkjHmILR/eTD81/PkBANxgFXpGAPY
ayLepN8UFyGD8nuxjBpCub6ftOyzdQFPt94c2wxqx6W4sdqzDT7NmJB2y7dmwiLLoH5bWK+JmnfT
gGOnd1tGWT2MXTWhPo+DftbN5KB79Xsq7I4n2pIUFFW0JgDnfLLb4wjIrdiu3PtEKJx1J2fIwoJP
zgZSVaRupNLizc5cMl71Zc0CK/QlHMV1IkG8JMAbkBd98APx0vZAsrkq66A69r1hhvxskN/JJ5ad
HrNF5M/2vdauEDdUcx+Q5+rcB1tw+vFrXGSL1ZPIHZ2DUs/FgE2gk+Zz2b0EvYp8wtKBEq/komeI
EKQ1RY8JXFRdfQ8P84E6l0DrOltvdo96h2DfyS7b4eXCsaDXZOxb+ZhZyXLxHbUdIKF91YOO68ft
MEdy1MSZT1q9atFX68ZEzLalCY4xGHa+XXsnz1/miLIDdf7ma/Fc5q5F0kEYsdPhE510X6/WvvHc
9CjUTJ+eVtyoHcivQW/GcGgaE7scV65tuse2djDqtoTc4SVMJ7u3X3tQkyEZQwOYx6eu5/T1AWdC
0OncGiKVMXoK3l/QbG7deHvXWHe9JTjvSCKfhmwm8j6KszUdSzvTLk1TgB9KFvg52DFxGtkRbV1C
wqIRZ6ZRn1h81ucxp2F0jKbf6uC8Y9MltUpb3d6NiXkgVUSHVUnF4Cr142msSPbMXX5WHhcLqW07
0nXKlEWzPzrQnhCZ5qc+MVasDXJ8XHNqVN8H4AAtLRSl457xYNK+m2kRLwiJO+Yc/T51O+OJdgGv
Y/1XTMwUVhrkPpN7SPTGdZqwihuDTEPyf2cDPtuBDyi9VLLhodUF4enh0RrSdk+O6NlNmUwIv8cd
VWEnIEOQnRpHXnyIwfuKfMdGY6AZS6MItsl74T+pVN/e3BATojWX5hDBCeZVGFgWwOEdu/VTvdRA
qwaq75VJtsCHXNNnBNb85nQWdraIEpYYaPVhzXRnq1J/voWJR/8rk/TYDYQCZkBiUcp9u5NBfcE3
hEcZZIimE67oy/SUGUceT4SPjB5jxuYPPHh4p/8MAQ1TUbbdpdDEn2v5Z/ANNKSCC9CbS6x9RNB7
++xhcPJ66jSnCPDBTPp3zyUFAsS8y/CikobYAEg2kA4+xhVzUdYQ9ACg4/YrAUg1nArQ7Di/4Akl
0HOdqf5sQnofJkbwjAj8JK/5nB4hELz7hXLwynFBGk3k/xO9fyEyfyjVGs0GgQtj/XKHIJaN/NUl
YwjZWWigWbEbFtsIaweGmz8Afzcosf2cdQDkakI3v+1AAB+9LUrUAQUGj9JIy6coqFZuT1rpcNbG
9eR0oEP6spcMDPvfuXJklI3CpmNhocJWCdu9DEar76a0/EHoshL3EJgVA5zAOgbOAD90yBlfZqm/
7f2EhGpCfMy6IX1H8zLqth/zti3bdnG2PRj/5/yZ7sjf9xn2PPBPfmRp+rMpSW5bRo69xBBHZptp
VHRSj2D34oGTLAxIDO25mGpxdg0Hc9/KOZflhbt3yIumgibf8XX5VoyrFbuwqFrd+XFvXgvlpKC+
FxvkCTGPvMNwAeDLk9L9cIxVIuPjepaCEqMKvI8bTfZoei1bCgoYpys2IJgJP6SI02hS8l/jp1BG
/OIXCrzY+aPANKkX08k59G2bXZnx7AoVGBctFQYKjcKA6k11xKKMt2y5VQYnm8j6Xa2RLZ+0Xrtg
siYcA8cfuJbQJQsB6vzSuqLjtQSRSlJ8O7rucYUCuJe29cgfl66sY+LfeNM5A5seglt7txhz9lpx
nR39ZSosRkuaQEEsOEkwVxycZo6W8s7zvX1Vi5exvu+XJM7lRKvWl3JDmFCBubikHo40H/CUm6IO
yj55EQkFN7n1MixuHlanPNqUc6L2eaRm98FAUkEp4c12vBM+zNBZMkRhmT2LiUBLOwVvrEd4UY3x
j4qqik0teFIY/sOZARMXeXYymm7czgEw6FE5e+BIC6OTsbh6WbBHdHxchfgs2jZlrICTbiGbkmrE
mpqBOU/e/gkAjBpemKhoSTqhpJD4QJ+165XfPL2MrcsoHn/g3mubO7PCh05y41RewVjVDL6JfwC4
JBusEQe7oXkc4GigPFGAk1fHdfwoCVooFTakv1oLLZ1UhNFAeG5b/2TqKMwNDgEMoEQf9LAdnXZX
i+ZNA2sFdGpK9jXDn1uJGyrtd0kU3zrSdxwY2FdAohz8rMHaNUaVzYqJRd1+GNGf+5Qvh5RgaNM3
YcumS+wzvD7uDQrV5H44TYHc3dJ6WzXjSXWC+qufZE6/iFlJ+JXaAAl8gTjPeoXM2XlAwkO8kSIe
p/JjMqg26pY/JcOIT0/D4SDXAIKOF0O3g3zaRAukOnNpCBqVxgP08KNSJBRWZJz8bqUn2Cg7dXeD
KL+z5Yd4SxNOLXXhNKTY5UDLpc5B3bZalIX9awzdhWBdidJVoZ9M4lGbhL9vjfY4zvgqs3hkts+U
D5BCIRpBcMe8enaFCTCRW84xytTZ4GAeVvyrYrkfSZhs6OlgdTD0hHUFOmWQHyxh4c4ZjV9ndj5t
e6KcKMQLjigMU+QO9UXDPJxizoemdbz9hb5CDMpFzuxQDJsJQ6y4+GIRm0Sjexj4GtAttHjO7+aU
7CynpYqwBuob2/XPWRcA7mR1TMi4KczKuT5TLNNOejevpe090oF8gQ/UYlFNERUkM3WqlQZ+DTao
MvKNxI9TXK/lBB58tJ5AyR+JxJyMxfwabO1uuM0h/SPpeMzgs7UfzErf9MVwNWhTmRzeO2wY4q2C
7m7HBteX4gKEBYvgbmMoQEGztw2+FN1eT5PyDp35mowmdRh4zI2urYwgSnif+dFZ63+Lk+SXOdHz
CwMKblbCEaHMHqz+NjBcmthOZsR6arnIGshv1guWVAUNAwFGH+ibltsQzVlOquCxStoD1IWcq5Ra
pGLQPLhvag62KL+xdMEaUMXtFxt7c43JF/PeraQ2H/FzWhu9564ABORl2c6xBTQqM/vETPMYNAMN
WDmE6Bd1qA2mtXVxf22A7RsKcnUO9yvK/AMeCib+/pWAdthpRb3V+h6To+/sVA3ExaufUk39eFA8
wqa7WqKrqJNb/GLNJ8z1acPAA9tmzVhiHWLs4valSVotlG1rRrPMqYJKeId+b35bDd+8pv32EiM5
iHQJu4lZrRp5UqB/8bi357KTbybMJkfnSplBfolAv/pN9+QxKjSr9dFoGE9maCiqpa8zJF5dvXz2
Rov8XVkOUV/pW32SQMtxjDCoa7Zlu2isMJCHMe/9HT79dKPcFOu/LRSrMBgJd4a+7scW4XBpy2NW
+WC/DX5136sweIz6aw/jaCrNH0UxHGvWLZQm+uemS96gyx4J9h3rzj3TFr6pstkkdb1tE/eYTeYT
cNtdLiQNWfnqUp5YyXuayv5QtiuVVYkHRQs2JY1MmOnjc0tqMl3Sx7QSnwvApQ3q7iM+8Gcr8Lau
Pf8k9bDNjOCIuSWIcNAiIWnj0UCKhKbDLHDiLjfXK9ai77JUW8nEh/e9P0GgYuLMhLBab1leOEIQ
PZwjm5ceAj7tHco4/ZTO6iHQ+94RGfZECKo4DhaM/xX20Q7YqBa5DXYhr13yeIA1uNNMbYaL7h5V
qsqHrIFo5zqf81h6R2go95C8SKcFkN0FfJiorpcZTCD+cMdgm5IB16KCuxYZNCbR/Nna6VUqXHPB
evS19toKfZeAxUlA00SsZ/ol30ImRWP7iK74nBtmXXPb7SopmUB6CzszypcRNuxdk1jLU5Pck3Mq
MQVpEIASnFiLwUjstAw1q6daJqw34Bc6HTYOSa5qbQi8NQtbf/7DAHlxYBsg7uwmIAWuvcw2mn5t
fua99thW5lvO0ts4L2cMH5y2wTBFK5ubqAXC1fCqrTs1KUsxnI8sYN43AynGVlkw6m+c2PPw0CKQ
MK1jJRZJ5ch0Uu8gA/9IsJa0i95FPRVl2OZUaSlULXmrt5WcsErTVjsMYLGRJZAyebng3w6wlLjD
hzSCkdWewQwne1P3nhInPQwrpEbWmceF4bClRjsm6UBLMvLyVSTNiAC25xWywHFJp4M/w4OsEgl0
D+5punKmB+nRsEWxm3BugKqyL61qg62+4JAGc+luJmZI+8YNbldBSThySXZAD5kPBFm+nazGQvBK
1cH2OgqT28nTECWx6G6kY5vwU6tm1+nWvigVRSXzvS0Wyd/qGdFfvzIMvudl0c4pAqyhlHEwNJxy
UtkFCtXyjxMvP09i+lpUksbp1M1xJ61i27EnDTvJpB9BCkVWJcwDsMlsP3UMohy/OQfa9ICtw/Xs
BVOnyYxbE+tetqO2zSpribOxyc5KMJu0DeXilnfXczWQdW7ZaYZPcDzOusZB7UGrV0t39DNxUSbo
gsy9Jbhd40T/9Nay4EvM5b+gJ2TYzupJG/RfjR2xMUf7t5GMJE0Zp5tza+zYmFVEDbam6Cy8dLpK
FioMYuBDaKFzOWAQ5Mw4eMHFm2Nv5mBjdE9iqyPISfKsF0yAB+npIQnm4zCDbRYs4ZlUd28wdjq4
q/8isjnOtSrZGZ2bh5V9xvc+3eV0bQFUhIRqJYP1+KFMVCOnWyG9IiwAK9afegqdCH868xIK+E3l
gEBv7peEOnjKHDek9PMxR7p3ACOZQQ/9u+uO33qqnqj+dYj6T9IEo9/KKh4xyMJHZphWTSV+FKJc
g5kMIbbwsGySs+6ML7hq1D2/5iPLaTyqG6CTm0HVGGQzYFLpzJ4MSb/G+4Q/cGIuERhAn1qd4nCm
XNLyq+9YL+6KCuGwq2genTr8WvTuxzLWdytI75MMaLULd28zW9YX4wn86S2wsJsjJLWXL4M/5gk2
NjIuvpYts9+9twKjK9Ls2an4sw6z/7ri4uEpNx/8AIf81F7tW7gdM2EGFV6yJnBOftbbBjun+UV8
6LatgLqGIysolzFi2UcXIW/eUbnj/Fto6kcB1kim7Nny3De0hc/Ryr9yvGQ419tNoSMZWqWqj4th
fjr+bPG0IfrWeeZtvHWod+60PDqQle80tlspFvItgp1awuzlNmv5OjKu1FgY/L6L5oHTxR5nGCKC
VoeQ6em36JfiG8ndbSMmYECUc075NCGKDMzfQoLP3gtX3RjaS4mTyZCnmvDAochvswTJ4ZY7i80y
sxU+QCOu9gwsg/PqbmbwDnARp46ztBchC39fyBq3jq9/Eldq7/NS2xrFbH8LtHun7a+dXx7YZbFc
mtEFDc5Af5ryfD+7w1/TPi06GF3MBn6C89J1/02rbCit/F+i0nZkusObPpQPbaE+6vY8K0yIV2PS
eSFwEM1yO5iZfkrc4Ntx/M92qdmpkPMkoq+zdYSZKRkNZZPd7+/aedvLmzPDt09knT9n8yHJHO+u
Bnq2MXsvhHHx7WFLQ4Nz6Veql2o4D26KYxzgQZ+QO9Zq+9FOLLDRC/cMW7hMbuHa3Dc00t5kJF/W
kkaKY5BL5jaNceUTWYLT4vR33cDp35oQMVukk93ks2hxldCy6878LXTUmd4hjVmxBOYyo7mnBSOA
EcsDyiAmVN9yr0bRVWTOx/6lqZyHvumr48CuqkuKpkA7nj+V1qA2mIu1PdZ0iMql1yOlLQvwfWEd
XbsqItTaOc5y95Y3Wf5ZbAs4sRPqr1kn80FgutxZ9I6hxr2UUZKzn9HH8Vd+jTCHIYz76UZnXdUN
ARf7RKU2YG33eWafyA88FCMNWCFVuV3Mj6Vi5cuN07u60uPjzB788QaRw/vudpL9Vbq7tz3HP0BX
VdK7cZONAeyNu2tn7cjCgCYccvLjxKD4UtYEnwYjN0cY36xyUdu5YatTHbD+K8nezdKbL4TbzJpg
B83msmV9pXSvRdawzrSkfTUT3JSl3LkBttjF653NAKN/Ai1Axew9ZC6ZCsPyLh0TFy8jOMfNsPFT
qzm5eX2f2rI/z1NZPJnt/DGQG54aE9ZMpHIBmSb3QORBOY9yTAMzmg+Y9F4/sGjhdZqrq+Fhcp3z
N2skLVrM26VMHstBARNJvLh2TGNnm+peS+u/gF4sZsC3mPapylmV49RWu6+n/r1kod0W9fVsaRiG
qAHMLXgcsHmdejT0cTh093Mm1jtP1fadmAx955H+YmPFnmklWsZM2mgshHGLd4T5LKcHHN7wqKkh
8jrJSRUF7Sm1q5fBlM+FUNW1nZptJfrxoaotapg1/XFsh3cHA95usQOY27SulBO0QQ1J3rvRIPiL
zRirjLHsRmMW15LgvGWgKrlVQlhNDNm5ycwlkrpBHZeaxV4rBKajqr77/w+9Kx5m2qOd1w63JWla
eU4nXbFfyC1PJQfayK7MsyWDbZoUyafHu5jb3pPjGOljUmnDyV5Td4uCC+qp3AuzMu6JgckHbc3I
WdHfi3ssFP4bFy6zRjaZxfTPMwjTW75MBd2WPZlcu7TQx9TUfhnQ6aRdVXUQWX3VZLMcRxPtOWCZ
nzLN/DvtSark44PbkmRXo/UTeGfggAnXqiEPyadoi6+cbUI0s/Lienj4HMc+FctMmr4xfxui0fHg
4qTj8/OvZLTMxLj/L7yNH3wAVK5djT7Qb1BuFTp0vrGhQUisAumdzFFnm+DcWFzGw7rN4OGFeZN8
se60vhNL/RBoAbMNNnMjfBIHbR0j9lmKFac6yyaDCTkQraKIqQo4KWGxksDLZazDVCEiXoRzUhoX
+PHBxktqPzYWYHgq1727QKgdCfZdP7s7j3vhJyW82a3VvndLiZs96U/JQkQe6/AdUofa27lHCI5N
F9uCMUfY1HgLZLomZGDn/oDBjoOP3Dyp/psA6LvewSQ6oRu1uVOdmTwmM73ypCXuz2o9Y/GPek6L
k+7mw84aEO3GUTD58rUeLK/5ze498d44gmx7lejAh9dPofVeDP45OS42hwqva1wkBUaGWycY6FZk
C5zepoFQjsD6ZgeSjX/lcKTubg9recuzMB/ZgfM2c829ruCGRwcygt8n8VJw0ptpuhcz/fU0OpeW
4/pyG3JFY9HQDdN078betF70xockfPtH+hIoFCtrihJ9CaLUMvtrWLZNGbUFHsPCqZcHg5tiO9Z+
2C+Te25paFKoUU0+Qsmqydulbb/XETtf8ln96svZXTEcj+Y6nOQykpaq1nNqOtbe5mSAsgGFu2YO
ly6/OI2tk+u5v73xyI6j5oFP+jjegH1MmYs9bv0uLhwTDBYvHUeKebFqVjX17Q8D9DZc+0w/S5FH
cmShjDfXKvTY2barKL2JlbEXcsThjKRWxWyALGPHvwWFav2qZ6DocybaEDaynYlZJm1vq13V/SyD
bJdNRCvWKUseBqOJWdKX7VKPZNyqNkCkoxYf99PQl9fR4AApW+j6fabdgSi+9kPK++iqel/r67sY
OC0JQUBtYo2EU+ZbjV1d8VDf/feN5Exh+ucJGjoMY106ikuWp6zDHOaTZG5h1DpsLr/kpFrY52v2
63M3q1gFzG9zx1n2leq/RDq9ZkprHyVD/TA39n7dWVcfIXqf9j0cBBxEKwLvSzNBgPJ5WxiMON3B
IPp4QDUYwqrrzKPmsY/RMwbviOXvx2eMk02J+YBwyy0y6UWMh1duZZbZ9Dz9PjHsdt9MeE/KTLXh
VNhAJwp/R5rR3pm2b5yYAnTJ6jyNnapZ9WFcM3mCHDx8oBUF7FLxaW/p6kgdWXFW3AzMThrBivkn
W1bnBMxD9f+xdx7LkSNp1n2X2aMNcIdczCYEEdQ6k8kNLLOSCa01nv4/qBmbYaGJCPtjPZvqLloZ
EHDgc3nvuWSgWkalXzrjFBFmhsuxSqcNVATjSbEQzPcm67rCZNbJllkmqgKZLrMsM2/2nocZATXb
BiDAa4Fabq/1AHPM8N7Lg+9gwIbNNKZyD5GI8A/eWVXnf2wDtVdQi2af2H4Lqc3Vi9y+rvqwuSkQ
TCCyQzGJHD88VGmyizOn3EdJ9mqnNV7/xgIiNuDWqO1tqmoEFY+IPQQBKI8F7vXdhNZ8q5XNn9Qq
k/dBLa8Lc89YP9yM8grzdH3BRrC/S0Mn2sL7smYnU3A1+f03Q3joKeoGrFGNa8SMLP0mGxXi+xSC
f2vdejNtjmj0smIWM/+rJb71ELC+h2EtrvvKnMlOfwXEtd3IsN5OgnE0hkoV+P5e4VzocgLboMaI
PZ4zVicoDO0Gp3D3iCz10p/T0SMt/05ue7CTlfaE1OW1FjiwDAGwWp1efYJVBIHfdwmwU0O792v1
3ofk4qlmvWGXMgGck/zO2pT5sEGwRmFl31C03lY2LiZVjruOpCuXo9WtWYzN3vLj/QDqBwNMg7i1
kjf5dKgs4zLAPL+3OuA3DnmN7WU6WvSsGrsJ9ZQWF1VOdmFq3gY2jCP46X9k3V5mXf9oe96P1q7I
X+vIhYj6d6mQiUQeB+67WRQg3uLYuPHZFN/IOswu2Me3ddzsjOI+sAZOzHsEe9UcY9Y94gj5zX/U
oTxk0i1RKm/YiuFXK1F4aSq/bNjqaGRRMY2qz9IQYQu7RbWug7BrOoDOVYFLiu3FICaDxmwVwFLG
ix5OpKCVt2k5cxDAgyGkug96YD+jquIWihB84LgUl5MAM4Mpl+SKJieWlF0Km0gKJtz4FQc1JayE
3dc5deIqVSGec8i6q3U0P2N7R2oGfJsSTfwIHKMyu5uBsQRSUBOAY/KmqzqSNxbFe1C8SNl13I/p
kdHuqk6Td8TkqF7waITR9F2FumN1+NaVMG92BfrgshuIhYdYva+oFDdKX4IpswiHksFP4R+ausdl
VQlx0Vrmty6K1duhbR8LXhxbQMOm7QSbcD1Wauab072TEI3AQVhDjiakRIMEO9bben2rapLF+YSJ
1bFaJmSevrHYyWXpmWkQpz4w35hXRmle+n76YOkcGNT4xOzeClCg29ODfMB2L25Cf3gg1Y6toTAw
9mkO/iOvVO0qncpgY9TG4Lacum7rHEMEw4r5IFAQgc8h7WWI2g//gu6CFXjlhPeV2eS7TAyd61RE
gs4wyx5pGMGIACd6H+Vd36KNyht2jOluNQ4EUSdVFfq4cewGmHLIMqymFMSxsX9hwcY+FADHtvi7
SZpup9gNK0FksJplF0OMZ9PREEDh0erLssdB6GxZyGYv+qD8LFMdCD9zkdiJnJta68P7+SxKTHHx
NMdpKKR4jqXnPGQKx8VBY/tPA0R4uJzOAe7vozomHAchoe7jjNT4VuUEoeG0L+yHaB9SrQNgKw4f
VO/B6Yg2BbVeH6rE/IGzmnhKlWcq04ZY2m62ebC712Bo01rM/lqlzLKbiki1KRCIgpC0Do3pPGqN
RyxOVLZPls7JVGAC+w1K7VqxMSdOHfafukrsF79Gs44OMnYugEYzUyutu3gQr2xDNJuqhUYI1/wq
0mvMQWrxK/IK9cbMUdtneTrsktRTdv5U+Ic5VFVNHuvqMW2m4nnw8l9eKJGmtr9k/R50SQ+JETeS
Zu5Z2xj3GZ5YpQvKS1vFtCU7dDQT+JSuyKcrNj5fWUdmV4mH9ytSWcwXb1Emip9VyjLSL76ZTaS9
MMH/MeQ+qLvcuBYNyyb2MEFAQYI95LrHHk9blRQ99qWYzQjTbmDg1zgolBrjtT4Ds5KEEbOvrye7
vmrqVHxLy56DRaPvHotU/SMsj0Fd1d6nquT4dggwA5bG3kylvFAMGbvE0mE41QqAF8bIvrvmp5dV
9DAZ5CwO+FiiEOdpbX5TYc3KymOtbAMVy/TvRY8xYUhBHWiQTdjDUC8ChmCWVzea4x16iR4gDIId
rGimxQwvrLQJ2W3IssPzELF/NLuRX4VgOyDLJmVHcCsbC/4WRumtn1WMwsps61HgoUAE2+Txi8zy
B73StMuyMun3fONghwAomrE39u31VHcjqXwSYmBpPwj6s4R9qrFqf0ytta9GjiXQoyQbzSvedCiB
m/wCbcglWTvjBvXcT0ye6ibQ8FKm4ZszqHRgCkwtUyWlPkealZTSv+lZPqt9uvM1dHFVhIzRJmek
A//HbhC7H21wo9Q25mc9yveq9jIJg7Go+GWn9F8aPAumveZ4OabiMUTLvCtKU+x15hJsNGwm9K93
hVk9WOqIX1GgSB+N9iprfYM5SoA5zRqfs5ypBanXeyNi/jVSwFdjwiK9DBrsMlGDaTRm09NOoFMw
a2ABkkBWgTIe6Q7CAcnOc9SUj2NsNJDnt2XFgXKIGF3V3+Ocft8sgwd7yroLPOgc/MgBmVuP2DIe
/3SJTnK7QZtZdX8wovDWtp60NHEgRDUbO8P/k09Cv+9D8PclHIoSp3woBJRxv0K8SbQ6G97FdaPk
2oUq2IgdfGMb+Q57gxMnKpPt5xdRarAzxRHzVd7MUNkccsYIneKyDPOYMU7cKbnyh0Vgu8fbNNLl
oPYYhM0uiyCsW0uYInJUQPxnwEJZGNhXSq9jco6OurFActljIt+l4by0VjNe5iF5C0lTgFLRIZRy
5OBqxUtJXuQWjz8OuTbq9iau602NRdJFL/QhWhtDCCsS0bXVnRN4f6y5pwpZWF6befbcWRqw+Bao
W9JV4rVrbW+n4hnasGbEeNm2w01UlBysePBqiDZicHeCZ0zm01b6mJOLApOExcRnJ4l9PuA5IFdu
9BEhjCgRWZpITpT6eNdnZBDng+cKQeTfUCEhr8C1bD29sq5kMf2kg85v/JZ/2GYMAjhiJZSNrLZt
b7qGGePti5wY2bYbNA6eYQSw9UHweM/2pUyK+j4J0U6UTZAdRg4EH4dSKI+eOodF6IhT0N2QDdlo
ex1p3DWBJhHZ8BymBQNJEQ4hK8hAN2Zp2wTbEC+gAb4NSvq/9KYLA9gHGiZ4zXLeI02wE03kDcZM
tJepeemlzMFzr3tTSzjL+shmLFvbOAw4xZ4MM957wgT2O3wPB2BVgqXbRi3tF+JaITY3lwVnKobM
79vyIW6Q+RGt9JSOSGV8j4l0ob6pWv9Ysb1xZzhsarSgVDbk1tzEQ/XLzsHiMIsciTugkJkFiXBv
llANAMX24B3mVa7DD/ZDgAuOU23rwPjmlHAZ9Kq8mBQWJkbDP3BDI1Fg/5pTfBX5IvRZr+4ucNVc
pnWwS8fqIKV6XarRX2AL4itf+2AlROZkwqekVXLv62S0aRF7qH3MJAaIyNaL5YNjvamkfJL2idzE
xEqQhuEfaUZ/REV+HYA25GWKeZd0SMvh5D725vtY+dfYCvYJoqA4r8JLr9LgoVabxEpvEkgaeOC8
KzVKHzLAPZyUdUwNSf0Mx9lBbfL+6sS5YAsd9x/rpEg+xpcY1j/ENGDkrpwXfzI4I2pqZl5A6tro
j6Y0b7OZEqyP5DzHeBT5M5Irdo6q9i1r0l/40H6pef6bpIPnLjR/9aF2j6obChz9F9OSxh/snTIo
HwT81Js7XUtrBJlXXdM8EL6Om55rpR2HH5IcmFEwQ5K1/0eRLCo4vZinlEBJ/OccGGLhNC8quEF2
zy+RVN+KaaZqcNXIYR0iexbTzBxJnkISqNQOfmT/2ajFLWHa40XLXH8HoOFRn54z1XGjUIoNW+98
sDHR1swD/35Edf4pflzvk5FZ+cCnNHovIcsSkj7e1IkDxIDlBTTOFybOGNB8+VjmA7MzL/swo28T
J7IbNU84RtVfInhtCalmhU7LdxLloVe/4Uy+m//X6Z4si+5fF9fMkb1D3mHWS2ZcpeYbvxgzW7vt
kZYQEJr7tU5Xr92pZTBc2hOqdPqsfcVi94DdHuHrpP5V1iNmn5G3V6iXna3Np1PeRT9w8lWjZ2j0
v+KpffjbcGA9KKH5NpQJauv+J76zW5J4hu2oRc+1tL8B/LubsBAKzqZbJ79Piv69GMfbOERkrOr6
wclR0BhC3BBiDTQi+Ql9/nVE6G1MzUce9demkVrAuaS3VUnP+i+c/f+FMLyMxcd//sdfOU7oanwC
o5hn//Hf+QxzlIKmQfVfj2C4zH6HP//tv/+v4AXH+peuajjzdY2Fnaqb/xO8YNr/EqrUHYBsrBP5
v9r/Bi8Y/zJUzTFVy9AxXwEF+5/gBfNflqnyR9sSlq7NUQ7/P8ELc/5LnjDKZfNjKUIDUIlr0DL/
GUrgiLAz64RkdDSjMFOmaRy/B8Ic7j41wxfxB//Mz/nfyy9ycyJLiUc+f+aLkMD8qzqJDMhAalW/
dyjsHWBnPcjTRmtwwh6/43zlrx5oEXSD0De2MdGD0GYpHd2LRC1HkOPzfWWCK/7y+G3W2m0Oe/gU
5gCryIx6PzP3wVh0WGbCyWYCPhG3dvz6aw23CIuwnFItIoc8uFYryDhyFMt+alh5jzejTSa6q1gT
+u6U2IOn4zdceyA+tM8PVKAk7qz5hsRpWMNVDoEYTiibrOGJLKX5i/rqxaj/vIEdTpzptNLYs8ua
R69eGEjoSKpD4u2uYokxmhtAD0CPjj+PNl/3i/vN5faPB7IgcRs1CuwW6RLbTMJ2Ja4D/C9OovxA
njdEUNf7gQyK0VJuOC63JZHvvi3Sm+M/YeWJzTmT6dM3kvgciCYGi6neFsZWVvmfABNcqbI1RQbG
7fGbrLw3c5GwBJnC7G127/ZwyKw3v6ossrjU5HD86muPsOgeEnvGUUpIv7EMww81J2muZttzo3Jc
jm+zycaL4zdafV2LniJXeqMoA8Ng3x6UszeY34TRWFsfh9F2cjhlQEvj7xKT3RSEJ68xAuLjd15r
wPnvn95SlSBnKwSLeOiLgE2Zy7E1XBiO9M+8waKrEIOvsUaCgWMi5YRoERPBy5nxDBA47wkWfYXA
AJ7ldaFgkR0t86EhcUN5thRd9U/0qSudkbnoG2pbbdV+MCggy0PGECIVZIM3wOaRRiWoTPZBDkEE
i+i851n0FE4ezzuHyNByxZ7Si77SEA8MYZp37vEbrIwRxqJrkHru2X2hWG7TtKI5ZKwyAV/gouaM
g0O64UTxrN1mUf8lnAhPDqntcqIxvcTVGNyXSNQf8NQF9+c9yaL6+xiif68ajouMk9RArQziawdU
k/2ESi4eznshxqIXCCDaxrZVELOS6CNJp4DvHX8+Nz3+ECsVaCxL34NlTQuhrbdAebFFOeg/0B8V
++OXX3sNiwJvOyu3bNhjbgep+WWIcRsysjIlD7GDndlC8p+dSBvKbCRuxXb1uotD1i3oMDcgBllP
n/cQixqH4wacZ5hfQVlJ56IM2khln7hom6uYPJjyzLZaVLolRllrZES63phOt8KZSs5PHXk7cqR6
3pTQWFR36gDTwJVB8bEMbXeGb/YFZ4LI1q9lCZrwClS0Yz0ydZXmeZM1fVHv1kiTqaphuV3Fa3ID
g22dXTaA2jpR6SvD5JzT9nkMGcKxNBtRWa6m+NLa5AKNFmc1rcemQioQx0etXoUnbrbSG+uLmh/9
yFfTnm/NSLvCgp/YKv1NIkTXsUi1Qu0uBp6o3thaow0/jn99c0N9MZfSFx1AMviehVwMHLsjAu2O
3f6p/qsWEwHoCifeyK4ikcDsFOByb9SI06w3BEPSeDx++5UOYpm+OXocPNux4uHOV9pdoCeCA2ni
go5ffW3qoS86CKNrhrAUpeNKImjz/YSut9nbfpSMrs/Jsv+9UPQ+PeiwMwF/sYLLboXFOTMmRmEY
Jwp87RkXPcgMJinyPtTdwiJxGv2l81EMQ1+e6KDWvtBF/5FU0tTGgbAnXYa9y4lZtEeimT0pdj65
HDu0J9Yta4+x6EBalMl2FPm666tT9B7ZpfJAXId/ontau/qi7+DEICNswHIIQuvVaAvAiyOSNsTu
d15tzTmHnwu5DrFsiqGyXQ5BcC7rFoKvb2UhSdjKwrYgNQFto/9XkU61OPFmVoYnueg7ZJ8lfEe4
mE2QkmzI4kpAUhP75Uc30jWe+LzW7rLoNPB/xCWaM4sQoyTemwAJCIXzSa/TijOnbXLRSWBgVUlB
GnCTt2jFRGh2bKUZ1sXxKl159XJ+sE/TdFMDYjcwQLg4zXGDNJC6ofOL8z4sOd/109VZReW2Bk7T
Zdse1GGgfc9gHJx4w2s/fVHamolUGpDrBN5SmR77LhNwQ3wFV955TbOo7SACnCUrEDmKx+6zosry
gvWAfmbTLCqaIxyjAHI7uY1HZqSeMpqRCued+C7XOl+5KGk7ExO7+rxXjQN32bcH5K63RP++6fCm
BltxYQpfoNBG9mJdHm+vlQFULIo8UpVK7b2al11EP1SOJTd+O4zgF9D8e7hptk6TnLjVStmJRXFn
+HemSSPPqleMD5a3cXdBTlaRuQ3xJCeacOXzEovSlp3VZREId2SRZvXkNHm01/Q8PrHCmH/pF0O/
WFR1MxNZepLcXWRoxCuW07sSxzd9gdVR6t5bnaMycrzoxMe29mrmdvxUh1qTJp4Ne82tDQNvRiUB
RU8YNos23Xl5xWHBkJx4sLVmW5Q8I74HuVUS5ZFHCMMrQ0CJCpBX7I5/ZWuvflH1BoKNWCFxaG+z
e3HVmHhVgIom13hNshOj1dojLAqfjVul09qouahav6+fPc2P/ZsCd9zHeY+wKP1YC7vSxz67H4Cs
chg2vVjWrAPw8O0dv8PaEyyqH+RrrNu2Rw5lErBBW6Mv5xSwPXH1lUnPHHX8+WuSRaQLj8SFfZEp
P3wSozgXde6LOrpqCiRpZz2CtijxuJgqRanN/34EncMzgkEBXZ939WVxGwTg2gEhYQ6S5Y2Yr16f
30CL4o7VrvCSmqtD1QGhXowPfmGiG45xbHBIf+YzLIo60DHsqUJlD0dH/S4zm7hgZTqz+RdlHA9p
gnePiwNrSfeTDl7b70HnHG/+lf5oPv35/AUNDTteyRjz0wXUfqd6HhogL4QLX3SF/r224BacdyPx
zxul0PiyXKqo/yMDNKqKPQLvwoDZQMqDGaYndovXhlttUdI1gUdI3vqWoBGN6F/4YrFzUJJya8bK
wa/UfdDpj2lo7Er0fuc92qLGVQ++zYj/nGCAkflDhOgDr0Q9hD/1WHu2nOG8GaK6qPaSfBXifNoW
8x7hfWYUJrMM0jrxFCvdubooc0wnih+Ca9jnumJe+IqJzIogtnv6wuTEx7bSGaqLWh9aXWS6BSYK
lH5OYC7KI7ASQ2BZu7PehLood5xMTtoW2AYNEPZPTmUQipLavAvc4Ru1cozbdERGePxma0+zqHot
9ESVD0T0IBNJCC6vtV1NKuP++NXXXsei7NvKK6SPmsttHPmOo/x6qNNwk9nKiaZau/6y8OsxSsdR
aWb89x297g/p+Y8xodHHf/7KyKQuyt0Jw9TSMotgEaY8m6BHKtflwVNn+1eECckzv9lFsWdEvZOj
DlKjCjGoVMTJsRl135jD9+NPsdZIi8rmJLsvauboe1GF+6z2noniBOydXh+//EpnZTuLirbD3leY
Ioyu7k2qK+Hcb3HwIGnR8mTv51HoWh5cKL1q8lukS/5Oh9h+ou2+fkO2s6j3zjfaIObKbsL08A4k
bLaDxiwOymhb2I6S9sQKYe0+i6Jvy0SoiZe3Lskq93GKIVoXPGuBc8AsnT/HW3LtJvPfP02rPTss
ZzF/6/ZdQYp1Nd2n8Io2ligekiA8ayS2nfkr+XQTJwMTXihp49pa9GG2RnhFh2M9HH+Crz8121nU
O0ztBgRqSG/S9Xda7d/Lqbsu2uHpvMsvyn2CERF5Qdy6alXMDOZ87/X5e4Lw9bzrL+qdxNyhDyXX
t+EWxBmaoCi/0oR+YuRYe7+LQs8J9/Ub6SNKNYklUMtZuATtsSFou4YLeKIk5k/y35eCtrMod00r
Ckz0QmG22F03WDjgx716ZFD5gP5aUZ6Yo6y8antR9WDEcCjktFXcMqHzpj1EnQuP+LLjr+Lrccm2
F4WtF/2ICFdT9vnUHapeoNw88RbWfviilIsRpWJezP5EDdVknR9SpguT3p7oDtd++KKIw6QZgrbl
h6P+UwuOkJ2P81pkfp5PhZs4EOKmmPeq5fZP4ZV3sWMdzrv0omzbsosHJJ6Ni2IQ9fbYCDdqQbUd
v/rKB2kvqtZGaBWpidNA+wfkR5R8k1zbqJZBITyKWpz32duL2vVF4yuFrip7+mN0t9oMXPxZ1rCk
fLUElpuc+WEuipivviwTlTmBMRGixGlfudU7MkGOt5W21liL6oU9YDW6gZaXVGl3uAxI9cBytPHf
K/gB990+A5y1Sx6rV1Bop3baVirCWpRy4AelDkS/wWcCXkUN3w1Qq5tc8X4df6i16y9quecccRwz
r95rQXFAGWnuPCV6Ass4nnj3azdYlHTVtirHq9wAAsEDEHyEwqj0Tee8YeHf1He6MaK0dup9lUpE
9/GvRCS3tWWcuPxKj2HNT/WpsDElWZKApsZ1eqnfmblRH0p9ME9U38qgYy1qO8DrljADVwCaIsZP
2/aXhRbYyZRXLZT1mS9gUeKD0wK1c+hALKH24VaN0TrtDEyzCV4PaBhn3kb8s6XAfgJ7i6g9Xy9+
Eqj1vTfyN9VLTkz31z6jRWl3SNMrU9JUJEBxKjIPyUrCdFy20PXOK4VFeWNphh3rDKwoRHBTTdZ7
FPa3WPhfj19+5VNaqumi1FJ1K5CAIEp5W0VKuA91O3SPX3yleZZCudav0Le2HYstA84wQBrbtIEy
TCd0eGu/fVnEhpKNvkxrjB2G2IpKvgNHLs/7cszFqDwGGkg63OGuPnbXQSKv8j4nVDE9UcIrRWYu
ShgGb4RiGNNW3HtPgU3CWaS+gIYst6VXTvvj7b92k0Ul54B6nQ6WFKnWoSQ2vjjYtk+kSPpbyeKL
4/f4e8vsi9mjuahk0rJrrIt95Zpa7qY14l9DI7JUT43fstduys5zdpkfXHI4g1EPaNguVItnXWmA
8nvqqUXK2qe2KPRekfS4uBBcPRD3dYO9Xbdeakd+O/6Ua5dfFHrTExBVmHnteookd9wgEaW4VNNT
23crY7i5KPLOswmESXTCk5pwb4mByCuvfvRl1W6EHd7WRnWiN1kpmaVCLpxAYVVYYF0HP0esj3ep
feYs2ViO2UolEnQrlRukMx6/sswZ/osxuY8EG4RnvQdjUfJGnA0ZoD4aamzgwBCrF+jflSJ+OX75
teaZC+nTwDoghE1M9h7oUTogciOwGnSq8kTjr3xESz0cCYwGcxlc2omufYea9YR6f68rxYlvdO3H
z3//9OMD2IMgLYPaNUSo93sR50BofY6Q4xO/f26FLyrdWFS6DuzAbgEIuNOgPIYp4P2yeBiy3B1A
Xx5/AWtNtCjjJDRKdgS4Re11t6Xt3+btcGjCUwdra5dflHECLSMtuxEYkbT+UjHybMkjah41H2bU
eQ+wqGRhdXDyQj7Qlqh0kr20a7+EiIPm/8TKa+URlpq3dPCUZqgDHkH3q400xT3I4vugcn6f9QBL
yRspuW2rO7wBOtRrzNrXMSHyNrD045df+YaWIjenh3obEevmZnH4DbX5E5DMZ7Pz7wvYdufdYlHE
HPJXKnPuylU5CzTihGU7sDk7vemBXB6/xdpLmP/+qdTYdm08s1dKF9vfd9M3b0aO/gn2ejvv8otK
Bnacxn4RMaTSVjOfqt/4hu1vW70+rx/VF6XcyKhUIhzSYA6G12GYHkFOPLaK83r8AeYf+kVPoS/K
WMVLN2ZADV3bTkz4d1FJpQEofz5+eW2+zlfXX9RxFDkERkUjP78sXicrBRla3oZK/UuWSg9V3HyF
kdVCBpIGUE5ykdix0XCmR2c+36LKu8gwvdSWpTs5ldhqtX7X9aS6HH+6lcZbatVaJbNzY8hLF3Io
KcYbS5akJdgOqXbn3WAxUutjrjqcmpfuWNRNAXa5LGsyWPTyvEMcWyxeD/qRkWKA0ZeYc5Rldo/L
98qzwvPKQyxbnw2zIREydw2c5rWTXFk5kWW2c6KLWmv/xRxjjFtIN6B2obv5KjD+wYKf3TpWX514
wSt94FJQp6VC1XtHKVwgwr/Zd70ZTFgVpC3dqZVaXBx/yStd1FJXZ1kD/vJOLVwZV69GOBob1SSa
T7IrceIx1u4wt9+nTrBJUJ7WMmNbbpqyj24axittEvFPHOPZKR3J2j0W/dQQVmbVDzQVOBeg8GYF
v0Q8DYl2lljIlnMH8+kZEpH3qWK1hVtldnEYa7W+gKEWnBir176kRR10spNjkcCaizwD4k/u+eAr
7OKUtmDt8os6kIwRhgC56jqZR7CSBSRXh5Kam6fWwCsf6lJQx9lunGdFV7i2lUVUWuNWlf2aZ9lP
Ql3PnBUvpXRWnApE9hWfkd6Q81M/Bs303bFr93gdrDTSUkXne2MPa9wv4ao571neE++h66cOYtcu
vphqlOCzyHFLCzwPSvWumBpBXnHanff5iLkoPn2cRdMEkSWN3PVUY8t+tLoDFGTuz2uX+ZE+Xbwa
FRQjCRe386YhztG4jLOTErx5H/iL8VksyrYMITsXtsjdKBpD5dWHd0aqeQSVXz6ZaiurayXwTHXb
eoRmPdSWZxWXpSNMKEc6iXaXbSliLYY37/Wji0tJ9ru+H6Pq52CT/rjL2K1nmI+bLLpMe8+vrvwB
e5+rTFFgkPMQc27sSGF272oTx+Gz4+VGQ7hqbdmk95nErvWDowGsMGSd/RgsXfceGt1Uol+qb8bt
7ySzAvYh46ZM70w2OIghCCOLQAhQRf2+L6oBnmClOQa4uhQKqjd6ZXWhZXJsD2wiT/6hd7o0w9ZQ
mOplD5XVucytmZvdDkOgXasQrD22SEBXZme+zkVHlg56yy9nTFQ4ud/k5PQY9phvj38rK73wUm9n
dAh9oBcVrnCcgUARB4zKEP3GwX6iG167wWJGUqm+NGPOIdlaiUicohOQvfJuRtXLeQ+wGNJBATpd
Zql8jyp0CrKpkwvsgOEhl016XrFqi64gMEMyT4RZuxbHPJeTBSSiTCr96fgDzD/0i4LS5ob7XK2p
33UduZauDURmi3A3umbKO+3LoRKXowzLm1ZTzzun1RY9Q5mFDaYgh8bCtU1kWPmtykptM3rtiYdZ
e9uL3oGMS2AKdkG8QFMa/s4ZjZy46AiupRHGZ84c/l46fGoxLQPIpUi+WdNPjWFP5nDxUbTB8NtS
eKTd8dcyN8lXr2UxwDdAxDwlaHgtevIH7TRZxPV5zh77b/HMpwco2r7qytHKWSnn5ktWpO1bTGTw
71Qf+x9jLvM/x59h5dNayuuIeZokiTVM1ktnsjfSDy1ODxVT3JTxJIE0h4oxQprrh5/Hb7jSaEvF
XV9kiaYOPgO+nb+3edu7YRieOWYutXYFWTTR5DOsybGptk6rmYycIObP++mLIu9VzPhGyI5XRqDN
VUCmJSFBtfrtvKsviryOMj/2yO5xjexviKxU31nkjifKeq3Z579/+p6sIS2ntGYyF3vAldrMjjhP
b05JEOcW+KIS1EVNC5m0Tjgv+ezUvtKT4o5p0LsMx29tQyrree2zGOO0ShvagcWxC4lHfgQYCj4I
d4Slfd7lF8VsCJlFAREermFanXIZO5m2Vb2+N07oPNZkb+pivo4Z2vPMxAYYXbVN/BBmI3m9ngXu
cNfXuQKhMb1TbKsTF2bDeHJlm2M1XgWKYeQnvoGve14cZ//8BkiHZfJOHqobjvl046vaMCceRy+6
HYiL4624dovFQ9aRnuV6pqVulfp3FpmMnincAF788ct//RVbSxGRD/RXN6s8c51I0Q+ScJ1DUhTn
rUXwei7aJzZBdMYydfWc5KVRn6qXPNK7A9Ha5G0df4KVBrIXcxHdAfJuZmrKRIEoC0IjIUGL53Kc
Xo9ff62FFn1UVWS+T3IvLaQH/Y3dgHalFsXDWVdfSjcrSzJ/j5jZ9yOM4y2Qd3ahwZMVyYnvZ+Xn
L/WZpionFoQMe56cuZHEfttssw1gEnfnPcGi/Se1rTDzi8yVUgMiOvRRr7NJCOD3RDe18oKdxQsg
NJUKg3fm1n74VjfxIZja71h6/jrv98+3/dSPk689Nk47ZW5RkW0/+PLPRPbZid++1vrz3z9d3C8n
ra5jMoo6Vb9IwFkKUZ+Y48+P/+8jhOUsRggirVS/h3HkTj3SaHAcLrkRj6S93Sq+OO/bB531j5/f
BEnlaxgxXcewJdiMjuRDv8rOrNxFyzskqHS9xugfyQATsUOKxnQZNJE+7nrghNafs16wvXgHAJM8
25Q+JWbOMWBD5thwbRXCxU9UwMoHupTXpUpYl50Tpq5I2qck13Ztoz75mrc//vv/9px88aaXwjrw
KI2tgibFzV3vbMU5aFn3UOrEfZIEA9DvIjf0WwB2f9S83OAnPnHftcdaDG4ZWdJKjJZyD3JTO8iY
+KxuVIpn+NvZic5p7RaLwS0JCStTRZ24ICOLC60mKKFIJWmMIemqx1tv5RZLaV0xKanqpVnidlPy
V14m10JB7TuCFj/v+oshDiB8NrYjP5xJv010VF8U7yAYq/spcSAQn3eTRR8LGsnzIOIk7lRZv4wk
vsyD4LmIxhMzqbkSvvjAlvI6vVM5SsdSijE6BwNalTJ4sdrmlJJh/pVfXX5+NZ86wVDUWRZ48yuQ
kYf3oCiJ4GveIjLz9kmsmKRIpvqJL2qlV1yK7Yg+aoeJKASi3+Z8FjXctGmFZU+DjAXo59Ricq3F
Fp2vQ3IkwVVM+bW+0eYMKbSvcHZFWZ+wO6x9toue1+56r2D6zHME5rjTYqnf1wUZeBMggjPf+qK+
RzNkr74vwZBr/pBfRaqm3glBnvaJR5jZi1++90V1m7oUpKu3fFa4HFL8pARvQyWB/YhRRTM68gWL
vN5x/q7GblR5Nr6qyA7y75qB+61I/GKbWrryZEFl5bBoRBlIqEHgKMlbkQutv+iLPii3rRENf8lU
n2HnUXM1hkGHYw8eKUHgQUgqVxrq00ugYVV6rLxgImlRRRB7FxWBMpGZqAQ1meqygj4svLw7Ma1Y
eYHm4gWqnmP5oijjfT3I2CRhe2jsP7VOqtkhJMZFnHiJf9tnvygudfEWDTwNQSUzHUyF/UEatPEb
skh71Xqe85TP6d99RCxXdWdWhMINQdceyqyJn2Kk7Ps2DdTNMOb5Rkvg/CZSf5SOKUDUxqfcbWvN
sFA2G5NZitndv/c9zuM6EipuejNKD72uRt/P6hyXqshAiWQ3dR1o/8j4Vnvq/+PszJrc5KGt/Yuo
AiSmW7DdtnueO7lRpTMgQBJiEJL49d/yuXqPv+N0Ve5SSQoMSFvS3muvZ4Np+NgF/othfOkJzmIv
zvReBqntrsg6aRCH6WFY549i+OoMeSE6ngsj4Uok63VyYCo0SsRoo/LjvC08JCmbVQ7BeszQup4f
piJo/000kp2LJaOhSFK6JB2S20G6pZ0Vu3qQuzSFtmBGp9gXS+OFWJyegud/4j5HhjMiI8z+B103
sEwNEIdjf9SgRqR2+qr6e+n7nIXiCKBp042mu0qFaZ4h3af3Oa/dD9dGwRe56EsPcjbHoOWozZLC
naduUP/YmcRFUOGhoaGRax5X+fJliepCTgPOtf/7ndUceSU2iu4qlH9Y/gEZ93ZeyR/dEiCi9aGL
8i00Snfz+FWC7zQR/4/4ca5gDJyOkDJR3dWqgj2P+AZeQQAZhtUKzqGL5DYWw87l//i1zlWNGWFA
aYkMoI56yOZDIaZk1+cFpBJpvYjwi5F3YUz8f7JGXDtt4CKzcb3RMFNvaDWYXj0InAC+2Fde2AGc
e/3B7W1oGo8iWZYl8y5torpqgvCrpMalq58e7D9TZ2mQ0CUm4lepB45tbDw4WqL+8/eAeenip7//
z8XDVEdCZIKdgKjHECAn2qdfvPhLlz6bjCdHVRBqcOl1pWjpwokhGq7+/qsvfdOzBdXD6bCZ4IK7
6Zr4euTzvhgexvbfVuvkbIZD5xlmGDJso1s7HNE/2e5cEzzVot39268/m9csyeBpS4Ji4wzMkHMF
Ci4JwgRMdP7773e4FDrOlYxwCB5ZApueK6XG33EzfKB/8g6WD4+jIzsWpPdu4UDs+Pm31F+N0wuR
8VzdWKdZDYKVaa4EqO+7pWfuGA2IjhOpowqFovyLCHwhSp3LHAPvUOKSYwMnUnI9EnrLFnZjiQVw
ATSIXN9g3K2lMv/m5AnL7/89RYADHsxE+mKDbEdgd+rUWQMvzHzd/P1jXZgn5059HFLiQVBVoNSd
3tSgv/pk+PZvlz6b3Z6D+CZr7LjEbNDpbxRCuUie/n7xS9/hbH4v6OAA8LhnG6mzN2azKlg+8um7
RC6FqPhp8YDvyK/kMpde0tmMX+GmNYEF3yA3WocbwBnNHzaq4itd4IWAQs/mfAE5Os26pNjkFPiY
co74sAMh5o9Z2BqUf39flx7hbNqbFAihbCAFeuJXEO4eI0C+/37lC5pNqB3+9xClIFrCSK7mV5EP
yHItu1aSH1nqIAOBQmI8cp9AdRzAah1WxKsLi0c7j/2wzdA4PP/gqx3p1Yyd8/hFLeTCo57787lg
iOBeM5+Ok+NcH7pFyWbXZkIH1d+f+NINzjbiqmnmNI94tjHFGiRHADe828HlHV30f7/BhZ34uY5w
nIE2WxjIsqaHYWfHloeGybuOjb+T0O7M8FWL6YWgeS4lxJYxIZqAcmR0y7HHCm+7tlYAfwZ7SbMv
CjuXbnJ6i/9Z5DVYeBObcZMFzJ4ykNFdvDYHv0bvRTR9sWpeusdZNKDcwD3GoFkBFJMdYFoPILp8
4LjxG8mez79/k0sf/SwG9F2ehyFh83aJuQRiJoDjjqPh7t+ufhYC6tx3IQ0IzGrQQAzU11jfiYzM
b3+/+oUAc27ZR5EKJFE6gI8VAkHVpAyqs7mIKp7Tr9q0Lryec0VhM9qoR+38RBfl3asGHqUu03DN
vthznZKY/8fh4FxLCBqbHWazwAh6xAA1E9zzw+Q2bvK90nSv6vydZ181N156lLPpjfZ0spI8mbZN
EcldArYgcEBf+idemNvn9nzExmQV3Txth77eJlFyRwmk4MU0/DER+ula/+vv3/zSfU5j4T/TDvxl
GNploD6BCPbUANgtM34t9HBPJ/98alj6Ivxfus/pLf7nPkln0oAM+DI2iu5HlLhRIn4SFtTITLGN
b74SL136KmdTPFi1HBhQntsavVabAv2GFYL8V55wF2ZIfDa7V7TGsGYZp22m489G0EdYcfzpAUX8
+8e49OPPpjeXXPa9pmabFDwrg5iit2Bl/fbvV78Q/c5l8yLqoKrscTzrmTF8C+Kfh0+skY3c+TQW
446OOv7Kiv/C9z6XDLKFMBq1eBQAJX6CLnCLfObHEieAOC75QbuvOjEuPNS5S5/mLJvnFPcJJLJd
Q2LvnHaAfvJ8n0Pq909v7n+sF/4zeLsWgSVf43GbazcCm75ggRqHpczn+GGS7IsC6YXBda4gLOBF
McskGbdLZ4AV5DmooUEmbmof2X+bhecyQuCa03Qd7biNkAso0YLwc6Xtjaz5vU2Xz2gAkfXvb+zS
5z+b7iuXdO2RTt4WhRjKLtBH2QGFWif1fTaLP2pYvjjAX/r+Z/NdZT6bMxACt0238FLTpC7bVasS
aN6xHF34xdy5MDPP1YSMUjFGbYrbzAPwcXUXoU7Tmi/e1v9IK/+Pdevcvc9EfmVmrJE5gWo461CN
9WTX1b2tYGB8Yy262rvAvSfUHdBufVc0dNjBoHUsoyHZzYkL/3F8nG3/GcGtDHThWw7IdkryBnZ7
+rkeolsNC0NACl//PjwuvM5zzSFKKihc+KLY0SApiyX42Qv18vdLX9gCnKsLuyiOwP8bst2QGlnR
wSpABRO2Z5M01+CmmjdowuOrTjK++/sdLz3MaQ78JzpEAlrMFS57u5U5kVRTdMJKp5FQ+ReB4dIN
TmP/PzfQU25wVtHFLuf5tp8GUBj/cUMZnmLRfy4Nq71h9mDA7pY4vlobcHuzafNvr+X0NP+5NOA1
DePZgNdysiTLazQfycFkX4zUC8HyXG8IeyC0ifiebhz6ARLV3ahRP4Rp9sWMvPTKzxb6MIEMiUhJ
N/AP2bkkvqeqefz7e7kQsc5VgEpHQytMn6GmoNoPMQjUBddohUI5Go4UhiLP/3IfcOT+9/tvgk7T
3LJ0J3UAxDQ1XgHJit6XfS1Xy29n7Cy+PNwDLYfL/v8hLD3XbWUekMalHcSWT84qV0WiEbHe9gla
k6ZyFEmEUQAstYwrPsZFBlB8t3rs0kNNGbC08IMAVaMXOuVyp6O67WQp1g5gLc58wH4QYiHNxCG6
nQHAHGsLZv3YNCS6Ljh4VXfLxGyUHhx8HwaouhKrxStFe07/0kcnSvISg54Ev6IQvqSkleGgqyWa
B6d3ftVRVm/8sFgg62jRYyPPmj4oXZa3R9KRuYIeQL8mGQBZQqzjt7Ff6R/gCtDhnYFlnV3DoVuy
ssVRcgXK3kX9EXZk/KhtGt56VcxoRfWNw6FKFjKYrlTCaPPd5pEOjkq1tDaAlo/NEfLD9MoqKq5M
yMf7ePIoo3UNtPdrzjtAKySBY22feblD9tTUVetsvUuCFQRL2hwEL9YPjkaAdwVwae7qnUjVoc/H
5DSEC4BjQSF3G8aIrNIWvObchJVI6ZbERXOA8dVylasp3kGWuul08kuP/oajx6aKMndL7LBLerQc
sMVe+UVcDXExbMJljKomz6opbE+EafHE07gah1/xdN32dih7N1UU5slgwF3DGRZUhF0x8KtpEEfn
n+BsU6moRTfJteyxosGRmndlY2BoaXusDAbW3d13UM2vujicKjOZcpo+a8R0CSItRIH3I10/U/Nr
itpfwDl8kuATbVO36xDfuVyXulOVt+FuFnhXMA4z0CTp78vyCye21D3Z+Hn04xF+SuUI3msT443p
sUz961ToDV+nm3x5szW/wzu/RdPIIXHyc+ympJQTlubRN2XSrA/oXhkAugXqcIZgw4m+eYLOFw5f
LO33rkAjsguW6S6aZ1rlhPV3PK7ZFQTYRJRpJ8YD1QnxG4xN9DDXICQHSPKNsy/w4ie98etQ3OHV
hqXFqoJnQF2y7+lP4uPDpNxz25q0HG1ylKO4YZ5WWUvuFi52oc9vY7Z8G5f6teXLb5ImApbZeoOe
uw4drRZtrQF/j339YubpIVkx5IaBlDmKUFsl+Ge/Jj8iFbzTgn5Oa3Ersqbqvb02odvwIH61JIX3
s/RVGHLwgAf+kcMwBy3Rmy6e70TTYVzI5Wdg2wmo9WJLm2HDzLPMa+zPdrWG79OSoLfdk33YTG9d
ET2ThmyoHgEk7/UTWWFkW7jbJH6P0mwHlsPWtcmNijMUamjxulhxW4TiqQaSxLfuRmT5NtELKBvD
JpAdEvoHkha7IIruBJcaDtvT3QT7IT6Nm5qHhz5s9zC02DYm39vIXcGt5Lrmqhza6Hqo53s0CtWb
vum3htfA14MU3DXfMN3KVbD7uvbvLJw24OgBB/+t8MVDt7hdkGYl9HSVx3qKMMgheVP4c1sUdxqX
Bg6+jNQ97fv9vAKT2OktNMwPZgp2JtV3NYZUo9UW0J+tBagimop2MxpxXzfj3ojfWfozJt0b2qSu
VJOjOQe7si45xmyq0pG+xw3HiZED93vQRfMc5/Eh1KDd1Di2AIpwFdOx3aDX7yYm4a4DT6gcGnzT
fLTiZrIJL02cfwJVu8uX/oEY9OzphXzCKhtJrPwz1vpuPbE03AIOs7rxRbMbASgoZajsKWK8AMT1
oOy6r1n8LB3EGtyjjQ/dndgux0W9pWH2gNUInjA2IWVPEr1LTcj2GQdJtEjRq6EnCRiBWDEozGbB
2XTj0qUp6xn+ciag9NvaMfUMZFyhSzW7lW2NidWLaVHPKSGlyR7mOKfPrXMFOPZWmWcVNX4z8B6f
vxtFNTdos/bsV+JBdQeKfU4r/F/TPy/SBw80Am68bIYe+uk2iDCvZTihO57nXXbVUMLfqQROpIqT
oge0gItsKNMEL+etsGCdlmhKgI9409JMoqNeM8DMyWxe6LKoN1nU8LiNKELqZoWdWl8uXMttOoWN
AJpiXOfrEUn+BwZrXLL1DHqiY9Kn4keOovNHniGL1Y8juaN0Dm5j19OKWYEtyjK4Wu0mZ8ZgK6MC
gplkjborGSTzDxJAy5t52nyDjW9cV5Db9h+94ubU9U8rvqzqhtkmr7yU6sBjXHETOxEC8S4Gk2wk
g8PpIW39UtxoyaLudxokk3mKWkmfXV1AgBGLQJBy1oH+MTnufjAWq7e8m0OECU0PDnXJWxj6ebfV
WPV/e2CYo80w6eIWPW0fnSyC6zkDBHA7T0OCKbYEhdmIKUcHJrRY5EijPtmx2ahx14q5QCw38VsT
5+23lfEe00ZgwXyep6k/zFnUPI9rEv6saxhQgPjEHblZZDH8qeVEwi2QUOYbOsHc70a244bZutus
QpHDGKT0rmtc/IvEC9X4jqTf11Ho7xp8xe8d9DqwjZvHuwUc0Z8stDN9WJUoriYsTA+SpsMTPDvU
s5fDsKemGDEHAaZW1dynyKExN4Z71rv8sPI6Khcq8/cGl8IszUbsG+i0vk7QNbTHPE6zw9AOzQZc
nO9jRCe17Rxp0qe+GJtvJ8RaXIbIO/6cg9jsJlNM8WGewHO4N3AadhuxYCEGILvH/KKFwsLkqbhP
XT9tA1DMHrlN7IfMI/dKpzB76edIHpFhT3aNUvZKz7zZwYE73hdJ5u8QMJcf6RKME1AUtt1085zv
aY3f5D30aycgclUUefCYeLQE+LSFoDfDW0T8CAJfYZlbXkcXqXbTtz5ZUGqBLvxm5YtMqmyl3R8b
RvIhaScPb/SFXytrs4+M1LIKOI8qyCxJZZNI4S4DVjCcsHgOWmgHkLv4naxwa+YV7MgzOHHYYRjH
uyankatWNSL0AjBO9BNcQlxQoXtu+DRuyUNSYu+Yf4xFQd9Fw0J+OwBWXKNBF2y3TwVf6mYDCGKU
VXlYR8uhc02cbJ3CBoeVbgVYZO/Q2+y3gLmboFwXpx8S6H+nMnKZm3yVJnAK28EmHdVM3oV1XWaa
W/ZHYKDaoAzFKoYavpOZWQwo6hopv4OgdjbjVsdwY5HCQn1UcASIhwaWY7Lq0q7YpfDhqfrUWTlW
AN0F01INOuAGFHPQwrHhVeSpadv4uyAAs8MlqJrrIWA40A3sGVyrZSkTwlLEPpvJF+fiWmEDmNf1
cKgZFLpryhNsYFjQRNss8XNQhdhii2uiyKg3BlHwSY01a25s2yVV4VY37qR32ldADIfBD2x4jL8N
ZV3EV0WeZHFboUNE0Zs8s4X5bQyoic+2C9B8ZKNpLo4qttFIId2BhfJaLbEsmutGmC577CmgvX2p
+9lMN3aJ/S1iDCjzMTDtYmsbGRTHwdgk2IAuScInO3ALJzO87G8aqboce8R4CYFam8krwAHtUtUd
APbgusv2R+1OYkGbxXlxReWg+rKBZ9ZahipW72GHrcXGcQa2tBRuTTYTxYZRhtjIQ56pmuKugGed
3yimk/W2HcHbelha6syWekCxtzkGo8M7d7XbdjL32YZbMnZ7xeDxu/G9an6jBcu0ey2jdnjHt/Hw
jgFP0lSk4aGpGCb8UoWDhZFaHU7YYEWQBkJHC/BkhxrikrId2n2zqULrck+uaTznYq/QdGU2wLOt
9A5sx+xTTArBR/uW91ul00CWi0Yb+s7aZUmgF+m6+ccQT6EOy9qSqAAsJ0nFz2Yc4GwEmor06hkd
2b2/Rc/YlFdD3AcUZEAeFYcGndrjS7cCil6dvEfVp4nUMB7qLl7v0G5UI3NFWfcS5o3mT4VG28dD
aNUKsBszLpnpZsLojY71MLbkVwdxD79u04H4K53KJdiHxFn/2lJC42+QKNPiV2Q7dhf1S3CExmj9
WYgIZgIWrcN1SBlEU4B02yMwfsu6h6co+RBIkKGEDdRX+qgyJ9a7utGD2TcMyqGHOAzX4q2t/RQl
J1ZoFld9FnUuLduwmLqykOm0HCMgF3tEcZ3iINmLnPX3sQshiK0C7cMcu3UMKWxve+h61wwuATdt
79f4mbtwnCr0n9B1q7B45phIuOty3XRTwTZYIhmv0PkFQ+82kDo6hiennL1uW+3fOC9aXdUKDgZt
2flRZ1ei1VQfJiGnebOYNMcGUeQk4yugMWDE/kwQpT6y3CE64PAAlWJMhtRdQ2SawaVwFmuw9Y2k
LzUs9wkS4x7KEIYIlOGoW4euqvGCzRvcPxOsU0h5iAZKn25F7dXCbsW+eLDCR4aT+5w5VUartpDf
2pQ1a1e2uBAmkDULSd5ANRxxwgXOueue2tBMEdi++hTWTDDModklRczmH2Ewx60rZ0uH7tq6qeai
dEADF3tYIiCv5WAdVN8liJniqaiNTW8tJW56nATG9WGZV1tcGQmr4c1gY+ZvCNCiD3AZraeXXmuG
JLNH0ZLAMwML8E/eUJler0ufh3dICYxsp2gQD8ehNlTkOEaJ2baldSTH6G7qRtxHBD3cBwdB3njb
23Ru0AEN5iV2soUvBzsW0SEixTTfJ9MQqB9x43JxkwoyIeuguBT8l7bj2N8YVMwFlNu+Xt9YELXz
o+hkwu/QFNaSA6xVUnFrxhgM5G1nQpGizyAg7PcKhovDeWNczOcCOHOD7UEe0fbI29mfhokkcV1C
TL6E20nDBqNcZq/iZxUU+ZHEkgwHFAiX+DbUDdDK1RgFHVZfSNntZpAZTKpAv7C/cWSUiIiARM66
lOhhJoirTSx+drHs7SPVOaicdd6I6DlBajr8gynD40MSUJzP5hGR4bPOIRlvy6zru+ZzgXY2wOJG
hs7ZahoyOh6iYAnXT/gS8/nANJ/jezOGYKkiiBe3WT+rw4QM83KD7VvKv5OlT9l7OCZkfg+dh3oV
jPDA4KVbUq/IdehVw0q05Gm0jmE5KBXI+zybV/crAJ2QQI8QKTSzblihmkRUma1Net0wFfvPbsx0
fZxJjuYBJN/gigrDEy67nRJNnf9OZsOiF5xumNst2AYtD2EU5MFLOMU5Ow5StONt0STduoG9otNP
InBJL/C7LLge5ZSiHSC/bVeThba0Y5ZD2160xuKwPxXoF3ARC8LDzKZQChSmwhyE9Rwr7IKTLgBv
2A8SpKzovk5sqvYO4lK6STkPuo0Kc80+RaotzqDEhXLAGXLgcVEC8+A0hHLpnHZQArU6uk6ihi73
kQrh+71qnhcvTsewk8qjjs8vAelzDLssDKBFa1Lewng2ISsSWl02rdda9H3gkHVJRoEySt21+A8J
ncbbuRnxW07iv66+HUDb1S/YNMS1LmmbTcURPmjtjOq0OkWCekSeKq0AQkzJdgxZrCuwKEz33nao
jcsbZdjoizLMMfDeNCYaeRvb0RMkW0KsCaTKBOnDd3gkeUE29ZwlyBxl6SLQHRGGGgmnYBnlctU5
zIZvSTjaZRdnnYgqrLKTOwZ9PbfbBFn+mwJbGTuXJFJyOebC5k1fyVSinmahQpo3JI8isw8mvybX
KL1lyWtICm3C0ggWLU+wrW1nWdkJziE3NBhOXDxUGFP/3lnsgmwlmWhRoSMeUPMrrNxYcNSMAsD9
EKeM3HJSF/YhAsO9hVAjmbiA0IEgoE7lonRX74qWI7qj/6eevzMpprndJVI1rSoZrGlwCM17qZK+
FLz1Ciz2Ke3yMp2pHcKKTmkwRaVckc7Fmb0zUfbOVknyI1Z3Gd6BmzPNO9knpsM3iaGxes5ImMWf
JjDYQJbUj6H6VSw8b1XVtjjLsjKRDvYYlYLVbfJjhDCD2pKRgCBHhZ9BO16ioc6IQ7aGvPkFlupJ
Ec/nPElUKSbsA1B9Ja1adzxak2gHCG3TPtogLwTAculYhBWZFj+/4fi7mjt02JBoExUuKQ4RGnDd
nwatXPI+bos+hXNKN1H3oXTA9LjD3BXrNUFidsaeME/GPylDTyQs62bM0z1XmY1u+zbIwzfXB0X2
1iVdcaC9UQDPSZt94ziJLz+6UTXZpnV9guYaN64tdtMZQ+qUmaUDfW00DgkHjOD31MKd+C23mKof
uYZkVGwCZIBn0DcKsdhHaDm7/m1dYBVbzug/kFXBiIjvPLK7YY9dHuyud3nrmvqplkioXs8uS+XB
yZAPyN+mEicZGss6fk1t7TUti84zmpRuEsIW2JLojl2NMdE5en7ayUTVumh8gg06HF1wrVXSDpVf
9GlxiJqYk9ckzXvRXKGfiNG6XJJGDBvXyi49JOPMyXbga2HHzYCEt6xLgoZzuKC3cQ2Nre77aefD
LFU7hbPsT5hPBkeEhJb9VLLjfLsOnrm8VNmoxFuRZpE8+H5gN30d49SFf3oaY48yJU42yC4/eiFE
OYJfX6KFuDbIJoZyjLdjjTPScdAOoGckNWKUaGcz2+kxJsgk8muvC9IAPYkPyI5TXoxtVgFDlE07
sDcc/2xw+xAu9LEx7MlyABJRTLbtcESDkvZ7uC+SV6LQYHpLEZvr72YItXwbSd6uO1eEndnUBc3C
QxgjuQoYL4+au2YaB5huh23Pb8csYvE9Wsoi9MWGPYIeyE1ri/6JsjOc1mSL4ZvEB8fiMP1Iwhbg
1DoNvbkLO+qCjz6al6GpXIbk5h8baeHB41kE5VeZXRL+4ewyrDcd77t5EzkNJUYp08Y0U1U3naVH
TAubbgc0sIpq6TOHhbVnUbMZwBmh313cS1PZfgStAkEZ7fElRxDnL8s65OaNweEm/93P3Ha4LHYL
4WdAtOp9VfQ4fXlkh8HZhjLipOAuWjcGt+iamZAE1mOv5Ue+9oTfM1Toi9dM9Y41YDkkKD9snJ0R
P/ewMzLyqhccmCmv69U+tiSMi0f0ha39HoWkLPuW86KWzTZIh45d2zVIe77tfG3lsg3gh5/ezBa9
FPkOwcavYxUmQo6HtsWCWnqS5M8+TwBkKJVNTfYatMtkdzVDX9yjzY3qvsUwuCoq1nDR3Q8g1uav
yFfWGEaJXXPsRRnOVu4xbedgfNYTIepPoibwTlxUi7CCxF9ObYltE1O/VojQ0hu1Zm38ZxSrQZNy
CPTNG+2c6W98bGX0uixpFx5XPbt5r3toKTG+NR30NU6ccBgnIjT1W7wyNW0VC0H+NEh5xA8Uh8E+
K5FfIdk12ni93lkC58gd74G1GspgyZU6oLqTYq+QLChJZSUVrGsO7TSn/ueyFE06lX02ueglmOre
7Dm1GeQGONunGMqK12zvqcparG0BfNVeYetSKOS4E9ode07cgvwTZtZrkYdC4rRSpGGtDihYSIb8
tS/mI2tIRkqyJmhP5Axp58ck7DV290MuGUFGIYmzBqxh2rUq3k7QeU7JnTChLeytL2oU+HYThzcg
3SVZI9x7ID2aHEsezaQ3O+yuFizI/ZpG3XfOJ9GiJr7UpLttPavrey+jyXokteEkAShWhw1thnJU
X/h0W4xrLVBUwZYBah4kbnuNBDvXLfrgsZcy+b0oitZmB5TsdJ9WK2mzcdrUS2FCXyKxl5t2azNq
8hd0TkqJZXakpnvTAaomD9gcjMNjO7Ys/x3NabE8J11DklceJSp80d500VMeznHgYDcJ849P+Cky
59BxKLHAAWCKWUY2YZLO+bXVi6sxn7s8vYno2gyPoTbw6hEIVnYrxCQGHB7DkIVVp7SZrn2T+/Y2
i5HqfmSJtu7dG81b5JominSakTmyV9OMTiOZhNnysgoIPauTGCO54Zyu4a88OmnP9hy63wzJROZH
JJBFgG1mHhu9H0iT0F0MCJj9LCZL292sCkavB9YtSDBrMiV2OSAtXhfN3qdhwsoZLvMRzgJIgI3V
qKfaVaPwaIXA4EDt6ogkLzW3Hgb/qr5XkI11N7CiN/nbMEawBqNO+n47mHm2W/ghKbVVnQ9vkHsN
n1rEClEWI4pMmyYK3HcZzDi6OovjJM7FafybBWv9TJDdA4zAS+SliuYpqKlccKSIY4s6mopIGaNO
qa7rJllQJSsGD38qQ7sri3E+oM4CMfIRWzsirn2cd9MRQZggNqYsnjeptyhkulgHOOGJOkk23Wm3
9zDGiDl3Bc6xxYOWYcMWbKhg71rfr0mdjfIGHiSpB6ZAh34NK8AM0uA1trX71ALjLK34jGXoLkjC
XFQ5tgH9BrUYy8ogazQ4FKdxiiAOS/+bvOcrOQWfHFts04ZId6cwSq3CAs8IaIhKfy2iqMNH7N0p
3wkUj94Lgaa6+xqnpH6XoMxhN8gUK9QVR69oCV/6OJ5hZYxaAmL9WsvogSHP4W6VUjM9KL42mSqR
EMFhZvIQdFJf2OWljog+UXr6h6Iu8Jvo1Gb2rl0zle8JNLnNHSrYWVctCj/naiUTm666NhuSmy7F
85TEYpP3xFUU+JLJdQr3KOpqYJKaSWVlLaz90AFl4rYbWPQ+iizF+a2dgqFs4//H3pk0x42kafqv
lOUdaqzuQFtnHbDESgZJMURKusBIkcK+7/j184RKWZ1iZ6aqZi4zZmNVlmYSxVgB98/fNRz0G63q
1fyqaWOzvK1UQ6ZbHGgtsG8BLnoKndgIvbZLqvolI/2Yk9FMiMCuapIMJ0XTKMs1uFadb2UfWeJW
mRk1PKuREyyKwRG09iuLVGgPAV2BfzM0NBbhzBL3Zi3VT8CJRcqEV4vQzSfGZX9QkPS5Y5apbLHj
6qQeFvnl3rSrpvJWaayZF3bMR+7CVaruFye0HoHpCZeITYUZnvFbUzZWJhjO1EYbP5ayYz6Ma4gN
6YpuidmJuyK19O1QzdV0n5EIE7lJnhNNaTYctjYxphd5Z5V2rGxxS3C/JnNKY/KaGMnzus5zHXBM
C1XXwiil7sq8r9cvLFtp6AmTdxww2TnjkYAwTQ+ijALA67Dq+HtlaYpPYum7LAgt7ptcLYBhkTio
0K5SUeBF447eZ5X50QnYNmbpE387MFY3vXnNt5bFXsHO/GLmGom78JR0p6fCynSPTLql9FjeQmRV
BXO9p+uyTQ+LYw3y6zw1+nEQsWRfKRMgAGQfi7izR1ZDvzEnPfZt8IXxaM1ijvyuYvANqiUxjyZp
86BmWbUO16RR0xQyGKqowOD1rLG9vFyLiRfMkXQvtVzMrmQ8785sPHrqx63IzZu6hfPwcgeVq+oW
/IIKON8Z57VrTekVejFFO6tS1Gc7r7pP7AWGtjFzeGGPQMIhC4w+qo/DjMbAr3plzj2wCOcGsq5Q
3Elb09ehllXhZnEN08tNlrxQNTIVvhQdUWFez9ip4t1nlNjGjiQbtBo7FcpOkY363iiwG6FbsRr4
fa1VKQLLJ9IlrgZdLCoqI5a/wFzDMfeNvtdMv23a/nMfh1m6MQxWxa0Uiv4Sz5TDQD9PnUi3Q8/Z
0iNMwMmPLVnMOIonZEp+FA2KHhTTtHJA46h3xCk7VnstUpbntjQZA5alSWGooVnjG9b4PDpUWszW
Nml6IX3FgGRyhT3nPdeLLOcbZUpIKiuUDE6OLrPx2mkJCCz8Nk7b9XMsM3z4pBO8imhGDuA2iHIL
T0OM2T8NgH/2JcOGSpCZdge03sMIO0bceNSex8xRxSHM1gr8Zy0Ur007OYK624a4R8cNplbRMVxS
HNPYaz1/Umb2JVdhhuwWNxJJF17NddfUD3OD1tt2AfqdKdAKi6Ol29piTRQOzcArqWuxGferC2Dc
FaWLbmVAYz2pQ9U4QTmbIv7UWcOCppLmBvKUt0s2gp76bQS5FlIrI0dF81sjRpL0E4XcN1vCH2mm
3igHBXNcUZVdHvSbaIfgc+ds9Ac10IVnBvqWmc81XbS628wfvfCoH+0dB77A/FJ7XOFkxv1E7PbH
WjrxNrDKyo1x7jpeRhh9VO3WreLjCAX11zK0P9G2irf1oRVR7U6YSLnRuM8CAVdKu02VQE/Sy+XG
iugeoWm1va01Q8DUwKGkRIY+kbZSuRImfddnCGEJZvv5a7roWf/og3+jTSTilPK/BZEop2K92+S9
bca3FRsEJ1qdEd6dnGa1dqQaEgM39pEcPCDf2PEAyaqfVcD/sRBQvA3Eiua1hxtv5aZiNc79JGYT
lyE6BfZjcwcpKuz9X38Hf/YFv1Eztk23dKZhiM0axY28JwEmLXytAMbdZUnVTj+xcP2xaFK8TRcE
hGycYtKtjbAj3e+JygqapE7+N9/EG21y3VpjR5iKtRllAaKrPdhNVLiyXn7iB/yTD+ltsmDfEClR
RyHWVrqRXMRd+9BJT2Ql/SxK4E8+nrfhgj26YFg6YW1sswmQByMLQHH/k9vszx78zVISzmNCClyC
qgog1bXbMXRZ0sefrBB/9uhvFMh6VhtQznw2+loIV/YO/bNr9ROh6h97BYR9+UJ+JxQWrVZMGEK4
bGLp6C9dmVz2erGQHqQxLqDiG/AT7HAHWvXpr2+IP3s/l7//3VPGdjRJsqOsDS3a1qPZtN0p1cTP
+nS/2Sn+YHmxjR8fXqaLIcYlMjeF7bDJdE65wAxo/O91YYJ7MKvS4W9KUyvFNqnTc7omZ9jeMPrQ
VknY3LO/xkG75C/zaMQ1Xl+59t9rG/7jy/yf0Wt1+4/X0f39v/jzl6pe2iSK+zd//Pu5Kvj/f11+
55//5sff+Pv2tTo9Fa/d23/0w+/wuN+f13/qn374Q1D2Sb/cDa/t8v61G/L+2+PzCi//8l/94d9e
vz3Kealff/3l6aVISp+zcJt86X/5/qP9y6+/AM4xbV580f/x+yf5/i8u7+LXX/yn4qn821P58jdC
rv74l1+fuv7XX6T+zsEroKJhsTgMm5dmxOn120/UdzYxlzb8tilNoV46q8uKafvXX3T1HT9BOyCE
rWtICHgtXTV8/xGkh+E4FgCBRpis+ctvL/KH7+q/v7u/lUNxi9Cs73795dvm8N+XFq/JBnzQKRQQ
mqnZ1tsYpbpVGoY9+sO0NPk6SHGSrQV/7pzTkH4JNdWCfJGonpXwnET6Xb2KT7KNtoPzGYIxd1EC
HYmWesCWt60Ta6MpSpBerWl76CcLFJMadgq44kl9aHRje4nSq1drm67tDgmdk4FC5vURkbEYbHTs
SoBYzXfW1YMq25lNvs+EcSda62QJA2UOPrlQO5kUcIvoeY7iDWgvCpjm3iaeb53DIGQmMFFKZgzt
ef+85vdL1ARpsW45KWygIq5lTStAVFwxVZ5Kc36oDRNzankrLDWol2Wbsy4hx/CRoVNHnNu+HZrn
TkQ0Qac3RWiWLntH4QJfAFdOo5tG+R37+s6ou9QDXfjctw6KhfYjA8dMAbC5RSyzB48NiBD4ovSG
39TFlZn+rBT4m7Xnf3yRUkX3xAXFlfNmKVoAxzvILzPImwZppnALWVxFU3NjLcuNbFnM4zjzslUG
ymB5I9/O7y7/71fW76+kb1EUP7wARmzgfVUQa2zSuPVmbU9IoK0cPQkDBdigrpMre2g3s5ojU1ss
K8hAO1FziO0Qrrdpsz6MZWJc4UhV9oUw6Jp3XxejbzeraIVHdm6yAUkvgpB84TlHs9pkCEDtSNlj
uwGv6GCvQH79bTlBBLKNs1lNiHoMUOo5FzDyobULHeNIsn3qxjJUg6HTvywTfQkTPVWDmmzXLtE8
7r9Hg+NmiDbdTodj2cTNoSK56R9BZf/WMnmdfGk5On/t3y6CP6yb/8Ji+qcP9H/nagol6LBL//lq
em6Temif3qyj33/tH+uoo78zqNrQNNU2HNtEdfLbOupo7zRLdXR0kPxcapeB6Ld11HxnWQJzCT4S
k7DTy4npt3WUdVl3VNO2DFtXkZbZ/846al8W698dAaStwrqaBg8ohG4J5+1CGoEGtSqy310axfd6
M30cyY9KU+NzQlCX29bqeVFN5AbiuoeIJBgf8dfIUBKns+JPcX1s6vgwHTWUCCg17I/pcrlzOvN6
0jSaxHuCAGtzHHyQRgRo6jFrjEDhzw45eC4YxEtEaU9JAFxsnPtZDL6Was6xmJ6i9w7IY2BjZDxC
0aVO+wqrhtJ/xr3hVIHSrXs1TG5yfd5KIsJhEefBTdYDOoNNglYp6Oz+A3EHuGHCp8IuP0G477tk
gdKzlrtUfqC/FPBjkQ/LAgfeVRtDKd93YtKQMtb344KlJUJAUOmfcTg8t6zTa6a8wIWdjLzVYaat
mZBDEMuJ4cSCs/JjspkG68US47zLih1S+RWW1mCcq1QghVIpj1U0fk66fKesGButsD22FR0vozs0
K2sfeGWkfZ5Ws/E7BIXAnajZU2C3ng2kz3txMG2YP2EfYyD9XdLz7mSj7yd5UecLKj2SJvM1NdzC
x6xuoaQxeXHKhCzWRJTUt27pJMM+bXTUE5rm5xONLfW0obJ0cRGlVTv5DbQmtby6xubZenNMIfwq
odvHsa+8KsxuEZeTRaXmg1sWSMvtkZg9xWrdpmVPYgjfT1WSePDGd46zFuQboOkSlp4FEciUviAW
1LOs8TRjBXUUxl4Fz3PTJCqDafQdgQw3iRfbbVb8i2FnBo6YrqEKTitUhZ2qV6JKtGtm8Mkf7QSD
C6LdjVMbvTthsUqjCLQkTEzfmZV9guveM4UJA4akcWgSx2Wsyr2klq/lmu/rpaMKRXcA3WFgPPJr
Wl/WKEiiEhCwy+t8n6fL81hr5jZd+o2M7NtErodwKsCcGh1XTU7dbtFu6hrGVB1xDCxEi6WU0YAj
NM22HPXQi1r9fd5/bGcn9oxibTy9Gh6dIT0VSqDjEEZDmgzbUiQ5epQ4x7b5QDLL52qNmaE19IeI
PrzSAEBtsIU5Uy1c6rCRRl0iZmd5IJQZZY9dIq/va80Lc3GQ076qbC4ejaTpqJaIcdflkIZygyko
CcD0v9g14N8UGSmX8gIsRxqaplY24n67cgeBLwnNLd2B/Rrz4BmUmSAUtreSD8ka+pNlH+1ufclW
gZC2nFVcMM17OOLJc1SCqxChxXyh8aPsi3tIWw9JNH+RXRwepX2RrB2LTr1CBjcEGP97b8240Bbg
2WzMvwLBpUFaju6SQyFXzmdNQxU94Z5raKo3mwjdL+rjeByvwiEfr0ZbDlfE6EzbrgtbXnj4PBbq
oQKd9NK2sl1aEPE/LQndFUi+VjrOEpmfEyHOptO6SZL3e5nrH6Wie7M5mvulBULnoTo/bVnunDp5
0kUuttr6ajXxUy21dtPQelTpVeRNPVnw/eR8rUx7u2aOEQjgc9BH7Ni5GaU0Pdevcgmt7ZSv5wZZ
m99BAeQpmHmLyF5Io/EKwoLdql3N3VT2h2EidncmRnAlZdWqZi8ch7M64bdA0YssJo0fSCgaK4pQ
HwEDB78rWUiTtrsbS1B7VR67ZjkaOfI2qzJQrsvanQq+qvQj6/izFjnZBonQvKn16VXp75FQvMeS
fF7n9LY0sFgl9nExGBm1MN2NsSlg88Cs4d2MQ2tJZZ+Hz1Erkm0bIfdGBgFM10bpHi3b1upYhlW7
sbeTEhk3YrJnvzUh15cYgfyCzPWLGPoNJJW4ypQxDBK9fI9vofXCGOFOJPLYI6qm9CyU976qzPip
lJtW1qnLV8MGhBoncjDVXFypvbJEHgaccZMljuraZndfmdEE9m5sjK7CEVDWuAEHO9k0qaV5vc2V
CseT0wO9TUjyBHSL2eidbtskpyask2sja7Sd007XUZ1nxBDLAbLB9AQlHx6GztCbtU9s2zgFnGzE
uYmEUq/p/MYa8oDa7UOUxslWp4IHVTVVS0sv7vI0nQ5db+/LeXmga+tDjnMImG0mtDE/z1wSJ0Rj
5yyOsJgp09Fa184LlehTpef9VpSILNtFC8DGP65tZB7rcAi9YRyqYNK9MNObq6TvInSdxg6XUMPh
o4GrIXXfG+rJvEribFfbXefXTcvYOVYEzravdhEZl4viNM3obek8Kjw+IActbIBOXbKWLqWbTQsq
2RliVimxLSRJEyhNcm5i+anvxEGs4XLoc9NVzGZfRygI+y7GQIoTVFVKc5No1Wc1We8mZM6ugV2Q
toTBg8VPN47sl0tNs/jgVIdO2a2UBMaruj/VKsxaGJfxdoVNUrUqvRnzgl19We+iJHpGoPAyKEkE
42jY3uCoh8uCqDrgwl0ovUwzYi+9WNdCW7mn6t2DLtPuhwUnpz4LKj+GbTja9n1CD2WgRHEYUHtC
lVoOMK61bB31Sam8sIC8sozxuu3M22WYO5+AcOEbmnmPyFeywddum5r50UrgknNVhp4aT5ACneFL
7EGDljkegq5iL5P+1oSM8aRC5XJaTzvVsopDZMXY8Cw6SPTUcBPr2WAKf2/GxX1o69WJoCZ8nmsd
BRQS3M58KId8vjKTMtlmJNh70VjG8MMxkZ81qttSRl6pxSDmaO+FOpM4ovshx1aXRrRbx84UYtpx
YyiUoB8JPw9IvicLxUFoIJrpvRKnGifNUQnqJpq3l4I5tBFfSXl4vAiZXMeGGRS2YrgKwqMTTkJF
weR6yQbZlEkz+WrGQCiRjKt52frMExClKMi3WGZyDIIsq7a0+cbybEPMsj9IlLrWesPEirxM1zK/
GfTXvqM6sxtTf0LGuo9RzWW2HrKeGUdbWrBwBWvkopcfmdLaE2QS2yqCiWImZxKnWYv7WE5kBsX3
xqjV3rqqq6ctVKPOcbof05wTsLJQFVlZphtxPPaZy64U51ODTnazECvkWyqXSdMUDkFfy5lrYDOW
JcTfVN52S9TuRV2+llP4PCTQjkW3SE+/TkzO9E1nPFJEabtYXrx15lWsEW+6p9e5McNtv5bRVkmH
GxQLABRrc6fbpeZHjbB9dKxPuBEDjFkQ6sxuWtGjqQwdv657v7as90O2DrssdEIvt7hmGT+vSSt4
PwvuzEYNVqOcXSVdNgnihm1vLk9EzzRul44fbHtN/OHS9GHXw4dS53y7wB9qXYXvFs+jP9QrusGN
2g09xk+GAUdlVp1K3fLaBvNthUgh2zT5p1EycZRd+uikxrLLsJZfj1FLS+E4+hC7iDkR/bsjisZe
aSyfnu5iyz0Nv0C1IIApnA3AMsrqT0rRSFh0Ch3LVFUuSYT+mlivKw4CwH8sfeFqvRSt+GIR1O7J
FuVnR0OQKwvjPBsXJbPxmI2Qf7SkR4He3kf4M3EfFmFm+lUZPuA4QGqsJefKKg96bqFeG8yn1qxf
cTf38OQjyXRbJy93YDaTXbKZ2eya6AhcvbMerRmkF//m0UhTxdMcA29B55jHmFtszjpUDzlZJQbh
fBrOoqt0FDuMWZ6ZGe1V71w1uZFhToKbq+byQIeF6dvCoT2QQNt215t94uu1/dXq0utiwruclOOr
Zfd71J73tm7fjJTUutbSKW7aCMVxQwSNXirXoxqTiLTI7OTIZOVE5bzOshEuUgvFtZT0fSrQn9ow
21h8aN/bgWVhsXL6dSOoYHdsBHa6NeFHqAs0Z7b0tfJ9lcSFn3Kn+XWIOdaxpnzPk35aGoiYRjO8
RO/ppqxfwtR8VicdcGiy7hsrew5lRYpks5KPZj/akK6sPMa1olabobJy1x4BjdYl2cs5PBQUz6UX
5jY8IQnSve7SvUDakuegwVziLWK6DwN2T0fZtUnY+cYY6a5dJAN7kH2oMvVTVkQYWlHFBfCk5dZS
hnsSFWJ3jZQtq/CdYmkPOeqigM/9ddEDDR+uuyIx8ucwutWc5FA58RJ0pIO7UilfI0O/m21c6fMS
US8x2l6co2fW8/TaHjpW0bVEW9eUgzdU68jq3Ly3sqo/RQbi6Snn3pInRys/pBU1FRGOKgUlemue
iEVoPKcsP6W6ipI8bW4wDu7UixtTKFgdimOlVAGWhd1kWi9a61hoDbFi9lrpjYP98g2O+LfQm/8T
XOYHgOf/IShcOmiULglff47dbKsfcJt//sZ3+Nt8pzuAp5oGCCMkQMxvsI003gkL7FlquqkCY1+C
M7/DNpr1Di8KUSMAmQ5AuAHx8R220cx3tm05GuGHJiZPAdjzb8Df2oVB+T1oeXllqgAtdUAtNeMt
aqMjqi0tREcBy4Jv2mxUNfe1MxzmvHY8XGSTa3IjZo7y1KWMKWH8zKyc4gqpP/7uQ/sD/PRHuhD8
/9sr4aVYlqnyUfE5/Z5KyiPqZkWuclsiqXJXM/o6rszpy4Sd4q+fCYz/f75rywYq1h3TsCT6sh+f
C+5QN4wYfSG8RYZMaVxcyzTxiK24rMoGO7KdF8aGfq4DPbrGnrH0kIXReI1u/bHEjrntbeM1lOKS
aPEJv6rtTXFf3AhHwtTOcqdw9KBhQmo+4qBqCwqx05ZObGWCG0DQCXn49p86N3Y43bWdkmni2OiT
L/pwolPQZEJRO4lwqbR9TgEiKNvhOrGFddLNJciydiCIKWMtcOqTNU49GrPF3NvmcGQ7b55xl72q
JEIopW6eNM2JsWOF6b6fQ3uXlsV9gVzsNC2EJuQRAS1DUxZgdcNnTS3wQThJt02zdPD1vn8k+zi+
TRLRPyzRXkcwg1kwWTZ5nlZ3tmOv+2liF8iWobrLjdi+peM9R3V8JN/irqYg7K5YILHLmNR8OZsP
GjIipl3xAlIRf3CWqxHtU6ih/0k6zfDDEtEEfoXoOBew+EOt7Ph4DU6yiPFCfSi9qE6qPYoV8sBL
afixpjEOt7O5mXVF9WdFk+9HYZquXAKkAuVhEc2HqnfIZajau6US2QUm2nZKSP2rNdGxePnPDFRx
IFXPPogJaKUOKxXewhske2SNPTBYZp6/S+N4PyPcRE7qAIbgctgUfY3mbSqwLafaeiSiw/FsipAD
jLs65AmiJAISEgSr7TbW7MoniaJlZ172UVQORyVS5Bbhcf8epWSAC6TiLdTVbTY7G6fvtHsQDZIR
ULLjRVdngMpu8Nps0gMH5dwV2OeHrGpp0uqilUvUWoIaF5nsxF5GMZ6VGFeuplLz0XxUZHlVLuJM
UzR2C6n0YBHKeS7LXZcndwQ8fsXxTsBDWwYpR+HNVNxlqREe6lk7jGr65AyL5o1wUEsv91kNqwAx
lfnznF9xTOZOHbvj6qtlvjNDFatwUn8cawXxP8+E/OyOd08YashgS5H4VXkEv2tdI+fMNNPP2a4Y
daJnZFVXmpF+RfhkAMQ+VEJ9bjKvjADclLRKOQhLTofVQ1e3AYkC3b4xiJSZDOIJRL4P9cYgOYQn
Kpvk2R5fc23+UujGyGOpbggQKkNcf+Xi6qG6Aej4wBT/MQFBY/THGIKfaq/H4RUhJ9cOasN5lKdV
z26xor8k6DHzziGJJKs9FBTPaY3C3FKcAC38ss0i/Q4JeNCL8kQEkp8QVmQo7dPl0/r2BBghwcZw
tvhUC+4s4anZTmvTs1UYd/ZifSkV7TqagYPb+UHVoq/opM6qZtxZQ/qVRiBom+62yZBnp1oNPKyW
V+vIRdnK9HG1F6+KOxpQTMWGHOQ5trmY7syki10zfhqqVvdKs/2oVx717V/1ehNPfMAXGjGZ8Fgi
ryRJDm3XWFG0Yx1mxT6r8b6W8tq+XEfKKM+1hY5tDG8xat0tVuS4eoUHrCsfFeVRy7CUGh+AgwFU
ctNPJOwhSzgi8y/Vy2ypdyjUbuUhPoQqVsue2pq+Wh4HW+4vW4retKS59+NprFRf1UVGCHN7MYd8
HUP7ZHA9ZE5yNTrhPon4EEMyU4rFTjxtcB7Mz9WCIS4Kz7YiTiLkQ2tMrLdOjMgfhWmDl9NVloUE
IZMQIGXIJlcKjM+ztRCkoIr0zqq6EN8+zjKyaEhLMmnaXDHN3w4A2iy+J1mHzY22EKs1AeYol3iV
1D42vXWqm1fqy29EZNxluF3T+Tay7YdxVjcdPGiYqgTWWJ6+OJs6athQk+SrhgzfRb9MmNdsz24O
N2hqyl0ZgqkZ9e3F4VoWHATM+rjaJed5IhvcwbS5EC+ManiEIiI4SWh3pDpZ0YKxJu4+2qGnSXTN
lw+rH3jcFbc2JunD5RMxhuh2hi8oBTysomNU4SRi5NnzQgiM29nmXYdviUTR7FMPN8xLP6iwkAjJ
Dmo9PIYg3CxvSH6T505dt7GLVPUrgyaz/th+zMgjiLQzUWB8NQa6b6PeNInAOz/si3JEGyY+K6ry
OszNc6iZ53og5MFGak07V3Ztl/rtKMdbVLyRm+Fi4Ivh4uIeP8RqcdeqznnMeT8ldC5BYysqFvJ6
oMqzPgz6lp+MZfXw/6fdf134YfwlVXn9VF64yjdUJXqRy699pyrNd5KAPdJTcLhopm3CFf5D8gGJ
6WBtY9i0TMZioJZ/zry69Q7WkHkXHYZuWIaFuO43qtJ4h06VrEDVgFZ3ENj9OzOvTkbGD/MfTKiD
2kMg+kAgb0sp38x/VtMxYqhY5Qe70N0sbT8Oqdx3U/9Q1N3Jd1QC00Moqsgz0+G5Wj7AxK9eN+df
tamLd6M+WDsrms+9fC12c6NwqMyMTdoGUjgxkAjB62ox+9FqWl40cbsrZn2fpPlTbmj2PisfQ6U+
k9WHBB9F9cLTUV5sb9tJ7bd6p22xN94uTKSX4+uNhoPFv5z1rVG732DDbXjw5ZYOMwapLDnE5kve
1mxsWXxnQzapyQ6Fv3qUvfaizWkWSNVhprOPnXmsSN3b4bG87TMozDZ0SIUxto5SxpsyTcizmIJF
LwK5zOoOn355KOf8MGpiJCEvfraUDN1v2dwsxGaUvXoI7WXZqHmk+SkTa57m3S1pQsYCNGpzyq47
+ynsE8JeKWtb1pMSNoeNOt+UKDQA6I+5U5yWElEwBssKGIKXpMkUTou5x2rOWqldW3UCDwG/uCTt
1VqGHmZfjtmVmvtcgXhEyJlI4CtaaCaSB/WvmYgGT3SEPGghZvdxaBSvoFDHdeZFZ/2uTLx6pYdi
9mJ3cDGFbgazYRut5y91ge29H9UHoZhR4CBk/2g4VC+e7XCIb3XsAFsHNIOIZwyKQ3d2kva5Zoxj
PxmKzVz1I7mEVbEtgP1cU0num3ohJoCAlylpZn+AO9gieyZGD8calLAjN+tVMUrt2GNMsMQQ7ZyY
5Q5fnvMx0dNn6npBBQsz9Qoj22BOvCHEZI8HGqTQPCV6co1I6YBQNAuN7VLlT9jk2fDZcZHju749
A9gQgmZxn9HMYnZ+aS5freRKGvqrj1n/4BDBR9ZCFazEb3gzxnm3lk4PXnFOm+qQIehz206QxFUb
C8wRlk+yW66czNo1hfLBlCNUGslkbWLN3jTUH1JsbCZKRPJXks4nlvxxAvrEuE0aR6yeIFZ3lg46
PuSPdTKxUU57pYQzkNEHRzTXURkGXJF7XY0Oq9HcisSB0ixOOMK3c33uMHe6KsZoXy/CLxl2cLee
QkLvBgIHeceDjXU0R6ewa2UsjkVWX1M3B1Vb0RZjWfoOpPpi0SA5rryL+yCtxslXQogYjLTIxAlx
9p2mvEXGkx0UQ79fY51R4soZi09Qhjd2p36ePtDQqB91Uyd6cIhv5mKaUUtB3oGBf0wqeYX4FVNO
WkHNlRVKoxkzkAB3m+6jGPx5keNdTXgRZlIj2pAA6feF3m+qgq3NxOCyZJ/BW9EBlAghsuIUgQy5
lei2VsTxAS//ENSmmuGRUaZdRRYGKSLDEQgc2sScdpGIR88y86BMtFNyYWAVOJvYsY3j0Byl1mh7
Sfyarn5WVU3ssMSA82WXV12nd5oRvTQGN2Ni6Fwtw2xuZ6dpPGt4zFNj2trTcLNeMqEMDc9ha+Aj
LnaixsdmQCI3yMyy+VSWBBVAKhTHjj4NPCf8MRQ1wSWN+UkC3GNVCbV9pyLNYjGLJy2C7E4JjJms
h7DbZFITLi5Y/DWpxL9vcfVie5ZBhlk0IIiRELwkTI4VsWNeDiA4mTY5MrEOzgmsuIyavbOK3FcJ
CoOgVYhH6a8afTzSdehber+jMvdMINghpOANNrvf2aY8IlOnsfkOm0TkcXaSrAjhuVdRA8yDkYIQ
zw8XRWBfjldiFqeq7h/zsudrLYx9WpRXdlad+RwjXzpKuBesqKr22phEv4HiQscWxNSR17BXIMcV
HKxDJKz39myorrLeJE66HEoYLz9joMm0MjzWeoz0oIqne2cl081yvoQhp4NpiZObNOpq3HBZfYXj
Sj44WPWovrsusiU+ClXLTtIaF2QyFRhGrnckuMvxQPzreKCHL9uTE+ANidEqHJJ9NY21ox5PytEc
ksXVClXsCLYrPnSWgxVvsjO+QfDTeM2Sqyrtn3DnyY2Vk95owVUFuR1b19jN2RpyGSZBm/UsIkWu
H3Kh6wfdjK3ChY86VSuRhI5hwq0EHDIPHXkYsEGWByq7azGroWIjAoAa4J3aKVrgFPfkI5GZl+Jk
4pibKxvT7o7xYIG7FitVYMGiXA5u3B97p8WKEhdMtYPfOjgmlSbTtrZePo2xYblG4tjkadqfGmXu
94lJ+2GtMdE2zbzsEvQXQTSEX4nNObQYnPYXV8+A+d81dTX/0lnETLGnhQbHJ6yNyO/S/8Xemew4
rqRZ+lX6BVjgaCSXLZKa5S757L4hPMIjOE9G4/j0/Smr0V3Z6EUVapu4yIsEIuKGXKJsOP853/F+
K300N8msP+lekQRE4v60MfFpgqRLaAo+Vl0CwRQTC5pLh7al4R0BE23s8q49GFxd35c24/pTjmTu
Jit+F7WCSMZ61KN+i/bLqIr4IpfYAyQ4M13I6t95qjd/KZ+d5fizmKP7BOShh85HQGCcWVFy6KVn
K9fKXZnkJbXRZb2bveaVkLPBcE9zA2mSmuwVuEHNTyxCOdXJ6nLeKYvvs56zt9prZz1rdyiixsAs
IXMWVHhEgiWJOxgogx/akxefNEOWYSELnqRUFhtRGS9TRZJmgA0Ci2w4Mq1Y9zYjBfLeUx7gQJMb
SL18R+ElhORUKhSMzeAy2+xXcQVUOAR5gqu0XdXN0pMD65HJ7RbOAiwxxi1i+Kwa90/5inOZZ4jb
GIPuHwrD29BR/xgeVMfaHR9QyxHDQa8rWDaLaRCDiakN679ybd7rdn0geITxS0CbSItQ1KBghcgZ
V5NdiUxd+5XyAXUz34XUnbAVUJCaZsZ17gXIu47Q5bwljpZkGath8iiZd26qsozGydrqXfkY29r7
/SN2LHki7hZMrf1CaUrCvTqHEFzmP+Yw7/IR9aE/rHp2WdvqoNTZGR1r0zmwOZo1j3TQH/3SfZNh
vajS2GpZ86NJ5wYAIHCAhJAXlV6gt8ansnbrRAhWo4gpmHV4bdY9O9YOVIIQuSLd6c31lrDYA+ck
OyAjz+2T8jk9WU6klT6kVIFJfGqzCstm+UELTWaOBTHG6TOKELqMXQxbzjoh0ZGrPqsPjiy/geJ1
TGGGQzbL8kEZWrX1TVCFcY6VYMz7s+qyHcTBv7Vj/ZTZHOUjO4pJ0VaShnln12B/Uc8sESgvT06Q
VQPbWM4QeJqttEYOjLoHvdBe3+1cg0UxwMdLOOzNojlX9c1OzCgdZv1CRvJxTdwCh5t/LvXxO9YZ
ILm9dgLbQI4VYNpmGNN92eImqGp5sQUnnU5iTAJ3lU/6Jm8GyHdq5LCdXtfmNAw6KURbPJmlASiD
gH6Q8F465G93PK2/oeIHTMLhfunJEA4lSdFeK5yNMN2D1bmfaMhEkZzxF04Q9K3knPNZhcVoY/1u
X8Zswgm1rmPkeRet0o5OnURNO/4SpTJClbO6zN2ybR8IQBpAT51sa1MiMxbz3m67t7rVVcB+WI0t
ieq6XoIRhoUu1XJ1gCoMBt9U9IESNoYIS+Vc19GYQ93iqySK4F7p2YzkIGSdEP1ky9VHzYN39xfC
j9Ex9JqkQwdPoYvNapUPVe/we00S4nRG/1Zt+lLHnD4qbb265jblUauO/HIVeLn3mA8QcBOzMJ9a
41Bb7XzxaT2DeGebYWO5RgR9QMc6wMxtjqdj4vMSGm2tjpmY2gjHAAzD1lOAg51NyQAc6V+KCLKo
z9mO9Xl0Nqu5dr/g4xIvzQe4dyMgB48zKNlx47nxnSs1qW81OKULAVjnqajpGS1s0tlJ/4iFpQJl
aW2bRLtzFA4jGdjMHh8MkLsYocZyIosDuBwqQmzPwdwBLOA44YtvCw/e7PY8e6icGVlm5yOP99Xw
UExvef4glwczuRnJqaveB+vmytvWxWqz9Je2GE4+0j9QYfPkuJdxOY1W/9Vc2Db86gbqmO3sybYe
GvfqOq82UwZGmfm6bLazc+CVPuKQGM2nSf/CHbvhyP6ZNozQn9PkhLw9nIV/xlBruMeSeYCmBwkz
5YFYwmB+jvr7ysv3WDpjDERO87KUf6r+oZjP8R8iNZ5x1MzzTNd21sEDYq5vjC9e+lkuL6rb+kyf
pwdrOTKSzto/RvwoFzuKWem3unPy1IPn3nR3e7cOAB5S+1qdzBhu5lVOhC2d64QlMTlY6pRxFeIU
2XMSXx9G7TrFx7ndMeA8EGVOvBPb8dQCOz/WxcXQcU6dYS4r/zaLyOSPLujC9/NT1T1tHf3Bqj9j
5yTMR2m+6+1D/0ZaAZtmybG3eLybzuQt47jwwH8YRbjWr74VGjhvHfj5Eag/nrE4Es1xMiI95cfg
8kxemRvnPgZk7kSQHjlBPDRjFJMImcM23TfxKasOBVtG+TFrETbSXt4GvLO4BlvgwFv2Hvx4a3Nz
ph2egkU9gOxNjNui7+ruUukQlB4MDMXztqDW1Q7GkuktU40QXkoBXRQMuAglpCcNH/N4cIqo01lu
oY/vcGyRCzGYSZXbf1yj8bZERU/kEPiQeUy9E0nQcdllxSWrOHmdbWebtmw3t6HdideWcUlmfQWU
msp5Z3kHvjSWCgMJ5CDbK3G1rUPvHI35mc7pnGCAr2AJow28DW3gFHCp8T5Edgv266OPT10WbwJr
ulT+tob9P0QTYi3Aq+98igCujcOmEB9rssNzE+HLwJvNclNIDntY9aK7Xcd/zOY3Czk9vybD1ePL
Rqp4wruy7czTS/NVPGE1KtxQlyeBEN8cLPuqWgxIWyLNQUdTebXBlHCA0qbSI8ygwXw16u8Sw3T2
YHV7jMjoka326LeX8c4H2uJNaH0YlPuxOM3mSbS7vNoO82E7aQ/DepDFljolSEltsdUo7fDwIYCM
LbAg73IbdPCWenHR7k0Nv0zgqGB6DCRXSBEisfsa5s5Tnx8ze2u50T3TbfHvnTVvO9LPxTGpSc1E
eXkkJ7MUQTtGxLb5ZE1/Jzi8VtvUIg2ywbspKIpvThV2sWKbdbvSuYYIN/zWro/0MoBdOybBwvth
bFUXusYWg2M0xNsKyanl0TjOlM2lZ7Pcc3sKS/OEZ7Edw3Xag//TK+74QckyCVmudKLcieB/lJxl
mZLd/XH3R4rjH7fRTgWqPmt3m2fQ96TIQ+ul4OMr2bKCxghkElhFiMcWOPC04r3fyO+pDGh6yDiO
odp+e+nO47SXYTfeYNdOBqz7gYlcJEjYb6ZbrfCs4HsJybVurOZbvsZA2XDuqg1oWB6VZGK/DjLo
wP1GfTludI8yMS4A5x8HGmnnlAFqwGVfJpgt/87qq8MkUt7WMsIXIvMLRl2YKhmfWL5jm2VGiBtq
pYmB4dawYUtviqDBclVf0jLS23DyNkHLUf95iUHTwpvfGN/1F0SZ+Fu7+3VmtqXQuNyP13xD/iZw
UoFg6SEI3fhR+wPguDMJNXEpYNa1yeuQl9P8uN9dRQ5qj1uzng7l9G37OwYHowgCUX0laq8p2hma
ER93TD/gLOufzFyacLLXY1esT0MVcwhN/iYskyP6VDWaV1NlWljP3i0pEnrCMbn3+Ng2DKzegaRx
WJsPLnjiZJk7AvntL2u9VZxrGiO+6Yo9YFlCOoCdLwf61YJxfoX5GvMlh14HFBgUf11VfxSnG5Fm
YdGhW1qVPPYdPUbTPLwjy0coYcOGKc3RteO7Wy7EKQUm2y8XzipNFVgdOIe4fpRVucHgyormTPi9
QSl7Ak9cxshvPBiGxS5/mVfeMnrarsXAFW1iKuk2S5S063OZd+FgpS99Cf2k0yQJX23+hOq3WQYP
Y1mlTcHUMXaBsSxEtWwGrbzougq19bTsAGDZm2Hh4t43jyVzA9ZYMIutwsE9KSoxDMmaQwqjtyou
uO0m1/Vd6jVnJ9vPzJ+jwXsAVsN77ibMqwD1xuNX1ZSvsc8S57hfTQ7EgVuoKPjRnTUCXj/QM6Y3
uwm5QPdynNZ5V4etWYBvaJoiwhDYB51hvyMrp3e7ZcUL8tTEJkv0y9fMjw7kCTeV/GnGi2ekjY3p
NnsHKt++aXoCBodFXGgaBOGmwaV8HzfL35iltrrVe5syw+MaexxVXT/ZTDSdCL1xg5JDUDbYu3r0
Ka5PAPeMfhPY5fo4845XgEZNOQXSZtf0s090lZwvuOHK/dx4eALbfTq/SP3DnMYLfKqVx+E8ZTZv
nPOBTvJuWb/hxERW4YUa2c0NGCM8A1XHiFD8qObcd5TX37XjnKGRb5l0bCaAyQb/fKf8NPZjUsSP
Vjo1AaoDoy1BVUxnfvO/90q2u0WxtcJ5x5vqhLbP3NBPnhNuYbY5f5WVtpuU+2F61XRivBe5BQzR
kcKDPK72/xoH/afGQQxb/oO15h40/qcM8P+sf1L5/T+u8vvnT5/+00ToH3/y36dBHtMgJj2u4xPa
tQ1bJxj5vwPAgl/RHUvgfERiIzj5f6ZBhv9vhnBdkm7CM4jViP87DTLMfxMm/ynfYYyEAOP/V4ZB
xj+PgrAd8dIMEAvQ9YXjMZf6ZyuQ4FowGkOutnJIpv45HTzvxQWO3XGkUPJqIp/oOHhT2DJD3TBR
Z0BsmVa8pWQwj0ooSuF/eAv/Pz4og7fmn8ZTrs0Lcj0f4xf2MAE/9f8hNOjOKDJt8c2oMXraXDy+
VbFg+O0NbXug98a6KVn34ViM1hFnqLNzCKDtkOq0ADsHm98ym/gtO1G9KQ8d0IiXbIerxDknYjRP
hbFODNhzee78/Mei8PH3rIYFwY2h+abTBjvQOm1VwZzgzlC9m/2Gyzp9mAN5t33ucWsRQ0HOyzfH
An+8LPAmDCg6MhbzN84qAnBTCr4YBjCahIPHQ25cB+wTRysPsZfBh/5jFJKek5jTuw88eFunvrVV
BR6HrCxwIvRmgSDXjRzCauQO5Xr9YSDC9yiLPHvsKg4Lgg6DrfBtdWVRiEPMQS6K4CyDodZ6YoMt
bspMsSFjIjFf08nXCNda9q3VWXmJXrjOW48V7TxpVUHAqPzqtRUHkWUOoZtMCQODsg7wA80BBJ76
OuDOjtqp4646gJ2EAK61n0zw1IvTcULwM9IxyjX8k28XpHXqyQECs9KUay7ZNrbj6lhV0iZ5ZmUv
XPO192nqaGLwbbnXSoy68Tx5YddgJ1pzffqcRtnsgb1ztoxbFSW9V/2JATlffNwLG0B+HJvuxjXe
2GLrVkN6SRojeYCkmG8LOi7evRg7aEoyCK9qPiJd1D4oYs6KupVkz+iddZRIIOXu0NfhVElgduvA
sEzT8msL1/4jA6m7q3vCemvCIc6aG7w6wPkOkMK9sOqS9Fo5Pkk7sliA4bxy2+l6HbUAMbdNrkNb
LUQaChBQl0QqfzfNbcKdVDPrjWaMCz4KVKei7MwtE0ljWwzzfF2nbjr3iuDIkijtqCt+JA0I9A24
o7vzTRNgQyOtsCe2SEFlRbbFdt0nHCbqDEU5p4IrI3SytMQaqE4Jzbqjl6bLxkCO1vpOg/hMLsDt
NMqq/Ir7IodvDzx3NORQsoa0E3txD7NQMdXToTXbh1ZWSVDpdhXkjdUTY2QckrcWPOXEbOej17tt
1M5FeUQbUoFUmhepXIGW62PcFZuyWq0vqrmqx0bTBGtH7BG/01pMbffUY7XP790sCwFtJDtJApKH
xA/8pZOwvOT4MM/eusOiDs2oUNO+dRJ5AtIdP656OdNGZ3BNa2T6t0poa/VLVWMzX+PzYkz640oa
7CNh9d0vQw8vfKB/SI5je4Gnrw4lpqITvUn8ZFVTpFE3lskJP3l2BP7p7NU0DL+lXXZPLJAewPhc
u96LxXeMaOO73brCJ5cNREtU2Q4D3hdHcplwh2HZeami4GzJNbz0zWLpLmfGf7UC/XsrEKo6VW7g
STLMOv/qBkoMYov/6gb6b3YDdWt80YyElEXBxWMkayfNh6pNKydkJlxXHKP/K1VBSb+6v+2K8Myg
aFRgat5FuFBSuLtVnp0MrUFIGzLGP6BG4kYx6LJtJp5yLNr5u2qnWj/ILB/9N2OIxQv9KtXGdDCX
YI42QRK1VmQOecsVaFyHb1Lg7MxGbj75sOcjCuCBn48zMmPm12dXuMNn4k60CVWj8T32XROOALGj
ikbAKB2RD1qNOS4U5FdPr7BQiLjCSgNjAONEG0htQRlwG/I3HunCjDbFwGvIavgLv6XU5a9uKG6K
byME2T2IV/SB+FRV4mwS8BoQWWfr15rYn3I5KVOGCJZ6h2koaV9UIm4pKsRwmrr+BxIihkQXNcQf
PsaqQUgUt9wmxdynr3XnaFgrED9McQYTEJizeQZIf4JxjuPzpSkvs/as4jxqBp98OY6/Re2h+OMM
KhA/sNzN48Ng9wd9GX8qm0y5QYYPAWZOfRkQJkEY0DcMjQ/eXG2sdKbkkRNcndHNoO04b6JpmaRx
vfisd9lBrHWgMw/U7ekjrec/OBpA8p0t8mOWOMRr+3lvkzHdlSEYJSNLf6MPC12Dyh9VqL3UXZLD
gmLJv639Z2BH63Gb8hd3bOn3DC5EsVmvATnc7nUomU9M9bkdjsTPNlwdXspMcd751LFO9OqKAyWq
+8fcJzVZfOfeGBblbfGRH5wn307DauRF4yneWnXhvdsLoSShudeUMk9Sz/HfccZOk97lfMjSoZQ5
f4tr3pNBACgt0megDoCWVzthEZN1AFPaYj7IJPtFErs+zLryLmJqylMfw8HWObGEPSjczejj6Cls
x3+esim7eHd8QK+dBZjFF3sRWehaPXA7AlKaJYZjJ2OGdqWRbeloyEOqdfXQ6atb2mVGiLzRMtlr
LgaD112BIrKRFJ4agvMwDKA+2dRLWlyqwXaovSjlN5UADRLxgu+ZRq9Qm4zx4Q7gP4xGNawb5Xl1
hiVNN5sj1QEet3n6HCgc8y+ZOTAcpfPhgWKrOtCK+NpOPWFD7cpun+wn2aBzMqD5iV3oontGbssf
eqNKN6iLxP3AxSvQEebuqXB97NI5zuCWuBgEibsRlkNObssRQoAoX/6p1cvhyHqP4znlIcOPAIqB
vzcAsapv3RaH8NpIego7WfOcde2OIR3qMTh7PEZjqt+9/Kn2yyHIGxG40KM5S3s/MnviXWfxjzKw
Nof6XpQ172lxLwSbx9wlAAgrmgZPzCZMiNJhQNIDvbyljMx479NiOtXwdfYrnfM7BW39Ps/Xo8Ka
NQUuuuB43Jj1YR2g4mutQlAtuVt5crkjN3QZB4X07HditmsbEjMAbmbJgcLtqnXDurcyxh1pvtzk
7CEcFnKkcs+HkuSYYLXBw/K1ayueR2/00vPs4OpCVhoywoIrOr7TNG+aWFc6GDp5v2hwGdwVbdXz
KgiKrZNAZpuVaT1IhCgyIYR4zXnxj05exrdGK/NrbiGuSLsFZpLo3Fonb9w7ztrshBaDxPCGGYHJ
9KzPxu7cUPmNDrQiQcDKYveypGX6JuXSBracZ8zOdbw18pioKXchdZaYHU6C1hc4T+n97pdLZO+E
AhvdBn1iz/TD2GV9KhHHSuKeqNm68WgmusnHTGdj01TaxwoT6ZhJLkEcweUlLxlYLoKxh5P7xZ7O
xvVXpqv5g/KeZTe1HpRgg8j2xrU01NjJ9Da2SNrzHDP25IjZkkvPz5oxXUeQLE8iASvLBLE41R41
DlB9M+Ik1G5yPRzdc7VyGiZUr2FTcjI/NPt74YUgRd+hJDsVcxlvsvbKyP2QUHW2i9m3TgPILxYv
EwSyVTXmwde8z9LANeNRG0IE2CLbN5OjLUiCmH9peTmY0m0im7qQsF4JCzI0dfSQpkjjE79Tf4iH
PA6FWJ2XnEIpdOLJLiI8SoRo69jYrMpTyNsq38cFoEwah/NXV/ORMHmCWFFB6yz7FAP5h+60ELVI
kx6c1s3DgVH9rhPNfBBNiVOQsqj3ZB3jirsFrmh3MvVniwTIQZOKLr12lMeqNuItbyOm1nFgRrp2
LLmWNyPMZnLcSfaaC5mTNdIJEf028JYcKFpKfrWLiUmUlSByBh3DPTYgFIis35vLiOFn8vs9Oy2G
lrTgQmsy2bLKxXta1j4Njcldg0SpPNSQD8+z7k9nxAFa3YAFYjqIrfnFnbP8U7eYY2HxnyPDB4au
iMAcK9BCm8T1Poykvwxz9Tse6vij7jyxHZy7fm8w2qjK0dgLcpgY5KZ1mxNaIlcyVHtfCagcVJUd
i7mr926lhnPst8YlG2rrJGSqRa5D8xsFWskb0Ai5lyglR/LpmEdw79wdCXAFHI1akjxms6CA7tAO
Qv2yzLw5F4Obr0E21SIspqk/Y7V0b3Rbm4eS7OquoW5m75NgQu6M6+RoajRmEEWd5wdq0TtMSJnz
Wjh5SvZXOe/0nXImEYNH8ePqVc2u8TUsmRT6aENgmxVDwkE17+tA0ahnFRPsa0J5PTLASViq+kU3
5BD0aPCRJJ51Skev/DO1zJBdV6PZdyzMXdF4AHSsgldEKQJjHrjE9ocYcyZjmfBv/UqCFUZAdvAc
rut+nEIWMbX6Nz0+VMfyquNz7vczZYpDx7KmCToZyoEMDgaPF3ecfOg8QBexS3Z0HRh3S82YPJix
GJ4dKBwHHcYITqO83hUFFVEMVxoROrah/2jQ4c69Icn9kvsKXCPFONBNY9Ro1UTr2GBysOnYvWn7
MumNU6znQv3xccsy7/eaaC6r5I9DveCuypbsOo+ifQZ3nLLLtv0VD5jzWCZuZzCJSwWWJUsyr7Do
TVZnz8+KpzjrrTNlE87BokV8v+j+/GariYSd3WbHWVru85Q3jMxm3aNkyGXDyFz7zmSxaOS7F0Wv
AiLOombQ+VhRb9ySe8b1sn+hejAm0K+SR8L35sXM+vEgBqe42CASw95r+xeIfPVO5BSyyVZhb9bY
vKN+0j6soUi/y4w0RpRQOLGd+qV9Trpm/sjdFCKVi60DY11VAbco1pcp8Za97tMg3AEc/5Kiyi9j
kR9io/V/Uw4wwkwd40NL9dTechMGSIVHfZ6TjPOCF34ZEnBaa3Kkv11+D+N9xxLIe3tLWd1Dp7Ll
VZgIGZi4W4yP/IAzyynUXZwLJQCr0LDadKutPXK81iGv0fI3PdMIaPGjl8OZCEfHaD8rT77Veq+u
KLuDsZQ0H1j6EsY6N4+hx3iglFbs/LaW+7accMvPZf43b8guNnC1z3SmiS1tQYJBnbU+9iQNdhSv
9S5GDcq+gtGmDWdz7zbLo2IkVL+xKBIzj3CB9B/sjd01tiwyJMmETZmKUeOR43Oya+jqxa3sKljd
DK5UZCUtzVDgljhqroC0dp1jxu8G4uLDJGsRNSmNOJU9Yyy16RzcrEaWp9teUxK4t+OOyTmbZPle
doxwB+rc7l4hw3jxHccgg+YVRc8gtsrPdNonJzdujf0oYv80tyu2tKquOHPR4eY+EBLOTnHSd0Cc
F3PP0Sg+rhgS3yY4y+TujUY7u01hXaSmTzsccgwK0874W6KTDYF7f54DInH4m1Nqeq46bWQc7S2N
vU065vNQmcmxXEzzhTWhfsxnQ+560gA/uuy6nZlTh7fFc0/crJNM5jPN1Z+nqltg2Cb3b1DD5vBt
eMrd5rGsifW5Dqm/Qp85T1OrpX7R1NUXe5XU4l0b4uarNaV3cGxrfo2XZXoWLS2CgW7gE0jWFsdM
5rjVZqLl9GCM0nlfCt9+iBNlHKmKyR/YJBUdo4zPS73g8LKqJHvq5o6gqa6k842VDqtuImInNJSV
3Np88g9WPpMtdGRyKVSm55t6xpQ+DvS7GawbMsCAJ8iS4QnHCVO2pH/T7K+tpRIKWFGdzKwZX/xO
t/ZynWFnNsJ+q3mENWgRJbiisQXDo2bGie6d8GgafFa1qyXHIqlJ2KaT+dwzaFw3tWVY3s5SeVOE
jlGtT1zaWvJbDkaCiQ7gYIZp+7OCkLxR1UBIRA4xaCE9fZnNnMneWhiuiyN71feilmqbp65Odbj0
siQUuod1qa8rf++2PnXSI/apu0SKlUAjabwzfNm+Dk3FgYGys61o5ymME1zLteXB8cjAjk7VnSvg
tQzal7Vot61V5xeV9vFVrut6pElQ/7K0vqOgZo4P7lDpp7GYcMBYwmOk6k2ntm9Tnrm42A/JIh+X
QVAjiDR8ZA1f9s40Zts1jeuw4sb35pi54MXih+E81xALJC7BMNSOFnfiGWD+Ii6Zb3U/dZ23f9g6
16fSbeuzreSAf5S3nGPC1N2qyomf6GcsDndqE50U3TjsO0U3BtpjUxzRP3xzQys2OyZzdIb9SULJ
7mbOlTgB6yhufNE6ssOWh9XCUeOvnOtPR44D5symtnXrbBSN9sNuyyRSU73HiWkcFxlNVsppUu9z
A5qhQ0sB1pe+/WVTDPm9UrZ17saxuGJUHPcTyaHfetWTD63mldBsntrp+8p+++4wPOE0mk8paQer
PYg0ls+65TRYD5d6fiunDpyK0VckQGdP6T+rmJb2mKgSTBCf6gg2A8bT46C7jhv4rSX+5EXqUN4w
x3oVmEV+B4m1BbaOYYrV+zCb+MxiGmzbkMfKOjW+nV3oHsGWY9Jp9OhS/uJF7LdkZbScr2uPJfM0
YkKI+Zv4BxsMmQyNqr2bZenOB7qmYobfGgPRWptYS9jNJmXXXbtq2yZ2+5fJyeuzlLZJWNvyh4Aq
aPOBU5V4oguWmme4UKXLrw05brnEudZ5p+8H3eS26aaZAHtDP8bdOe8fBqQi3DFF/UtpYn6GZ5Zu
OdAKlJW4i9FUVq397evzxFVWzGk4AaUCXTMgmlsMFbkeSBln0FNl9bcffe1n1M3FDEV3t5hPC2+y
M8Cz3HYkS5mRADYuyUppOCvydiVPTJdmdrB1/rKNPY0dNkizg7QrKPQIqU4hc82czMEC167rbsFS
+jjhj3yb6inbjoPV3fSmpRNKGZ/kJrWHGuv7G+03NuqTp29c3894oteBAgu/S7HvqUzcy51FeWJX
IOcZqyJl+F3Ozc6ssoQTsKlnJ8dfqBGk+EgdVUOEkuQ4I6eBVkrM4Lbzev+MKSBMe2rtwblA5nJz
ZB2ReOVn37VkS5s0P5cx8dCq43Gg8VacHJCEwcjvQ9GHgQBrtv5eCBqBf1bQq9pWntiuMgY4vf7E
Ojfu1sXkSltV4/LEj8rXR0E6ekbTIzeRmBTGMA4yrvykoIyFvbQXslpOQBm7Bv5BpgiDo74Yf0VR
GOUuYQVHt6KV7Bi7xuxsNHa8V0dDk/QHrhTdrMTBLl1yPrB58e+ONrbDvtWunQ79LOwIFR1NiAFv
otbjG5VJDSBAa/gBdYx7TyvjfclNL0MnKngmC8iDRpSlI6Vegsr7iDMSJmjsBdYvdx3vps+ko7TU
SB2um6ttdGhNMbc92+aUvolXvM7aZNpqI43xNBDoogjCcdwPhy5Q1Dynx9ekU++50QsrX4n1p9mT
6jyWDR9cwN3+qxNbXrUqe3EKKjhxxiz9fhVom0EaT7CpiFzkf0kc4fUEabbBKsR812FvutF5DnV0
8hayDVACVRLSWkgFiy+LYgX8aM2HJq39dkOiwPyGA11eaqV9dpMzvRrAMrYj/5eElMh+gK2SkJlX
jF0rtLWdr4v01uJoxS7s9M+zPYmdNRn5vtFX++/cFOaffBDylbXWOlfJNH94dGDxUZNze1aLjonH
YMpMxhxh7H7kvNfY30+jSe6Iv2O2jC/dqpUva12M2D4sT2HNSxq60eblkes+B2u7PDJvz39xMYHq
nuFr4irV84WuCe6M3uJZrOnYIbuhLl9qoy0u7qhAL7AmX2PXvxu5QdjuRkrnGEFq9rhDnwGxpPFI
P+SwLUqc1JV3aB0vC+MS5B7mcB+ViFksXDgqoS4Z2bajJFn6IrUqztFTqoYzR1EdcyNTKFj1cscX
VYimEgwSf9SaSUcgRoaJ21ZX01ndh2XJpq9u9OjvKK1uJIA9eTdTLwhDTTDTbnpmVE8OCK5nU7Pn
K84E8WudFvk53st+OWgm+8xT7c88eCrynbH8lGuKdjASLSMJKdeLJFEdzk4zHZBSenT22EauYbl+
66u5nMPOm/PXzqzq64TQTkpqKIu30m6qLyS1PtDo09u6slnDZVI4Tk0NlbpNhX3l/spoc7Aqbz+C
s4QZJYHFUHs43ICe3924Zd8fHYCDD3EtmTRaILao3zVIqqmSkkm7IXLWc94wsAR3Hk3eBcGSlyVv
3bNyK1zWpex0ghxZyVHYqPbDkE0LK5SwLm2FTx6Cfw2kuiLYJiZRRp5mlF+ppIOEbm9/59h29YoM
jzVLAUw6FHY9PSDqLGc4ax2KiPBDr/bXvatlNXqhPwILkHWNR0vDrNCJqdwm8OCwfGb1cWrIkLJA
0z5YUGBEFGwBPSsRTyOeX/+N9WVEJ6bJ8SXvSu2plUayQ8x19v5kls3GVrqOQtc6JAb+F3XnsRy5
kmbpV5kHGFyDcsCxDYHQEdTk5QbGTGZCC4dwiKefL2pqaqqqu7qtF73oDe9NS8GIIAD/xTnfoadh
uhPzx/t4ujL3GffBIJcnBDKgUWSEgt3vx5ua8/aJ3EtFzTFbgDxlJJ/tIg3ek8CSv73Jid6C+6tg
sDIU69Kq8ncOLNIfW9C1uCvdiPZABO+oGubjVC3DqU6guhKcxcipEgn2L1EfwInXG5492Z6nxAj7
FCtHbVJHwNrI64M2FZEaxehRc6QUZqGMrfnRCEaLpKWsZmAwz8+MM31YqMvMBoLj3r7Q72GEKNsk
vsMyJZM7214+UaCx/2kXGRwrL5ve83IGtZDIKf2g3GVkKZoJREbgiw24Qt5yT8LVU9QowMBRhjw1
a0TJPtpAViGgmeySQQkcvHJ4EAwxvZVB6BWC4Cz/XVuOfq6qlnw+e45uKlBC8LkU5b7scd/YyvN+
WbK9jw8iUb3ak6SkHHiuYFQC1d9RuBEbSxeN1E25z+UgDTD8yB8gMov2FqvJ+hKVdrYWCB6kbHVv
rlw/Nc4QSIEi+cSQcsPIuwDfsNMVQ++Bz9zJmEMWGcziDOcUa2C6IpIUSW8i7Tt5cEVqHFyRG1eC
sD6bHnsNYkpmFLwxL38CsNrtCiuen6oofbaJm11rEVdrlPbjwaZQ3YoxyU9dXkyvqUrM0F1KD4Bi
Gq+FP04/7KhoN+aCCTPIGvZeyoiSD+2CcICjnY0hA5FuTQ4XczIjRX/sQ546aatyf6SL1e1rgp5O
AfXPOsDgySKxnJ87rIp7boVikzHcZu1kDt3vPC9mNmuxeF6UtRz0zNVpu4RCNaaQoQl26LYgNIW7
y3YCWIxv0hQMaC2YhciwaIURSo9xXFsyEeV4yjfMatudjFNjVzHsesbM1BzBg3enNHHoapk+kmOe
O7P9G74x6QSAR2+kIqRrbrh0p40BK1qbDe3NLBvnVgUq9ddAho1XHc0d0Wqgkj76WURHjHJMq/83
XokMd1oxs34cAZiq+2x7ElHxZz6YcciQmBK6Ihn1Roxd9wztEhKW5Mp6Qy6qHl2R2GcPVEq/+m/R
H/4PwqpZ3KYAI6CR/Wuu2ubrG3HhPWHk+hV/tf9r/wWuJ/0HleHf/pW/stacP7D8/f88kTtR7a9K
w3sIiesiqfMFZmCITX9TGtrmH1AlkP8JR1jCsxEA/j/shPmHCXHfNCnjpQMrwvqvKA3/WdQnKJB8
H6abyStB4PZPor4MTRCPbgR1dx6EgKmjatjmhFVaHZ4HLDJ/91n9OzJC5/7v/QPZzWSRalmSb2qR
euj90/djLdLUjeginj81hFzWSIPY4M7v5DVxnhKKcoNnO3cuTzGilGicxvum+ZySYV6aAs30O4o8
XD9k1CJST1+4OS6+P/9InI8itldlWsLiYqLfMduOvzxAhP/xO7h/8v/2HTgkEDtkGECE46f590Q4
AMo1Lk0VbRt4i32uDgLHbUJarpHdJoOZ4vNok4YWtxARG5C4bMBaL5TQv4NYb0xOH8HKzOMl0lzk
YGziZoeFA0YGK024ot5/FkDmoD39Ny9Z2ig275pWkHr/DJYrE78xAjNGIb0MCXMz90DYWnwupuDT
8PeB7prblCTmqgfgikt1ycLCYuAz5scWAv+fKOwozb3lmDLoXPcLWX8ZxsHDklSf5hLcV9Dt0Wl2
QB6LEzUc3FBjhNDnpqCaqrBgPCOBDa6cavy0o994t9lKJFuNm3ecxhUB2URq7mJsIExLVjaT3gyL
BcPcnoHziPOiA6qkKPu8D8vnn5lXlS0u9KeboMlC5tObKNCh8YN2CXWku5oPc/4lQN1BOoeHipUb
HWP9K+4E/pRyIwzAJbh2Sq3Xxx4hmTlsxiFgi7dOcg6w6YeC9zuOoF8995LqaZeChlgcAVagAnmQ
rdoV43vm85oUxOKKP/zojs4RqkZhu3snb3Zm3B0N4Z/jxDuwcXi2On1DW3e4b6Ib4e7kzFRa17ig
sW+Dy1s+YcycTCUP9xfF9ntnJmLt8oIl7LTS5yxIWDGzdQ2i4jxH+dYeccEX9YPjMJnoHCABJTSS
GoNP2Yf3mJ5JXNxouJQNE0+Hodn91dY+WTx8a23GZE7w3+r9fq8UmAqkq9cmb6936F7Mq8Tl6lBq
GS11EZPHyd1k0LG7IKBOvAa4CwbKINn9GAh892md/QTVPgIS0gTGhc+zOdfNsvK4+ocAYAwwdRWt
0pKBdDpvyaXdBPc2yWBsyUarYkhZw1mKO8jI8odXVxsiD/iIK3vVkeIlQLXpm6V+TPIo45vy40O1
sJpk3zTy9gTo7amZ4E/YHM6PxkjsRYZLN33Ox3pvtNe54YbMmgOnM0PSjc6irev+CES5Tlx9waq5
quKfCksAGqE1mcibO3+nABoGDPAv70pa/J7EWFgSodyUn90CA7oY3Z9uZbxJw5fntI8+y4b19jQb
x1nF7sYf8ls5V8lFWOpxhKW6s1AnkxnC7bMQooO9qC7COwkypAzrWC/XLfwWLQ4iiYyV0pzqhv6N
pTYDnqLlTiR0WZTPh4qdIR8tb0pOEYvnphrXmTUofMmWeHX4M+su2daxz7LZXkIiq/f+6D6rDF5B
04Uebk4YuCbAmsaAmyiwjsHbrNHDYLrukuhzmmm5IXRd8g7BVaIxDEdlCyaS3aDXMDYNkp5Vi9iw
KinWSAflNYBCTGHYdIdMZ/FRG96LTRT3RYJgDC2v81kG2NyaUpImK0xx9Et7XtOR/TmxH3308fUN
wIJf3aq7CKcjWjDhVg2w6Ke16P/UgTxEZhefh+Y90aQYOYNz02POitexZmyWtNK9pS+GW8VYt5vP
/5ZS51/m//xP5cxanm1RMfzrauj01Vb4L/J/YM3+9W/9tfqRf4Cw4aC0bXCKPmb+v1U/7h+s1zzv
Hk/FF6qcv1U/lvzDFRbSDJecJ0hYDn/pr+WPZf0BOetujIDhxf9w/v5XSLNUWP94mgspfVt4DlWJ
JyFP/+Np7nWC+4iFPjQisZ+r+eZF+W+QkHD+842fe9t79oTjPTtL8aEY7v/fGpqfd/y3kL6/j+eC
I/bvWD0IohOWZAwoeFP33/+7sEJ85c7iLcWw7es6jB1uY6Em78J2xGQkShM09dICqTV8zhEDeClH
a9f63smse/XaILvaGhlS+TTD8VoK/+LzGN9EHcq9xLUvDZ33moBc7iV6oF3SMzkQrA9JVYb97vvB
r9rHhViyzcTt+ppW1vBnkPXvWeb5j/f/kQxukMOYP7BL+bdERM5qducwbkkTgQeUWD0h3GN7bsoJ
9101HNPCwoY2yh2n9rdHdvaM++Zalz1UyvvUzlHJsS6TjStacbhzp5m5L4Ri4EZXcXzxHBZnTmUd
nFEXp798IVgTBsUY7CNWh06nQx6N33WB3C9doYIkbSgtXLkVyResjHjTeKzuycPot+2QPQ3Cg302
ogJlqrCrsruYj+QdbCdvnu36R7uC/h8FgsUcp5MbaWQoTXztRRRve4td3GTOZ5tJ1YqQqwUTYk4Q
DF4SHHJ0qmAbmIkWrJeXBEO9dczFLbISsnoKnPEqp5YhH33Vx0i7/KtIeCbLAleiW2IYLEdlMVN3
gm3WLURPFPbehPNPxDVrdny+cCN7kawBIdO5p7dFI44kU/oSlVl8qH0gMxxXyNr0wZ2sB82BDA7j
LZYwSCcMEGwLqmuCvAz6lTj5AFTRVDBkY4NIK/oJR+xqIpMQQT8/sSas901lWQgrWZw2ZfU14vtI
/c7E7G492DV+2zTCmsoAUKwNzR9KCN3xVdtf2tR5DArg9k0yQpuMgX05I5+xqVlXdtog1AGrqKkF
/vO6OLat9cXKEDKTCxYHajlGY4Wd2PMAdqo3vE773i7eGkeGeYdDxHPupfRO5ggBDC1/J2l0dqxM
wRvGotqIHHRUW5DBlCL/tRzz6iXBJVMB11rt7qLa/mIqdDI88wv5hqqRQaHLI2yUT8mgYwCvtrVS
Fm+Z5sOOC++dHVJS40if4Bzh4UwfCiLCzKndC2uLoAi+W49puCjEaYJsgn4pcnAz36RVfs2uXezs
efgsKyzSLk5l0egCIy8YOIy/UpekOUSYIRk0/JzTO/Rkzt4Gh7l8ne2COeL15OTXL6yPlSu/Y9cI
OwtDf4bqyk/QGSJIZm2ERvfgy3YzIprh1bqGHZYy+iGcYWY/72wj6cenMn23QLecQbAHWQ5GOnhR
IF0KOimHcztFIroBVWcCmMAm7KKgLMIFuKbKWI952v0mruIEJ60hKpddblyjBlWQmKuY+ZODs4a9
n6ToIOJjyv3vKR1f7cTK8Fx06UYCJVgUURGlNYQzl+DNvH9RttpHfotFfBmOLaRxTF05OAunuWpR
hUl0oB8lxsKnlF0KGE2s7/bBe+YF0NxS9yjN9NzUXfdo2073mKUUVHbZgkvx2Y86slb7oVgY3rB1
cvKyf2rUxWlTeS2YPcIEhKbho05aDRMQVcZYiJU9CFqoWI+JKH4OJXNvFkmUi4WNkLY29cF2i3ad
5/pX7gNSCrLKWffaMt5YF9h3qYaY2fxaPz0OsY0Y6vqMvGCdmogjozQ4mKW+zNM8P7Tt9GvEtcWk
Jq1Dv1NiI/iVG6Da87J79mMSvTmVN754BMuVQYIwZ+ncY6kEOoS+PdIXIfTr5sukrm1rBE9ptGua
qNpFVFbcpGO+S5L7JMhTRWilNpiu2Npnab+clrl017n/mZKRuUcwX98QkBch0LP4ULqi2RCGt23d
Hrt67bfXvlkgEqNLO0UGD6ihzU/G5D0YEQMxURqPKli8Pc2jAvlcPvetPT0mzdfQq3rvaXXXUnqM
16BlX4w86E72aBwbHp4wIEpgBna/rmSVPaISKJh/lpTlcfYcdIOF1hzmnV3517iE1tV7TsVtS2RH
I+I0tL20Ofuqa87i/iXjiV+WSfxowzHsohKKB/pVFr42ylRwk8n8XgtgvhKa7cbyh7c419izTVsd
yyfN76zYcuJO96Po1eZSWXX3JCi6peex0caTGNuj9HN6R9V1YZqX7sH2Rp/ssSDZLKKtj8xLo/e0
and426Hp1n+Kaew3A0jgrW2A7cuF276IAV2npmEYO721F5vAUrlsDXEYqyi/zkTyrPHrgTqwjP4S
mORqmtHZaGtakrSr0xM7r1MJx302G/2zmsH/xfqpNUvrXY7qOWjsD2bXBAUGvv8It5KtugMPkDT2
eiKB2GnRj04vdjq7NMZeH7IFRHxaghzAhnaaa7s/0aqawCP9jH1Dj+OwEQ3y/7zAmYiDXXsum+3O
7UM27Pq+ZtcnBo9zyuUrhSbk6m61ikirXeWT9x7LyntpiI6tM/eV5431Qqg6kr8G9fGfvlvEO5HN
6N/jnNVKe4Hs9WeizeDPtqKhiVpsfpYlQjO1ASIZv8itG/Bm1Fc5kXNCLM7B6JdvC8fmFnuph+43
fYw9m2j5uNy66KhW6L7o+DPX2tG7lq781EWwWdomgX/lPDulTh+YtSEnY6eWWEX67rsLzV6/Kct5
fEKZtCKSekFoOz3RhGcnNhYNRPuxhns4WyetmT0kPOO3pUdvbQHfGLU5gM2oVGj2i9w6gDOaMivO
9XDxcxeaIk6/tylgh+PMPb7Qri5XsRpY0kOZYLF7stxmeAmgom5MK8sJMlTi+Jcvs2OvA4TcJzEk
1aWyNK51sR+B1x8nmT9GCAU+4vvNpEqwO6r4ltOsTtH9yxxEe2dpxAF9iLrkqAEuXfmV0Cltbawu
kDn8XW714ob+K1l1XlaepsSGPDZ7zWWp558VOa3bVvLnSwbdm9pm6e7noEhGETMf92LqACetbiUC
3AgVh0PAbRA1NzOH8lNBiDWLct6K1sH0W6QSBU8y7zsNfz5pIxgscsCo0Y/FMeAnhhQrGXZDStRv
bbfpNnEhz0BXyDejISmJLXeh+W4kexPi3pqq+QXJPX+0uQSuMCkg8UyptWMP4+IdYZVsZ/GCtrp+
tAEzn6I5c/bjMv9g0xEcseNA40C9Cn8l/zVEUu2k+ZaRW/JqXNoxIGDZWEhnk4BRhiDi0ZnPCCt9
8Twniz7X7tJQs1akckFwBENj6v2UNNcJHfrLYC7FWuV+9Yrz471yqWqzsY5ozduJjJf8yS6BjA0a
6doiNCYfZl+d6/ln1u6vM3lCJ6xL7c4J0HEUZuQ8tSzw2Trx5jy0XIBWUqr+DouvMKNDaUGZE19z
C83mPj6wEnX2fDc5UxWrzVIx9jI4czaVpPZ1pCZZkMUxZWrxAfusPTgOzCyTXW/DwcneSFyihTlK
B70zdWJoRrO0r6P5ERnL+Jz2hrHWgJ8MY7axK/jBW7bU3mps0d5VYvwhuLjXhmnbP7j58Kh75E+M
46GKA312/GTeke5GeBLTracunTalXwCY5EnDWqdLcS47ROU093SjvBxOaPeiR2lUFEeSz6iOLB0m
S/ZgxFJRAev0RH5EDwkVtGiDsKowXjSxd/sJdCjIQMw0Q9Kmlx7jvFm0w0PjtuvCtQmgmpAztk52
dWyOiUF73dNQE+yXt7Bhag2IAvvJSmhGsFlfDmsiPM3X/fidKQo1AZj3VPlrxD3m0V1+5WzCgNAv
z4GOXkdF5ZIXQjPdRaPvkfRzTZeeMAeWS6fR7gz0ElANEQRv/WBcmDJNy9ZqnXTjwjLnE4vzS5+b
J7fGA5uqeFvGCMBMrl5IM+yOEjdvT5Hpq1OWxAKFTqQBzoO5GDyuMyuZu/Ocj1++xSWfZgFAOx+K
V2NEV882o2tW8hyJYJIVGh5czLOP8a5L11Yl/np26uxo6Bka6dS+Yd1dvLo/tsrSh7GfL3U33bPB
Y+t1Qf7NYDQxKXEZnCaomYGEnLDo5BeyINKVFhF1YoLhyLQAo7lt4p8cGL5bWZ8mRVrTEtkZ486f
ETRezN4ObWBD4JdCMB7qZEFePaCYt0dAREknXpo2sV/7zmS6PA3YFYKfDr42VH34FR4Mpmx7FAYE
HhVzcYOj1KgXO6HwDMym3QcL7gXLJh0JYMq4nXyCwhCCow1NkxqILCzVaOTIj/EpbaRM0keiS0LX
zr68oR1CVTpEaA0Fybu4fh79xntI6t65EZyQM0amYC/jIT13sYTBIMji0Jkx3DrTSUgFYU2eKsda
O+UU7yjDxueKSQsk32k85gY0EF2PxU4DRJxpIIY6j84iT/2Ls1TLdipVi9TPIhG3BM9URuaD7/bO
sW/IdioM1W7Lwh0Pvn/FcpCduP22FW7K44D3i6U/iSFuhlShST/KFEyaAnFbiiE+mJgqCCux5UZZ
fryHh35UOBDPkAHpIAtzCWfZW+/1HUC14KQbBbY60gmLXe4jGuA50j5O6XvjSffScZlNcY/QF+f+
XPrqWwn/2YmzbVst3UUvdnvudPFhCds4GKN6I/i0PXRxCpR5GOTRkDke+TS4QcMG4URth+DC+xWU
pf3LQHcxO+fYNvxbxCX3jB7pM5mDHId/+udfGK522X9CnSmOlqWtewcrt0WRGwe7d38xHPjUSUzp
zc50ZcUyuyZFTiLI6D/y4vxDzdI2aMYnFxfPk08X4hfuE13myu59b70g7N250HKebGSy4SKcmeqA
7DhtqYM7wP+P+voSJSrYyc6WJ7CY8b5JIewY/uSt3Ht+1j1pcWdrerfcndKtYZundsnzK5rEdJun
ZbFGARnfn9RfUzeZe07oc+DHxclEiggiTP0icOZdK0M8DmgeH1XTkJ8BHQ4m3ogygmdNxoMkS+rm
3BjJi02bCAoHBbZH4ehW1vTq1eOudgH+aZ/oXcPySLSNhvRU8s+E49J8o3SpHmarTdatA5cHaMcO
5U332voTEKmJDEYlIEnn1huhQfnaqRm0e3YwbjsVl29lUqG/qc0Hx6AP4sEs97amWdAV3HGF6eCj
nPyXfkjyo9W6twIlyKlv9A4dt3+y7eAhRQF9hE1J0C8oV9AVENEM7j/ygctTWhMz76M3aO4jnsw0
rGNiNd0+1j0go8lq9nm8bJyk/O57u/niu68y3J4/uyQ7ZiqLrx55fXjXSqTzGWUj6KW1Ghdx8Tr7
ZQFJ8Cgq/2OychfYcr3sMBctsLGhsqkoeWACWP2YKEY5m8BIWHBK3VEmD0UG58ptnSNw52Nhj6co
o2hG5Ru2QeUcyEO6zijKVuaIUa2iHYK2gaykuweYuMmy6Wfud+ibIL/6784xvTCdN24s6WwNfpAx
RrXMgxhuN9ULxpcVKuVlUybqU4KLgXpigXe3/BE3r34ghvpqeTVjsVS9Fz6/EPHXdI9kxeVTrbs0
3RiiiC7xlpzLLs52jiLFOp3kWvelA+y7sJmyLYzmR+GFhdKvklxV4FiB52zkCASN0RBk4yQGH9ep
37Acuh16nZtleO7trjLhrKRXxl+RIpAqvgZTp+dW283VZTYgmwrolJuFzlQV7GzdO94t8LatQd3T
+HN2Vkn37CVFe/Dvx1MxGaFDHmnRNc8sIo1LM44/SbYpXmPr4mHG33hjNsGqaA+pzlqAbC78eG2g
653iq+s2bxWmizWGLhyEzXj1qjQ+WF2Gfr15cd3k6lbR90hS3krBqFz4QPHodNm2MzFq2mTSbKMI
uKtpdxyOMklYGk0/jXysbqp/4KnbcKoc+q44o9kzqHNQNZdLXoSOM8PAyucvGXnVxunaJ0jm373y
757rGoejz1qbOOhzPFm/EB/22wKbRV8UeCkUhXTDMRIshQwnq4OFj1QNjnyQP5Sd3W9q0p3giZFC
qiaA7V3LgLrW1bFheUsvLaP7JDP7cLz4bKhArmou6FCCk15N7RR8GFEZb5SZGUeJOWTbkYtzBAxE
Bm4ZpDtcjcWmNkg6dxMXtLhPaV2lhrtjPMJZls5XwiXcmzmw9qQWlWTr+EXoxaq5ZORfHYY6+5aI
e1bukMPDt/ofiksqJh6SgA2UtS3YPhRLRxUN9ote5oPojQbSrTAuJlAfx0UnXXseM0nV0XG78xFL
5TqV+XIcXQ/xYc4RPjQv4+Baa7MFecPi9dG3Xl1TV8+aDSi6HmIoB4qUmup7b087n53o1Nrebgb3
sc7uBHAdOfWWZy8D9OfUv5dVKcspgXxAjL87ibs3HoNvCf/framYgznj4k0V8ZjqV5zE07nshlCa
0Y8iHUii6/UHc9067EayaLqZFHfMYumjhTdinaWs/Tvk/WEka56OEgNxT9d4GfGHZUxWYz9rH3xI
jKitaZdSslXre060GGEJuhOCzNQEAEt+QrwxAw0dM4cJnHXtQ2sGcABQ9uF0b0o25QZmUZA0m3yO
u22kWLjGCewYEM77as6yfZktz6UlkhMfWrwr0CmtUuGV5798yRKe2O2kDr3VWgc7qKdtqnOS6Z3P
sV2ch8DMwlpZximtxiN89ZO0mNUldkDDM9aa9WluXhaSk4cK7EptgF8wZygsdvCB3CLe+4vVnxN6
6FA3AxlshkyuydyYfADDO7qnl2xenlJMRDuFGmvj6iAI/anfuB1uRipl+4roDg185KMhuP+yb0t/
VRkDRx9JSDsVmdtuWIqb2c7v7EWafeF0NxUbztMozINQuJ49hzwizWrY9H72/LzD1tXqkMz1MRBZ
ulpsu7yyfDTpl51zttjzAbNZclT+WJ1IQhv3Egf8ZZkGZraE31117/rbmKfKY6WwhqreKg+T8D+c
ORlvsGTUsY6rZ5ulLXFqeH29Oh6fGZKDw40v7mCJ3cxBcGsGa80UkcSJZPgKll6EPSCD0HSBCFgg
1ZGbFCCBh2ozTQBZO9+tH2KeWsRVB9cYDxN3SfOJBSMg9yMt1uD7211uz5axMsuo3ThQIKKWyNas
lDR30PT62eDpkhGziph+ueWC/QaLkHEHCJ/8rZ8tAcyrpogvwPusZ68iVhofPsKNfIFWaZU2JCBd
gxVTMIPNmAgGjmAh4ujX6A9frhEz8x3I6jMHywhR3lLGO2i1G4/sgrREN+5VNenOkfUzm7r5IQ6G
lqlt/lG5fQkzYJbrXEnxmHPXkn8mN8Ps3By8v6WsrkFl79REuoozpq/mbNKy1fRn7KLhZUK2Bhtc
9QsD27lPV8kdu8wPqbWwZSyej+cFR9/kQHh2og7geQ+BCnUzXAM7dOzqszBsJ/Qy3JYQ3dBXosck
LBvtLZnQuAWLr0aDr4BnsIuRPBMDPjBoQh+f64rQmphHNUgk79S02n3JHfejIDIcwCLnAfFoLyZE
06CY0IpUpQtcPsZGNWBfrchcpw9Akpzhkr42uRL0mp06kjFpr0yeKFCVin3ccfHHC5ui0ixVSCZB
vVZVUD1UeMAwSU3vtRT0IQF5cWac9i+k4YgQZISBoNt5iOQ4HPDg9cfSlj+V3Tsnxpir1tPN0Ynf
4sj3H6qZ2W7hn1xfdFdqjullTo+d4cndwrdkuaaepMTBodu7a0+ybcp0lR2ypOSKrpgbSXzzT4VH
qGGSL+9aeNVLSUKEE3n7silhs3uuCg1dM8OLBownhHBtnXEURMxk7dEMzPaIrZQ1EPNi9FomCH8f
bMrI0caGxTiM8K/D2uuNE/juYV2yoMCaaL4FChs9F+S1GyU+TpUd3NxcXlNArLK4b0K7UtKguiPc
6IaEH0ZvTJmfF8sx1llQyzBpUboqf9lFHgnQ2FG3yF6Hp8l196nVtjeYE912ECigyiIIl87MD4Vp
v8wg3k54Q/b5mHPoFLZ9psKE+dt9E0Zo7jrroVEsbYfCEu8Bpz30EbITUOBTY08UpBgPBLz9JqyC
uHkIqGMIQBgfUrN6TzLT2zF/NSjaFYHWrCeR06J7YZdSQBs3CKlzQ/Tj7QmhYYpUqKEj6dpbGhlr
L7On68Q17iDi4wHXg53BmXNbSDHPqAe2fJIFaTMpFsM8OLURo3NrhDiW1KI9ClN9xgx0d1005uRA
4lWF3bluMDcwNx/BRqdPsdLGB5qVLYaCtKEbTrz+MXdhhU5yFdUQq93S8jfMQa9KdWhoMtVvUX6I
XdwSsNAlTorPNCHNU2Q1vvSm3xl4PVaqQzVfmLS5S98BP66Jw4jMj863kMKY5viQ2Fxeje/s0EaJ
S5Wz487L8eh45UQp1dRfXnuI9Ug+cVsuG6b0PR21MV6ZHM5re/jActG9UA3rMDIEi+38R7GU7lmy
5bwTNMhfr5Te4Virdr14wBjevC3TUftOFsb10l/vI9wsJ32cwx0VjR6WEE08hoyiDJsImTk1ek3m
E1qhRgTtUzB0P8vM4tHg9E/O5Bg4b0wMw3J87ZJquFbaIoYws3cEZtqbIoABLBML0nlpmijz1PBp
C/xOPHipzmSe7mzIDrOwg+MYuzlBQRXQxdTZFhoqXenU6lYSj+r3xwHt8Yn1jnWehreRZvhCZc76
l9NmV/uZgYVGMyfoEryklhtGjM1T6h90UHGwxapNlLOn38rZIbPcc94cMzuOad3tGWzhAJoDppGt
AAedDTCUl8Beu2o2QqxL2cZv2WUXtS6OC0k2bmmLk/bLQ1FAGukrOmfMnphR4p1vWI+ZjL/wCRyW
vIdwm5ahXVkPbCxftKAPdGpNB2N6j8yJGNm19FH3mi5qm2fYdKtyZteCyZkf3dmKCUgftTwWBlDY
QL+UmfnQzUdVWuyl4mamoWDtx5KJzrldUZMj35JkC7g+OgkboIqLf6tvx9/MhBIWdiBnG4TmK7+P
j0w5XaRk2bAeA/sjaTTh5MXo80GwV4jRVGU5zusoKHlcTeuXxabxsmEvHePU+y0gBqKnU7tS5hdF
WvAxjm+pWo69RwwmtDsIMRbnSMkOMcmys11358EDLnUPalHaxQhafHuGw+7ZD8gEi9IGAzeD5ib9
7Pjh06w3KAGKfIVF933x+HmbM4N1Pe6nhcSQNr01Tvqzcxx4upO7ApGENMtgxFk1NEwJj/OUQ3Wx
xt9ltcD+66AeDfEv2xiDtZtWP1w4j8gd9Up5FF+e7KCqg/2j2Z1S1ARN+jITUHUHLyLApZfQy/SJ
VvECG5MgrpxAjdLfY+/EaVkY9SoT8+sQw7Zs+vt8jpx7axpPZHWN0kyIJR8Juic4d+1Gl8IFIR+U
6EowwGdbq1E8YouDpUpCx5cMeihG5CHXZ/Rij+Y4VGTSPck8AoHSD5SMbLLm2HtQgdiXC4kAjeNT
ihHMyA16rBzyEgRz0sj8NtPYXueTaFdQhnZWoz+I7eJ5zRgnCeZ0LVF+Agn79k20dbEL7MQjNiPB
nX8h96LRLQVjS2NYLnd5aumLcO5RbgLfbgXJHxrRQ8H6eS10muw0+Bq7ywxM7nG+g23IBspVfThT
B2B1rcawM6n/V6KaHaxj0USeG8EA8KLiY0LiBDsLgpn+D3vn0SS30mbn/zJ7fAFvFrPp8r7ad3OD
YLN5YRMuEybx6+cBv5E0ujFSaBZaKEKbCl7DZrEKQGae95zn0L7NjLLr2dy1a4i26Zr0VPloGwgN
SFrZCnxJsR1N8+aneX8Rnm/RvjpUazYoBeFOczg1oCc4JfWkO+dr1oQXr/GDr9r9i6MyyIvMHq5q
Fi84QKyPcjED5I3aFhAXtrkVwokKnQFFr9oLElyDqIJb6ROzGMzO2WDq1cjyqj+pL+r36q2hXRpX
WnkybRcMZKk+5yFgO9Rd6aWGBBnSvOxaGJ5lgSbnqLFGBM9vVjwP29Yxi7PKwE7ScWXsEGdv7FYK
gJWohlkJXAWGylsgxV2V+j7UtXvomrraNbEVYRiuKd6LjZibSvwq28a7oqDvA9pUN7xxZ5vVHXOa
KHoEGIpvOV1wqhUUUjLqOZUX6RooEtRNDjVrJn/BqV1ephY3pUwPxpC3sMeBXkwxabpGl+15oTqQ
QJFcYdgyOgaiVPDYJ6uw3PP4p0EMTu22aOgxKJVzpW2tpwOKXG7Z6fyU0Q9IBIdLjLmK+p0U56Ao
m283tbh1s2l86qtq2tm0NR2cTvLAx3+DfeY9sEJxIrkvTqpw5EEWzr3VUXAa4+ETdFh9Do3QWF/H
QAb7EjHtMpU0doGXl7QYkXgBYe4GlzRqcYiO8i8ue3hs2F5lSzOL39WXhAZgjyisHgFxsQNdEQXv
CCDWM+m2gEuYdmyeSfpH4/60TfXbqDStjMFY3/tUoy+b1lvkwU+YKGc9tbbVAb6AHjAB8yRXw4aJ
Kt5562QzaCTb3jW2Jz5EKkGDl5+lNMP2gYXtFjP9eI59sR7N8Pc05uU7VIldlVFFVdtBsZ5TO7k4
ogMHa/RgeaLFbpLmr1UR5edCi+LMxv7Vjkdnlcx5THkIXt6GUeQ5Myp/nxAeXkNEhfFBvGDnZeGJ
TDcbUAhtUGnrI+a7bJXlGetxmfR45r0aXm35my0ThNgM9dPjkl2pusg2lWiiy58XCkKiC0QQ7sOW
mhnVnGB+TEeGrpjsvwda1J+Qtv3nJiAjMEJfR+uCve+aT766u63DtWwGcP+iF0cyhS30JK4jnh1G
8T3CQ2ucpqi5SdThg0MufU+HDSCrmIo9RmwXAGqakx9z8grK3HZ0XQLRwEI21jKt12639JeJd+aR
9T5JGnoEKDrWXavvno0HPSiCNyOpx3MPruU4xu2VYrNNoJS8Jd3wFuLy2siSfKYZmNFmgLfIBG8Q
TOgfVM8MvcwLiblg+mrMpMKXZDSnpGl5+lRQxJb5djSpx6bryh9l4K1EoJNNG0w8MppCX6q8+J6U
PgivdTfQHsyrWZP7KJiFrIX2Wc3L0VoVsurvdUAYqq0c2sHBKZu6DKmhryigGK2LpLLcB4zG+BgL
pUQhR72p47VR09MeLY3tw9Ldbk60uPs9fe4jxe6Y5ZNTtHS9p5LW98jiCic8vAr1mTNx+tpSEI8p
h4D15L7lkJQ2yNnWUoc3PFYUyxd/Guah8S+N8yBr6sdhpIU+WProi6WZ3pjpqLdG2uqn5MCUVL0J
kgR3S6l3vGBs7dyg200uhm8IDj+YvYst3xH8eV00m2oWhA1AzfRTjNzuxPnBtCKsDUxDr7M3Yuce
f+tMtV+B25/yXLsHdxjVTkfNNWJqyYLS9XvLRZPoRu8a0AQ0ErDZ6CEFvMcithGQPVYaaRsMDwCO
wvJPSUxIltVm7zNeOP55gf68OARLf4fKzlQ/qHY506r1zChg3eAw2WufhiSZCfYfiHqW/xGb8CP6
0Pld65b1MAI9E5PZ70uXJr6eYs3JPEqFia0LacRr7LpjNjoF0MElJ2CYFut0yBqm2sGn3doRtyI7
zaDBF2m684sv6XsZYvXbx936IOpE7K1wJv+XF8RPA77/GJYFfXHz3Xc0YKGyX+AsC4TwAMzgLYyh
IEWpidUxhZAwuuwXR+V/aG1eEaxJWtOO1CYKWSceqaBJoi+63BESlnp57Hfj+JRnJqswt8Pa0QyO
MeluFwkpWjAA1gp0wFtdEVYeYuOQQPSLcODSyddeq9zOV4Zg1D2G3peJZrkWtXqLbfPuLRgqDXV5
cts331B3IwQYaQTGgd9jnSpknqxrX1Nt3qMOckcw9/zVFp1fm/NmpsUQkF3+5OFes2wF6imnz5TW
V5or6ZCyZu3tVFtQv6Kbbay7N6xr1qqvySFzZDxBKLwFKJE7uAwYK9eereJnhDt1K73gODfRt6rA
ZoPhGkpNMYP7E93iWUPJwmVgO3iBwUzaBlzVyuOzV5N9//MGYYMCHggDSlncOzuBr7bK3iApnG05
XeOBdmIr+hxSHpzWaM/PbRm/CxdLAaNa5k/xbrAZpyzfZFQxasHZBMO9ao6uFVU3o7w3rBo6DFho
m4Y2Pg64WyiWwUU2M1JqEftb31ElwI3iOfe5osyQ467ZRo+ofMc56H3MZR060Nzu2mJk7dK0zvz5
Imu1/FFFtjXgixEt9q7W4jPR9Zjt3KEur6gj6yBwPTRX4lKjh1c8MvDIJbC8ZS+3YSYJEXc/Ojcj
c5XG66ygBSVrh18a6FLSilduqWOVwelEQuTvmHGqlnW9BlRfwK+clvMVO5uUD6AQ0Vfa4BFN3Qnt
mJnMuumIprhLzZXgimN0220gJ9g4qjJwKZQwTVb7zLsd98Nc7PMpmiHLOF+x7OpD15kHzKXNSZkx
6LW0BHQXx+qKFO4xr42mNU5l44wV3F1ZGZOOoB/7VdmnYCiWtEzVvQNkGA9W4t3yRhNrKp6MnJ1U
X+r5oYgDzT5j0heYY4B085ySEhTKhWQLsY8l94GcLx50yyvPhRsQ111677qcK6UZfTwicd2ekhqL
js3QjPVmXhtcMqvRLSnRxaOB5MJDIVhIjA6NRK0fQFMRzlEsNjzCW8eGh1XVpgDqwyLn64I64Qgo
c5nqH32RRTs5CUTFAZSYYqdDNxYIDLpDVlWN2FwmGIPbOs5vf15g/xQ31U+fmVDx2vSG776Bc2mO
It3WpWqvAwP/o1s4uEVakjFVyAAp7sJdaD1VZVScK4aLZxAoL5HthYeaHusjxIfn0szfaiXxBra+
gUOPz2BirlgRqHl0TcoOlNw1AEDXPSHkicnyI8L824IEuSSSDKFpzTeRzhNm4a35mM6oyCLqE4iJ
lJPNC50lsQQ1TOzqaedxzXyV1m23df74PDXNUqF8C5ph3BUxR12g80zfRHCPI8fb8W5mDl1Whn3d
A10act7Q6QIUBXNzYRuCJc7siGoL61UNQXLDfy0xsyEyOVV0T8d4Ps+wSVZly1MGVsw6cJQ8xUHL
rZC0VyeelzLCJXJF5pVIYOOc6CxVe6cXP5hs38MhIWvfJd/2yLErVBnG5zID0FxZI+d6/y9S6O4x
D1qwMgN/VgfyrpEQe3BgUTdNi+keDas5MEDDyaT48KizpUwJyv7aCOZFqIQ6xmpyBFCK3zdVW5ug
4KELCJQFhj5l80wbnyHAjS49hiB48aWk17J2WVOTMGBRLXZj1A1bPJIUpGVzdx3iCn6hkbQPQzA/
xrBaHpNMJhT/FgZ1lp1JPWYS7SNMXKuZHvcrlMCDYoa+ckDK0kkqW7CQsTq7g2OB8My7A62hDHQ6
hIfQz4je4aPfoaBLeFtY8q25hliXCYrj2IJTj43aKTqljoNVqCMh9GBlJewEWB6n7YSQvelQVIQi
owWTaNoj5mLSaAiyph6ooRabSWXjasNxnT3FFBLsFqO8nRrkxAasEO3y8udXoQyjAyWZiBmUAHNM
x18eVsHexvOKaVX85uxMNWcGbqIPzO7KxJBki2vu6wC+SJj5dCszijo6MahqitGmcPCP08impNGF
D3pY9GfVm28F/oWH3BLJxmnBss3APXGviRCX2ZtQtFIVFGBsyn4UB1eOECwwAz8wAHfuFp++NieD
thGp1vHkfRGH/OXlmFjrvBnQzWgdnmq8ISjQD36o6CKI9M+e8wQEkeJcGjnhV1XJbWoG41oI64uG
iR8TGYBLiM0yKOdNZRH4j8ixPfjaSTbpmMpL7tCKxEq0r7MWFERH+WpDiPgSujMtq/fRE+6LlWPk
n7Kq2Uyjec/Byh2xn5NZCvnSAhJtBTFFvxKbvmuavRci1GRIrCfZZx/c+gPBmZNaXmrpGMc//0jK
5MI+Jzl6A57MuMVrXuQK+2oMS1wuzsAQ1ptExQ/s4/9Py/0fFRNBWyPP/r9Oy+0z8fMXUMz/tJvo
n7/530Nz0T9Mk+h/YEcEzU13KTz6d2SA9w8vckPXImTkWkG0/Jeq7lT6r//iwBnwvJBCo+B/0AIc
OALk+0OCdpYX2Lbv/1ficr71d16A5TgmHuzAxEvKD7X/ln7XyxmVZmlzB0evXyWT15KgGMK1Dtv6
cwDi+6m8glFhXVYXL5HZj4zHabryLZNqTcqXrRXUFXbp/tgNH/z/3V92GgTPYzd1d6NYqJaxWxf7
LreGBeGyYLDxmRYOneaVSmHMSepzaDw1biNK2T6CMUDqwq2PKRUoZ5Ql+uPIzzIqTIb0M8OfMjG3
cgnXM93I1xAu8cJwW97CUJtvvjP433rAgwezp/qyBS2bfqGwRxgmkx9mA3u7UtMbxpP4MID/uxWz
DM8Gj4F92wh6/6ZhKRxcDGgOTOd9xgEhA5dkZ0/CWupWRuH6GwW25oXYUgK3vSTiPpWZWA92GJ5C
CWx6cpv5QJ1oj1a+7MZlYhCrsD1rjZmBTX1bVu5fiVGPn3SXFJC+2F+jBNjeWz/5A74+3fyVQpgG
Y9w6j3NrDC9h4lnfc2JkbzV4zU9+c3BzWxHcQibAR0QjC8MDlBWzK/QTOBpwdFxkKxYS3LOWrqLH
TA3pnQdwcR3Gqm85rVjZjrg0/XG0PSP8JM2T5vtamzZUbw957pdgxvJSt2aHSTYAbeJUA2u1YRos
NSn+OiEj8yl3G35Jw01Kxl1OJ8JEdBpgVwMFxDofeJrzdYfaRTkRsTCsUxoIUj2Xd3yf1lFTE3Bn
+oWXbAI+s7d8xz/BlzYOs641y3thfzgp+6eyDrHx4k5Pt2maOs3a9zXecu6RYzVkxkc0FzJajYVl
wbxIkmAzJJ28MWrCBO1aI+ZeYs1EB30pos++keNfnqxADaQl1hm+GHdCGYnqGw/jlj/bdR+9Qia7
3mut54o4HWJ8FpeMav05WrGEIeentGLxw6M5ujITyYx9YM/Q8ms7Y07JF1E92tlAl27DZ7vRZu3d
ZFO68TqQDbNP0+yQkXr4GUjkSk3QrDssJBXU9K+C2AulPtNAHNExld60vetTTa0Y5AqF7ALm1EzX
HVTbfdiUnIVwx4rlbMZkjBkcG8LQiuXRBxVPksP0o6PBDXHkfZPAJvsnM6jpps+wz8TqH0gGIpNt
W0ywjOkQRdyJdPiZdEqU9dGsA/fuiaBbwU/tD9VU95yAgsq6xJZjAeyt1SVPhP2eOgGshE6mFFr0
mfVX60bqPpWj9yvLjfE2G3PyZlCC9mzzLvwV69j0xNOEHgSKj7Ibx+sxBAKQOlemJf2+I0l2YWal
uQFdG24Qj0PvLnSTHllwxVX1QwT8aAy6L7PJ491ctkQlAiv4KBzT22bJ2JAOw0y4yUPbPnRGg7af
MhZ7SaCzk26UnrOpRjG/zIPjbOE3gmLKa/8+QXHBWD0CLcnHOX+v8SsdhA5NOkB6dPo6SXDXi7ra
R7bEux3aePEiJrsXv6Fm24dOTcIWWdWGFretihSVq7C7GMZXa1BHKESxp8/cB5PhJ3Ce2cbb7zrI
vF1U2hwVtbadI0JicSoMHR5UGOIzKg0DncFSYgN1b75niWF+0niWP4cz5Z+DtpNTCkhp4rMK/UcG
9ONrGcO102GuqMbshPpSCG8fQpnWRjUF+wXT9vepDKt9Skp4YwwSK2fD9h1RQpUbWEMd2VeDC8qh
EAsdxp4uWpMIHpM8eNSZwz5mdDQ1kkyV58plqIHKppMlmTzsWtqqtsxpzI9a4susc6ekeI06R6sY
DcDxc96fxwq6IiFuVoXBnJF+hbPu26jb15HGElVAm94EnUd9c2ctKYCsK2+9cpHaNBW39GK1/Zq8
jf2BgYaJWZWIXyMLwnssze53oeiF5NiiCJuyPY9dC4tJHjQEnz3/oHx6kHNIPsQWeIxGts3YxdNp
mm3MYYoQl73Ym7cxU9YfYWtNL2ZceEcVUTwLmglBTXkOtW9GfKndkIRP1057G2fjB8GJ/gU/SA28
ccxBf1vNq8fQjb2y74hviW4MJDMST25Tq8U6U1krPKfkkemTq58AO2FpBeZ/GpMgRUg1S5ezRTY6
V5xKfJOMN2DNCtOv3nNRiG3Mx7vNTDwmjkaIWxuxh/k6tP4Z1Jg+BsuuVnHQEDjEo8WtIJdFrowP
Ix2nJ05bPIlaf0Z0MGHGC0ZtO471xWFAYdnZrDNo6CV4VJhDwGwK7P5u7vbPggcx/Pd4SrBPpBNq
hCZ6zH+5mGYZQnLlk+WxzDi3W3Iq6PUpmAwNK4VcM1dKy9l8n8BGfUtKI4IHkoETPji0KTAN9nyD
gIIIrhY8iq3RA7RgJItohJyNwVA4G506087soe5kU2m+aSCgfIC2Ky/SF/U5ce3mEYwG7ThlguYx
0fTgrlyWaBCfma1fLD9AiQkUOTH8AHX/nM2UzSWGrp+ZDsNt7cdM+UjMHX4hgYryHOHefjGJG95q
PIwrt0BqAVwI6nE/toPNmtDbcXppa+p3ITDLS1nj+Z7CrKEd1863szBiY1OFOni3vKm/kvGVVPXO
I0mLJqQpR0ZPTOQjvCKAxB+GAkMqsJSu2ze+VrdxJgBcplXzgdHU2GpYgCcmZwapIPDVuzClKmNV
Np37iUEmf6umBMqSKTn+GYz+s0mmZ7/EWwLTE5xxXApAhBg7MDIdsqqnIRGcdqc06Mm88Z9KVDCm
7rMbw+kzaCsEApitaWrKnkCg0qeCOdr8kbUTaltnEhYxPbN4UGIefmvd94RFWQGjuUmfZ+2zHtuB
dyyybNwBiAvPypGazpxivEVGbnLw1XQbMOZnNOU6IxTrrByfWg5ip8nH+MlQsfsL+me9rWRH0Uui
+l0Z1guIpWCGmmJle/Cph3zGyD5vhkblHxgRF/wM5Q+rermFHzC9AIa3o4pNKzjjwpX9zqFp76bA
z8M/EU65T4M2+2l4s8C5q8tmE420/D3AE7APlBmQ7MmMnGNtXdY1AkBS5aCJIfbvphxZQldA+QwX
rLyq6DQijMp6TYJV7CvbJmdtLvZgEyo7rE8GNOPYjgBt0KeiwlG3Apr/sedN3niWIlB5sz7OmG9X
qc+e07ST4aXJw+qOliEuaUFKUIxDwGDTmAlBedQw2dkSMY1ztTftUZzTmioCswXeR69PzhAFHJ/V
PBj0NlLd54fTm/K9GAuYYYbPhp9kx9rTzaurYnVyM6+n/8kH6On50nmz/ETTdR1674InGHuMWe9h
0s1rL2hI2DLH27e9jNeyGbNoK2QBljEGpSiiOH5WrWCqazAByRwRkbgHEj0E6Vtret7WHVT5bGkW
PrcbDczYVv1mpx0sHWcggSlB3X/9h/PZf8Irs4O/4zn+fuD5GyDE5ljfjKEK2adE6E4uWV3Ixg8M
dthyUmyIGIPuiPMdz8LivqCIdNi6/fBC0MqGpkbCwWnlEwIOO5i5ZKM1NnhIcrxdY86wbHDRpyDK
UpTWALPHMaI5BA3DSBXUwLQWwvFeNsiyAuGZeovo3ItI4NEjZiZ9h6zU9DJMwUdl6HQr8PXaAEOK
9lerMENEspUrLwjpxQjhWfgtPdNROMhjGKXArzM5bsFBV+faiUz003G+RFWMfpvK4GmiVOPHhHnt
u6swuQwJS4ZuQZ9Oc48XInOqi3KblePX/SGxbFk/WAyD39150luzz9p96hM3GDsYG9jGo+/C8HuW
o1THu86IySQJJOeHTtrZa2B58WuWFtWHOTTd2s+UCYgBHHtXM49ykvHDYZU8gBetUGpZxBO7vGDT
CG9o4+NGg/7cMym0sCJ50TrvPBzNvZzv3jTtZpvK2CifEH+F4+sdAF203RlTzesw1/XvMRmqa0XD
67ENWYilGb3bnPHuTtC61oONgePA6QTqScjWkn2b6rpgE6cSYVtjVAHlpaeVz+X3YehkOrI5UUcS
GiuKMW5kS8YPmw0djU45jzWR218MJtKDoyXgA6xhHrZIK7xFuKaWRS8JT20m3fNMUd6zbw2cQpx4
qZHLhhKXDI6Qi2FSHUWqRVx8A7pVNwcvc2kckfmB1OJQIA8bL1v3Ls+qV6yQznfbVdmTZU3ML4ga
9FsV+8iAXZoBajDaL0MIiurnOFpTXGt+DAktb+1yUMBwXlOyp8d9QYnXJUBChksyeDtHTy9JtUwI
OQjIB7ttoq3TTSzgqXzNsaEAerHEi2uW0KbD6EftOdUnEppx6O2QJIMbiFtWlnmw6pglAwNXTO0y
wJ9B6n4LMKfUoEfDRnjp7yCzk9dUjVSL4eeGm+t1zNuH5NIo2n7Geo6+PcrDXqfBSjjtWayBqqzt
fZjG/ss01kxHUCbkqRA2DwlHVI8VRrt+7dcuBl6365tvA7lTdgZ1QH0Cr6TJbUpwtNgWNn6hfna6
XePwt3RsX7/7NpdwZkblq/fPc52onwhNElkXaf8qgrx8icn7nMaRFcmJgHDP+OSoMCb5Pg+i/QiZ
Eb71ishmPTtyK2klrWeRYibh27Jgs18ZZR9rNati5RkDEVFtqQ+GiBHJFYJNXgpghk89XBe51Z+J
COHlYxCzkyi/l67gUmk4zNuuxS6x4HqtIyKrZd2d2SPibRNe9av885BotHQ3WVH/EClMbA8LjsHI
sJuMcDN1xX32oJGBnU9WVZltqBIJtoaEdVwCO53odOThZZ0dR+6mwjwwXslXfeX/qkbNNrwenkCd
iT291vWTvRzG/6/oi/8PgUdZCtz/LXX06WcOtz79Wf1H0Oi//67/ztmyKZ2MXBdb/z8lwH8qhn70
DzdESfQZALk+0iEsrf+mGJr/sCwblBaRHGiif9hcsmau9a//Yjv/MF1IlJGH4BdarK7/Fd3QtRbI
6f8E2oJxBV6UWnPCG04Q+n8Df9ZmMxkV/RTbZGrlJvur5XmKLE3KAg/RLmU//yL6YtMj628KOrLY
ibvZlZkyO67yGT0Qd1mzuBfsPb7zn05mz5jbKUEQidts+gFtQisi7WFSHBlnRw/AdZ1NUkfPgjH2
Y8gRvZ84sXjfeBGHjR+10OiawltPLbJi7EZfXuDFNMs028z2bpmi/mYEXEQeiM6bfAB/OSXzvI/y
5NKlnb1JXNM4BjPVmDm5BSPyYe3D+Vr31eSvcH9TmDZ4zslPpkMblgwwY7ULhQ9sZW7bbYy5nS6G
sLokwI4QJ+36lvXMjP0y6BhvukvF5Vw/8SDpOb0YL5VRzUTa669QJhHaWE6FJpAfjhFz92lcU38H
M9y7ME214Lj6muqUqjuXad7fghmWpelW9pcVNbu6ExBKSP2s6g40Cns7tmJ2Wa0VB7cHzurDja6H
eD2E2BPsIbh7hvPDZBJMCcpIlzhDOmovB3b6nIH3amgfFDjvbxyCT1ScBnv6Nq1jzfJI1xSTfDn9
cBgNskOqxJvVHyDveOeltH4tPa/HyWYzK10Kw4vRPRVwxkyFUTlr/OxOq8Bn4uJ2FAPpkyGZIGDg
trbHJD5wnZcPjmPHoEr7FN1OxisK7MUDPBHGxuC1AKtSlh0esR+UdIP5yQ5Tmz7mdfvVuPSUzJSB
mu0yIafgEHxr6YzRTyNj6pQAkK+sh9q55F1creaxumgvQuO24Zcaiqp6W1JrhCOncsZ1yobLxtsR
5uJFG9eBeteVVVePXjf7aC/7nhzwKeg/rKSVu7FMaVm+UT5ur7OkxV/A1JCo7ZEc0Uc6B8FeuZuS
k98WTNg+HM2J0zYABw5Zn6NPbU+TQoKAvHKOzMB7xWbOKSaW63601GEqqhyeNGNYvruFqaRJ7KG+
rdnP4FsgPr4XpNUL+YPwI7xTYTsndCgsILzH05+XbvZgKtAdJ+El3djB3U2GRthhkAo27JTyE5Hx
D5he9abwy+TM7gRmKMGoJ6HtldcY74HIxrfF2JqEXnMxkmznw4y6KPO7N13sytKzwaYZHCB8NnLC
LX4Wyo6+aA741QY4PgNR5lQytJzERmKvEn7WilCC+yTbynsSffzqcJbEwe95Z+0AuUkHXZ2petxk
CCBP6TDfMb1yetU/yjq6dmPSf44Yg69ZcWh0unYC3Iy5ysAK1Poxc5hXz+wF0f1gNUAYs2x73DWV
HvZo83c3diUkU0V8hWKTrErKGxvD8mbNCQFjejYX29xqmsoewXzVYB18NCQtn5EpAHdlHI4cxnS6
9D5ILNenMm7qk9VbZzvX4LzNOFg1pjc+lioH4cRxvy8NMD8od54/lOu+VwHJKqq7iEfMq7waqnNF
Vsjrm+Ju93F+//OrUGKuzkpyQn/+XWoPw9UuQfpXtAne5hTkzAz7/OQb9mbkEfBzIlS5Bq74Htrq
1ReBy6y2tAhmjiCmIjxKqAXVakyy76CLYkRy8FTh7D4XTUzbcMcYP06o7yveae3wVrrp5GMdNV99
4uLZhHiBLXqZL/oMaSGmMv6dnMepCbyz1TzRKgr3s+71Ni8TjMzNMstscb4ALe8qG9gPB7rriAPQ
E51+4Tn/7Ujj0CmHwUgM790ebBfraD2s7IIqKTeGNhGXjXX98zKbs3Wtw9RZW3TskNSdtrjUBvQR
39mG3fVPBAqhgh9vlgSqe65rtyCi6fqmvZ4bm2FtMoMHwmTVHbEZiH3xZWeM9sNwuvUDjsKqo7cg
JYCarjE6goRLS0awnKTDwA7pGqXqJk2NdOe0cfbAbhCUBnN5ZLCWR16z6XAgwXtXateGrj4hZFIu
sWgUMOvxAPtxcKeqmfsnAYSXmBxbMspRR8rPnikaQhYp5QphYEuJHWN+DckeKZcHAbWNXpBvVE9q
OUh6wkuk2LOU9NO82IkM2u6pBFCPLX/EQ9kNnFSn6Dq0gF9zfFQP8G0+GXq/dez1DhNDpRUY1pgh
NJoAKARY3ABfB3cAxxbQvADfJt8T/NqYOjE//IxW6vTnEPJJwQZwSNJGAAXKdtrVA8Xyc/scdiSB
sdqpldNZ+aZ0GjaYujZPtRNc6FGugfzgexUR1IQMOAcsoexepi2aHC4zMhXOLydc57a8uF2S7OLF
B5KK5lwY7bvdeTD468qilZLEAW2eztFqyWdhD90j45FymyZxtHjWqbZXlz8vPVOVS8xR8uxF32Kx
C0eGtVbSjw/hbNFXVo5/1S7m3KQP0q/RajdZXctDS5HEOhBFsOrzjKlgjAXO5cxGWw/uf9AcaB9D
eTVaB39DYOxZgb0dKejqeQKiu3RWjd8JPx5I3k7j4b4jFXmPgtvA6PL5zPUjdq5AfsyEAXrDk1zP
1mgs+/B1lBsEC9DML45TgrqJ8K36Tr3Csaw2ykvKiyeILlECx7xmWtbYyTOOuJQJlNKnzTZHisug
PD5r2X75so1XWZoMhPDj71z00wXGwSVF4YKUYrOVyVsQlKOPsRlZwZvDkqUPFSRyaW9Dq9pSYPkz
Q8k9JmNFvU458ahL8gezcvuzwwI5pNFb70bGvcasx/FSPnvwYvqGN0CPCdmMvOrPnp7Dh6Qvj4Wc
oycZThaWe7ROYZ8Mxy5f4yzXp2SmJTzu2+KkjeStRvI9poU82jrpTpomrwcjnF6aYqhfysfBxsLn
JTZr8uCzwo0UkY3dW1aXyPjugxv8KrK836W5J3Hlj2BWiT7roBrAw5lfGHJ/W11z5csldAK8ZZOY
GNkkTVJI8aYmsGnbRkHDQplsMqpTH/rePRQcxh9iT2fPuSey564jv1dyJJ4yBoWD/vRybyI8SFIt
zaKaZ5V8icjbPyBWju+MwGlDKaMdRddU1DNuIJPvfVl2S3W5Z7SHUCP0EuwlwIIdaGMxsX10vWcc
sD9LpdtbUtv2ijUZJ/DS1srwu58g2XbZITXedRXABTDSA/lhtmF0WnK+PeD7GzZpDdkjpdB4LBns
+hGYEaaWkABoP3uwwkWjDZEtAYP+dgx76Vyp34sG8tpgyBVa+56tb7GH5LX13bk4+pn87Uz+U5ii
ewC4FDVbZ07V5YM0F8xJLNXFQMVYO2r4oWda3ZsYF5DEOytxBrpesnS6oei2ZsATP+p4NMsfzTLm
m6PpXU304GYxfe6mHnfj7O4kT/KH1M8OUSAxStYgWROOsKsGm5arfwdFywKx/FQRNbT1Wsk3e9hm
XTM9DpTzkofgIqyMs0ZNvLUaePHCRG+VM75Ok+cy2RPf9sKypWPSOEcLnI/+q7pevLcW9aZuZ+jt
jK6A+blWm9jPysVv9ahHmhtrnTLEUT3FgePIskKqccNV2t9Y21+HIRM7hgh3WQ7ecUQzkZPrHAJU
7DXxeORn6FuViZkxj7K1HDxj7aXRcHS0D9vHzEZ8u1sNmumntD9TQFUnC7XGSwxyVMDJNyrwKKtJ
/QB7QPkIvwIvq/o3os5juXFk26JfhAjYBDAlQE/KkPITRJVKgreJhPv6u9CD9yaK1o2+1SwJyDxm
77WpkbvCNw8NT97OZqfLoMo+Gy0aAxDI1Z5LwXRy9AEFznGKj9UQjZyBKY1/LbsfJPnoehVDIe63
02R0L8UyMeP0RkxGnWgBwaI3iHE5Jy0rm64W3RkVKMzuhUDDfMDkbnWYvPzsxVMkhRqtr8Pf3Q7+
9DNMSX8pfYeddGtN2wG23kmytTelX+0MBzxMYXQA8VI9IEfHfQLscdEr96VZOmpxVtoBRhb8B5P7
yoAsdCbZBqPFsGvsX+ooYWG0NNqp8CT+sT4FOyVjslXTaaehsdxMnhZTfLnDuXcGfRu7iyQ0INBd
1d1nsyQZO25IuIsSAoRYWKILWx51RldmypjWnq1rXiFnN7QFtiyNzr6UcnkAqaQd3ejHBU7leGRJ
x6SXJv2CO9qozqrPCSy00ar7qX3L1uYgNofinhc5sl5yfjaWrdVoE0HTlLW2hF3Kit/yMdH6tska
0p/l/aO0Bn9beCzB4kW3ru6cH6JFfoxj112XrvyqM4d4Adsod04kH3JWsg8Doi/QPV4g9Up/ZUzI
I4aKIzLU3UYzEdbVVFBQaTunHRIWPonHoeFCzcPr9NwYnGkuU54LYEuM7OtfmwxO8ix8eBKLyVma
4TETugX42K21HRnafAC3Al+XFv4DZZo3Zt9RnMw3FWMcwVkTB5E0+BmbGt7FKnOubWzB+pqIyDWE
zgDJP7K5vEf1YL8V3ANAMuf8THhuCDsMAiRaCsomR+LRQjqS8b7sTDh1JxJ7WBthVWTtiGwfZPBA
AoAzv7SD+wp6ptzizWQKL2It7JdkDHjByGt3xj8DUJMgVakWGO1oX7UhFZtZdXEY+0W/s4TNWLmn
ditHjTen6/M9s4N4y57X3CcuZ4SmjNNgqX5f5Iphv9bsRDG1wELWpwT3RIRX4qgL7HpLQb5clX83
zs0vqifDycdbxWorRNwRbZBxdEdgBkTYEwKN/4GnpOugzk7Rn8wvyQjGxYFXUlTc45Gz5Ux6yNNu
CAstgSQclWfMjs62NAC1GEThOZ350Y8x6Ox53QczLcyo8/y5GU5+i1TdaWSIh54tuhqv88BGvpfp
Mybqifhs40WaRn5iXnydhfqFI73CJ5FSGzykG9a7F6mxt0QbwPqMgydlYswwUK4cJJDT8d7Uc0SI
ESyKArhpUPLUDqNCoURQ5eCfzRWMhin7u/PkHc0LD7/+3fRauQWie4oGHVBGah0ZPALgqHliJtdI
DqoWr8qr+9CkhNyMTbWwVxTf7NMpTzxuBQDGhOt5JNwmmRlWvrJOWm2d2QoMBnNdedAH+yEe/9VZ
CTTOHG8RGQsb5b8b0njFjjvsi9h7IvGuJ44iIa/CcPDs3XAs4ejNLAY7dvNK1BVBJ73x2XsOtvZo
MVjmKf447B1Ri6feEtbjkOoHaJRA39BXmbJXGMqTMF5I77AxJOmj7IO8Js0UoBrOci8d7sKG6uGg
2GWdkH7AaN7g20+PsWmSsVbN08UR7nSpAHRui+yVyTQ1ualKOh2wFqOyEPqPQIt9CfBg8A8ZFfaJ
ILyCaQg9dbMtGmDxTgMR2Z9xzM+uYP84vvnDYO0qJPGQqcJ2cb773sArX9T3Ugpvx0kLt5ZXirX5
3kjjb3ee/4xzq291m6IN6eCmFIseRtVT67TMKxKZPNlgtYXZEdqSwsQFXuVujKo3GIKZAxQzaW8A
uJAl7F6JupWb2vDGra2TQZbTuTQtwFkxA1BabO7XSsAYQkEoYUl7YqMEPCplAA2s6sa6F72sArvz
zb0awOUYsX6gH7W+NVtjJQZFI2AXZcFrIOTGhs26OrAJuKQ0djry1pqlnc6m6qmo5oWISyy3qZj1
3SQL9MRlbGHmxY88YGc/aOxEq9bPtyBX2d96MEh6p4EThyM7NydsBklHKI2K16a92vvsg+EXOfcB
nuZi6Iwq4/mfBH92GB04FCZqpa1ZgEMtZoVkMU2Sp8zjWmYsuWlJOXyMfJKUYbXAuuir7ozgD/O2
y9wwMsErApZPyj9RLBSNfi53CCgeGxKfwXtewBOat9okzQVKOK+oQxPWJ7EgHcaCu+bkP1mVq5PJ
j+uWeNAF+G/C+2+0FyIG4ibGxE264S7qSbm0xzoO8WGgeNCG/pgo/9HEwHRwGKWsoIkXb9jqepT8
DC40FsFOHKxXBjuhQQJB4uiWl2N6qt6nQiyou6Y7zNW+r717o9zfiUnG0SNyDX1AzgaOlhxwdL7t
C4OSpxrMY9sAnKny7ESdsvpQLHHUnCxAjJY/tMD47bow7g3ZwjsuRMmLks0EKMzTVc7WSLyhwAKQ
Zx+aNNKtzMpoz0Ej6xzqQLKnWKmPLEsCQbJoWHJ/kgo9PE6VgonmsprF4sDakuXYjp0+PLWFCYkx
/aN3xNpdfdfjMD+s1JnYzSPmJKAn3dlcggKqFLO0BbgnaIOSlX8EYDakhHtq4MlNJTHLNkSsrau9
krD4vKD9wvWIgQLfeWMeOhMdbNJG/TFzzC+AwwzsrAxbc/Xcu5oJcd/mcJ0Fq96kf2l5yNUCsq9L
0Yp6VnkHTX4B58FVOeU5S/7YAtyq29vYggyK+XicwM7WHbwjydpOieGulylkfgRc1BaiueZEFHQm
FU6hSuYfRFa1SRtfBs+l0nqzfYEIIEqZxaC50QUDZMCxx6U3/3RZ3hIC1e7mnKrYmmS3XxaQF4g8
0QUQZeul0R8eEVJckI0pP9t3iPyDFEDDNoqBbTgVy2VWG092J5KzImb6mC7+HsOCeYgba6t3QLqQ
ym6nmNlvBtbiYdBdHDmp8UTYZtAhQCYZgu1W4n6MDfcqA2W8pWV06jGMmHCNQsh19JejxYUFeo1r
9aDnoHZxiL8148PgS5RTwv1FUP8O8ZExQu8wJD6mDQ1bUQCCl6SCsXPwRaCsPgPo9gvhmYYb2YWo
ybicF0hqoAvCmWlG0iawA3T72yqUc0hi+sBUDCuUFP1dJ7aaY+A9Kh2AORX/prJMon6RNikR68+j
YR3hbdmWMx08ODyg2D7lgM65tUiKLwnqiUhkAyRH5qsN7gEVIbTdNJNWYJnuRzfFfyMv6netpkeo
+Ai4Rq76SWyETbeiAw2QVhvkfnq2kBzsrbh+yQdRHCgJ/hVIJrej5bShgqmPc/tfG6N+aPUIcKr9
L/8rbLgw3Ke6lTJ9M/2fPjZuaEYZN+beJwTjDZM6+BechTPE2Me6iv50BKYPLI3CGKpoaEiZ8Y7R
6kh0KZEBsT/tC5fmi3lb1V0nMhVce/AQ7eLahH+PwngqMNIB3OrnmlEp8zH5JmVrhIREctQU5i5O
XbBrOp7gQhvPKPE9VGj9zbbPUeOWW4pE2l3GqT2+m93kMH0rquVDj/HQuEzNk3bYuTxl3Dt/Rpae
G1S9CfWzzkEBzEGP/GfVeL9qHM1tl9UnSlA70ApDbP2XLoXaRUciVyyz7vvXMR7ZzwKMsBF0tuS0
1Cl8G22ZfhjdHXMggDwZzg/Kg1Wfq8awb+Q+xZQaCMUXeH4kP6OH0ckX4cU9xMA9ERnh30KNxFx7
xkZ3dmv4uENbBrVvNyFVzF9+/1eJXGu2c7KNDeamJKWJHi9dFLmfdL1vioZXCp60euqbbawAYugg
1MaVRVg+mMhYuPMIWp58glWlhv9OAz1LvkbGHza2m6xjXr8YODdpBjHQ8PnZ47OMtj4lgcShcD+i
mNx4EwPAJh9B31AYH1TPAxRlDCyNiQhsYZtMLPOJVCvdDRw2WZtaLEwp0GKRFO2/5q356xM/7bvR
gW0axUXbcMVAmASztq+taGTdEfeBZpVA06vhMBS3AQT3ZiwHrAApgPahWGOvcN2Gs4XWjcgwHYCH
rmNfgjKW0zdq9gadV8hHKILIruadGCDIdiWTzGlsDmiCycu1sjkAzpszhRwOOLf5EJJILAKxFgdm
uE9onK+jgYwF24OUjbnl7ZGwU1j3/NXhA4w9O8imdp8XjYaOrPE6HMFoV112KyZEmFn2z2TcCX8i
2qh+DG17/TjE5m6qx6ocbnI0f0sn++eXBFqT9LpLx5aQNaf/6/gg/gbcXpVDh+Nq9helcozbgLA1
5PowvZAMNh5/i6xvdzimXn2Yg/BO1Fx9Oiwxen9lpJA5Mi/YpOuSYsRmERvwgHEbF+hxI7aQFtxT
HIA9SKf6yUPSi4q9BZUGxGdx05OR2s/ErmXIKafHymQyOuS4sWxTexuE/+JP7dVu+BHEjX8EiptC
FxJxoMfxF+uTm5f6WFWH/NkFXBzW0nAOhZFdm3oatotkDljULfEy/PGW5t9pnelx5/nb7rpXQO6E
D6+fElYNsn9vk6RzkDpgPOIOUY+JdHeyn2oCNsMRF2DrgMYE/ZYO/IDtni6lldEryxy5HfqSjB1f
hVR047We9n1BiTM07bCVHdxCkAOa/8La+4B9z66J15nlscyZoaWw8RD7T5IUs/k119LnrrEeWk1+
JEC60TcNl1jSTdt5DePctm7aANi2q5kGoa/aJuvgRcTdhZjj7JrozRkX/jb2uvbqoKLUpHatNVk9
gBvPHppzNvNOO978jkKmCnHXcjWmMSwGIu2vwpV4vdv0WRyLVT7kD6saNB5wEnr5T4MI54lX/tuw
8QgAdPtXCQOqgG8fiEQeQx08FGJDh97GwyTbtZhuJ9WEGtgbzAqQhLNkqzUN2iQiiJWTAHV1i+HU
6c4/Fjvv0pTWjh1x805w80ijUREESLHYZLYTplQKgZcR5quUT3QE9RwRDMBookxHLetQgpG3flom
mvoFUIpr079bLAJyZTFSHnLvoD3nyATp6u1t1FF3Iw30dkPjmFf8taEmiNftvehqpQAwWKaRoe4o
Sh3GbokxdtdOeUdy0Kek+DcYLZ12bIvrlcDdctvOrX0tuqgJpaN++Dk0jwgQ+qAvHZIBqpUY1TvO
1qubMWQywihFEotDiDOADBYi/tGlzJdyfdzQdMqCxbtrdWloQikJ+qghk4cfWZDjkuhj+SOMaKdV
5p/RYJ7cL6FZo7oG4qv/yhlGR6U9ujm5e0bXf6RTcpqiNwcdHUv8LXRROp6x+vLJEetawk084B6b
ChyPI9nHZRKCcm39VUuimGp9ekh4NtTBnIduWI9QnlCPUkLqf0XuL+Q61tXGmhIWMddUE69ax0a8
WwOSSbrhhBki3JDxr2i7K1qoNOhBfSnFinu0SIlKFYbOduJ6Ascii4TUJ/HG4WCxZ2Zt5VfXFPQJ
kNY5x9MqwdCp+IRB7Ne3XjHe/9pIigIvKtdPeTV4fdZsAmt6X/xyZxdZSAYD8sMenoWR+Rvhoj6O
up3m6Ov8Pd/q0uOOIginB7ecaPPWG+7ANn0WZSAAqU/9hr+7Pw4Hok6uaF/Sc9sk3TbxpLcq0PKw
HbUXG//zYWjGW6d78UmZ7QdNeXJNYLseU6O5JCPu8JHKnuyt0nzW+/aQLU72VYyIN63f2WUAViS2
cfeUJg+pNos9EkBirLly0OQ74gJerECWyW+PYCRSJZvh1kdsaTM53SXDwcui2Z+GzkmSsVQKFb1H
gHM8u0wDInTiXNyd5eBhx+VvwPY22dm1GKlxOkPHtNOdMGq5HVnt4Ytolhczsr9shAVnJADRjsAY
izMVzuHMRCxs6vxU2ql2tUeCACjqeb7OfbWY596CZOQay96tavcQZU3yjPFjk8dgDHnbuOd9owwM
csludvfl+2wpewfmsyPtN4PA1zM21XpHIgE6WF0TJ0OwyyMbm3Cknmkz+do70lgwY/Tr2N4VZMMx
DwE/cijtRH3hWIEyKIDAwTvlZp4IMsK5NwHAqjjN8bfvW6dCbxOBz+3VDwQ36yGe3VBf318mKmw1
6PxYqK3+KAgAu6RH19wtkXv0W1InGmPMdgYDpCBNlwHsaWyGhi8Ju1iH2mR87fU6v64gfnMeFTjF
un8aXVbLkjt2WxsRZq9CHFx3IoncpwIhFs+JanqRfApcM+svDnuovvG0C2OPry6HksyFhFPqgo6l
fS3lx8Kb6jGhbthDP1Q6RgEY6DvH4RUt/aOdFd1XAwJhX/vI7TyZjC9VgfBGWdu2018r3fleIm/N
wMzeSJevWAuqJWAm74SVLvs91zHv4wSzoAJW+Nwzwd7YsWjO9kIUT7SYA1pEnyxRfJObpnLih8z2
zxXor8OCQnkfLS25SkSJQ6qOxxdsJpdEjP/ID60OumLrRTisf8ocAL9sF7tt2lO+kQZUobWIuFwb
6vuwKJklwwkfQywTHq8m6+oiYeVdTUGUF/ELF1bzPMwkl8AMeJmW3dj7/7SkKHbxEot9LCbyhjuT
pcjsDWFb2to76qlHqSrnYKdsO60arGs/k0nfdjMC0gQK1+LuhSvKHdPolhiReabbbWdSYqiqM7+9
V/Vg0ErSaC99+ZXHAFcGGe/8qt22RUagh4JxKdsFNJOhP5W2H19bgPGbrPFh0Mzao4V4/VXzUasJ
Yqylqq1nU28fZh7HHXRzPzAxw0GVqdUO+mt+asCDyDRpoWimaqP3kzhidwCXxWHpd9rZcyPn6Cvt
Vs/jSnIkl0HvymNKUgm7HTBuGMxREuTyzZ3cCF5dUT/6IKh0w63fuuqZAfGDLpqCNdEFDdzyB3fG
yfUjhf/IhE9lD8ywJR1AZJcaFUv6nuEo2XbIZ9ghs9zhPd5BQppvhsiogRHEcv6b+8GJUbazkFuL
9444J/tQM4b0VQ6cT6NrX/jXG/J7uWtEU4tLLkqLNMLZvolcf4kdH8hm/eUp5+q76yrZviqnP/pA
vh7Yb5YHqymKgHSBksEXp3YP09xKko9hLqJHFNE0XvUaBSxB+E417WJrEiXVRHnQx7PaFpXg59qa
O0emU6BhM+b5oz9IrVqHNpgVx8Q1aPsqxr2OLS5jkW2tJG8BsDNHSUr2fm5Mwyv096ly3UvRWDwv
dmsfyHc+W6DS1wiqbqPaGfKHBpHTtrMjb5cVdCUSCEchV+jN+dh3hXNI+2R4kJH9mirrnpOPQahH
95uvh7/Xau+6NT6qcsZzkeT/ikkvgbSLMxs14o9ij4l81qz0Jr4kS3onDqY9SGQK3OYoGj+icQBg
XktSPMfoSHEeP9fl8mM5LhbCKvlM2vKdkEHvQozTinwhKde2vtw1LKqfmf3ZsXGEK9xu4yUVu4SE
u4BLDPtvn4Ar9/wXhtBYWbql2auFItLpaLVT1XQPHs0fiJ3xbGRsJzBLPQK2/5sr0TwX4qsZYDBj
7KKxTPQaHCnjnAb4U8Xl/DQM3kWYo3ZsdeCJC0PfiGSb80Dcc+eNOPNAc6qy22FSkDilFuItlj4J
/QkSudbzJLkIbZjFQcIimASK6nLLCex4dVG14S3g6Gr1x7YoXjWrXk6LKV9aMQFL6QeJTu7dY18V
EI5tMg6pKyhf1MUoLL131NBFaDUiaPxYPZnJCr/527Xtco9mLAgFbChfcIiwwbPAkkI18zLxQPhb
fFC422IYnI+4J/PH//6pqkz9wSxZCjj5A2vskVXa4G7hDe0QthGzs3Ja5ximGGcLbgAgFXtXUz0p
4UBdks7rN8toTkR7N1aYZDkbyXJYni1CULGk+nny+t+XSiAhSKZdNI3WVS0fWpMsn0giWyL5omSn
DA+GdVL7W+XnLhlYprFtDVYm/31rldgoRZT8W914BqqOL0CyDAiyGL1g3VfYOYhAN0V3N9BCBGBo
x9Az2bws9RqeVVT3NFleis6r76SmbOLImV5QuFZ7YZTDHsFl+dj09a8R7Usu6AvWt2VX6Ij5Mj5x
bcHkSSK3PPws7JvvwgFTu6TW15DV4x6BDvsG59BzlF5cUybXNOKin9z0CcUVYXbKCkAFs0gCufPo
r2ZTj19foqrhRhrXU9e14mBsQt/Skx3/cZRJFVksonHzU5Wg8iAvE9AexfEFkzb5YzYxO+nqG7J5
HQn2IwMSBWn0qIEnMGa2F8MdILW8JB78VLcGwwL5Hjd+0/2tBcP1rsB2WKh+2lnuyXK5zrCnRVtL
LNYNGtyx0bu/Uax/2SVJ5vXCXtlIwBRy2MJnHptdJlwsWaJySeVNCWxDaz8xM+Hi7d9js+xgznXY
oGhYmb/FO/IVAHYzpMxa/c2qQJuRG+AdtZ5BEMzzhpqM3Ds43mGiETbeMQYY5CICq2d6lZTya8Z8
GNLKs/5oNWoAMbjnEnHUURTWUUsb+AGYVMMps/8CszSvUlPz5h00sy6MLeTG/qxGAAYeUs6EVpuJ
vOVKkjxGUhS4z9YwWKa69ZxmZzr/s+R4vEjQB0HTcFoPIJ213n/3HaO4xNiA5TKr8/LsYhEzu6l+
EJ6qd8uoMgwqDjrEwpieZtP4tipvOlqSSwOdyUUT/VNKktYh91j9o8pcOc9mAeuqNB4TBLJ6L+51
5GL+G8mZaJT+HkdiProCHeFaqMz6wBcbuZGcQN+4omfUNCo+d5adBs+vwrivjxZLnZ1hSX3H8gJb
N6EYgdEQlymFBsM7IoO1czRYCA5zH80GdlGq8tgzq208t77jG0XHWBOlNtEMmSQpXe1Pbxw6KFRx
tSfAI770//cl9rVqyxzCCqT9WU25eWMSUJ04UgkCBSb0ELdng/3CKTXN90Y9WFA5t3HXxUegllLi
1stnAjEGKXYIxMh+bHE3M+jai2EmEKKosPaIwjl260OjR1H21sXTB5LDY6XSnvrFLdkvQw6LCtQc
kVMAvOFkbg3v0lirs1f5G+JFgT6yaDonrU3pAsr8JA3d2rU1Fe0kDe+hU/OM6MmWIXW8vWefiCt6
KANBTxn2ICh42lKYpjJ0b2NNfGW11NyWVfrjgGYFZzac61WCMShtbXokA41uwKujz4phMIuUU6cN
rANSBNrBPC5e4K7PkguW6DLXhsGeZPGTHQwCJuYJycbZMH/HyYgpy0aE1fFqnP779r9/cszpU0nM
/v//P9VD/FPNBHUmpRhPqdU9ieEzRvh0XGxQQlbdHSSYqOd8ITt2qVm+RoTXYYZsEFINu2w03Gen
dneRzKrHIumphUYbXGNu0vE7qPIwLjI0XqgfifTLmFQU+qWucOnItntt/Cw6YCOwg2jAS9C5H27E
PoDF5aWMhuzkpONDiVYOe+eKDQaHVzLI5FTLGOSSJxXg83opKs/jLO6KY6bqv0gjWqTKRvOo8YQ3
kNdCc0TsgY2aJzlaU8r0uaQA8My9DsplI30zOk4wBSCFx4Dvaru+ZYDhbkPX/rpx/J6RU7oTzlRS
IKbuk9V8j9ZqKYAxC83DpPgn+ndpmjfLWAs6B5qdLyF391QxHdpSTVwXar1zn8XmOoLxQ7bUj56E
eqSVhf6UstC4zJIZcpSeax9nhs3dtGM0DANbpd8A02BkL9aH7Zh7m+ywK7PeXamrEyqyGG0Cf0br
tkefW4ZmdmnDToJSzlF6PHvpGO903FKr0dkKshImgN4ZVyD2xbsiZ4F8wh5pGmgHzbACsyo5byPh
EEzMEds3cJuSaTuiKUattnQnAOjNEb3CMY4s7E8Ihm95K1/48Q0B6k/7rOrC4wRC6Rsv77pTlp+F
p2fHEirY1ocucen16t4609Wlrw5ko/eXBfrXW8PKbqjcNLBN1jtLr+tMHU2TWimJnwa29ZwiU3Rm
x/+PMYuz7X106LHBAatio3zQCMXYmSVj1zYqUNEXd89tNJz8/nHykuK5SEzjFUEeBn92bf5IMoGN
U6Odl5c6Lr8zeIshtUy+9WX/lkbln6Ul4Jr67jxj1Qs7oAw35hk9AIUffVBTOAAEOkyGjQhlXqab
wTg5ZUB5YfasDmj0OeAh9pyN6Kmf/L9wFdNnv/1OB/Qrimtq17baczd/JVKHhRuL9uD6YPhQVrsk
97CU87TAJwv2ndGZE7LCbLdZpP7MT1qLjHFEbj2yKT7yWyw2teN9TYJVLMPXwCVS7UH45gdamiCL
7m061ltpKREUEjH7PEaXBtwBuB4NwF6fPnU5TYnW8WZBGtxMZVvHQSMkqqcUB7e2PIxwJNlda1+N
RQ61IxrmvQTPPDkeccqG0WjXltAj7qa0BzyYl6Ejyug5o4HY2ODvdqqCt6KVSfNko4EoDc3g4uI3
2yqetYrq4zBPToI9Rr504yKeHWbcRybQMNPTTgRpVf2hmzkwgq0AMCxwmtv5IWZvMOlKPaJahReb
ezK0tDy5EXgYbzFdZXv2B6WyyehoWvbvNqO5MY10JGhQxxxoFQF5kNdYg+5sL2zfvBk9QdZoPopc
P8EwnIONN1zxF1XYQXdQyaiuuxGx5+0H89POiXbWF895my372gPDDTM2E48jF1CMOfbQdkl/HD3K
3hrla7mQkkwV/1sId7knqbMcTLsdgaQPYIw5X7kE+RNMqZjwayTVzzRYc7z0R8dxH9JkzK5InPNr
4hGVZ9cVP4iWE1Rp8U+ime4JLu49pvsMODzqwNOwiU3x/NkCPLktlp3uuzWu/b9vse5aBFQUNeh5
6EkzP+0N0k/IfqCvbsrb511hPxJm2zQpXpNb567E7fUbl2nUhTQIEubhWi0wRFYWgeFvIKSC1JhY
U6PMQFnPgNkOjYjqmruC+Wlp0G7Dz6sZtqIjhIB5ZiwN/lt556nRpuuwfkkcyKJxOb3QFDCKQp26
N5XJ2mY5YjcxbtJx1b1o3rih5wCci7vnkspfQLPLYxqnZUDP3lxEb/827Gruq109qob7SE7fDYWq
1NAtWPbIJVS27Z3skfkqxuqWOX51sYbmT12iQmN81SeIH8yYBe9EkO9oMk4RziVxMnC5OYJav2y+
s0y1JI5uo8lathb8oI1aRVH16P+4/eqHjzs/RMeCCMa6zYZhnBW/860x+Wd9ZHnTTBk4xZL5lzm1
d00baGq7dCcb8Wt4HXO4NbjYgyjVVdPOdpsDQG7i3mUFoccM6iJz6Z/R2sMfYJxN8FVoG+A3OQNw
eROIcdASLHqTdV+PtC9mvyQB9uLiR6iV3KbEa7HMn3b9J075P0iNKJ0mSoZt6tWkbSlwE62m3Bvs
L2jtDllYapstnX+yWsZ6ph/r26YlTcZ3Woo9rBPbSlh60I16vJsj5SF3y0MAte2lTpDR4JLO98Ri
14iMJLD0qLlplncmBgtXRMGlVJXWQhvlFKGdae/krq2SYMkemQk0MTtsU42y9D4ymj4ywTnA+GHR
UtdMmtAj0FD8sZAWvWvWWNG+fqGlr990nU2kp6a915XeU6fz2mo2T7c9D/YrGUVPE6SsQIPgf2qc
xHlybJOkgrq85d63Vrn+3bMIdYzFOJ3/+7ZcCiwPOTJGkTZtmK7NINVGc+/EbuF+xQ4RV6jzrZcO
eHLYxawfEwHqJO38l3wU6mSwjOROnq5kLbuk1OLWKUqhocAmfkqw70IxplVP07aruuhfP1A1tlnq
XOJl/EsonhfgJTkZtWXcRqZUTdE/AWeIX8H48O56ASoF6zTkQw8u0TVDZ8nkhVw29wEp9xCgXPCe
esaMG6ttdi5Ax7s38PwWsYbbgqI6Zke3i3HWsK7s+lArWDn1ecaHKuzmIzcxOAA3JVJYLn8Z+ceM
seaDckCjylQdC/h2QeHymdR8Zu27b1MX3CWnumun471BKLNpsIITHo3JZZVIMkty0Hwu7cGc0HWZ
VmGEzTpPVM1o40lx7ItUenEYlfskSqipRuYRdQU6ZIJgFpmReza2TjN1BCIp9YBW7YN85Xk/prQE
TMyczC0pdBL3WjjGax076bGOkV1nzJS6lg2kxbRLLbrxnBJjCJ/Cyo6oFReWamjJe3RCRDhssHb/
kYlrBmZpyqDyaIT1sUQRlFiHsliK+zLQ5ZCx99Kzqbc5NvZJS5stbUCWtS5vjtaduLFR2lgZdDud
Rh99aQ04/1iPvPFR1kGFHSoERjFbvDVsYpcrD4toS7RVEUX7yFOPwFT6vUytW9rSY1AV/XXanmWH
D2neksWn2ZdUsS5TPX/Q8IBlB3POf0sj667uAGKrb0qswVHen0kP5vhY13UL6UhW/GrFpburIv2m
O2aKALl4RYOFhnAFzeRdfdCyNnrxCrWXs4brvix+dE+H3Oz1h7xsWeNQqGyyaV1TwK5BEgxa1aww
edpomliZHiI1yDDBUxtgaV7ZAuY2mosFEDRRUtOXZ2gTRwGcKamGYdtrzWNlNz5Oe1vfCMI2/VgU
u7waXyGpuo8FXK9j4hlfTeQvgS56dnBpFqo4+4gqz9nBGgMSSu9BX8GCBGHxI6pOLVS5xq98wb4E
YBCDjv0qNQu/M+EW7O8IriwoEhZrVBfK+tAchvorGvmVlrRZC4FXB3qKVKg6INI4xgxHfjuOr+vo
w9XucSvscADgrmvqve+58oS84w+CqJLSLO3Y04g/aamDDhl4eSmRDhSXXhD7UfYX1NA2K2cjKDoQ
VhMi03CuVlASTpu3IjFYKrSW/jUB18qMdQ8qqdSyqusPWN4+IvVUm2p5VXP5WxcpjyDD3T1iWCT0
jv+Uqf9Rd2a7kSvpdn4Vo6/NbU7BIA/cvshkzoMyNZbqhlBJKg7BeSaf3h/3bvh0AweGz4UN+EYN
1W5NmSQjYv1rfStD2E+w3rlwkZUU7obM7FYHHX80lHvXgN4d2hgLMRWVxs1F4ktyzd13CpUVuNLO
leOjw0BoZfTGC4sxo0q6MeD16bybrbZORzT0fux0n3P/tDez8UwSHGuBM+9DeBA4wHsmf7NX+gEh
4q0B6XGlReO+NW1ankPxKrr6rBssweDjHls0Km7F3lw5PfeproU3pxbV1iKeQksTCKI0fx9bo6KO
MeWhkSeA4l9smmp26ZAyD1lUXBJGR47n5llqLnBasvWQwTSxD8pgLYKYQ1NWHU2tdPd568xnUr3R
ug+4R72FeEy1M5S/Jg8xqOXn2RFgpLL+NZXhYxr26sPpf3dtZL7lQuKXUvQSGeOiImjaqrHoK7A8
SDiMp/jJUl0dSn1XUocM7+BuJwz900yz+h3GMi4JnZZEE/PrSsuZJuZJQmiDhkCflorqbjEK4pRN
l15aROU+JAi+zTP4Us4Exz+22nnNCbgNKCEH87ckJZ89XCL7wmJTkcPJ2eUtvisRM1J0OU/heNyZ
7VM9JP3NiyU16dVwM63WuNIoeksqM2fz7WXPbCm3WWXEe9ElcqnwxYabNfXBLrNLMsfZFzLUR56M
L0OVoHTl/XC2gZesoR6xXEmSaC2RS4cqQtaefIXujaQMdZRDgUZbnBsGS7HA01S66AcTei1jgrVK
AD7aDBHNVr8Eaf3R9tZrONqZ3zE9HZqzsh5sAyhdbHqMupge6bJGHCCT8UyDOHokHvFIU8XWi9L+
ahsORFM6svss8y7YpVMUZUPvUXVA9qyIRg23IG03YLENIu33eum6YWNhrzPWSjzRuNJMd36mYdV9
rDA0WrbCxx+WD9VyDCRV+o79SvJoZh8G8tBZxUMenm0Lyxak1tLP4PpRB9bUW7pEVnYcvf35ezkR
3Yp5pGN0DptmT2hMrcfZ3GOHdnZBzLEvd3N8tMD2iIsPIvChEMRrL6Sca6A7wZFifBlpm61189Fs
cb6pkrxI0fxwlrh6SZgfX7/+VS1x2nZ2ypU9Vu0hsLtTXhoUu5u1sR90VrPes7fC7m7hGCeXPz8Q
UQ/8sZPNk3kqKqNmpQjSXVeDpTPyoL0Xk0nLYoXUXcdkaQZjig5eDbVh7u3L5LpcAVQNXpWbf+p9
OZ10mT0lXp+StcmO0uZ6GNE16U3hp6i4wAMLyqlvXfOSeTRt93V8Jq9iPDhcSJfJ8p704NSRJDhm
/PESZS6jce+oQXq69+zyzNTj95YuXirs8ZL0pj+mxsxEXTPXDPSIrgz9Ui5T0oMxzgscU9DePOSO
L6YKZd/N1p2RzVvDcVzamMpd6QwvzmxrTCkZCgmmxhdC70Cq2OlX5ZM2xtljgUX8JfLoBBDFpvBo
uVHSLS7I6xuZRCa1XklBJIHblYTjMm9POcTZtd/QpwXZFs6RwpQrKlxMc/sCoaND7eA4rVpv3I8m
hB8T3yQdBGOed++Fgr5n5OoWjVRLGZrXvPIPws5ha6T5j5rdzYZKqAkduosob7aZUC0jkF4R/jRg
tN8byRipqRIDPDqgLFg3bO/rgL6jxfZQKW1r4tzam23FxqQCWmhE07kM0mRfTe4tS6zxlEmCRmOy
HB7ASWx5IJ7Z7tCdHkcdfQP1d1k1iHeLDS6aFlmYVPW+b/dsZ0iMFNPedR3zHFa3AC7qzmKH60fg
EcwgD09LwM3RY3Xq+zd7TJOzW3q/tKoOL4TjSKk6GjuHabE16gUEMreNEL0mPN5ZCVjIs+8Vtj78
L5GxbyzhZ0vw/88P04TGljMNPxRtrW8RNtmPJG51xFMLVdHtrB1FCKCfcjR9Bv9rO7/NBebecmEJ
uQW8jSALs1OSzs+aTjVUFBSzX5omuaTMu3uTYTFHwpk2UbD3RNruc0D+XA3a2NyTMeMDxAmSkMOz
Lj9nKxvvY2FDbKT5pSzZ3EgnJaxYNvbWa2t3Z7Tg7Qnq7Lw4S14LS/sC0nlsdQWejxJcjlOd8lUx
R+eKruFNn7bPU6EZJ6/ElauCYH63elgFQlWsNfXwaJvcxbhf8f9thBdTH+A0nDR14EXKSvh+IyZv
zO7OtWAFhdMuP4JkDp7SAIN50u6YitoHJmfvXb0UOcWe/RqoWmx69hUjyxRR0ah8inl4ZrlxnRtt
Pllk6b1RiTV5Quuq29+eLcon0HRvwkLIi3qsPwAWrPRqROUvaoRVEr7V8BMWaIxDFQaYamgF+TMJ
N4drsQIf5ZZ3rSrPkw1uD1TD2pJUTule1q+npFUMKhJ9NeeoVTx4e1/PErmfVX4iv2JvxLwgWWcD
almSyV2bL49aXEKkydhqBm1XPtGFZ4TtL89qBU8Rg8CflfgE/8ovipJ+uM5rg5t1S0n9ryoHd51T
n563rGNDHa4So2yOS8vnPgtOoou87yaXtG+x/8MCEmP/8HTKE+xbWHUgKFLvIU8KEn26895Oer6n
bCoif6FRbUMR46lzMHAl1YNj+lnoWaiWst0IsvXbuLaitS5wjzMNSw5ynkgJugbjmqwDdhPi1KiH
j8rpSBaACN0n2QfFzu0ZXfIq3KA454TgGnLG/jR4T4C0fVJJ6LB9fLeCcYNlPtiHEG5bpuPcjxGv
wBTuyD86bNzL8sy80MWHkuL9Dya8NzaDjqaFs5IXFkEHOmsOBDKeaAx16MfhjGEjhGfhgxor4tc1
ZQ2moudZD6u7XermJmF/xZ+r3vVUY0IcFM8RWvBhbCCTlmG1wR44XeC+LKkVXHt2XFD6hLFxchb6
ZdVcXYkNmr0rzRbusB/m19LYl8sOv3UphdIYNVKCC+28cj0Kz8QJRPjMNiUk462RFmBOCW88Em9N
rH0GHL9PrdxQvnHsWx2ZoYQ953UdiAumN2kYRMewkTh3cgytYWIWB4pPN4NkQ2w33EMuras7T0wp
605q8RiHSYba8VgkIKmlXV8J9OY0vtiHAJPNEBhAUxiL9ujkS4dO8Romnj/V5g0Ia88YUK6KjOEb
KAYLWviUkT/lnFvS+ubWWoyDPYp38ZgfvRC460wdX26TokDwf/m/whq7xJ910RS/2//+3z7Hf/ss
yqmOw6j9H//6afPX5+F34X+0H//yyebPgoF7911Pj99Nl/KlfKN//D//T//jf/n+87s8T+X33//2
8ZXFS9lxW8ef7T9jwwzdME1pOX++EP/+Q/7xxdePjC++foQf6Uf+9R9/3V/EMU/8YZoOTkEDHvgC
HQMs9hdyzLP+sCzTdhzDFLbrmq7xv5BjpvMHrlv7P0SOiT8Mj2/FKmg5QvI7/meQY4ZtQ1D7J+SY
i0hLe4Il+YbUmPFrLv/98+ORUHLz978Z/1WpVhZWM4cHyWV2aQ0ODCNH0DjV3qxShwhvVvJQDlbw
ltsw3CthQBGGYm6HiY1z0go2OsegoKPT2RjwoNMYzr409r4NBh5r3OOPCE7sIBL30xIJmdFQFqQY
JB0kKaePJPuExJgiFulriywu5BDzOBTwsquAoMiUiGnv6TZqkpbKTZw5SNwyeAfWxdIjHegVRfUx
M6HaMZbjNuv8IcqIBbAM8ghND1XIQmtJPxfedOLlwf7dnFKC23UVvVCwdDGN+hDNT7CeERpYEhh4
A1M1GgFp2tgLy1mSURHEhPzocufbFDTOZH+1uLtCzxTMsnWNmviwM6llGWhhoIp2YxYaG3nqb1kq
Ul1u7BQCRiBjpJOk/QhnFZ8V3CEGBmG6SPnAqIM2e4kUi5nVsTYa0aCd5iQyTkDKWqasGmcGoCnC
UShpsj+6tRqOpvQanmbQdkgYk15aon0sa9GpEbhwKTnDZChfR6Mtz3lJujvMmvghM5jmjH34FRnl
MngbngyqE3w9ZFoG7YaBaUtk2qAlWAYPKlu6uoPUeRxz0vaUu8wk1A/2gmfNoFVS7eb4TfrbQZvS
moIcKnc8ocfqmUYpdn6ZdVBLK0XZvonRubL5PkNlA57fv4IiQNgudGgWkfuspUh+ttmF67pR90ns
pS3hmbT7oBFkQ0uO4VbwbJvISLTaTXF3ogOUSK+i3gWllZI2HwAkZ3TieFRgEOpK8b+XVfeVBwCb
8I7EzNZ6bCIZKGXNpjNHtehLhbICvL+oCwSZCMnSWJ1Zr/gc1MoA2rPyqqRa6YhMU2AcHE0CQqrs
d88pO0SmTrEnAcqsdXkG+YBPbTVeaTGGUcKp3pkA0siPUMbeSrVYW1FcXavGiZWbWGlYO/I2fykd
L2Fba4G9eGHhWfU5WIWSOp/UppVKUSLy1OhIi40+LGTbekvL4hcwe3dr0cYASiF5dEb+OCvao5bX
no2AHj5G5UBjtHbRY3tj5+5LVcZbwcvLsXegvBO3PoS73wk8/CcRuganrbf5XGfYGTsms049/yIA
gG/aQdRo8sN2MOnwYyYiVtzSiC5do3y3YpkKDOOhMd47hdfe4HZQesyGq6EwwrQK+iGM9Leq2oei
+RnCgtmWPcOyiaP20jWQJ2gq9cpX877Jp/zW1iT6V6LmCpnRyq94d3AkARHZcUbZTAKGbMw1Zw3O
yOnvxSnICtAA+DZUCsEI/sImTJHWGbb4jTuzoDdjt5uXEbXVcUiDePhUmFjagYLxTQRYuijlkFfs
YqdEjYVEBQcHy6Lhi4CzgF1+JC6NSjUXPr6zqecvVe1Ng/2OP8HN3zzq3HtFaG54KXS823VKhrN2
fiWR5l7QqRVqT8ZwH/ZUMEARYF5qRvVTfNLc+KdXIxfOldpbAfFfVBtmArNW7mIcb+1XNUIjYqLe
9O2NEdow8/5VXqQdUEIKtPFxG1vqauftroOdounTbcRXwwwFCYdTtmmnfq4RluQfXFKe2VBvsWZ3
KwYoPj1H9wBALPGtXWfzlpKRKMRB65bcbb2ui3tlO4dxRNtH3FykgpyoTaYRAaSFFvI5aXud903X
jXALOo7Ds6NDAEjne+7uuUA1HNWdZzeHvrB+zMRJNh7BKxMyT97cGaSsxogBH2WsPawWDE2mxJhF
OE3jRuQo/aJqvDadxzi5JCLU082YgksJcR11w1WbE7oz+9VsOPdRab+yyeNUM5AzM3PgKJ22B6eG
4pzCbQQxsy46i4pX81dcNzdMPKwruP3tEGJWPqGPWvJOXWIMumWNzumsgtoA/96Br+IGPY7jBANE
CqTWePqB63LDzPXNwnrObQew4wdU8XTlWMSpuTTo1daS3cQR2YBgMsLjSKkiOoAwBuIUFA9Bih0M
Gi6+THNnSGIMCDscgYkCgGd+nU2oftRleRtZSVKtCbVdefKBledtSDt1bnCdQhIogfBZ1KqOzsXE
rEsPx0oSO+werWjXHvq5Ynw1EIYn9iAGraWNDDWFZLZgT/5myWsdk5RLP7CJA6dftYxMm5LlcOMV
+EDWEhsS0IJg0zY8Q8/cXWsGsnAgIBIpjWlA/Cj1Q5Qe3OSDgjG3X9vNgzU/NgVcAh6awTuejQG7
Rmytg+w1dt4A7RXKTz/DYtdZd8jPVnvM1Ys7dWtFP8BlUAQ6P5knrcPwR5eNq62Bjj9U35n+sygg
Z5SXsd0FlB02GLqag0YsJvfn2N/6NbT4M5VHJ/u33v9a2uANM8Htkvl1W+BGFdnLGG+mXLvSAIMd
ilxPe9aaHxZv9Mwpxj1Y5Gql+bsIileVP9WYrvrHiadwlz2l4S0PDln3WcYZEBe5Jv/i4dSiyZVi
SZzOZfAhw4DSw3JrqZ/FXPoehvqElCckGxrO0o3ePTozk2VsDX6tIyZhlkeL3FjiqHf7iCa32cfY
3cS/c/thGVcmyYNenrPqrFs7w4XxqOdr6ANm78B8K+mwwOohr2JgiB48lHF4weSkkNcG0M+CIUOF
awHnWRg/qRooQkJgUq62iW2uZvNL9TyekdGgeK3ilGe+DvoYe4jViGf9hTeLLvPHrG5vAEA+8m4T
E98yOGLsE/lZkdteOi2rkDiOvsZ1+syb7HUYv1/CMQUrW+Ddfe9al0kz4AHHnlaVlckDU2uYqJ1v
d9bz8r+Q3+l2YmFotprHQZp4BQJm55cJbNqw3V/mAJMHDz5j2AzVmcLVzbZxT7L5MZFlG1gJifAG
cAA08TmpN7LaBkNd3fkBEfGtXcL8xg0D10c0nDjS1eSWxvNUHvPh3dR31Dmt8nOQf4Xlq6s/Zy5z
OM9v+leDxnEkh3mvAV4sxefgXvECOOgojnnXm60cXrPoLqzf0D1ZOdEVjHdDDOvitxeF1yqnKXHU
v4tUetgFYPYi+ZAu5Vx+8AB9HNKJh2mTqZon4lKsTEmVuk00gL6M3vQTdr7xYAjrWyDq4FiNys+o
rByWEks/69FIGNeYvT2HdiRU13yaHEe/0ObCcwdWh2Yn+kfcTgkOdF3ek4wIvSSWvw+9hzTpzYfQ
CR+aYKS/U0rt+OeHWaiQzV4BbaefxRY/TvVA5qDww5KDrKwHPl0+dKl8U9BvHki707/u5PoTRgv8
M9JU59issIBOxoHKSECW0ax9zMFVgFT/dAJUY9w07TWXCfgHSmpHXGn0fUbhFux56FsVkBM7VtE9
piSbQWb1Ps8IKmqc1AT7JcLgUdTjJYt5qHjIxKtRTJyskwx2TRhk4lJ0DQEL1WkreMlEarUvDabg
ioisjUMC5JgwlaLsggCtNWDUMitjOpqeBGmuqt6hUHzeEgvrfwmFi4wBiEd/51NOibRvtpPz2PTU
+dh9YByDsk9ODUeRh4HNpVP2D6VXxpK8Mp0xNbsdQ8ILAZl4jVp2SZPFAL0HpHeqvar1hTvSUp3q
jxZG7yelHICuaXL5c0caRMBiw5gPptvII7hOlZvjo11kzinLRqgsBkkaJo4ML3iQcbtOlAhreaFv
aPxKj6FwaZYzzQ3bm/YhKyLOSaK1Mag3RALNurzgU1gmaG5+D5EddF2Mvz2CXvUSyMcMGnQNWzig
jZ4ad6qT5OA0eAZNlb1TGL3hMk5wPSeHkVkRRC+rIbpvG48kV/2Y41kSl/Yzc2s4gy70NizVAU0j
VWchEmY81wLwXZlDAYLd5tO9LEjXD1X0xkV8wZlFV3UUW5fUsRDYNd72ANGLpamVAP7dwM9yHHlN
I417FlWouk3AcSCnfJ7a0IuLqXDnzNwvimqkU60ctYOPeMdfZZ+A3LYYbK0UUYY411Jfw26Z3CVG
Um9L+Dc5zxmIi7yG4abspCHvEC0Fz9FDyCO8zbTxFrdOvMpMCd2hmHax3VhXD2zHVba4IsyKXGtg
B/pT0bAgSKyTbIL6Zt1JNT8zcgz9Ngm8RyptIVJx99wbjrx615B5R4Ik6MHQp61YSZpqbUbztCaV
ftJpnWAXAjSo9Zy9ScXsOo/6as0ijF8etSuwz/FNul55SSNicHN/MWlLwhXDTlHn0Ywn7VfqlEfy
H8ySXcyOlHHPa7hA64z87YohyoxVigOgpxXksYbq5HQ8xmOG40kYz0DGOH1orXwJ9Gq4pt0ZR/64
Fkaxs0bKMUVHL0nIAhfr4a9JUCNc4KJVvav51vDh1hak4ZYTI01qTzoGw8zAy9Z+dL1678XAqpre
OwomtnWEX0pG7s1y5JPex0CiSkLvtF2wvkXpRo75V1JBmJqzALfpaN/LCZaVrTTXz5aJdA3pt8N1
w+b0rYgtcs0xcYboOAuEwTYBTBKCwiTjyFZnpbkWngNcAARI8+w6U4Ui7CFasgfUv0b9KjLtbKf0
LgK3pU6pU/P1cCp84I6TXxG69EslU2b69acKk3RnJkBH43oQ525k+4dhKyff7DQbZjLsIOr+Sya7
GHvQb8pyPg1EPLx0gYvmrIKLKH/+v1Xf/kWL+/+oD8Am4/6/1ecuH9FHjd+mrT/+WaL7x9f9pc+5
+h+eYVjg/W0Dhv8/6XPS/MOxQfsLaRO3MKTx7yWipvmHbgpduAwiLTj9HtJd81clgCH+cAxBJYBj
oftZhmv/Z/Q5W7hLdQ4yeljkh6+//40fYFNGgCxHXN+hm0DyF/+zPmd2E2UpdMRvnCmKaY+KvSMs
bu84LOvpnx+aJFFrA6PPXKAOqbK9h26WnSmIwWEcFke6CJPZJVPArOQRZ6zhNyZrXCiNi8lc0k3Y
7DhJgUwqwOcNhrl28drdeAEMoplsY1BPlY+JU6yLItKvKZXHm4U9nSXq608BvmTrsDUHUEQRKbl2
FOlPMfV3QqG0u9mdvmM7Qx22Vp4qArHQe+ZfYvFolQm7b3aWfWRnx9nFaGtI3YNhJQhaRfABorp/
zQlLPNQlwEnRXAMOVsdEHwcsmN6roWb34DBbvpH7RMqBt9A5ebGXSfY223V9MLsu50wP02DkRd7L
bHS31HGKTdfS92Zkor9YFg/ZmpBcAqNlr1iWDpNXPgCM1cje2ehOjJLYv2VXuzGmTeo9V7ps9gLn
KnjUW9jZ+mMMgWc/chKQ6Agauf2nIcHM1WlfqUHYRwPvXVr0UuaVj22xAzo5e5cCDtJfH7pCkZAI
mFZpMTnVaIpNUGPpdzaKYlciLZ6TJE59wRZg3S5l0llqYf4jIO2wGAZOI3axsCdmn0noJ1ru7OEN
iPMcOT0EjS64djpW/apMX5IpU+c/Kc5jlLykHrXNk9ZBCM4YhMBqCy+hFaaMZIrqZ04NguEM6dvQ
at+mlfum0cZPo90/RF7G2dxx8/cg6R6h0Oc/4EHs6hTzgYVBYzvi+SKjOrhYHfXyXqKxQsjR55Mr
UnfNdfWKREc8UA7FLcin9Gjo7TcbG2php5+JTfjPZb6WFd0M24odVU6qP8Zh+O2haQ65uOuWUVx4
2NLMAI0qzfRdOTS/YyTFbW3Li5WbSH6YRw7FBe9YsRGakJdC6HL/09UxfHNVl2e7nd4dN6NfNsHP
yfnzwE/NTrmV5ujZ6o1UA+cHi10wlyBWN8yhkecOj4CjbQQlvfwaCK5XdfedlcihcdGZq6iWyYno
C8HtVOt2YyGuYCI66jtoYB8XVdFUBn7FAWAAsWwS2VN+IBRyHBCBWSTS6jwFctEzmdaEJMuPEstZ
yzgKaJk86cuHep59NRXI6JyTfGmPyRURzNtJJySaWDT1cZLyzu6Z65Yyiq1TkBxih7BXVSmurZN9
VoEWnLmQuGcCw/OrchGCioJeO8pl6XK9YdHKXiG2+2DcQMPRW/tTMi+D/KTtxhJPFpFjBZPa6fEc
qocaB63vjlIeqMJ1fMegCY9OMu1sGde+R2zrtKkl2iV/J8xmg4lklpzwKDS/MrOltMJV06nTa2sj
aNNc1ckEws8cD0LhjJhTiq14dKxU0/PoIPi3xXG+dazB+NHMGditcLiODqndgs5XIy/dX1McXEyo
7ZPLIW2KKrQkvT+BPiEaTu2Bj4puwDFNOir29IfZG/h38hZrYjsVtQtTemexiHzKw/3aAGzYChrx
zBnZs/UC6t5kSJFyh1xFF+/OySdr1eqg01fQuoftvNQ6MAbFvKbAXrFRUjurSTQYOtRwdGW0E8Oy
mS2Edm5E+zAVG/IszEsBxWxz4AErrybdXfX1dOBYmEaxje8cwhR2rVWuqBcss+gbIx4kXTNe667T
Ih5isy77H8Q2d+mIMgFu0lzPgf41iQY/4iIvatHRCThAoWeZrofXomL8HTrwfcA9tl2881QATr16
1CeCkbmT3U1nODs4kLi4obTDzVjHOpN4rT6PcZNshM5rHs0Q4cLyqrPzB3CB7jS6esScYu8a43Cy
wDAZc/PcYqECLTS9MCfAuto4BkHlQ1JLvJMxchQKBCnd8SdhG7weYxEQ8hx80pbPQzzuLCuhQKs7
QdVstqVjXidL9CtLH96tOP9laFDhSfJ8Sw7/ZsiGvu/n3xNcWjcyNJ+UiWRUr9jakVD1egNUhi4e
0ib9rGIaIHHfh3U/7HvstJMDaNWkf4MWKMcj40sGzAKXGv/s8SACT2JincTFmlEaRLn0q+7J83Mo
WKZaxhaUCM/cJDknmfYKWRK3XQrFzWMgPBGtG4xrFUfgGF11kXZFMGu5ZCIc/Cosj5OZx6unfoSP
gRIZMzrCM6tv3Wnx1UaIyxTXzKehFj/cip27jF2bOp3oaLAyrCZy1GtQuNEaxvPvfk7Y1mZmjX7y
q3LZRYs0drcdL2JUUnNvZi7VyuW0LamH5MuOaaLfBq9/HqXzCKAP0TOg+ACoklGy8mHQDQinDUFd
PmUwRpQNbWQKTMQ75y4rANkzOaR1FhrPXTHfLE+BvEK3FQnYCDf8IGRwn9twV4ZIC2ELeUUtJBxJ
MWlmihO5RbwqfXp0auSqCRaXX3BvbDu29Wtax+OtheHaZ3xlP4aBQgKyIZomKaOOMrdfs9H2GZ/3
rw7TP8sOvU0E2hC92TzYtWsD/kl+4j9CS7IrbQuzmlMina3XPiVWDVc39DLj3EZWhwOtPabAVKyi
elAEvrE90mRs5J3fA5XYOyCssFrVfiFrpurQ8znGz5jO5PBzqUvbeZFBsheVDrhC05ngpUxqHciU
ExDproE7YIbV1c4eOYxw7mwfc7KbnL8/K+HVj8Iy6b7GLuBXgTRRKPJtry2KPmEYHKVJDJ6UboKU
Qp8IM9h1kFQYEE/LOqN87cRtnDDypnSx7/QADAUnHu7ZEmt8aWW/zN59BxvZbwNjbJ4790cxRvOa
J+N4JcjWrvo6m2nPtICtL9IuQY9ZNqQ0oBkeE0t+6F3mXCAM7WDAsI8U2nDTMwd4bmP9wA/r7iYk
GMXpholLy+LJgWcVDSXSM5mfNbIRRXGLyGLrHMFVYIgd3bvtxhFctmRIrjZ+PwqO3fYo29FdEVdw
Iqe9x3Gp37kwSFpqZa/9gA74qMvhipcJ4N9IceIItYxuQMWutax2jl79jAtBKS/83xVgRnej7Bbr
aqgu9ENT9ZJOLh6I7gp4J34YHUCfkk3Tsc1QNAlAXR0RosdaNcX35E0hdZ5M3vKTF2xDL3ePrTty
Nk1p1jXDVqxDq4/J9bXazuglorRWvlljON5GhlgJOKibC/+HJRUnVFMiwRNUZJbAdJ3XBwkBmuWb
EQT6Sg/vtIfqmOG/nLY0UC80EwG46Q+eXeBRSuJTppvPWueqgwGJb5shLyAmws9qzPphsNHBtK57
xA3ec+VD3lDGDqwDeCq7d7f5RDZQDlP5FDDdUWxRzTgdnydBX6dOAYYPlndta6H+4hFkVmUWnIu+
QWQmimVGk8491mEYLjsQd5Z2CnUQgKYXHgtJjARHGF1NIc0LUKkc5k2g7/TJq4/2shEhhS94QFo1
dPGOUR78K+5PDSSdC410rl26lphzZzk+4MF4Q+EDSlImzWOoSlL9URZegA8kECTHZFXzuvjSDfs1
WabHSc9Iy2qOuxvjI7keoDsDv3U+ihP2BAynAxUxzkuPiHT0Fh6f2Vqn1HQ/h0xrj5kSHYME6zbo
LW5/g/DEHBJr8rxApzJMUCzYjW9ybkvYM0Vxy0sCcIAVqi1UG+zksXluZ0pGuPJwgT90OhueMNL3
qLUQtCrt4CpjuOVCTFvZMNRGN79488wYvUXHTcoHqzThQxbfdWs1D2NWauvwleOSdYXedGwrJS9T
yE4chAHFuSHGT7NuUBVtCkr1Mpyolnyqq17fTlOd7m0IQYxHO+1MBDg5kZTNfI4S20RwVUHzK/ys
5jBHqxd0XKgja29wXyxTZBjkhbcfaM9dxSF30ChxCfR4nCv3odd0Ypxqm0BlG6ZoF0U4uLLfegNX
uEK7G6TsDwa4cLRT8Vuzf89ACc/g0FGL3eIrjH7ounptA14MEU0T/rBRAki33nrDe14awnYJr89j
cHH1AhJGJdmai5nxJ04GjGdPrTa8qcxT6yCoqFxLPH2TyHZfGtmpDNuRWvcdLySeBmXcYbh8J474
5dAJgzlAvpcWT1+un4n2HfgsQBw3FE2eIw8yfhIm19jM++s0Ya7KQjWsaK/L9p1NO8UwC/tqte5E
Lo5ORrMa7k46u685npM3QMPJzUAc9nuRQ+JKMEuTd4KOp188+M63HNrxigpaErhjza+bMVPI1Ito
h+wSuP0R/B3B1DZSWy2Igp0ewZwtXe81H0rrXgXL7HDMNn3nsRkFUsMMVrjkTp0PndP/g0OFyGyP
ASjuBa3NMAOufxwjZm3on7HOJjjXzdAU1yhM1TmtwJLUyzXZtd6hbiBRAcZlUjCnh8KopmPS0xG7
eKLNxPLOGoxYMWraPudERlvCQGur3Zlb244vbZgcS2WlJ/pudk5HrRNAzurW5PNOG8uZHEu/y2DY
7DI4Uil27StyZQ5zN053loeMOoBW7iF+pIJcGI8aZ62GynsYRW+sLZcMbEn4+lo02ilx8nqPEZFs
Up1w1atQ0XEq05PeyyUu3GT7wtCulV1WxxSq074fpQA7w5MkpCQAVwEH5p4nLOfCqQQHOywtRxPC
tml26Qb3B8/8pS3BswDH9STbcyPqbmUG4MlqgUUI91SUi2c7cn4Imc9HVrs19ulOAYkyUTmpBnbX
rRmke30q3vhrQRzorodJpL3lIewREUn9IQ6AjbAnz7eNPUO0aNz0PGaOcQjxou7zgSFiBxchiO38
aQh51FPiQwARBf9iuP+TpPNYjly5tugXIQIeiWkVUN7RNN0EQbJvIxPeu69/C3oadEghqS9ZBWQe
s/fatXOoje4/c1roUmk2XGcIHeRQZ9dT9RFF6n4gQPI0IM6QVUv0ONnAW7/Tji4/bymqi+GoPLAa
CdeokHs25Kjy5xQKHDAoSXAEuSqXqv/xI/GCMeai88FtesP7L62Icx3k+LTQWS4kokLPSjYDciw8
X4278YbDnCEOZdz6yCIGzppr/MGSSdthuzfXAm9UlMsL3Frv0UMPFjTnNaidch3ESh2dy4grjxi5
q+O5+k4zyhW8fKqzoQ1pdJl7E69FZvHGsZYDC7g4d04u9Xvmc7SMBXBkE9tOJWN2PWrfpXnEOAD1
GBFGx4kiGxJkfO7AIWq57h97ZAjSJE59LLEMqKTYOuaMLg0vMdB4zE8p0wgi60ToIoVusdztG7cg
mG1UN0V1GSw2atpCuYGX6F9ebIitoaa3JJn3uruosK+wubNzZkTxEuUsiPG2/oipegIAMCzVR21Y
fdDiyxqG4Y85H5jvmSsQnv4o085olf+12riLk9QKWhjgAVUkwRcy30eF9U+T3Z1URgKGiFwa+tg/
MPz4BwhmQQzPhjUXSxx6cZ2dURLuSbGNj7bWXkmQEYco13/Kbopug+ZFt9Rg9FwVrgptBNabdG5n
NhHkoNuDo+gwOGz63uuuTpcfmRNmn0WWio2WIFIihhTgera0J7/cRnQ9Jxeak9WVN8MX7TVx9DtB
m9AGE1mG7Hn8wMAWfWvnujlaWXLDn7Kavk0EMCl7HXpBZzh7UDR29kCjtgZC0G/W/7k6GEqNfcdd
ryM71D4tLxf4V9TFGKeXui0FxgLkzYlovK01UgJVHTK01Z+8TTsbPX8ykCzomDbp3pPx8MjCirX+
ntK493BTmbNhgGIr04V5OtuI8f0OxQb6wLJXz0xHv600Ky5dpGdoGoldJ+sgo+8How3ka0V3+69E
nTyocc+YS4bPScRYXUfNJbgiq7a6KuXzIlOW5F7VvXKRBPwFdSgMwrR7ZkQnexoCtCmYERQff0L9
BQJwh6TfgzEjn81Ge5YmrThbo+bQuBi3jIJEjsj4TDIPxzsqdNPlBMSIIqAJD+MmTQ/10uz4+QCt
QCpAZDctyMld4gU1jtmZ/ocCEH5E08HzG2CHbfoTIT2fcGi45XXo+r4kXoVQJhLXIuZ6ZuUEJkgk
YC0PREne1U14iZa/YuKitTnkiBFI3o1W/g6OB/Mqsj5TImWqWEASMGMiS2R2LtpehWKyK9ChzJlr
D/8tCYzYYWc7fskj7SOP+m0nyBZwBue5hs6GbzYpDmgmHFAwt6btyCHpEeRjUeZmaFdA96I9j+3W
jYkT40naDbirdk1RPuWV496BRk7B4qI2He1AWO6T1DFKE9dbbXlM67PlivPQUN8LWR8pnvEed01M
8Bq5MoICa5Uosfn/MV2COpFhgHEd1GvfMuMpUswro7Lv3uzpD6w+hybv5N6b+a678ZjRFZ1TrTO2
Y2HjQGGDy4m77GvhnsV9bnr3Xfk6dwJB8bsFiOPWaVr5qTnOzrOsi9Ho37x6RRgtTG0YOfu3HnuD
jQFJ65bkLuWx4FyCKECSotW2lHDQmJs5424hU35b0r5uSt9AwBYz+UQdD/bpWqRqM8XFeBmQpmyc
MisOPN4cqlSBYFU1hECNMe1GJFocIwJrhOP+sxi77bou+wIcJI7pXNwErmmGasI/lMvNaxAOxQ2B
HWWqB5i9qlMFXnlLZkgMnmyegxn72Vx2t7xaEHH53kfXDNgd7fSd6j2F6KXhsSJ6TOm/HiTzsEPl
11t8rjF1sCJ0hjTyvVHzyED449sb05ODzn2b4lmFi0tugsGcJ3JO5GNcYGSjIQThBCgkx6FJDZfN
zTlrgaqR87YWzrvIqf5MWq0BXEFqW44Cg/AwvMghQvFgPhUDeEpGdji7nVVvWIvtutQ3ikbbjp2L
8AehSo9Yp0XixurRQDLktUh5EF2Osn6dZ6YyTCreuBNQbRqK+F7pPEP2usTuwmTar1ADohFJkLJR
QTB4oiefEZxuorz7aaLEOiN8+UMDjn3IQRTT1+Uh2dnjXIQmb2BTDe4BkWCrkDmyk+j3c4MtqOUZ
KWL9NGsZx00nxh2q7XgKedsE9x4HgZ95pzg1/rmerDdavAyIhVoSrEwwW67SGhYFwzv9EXGVg/2f
XQL+axP/bz432PjmkwtrFs5qxrBwad3tkGPqMaQCYTM9yKoks28hKG2ozGTXL0hkO5dT12dwlYid
YcN+MRjTzb37ZbsrztH9O9nOYV6qt8Y28PSwjsr76qwGnFPcBoOID54OVGSuVqnxgnjGrZH85mi+
5g5Ue57t22y8RB0/VTzq380KPJLwUTExlttRy8AlRMjWNXlQiwAjTF2F2gkdUFTCYsh+G4MqHxDI
0iMFNxDmgtSWB0Kk9gmroGcp9a2DPBvr5MPzyeAoFOi1+OH1oryYlDI8EuW/Wi0FTFHmFNwnH/qU
nNycj75udj12yztUaKS4rXHFA49pXVMYZ/wEWs+wJnGzcitXtRC6hxSXPF8nGPNL7VVq68msA8cG
WYZxE+PXeqB1UNR3CXsj9xke/3ysop9pJn2Ew8cTbLx0BeIiHZHJ5BED68w1z41sb3RxQcnIq33E
WotWHsztpvIcaDslo3u7oeZKygPyAxIhHFRvUFQbZQL94QveIfcBegOjz/bNa9TIjx78eAD/09oX
losODRORF2tvRSyJVkTwtWR6fWhN5z2qss+urP4ZsNx3JEC1BNcWAUZfItDGY5kuv2yfGqYXpCRZ
sfeQpRY9/Ber7f6t84BXhYZxJBPlogDAaEtHZrLZnZMhfqkwR98aHOzUtimXhNmDaBiYcfcGYhM8
DXvLWQoaK3i+mlsXgZVnnzURZvuJZddetssHYaf5SQ7lc0tFiP0n3yQxvGDe+OcRtvJVDH1o1FH8
WIiS3mHSrsLIIvXbaKf0Qht2qlEgMMYjGYu8WXtboxV5S22WWGWAXih/G6s2OnHpN0FsgZeTxYJC
Yd2yddqy/u31Po/oIzuohiAOvD6sXGcOm1yGlKnDTqkGM6tRPA/EKZxrb7hqyp+3jTZqQUmmwQZP
I4kkka6was0Phh7R3tO19FD1yZnh/PKn7nROswzvvTbFO6uLmnctIuosjjTvoCocx9KLEFQwUBY2
ArTcbZczj5HPMoE01zYtgn6Ctppbc3VFu7VsJnv0sWENuKnL4r+ysFSAwgfpTtZ9o0sJhrwFXLcm
P+ZCeneraZ4Inhy4KknmbtzOgP/rErHXaX9m/VpYrfzJcJ4iIN7YVla/To217Trvw22qk0bxw/w9
5ayP8vTMG6EfWw2qByfoTkywGNPKYaaF5hc+1LBpBK4R1j5sCddFRmPgDPYRwM4EisUrr0Cr+fZ8
ACNJ9qXF5jVm0pHSmu2Aa7eH3K0vhM1cexPy+ExA5F5f4oC1KfawHrlyb8BEWf9oK/99cY3h4ChH
3SuDXQAXSLJDppvcLVrjhjUswjsCntIWhX3ennq/kDSoSfVk+zIkya4Jq1RK9CpYbh3BR9BprLjS
9ZieydbiwqvBlan6H4GmZKcNhEwg/iWNDOvp0chi4yBhlm3Z8hDjaVp3UKjPZJZ3W0bh+UGlOAAG
xnq8jZQMnTHYNETak1hK0o9gOOZwUbEd+OUeKWIc4PIzLmUdv6MmUP/NE201U10iZVHxNczqHxUc
nHDppxNHNURR3Zj2+QJeIqlAUlR1fvUMQ12rpAgnX9UXzoAxIKF12lIvJBfSeYUJbMrs3P/Mbup2
Iqv6wI3JQCNgc7na8PGqpWfWvkatF/omE5nCt2wygXa1CxBHA37g85x1+6pnCdasDZFZkfHu1L13
9RtqAyNpn5bSVKfOrH44Ra2zANvQxFAdjJHxd1qiYKwL64+dK/2pYe6QCW+fe7Y4t1qmQ6oByOG6
mrhIlfYvrs2tHzV3rFG01ynTBtx+0/V/f0T2itFN4u2gWXqYmfp4L7D+WK7eXxETaqecgzoGknWK
64SPoJ8cfH6066U3fdQ4kQ/SwmFS2i1XpgpQopVXoF8nBdeMLBno9bXFwmwd7Xa28vfYvm9+les8
arwmlV7agQ2Y9TRpTG15sSHFSu3QMyThWelf3cY52bQW9LXG3ZTjcG3K5kcnQsKZm+4l76o5EHbi
h+S7PZSClOA2TPdLZeg42GfzA3HEFnL9HtHF8O4llgLcZDAl1xL7nACQBB43wXzLhNy1MiM+omeh
aPFknm3DA5Ah7e/ZX45aZX4h4KdcF+o3jay11WaIofEomn629eJlF5vFDb27FxYj79zgeZ9W7j6J
Hpw/86OPjsAfAN2hb3t3lSNQjgZmLyWHz7BKq+h2zs3QftPwYoJ+Au//HqtDybZ8Y9irlDnF6AmA
6O4IGDw4pu+DZb1hP3E2cQqnJB8hQAxaz37USC9xUj6I3OZqnbhACnckso293iABcE8otrKOv10/
etRjcQ2WypY7z0ip7X2XpU6fnuqeUWRSINOvkTgES+L32Nj/aalhAiwjliNmTWlCoIKJAW+1IJdJ
lOovo+Cks1/toXrzDXoFV3Z/vSJ6sRnn7rXI+CjxCRBIkCL3g1zcGd9V10HkpJeEeaDDV2ZzO7Va
KFrn7yQJhMeL5VX6Rz2NP4TRniPANKHQIDhMP8L9Q35CuxtcmEJY4WqI7sQVNCHntkao5IJGb6k+
azK72YltdPBwODnYc04unXytsfgujDOYZMZ2jhd4aEnWeeyhc7rLTHpHPvIArNjSmkyzhY+Uez5A
s0noMKLafJxCz1te15B4/NL6lbE1YQYlClku1uyaJvqf0iRSkCHMUMvoSi2Mty15eIolLPR+QmjB
1eEZBjtl9O+sOVRYF/rz4grSzpOOuKD4ZDjVu8jHhRwSLEvgBpiKI9w2ZgeVvtEfoVs/lFWBSmmz
N7QfgNXkK/uuF9yOT3bNVD5uezjn84u5mp/IyaAwUMaX0Xqvo46dwH9eaClqbLmkAoNDWWz9Jql3
NbQZcf4J4w+VaAnzH3ZvDJEa+sxoQjHidNnpqwNyqRe1XYauw0e8Vo6rrhov+i3vObV0UPZmQemF
V/21tX6zpO/CeY39kZzicWv8SYiIFI70d93g/ESFC13XcohGa8zXPvV6Pv/Y2BhGFe87m+07Pee2
Iw4IghNZXnxl7HadbFOlS4x9YCL0Q3iPZuHEmwz4Ntnk7uaaZ4igltfCN98SUAWBHbPLN3Od791q
5p2ysx+gRfRTPEkbH359aFrWiZfN3yWIidffgN/Tt7+VfpZr11w36TVNF+bQLKCrzl1TUgOGN2SE
ESgFro/uE1+Y7ZDfmE4xg7Ox//Lsuy3pnWQyAW9jubTVilrt435WoT/Jkr6y+vBQi21HCRvHnv5V
rbZj8lLwz/asTTykD6HHY+AhZxky95fowVsrkUpZqX7ve/eakp4xfFdt/gdB2rujp+6Fh0abf8HI
sBt3SVkFWvdjw9/cVk2/T7XmvmRLfBAuYlGfbsB9j2pkYrDaZ8an7YeaWf8YM4qeiLRj3UE7vsRv
c+7cCtRa2zpGMaqTwu640gnsiiFn75fIL7IpqMg73ujDa2eUW+95yWkoa3HqZ5IfREEFGHNzEHiA
GOMCZ/RlhoAEdQ1j1oKtoxKO2FFdnzLlCwr/Jt5BMIDkgBm/BUY/6Gm3Q6agE7pSAb7BQF6ivpEL
5AiE5P8lA7jQZbx15HbsBpPH1xllG0zo8zfOCJmng16YS7M71TXSHpqfkd2wi6hKLOpo109ZZLNi
s+tlXQVus5VikyERCs2FbmSA1HtOJEEryoZJCcZThapE1IdgwH6XyPxGTAGIMF/Qc12XNR8B50i5
JWLeR3wPhsIY32o3Vex0OkEO28TTGq/l1rLqjYzDRK2kOx0PcEyIyPl/f+itNP//31lDoI0xnXZX
OPeoG/AozrAwK6ovAzxu4HdjexXW+NzzMx5MbLZHlVkvE3OYh00e/MNpWUGxb6r9RF5T1lv7TOdu
b0vLvFRMT4fFNJ5JiiV/aiHvqi8puwbXIalIgrdT7o9JBhQevuSq8xFux7GkJSPPB+xKZZhP9Glh
ZcPH0SL7ltTLk/LGi9c0+DZEAf+6dw+jB/1qmTt09UgezHJVHhKChPmv2RLQewEufF/ojkiSHppL
FrGkRjL9sCJrDkmjdy7Ovs/KE7qpEGfxvPdGxu5Ds/SQck3zUMyI0ZH+OBVHWet9p6tpuXXLA4BQ
ZIHAwMZ7RPjqJKL63UhHNB19fATw/5sbxdXTY7YIPhnVcAwPrIXSmyPJ6SVoRgvQ63P4AWh9EJ4E
DhOlftPazRHGR+gVuWJXkZvrmJTLuyxAn0/6CWzrcItSkfNk1SmRSABOBVgL/LHWyR8s/2bp/fqc
6gMv6HmWy4RSIBkD6II67ByYkJqv95sJ8mUw2ZO3NU2YE7ZB1E2JCBLylBW2kwYVfyaDzxEmnryh
3Bd6kh4Fd13peIBpXOIfCOvTKaGBW2h6/+2aMKxRC96N3lyTFoxr41n6bsD6PoiGQbUz468akSwV
hndsXJ/aONF2Wtr2B3hvJibfsTnFpLu2U3VJY0YvzvCw2KDcyS3XMQIJxE3tbB5osix0rUVMmLmy
Lv7iPePcqG4V05Fg8bzLzG/9h2STg2XpLUwpz98uLoByJ0cAo1PeqfcYs/3N5R3mpHezEHsjyzxE
QRUcr8dgGZ9F0RpgvnsYpt18q0hTD42IvqGzoPy5BTZyPoezMXcnWRs5eZC+uKXmAqgtrgOH8A9e
U2Gdmql6WdDXjIIcnNxueaOsZKFGxMapouI+u/gq40EzjqIcvbMvJOqg6Am4lngpO+9dZFN1Mt3i
WiZVi2lEN84QWt7tuefUQOEY9sbCCC3q1E3mLM9iice6p7rEwQXDfnH9w2T5v7qjW39yf7n7g2p+
VMuykBA04Vn21oTKf+3QogRaNiYYVKqYtJDic+Yms8Ae+0zFFyf/YOH8kVrQv3RQwLKYy6DsCSae
J7Y91D//PKhnmxUj3VkFJ6zqHy0Za4z2R32P/CKCz8RqxW7qU17iACYDLD3qRk+P5UWAgwqxaRdW
8+mUv1HcOEcU6j2kXZzJ3ajpz/CKcoZPXq8BGhjY6peCASHApYudzPPeIhV9NcNXpLPjnSdUvJvm
g02LlbXxQ7UK5ZVl7yptOCwgTceC+nBUVlBr+8E1HvFc95fGVh1AowGX2PA22om9Hc1gKFMOtwzX
d81NPLTZtwTDejaPcsa9wgYKQQIq0ppBlajmaZdnpNI6v007iYMvD2IkUcEgSyJd7ENlJ+5VaGt0
uiw+wxYaxDuvrrvJvjOnT7/EWO8mcl7Z/Yzmi5N4dgiqykJKijEMpkv00HT2do3JaVoYhn3oeH37
yIL7gDvuSAVBHo6ZIlvps0uD3euSgO6hxcpaaDNxtJlhXD2n2Yeh3jRGnpLdyrNJlgR5p4SILJbL
o29jmyZjeXJtN6SASPZ2gS3accnmK/IWmPgsrd203lrm+hDiXJEQDrKKJqqoLn3v0beXrR0QO4yl
ChFQOvrmzUEzb8l+PjXxsm8GUF1diQkOSZLq6vjklP34VDjVQ09TeWYjpqX9PV56+ezkeOZraDcM
cwWKP8VeYiEFlo3X7X//TjQcBPSoQMnZqhi2MAjbsb8QW6q9NTP26Jqrh7Q4X8RvPSfDi6isF2H0
L7lVyQvjqc92qfNTEwls2k2NZ1YjRWKMbl2bhVgCiNisPMxrrkmrOxX9ozN/ZNWJ1yj1wGCi52NH
yyC6hWV9LzLTC+VE9xvn0Q4vVblhZVQ9mNDQJaCoCBrcfMRVRRjPpPaHHbsTSGiFhxEi0AIAg2ij
dNXnTRf4UHDI0ECulrMFEOQ10/SXtid+IDLn25DHDVLRSAvJOgUpYaviamPsBNCmHyG7vsuxqPcY
nertXIhvtapv/KZ+j8u5O3t98y+a5nrfkIN1syQSJ7uIyLBN4VxjufdOo49FP4/Nl6Vw6htoh+ZG
Qt2+hZvB4qfaGaOp7TiPwtExQ7/Om4cho+lkO9Fb4pfdwzcVDe68qAMEdZ6I9I/FGGaTz/QpYq3p
MvJ18Uev6aV1LXeG6giWII7GdJtfB6LiqBdkFxfyy11T4dqYfSFluqjB7sZKfLSzDUed4t/jr06r
lBVQhfAcEZNCTMlShc7WlCmGQEYDvUsLFGHVZrUJR8BZXjrqGYz6WNSXhoSlSBwnCaafUI1tlRo9
s0SPsTqH3hwzr8FDW+j89GpYfa5tyHOlpZy2dh6TALuV38bEIo1NcGZrtzzFL8tBvgQD0BMUDvVe
16zmwLl+mFr1geJ9OY7dfkoc9d5azFLTGDQlYx6dPK9o+ODI2Yp64TtwF+NgtC80WumrmNpLbwmk
UV3jEP/YoYRpu2+SlvVHgpOi1xxi1STwOqZmw4Ne/YWFTPJsi+nMAdAeo9T2GKnp+sdSrWwpkbEM
Go1/pV4QIxyZHxqiAwEwHLRWnOgArJSe7qKa+66Zasym5q8W085b9Ty+Ur+qnSIB20KGFaCr4Nz3
aCOddH6wOkeVbywirDvsHbM1fcZF+dBLRLGO7ilQG6lH4sjqwGacXrIjstVQwjYogf/hro/4qHZY
Dckm0kQTkA3vb2s42TvXzMXRGdjzyd4Kqlj1B25aXlvY29VsGQ/220R1Td4KFU6bi6p5UuOEFLyU
kh+D8XlISLCrvN8MMBfYwbm+MlbgmaHU22A6RyCU229zHd0WaUYnBgoc/iajTQMngj10Jlp9QBYc
ZI+yar0rfnAChlnZVzh7O5m8dBXWU4jTJ27C39FOj6TT5TtC+nY1wQah6D76vMuObiuoW7P5aI7g
+eZ6mFlNkp7nzwsLwVYEvjZ9IqTjSEg1goGt6jiJ6r31YQmIfu/r2pe5dF9DVbcUa7hY4hhehbL+
2sC2T8QHjgRAFiU77lXFkprzUy+xDqjkTeb5rR6uRsYSlT0fXndkiDzzBcujRjYEEtCZZC6uddRT
T5xMBEdb7IW674Yqb2Nq4OynPFYb4rd3wE6Qk8bIa0fqhm1KBMGY6jAeGKybevfqLGOziWN7OPNc
dq/wU9sQb229M4rzaJOwmNTal2OxGLFSrznpOC18PJhO69J4+P26gIKqUAzpIXPLczmQ0YaTfGTo
DhRwAu2t8C5z0iJzNGsWlbDnaInp3dLsK3VcXl8s/tYwrtmzDxvlXT5rCAoaeBzdsaG2NgtI6c6b
Y0+v9TSgqe4ZsiZUEAQsFMICwaC/NlGGwGL4m2akFuSQ+1Ss4+sR1pURIv+4SPtSqjtPkX5PG+wI
eY58rMUbtwVN8Tr2LPjY2+fhstTT1qyEe2+KaidZWoU6gk5GZEjT123cATJMFwCaRVcocmxrxkhQ
r7SGI3kF6kPznP1YXIntdJFk66eUhhrLS7ybJotsCZfhsR/v0qjmVzahYfSj/IMFpp7VY/JIGa/x
gGXlE+52pPIaCGwcI/DJu1OJeProtWOgDQ60WdHWga0vc0D37NwqPGLKFtVzbbfM5WIZ/5gtHrrE
tvcSWt1+SUssVbThW2cVz5p20xOhdSxyqvgJTvExHcZTS0DmzUO4w74BLZOwjPg2xWyC59o4y9Hj
17KQ6XX07MKcaS0m/dUaOSe59vLDsMYwGvW4GfteCxtXHpB+tghaM/3kWvYxB199c80yaF0r+hSE
wEmi76zJQQSjla/kDgSLNvtQOqB7lKyQrkvftNfCZ+GSzsYPEiNKzXbQwt4aPn0liSUgCf0kjOor
an1oLj21XobcFTPKmGmnAiZ3PrzqtJBwXFF4lm7+Hfc58+dq/ET/xES9KpugRhK8YYn5qVBuXaAi
AYWxB3Zycfz0vz/4/vmxUuevz79gWqU94Y7dsUoa91b4pHX0LA7AxwdJXS3wAyn3UHqFNA3ze7KU
n1wDuykvpzfHcU4+Vdl5zCStoG6f9Kh8qUy0IHIicpkVYoqwFdCVAknglBYJxgzIxTKyPo59VGVj
cuqzOL+DZYKYXuSHuRvWMUOaI+okHUWz4xhlp1NSRZgiJKrKAVpq2xUzpRhrBhJIg+ErOslFNNN+
auNXv9ftgKWs9mJCoA6caWj2I+6GhzfxYBrknm1yxywPTptiaVtX9eZSh2PKAYGk7xOcGFyh1gAm
WkJDV37pXSYC1i9Tx+QuXRJMymPXX9wFJ9AwKX/njwQvW1tPjN09y6y/A/mD10zHBM10rwg0CUeE
JRcDfAC2ZZ9+5nXTPq0Oedda8oeZsZ2B5NWHVD/3GWKNe8Rz5n0Tf0G4eGUeXAq3ozs56jkvYN7r
EwxGAWqdRM8sJcl8IBv5UrQeY1hndXOAX+MMYTrgR6vgbpR9OEBkOhsF1YOJWJMV80JEskaUiKVe
AIhXexcKwE53Mz2YFBjTAQjiwcjQiliNtW+IPSLtqTvGwwbOwc4xlEEAb+ntzZViDGu125mZ/I89
z0MUManchkfSU7XA18SwXwC44aNipDpYXMYNQyhTg36ToqgDYX5BUDRgSXtdaKr5NogGXZVlbcXH
6HsuCh2v0S9C9w12jc7RwHn2+N8faOs+3TSNOPLkFDTYSpgk8x+VM7qHWkuZoyfLqXCUvKuxvSMP
ms/07Iyo/F9zqZBCWC3VF5FR58RGLVQSrD1n9tNUsWRejO6YDeI37zvtxMz1rfPwlNKg3W0r9zaL
PUyokmzM5Yn/NUad+Z31P9KuQwMG23uH+w01P6+Pafjlx4S8RtrW/GVkWBd1GG6pI1kG29S17ZBd
UiIxANtiyWTR7RQM3QlTUKF08+mWidom4G06LU2S3bTYKkOVr+jQrCOzRULQt/mqgRiTw9XYe/La
PILE1JXgL3urNc0h0g1mdf2DwBKqFsHT7X2SeYAzMO6vciL9rl/QihaKnqA4dnYGsZySEf8ZZGcb
LIe6F4BgmR5lZGVrVmClsttripGW7WmrtbDb40TLt1P6r5PG3gTMEVAztWHFGViiZrdoqqu2JKQ0
Sr/t2iu2S67/q+Zhr42vcowf0YiGyV09NAOoIa1K4kcPNP9Owou8Tg7YhLEj+IEfeJP1BHo7jqzu
iX5wNPer0W0NS6K5fq5y34vq639TGoRew5VM1Acqg/kwjojAGs4kGDDqMlTvmt4iU/XFMSmd7jOi
pgQdmAe8BUTXDTUWN4kjIU0uszuJJzfSPkXOSHnBao79WXBbG6aNzq/FDZPO/c5inH9l1P0KIiw+
sZKj9M0cZt5WJG52xXiwdIJIgvk37YSAYlCXiDjP/9vWN1GjBzk+MaIG7OIaly3yJnPlK2Lw7poG
wMXI2YO6bKbzza5j4mZklKcEHExytUeScuBFRXasalZSdarHYVaN1xbo29ZdSUuo0B5VBR2v9rqX
KgdTodXRxxIhOatjB/agKlZjaDhoLOrNAv9L1L55qfrbdESXp9I+kVXKNHHif8vC1kHeQiRunRph
CtYYg5j1zGCgDROfrJ0x+jdY40ffHDVDvEDO4Sq35pfYQrxDt/broN31JiYsTDKrQE/57wt/uI7t
csyy4WyguY7vnWaT0+HyMo9iRhqyvJR3VPvj3ldsh1FncBPElGG9pX/GFb9iBWaIUQpBLpGcNiV0
dD4Xgx8ZTagCnkFBreGj8pMXY2Th4YigG3wHoveEMGl1AOYjk8qmbZ/Izx766Vn58Dl69788Gd9j
Dx0CgFa3hxJclQjR6M8JT7orHYIHaXMG3I9s0yvjpmw+9MVY/rYS2G6V/SMGZELgVL7r6NxKLbnp
7UCIq2dw+qjnIVrSsB6LcT9GeB6E4oUpLX8DyBsHBYG+NYWljW1qv34G+sCvVXojamIXDhuM3Yl3
fv015D+jWolN7ESacRjPcZHuibT32TxEt5Fo3LDrqJPGEnSTN2uw7WHCxfzfPZT3QZmPhHwU5ERq
M2FkZh16qte2FoB2ooa8v2Pq0F9Uy0lbCFeLVOqGbeOeCzv549tjwQSbrZDQsuLUGfmxhzTKBVLr
geXRlDZenB9TE6aZkdYfzbStdEAqXVIT5kX253Yylo+SWUSkrz1dIquAM7IVtrnzdO+7ml4S8zz5
2KWsGf5HRyw4+2KN8ovyKSc9jzi//toa/+wCjy1qI530JTCAnCH3PI3/ujYZNJl0frvSQ78isIG6
JOXhyWAQ76O6G+X8oseJw+NmvXRNgUCZW9AsSb6gk5Arx5Cj0i/vpXjNm+yNDEAcYetb0Lvq72iQ
7WiYCIkZlUy8P0wZmUatEDbOR9K9/tqzekVGi/0FSOC2nwpksfWdjdxP7vDDtmSlbWdeKeZOwBjt
FxTB+TGCErqtiuwLr9WzADl9SNtPph8kUCJq3qiWSHIkCVWgAPvRDeq7TBZ3k7R6mWr6wSIvnKQx
fHwoTt8BZOCAXmio4qJ9aAx1A+y5mHuFkWzMmAmMcLS71MdbxYoh8KiOwlljvGyy1PbpRIgdA9yJ
JCmcdHDyRrGd448Zv+/Wj9b5zTCxvZLe3vs/9s5rOXJky7K/Mj+Aa9DicQIRCK2DQfECY5KZ0MKh
ga+fBdaY9a3bPT3d7/3CYmZWkkwI9+Pn7L12NBEBlEEUDAPuJYlAHLaLA43BVQlLeSGikaMYG4dL
e4sBFSFi+osdx1+DyHnJcrGzidAicwb+ntR8SX7+sObbV5DkBh+yPjfmHx/rx0oMdray0TmGxgRz
R8EylPl8/ZD0lslnJdOT2Cs1A0IZ40rZStZKnctLS1yDoS4fem8epzR2JyezPmJn24GplUADH4Sg
+Yw6wFn3VXiUMpMoIrpjmSasa5HtuqyIKdqwBWZJfE7LALsadHpZKRrIUmm54mCEOaX0fI3Hw5B1
eYNSzpUt5re4IWro3CjmCV/dThRFpBi1xKC6WWusBRnMK8NqECRCnsgT3L7Y7kFr+Pq0HILom04a
Q5w/ralyPh2E17Q2kpDSvOW4C1yLhshCbywPKmmz0mWejrLKSChg7sV7knvYdxaCsndGKiKBmTN4
W7NeDH2JNF2N3pDvhm4xcc6XA/Paj8Ay+SpuMpRzcwII4xDzj45iFKslfYK8YjYW8Ya3DqIwv272
Qcm0ZKxteaOAHkNSj8JxaupDDOs0HC3iLHmxtYl9lpah26qyscGcCMhRJRDDJ1UQeSVijrzB04ET
1RvsuqFukJ6tYK1n7Jis4TMqHhuh2Jn5LWJOBEI9Rt8lxy/MvmeRCNaefIyHhVAcAD9JpCNyNG+d
k2+Q99DGt9j5NAdlGDltODy/Q9JaaJUFl34Iv7gUMthEYrLwgcNFikvciz4d1NJE+TG/NFXW/lJI
du4m18kREivxOMv2/Yl2XngVAVvkJBSWPXgpg2qTjNa3gJgKDSoEXddGqVahs9fb0LzKPLwItoHN
FoBeDVMaqblEtbQJ22b2DcJTfDRmq10oV72xMAwqYQiYE77i0ixRdWNNX9tFvbYc6YEvhAn1EB1S
4gshQuE5oigFtgXqDbfXCMgOPcm9N5kRtzEvzOiTYJ1yhxRHs3eJrD/buPmQSuikadTx6IhPO/QB
pRraVlO0z9ZwLkPW+a49v+4/j/P8XIuEUbhOorrXmnN9G4wLZtv1qqjWMUep+XBLuxOjmovV95US
9D2M4I7L8fc0sLNn+D2X8cvktMe5k0kxBZbJahMG9xN7qNHyAd6sIAgor5Ey0muivk6pJLnqhKbh
KSBhWvRvg2Ij6Qp9wuR7MryzwEC9KN85j4JXVHICv8ked1puPnyoHb2pd3LfFI8AnIRM9sFGYzTl
gJmnV6dr3gt/eBtCHBei9H+rfovhQmPaEJT8yIL526IVYs1jAnxPP5djOK5irPbW5FNe9FiS4EJA
D9CpelvgCIFKBWVEPNaNQMOfJkAzB7yHcH6w3Y12d+mx5wr2oWZAVVy1Ec8bf2Ug896Vhfz4qQmY
0sLdno+ulcO2wpmaos3gS6UG75/VzNk8aHhIEiR0gdEeuawb6HC3QaHsdZCAk5IwrGneg1Kt0I1O
pm+sbNlkW0i5WgGDOXCzWA9W3e+wGkjzafUAmca4/tmVi3AUi7GCjDEi5Zhyf43hNHZJrHtIdgE/
tKO0BCg8V74lQ52f3THIOnrcJsU+TW5jpajVR22H3FeWh4xCDxDHbhxivFQIdCLihyI/ZBukVOwi
FiOllj8gIqwVdBdOq2HyYxTyczE03//mUPqzL0txZfGSLx3AMKvAVhlsU6KBKBQu08JtokTrMJll
yANZRJIxvKlSf5Rbxb7FcrpsjU46JuS8tlONvXeudSWWj1CMyKhYl6pYfjMHNvk2VJk9cEIvN4M5
586YgeT9nMjVrvEPTaqcf36FlAgeAIWuDabFNEk6KUoqi3hlNansaWoleMMbtx3Fzhdt4koK39M3
+sdo1aht5jpvTFRyB6ZyS8sWVaaFItEoPFuU3BSfOlYp21sy5Ze+CL5RXQNbyaRtG9JRgQnEpsNI
Glt8gquaUCwGQKcGExxx18purjDjcXqbKplhQlXse4rIpRHQ7YjyrbBxfUcar0RdBIXXGluYpCA4
eQaXyM04+INlNk0ujz5XdXjPYWLrAE0H0g4WsiWdkyL9lhQWJ4LB6IYqDJsl3GPYOXEBWcJCe8ka
5/6UeIksbxufpU9D7L00oVsGWsIQsEKvp+XZzs5lmLYJQaZQmTocDjAClnnhSjqhFUqKQgnSss/9
TEr8JrjtV53Om9roV9sBJD0gFuW8Ki1rmdNDw4kgr4IaZEWzRhDyrRNP4zovZjC9BSFlCHnU1F6B
c8Pueg5hj7RtMYLE5dFVqbNbbS77feaqKnk4wnrO2Y0JGZ5zMqBhS3dNULdLBqWLEXJtjMTeK9gk
m54aF+ZT6KLTpo2o3Xg7Tg1Il5WKGYmdGUQ0zXwUd8sacARyK8T+FIWeXNjFUoozBnyOdRNGSqYT
mzkLY+xcDGJgczPdZknyESjtjqHzWwH0EY0WGJ/CCL1AitykG5qf1dE2eBCa6kJC0kCcOUfNSnuv
JDtkorXoxo7uaUVBLtnxtxRgebZ4C3yK2p/3S2VhoNOxz2AhMfSiIKiD1fxKGNSNwD6HlzpGV67b
6zAD1xvEPCdOy01uuG6dymYaRf0sJ6QnUXWbLDS/6oTKmtDci9zP7aSQhzYto++fHVZIXAUm71Al
jLmuHgSclG76skrdHVhDERVSHmKRI3j97mQddXrJ5UVHyHEvZ1GEu/VNowaEAFb4smO7zKE5krqK
IGbU2c5sngZ3KFhpupoQDnzuEkMtl32X6ydThKHb88yow9GW2ewR80mzSgAKkGmPtlshCi200Fpo
Rs5mCf0piU6FIMKgb7I/GX1WBJ8lKs6c5EnVwQliA6BbMMPI9PGtdKy9r+snoVKeVxaE64bJ0VTx
iiX8cTfpoKTt6BEZhF4F7RsYioPfMoXum/F37qSnquQvGh3DwywYdjFPG+eGOdaM4gpUS73SM3Jt
CK1aILYCHEcbeVVAStJ1wup6k+mA3JNDauGoG7sJ4HKXEnF5TLLs02hkOuY5o0yUecPDMU5RZ8he
z0K46oPw03J4GuG7IybFQLUxkmTFQ/SVTy1HvKTmOI/PDPS+PsebEcVMgKbOY9VF8KDqJjb/OrIm
HCXpw5C2qfXJSQzTSwZZbjEJNufSH3EVw5xw2SsAlRDr42Md0xJSwYCMJCRiyfUS6Yd6xorNrsmJ
mJf1NTMKmrtzdk+oGx35uJ18CkQIgn962obqLCumXNghOU7LZbjnrfqr/rBsrjv6x3CR/qm0Patf
gvQW+X+8GAz+seS6U0ioJLbkXghmH7IqLiBlKlAk1qG0TOWKX8pWvR4jbkLv2080BnOq43g3SIFo
zdHypinuPGE95H4Oj7MhuJNwAseogzcltD/CDhJIFKxNkfoLQB8vFzY+umfbKFIWtlq2Dwwozs2n
wNJ5eX42KRoH3NJ2zGm6WgyKaUvpyAAq8GhW/1XblrwZQP8jfLZ+I/Q68jq3HrCRRaK1tMIiyaGF
XS2R91FF6ByZojpgTFNUxRpL8EsZSQrrCKjamkOXG1n2sIXIzjNXlug+FV0hFIiZBALRCx6xgjOo
YOjKvlS1mb2WpKzdt9q4lWunOgcKKxkqrfVQVRHB8MQFmiqbvmXp+oq2m+OSXQVtrmebTxvqconn
3WsqWj29UTESjzFWDgMYbOyUyopxb3JSORH6hbz+HzbnfyU+R4VU+XOl/h/ROf+7rj+zf4Zy/vUX
/mJyOuY/sISpji1rdJktx4SJ+Vdmju38AxMPr5dp8iAZHCT+LTPH+gcobdY9gmzm+6wQtPN/mZyq
/g9FdQz+RLEMQ8On8t9hcmozcfPfiJy27sjg4WVdofK1+ZbyvxA5K99nDJw49bbR/qi70jAXR2FI
iC2dhWoN2xoogVlx4B9Wc1rL4Eli2El35a19Om/FrbqMJxOVsym+GnTOoY3H9qm99c/xKW4KO6Nx
qK8SJs1CZp4u9DDc/9OFvvz1g/6vvCWUO8obMnzU//DnV2TH4SIji9PVvxNFCQwjcMDOGLxAVqDO
eHPywptAm2MIHTl/Mby9IHKcTQzP4mmGQCCe8QXJCrzxYJkxubN33bhHHTCQCGgzvViIAZLbf//H
1LHecrstyyTQgPv5N/BpVtN9FBSR5JJlm5CqxjwGk3JWpDjZFFVn7HBQvWi+riHXd4bVnilevcii
16ORGBqYouRaOPFTl5vcVXy130u+TaJKNdKfJqqLYO4G7PxYx1i0YqAv//mP7/C4/+tTYji6ZqqA
22k8WDyp//zjBzQKYmMy0q0aGAjrOgGa84A6ntQwW3dNbSSfe7BpB+X20Q9aDtN1u/v51c/vq5q0
xVVd4oo0/7RtlX6OEudAI5O8yZJQMmSScYNTUiOWDPaRniDNyRke9Dgx9kanWoxP+ay0Ymuvy7N1
KOq3s8H/4NcT8fTzZy3oHAgwBCZORTcjL8dtPpCebEMT6bsZwufnCDVUf1PsAU9E5yUr9kcPyq+g
r03jeFQWqYsQT99ZlY752q5goqBw1sr4hbzSelJ3xrbLPuVKa5byST+WZcX528zzU2VtyR2R7ZAg
U6Wl6KNGgzQk1uBFsNEVYU8qiJsjH6RpghU5VMd7SsD4KqvwNKidNDDmkXDyzJgLGlhQkpTEWtvG
gMwYAYIvEwLRaHa3uGpiVlHhw5se3eBLm9iFmnNydDzL41/L/V+L2H/0bv2d1svaoBAb5sgOc3ae
W2Nen/521xktNxUBPVstfWduAttrXdsxIAh6ycYsfQuXSDI/xjERJwrr0Z9+Z2gku2gD3gaE9VUF
24PoVnUYIXZ3JdfpZpBrfooxkHhGD7VWDkIEhfFHMNn5SYnbfuWrIY0P0Nn/+SOs/rtHWFE0zg3G
TDPm3+L8yxtoirAWQdCGW/VokX9joopb9rNXGiCO4vjHwG+Xgsb+1mxreVeyks/xMsWK9lxxCDUG
p7j889dOZYoznKpr9xJ/jL+sd+mh3v4/P6rp/LsrLxOyBqfZAeEPylkx/n7l6RRj3MEsu1GAPFwS
QFtdtGN/gVyjgjAyPwIZU77FcG1ZtlO3GUUfriEgPrDm2C8td+JkSMx90gpD2SSp+4GDMMYGOdo2
4IAnNUPNDzBL5QmOeiN9ImUi2aLZNrmOeoWIT5zg1bALwng/9LQJ0onZq1T1Kfw5JOaGP5yUrOlo
DZIBHtuzY7eepp3ZE/zTEB6+sboU5W3eiIcihi02TsXz/bzyGiueXrMJOivJ09FE7Do9y/RQVnV6
+PnM0v2O6Tcwm7FPWnYk1ZM0HPBGZ6VfQ39tzD4mu0eXyJHEsIQ+LKeNgDgLMzZU+pAwmSVUdrA0
vqBo0sfL1HDq0Sv6hx0d2BJ6QimTJlMKEmXrYQOX1NFgx7SDzgpwGcUIXRIJhZWSH1eW3S+TecRk
AH3JT+nElKWN+paAkuohK4YHIrhaWmZ4gAG4KI3ul9zSb2GC+26p1rbWgZmyIJJNRoz8skGG6koJ
vOPE+TJjFTN2n6KWBFOPrR5Vh23ffIVuC9mzVhNfBtHgAxH9DRkEaUvSRTgFskxzZjhVx2Q+2DUd
3WOM47RKUdLYQKdaVq1FInefCubDMeBNcrTu7HSWfDQCdZXn19EsDkTJ0QEhMMU1YukYp+prZkHc
7UKZY8bUFV5Ry4eekKrWjoN9NtINaENPG+x5Mp1i+1xLCtskiZWrwtC+UVL9CeNwDW/mIGGp4DWm
YdsqUuaN3N9T3vTbYT5nZan/lUjdmyOsix9VS8LKWrxx6bTIpkzH09uTgtdMGHBoBi7xfhY4sfCf
1PXbFIzYOcHF+gy4QmoBd2i7EzrK3OvtCZt7h1FAHYDvKDAs3cmmIa/JQoU2tWYTfRdRZbvOVLN0
Ffwx5rnJEN8Dp9mMGTqMbPQknGcZNyJOZ4VAdcW3OXRavsVdfUQKsUVIx4h5zQP/neelvrJ8hxld
qT8Y0bENVgz8BJxD6XUS6dkC4APPaVVLJFkAST7T213LyTYwR69TLikWU9LdtAtsZYi5A+HDAxkc
0Ha3miz9Yn8PORHGChwFmjuln8xG64y+2eQyB9wm0rBBgfsBTOo0qMoiQN+/IMm+XDFTol9yimw7
23El3EIkYqlp5rcPAxEYcLXIXvLC+m3RbiZVBO2TildO92nnxVG0BcsHrTKomKfZCOAm++IrpYPY
vVcWDpMgqGC0D1Ho1hkm4qSR2YIGRkBwUGT8C90uE3Bc+lGGcNNoZNoCKeOorbux1qfL3oYWhW/E
WZpDgmK65U0NCN0AhmL6mJTZrAGT3WvJCeZvgEleFjhVpnw/1ZnG+NZBZZrpgwuvHW5HPikrJale
lLzO1wUTMfTN2MkjMlHDgrTBWkfKXk7TuMkitAQAlF2SurN1zKBUyByIzTk7QSZEoZ7TFMBncfJ0
gJqiIJwxX0pA8kIbjxvZ6BjGEcogqtArLPlhZOVrR2iDUpHekPdIfuY8B4HKg1GQfoVt0CyTOfWB
5/NbIgYinze1dk6G4EGddrqJyo/QCKbgUMrmHIkuvfYGuRIdAROq/8HI56QQOxESP9GEEruvZWIl
lz4TYglXzJe2jKwCF/3Qr57hctrY9saKwIk4sM7zgFcX1aAaKv0JIt4L+j+yMIZsYppM93XMp6NI
GMI0CE+shrFXN6dptBpiwpKADQBtE/NusKiThfIzrKqdCNtfdUh7OkJMoJboXy0ibUJ7OIFuE8eI
lcs8iN4Rq0l+rSqGKISiMcsW9maaU0Dk+S73krTPJupFjhyMJefUEMG0bBqCg63SI7d7e4lDs7qm
DTpSIxL+zREmhXo9TI8x4ytIFLl0CsMCQ4BQ7pnZ9W7nMwj05zwTVEraCQjMOp+zTsb5aRkqMV50
2vJZpobnjMJEVpv6aCUWA+0UKlBj9PGhJwfUmwzOOtWcr5LMSSvFnLkSIAZdwvXV93oTX6UY5q7t
S9JONAH6gjm3JZyqozMnuVhx1kKKIGkw4WW6ZgPKxXLOfmnm6tWJGWZJfTEuhg6Rc5fU2rFIjHLZ
KfqxNrTwVQnaY+GP41VFJkK+GXkzNMjQWYoWmYw6x9FEdl/TxVTMXScr+sPEIqZhIpOkWL2FBGiu
RtqcyMTjrSE78ZZGFIyG4j2J8wpZOi7oeM7GkQSst3revQ16yHarLlhPhnL8o48Z8yVIVGnASL+U
SSurwrFemt1IX5eR7iwMJP9QstUVMpaDnjTpzhItdoNM0z9hZo3xKowCCBhSRr8e4Mu6HztzX0fR
eNMn+IgkA4VzRpA0pwW1c5IlDvSjXEuQFBq7vbeFegMiXX9oSd/AHR7SPSqfzoVbWS0blRQmotuR
teDos1guSdGOrEVtkmOENbuac42cOeEIhIK6kw3gD37lm7dKLctl2dXNXWnXSk73d8D2+KtPFK9G
ouKGaoLQzScJjPkMvfJGtwRSzCbZx2o2eQwa9Hsly0RWT4b0HU4e7ibCh4Wsb/RwMI5lBa1wkaoq
xT0QMMjaUH8AAg7HaA5+SsYsZUtjS1oWVfMu4LrRdezCa0Xdv4zGiiW1w571E4YxWcrdor/N2INc
VnMyyOpOhvwrL8+Y+INfVklUQDWCX+QN3rZlkB6stMu8NpTle91wN2Xcomfi3l/titwrc/4gFXi2
baItluWcjxV3JGUBYAephFpgL88RWn99qBntA5U+l76hnoPioqkTqY5Uq3QYA/sKjYCzTT3KHOHo
sfXAkUfwsMdhKrS7cNptha1v45CWufaRfeE8G6onTlDdxSyl31rGv0tdfc8CrT1FoJK2ZpwAbY1M
46RbhonQRntQU1rHWIQNV8Bon9PUEIND3MVr4gPBaobqYguMLT8fmMU04x4eoHpQuxpvKy++O2KI
wCEWd5iD+ZAZIQQ4gynjODnQhTLtEFeAA3rtTMem/nRae6PJyMz7MZaQ/jvQnDtIutCX4TAXYbg0
K127iDrZwTQJuSTkCTQaQVXscqdWM7W1YfQKxr9MwRaqNJ6TY+aJzJjGRxigGourC0y05h4VSnA0
UNi4li65ZhzLW9/QnrY8hdefD6Vhf4qpsO8J1yFt2+ENnowEaykQFyvTOVmNIaLwcZKOrS5AlyZE
OpDXvZ2SLHyWo/JJ5lhHd3AqEGDKhF5wgFtM7RieELwtKmgmpJL6L84Y7MpIH10O27SNbQzxZmP9
yuMSuXGOlkmV4JSkUYkwy3pIZaAuYbaLZemwvFrE1M0NS43xMNYIADHjYL2WmqAXr0kdzSNslgg6
KdCwsu0Y8BIFFrLZtliHvbDIAvykycwkR2GCb8M+KKDA3V6kmD0Igz1NSXfLVDW86/yOjgfkojXd
mbtv3EjsOuqSfm4rwzpDqCMZbXSaPSqRlLRLaFBh2e/jGPJR3W3a1LkIDihZ0CGJy00HcBoWRV+q
d3qXXvQmoi4uNjUUs3gpALOC5+16AuFYSoJuPHe4wA/wZzVAi2rhiXBgAQCB+qWnYIcFjd0WW9Qu
6rsJ150zwMdo2PAz0V5/NmthyuI2xMBvUiPy4eGW3b0rTcbAysRKkEtzoS7Q9s+u7J8PWUU8I3Ak
sVJz/Aou/3e1VepP8i0w4daCKUJCIClKupF4BieTfqfELKxlVjZPJ7bRUTfwwAjKmk8xPjRVeGgM
pucw4wKFTt+uVUTqLiyUYAM2GDkGwtiCdn8PTaNvPwHyvkM8cdw4xag+NKRcwiF020ZvV6qOej80
oC2MEEvQkAf9QkWyE0FiBmKx0BoVHahmlieMQcsyS9Xdjyn757OfD8Q8ZzA6Vk1iNGw4InxqFhTB
ou7UXSTC7KVoAPFRD/kRjOFYjcgKnWIPIKe1DVH7LGSpCF8w/Hud1vTXn18pWfGuQlDD66DGDFNg
b41apRx+PqtZGBZ6AQa7D3wIhfYQIsiewKcexl6DFQV2XgverYhHAy3EmhpO4YFLA9dXnuYdbs8z
ZmVY1zWxxk1BlVSaS+Fl5rCANMaEoaTtc3iRQETIQFtP2DEe2aN6+nfLki/ZQQP4/jYW8s0/22fg
fgRuogyNaf8F7iGWLsbVOgYH7WTc2KjLbOs0n/J5lK6Nis8HjJxAvRfp34TqLcyzdcRA2DzD+pAW
T1Ics1O61y9CX7JVa9TT2xu5pV4079gvSod7K7bz4jRCtb12zc2R6suAuuqhgu65U1CTXKGNNwaT
i0qo4p4VYEMG2Uj3QRtVdwWvvqerSOtnVckYOf6j5yR07O3gt0r6x05p0VOEdYmxPuG0MYYQi3lt
muv40JFHcyGSnwuRWBv93OwI+0mfS3d4ac8aE41HfSlvZnk2/thfcrOLP+37dGVMoxOb4l+owBYr
9mHPPysYX5FS+fdxUpbsq4m8SA6SMi4nOg7rNN51TbZA08SqttFwqYSf+lv11ILj+Gbe1ehQe2tj
REq25sXpF+RgHiAYkSlJxHb0bsCsPdpfwx9LfWDcd1DGdAv+kz7Vc+6vzIN8SZWVysAVFgLuLNJX
4uhsRiertLZkWove5fi1T5qlg5ox3FaKsrpBr3Xxk68IKslTPVhIBKAQZ6SaN8OQl++oU24CAbmz
Dgm7e88i6Z6S9VLVHm/1jAlwTtUfcgfUs3bUbsFLzLfOXOkUxdI6O45mudkWMFCia3qeasWlIl8U
H/KLwk/pm+QWo+uIFP+loWC7oXq80hw9GtqmJGYmXPax5RZrp7eAymSPmE0eKnWjtJu+IAA6kAAT
8rVrHGfrysaGnQECtK4mJcToyud0r2gf/Ksaftw9IG31s3lFq8MXfxbGKrz1CgwVAlDkBFTpupQ3
Fct38yx5HdRzE+oAgZjDvdVeoH0Vgwd81dhxXjEP2q16td+DD+21S86yASeHOhbd5TKfNoCOtim3
b69CAtxEL9KteClexDFRvc5fzknSzaK1Bu+34xQrPNYr8wL2SxawT1e8/UuGEKH2Il4QyC5iz+w3
MvJ+XC7mR/fL34TFaVG2n9HB3yTQ/Vv/a140uVeUynawHz6bz/xT/+qSnX2fL4D/sG7dq6SsogSY
DlPQ7cP4iXkcNzGtXpwctPQ58/jbgthyVuuiXnXAsyxMhAAW9ZtxNA/qpXpNXqbX5KO819ec8ED9
PP/j+5fWPI1HHUfrgCCt8NK0efnS4pJJaWDn2wrTa4daDBn1iJ0SeTGmb/o38iexpqA12VhKkmZG
ON57g/TCCCBQuIqvGTNGMInXoNpB7eEVtfrb8IEC13lWNyQhlNPxPrLUdfvIAUzrnj8DA9agsXEX
R+TKM8zclGTXKv2R08w9k/2NuomvCAJs2zps5E24G9pzuLL1rXTxtc34K0hpKhEaM6Gug3BTvXQv
9V0/1BfxsHk/y6d9p4o03kLlvX5LoheSHfcBenjspjGoRrlhamMKfW9l2gldfrqV5J2NwfWYqU7k
1SXXPK3pnaMpr8p9vc10041IhrBZ70F0sRShl3n4dyIxvddoupCsgLtB9j0t/wP1zaMmvRagIEvt
IcaC5IQEtBtzqurq7w0UFJgiHgXrV/BQsHTMnS3T+mUw6VKOBEBfhmf2KPkSEKB3zSpt4q0qdSva
K5jqF37dbzUAT1Hnr1dKDNd0O+R/ONzs9GmM1iJ2jHUvOY+prtp9FEfyKgzU8I3CbuZKS19amv5R
lVE8StXeB6nZLbGcWzvopA6c8wE4V1CPj6EnK0k29PCi9MwcbNUMmFwNwZ3823HbgO7xYnNs3kZr
8vIBo5icF+a5pLSL7ET/nRj+O0pG+c0XDycQn2mB/0+Feunu/JgMIqQ15tr2Bn06BmivpV6VduUt
vzVPjcYhDKRsCd+5hRprfsWg9vmtpHL7t/pNxQfl5ZVxlhP56beptkx4pYxOFL9qwATwNPSvoW1f
S4cdpsxsZ+UXXXhyHJJZ41S/08ENXRWN0jaeTPQLSbllfxJ3i/e7NudDx88A7K9PzdIIl/oUPqEM
X1O70/YrX34Sp1ct1gDbB6T6/N4kPzg0g18P6WZudGU6i14/Kmul1LKNsi4IUwSXOD7ArVkn1VHB
7f98SnfpXPXQMX2iahdNDuOmmj/8fObY2R1tc7Em1IrxVwtcdlePwAkxjONk9fx5JhMynME4ME9q
ckY25lKf5zc3DONUkvNUR2G848xznmae+HTz7Kecp0C01NB5zZOhfJ4RZfO0CL4pcg7mR8RyIRki
2nACbMS1DBdAYUoERqjKVAWfR6YqITueNG5/TGVOg3o4OCgnZZ5d9dmnudXneVaz0RluKfOUK5vn
XTaDL6LMMLPQTGUeVs6TsYERWcyobGHPU7NyjyDH34BjfQU/47uJxcnOJMFeH9T8WFeCKLs2KI5k
jNxQo+RbaP4jX8hApGuipxVdc0/rkelykqZL/Tx12BrNFJTOK0n3v3VIsgUVZF83H1pZYBBGpDb+
qUE0r2qPeQEiPu1NpZF+QgxabVFq/IEBnVwK1IKLsoLp7wc5PdUeyohdx0eTePt1ASZjEZqyvKsy
lD9GBAjZ6YR/mEx7GfmNYLUmtLub/GOKN8Sd/Tj6sNQQ98+bU/Biv0+/ko/+pb42F1YRJPryK+8t
Ov+LiPZFDKQnUCEOOAWq4ipPL0UhyksghqNpp/7eeqFRfEyH8WFJBXxs2AhLtT1mlUOrKNikA33F
UBlzrDy42Lus+0LBFK/quKBhiryDmohmB/HqgaZ8Iy/rEbgvCGhOGFKVwBzceBhoL8xpU2P4aipI
HZ3yYij6r4oD66JVGt76Nn3vGcKnQLsQwu/4IayVPUAcsOapim49OS19qPDfbT8kj6RpVjnKR58X
RsqrRWSld7swN3nA6Fy2UrJ3Ku1LdcpNCvsFiwjZ70a2kvCyQhcm0YiDxUhH3HUkDTB9t6oTkXqS
LX+QoUEKg9TkhFWMXpIEzcEiCWJh1wGWoyJtvBGvlSQ+yIBYl0HsbHAotpm662hZudNEwgsZZJWp
3gwHwU6rv4xtmxARBGWxw+Qimi1gp5LMNucDYoBrWhI+O0dmMo4sLZQh6gBEpJGO7MHNdNYnM7iB
HK/Prf8hociB3Z85Kxt5j2tkiCuNaHhTGvk1hZxPclnjrx5IxKOLBeN/4eDExS6De00z8dJmjEfx
w71BVnW2ZnlN4TLYJD+Ws7hpqBHM6g54XoBuM9WwrJNPKk6p1JRN0UOdhVgabbQ/mGUBpQH1+mzA
NdnNl5xWRHUGdo18sl+TWtdteo10TYbeKGftcqnDbmN4l3zBXqHjyQykpx2ICHAMvB4BvjekYDIS
qXen3FQOxDXF6yBnQqjT/aktotRBSAd7bMEIJ2lDIVhtgpZAZdwgbiwheRdAVAnPMK6dA/Od/9sj
OxDCuBETK+8U0w7OguYVcf1sm/C7Mpuck/mk7OhVKDsefX7OSsVLOn/DAe3hntKNBIbwo22DeyoD
8Zvm342hcC4xBdMTF4RfBT2OgEaQZlDGREHkTIqd7ouXeJjdHzkug+5XOXQmWgKdogy3fS8LCsK+
HT3/ok03JRuDs0TC2yLtHDgbVc8aNECNcrJ4r82QtGgK9nlTvufCYaeMIAXYEs1kKrCyJzImjXux
RPUrbbqAuMcoz5/O9EtK0JdI+RiuejU9jJwYvSYwC9YRYral6lnbuYRfNUZ1S6uNxdF0p1E9gzVD
ok3kF6P++JRN6tpKNQGarFdgZlcbyU7xRaWDsh7U7m0a2FdrTQpWOmrLpEJTEczuL9qXhFuL4pYj
GENU40BcF6eg4dZHFT1gp3RKr/zsWuBHvaIA1Uq01RirzSIQRNTGqXHEuAbujVYhAiGq4lR+Meez
ZklIK/QxAJDZoBTnNA/Kc1/CqXWQ86Zt4JVUF2Dvvjv9wUxAox1fqgyZMqzsvZ8+agP9b4QUcJO2
4v9QdybLcSRntn6VNq1vVEd4zGYtLXLORM5IIEFswkAQiNljHp++v2BVX4ksGaVe3MU1K4NEEkBO
Mbj/55zv8C6WqrV06SR6sKcvXtl9aQrP3EDgEptUGbCAOHbyEOvDHoyZe/j+JSWMjYzRbSHWqg82
HbkPHg2nS1RJ1AiqfffU6r4ArgDg5447e9RB3wqM+UkY0MSYm0CwBRgX1DaeBQ24Ixl/UzbuhTBX
csvp2HP4wfXoVdWKmIW1k0lw03vqdqMWT7fw8nkUAespsmDJiM7d1u2TDNL8cahe8txpZtxSyOX2
JMfVxoiecwa3QQP2upDE/qAFhutKRuOqGMmTBRHs3dzH0mNq7lLR3Zc298SStN8tVxB1QyK9/jgq
8yAd4llrPyem4UxDTWyODkt4XiGWYcEvmwzHbL1A5CxMUJKASq1ng+z1DIPhgNTEPBy+kh1q4wz3
DXhYrNdxU15JVNKqEmMItHl79BgMRRV/JkF/kXTCBrSz+Qkjjcifl1ksMPpzCYMa+UCbtIVDwAUm
QPEPgWpejKlANG0wvHg+aJpA33VBbcxtDV83SDNmWAmp3Zakla7E2OktFtB1UG5tiN91qriLUWTv
ShIhnBjp3pfDa10Y/lzXyWD0ileS1THCRRdCL46AFK6b6kI5D7gsYIe1U6+Bd81F4n6OUmGjy0Db
LZDTVGpPZmpJuUCnOtwGdVhaix6pSB3ZHmB89hnns7rBVMCzvHudWS2IiGIwYKW+80b6JfWogd/W
2iuZdkxwlS9umYlzHqnWKgZvwN4fNoBpdYdMLXe0/+2S6gwHug/MekXGBtEokG+kLIe7FAHtYH1A
ABU75yJqW3uXi/6jguZ69LL6Ir/oY9bvbcvuac7FCtB6HOpqQheLBhRP5t+4kpFsVpriSQTF3sfZ
vYakoZHndM51Wg43JMdgN+iYZfi087eAaVxbGvS4NHS7j1D8rYmWHIjAWHMvdueAVGkJDEraVhOx
LLj/oqfbzcPYIVdUSZ5unFivlkoeputG7TEqBfotTjQqyRzoC53yxLbEWnGXeFcCQutFiVG3Q/XI
CvDcrUQ9JlRWHum7LI5EiRfcnXHdjt9jdzK41R4/FJPenH2Xb8PUtM9wsYKNH6LP2SMxF2xl//jl
+99R3BPAsJj+RTN7eLrcR7l5pdzbVPMbdbPjwdTksBYI6WulzvU7geVl62pfYknFTaaxgjULXZzJ
NDRKU+7rJin3oJKoE+g0di9UbT4Q8zEfUA+6XWdygk1/qoP0I0tce0kPt7mDxwsaS7wqGAR2Ta63
u6zRBEuMbNU67arkRLq5yoD5Ti+m+Di28O9fDFt8hoiVG5r03v3WLR7z0kHgrQdId3DjeK4aV56Y
kx5OwTVFmeUTq062b7/3auS8KhpLYBDEW7tP2m0i4P3pmHKwhdv1nfF+0A10n/RlcqT8QOXyzIye
pmX5WCctnO6MWpGifvNTV7Bh4qgZiDYvRW3rRwSh1zjg4q/7UnuKJdJbm3pMv3qmGkM1KnjeBO6d
GDNPHOrqq6zrFXx5/0Ox9TcxFvKiJ/7BLiBr4aMSe4OL/ap0U+Nkpw0PArz+EotLZnEYooapGxnX
5peSkUqsp4ysmopRgvasgVS+ZoWebxQiezDICNzNHCI3ZPijuaoP8Rbm57hrpi/f/9/f/yhaTdu0
eo7y0qfXeoEU4UDWyFeFI5yD1YzeGSMD3QwdCOA+K/WtLdtq7pADFBUzMv+Lrk8b6CiaMuH6mfDv
UTObWaf1D7kK6IFChDmzaK5+1CDQoo6z1ZP5vAMxsesHK2RtZdEzmpIQu4eDUm6DwE0Xw1juWbeA
VJeA/2WCd6R0tSdrwv0Tbi5XMIE4DQvn3emXbW88RYVgn6uVrAeHe17EMFcpXbToqPXK/jPxVUqe
cIHMoGzu3GZqHNW6u3Qi+3mfBlenYBzvm2z9ZeFzE+gJ0EUdp7AnIblYA7cAEUcuypQbLkfXxMLF
zLhGTpZ24RyDcgh2cR88gcK2LnALCMaBudgp9YKAHLDaqpooiQTuisxYhZJFA8kdk8yPsrHwLDBK
UGYuUoZpXpX+7uP0oTbMu6oqFWWqq2+clmE+jA9/G/bVEexYuSLMfbI4JSogrts2l1dE1JdSBFQ8
M4NsuMu1bUbdnXZwNfFNy62vSml/tQy1X+B5jbbYRI5NlS6hCNBL0VBenvEXSa9+Jh3J/YBUzWiE
KRZfkFRmOKxZ0lRn2QQ5uMjMeKcgTQ/0d+B97tnG87WNvBTaYUbGoG2uJg7Sc9X0S2/CovquZETE
lmBtxULF/RUSno6g5Xz/ownfDBwa+FN6lfylaGxzO0AYy05cZvXDAGZs3Ydh9SB75cnP8IRSFm+e
/bowz7A/+lPZvNW5DU6v06jJUkgTSz0ZVo4qgo0cike/CnMY23W9KD0qG1i53x3DYihmJZDQlUDc
XIiGbYkjqDb78kQZirlLfbo/Qnj2z4TiSGkRIFND89TG0r+yqbtB5VnkUZSC9ajrnZ3TaUDcDQW8
oYzIGmQ5r8f6Syq7fh4SXVw1jHOOhc6sugF8yTtNFI/x2z6yGnU/gPqpakG1l/oK6AbV1q4BQbCf
XWVNT3OhatBF6uLzMpDR501VpdsSFs5Jjt6K9fYm8UL/nLQMLK1RfgoCjlTvCHPLLaK6OX6urWTj
wPNv7Vuf22I5Er4L+p2MgmqPfWeYIcVEq1QhQ9eyztFTVB0nxtpoD/D/QkBtEJhjNTp4QsoHE4gS
o1QLWjGIAWzfmT5xzCJqYYJqN/K0jOw2sMXU3IH+RRPirtR3huMPUL1goFYV8SCM+TPaM45Z2T1z
CHB1sYBs+mm3HsaB5j2I/HHrwtqtxMDlMQXknedv0q/axTAoNMbSpBSl4UtknKgVcFYxFAp8x1Mf
lupXC9Mutx5HIdCk4aEmSnPwJ0NBH9QoF9AKNEaftlk9tLI+qglBP/KnHkOa+ouEtMjLPEmW7k82
qVZok/tkY9N0s6XOBAK8MNhMSfdaVxW9TV5tbWzf6wmQ9kyP7Uzf+6X+EnoxfV1xeKa9eFf11J5q
3lhz75HZBnLInGIGY8UNITXkPe5ri5SwhgVHTBIxhRl7s4F9hcj5ziKVGyJLkSezcyhcAsxzGh3S
iUaF/ym2gnVU+hFUZUdbU+HNLyrHcI3hUslHAptTc8moo6TQ8TqxPMONNTLhtoYHintxSY3BmWjr
LdEZ1tePmeg+gtzsV/ko4pWV+1/DF6My9E1R2fXD9y9cb4qmCC9B7fhX+sVYeHv6ijlU8FjTybbI
QUOtQQs1wPWduV70+SY1GhXNyZOP5tCwglTZ0Y+i3uOtKf9VRED9k8f+R8/vT0kMHSibCo2PJNFz
Gt19eL/zmoUJ3rlurfvcnnGVfxFavBpaA6f/XmBowMnyzeKIwbTjsqkoFGv5ay+yrf+TZ+UYzGQM
GvlsfuePTuQikwaXLwXNpD+q63y6aSMSPVc7vBMXAxVxkB8DypUKUjWfCr/Lq3rpnbcMygmQiavA
KK+f3Me2uLwUPu47M97S0lRPA5iLd7FKcS3eymbnHaQtzinhkYbwSH2rz7a39St/9tU09z7hb5nP
VmmDu23VocHmrGpshc6qEAZBPWHgalII14DqkNXlYm7JtLGcy40Fd/Z/ETnRnD9ZyVW85EIj0KGS
wWGH/ON7gtdATBFVmhlO4tJ3D5Tdl9mJ//qMkesqR/TzWPZmiExoQdvQBfyksBEjfKstNNO5DlzH
5IyVHv7DYUYX0SJCNLwUyIfwT7cO78/CmYRFNnUm8i7xAko8wxOJgrw9VOxjMOHAFhrP4jDGK57E
ixHMOwgW/A+DsuiJ7lL1U82PWjgb3iDvLLQFlVK2sX914C3MRnvtOocHFXFmHz6Hb2Nx0F+yt6p7
i5wtrCtXXSyINUIig32wVjalOi6o1jWYvs6KQSzS55YFKKgm76K07upgGdBviovvLTEr6Y/xs/5e
Yb/6nB5ePdW36uo8j9SLn4an1axJnhmC7I1LHG2nD7ziAy9vfjm3nptLiYbc6Fm7qYOcVViu0tuY
wQbrkggZO96MrQ0XKmrkoa4jSASk704DWqaDpinXLfomViq0Ts58H+XTRQG9wKQlAOs9xaz7XDRS
Fa10fJKv8KxY7mrz+BRcJLrnlFzfJIcApdU7spLhff533P3an04pIJMoCaDHbfJgP59SrKNjJWcQ
v436fJmNW2sYHpzmyXlNoldp2S8LrrgvvC1vw3N17Y71I3PnJ/hiFNS1a/YLAdoaEyhe4MU1trTp
Nadwp222PNwerEl80TcShe4G21t0hwLdLkG/K0A9tNpRp7Q1xwQx9zcRMqh4HmJjre8DBAVMr7f8
ywio5VV3rs0F0hfGz11x4b2byRO/d1ITHy2URdqtxnuB1lhzRY65SMxrId7sWmC7j/eCiwmMdk2h
+DJYNHGcbaOoxuuCoaR9SrJVl231SeQ81NaxfRJ3IHXGKQVPdckeSVXcoyeQ/Rzb2qmIH421Yg8U
5ji4/pc12FS/YtPgbVW4MKfyECK71gnTfu6Ljx3YWnpH4pnHmXS3ru5NeVAv8XNU77pP+z34lnxz
8gdIESJ9ZMk5g6kQTbLvzjq4ztsConyza76q1iu9pGO3NbtNuOoQjvMnX3+ixS6dBGUq0elL6Xfm
2VrSm4osRaC6X+kzHQJb4y0iscoP8kk+edfgSfE2Gpeg3l53O4fl0YY6xx6wUEyk4N7Ep+nF21+K
u7jycjUEvR0QfGOVpd9UaBRfyoRQADD4S8oxYb5I4DYUGOVbB0IQq4GOwc4MmKmy1F46fdPNqnsl
3oJD8QCYatZwVX6d3oAhwZ1+Uej1xe7pAeQM7QYLJdIBC0DsbY3eRtukML7QUWqT8Ojjo4/yZEiK
dPBTlavEAjJpegMwZdU4E+ZpMOnRBONKBnmMaD5d3652SlZFG/r3yF9jCggGps2eK+1NHzRvv74t
6X8OyJCMUW1ylWSThGX+FE1i5hfYSdbwRvhwM90CkbEVz0gaJ7JSOIZe/beqBJ6jGxyFw2dQGPYM
i084pgtoozPzpbzVt6jFx4vJmQ+TrsNNCZd5qiN25yfG9wjrHmu+VpAyBi5asFsr2R/YDi7Pol8x
TRNbOy6iKz2kJUilrrqVGQWSIGLpxEpW31/wf/4Qxqr+9l/8+T3LhzKkefCnP/7tlqX891/Tz/zf
7/nxJ/52AA6TVdln/cvvWn9kx7f0o/r5m374zTz6H89ugcnhhz8sv4dmL81HOVw/KqqOvz8L/yOb
vvPf/cf/+Pi3orcWAdV/ODamR/jjJ6eX8Ne/nBsZvX39IXz7+4/8nr61rd9c3bIF4UVNM4VuEPv6
PX1r6785Djkwx7EM27DUKRAmM+rq//oXXfxmasI2HHs6tjRb4+j7n/St+xsgZI24rm7almWp4n+T
vkXr/OFeYBsqnlaeFpqywWic0e6PSwnf92MrlEKuwQMz001VB7afo3tn0P+suRzY1KAOgrMUjtgN
rdc8kI/SDylUFBjfI01aZqvKWwlMliGkaXpwk4toEdsJjWS+F3I69srGgWu5bvKYUIOmUvFbl8rZ
spGVXasMvtZJ1RHdTZRFK/URyVXrKJ2s8FZVTp6dAyXsj15hQKmQsqm+Mlcnl9bCYhxLiUU4wPEj
osp9zS3Dfx4VI1hTQxyAjQJIutEbw10Vmp2fRiNVPwaIR1zBbb/8NtC4gGOEOf0MUy0eMG3Ag1UV
0a1LZbMEQNHrTLLxUIMYUIxdgtf4oMSWfMj8rrmGTaZTXdWF+J/GhERtEmRPMDiMo6IPyUIRPS+X
FSko7SIJyxfmksYF7i9ZgqZPKK3Q5NHkaY4YSLQXRcCGTUfKnsHR4IqLC5N4BTAEaOtZvI6Z2c8A
ezCcLn3j3QVkdXRQsfB66Kwxq3JA9STOh93SNx+NtvEOYF4QW1WsvlQDFC8WDaawWYb83Rq9Tyzz
xhvU2VfPAew3G8ZGrAu8EOhjThSfI+LXL4YFqbnryNIB3RgOTTNy8xLIhYLD4BkG73Tnh4dbaIVy
lmOOOKgarvmOAFJw6Y5LeB6Fqx4xW/brKqZXovEM/4BflwaEQqXJAxgqqzhZeltPEKETrlbtS7bz
2I2N8CgiYmthJhg+5aUSLFMlx+JOviU9o3TF1A70PbIg/Un3Tieu5xtZcVdInx3GugD62lbxntIm
+6Go66m8jhzgscj41pmplcEmr9nGwPcbAUaLwl2VWkGZRqxnW1/VcSsbXIztRrDCB6+wqga2ei7G
/1WeUOVhBQrtv1UIWte0FGI6cENoRICj1Q/UIiqDilVZoV5zFttCxfKl8MvcOrkaNOCcNIg4C5CS
5S5QrTMyzw58k3o0HSD9NEJA/PGEjTxTlWszydy1pZXWuvejYldHavkWh1isZ1o4Ohel6IPXNkhV
uDx+NotaaZ0pxuYOrZQGLyn1HvIwggOUBbEO5ALdH0XbIQVX1pxtSrTzyEmsdFHEnJ8ebkucnzx9
qq7nELLca0SX9gxHhlgJOdXZDLTZqTR87lKaSzbsy5ESASNJqixJssR64gI3aUAfhzattLz2JeQS
dN3KHMCrZiNryETS5A6Hi2fbTnfFzsYYqVu6uQz1dCpR7CVW+sB6kUbnHipnTNaNFccXCtqYEzdK
sAo1EOFDTlmUX/LmpyBX1p1dRpM9M0sPRtd4HwUFmDsISOFjyiR8VbvMGbhm4Y+PM+/OmKtfUA9q
r2u3a3Hr9ZJZeOdskK4Br1UiBJcM4+rMqYPNLqT1dZapI+9FB8adLBE4uwm/iyxIPTUrRxdw1puX
QuiyoVtTDtD6zikxqmaNzJgzbEiybaOG+qlTcXjTTBfKedkOJnV3jhW9lH46LovAiB8TrnEzird1
GgRSKuCEbDl0akbtVQgqS+VM+SxHrZq7Q2cf2wRfeqsX7M7JYWEtqWVukd40izneYXkauxCzqx07
+8pm4xFzNu3CjLPBlTFNMlpEHMvTi2WTju0HoruKGtBpw77SbfKebWe9JeSPrZkczfA6MDgPF2VN
zj22IxhZCI/1PExc8wq6tDq0Eq9HUUZvqtbvWsmuckBi3ZsJtQ9BXwV7RozRrs9iAwepjwNlcMPn
OC+NL62hUnpvwwIjSdx4cEjbliBaGsj8pR9t/8FjlE9Lb1GeM8WuP+wIEW9WmRaEt7FyryH5rW1D
hOqYuLAthdk3x8wZ7LuaKhShuEFL7W2YyXYuzajfl5RBE88l2MYevg6njUVX7HPnQ3a0ElOX5j8p
mHdORR87QGNMgSWvdNjd0XJsLdjx8wYGysBeYVQdOmszSmPUlskxzotiXNgo7je1IVNBb4fEdjq2
0E0JytG/TsFTcWFbnRG29JJD2SaQlPBVqc9aY5EByDlMM+hgy0Y4xVLlpFtQpuwsGub+BClruTcL
zXj0rDIGCp2TJGHSjhhQaK18KDkSNrZnkZrQjawmtt+z2yYiSwMTIc52B1WLyfZEVc+TwVklLn9X
eb1PUIG9KXyMCdgrO6yGbpWLfWCrzPe4b/opLUlZukx7AiNS0dSlKfsAH0NnUgTgFyuCFAwSdZER
WYiDlaowAGaUX/mv9MxS8eMGRkNZVpDvapTqZ+kVYuWNwv+q25GzH8YKBbVuQW+6uiu3mhYeWWAf
1SymlaWvSCi17C6KsVIvXekMj67OTIruVOXcYBTFJNgWD01LqLpImoMVVdkuJq+zbtzKe7ETU7yQ
Cpkyh0P1wMHoUcBk2ce0N62Nn2b1k8us/pkPotjFINMfhN18E5rQ1obpVeRxqbDUg1q5urXhrhMq
OEFcG0GzYOdnMgUzRo3LlwHDf3Cc6rUUZv2SUOh2tizWQhw/onizaSFGuxjCBlKqEnLVcYcd6wlv
SdAc9+cwgGHgZjXS8im8a1xb3qTwTU4/z3rwfCU/K0mVrPRaYlzEkLKH0Vp+8Upwdc0Abo/UIJVV
EUnbDf0PyppCN2NPgR8MvKSoB/TRoLioPm3JPYuKQ84d/WKrKYKyaYfEATofRh+yxMgnyWimF0cP
AvNckkwFTpQWj6qJtYuZbRFfcbONi8T3vQMzKmplR0WmbwPp0mittShqqdo4eFgktLg6CvOlEeBT
ygiPPGeG6d5ZbPgXMkbq2htTbWNlLubyKo/WBJk8Ok/67GvqptbFVOPmCisTW6iJk7FuKED3EGIX
MYVrO3Y+ySOeJbHrHIy5DLwM+ZSz0lr6mhHNKzS2ZS6DSxXR7mVH6iaJXP/WwJLbKFXfHW0dWKbl
euDvxs68pappLymjGOeKGgSkKgzhc0cYwlXe694KxKz2VaVueOfLVL92IyCvsRL5pc7z7sk1vfpJ
EV2NO7ionm3faZYupSbbYECMgdTe0lIadm/Srim8k6VuUOcRls0jGJjuGjTcfud+nHirrMA7lIHo
2CU6VCZCZ5q+N7syhkKlAKLvaGNvo6qBpN/mDP0s1VwROMYspqnqKeAivotsnwUrzr382I5+8+qG
owpDwuo3dP30Cy0MlbsC6O2lVj2s6WWu+/vWHbnOSdNEzCoUuoT1MnBf8mz0rgPte8w2kwbrlEPe
P1u2qLQPReJZT8SUQgb7CGMGbB9SEmJ8YYYNdlUv+RePzOZXA5PL0Urc/oApqHjIR2q4RnosAQ0O
/Zoyav3uC8T9Re1p3JuzqDjyK8zl6NHWhMVEzTcRWyuc3CVNtWHfwAYvWJ4nKybmk/6BmWBZyJBB
JXUvOIgSpS+5iYVlf7Sz1tmPehA96kyQ3tGwUJa9ADl7pgbYyeYZ68IvvWGm6Mj4F5yZ4tRlMzOk
RF1JwS2EGCB8sIOEqroghzmj9CM+WpaSWGC13p9rigvbdMyeYrZWSLV0y65DdlzlzLVqAB6oostY
cuuwUrde27lvXUvZx4hkgbatNQSJCtwbPBkd6+lI8S3scq1866LE/qrXY/7MC3YfvELLtrbwugvV
dCHKtFV6i9xS/E3bhOmjGUoqqiwrrFlNJZZ2YkHWL60kVXZqoKdr6Q6MfZWCm7lhlvuO5ozdgGP/
qtoRdnWdqOiz2aX+DZ3O35gKXLZe44Jk2B6X/8qA9ZuTnX7INM06hJXevOIpqhbCJFPfxlq0jB0L
4Ks1kFJg+V6u0DCcU95AZp0FWWVdXL+0nrNCKrsQM+nl/8lk4v+jmYNuMSr41czh/lHV/zH7kP5b
8o+Dhz9+7g/sl/qbahmTbOIaE/lpGi/8gf0yf3PY7zu/08Acm4f6Y+4g7N+EruJeYyrgChuc1d/n
DhpzB1UTDkMvxha28b+aO2gTFevv1C/GHa6ju8KCayI0gFTWT2MHwqc+fGRCEUQAv4RpcmBScest
c4NxFg+sh0iqYJQYjoprTPzSx6z4Ayb3w0DrH8ld38fcPz0HsGOCtKgz7UuNn1SUSLDyBT5kr0uR
jKvcdD/JzB2kQckhtEi5cN/bjsR7hSO+ZxKz4sJue8mSvVe3aKOInAdkgYFti0Ln0xLLKmY6VDMs
ACMOBZULiePoW6uY2jU0+wRH9NPMcsZ6wCBqXSdUixXHCYAY5dHGLBRWehb/bJQpJY5kObUQrPs4
sd3Z9upet4c0Rp6ADjPgGClmOTKzik4p/KBFZwNAz8zra57Rlo+WOYGhMLX6z/+ZnP0THJP2o+z0
/UMzhKM6hmqCZTLt6UN9f7uGSMd//Yv2f9yqgsI1pM4aJvxtpLtLqdNFzO62xnSOTrdhud/OIUik
DOE9LqZ+vgxwZc6FKfcIZswH3GRT55QRqeHrv3hyP4oavz85OEVCVZmY6cL86cnFTmF5fdQ4wMYb
duEAPh3ZrBwRvGudczOVEukPeA7Ih2oHaYZEm6/cfv0cfpwJ//4UeIOwjBJHZ6H6k4Bqc2RE4F+d
NYRX6JvdvaegFmecejfK+NyFSQ6GylvKhqzPrx/5n3wyJlqgzsHMFI/z5sdPphSlpvaR467BYOPC
RPJnjXNn8U8BWwJIlwN09utH/HluyAmM/cWhfcpSOX3FTyeP8GINUo5nr02MqbOCLQZhw+YKiP79
1w/0T95UVzMYgrq8NoeB548vDT4W7/R0ltpO8i4NyGNK9Ems66HNo2+xLs9hrm0Ncfr1o2rTr/3p
4uBq1nTd1A0KY9SfHrZvjCyzST2tldR+R007JUOy84f8ydVMilMcaDz1PB1peekja/PrB7e5zP7p
wYXm6LrBNdLQnZ8+zhCm3Viizq4RGY6cZTSAEW4Hkk6oq7I6b0cTy1yB0MkGDrtWqNLJlYdrKpjU
6okAMiTV2Fn5wniMlHikY7a/t1pR052SYZWZvp+kewqbyKGiNXbKtYIPG7/nAlZCtETT07SKpGnr
lFTBoqsDcS+tsFs0ipGsJkPsnF039Cyzu49KLJYMXr/aaX5UDNwBdU2Jq6WRhITiNRcWGypPB0/F
LmGDdx7HTK80XCA0feuBBjAHA9ieioQh+vRrlugs5TGrsQ8Yz71G2GyoEPX8sdxRdJ/ixgESFU1T
YnYW9CFQxeDnKjK2zikd4K4ZPJukjrC1pWVqL07PBCYxCBUmGV2Yv/6c9H9yzQGEaXEzVQ3nz6dd
J7Ftsqez174VfyoSjG5UQI/1zYe0tzapaM9WY31xhvjVUJPPVvTrvu8RCmuWX9m5cZN9luVnQY0v
dxhtVRfZwu3859D9EH74WRjzUsPOH0d2RSlEZ+L4c5gl8N2DMI75CH53tOX51y/qnx75QN8E9D1b
NfWfFYEyGgxpeom7Hotsp0XUsLTE9C3a+4oxPpJOYZDM5d7Q6FaiWePXjz4d2T+edq6qsvDgguSY
1p+O/CAPqs6NXCw6WXFDTTsrbnwucgtpK32lteLAKrz6FxdPriMoOn96WKFq6qTP6Lal/3Tlhu+i
K7aoOOHcFqZuSowW0hZPRAXwn76Cur1XpTG1WWIdjyONfgbFDqm975aG5h1R/GC3BNE6G6CsYJI9
aIuO432vKg5jzqEgCu9za7YcFWP6gEVr2ts5E+nMzmZ630LEMeBodwObug4SCfuQeOZb2F87/F9+
LG91hW7ewo5TvZpmloaFOfkYKsagRjdFN9nC6Nnsoy+p2huzfMj2Xq7cdMu8jWO1jprwkxZwqqEw
idJH1F7NHhRaBBcjB2uCnkwxa3Vly/IettjcE/U9UjaKpqxMRWLi4wphA+WOTQ5Ul5yPQa2FqtfF
Ikuouy/XiZu9jEq2bHJVzoxUikWO2duxzP206tEsUDTlNErpGFTT9LSvbeCatsNNg/Jv/O7918QS
dLQ7+V6KBEhlB2OJVc6l6Kz7tJIpJ6p2WSavKbTYuXRpH8j9uyCyBEAfDkHeq+SV3sDptXiSitcs
V776QDyIn20cs932GNx5oz9ah8ytb4PzUX12u2FpdbP2JQI6FSvEOBor3aed2s16GtuBzqavnYu9
b6rFadWZonkL2OBLcBF3GrpCWlpY98mMzTkZmkomnzTcrDTiIxgQ4Wtu6mmTbibpO5WEjy4m2UrD
5tAN/dXKeLTS40GGnmlnHWN5NrClmBxaSX3ohI3jZEg+SSfepd+u9XBYojEQzpfjygr7fWOWGmRs
wZsRFlA/B7Gkhvnm9VxPhLWAXEixBmTAASzqomHxy+RReYkjf+P7XECKmMc3Sg4lMGFroZas1Hz6
DAtCjNgjg7kT1V/pyFxxYcaT66ktgQhYTd2tr+pLKvsIlS6vMDhhjAr5hSXwN5YDN90QuMKIEq3g
iL9XdvScVhSXqwaZ5QlioKt9xwHITzBT4DMevjEipi+EZFFvLXoSKQDmim4x5lE9M9hgFpLPySlc
qtgjkDJdtmI8a84TUWaLjs4DggmE3E0qsjwHnichIntG99mdC2m4rPnjgnzqQdubLfoUdTALuj71
pWoaH0HKDl3DOMkhxPkrWuUha6pw3VnRl5j7Fude6m9omt6YIVSBlpKICXFWZKT+kh4jvKh9AvMp
VA8awKvJzWHb96yj3D5vQPR7DYDvhFZ3W1HdZT7YLTFKoly5pW9gnkJzK+o7htx40dkjpShxzvo4
BG6rELXS8JwKxaQjgKRlScxx7g/+N4Us/txl1TLXQwxoVh4/0IaxYIDiEi8N7FU43VG5giM7uYx0
cA6S4d1GxcGJH7vC+FoFBkM5jyImSjdXWpOsI4llSylLtiOm82G4xBJKti44Oy9lxNmUpJw5Gqkz
6PERMGMOYJaawYz1AKe8yYmU52erZpXfwG6Z6YIlBd1KG8024NXgMtOQLQhaQFtDfDEo3VabPoYc
w7GfK/lzaFXk+3Ue382Ls+pQ1xuzwqMl9hzI7h6L8N1r8nOa8BbFanpuq5wSAzVeTFs0JLQTc0oy
+EAN82GdQOGbtcFI6FcnqmhJ2HuS5a9KtzoqYLcIunqTqQqAB7qUqz4slzwNYGcz8FxstqZ7a6qg
zzCdml56/mBxQgKzeehT7aUkhTLnuv41z/lkoNVw/XO7eVno9LPwXBu6ISibMGbakMervh6qWRsh
QnVpvSpK7dBQqDZZrZ97ST8N/bhsFIa73nMqSr+oyGO367aB5cQciMtbRq0FJwnsD8ta5jh6OR+m
HuXs0y0bnPTTuKdq8T+pFoVP2TANnarkpSy5p3j2CHdmkK8WdjbVrJSZMNJiobTxkQOGsEeoLTIS
sxWuVulU7IYicVN8YBA5y7VuukpVfPFd3hAU4XeLLPmycysWNu3WzJL33GU30/XQMQVV2t8PEm5M
3VQXds0rdeMRGkKKPbUhlhY9wsHUtkDzs+jCNknhdjiEy9YCPBPDQqCSU9HS/X+TdF7NkSJpFP1F
RGAS91pAeUklr9YL0S2DSbxN+PV7mH3YiZnYiVGrCjI/c++5wofo4p/MVdxbZX1zYi5bYiczih/r
WLcqBCV+X2XjyZQd4CyI2dAaSWl6csbZj6QkPVFf3Te/KR8nwjBJEXrQsR/eNeZGQGmNDhswiuCk
Hp1oVcuzRkJTaDSNuyOWBQKqbc+hUsZ7BSSLCWJJsrN6En71d7HSP1VedMfMIiUsJ/lYMzEfkCz8
t/J5gIbB4/yPe1ZrrO6nhlw+o7xRUtyt7vQ1t60GodK4w8j0rktofokznSoLx4I0EV5yZc6sCIxk
fcaiVoVYVRliwyOsePN6Ud7UFnnWCu4Sna2KTjilSDIeS77N/TxwC6mWFBXed+xdd0OdhErqnyPL
tOi/K3YChLVr25UvsF0Ps+e7gIXJ0CsUDPJG74i0xEmaaIGu5Zz5QlyrKn2QPpr4woSNPXlUOtuJ
7mps5iaDR2xYIIeOlnaQHUdEo0GfXLXpKsGvzDNiXDt1mFrK4kqIba0PHbYksWnap0h1HkpavwN/
NIT/r2DIqogwKOK/IA6FJX4HWrB5FglDDHuZL+w6P3IsSrBB+T1s67lgrbVrSqQnzopBX2QjPECm
ymVPCMWauIivca9YKr4A1M0iIp5+9MF4wrvxSzIrhUPOSes1w/ukqKsR/hlFdWVFATADYkbgdxi8
jJr+xkr5qcR1PLMvvNoi+ZswPLvxE+M5C6zY0sOMnfhh0phJLy3qc09zMLVmr40DfNIe/pM5arMH
j6qx3hFvtPBMxj4gTfk4EyH4NCbmy5A5RM1mwg3dHrAag9abha0/opxKDm2bEviYGWlI7oiGB0f9
mzoc87PhdXssEme7yNsDiDU4AVK+NxjCyDVpM+jSc2AYS4GAXGPRmrN/yaG93Ocyn/fYNd/siZrx
v+Ea5i+CSwV2XJUlvGbzcJhM8UDPdvBmzb4grvxA4ZHfMAKiiniHNhmfB2QgdQZhSGg6AOd+Mz3Q
+62qvS+MNj0J0led7Hk1sNWQf6UfhYnW1hqgG+KOKpLcDIqODOxMDQ8mWb1VXKcnvukV3z4Vp4sb
24IAcZha4ExTzEBwkSQ605PjJ6K8JWqEXN1T5q1ILV3sHWNF2J7mkHA/gpqOqDQjVxTfmZbBvKzK
4oAL6eC047tEU0bm9y634IYyjcFic+ONO/jVMO47OR9m3d0DxUBGAX6ZL+FH89aoX9zdnsEKKcxS
O6fNcpOifgdNdpLeynpy0LBq+NAUFNjxRkwnTDBslxIb3wlAVqvsKLe2DKHZtACyDvAOqltqLQOl
qwysxn5frfXS2NZPnG1jwru6Y3az2j3oD7+/LVQ2Ki05/JGoOA7hdgPRVMSVYlHlj27niCPHbeQW
+8+C+glAH1d8Ym4hMtbwYLcUSzknuKkRw2Zc4D3/9lsGoMGmI6glSUxdamHktfI0ahf1WHYo5af0
anU5/OfKInqp8F7mAv1lkRMNkktMbIQd9SOCh259AxHg3NVaK8lbmu/Y2rsRyl/PSI89sQwcWU2M
GCUC2K0i3V+GsG5Zw+X2m0NjHajOeCW2Bl7G8m/NQXn4BrFz3tR0QWvP13HWf2bnBX19fHIyAV01
YRZQhnmt+7tBlqQ4F8MltdZt4fcI+zsJrTL9VwxlGuq9f/G3OE64yCIwOtKXYrSziXazGnAxhs4R
KmAHOI75ptd0Hm7Cp7Rm+xU2nITrskv5pUDQvllpNoWW3YPXQSmHkXCzOePEGbBbs6A1wJll9rS3
Df1u1cPq21PoRgC+3hkTofdm/jgjydlpSu2zCaB+sUaWPYpLM2Ax3PgpVj1TnoJpdNR16WO5T3rt
ZbE9KE+92mnEYYV+Y363JWQEttTXiQOSpEQL90FLaOVM0IXAc9MJSIBtfSq4Uiixnz2BZ7BK40d2
dS9zdnFjtteqf25aE5u6lxvRPH7OYD12U+Xuu/8UNhYDBiN5mb0JVACrN9Jkt3x57cduyy/CNK4o
8EB5VU+et1VJw0pxZad/jXp7era81rjJAR9VmGVn9pPAxWWacWiNNZtE8uL8IUaAkrHyZ7lY4Qav
DGiow4ngeRPXRB6a7I64XTPwSi13Qj4SmoE3OEIEMKESq1/YQT6zc3y0W1OL7MEnTIhM6gKFOUt0
WqKtLJs1NmWJjvsheXR94xmxGfjXfKTGulrT8GFPIJt42xhItZhp+twBGjQbsDmmHwyNpKRqlDhr
75qhWbUxLwdj+CZ2iJxIX0fI6/PWsvpqfSTX/aeTYEmgq9+1OkGvMQ5v3iHUOt7dktxDykQnI+Z2
z1otdIdVJyANYIMxfyygz+aoJidq34252CEKYUNsUoBQZ8aIEHaoYLf/o2PEF6qKwCujdJ8KpXkH
I8VtbgrasDROfVoF/q7Wjmv20CcTG+guOU2AGrJtEymZAEDclzuE8I9aDM5F/VMgySIOEkYU3YVa
JMXJT4dv9st3M6Bc0POx3w3ZNsIQlRvNUwH5wYrwZ0FVEzpJz8N40NYVCpecrxPe7xa3X79a36JO
hwitwoc7ET+xpJfCT9FCkyUNdQQVZ/ltQDVoiDSeVAp6ofkTkylprdO9zqBhV+LAbZ0av4BHsUw0
484veazIiCRsWr11Ey+hpu9jzElGufwIBQO+1JgLCpLYRPXNsudgTcaLctMBuUv3kbvaP+KmDqUz
nhDZBSJnNIl/NguJDyVQFcH+1KfP/ho/tJTuHYgdOiis/VDP6RhRfaC9jrIc3T0sXFoUStruSBzT
bc2aB9GW22HvHFdlHob2zonhKhhQeRnvZDfBhmiIVXwg3I3/6nJ0tDIOu5nTYDEmfgky4yrfCbqx
IaZi+Y2dLcDDmuAmg3Sqi+JMtzzsMgNYZw9IKeqYDQwmGv6lyGu07Wz9OuhQJGSf1pSn0FKdeR7H
5a7ICOnkK5GIsmwAzrhzA0TjvC/vZWMWR+qAR3cNudzB+IPmCdqOtHq8bo6ZcFeKNbJLch995k1c
E8kwMJJAXuJVx7qfH5NMf4w9jwd0aQHk2Q/E0jHGHB5ydvGJn3/k7fhqpJh4hmPjqdtA6BfWa4pB
mBXvSIcjsnSZ8+F3rysZQjSkIRyNwBUG+28o/DIpmIYt5Vdsr8fa4movlfoCvP2TQmKepeDaHb/Y
HSCCNXibhu6rtfPDwEsMii7zkOXClVsccZxtevLUKO9mVeRhHzfQ6uMxD70VrYPblf9cGgmHxPfA
mesfjMzZ3o+pwVKTGnL16Xgzen6vl7gXiv6OjfhBKgYEHgnWQevqH0PpP3lowYJO2nQUsRs2phvj
SkanD78ZHD4m3dlp3q3mD8uGbC9NG/FAlXzlFQlmqdAflBHTQ6Qze3zCkzEjZjm0AR1WapKl5OW6
kAA26pFr8l23hIwE5SS+xo6TycHanPkF/Cjpn63GIXIvIwCZtNQTftcHH8ouN2S6Y5YXNa53p4gV
RuD4mBtYxP1We0zd4dP/WmBcOmI9DPOEAHX8Gp9IRWCClHC+dxWMk0yiawKqjX6Mu49E9J09I9KA
+3/vDxWUflAanj9h4hSPrX1fV6/6FrihW1ZQasUYIInksm1D12j5SBzOHVtDqsb9+4H+7NFKVxGR
sfSZrfWhqtZyt04EzCnzr9njD64kMQh46Oly+qMLUTZKgdrnpelAhyXOrmq10JQ+wI742uoTnIIh
fpz8DhE2LviDtWQf4LGdQ9wlsEB1/T2vP8jK9eno6efYILHGvJtMuZy5Q6LcQdqLemeilIx/isHm
YvAbGmeMq+aoJ6f6KamtO21hA1RL3OaJdD+zLquJBPdfPFXb1xnB3JQv+tGMlM4lmK4eaqyenzjg
Z1pYSh8AGImLmQg8VRTNmFaanaapx7EBXrXK4t6B8eWr4qVlOPno86NHe9b2uls3B6ajQUFJdBBF
RRoGOTcFs9GgMXjLZo8bU5GYDHQHzkQPZYpjLiXaE5pFjuZ7ECdJYK/exgdWWPplzHURGinqnkIV
r+l4y1OR7cl5G8BmtEVUEE1HMwIlxVEVbN4FmBQehV9X6nfK6qh9G+/L1BL1NlRAGR2O+chj8oiV
fmBlhchunwvbRnuLNUhbwZ0VyWeJ8ATIKi4qzVyvpqr7oBMsiGNAE4A/llCMBknz8RpfKl2/2u64
XKjrvROG2g1F85dV0NGuGu+1nZFD6+l4LAhtDiRjedg5CErFikTGA/a1tNNhIS0isHX3RCPBXCFh
VJsDRA4LPdPD2Ug8/GouuTb9Noas3FAijUJqhgOpQBRxHJX1nSnK3d6CXqQP99q9nLTmuOrTdzaT
4ZG7Hs6s6sFtxvsJkTB2dXNDC8ftNaPRDbS5PIqO+DzOYRrVKvvie2SyWbzr8cis2G4gIZdYJwqb
rJPE/O7ZehAfE8p0Ii2GT0eqMqpJ/+kseWZ77QZlrS+ha+l4KywTctzFgPhoOODhJOpOvLyvZkJw
gqs2n+eI9IyPbyuhD904xrsWaP3epVlYVvW09gAiPB9yg5a71Lnu038FwTpMLzrURPgo+a+zZlSw
HVsH5lYsDMqRKYy9RyhVhYVNlLDoh6spCVmucdD7qf5k4bCfS1g08QaFLsGRtgsSY1zeT5W0Pw1W
X8fE+ovUnqkddkHSNONIr0qM+4z5O1Ix0I/R1hj1n9EZPsg+iKrYGMIMaf/sdh+mN7zmug0VIytD
rpIP5XMgQekZAWlX0LGHuo0EYCyeLCbxLvvOqtZkZHKBMC99Rs/82mBcAeC2wMiUoASb8WlWsPfU
KN8VvCNoajCj00o7Umq2qpfBsk7mwaZAnVFDmcRZuzExYpb4jV2Uyoy8rw6vw55liQxGaf/MS/Li
oBHeudkTMZIISxogRT2J21B4e7wwjKTTfyzT96pEb4I8UNvoXCwTt9Dcscif54J5n7tKCGp59aeI
5XcMI4gEGTiwblZhsbxMJkiXhYrwSOJvGoC/lAGry7+t278apo6DT+gnZtDY+sE6L52zHGwcBVHN
49h7n8p+KFqqDT77MC3TYyuG13X19UNWNaSTmKGl5ibQ4DEc0cudSJdY6Pi7HxJtCNhk0BqxwKJy
HPi9odoEDbO9facvtyKTEVlRXeC5iouOwARVcP7ODh2H5z372fygF82tB+i5L+oJL6w36ae1o2Ub
MwcxptWf48EqTyXxRPGqPVn4anaWF9/GvKqiBIPFwh4Y1LgWMr+4pak3H3qMrTteji9U/sYTETjn
pc096A+Nth/K8azsnqY0695LIyqILuA37H7rMd7rWwpE5/1DXDrBKuOtbl0tCR0PISMTk0CUB55z
LK4ZUSpmTz23sGvZGBe2Z76vpVqRvNsDUt7y3lQZ2v4JX6bOfNW3m4+RCuDUzuYDQ/g9ejsuc8b7
RIVvNagy9X1SIt3Mk/i9yy0ZdBn/OSdf/2iyX4nXARXJt8ZUEMC4m9xgjJLTZBBX7/noR+HHuCR4
4vHZ6MxS44pVSVUckoUNm/9RPEPS2nwYw4s7Fa9cvP9sIdQZ9BmttrntD2rHPiUb7q7QDd4cTm8E
nZu+QL/DYfGqtw0CqYLSQeIBrk2CCgtKwU6o8dgmBJLnJnaV/AWylfiYdJAgOu7rPjYnuBXFp6lb
/1jVKNY7eb+z/ARsmfHs+8lDlzpjiLgxyuOJSWRb+IzDq4Nhi5e5x3gCx8j3p9fG1WBONkzsFa4J
I26yqB2d31wYsCEq0HqGrD5BnthMAYrILVmMghRxD3XBhYE+mrVbROfJcq7HRp4TzTqjcA6xScAc
gl7I5TSqY3M2K14QXwKWTQpbj4y13wqNCbEHdk651LfJUZwYMzHw09Q9m0VahSljiqxgzIv24VzY
CzOHeILqZbqHL0GRvKd9xTCv2ztXnz+Yzd+PWXa2ndghcMa/W80YPk3KjMShQ/OH1jrobf8lALCF
ys17LkFIh7LJCXHwMNB6d3BeYzB7crkD/QITCFy7Wtv3mDOQ1L73tdOKvQ3d0mkNtl4j45Sqk/me
sjyazf7b6VcTITgx1pJexHDlRjVxQl4r3GLmZAX9Pp9HC1zX9M9Os8dh6fD+jI6GRWeOitiUd4Y0
74cSiqOJiV225ov0medt8/b7hDCtYdg+VlvXgjrxv/s6I1/LeXFm/FMp55iTynctXZZTb1QQAYnK
9rvHMaUCl1WnrgxSOV+thIsUA407OfsU8hJS+vk0TcREef30WzUVX2OKUbrAZMajWL8Kj6V1RQCj
bU17hhTEL/Wy2zGR7glA1umTnfa9suyvZVTvbUJafTtWb0kzabthBlItlYxYYt3kRGeZulibh5Gb
u3FMFaDcvpu2qw8Y5a4r7S8vnWU0iwhG2KNh0lK4DLSo/qwuJPuA0owND8L7VJ9ehhx8jt+tT33F
wBBOxM5YuvXoMpjfGHH0JgwWky1Mgz+j6HCQk8IN2GgSL7adMQoAsFGl9tswgXTKPSPsdDzBSru6
mmCBcBmI/UUh2H/awv6mmBoDvIdvsbG80XZ6EzxrKweU1JleEswi/2uUBv1p/I6xA7yHtB+Q/p/L
pT6UVBhlyykJcHHLYmv6Q7s+LEqdZqPXycPOPjytxfFikgeNQNOoCoLtqyBBQMXcExQECxyfqXk7
0sSs4m8x1C9NzS+cmutrnJgPRBelNFHiH8lKIFl09nV4Eb41l06Th+K2+M3nnNkREvp3J+HRrrwE
eyL2N0IRSR05jBPYERdKQTxCCrLYBOBJ2+nkV6StKYPMqvcQX77TmVS3kb2+nXPpI4Snj8WQyGag
RengZgF2D0gAzAD7hrpa9TW7gKr9IN80bCwUnvbCUL3SvE89nsOuXz7LYgZuyB5UIOfIcnybi+nR
exb5dxmPOOurvTLsI4qCB1ysn+1EpINjlWcVM5Mx88w4ZP1956OWo40TuBn7i6p0bnkEG3g4+Lfh
gu+YAjxLRwN43SCuLAurO9kYH3Y2RP4ltqnaKNHaHNmCl6V0YSwiMdnNx034l9g2zE8/If9bPILo
znZQBGlFs+Wvnjw0fQzkiyF5q0FJz68TGoGNccritvyd+EhORgXnB0quRzXnkc4FhyfPCiRV2IqY
OnXOzijSLTYQ1UPHXVGNzq6w27uYO4DR+RIl07BRJ92FB4PtZapXr7bO+dkrUFhTVf44zhatibmW
FG4RTRn7TJixkkH3gsMoZtI0D+O36LyzK0gG7CV2sTVZd5K/2+kgQXcxHTtyi0CN7rXLWdJAYtjr
DdWVnIwno3LvHZw53ehf1Gg+Njn4VPZ4NkR1kG4QxkrcjHr3iWNxz1tlEBXQ8u1n8WPaMJAV9xjt
Tqb9gjXonWXQtE8w5vFDefjnmJLUVOd+lOrsmYpMXJye5V0hXeM4si6NYoneBcXJrh94QbA/hHFV
/UsnRuQpyh+f4EkmhK84mLI7XLXVyvdtz5JXug7NCRxJP6jnUf1Z0hhA5AThcWEEbttMTbHgHNgC
Oses0+6tOMfzqRF0ZzxoLcbTjjFE2qe/zdRnobRUsOo+Xh3rxQTfd3bLFKGGQ2/I/+JJD8vEjrCC
pzut7cDQpqGbzq8V6UucQRTbpnqGn3YBVPJgzJSpeNQCrdf5hO1j5rxhJ5qCqWP6sVCnx9tCq8MP
V+lOtW81FEookIqDEcsuAlAHmMbOg6IgGbHR82LnDrNNiCuT34kSvFKvKeamXcNDs0salzpUFqyA
+rBfB5QOWiH3nJLLoR/rO0tAOvbG9sedc+rJ0Up2uUvq+NpsiTXrvVN39+Y4sQxkyIMD+NSnXbnv
AVlGXkEMprkkpwpkjJxoQUwGOZCNCL3I8T1ARQydanprcze7GpqZhYNiRaAOxtBdOiLfZ9l+mYnX
nSC3wu9W86vUSYobO5oe3z26JrDecrhKK85o9AYFcstAImNXb26fgKVBwomjMpJARLmE0L2Do920
Xb9auz2a6/KMtvcHkR9JP1rjRYOamdY3rxW7EXx12d9lVkg1ZpQnRvriLRQOhmRnNypk37lffq4j
V5GTxW9xwji51iGuqueMrNODjJOjZvrdzjMwkVodKG9iCJzSro9Zc85j581B2FMuHF1x/Ll2gtF1
gwNqyhY4bkkSJaP70BnmW5Fn7W4quGrgXa4hUYnMZf3M3WUj5vSEuYBMOBrgAiMbai2qplBWvPCW
xfPnUsyQewo7XvrlxGti8zxq/bNkxs3sddsVrE+FycrBlOKa+EhnQEWSmOqJcGZrC9pL24shvTcJ
HAktdy2CvEKbYYyo3XjipadleFzcX0iP5yUDqyaWSd93WkMfjoTAHLw6UCUqslx06YHr5amyEpKJ
PDdwW/7sM9FfRgtejz8IJPMTbYwbIXj/KLXkqXTqd9cuKCVmg60vYWcBLBLmoYJgSm0lWi+FzZm4
kPQ2xJrvTvtK769st/R7Rp4XlCa0J7KOSicZb79d5fPwuVtuZR0hD4UuQ5B2pDP9y1moQ9vjEptZ
LlkTIRmdy+POGBLVREPM0FxuTlCHiJMEUCs9O1mmLJNh415rM//u8OGRL/13EOoQD+kjaXqPFlc3
ttFdV3FOmi3EKrecInJ1FINslYFkh84/jSulp7MEkxjBaK3xW233YHpQ++qCqS1GhF/s8odmKW8D
yEYF3AzNhNeGhC9KiJrkMgaElunVZUTJQjZAp+9qtUKM9LiCRYl4hg6EEe2vvgLycXrzntLroC0m
p8R2W7lremeXgJ3atQm6nM2R+2H7U9T5KFFnnT1r05yX4bwW5efY8mnKpP6b6aCtDdVGvZ7DleqX
26gbT03SvSQle81Mmy45c+7ZnS6d3aT7VN9qQ07jYs8KjxqVeRw2StD2afXc2Np+xkkYqBYUpVmZ
0w5p4fO6zH+XUSvRr6AkiZvh1pTdY2Za72PiH8iN3bKniCKzps3abjyspsJh3y8kOzo3xYhnx7xx
Z8abIGjWoyJBhQBEIWMfwdLFWq0OsTYoY3RmtiQvdLUhSeJLxi6g5qDyCIasawJFG4ZioGBOJfPI
C+Ktb3fu+OzwVgdTA1KunMlRmDQs+MUfBllsKfu73LL/knTQ7IzWqE4Dm24jk/alcKqfpKkudKl/
Y6+5IzcgNHIKA5Mr13Uo8r3sz5D6J9W+zoAAXb1hz2xXh0InOH0sa6RtB/QRgv3f8I57jKw8RiBG
qd2vuvjrUmiL/Kan+nDR0+FXcR7Ciq2+RusfeMlsQ54iiE4n5lIkT6lZ0PTpgDwMemnf19yPMcdT
Ko593aElsjYCcjnT8aiToRNJ6owi0h4Xok939dwc6rUDfiDdP4uB7Rf5YRKuhDbvbbM4zUVPhtCc
42SnfPR0dBSuo5jTPDoCWqbxjI+OBWtM7TiP/b5fRWB3ZvJitph1dc2/ZSxXd5NkaJib2KMLpB06
i1RkhXu1Ou6u8d9kCTRwAOjHx3gBtZtEkDBvnGJYKS3xptg/nuBhny2T/jpPxvHcLsQ7We17AVPl
iJXxXRTNH3OYeWKTHmIyr1M+UOT3cRJkvgWgWWjXvNk8Rl5Pj+ZsezrWTi16Xm+eoiQuXjG8TDsA
oq+Gn/HvdWoJ/PnRyLXLOoj2ZcyYkiu/vO802ImFcak4eqHfvqLfgdTfA6qcTBaDJPAtwK1PyMae
+9xgWC54XRGlXDOmhTsxLPpZW9/7stwE0UEN6jTGmpxPdXZ1FuWjQgP07dkt8A5+YqOAu4z015ki
eL23flowLIrNJQRUM6wqppjGySyjdEFMKH3w5tRc5b4d5iTotRUZg7MpKOL6oKXavu+M8bGt8yeD
w6IdyXeSGdMPB4ZF4d7o9j7UlO9RtvtnrarPZVy/MbtmcQvjsm7InTaG9ilOjbNKGbGs7UOMk5sL
bY65WWnz0Cby+SwfhTWuAaPq93Sgs/BXJ1pAfSx002iO2siCPyLpvOsOJyZCzbtxo8oUx1TNtO3+
9zD+NKXv3o95FuClemodyCbzShhU9VwT6NNKqN+p7fMNVbG7m8h/n2zB7Ix96TQY6pCkbDJG3O+Y
Vpk6kC1QTS9ZyzMyOcyX+vTkCtvdzSss2BQq4SrdcYvooICvrL+ewFGLkov6NmVwrzvfnm8xx+IQ
hoMCAgCR/bFIY6K2evsh7yGO4gXgH5jW172pItWaGTKgfZd54/aCBPa4yLd4Q86DaZTHcjPRts4H
VX/zzASeBFH/tNTZNgbUT0yXWuKvNfuEB3SPluSBkUx5KbJc7jms9IOek/wisdSntZ09u0Z+TAWt
cYH+/Ujs8Jltax5ZMHHYeBfs0VI+soJf7gwt9CWd29eVdLirV5PArppqRshgrhdr+4sq3PJUxzFG
EeHfefXoE+M3nok6JLt7Xn+xHWanrimn4zSb/7wtFYDCbb4IbV4j38642Gd0bYlnJKG2JQoo5qkP
bNgg+UmxiQQjbRE3ybW4b5uE5E+ERBcgzO9DIbtDXtbrNRVE4K7o9QgxrJkYWumjXvxZR4lM2lMa
O6s15Gr198LJAO6YBYqmSdwvPYxnRArfTgxXL/4czKE6OwXhK518THSfzqb7An5PJ6SniFgmlgVl
PqOBifvrmhoMWiWgQvo2N2hmjfhWAJGuoYIOxF6oy0FHwG8Fi0jyQOMKicicya6lx0SboumUGuKG
UMGNYr4GRq31S64xAGVELqKM18mrXvye05mP4U+/EE1QLoqdILEFCQZBdPDVe6rfYpoNqDqedWY4
FWqesjZXwl9lsNpaJmMhvdn5q0qUQehxFRAXk3sl0+8AnrkPYrKfBpSJCWhZQ/+Ttpy1rU6e6uTg
Metqzp2pObeSiZuO5Djo6PJZJnA11jrjq7EuPgWFLpEGNvcgv4oD/qIDfXAtY/Dx5Uh2YlG1F71R
YPzXZxs9SWBr5tNswHGUKpYXI8Nxg+sg2allyA7Kj68cynTUPoWoOTHqJOCBOFx2qoPLz0pd1o6d
oj0d4cz6PXTSzq6GUzFpB9tDU2KK+W1uJQpyk021nrgwsFYbsRO5s1AAbYSlSw/oGpxoX7RhJwuS
N4kazIli2TuEgwe9rVvswlCnpzLhT6SD/h7/CIXazKR+qmrm5AP1YaTi/tThSAoa+8RssyQxoCU9
fl3P9jZzw0Z/NaySKahiNrIJvPw4J2PH1aJ+jcu9i5bl1pAJbwJCKnLFn2gefWiCJI1yC4xy2S/Z
5F97uT5nKYNIc4Sxx28OwKA8oIw5SpmyEYrVcz+n5a6sUjTWp8mkuuhnETA/nE8C0kBCtJbF/i5f
lBbaM/aUCpJCR/qi3Y0luRzdQLUpuf1WHQkQ2y7hz684zZjzODLZlzNBqU5ftvu5HSNN72N6jXzf
zYrWB+BakHBsMfLq7X3M8nrHJ40wSnJKqv7IGJgJj0KQg12UHAL0i3yt5GKumRY5BajrxSJ4svmJ
2SAdym0XaWbjo6/mkkel5husJqxlnErckTKchKhOept+2WlbQu5c98O4ZJj1aSWyTuRRN5CNyz73
uFpJfYB88K8bBSkJ5qtuyCei2JqDazPxa/N6O7KLi1E5zPEIWVpz8S8fpjC3ybNMdZN5SEzQDECx
R/wegYMoGF3Sp5hthn+PkiCqEiJ5qiUcfugYY9E90b9s8KYyLLQKHbiweMUge4jqQPj0vUZvvCeL
jFa8jrqKIC0A3rtCPzFwRTEkGnmYMv3KJOlazIJOpYd+7fiE4rS9cVrVV6pYmLUNZwpEDQQz0IsI
sUWSbVWBkBSkzfpkijoLWNoh99PYzNjLjf19JESGpmt+WDBZUh1UZ9srbr27srYhxioyaw44MGqE
Orr2zImkZCh6dXDs5DIo3716OOOiamXUY2b5L9AmwbijU7vawwta/XJiZiePjzZH1wfgZK+Ujkas
f7OIIQorYb2tE2xWL9ZvB9NluppMzhvn+qEaNRk4i5uGGQZJrtFoztA5pqnoDgyAHlxteocSQnj2
NJEY69x3s/cmoMlQXm+6XGgTQZlT3guFDI12P+oab/N0f9rrEAp2KfsRAxgjld9SAt7CQWjvlGCC
MffILpRfnFigo9+tPTjLy2YzHeHxMRHfrESp9Iq928CClE78W87p71ZBzyAfGCr4yYEcvH+KbKmQ
FHSq9hHsRE6dTLrLfV2bHytifgIwluOEXAOPKHsidvoCYVf+YG/yotE0IKzM7QW9NY5Pkn54pg3L
hj4+F6+4UNS1ZN5eSwITbaLp2yV5MMqmP5vCJxtb2ylLrZA9SiorBxYazg5L73CiDoCJp8XyMPn8
eCCsdnaPlNxfP7qevUjXUzQ6Dsk9KJIesBHH59iynswhu8Hghtwm3Q99Mn98wbgF1h2o+6TUTpbl
3i+xaHmIFtxRUAKDjonxwPpzaodHy/Dna1Orx4FAVHaR3kqiY6XfzFx+DWgDz//9k4eGKtDG1QqI
baGmqxF/j2CSggXp8SG3NJ7Rxv1YcOudJaakR8LL4Z6l87Irtrds9RFB18Der4lG+7CreqRMg++d
c1LM7kYjJ7u4C2M3zR6cbaRpYuP+AqjVCX06G6Sc7ZuetqfXdYV0zUkOOHHEeZJ2d4c54zUb8s+N
gOYzUKoKNO4/lT68zWOpfyfuQJm25TvzZ9jmaloEVQAltIGAt9/+YvyPvfNYjh3JtuyvPOs5yhwO
6YMevBAMySCDDMoJjOIGtNb4+l5glT3LvFWdaT3vybWsm5UkEAG4Hz9n77VLCEpecmxL/0Qh4mwT
jYLPKNSTmdN5LKb26Mx/+NK/DeM6OxQVsRetlhh78oNC7BUMuqagOIRucyhysv08N2Y2Mzz2ZoPl
qYptVLoZZDqprzorTJioae5NRE9nmaUI5HI39RbO3CWtkoR+y0hxEVosKsYtWQ/PInMOOSJX3f7O
lUl4H7r8pMpovDGvqlvwpnWgL/scgmqiwmBd6+6vyYk+c7fZx1l5cpgp33dGi1IRcEqDw2vl6tB6
QwarYcgIJjkFKEgsN+ZZS2elaW/wUgUhoejFezkiQrCzdiVQYHkDlc04ECSXxWhvQhrWpynRW8bO
wdkvmaiULXutS/LBk+gmpjRWplFQMg2LKrruVDYx9dYU3LelW1CPFq+5LaMDPSPvprFk8VBbKlrq
WtN+RFG21StyGe3Rehlubd+8debyUX/C6/Y4KXmjOnqb9ljBmnCem0KHfV209wiptpFmPpIPRSiE
TUkxlcVTU5tnclsQ9ATDpiqzbUFwMOjKZa+MAyoabRH4aB/yhAy9amiX05S+k0N1YB/skXIazwE9
vmUhjH7rZ3W64iDBYH5C1CDXlUwRxDDvKsZmg5iNwwMfJsvEyjNOtYfsiyteqAGBqMGyYJ3m00LI
o7esVb5HH8UwU4pdFJAIYWFjuhmkgfIV87aWu4fSXetxDDhf5/On5MxamgqDTB9sF6FVz1FYFcYr
+aQHUmYdxDzdydDs64BmGcwgMwEb75KB0sPy5zfNB0rtOUA3NPNI5Aan9e5f/Du364r7YozjZdRF
Xx2ZI9g3UoQvDLd9BZmjZ5Cu4a32W0h1Vlq8GYTZb+vO8Ag3oO5uRwZ5NbNtlCUaoM3a3jFiTpJW
4OlCAlXbioo754RBVFObkr6GMP4VAFaxmqai2kumhS45OYXUEbqMpraMTUaJiXmGSOEi3kIkmerw
ugp7jwDOOoxp9QVg0FpR86LJYo304PXS4EEpPk3nPHKZpzjYYVIeuXUi/GZtIT7XlRuthc5kvO7v
+Vrv7BqpCLPxIwO+x3aSalubw3kYeGwrSgIOn4N2MGLdxYP7FuTGV9+yUjdVLU56VzEhHyk4OEPc
sqdNdwfkfsPK0szX1hw+SExgugI+8jFinneEo7ciw/WNKs/9iPiHHsbbbvCydBOwZh+xvwQrMmMV
8iXr0PO+kE7TPAUOcmlyUznO+EfGLLxFXo8uew4fkJlaiV5sC3N0OKMYy8jFN61aAMlZJZrzCKrl
ZmIeQx1UDASHEqxo2B8hRkXeRVd/wsMEaZwOiSVQmMGYWIymkZx93Pir2mWiMPVAyMSIr5FRVgu6
P8FdsapStPKlbAa2TtQ5dYjcDNoy2b2qQB6peR+c8rqSTWxaB50bnMB+6Gv4ZqtYTe2ZwpSuBNF3
cyCnX7D5eMRc7z1dIXer4CI4tU4KLal5bRDdO2FBX1OvQcJMzaOdLkH2hieipig1czd7iB3n2KUN
8dd6O277CcG4hIi4GyacfZPZ67TfKSTCoI9u2dEOSWrkvAgcX1l7NGagmMtJ5YlWferVB+H3BlBa
rV/FU24cgoC2K4ad9sGOrKNO8bMIOdQ+2ZMtbq1E/LJR6ZNQBmPLTLQ3i2PKKaJ2xdncc46oxr1p
VSxR7cqz6SFL0kiY3mxNv/T3jLFz3LspKQpzu1ukXnfrpmV3a6oS2zzputvCM6O7uiwRWQWbIMe2
yky/3VcO4R5ghvfDyJKDacNdEcOMtEaPvWVTZPFGKmpzcHzEb1Z1chLFm561xpGJfQkOTm5Um3QQ
8jz/2EzJIfLVWbNFdyTg7Fwicd8lqU594ONAC4MNhwG2HGrQIPOSt8oVvC1pdVd0DfV4E68S1TEj
6PXuSETu24AVbqd7gVgbgil8jZxq5XfQLAXK1mEOimpMKiMvdw4o+TpKGjPexb/o+waoUcvXMQ2S
R+1Wd319X2Np5tiJTgMzKCKlSl0r/Mt3sWQ30oAPT2n8hnT7g5DQ5DiMBK2WMgE1pPcAHPVh1feh
tzHKhtl3HN3qfoyFyWf3HseUc0joE9ycVLBrGcAzPRz3whYHkPiIVPH+c3Ic1MEwcBJpMu8oOliG
4DKppWwJntVlS1RxywJbh/GpHHki5sxJHy0h0k79Np91wl7qVBvZjljYzGctZqCTlOFWkWYWpG1y
8Jr6rWlgiQwF7QbGL7eagvg3SmxY9VMv4ZKxLJdLJ42P1jC8W2W3dgwI9Ukha1YC3HacBhe0VgVa
+uJ+qj6pQmnnjgi/AhsVamTxHMBRahobtX7RvyKj5jhcRo9llz3oKYzpQkZMGBmfqBg7QBiwNRCM
1I3+OW/YSUu9tw40C+ZsUbQHwry2NqFWVdlTJ1BOdScbbencHD6gRnkzHHvHJMxfCD48MhNvzJrB
OHTsetkTT2TU/jWwky1uH/YywAduzYmaGcdbUdgXqEGnhrxSIyU/o0OBRrvWHnZxRcnS1uW3TY7T
ItPzbxqDsUaLyYpHYHVOdURaQJpiuJr5wUsZAiu0dVKqWibby0ix0YYlY1rX4AmBr8uLw0GuRgei
M/sSTXeqG/UUKHeOJ2PEEeNi0WbEbOIAD3Br3DxFybMjg/sShWqHCWcR4eOYLPNOWtNbh0XPN8Kr
WRjnvukXRWW/Q5gcFmp0LjZmFeUMD+Rg4VkPP6fA+6gqZopMtopFpaMLaOpP3bxVXnsXgU9cZIp/
Wxf952Tk52DK32fshVbRu6rTo1d1fDZM6xcNSbqTAojY2zuct6/uGEEZlE6M5sW7hLB4sZguujau
VwEawYVpj2eOM67VHXk/d0J4OdPrlVUxUrIScPAxTPIO2UqJOh2Z7ioNx6NZesAHdSiskYZLwJBz
slrfvLo9ANr5qZET2vOhJdK1urhMaCbUkIUJiUcfwz3mly1xFmhHeodpDKrosm3WnMWapWZpHF/z
aUARs0aQyH7hhWAUYFUOGpLYgKNBxkxo5UubtB+8Dh0V0H0cPA/VhLuzxUhepBPqBIyZC01ZN7mY
E6t7HAbq0cmbhKEew9g6NmfMgPvo7Id0N5Ymj5uOJSyzzrAlTq5loQQUdOWKzCrWEB90YLcrzfaJ
cWxLZl8Fv8Hdy0m7c+Us4oRCIzijAu55Nxnx4xuZJkbeBtMNhUCE7Q3Ao2g2afgAKeZoao6+q6Yo
oOBu5UK5fXBuKrXsCHzelJk9oi9rEs7B0gJklj+BSEnvaSVBZ583Ts6CTFFOdLHutdpAFREQIul5
U3kDMONaCZr7cD8eZFRSkTkaRWr0YZM0Te9LzFVBotPqG8wdlQ+2nS3HUvKHjcE9WMGInJ+nZAp8
/0a3++ZCAvp2CpozNeVzy0tDQgXTc8+iRs7MZMvJLl7W40D4HF0pToVRQV8V1kGF5hSq9IDvSqxA
qC95C8UWIpBCP8dwwvXa4ZXj3xKKT/th+sa5hBGdprHaWbLhvoZ03ziPJTNYEqUKDCEx6ZYLB6Hc
mnAs5oOaqXULVj5cYtAMCnqJTNq3Ueq7t6IdjkR6aeGvso6J6uNMbRj0Aix1JwfIR1bKWBEF4L2D
UMlsMEEHufNUanhBXMddj6b51A4oiJouaPcCD8s9w7v7Xhv7ZYEvZ9VkzYPmgqQ1xE2YTv2aWFGL
7ss43Ad7vqsbgUcjpwe6diQW4m5nGc1jPUwXk17cCuHWlzIQ5ejlU1fjuugJeDf75HGoI7RgM8mT
nRzxjXZhPcuZ6PjPhg94eUgEevew9FfQsydW+IUjtKsqOOzRKfhoRXoIsPyFWXkfld3OKacv5Ywb
A8UopLH4Kor05GPl2dQV9nKh4YNkXla27qFhQHvr2P6dS0952+r5yS2r4JSh3w5C6CSt51CE0jM6
6G8MdKn9h8646SaY+XGcrWvJGCiwTJfmORc8VXZzHLqtEzd3GrSdp6SJos2YMSYMY/7jKJgdozbM
AtYbChXUn5AVhHcXSX9RcsrYtD4fNYKjV5L6yKah04vxQe0nsIdb0ClHpYlq7yYpLNWB5pNZqluH
2a7HuY1TkysOlsXpwynk45gIsaON+FEG1XqcVLr2BxOdHqrmoelvOz+56LmHL88aEAuQLXc0k3Ta
D2YZzdO378jPOHoycoNe8FnENpMw0yIErZS8N/OUDkVdZ+eroOSErot+OJYo2iT5A35t8C0FLfHd
wdwWhfv/wK3eCG8u2vAs7sqqv6NPnF9M4AGWCqO7qHsQru3tnTrlmRydgtFiYh0UmXI3ruEjGUvy
tT0GJMt48ktU6pB6fvFkodAzXDXyliIeKQGrbqGeeheK07Ub3lmZn74LKCsrN7DSXTGkN0MUJ/Pe
LPZJlUzboffvC0OE+wjI6nEaxz2k3nnJGqxNCDZ5OeJnPSLyJTQ7v1OGffBH/ZUuQ7f1G4LLiyTn
01OcSbpxYmlFETfjKKnpWxOXrzfRc0BvQXto1IerEYld6yX0eASLJzqmo1636zTFHthKSINau/Pm
ISbkkARCR2MZNm+pLNfOMC16UYHHCFx/ywWjd6qoHEjiBRodddZpNKvtAN3snTzJnQ34p2qdCd+d
Mx6HxtgCQftCIjE8gzc+l5X9RU9y3KokefEZCy19Gcb7qNbPA4v1wVDadTCbj6xyhtthqPUbf7Ie
Oc0jSpJpchoC8csxOZ00Mme81SkD6b6YHc94viu0Coca/H/IeoE9zr2Mji43pl1sdKD1bCZdeKtS
51nrrODkj6dhltjohX3H+Y9dLgJHm9BpO7HZbJM+TzZNQUBCMNfHYHp65IQpQjOh2SAbaNiL2DhM
bRUe2gSud9mZ94Knfe1kjrN2GwejeJgcu9aK//lHxhmA2bjWL6RjxsQIu18V4vwXO0qsVcL4G3ut
BakTt32DBGbdpXnyKEPmcEVxaMoWEnd9idM4uA/nP+i2y7QcjzbP6BYTV7BuPWD/yAvSi2oY/gIp
AoNvUDYWcY1C3Mua27jGtpvbJA/21beMbUi44cnSPGxVZf0ryJoK0w2NGnw5JGDToaU521bVqmJc
d8nMeWo0GPuqIh07q6bhBq5Lc4ob/6PkkXc7MqpNAyk2MIc2j/Wl7npPdRStkxrHQG0gg6B7iait
ZXFUxqavtRfwR2Ek3oSqYobp0xuyti98lllPc8dohLrprBopCvVl2tK874Pmpg4gQhMh0OF7bqtk
LSSvA8lrCLz0X4hk5pnAgQ1+Vv4a46+0I6zJCH2Pz8YmowkOBd59o7tXUVTv5ghWMxDVMQnIqTBq
jlVtYG9i2g30nut7iXZsk0bqwdMqdRx9+TK/0LSuh+e2tpFNuvWmV7l/azlpuek7qmNiwgPhvdmu
f54UtsyEqdxa6QWsB0Jib00WvBRfdBto7pHgJjR9IkFpD6ElcFM6GoAulBx0iMzs7BkmH8gGROP5
uMWBxt8OE768Wo++RMZcsIZ3ymt7QDPlHpSBGLcXxb2eI8sNUjiwNrYjAzkmPW1IOW3mY8DUAMky
nTxqqDFpgSdflowfFQeArIL315jxitQXoBmF8TR4Q7jRvPKrK9x4p/M1wnms1yBLxCKzbaaYDemX
TO2psdvuBoyDtQxrw9q58d7Qtnp/DsIHaqpxxR2h6vIc6yA1+9hyUsZp9CGDa11Oj3pV3Qf0aAt9
vvmMP4Ja3SCCNLGzZCp/t2vk2i6ijqeVoGnQpoR1orhsdzmKaWdNlebdmxGCN6CmmzKliRaGmBwE
coBmlHKT2d8ETAuGmi85Jpa1K+oah6c4+Caq7drBBhDQPyla64ixwbtn30xLgzlSio67CZJjKDMa
OJcashqtxOjkTBaRoZwcAttYUbXdl/6MshpnGMVHTvJ32cxK+RDtsT/B4fY9XnJdlvduT4caBEGP
W5HdLyvWsL5n2szFJG92IfTI3ZrWK8NlSo7MWjP5vkYB+jLEHytikEma7SnABm6iizrFWi6JLJGr
0abiLHGnsSYzF/BD+oh3TmYjugngUMkY+B4/ayP8ALUYC3+hP5Dhysx4cDngCevzQaxbwaXEE1QQ
+sJAs8K5qKpdhqE+P1TE8aYu/W1VMM/xesAnFeD1pTUAiEjUR+eC4Bl0/7We8B31FQ9tWTqvqY67
0YNjDuPlKw8NNJ/TIUlAUXROCxAJxV9EADjTYkyq+pA9IkFaq7L9hjfG6N2FKwGKwq6Tnsk2Psyx
8q6579xXenJh5oK6KX0veyNEzwgRotUpt00OX0ngbDvADcuJ+RIlyyqhhwXIL7zKmiG/Y8NUwTac
YShs3PozKqi54G3B31VY7eyGXqF5bjzOs17GiMUXTJxDdvHC4eRSsB5VDQC4YUKpTh4RLQE6pKP9
XafDIxkEHD45VI9VuYA6pCG2zV96nSVudOJ84QfBB0ViO/CvGQTf+Zrm3IgAOfAgWb1wOC27cURg
kTxPciQMu0o3dBHjGwtw/zKDArWoZQfpr+Qk08j0rpFYCBy0oR4TGpx//JGO2clUwTH3EdX5ZOhw
/u5u0rB77oDf6gWfPBP3ZAxIlqXPZdfvfjQN5LqFElVzcd8RE4SDFhqyRdWNr5KqtWkk9ppWICIw
b0wOM37e4BIGCanTNu5a7VfQRkfSIWZocS/TK+/MEXM+QLMMogv1x+1fczh/iJd5Mvp5tvv+3/9r
ZhkrYdKOoN0sTZxgM//3D6znAP9TUQSlS7KyQRi1qgG6AdrrdP+Lt3w5KiYziJVQ7c0ArFqEx74h
5dqwX6FbfM9K5aU9IIHuK3PvUH8jY9/I4mI48nZKk2KPNfgWHURI6PZnHvRvbJUPcdxBx07zs2ia
NTQUikSkDOwsqnA/O/0Am7P+G4yxbvw7w5UbdW0poGJLqbu/gX4n1kw3VIO7odImy7gBd1j4+BBH
C7EOcgCEeq9dVdsbV5I+bnQFEaQ1Bnott2AGdDzblXXrt/WWSRETzxmErFjBDPpgHOiyc54xHjE8
Jucw2WgxypU9FZ/oKpIiB7xC1ypy942Pw5ZYCETdVcYSlB+M3N4nDS9NVT4m5MET4MrjVtvxuTOS
NxA6r1rS3/WaNj9GtE+YBOKF8J4nfuSCQe2BnAdrOfYI9uKg3CpPw+eh99UGvbRV3lFt7M18IwVw
xdawHrqJsA49MPaaoRBmF/MKw4KBAvaAAhE/pxYx92j429HYUu0dYeoKRDG+4pFlnO+Gzz8vTmEB
YgRbtDdG9wXjAryhG79q850J+RakzarS7F3q2MPCidAv1EnzmDTGDqGnQ+MT3wooLdsIXmq7OU1R
fAWcc83K6KsQOAgjXl8jrTW8pONO+AwqiDyBRQafwuZJlFFyl6jxpraj96aYx7B4qMp55tl3w5aB
plowTaf/IeWTowMESC6mWsGOw0vTAewqNUwKQ3fuQ/ECHw8FJa0Q1jXxNdRlsXZTm+pGmmR28RsN
7jjS/xmy+H9F0v/ArH9765RJEiAneAn91vmNQ5tmtckDacLedYm1mqgrCpqccEIEXRJU7pj9bEgZ
6XdeV94Gkyq2MLZ0F102jsjy1h3a78lJ5apy6CLPHlDP0d45AuFrTq61XtWYyuwXvNcgUGyMG4pQ
6wrthoxyuQpAAqUYX5ki8xNyPLLajDwYEv6VVV4zYZB/qiUHTBTTVlRMKPBrzyap/NmOfH45m8Ng
kbgztBdvtqIUIITJWdLYJqBsgmrhNqp6L2a4mlegEXfydP5gd8oCrm3Sb5XcqUu4IL5aHWAKhelf
r2vWf3jdlaWThuDyJ5jhGb39h3UtzIhpAgqhNlX9SgjXi17sE605jDbDtiig9UPGRYfIJdnBNgSt
a7YrLSbmPdFHQfFovvU1h2Cny5A/xqum60DvBf6XsmjqtBoTzjyC4VAUz8z0aKMNWyfsvvyQNzT5
sGoYorp/a1TmFlrdvqiblyzlyVW68+LKftvbfDAYg7GIgQWwhIe6JTn+7J0U/RhGHHIFQ2vH1X4l
BWK3MnoPM6ojN6wy9qJff/1hzaETv2ORQeXYLgsjuFDs4n/+sHwZaLZup2ozyPx9NKIvHVkhoNrn
96GeSwqGxrDBk/ex966uOTDGBgkMbHbtkQiwElb38tcX5PwHTrNSphTzYq0Lpf92QWTMaSY9H7Vx
EIIxvAk/3OQxiSFGmT2Bev0+E9rbRHYYvQp3l3n7tqgeiZOgzJKI+NDPc7rn9RgN4wvIqYwCugBk
IOct4eUDrwATrvcwLfbmDOU0JVRTz7VeDegdQoPaD7r/O/4VhT3lWNK9pG6+z+Menx373aqtlc4j
DxNqTC8y90DllJj6ZwNdIm9hYPQrBVBx0UnSIW6H5qH3neo81d5tnwLwtDUG5L1RLbXvzMWcBXH2
ZSoH/xadoNBn4befUNqkamUYySbNkuO80Bklz1tnhm/+wNnP0Uk4CEY2Jb4Z6HPvfWE9BsX0+tff
g/k7Hd8RzLYsdIdgauFFGr+FLaDLnCDAs07lXOUqHQuyKcDbDrTHGic+FvGDWSbnMAy/IMDuRpF9
Rh4VfUIIg9lH5XKY8coMPbIFHuCF1DgFRBBgw5EHnOU4bMFDo1wweheZu2ut6sYc5ySDtTFyEunG
p86mnCby4itNcH9qZX4eaBGs4Kqu0b+5Szv07+r55YTZxAdRuP9cR/5/HO5lLAi1/fhOQVCEZPWE
X80fI2YwKui6yWv5P8Eh/xaI+9/Z90f6kf3XR/b9X6fwK//8qP5rVyf8z/o//qR/xdUY/1CYhBXZ
HcKY320W5n/G1Sj5DylAsjtzGIJjOS5L+r/yanTjH/wNjQLbNE1HIBT5n7wa+x8OVSspFUTeUtvx
c/9fcnLlvLD8YWN2bYFlgCvTuTJBDMW8rfxh2yBNrLZzoEobUmqfyafdRlb6CXomBlgEnT90IYPh
F2kWAM8+CxveSXdn2fpeqmmuyiKZ0mBq1ZIgS7nQ7JYeJNO7zjpPsKExWMB1JPRu64LxxthwsDC5
/c3O93vkznwLrkFShmWTRqws9dstEHdmoTj1uYXUI9FWUzsAZ5+xbZ39AA8s9OhhQdTuJzxmGhxU
+rw5tIijv7uOeYf97aPkOkyDJZxvmhiZP3+UJOQWbm8mcz9MPqLZpI+JVrLQE05/0S4ncCAoC07e
SoOFbUFrVJBHSoAtiWncq7L+mxCH3/a4n4/Fdg2hE/Nh04+e80f++M2aoaxIdC25HLZ5duJLGyBk
KrPjH16C+3/e4B/jhtRvQSb/+kU2v4ZzlZLGb/dN6m7djCPzAKIBP/XyrbRSsUzKnomSae9A6WFx
xHvcVUs5Z4u6qeLWSchccrz+LlIXhkm3IjVvGXTGvR4jKAbAUXMiKkPrHGSU1NVo2QvrdYpu6gY7
LBzeeLRe56R2jYnJGmKutjYpkENlv3fSrZGY8SSIyl+YQ4+XPEJqi5oWH0+9090HZOzA5GJY+RUa
MEg8nDXSUTvVuXAXU9IiinR04HlwoEvzbEicBi6t3TILPxvgvi3BdGuMtTuguU9BFD2GBcb5LI4s
6iJ62UX3Oj9ugcctdE1ztlOg4NpFVJC5JQdTuPJnly4BEix59nHiY7zPGBHPX5N0UlwG5rGeXiTD
6uXUkxLV4ZZnGuoeI8Q1TP1zYCkmgCiAA2B7rjXQg9gZgQIVr8nkXzSTLYTOyVFj/Gi10VVpKH5t
OlpN+PnX373+W93Cd88yQKtM6LYpTGrPPz9kzgTKGfxvsSmpPHMarQXrRdPyqZYuH/LEXYa5ffIk
uDeTgRLbIluWoZVLgmcvf30xxm8ZG1yMyZCBDZJ9+2dF/fPFpEQVFzVKMXpMJgIufE665A3En/ws
DfLo6e9uS1XdGtD+mPrTzosLslpawVje5/zUuBDqYELRxbBq0GF0g5ElSaYaya5Dub4Iau1XQiwn
SJHPwi8ulsP6YugzLbPpN34yfEIZZpRn8x2SJLAYXPWeB8AbstaS6wm+UG5woEGKAd0h/rsvw/j3
F9G0dXcuaIWtbJxgf75/0ZJ6isKbVGGGvossqs7WyBqeJg55GS2cxABvLXSdBw/z/MQrtEDatXYq
2p/4A5aOFTEnQlMWPTLdWZOfLejr8C0Wg8uYErHPvo/9fZsgevJSe/ez0iOYuwEJ5xC2urB0Po66
UpcxfqCp8Nm77qV1YT8jDnFM5xJjnAHi9Tfrj/5bzTZ/7bbkWGnR56CqV/Mz+oeFrpEhc8aO2/5R
WpgmV+IKBfilqG4kCVKLyi7YiojLxV3EWmwm8m8u4d9Xfq7AlHNiFBhcS/22ArbAvTCUVMmGw2Gx
7FoOLips6tVfP9//4fG2WWyUO6e6Gazpf77PjBYsL07CfTZ9vjJkfjc+Y84LkAJ2aF43lRf83est
/n0TIUxvbiLp0rGF+D1/i3ax0/nRiKRKC65NJEFsZ4eY2nxhNc3rJNlakURc5OCclN+p5c/zbYli
S1HgsOnQWcMJVhkKMQ3HYuWvrRnTJUZ7Azrhmvr6jkhO3NUs2mqg8/GjoJlU8RniV0in8JPACewr
jnNJZtV85N2U6fCsRRlQpYbBZfFhdhPlR8h7xdZ0GuFqZFcIA7su5tGlkd3h5CjXiTk9dxUaxjk4
eM638BjZZEVwDWJ2IoZ+33rbvTg+02BymoH1tDsuh2iHlJbYXEuwMr9yroUk1m1IzGG9Noetazjf
bSDuUpNusSLiGN0F3QMjLs6MuArCRsSNpHByrewQ2Cw4baxowhYfnrVBFIem0IDYIhJMviUWhUJx
Zq4FBVQ2N/iZ+VEg0FiX4CJj2A+aAn/vfts20RpBJyRHiUtWo2szfWJlhiAkH4HeAJIp+DISty1O
xX1dxV8xY5jlXz+N8t+XfqpQ1k7psOYK9q0/P45RghvN50o2HmM6Lr8C7WGIV5vzpV9QcEQsPdnK
sHsuk20gEg9ghY/SIoApJiWaFXGDBvMaztuk7sExx3WIZqUFhXKaF0edkN+/K9G4Wa7qz0WaSXgk
537O2aZy5W9rZJ7SQAqiLtnkMrmWZXK1+UJEj0qWu8nRz6Eb9fLpqyKbxq6pVPyMuxP9oPNobsFR
MwNKuTMt9D9LjWTdyduomj08871LaiVXJdpTaN/kA6EuJZamBdoexm34Vwftw0KjuPKGEaJEbG4C
QFGLtEFlb8jmddQJLAgYHlSc83gIeaDpAeQ6wSg/ZYqRuRfN1sYbQcRzW7fXqZ8u1sglouBzmfOE
yKJuK5d13kFIalXbYF7vex6/OIJGlGCmSHQzXccRZLp34OhLAcJnaZFFtszH6rXU6hM4kIc8JL+m
hpGwgEYBF9i6oKK5CoffFPGF/VR5I/0FQyteScNc2S4NNQhGvFcTcx9dN85+AlHLC9V9H7Y3oGlW
TfFA8oi9wobEeYJuAUVQuhXMYaSsnwfGKQSVkMdLf+VzfuutyDgTMk1WpKLiqaxrbIWfqQAMlIu7
euSh1h96mCAGn20WPcDl5sVpeXuEyrZBRWZSxH8M/uHnO/H7ek3ALRy+8NpRBNfSPLd5bdBh3utN
AuarI5bSnbcvWKhseF1+7Irk8+cKzCk9+hZfZvXezJkdRo5ja26vJOoyF7g/e6zWxEfhGMB23I/G
hfBQ56genPqV+A9jcUvh9qpnvJCZ6wF1eLAtr0cz0OxiaGkvBdg+CrbKXRVwm4iyqrcxLDQoLsVL
abcQDhyfY1SV7TqHU5fvvMP4AOX5T8lg0vNxCRcUbp+tjRKLYzCj0a2tbiPLcOe8GBsX8w5NAJI7
vOmLORA36Fa9Jc74CW+bjPZw5SSfs/iQWvNz/oadJLqiKd/ZhXUI1KacLzFJ+ThTPimIyQ+VjH+h
5IGtKbJ1j4o3x5xpRqxDkE3o3aNJ6UIqWpNXuRzbVd7vcgBtTNE2tL/YNjx1k+Kem5+iyY+vpoe0
zu34Psv4xSCiGKst8A7DwGdkUkHO4kmeY/SUkggmngYyBvH6lKgaA19bTXTPCWi/xg53adBcFIQx
A4Wl8qVl2aAMDue3IZzzR5ltkNdUAK6W7r48+V7xolW8/IHJdDwx+GAdG9x0P8bXyfylnGrLGXPj
Odln2xqbn2+0T/NfqfZctwURN+ou1wmj+tm/EvqeC1hL25zMatwn7m5eZNIammTgqH3rcrxJ42vi
ZDQfa4T9vskV1cBs7Tx5DSf/xjMY1kI8ZsExvDsp2NMQOVil8agzMAbQZaysyGR+osU7z2HCFyP3
gyTBciGJORl4rI0RtUTjkCs0rx5jR4Yf47XKGTbkWAAOd3xiiKzzz/fd0DokDhYOBY3AWbtzFvGw
CjnmsyttLGNEhURkMu67a6742T8707zQEQV01YL8mAXVKeyLm5+NNJnSz8jnw0uzD2DhlNleR+at
0gXQTv4a6iMCyshhEma91jK5QV756WQQUCtW1oGC0UYOAOH0nqUQajXBW8DILgTanrHlcKKUObFh
BkS7+bEeomuRf08CSfK89+vzEjWZ/tUhCmyhgz76WVPGnhdv5LC59HIeIh3HyOR/ux4vpoWi0XZY
O/75SI7Jp+idU175NzGLkN6wphUddSPfGDhFlqdsuGlqhfLW3VoCCame2pv5AgvFbyzCgP+LGTz8
rBtWZZENm11gvD3r+e7CWGudGhiHG3ZKYJvsIWSZoyF6IIsbPlg5AkXi2WsRQyw6aMkLZggGO2L3
qIfFM64/JKqCJS6ueWKS73SMYc2IWceLFKEXmrbWeyhNzGE6Nix3n3jNVsPq+vMhoCRiHkBmJsTe
x3lMUpHUBnGRe0eNtoVG++wncrZ3p6sxMG6mroeJbPIpTxNop54pZat6BBZJ8DiEwze+FAVSZBFU
SkPoq1BPFOrRR0eMWQL1bS2wF8ZXcsX4CaWzm5fiugx40hs4r0/wCHI6z2wXsa2f854gzq5Rb/Bz
GHcF4RoRxoBFM2WTHqS1TZv0fd5xO+9ihpDNi/E8sc2wZDB9nB99Uu7P7YCqQX8ybPWB1XgzPx2w
o85ErJ68MuKx5BWvrC/N7J6xbRrMxrj5LAIaEM1zzyaBZWXbPCGXSm847A3J1hrlgRZczfZGt2Ao
K5Is+l//h7cz6Y1jybL0Xyn03hNu5jNQXYsYPCI4BxmSQto4SIn0eZ791/dn8RKNJ/JB7KpFb7KQ
pZTo9MHs2r3nfAe78VGtQLFeE6/MWTItUuz2NYNDDc11ZEEsYBZ6tmR5czmTZAvO6nZaX67SSd+k
xaplA12vm4qNOePVl3byNmbhOnAMbzOihqorGzmHwvICG2PwkIn7crrVUwwyFphQa0KsnXe/yOm5
qR6jSjz0sXdyVdHlUCwXUXWksNhJCXiR4ODbsVSPPNpZXLLRGse6I75wDt+Soj2rtbpgBFpRpqdx
5UPeP6gNuEIBWGb9TZQhYw5BJgHp9tZWwnS2fVzi/jyGPh7sc9zbd0ls36kq5nL8Auy8kUXo49vH
BDvRDbisu612B1Dry6zyK1xEL7zbEZ8gAPeiv610caxj3n9z9sDTsGcZ2lYdaezSuZsc/qHUQPjd
tHfBwJyDJUy1h9RC5NjyeNmyVF02dSoGJThwMrgGC55gD5nftGS8U69Bq0NVE4WqVEoMK522stuC
vZaVmnD6sxsPr10A64DPUp04rCZ569rsxVMjWVSAR9EeUGf9anQ+9kbJ9V2Thp4VuSdCyvheHdj1
3kizkyPFLLOKEWF/q1vQsyK6+0Heg9w27dOk8Zab2XQjQ/yXY2EeQ6Bc2LQ4mmjVco9wYqhQwTAy
yYRzLWpE6zK+L/7qP3GoEfO+kd0TeKOVtZQ3adSe4fhzJlPbr62O4vq0kV31ReTlW483RyzeKZ+3
8cQRJLYRdJlBzvWubYsdI2+AwsBm1O/yIAcKEb0NYfmDTLiImR6sCbIVVzmRLClXTVkXMW3f4pJa
Zbr51Sk4UV/OVAMys26pVp7Og+2Q37H5OIDJgitLcD+1eBHb2Dxdyq7SQ15EINcxRwlBlfwaoEgC
zc0YWv3tSzl4+XGZzQuh8icXPjmSNrdy4izXjv0ebA5vBMTqtclyKdPiaVpYaqJKsq25FNsuB/9q
Oyy8DmPJ185pi+dR8S3nA5vipT5ciEsaXI4dhsdpXX0GbdKcY+XkuIjdCA3mE73rqvznpQSvQ7Wn
8+V0NruJkTA0xeKJJ71aS3VaKVXkWetsl5FXrCc1e23BMoaA0HZbVdXy9SSDyi+KWHmsfmrpG8Fb
a0np4SfJmjcmqUS60fgfkABsfkchf1m9U+uUutE5Qv+HLF50W922X/FwH9KIa+3UZxnI8EZG4X3s
UGrMLjr60HoxIrwn+pS+XL4/vvEX4THfrdIvxWCfVP8RscedJGhUVCbithqCDvvnGFL72tUXFyJ1
4HE3A9v+Lg1O8nXbnFvD2FZL9N0xuZpUHD0aomsbH9rKTH4ZE5F4ndf8QDRCrzc1j0mdIc70nQEw
kNsjvpNqY1fiJ+SOd1n71OmYjsox/VIl8x3sHz+psUSEUpLYOBIuqKxqemM+G4b9axA5YzInQp8/
Q9s0qvCLOapX0Mpt3BHRRD5F5q2nRTum/ejyJF4n4eCmqjsTfdlrFpucqwsW6kywENZs2DaBFooN
r8PH7s5WM6Ocknq917ThUBblLvJq88ZLpLPVuvA6LQXZlcfJxMcyc4Fu3O4giqkcJpX6OcVvdhHs
IDFjVa6j7aQYyrCpDmHvLjQSdT8ipQ2lH4S+NoBV3/dLt19mKt2J21MmG9r2PebK7slANbxqefcI
S1RyOyO8wfTe78ZUfCM4LQdeB4aaQoHjS2nwH44RbxIPDEnfMIo3Fn0foislTuQ7GIJ1IKIbZ6he
Wc+nKeENGjUCpHXKhFohznT5BIih21Y1npxCkN5oeznf1bBTLVCkkdU5b6JrKCzYrjIE8AjnEiNB
sMZalyYLlR6l7tLcVW1/UnZ0x1o6zL2wqC7/gO6FL0gb72rCl3g/kIgzSaJiD4y1a3HKtIWlmArx
sGP2vivglpDGpvJZ4hevRC6vc/4A0XCIOhJfSwcVTATuDclRVG6GbD4QBY6at/Z8snTuBg27bagN
7bqALqbiZLb43uN1sxToYBfvYWo12B7O7eDpb92Q74CAIoqvIB5EQP/hSoOJRLB9HmTzOpTTfacY
TouMmcxaaOMsuJkaSLWwpP+mY3xcScc8dCy0GdsERt6KwsjW2zVdUPg+UX+GwTCsgCB7/thfVQLQ
IaDdYBO5kFKLDgmmSfsJqWkBuTZ4AEITbCY7Ow1GehLtfSzokY1SeAAnEGMnTMG14WxWKmmNfyAp
rzQtXDbjBIyMzvjPysG9H84/bTHnCry41kTERBqgDK+Z9r0ktQI8J7qpOLmFcH4lO9XHI/QFYzr9
Mlvk+wSa5Cqi57DJcbEJ/YmIAkIVaDgBlTokVuobnBLHQh4JgT6mnjhWikXLrHo7hOaG9uWDRgrS
UgEckm5MjGPvC5eyp2iHazl+yzlLsszdamNzbffeD3lDcjgaHuOudKJrIfqvl4pIrdwz3nXSUO4r
m12DGI6b3AFeY9YDj5hsnhaqQTl8TXvtGSU42XLoR5JOjUA6mv+94V1z0dDMbqYye0iIkgcz8hp9
46B2khnyego5lQe1CWlrh7J9ThwaatiOgJYg1fUy8AlZfUDSxI4H203HmaQviCFU86qn2uc79jZL
QPMiohjm0w3TNZ/nxopr+ueadosvN9h0pvM2Tu1zq4tHyM0/xoxKHn1ivgmNTZim/b3qYPbkB646
6PV5N3R3RattSZSUa4m5dF1zjKrPNSRxhmMvmmDPNwOsbuZh0nJj76nqFCqC6kRxPijJJkKA4alh
2+XJarQwIHuajMWI4ijxe2UlK1anJ/TqUr4P1v4ei9OQUYWEngkalyWKOfTKmVAt9mTjrhIQuis1
AFGTRDVhitI7Ebff61DtgMlrujhYUBPVx6k0fA/OD9XIwyg6sZ86p8tEzPIqILictDw9P6v/m3Iy
CHr5/F3a4QsZAEdjoLsiLIxmOodDcO69+S0bOArJkCciglcx5isgvucEWPHFqNlwmE6L4Ri59NKi
AVEpyWWYkfb4yd/UnRpc/diWk0PXGlVJawsmGKoJYZT9N4muXkQvkdwNZUSXebqjDnsDxn2MhuWu
XjK/w7hOpCQFcDgSGQRaSHCFVu/tCn1RDTQOIAxPXlxBNciY+i6cxpKg02tdzpyEE/7iZQgtnr2+
WdSGf04oqd2QejXU4GSFV5ju6W+/FMI+jQ3vfJ02MKpBruTxZuxgjSkPatnS0KnSASxDvlO3rdPs
vZZedR7XV6rc0Eul447hTHiTc3vZ/QscRSvG7rtW1WSwxakfPeO2aH9EysbzPUSMDvn0JhJatC/q
CNehumCwuYdE2g+ElvuNkR1cIgTLcaB8VPVFp7aBOap9lxLCcuEmY9B4GfVgQT9w1Gqj3dgVv11b
eqe4se/6nt+pNVQZRrICHf9TibCcDRUp3Uzm0pjxR732Bat5suHda2GQJdciZXbkZI9di0Wzz1Gu
e6kE4V87RG1pbumLNHtu2v5Rs6hr57yr0RNVT4ECR3BPGQIRwVMPsK7F5OtqFDjO0Us9NQ8uUW+H
1OyoULT6Uao5PZyYM33C8+xSTljz98lprmubo4tjG3c6STBU7F9msrUKjTMZLIf0ilArkkW+Ww7f
B/QoKricV3/A97CxnW2i2Bpk67KdBHyEyciSFIf4352mbNRHSh6w/YvQSY3cVAGtoW8PhQNptkFu
zLQFbzGRx0O3bQuLhnhAG1gY278+hCI7Dmn7qI61xeD9mrURLI9h7Ct6gzjf6FpzJAvB05JkEX+Z
1LxRHYcvk+FvccnyOcopPlTx+E2OU7FTrUsvoz1lRnuT2tVRE4Yw50zdPYbVc8llKy3+jeZ67g5Z
uQLynkyJsnACNtGRE6la4Bivir+WoAjqtVOwZA/NeS752kS1nAqju+kfrCH7hhGRldlG/hBn4qQX
JDbV/aDQ9QeqG7TgbEJE3Hm+Q7Eca521udTsQzHIbWWLL5E5b9s0exWRfeOZM1kX+rhxPHaEElXp
uovn6zlO+hWxWBP7ZYACAeTm4CV4fPiToDl06N2zGB41WSTeegmA4ib1dLVEVNJzUp9c3bjptV6u
OYZT9CAc4dQRvSnlLtUc4z2XMMixPy6qrVTSAbPJPF1pjraflnNYAd2teB8uxVGvjiCTV/oRW+0q
Vq0Gtxm+meZuctl2M84FXjAdhta/9Hu0InmpG3V84gOvY8xASOfund6CmEi9VWT2o4vBxvb48BLz
Tspki3HttlfTrkuLLLGvzcn6rpQBQ8/V6VxdYCW3Mp78CebcxtHsuyUm0Ls1bi2lPIjzCWAxGArV
KIOfV656Rk50WcBAJAJI5K4x6spPpmJewXILBQ3Ky7RvaLFyaxGEkph7gtCF3IgsfOpHzb/cJWes
F7DtJeBDSQ9Jc0+q06slrJe0KfetkPc0Y9RXV9TxixokFlDTrJ6tKhicEyyvoMORo3ZnHZkjHX6e
rp2T8B0SqKbONt7EbhKxD/55uPVPk3Rbd4SDVNlh8PlO1tAThFZFHEl2ZsC1htB1VqqNa3bcrWRo
6NFLjoSWeSSs7FMd0Tslr5pnAy21HdsUBhPS92N8w3VrK5Zpv6OZQ26mbUK9q7WtBGK1kZrGILGm
s6vBzqaNFPmQV1GSd7s/3wHxD7fAQwbpItm2iPI13w3KMmmIPk69fufW08BUv+Y+z/1D0E321QJI
ddRhXBBs+ZS5rveA3AC1CkqKYDu3w1ciCt50oLTrocy/1gOtQlEztKlt/emTy/yHAbUnpOWYiK50
Qc//9ymkUXQ6XUCORa5xGinOt1iCYBPP+qPJpXjxshVZeZraht6CGq4li1S8ArTes4XbY5Ljbsiu
/3xR/zCoRwbFZTH9uqj7fr+mnKLA6Aqtw8FNKOqLAblgnTIUWY99fqrN6k7LH/8HP5H11rZc9Acf
VHxuh18OEWG3W0Rsrs1KOCup08gz5VvdE0MxuP127rL4sxnwR/UgSgTL45X0ELDjcfn9N60LoCyT
m3e79DGYchzosbKAde6JCPZ87cQvl8FcR3RZsgQ0Vai1y4XG4+ieIjbaVaWOdaruy8ECbkpsPyXu
42FiHAIapIURTByezaZCHliQH81PHpT4B+mIEmbals6Ljnzj3XeOB1YjJ7Xqd6Ee/khDuA5iGhVF
t9tdDmRaRY+2cuGRxs71MAft1Z+fm/yoHLEslhgTkZDrKann7zewlyzGQZG2Ozd27jpVbdMQuBnT
jZiNo+p+68WwKQOTZZzT28rU6WnX7r1Gcohm3eWudadAJZ4SPvYy/TXncg8EEw94fANa9Ay+l4SM
6DOlkf3xuVsWoj2L7411wJbvJZdkQM/wctpdjnVJCV5o2qmACFXZDhHQ5oJenLpYdeTHFH41Jpzh
tGb2A82mkEd/scgGS2VjbC6TZi3KaTJo5ZlG2Bsk+SA2/HYcfhBLqQLVOag0JuNx+nUgZd4iwbsT
M1O9vESqN7h0zkG1taWXvBnkKJTGU46LPOpdv6pMmh8j8nGOjYqIz+mEqjVTCtDBpBmvLVdmDcif
sxNz98R+jCPziRBPNkYUW6Ob7+U8fSOe+twyyIRKf6tElPgtqHiIONLpN9VFfsBpsLO15SRSyoY/
vyYXCeXvqgWlD8axQNfFc+33Kl1PDBMULZ0spYCzXdPHBERRS6sRzhgDew2N5cUR067ScV1JKp8e
OwF+Z/Kjgd8yEzOOMHG3SVp42COpOsKATualUgQQTF+Keiyoq3PhgH/pVWRRIlR0sDr4SJkTwoLk
scnzG5k517ONmdoqG/LnNRABjB3gyX3VWu8RcNynu+HHL8SxOEUwarKQYqDMf/eFDB37UzOgMFRW
KOhK1AJfzRqqyMJLoN4v+mREFrnNVh0XIzVOTUOKLK8CrtPkb39+FB/3G4cIWl55iZ5bJ7L398uJ
7Kq0Q/KbCO/ibozcSslrJzq6v3/+QZd/6d0zd1A2ew4aXkc679dWZCpw5rK02i3V0aVjCxu+RP3A
B+2pg+M08ok11lbS7/R1nV5DYrlv9dA9OxA1wK1wHzR12jNG6oeG6+xhL4HeA1dMt32sOFrTk0tS
EuaZpHADKzgWOVpGrdKfooZqVnQ3eTSdVIeErDMqaZpxTMFvLrMGGJcHJXPFKQe9WA3jhPHmBsn0
yX0Q//ACIGVEYmpBareY4/5+x4tucCXScWjCDmcMfPMv6JJoGKPpUwtk3qohqWpM1DSLgbM8qbJ4
Ttk6+jp6m3P37s8P5uPu7jj4rFy0RYb5ca/NZA+yRIhqp0CDq3I2MMzWJ0sybC2c2z6jXzPOn/1Q
8+NO5TgGA2y0tobQHfd9nVOKztVtmOLz6DrE5iExIf7qryeMT//FEv2dQXzuWp9JJ/E8ddw2vxQY
dTOneQp65ycUecaS/Xgi0mBhtZuwyA18vElhM3VYvtY54Iag3HfNVzMXMLlUj8halp/LcHM5YFch
shIqiR/uYv0EjIs0qALyMeTfvHb6TutSrolFXlnR8Mkd/weVMb+8pTS9js0u+V7K3lgTsmiSNnaj
xRgWW3ivv3bUrivcPDRS37ruxsZXSPQ1kck6x02GgPpm0LNPdJ4XIef7bxKtKe8jujfLev/1Z1R8
GE9lubuMjy6CD7NU9G5XbmAPB3vef76Z0E/a8jbJc0IBPXPbZvFjrrPdREqcoqZT2Bm/9CC43K7j
OlUr0DM4z6mJ0EU7YBQ/iBsc+46WFkRQyt9D7XXTyiqIH1CvdtBz7ulS+jHjDytE6UyexgkzxsuE
DCYKX4cOYUBNYs9FDh8jAI9sKizD6kiutw9a5ZwuHc1CCVe0bCOz9h6vtgvbiQ23G+l0xt3RtZ5A
WBZ7U49+ZgO2sBCnx6znv/QUUDlIN3oSw1DQIpYPcPeIOE++pjowiKJle8kFM1ERMM00h0Ml2FlC
lUm2iPAti0wLmjb6g9HbDVEERL7f6x3p2Oa4/mtlU3ILbw6/RItAKJO+CXZ2LWyPxnjSRq9epwNq
wYn9xhjpFMJWxpMbtg9RkT4sCyXjnz9682PFw7tnmLhlUPrqmB1+X4Uqd4mjBj3mziCmeTJurJ4G
leEMYENprjQGB9PcbM7SIruKWucywkxiU277uSVTsOnW7HGMAilSaPvyJYbN4yB5fj06ni13wnbw
z0B+2QR9D5svu1F6vwWs5lXRVQ+T4dK+JVONw3ohtrPefGl1zuRMyl5Mj6lvMsZMMPvlKSVp/qLD
Kzz+4QUGP906nygd3PQ0R8hFZowRiP7Ln2/QPyzTLtshhzAsIDr26nf7dBOaxtjRjd8VDm0CwFxo
P1sXdDf4TDPw6C2a8jpsPJKB4a4ewRb4poAJ4JIpL/g0SDff//mSlH/qndYTrptjGfhS8AiJ94Yc
j/GlR3er3OkZkWbU/4cgVYpa3fDNkYG8BVl3WrorLapfcMQDWbVALtsp+ViAMmkuVFhTrfqbWG4c
yHqrRucpsysAudbk1UU2oMzr6x5lmB4BDiYqHcekhx4G60luBT9C4iZ3lC/oPemq6Qn8/7q09wUJ
z0mKLbCE0c/pJw6Hc1fSVUOEALYEZLi770dg2nY23V5mGcShSCLMk8Niw7CB6YwOLtMfZwu5H9pU
NDaNrZozDOdyuiXNhNBhxtK1tnuGZOBrN5oAjwMM59CW6FxqAvKSGKgwevyrIgWU7FkzL+UQ+6h/
ToaBskpnEOABDkKvqUKRlhJKQ6zGaUSlg5FSYGMXK0pemTf6YO7acfnkeGb80wPkROsKvLHUfrYq
Df6m7B9q+q7JGJW7KmVyPfCaqxk9YmtCEARq88SFlhlkTr3SAZcDc145FcNIFqklpnK18b40ssR9
4aCo6x8uyo+FUd8aQBN3i8y0y4BjkRSSjMyJj2NTK+scqWPWfcu+hDN1ZGGblb8QJvLJ2/kPL6dN
Wcsyq9Pued+46DvOlnlBcoLmmoQKUtGpxXkpt7RiWN9VEzdDjvHnH/rhvOnwQXBko1liUlHrzrti
KhJtMDcpjS09gLBoLvHG9mhujYv5C0Qec3OKytx1X3Io6WlPrU0DByHrKDc1RA0+a04cqu9Vkygv
0xkZjzy6Tnu+/IFXTUeUhHBnxZFh5Wdr8IfT+uXiLZZh1hfl71Fr9N9eB3t2k0RDa7VrvPHJCe2r
tL6xIEIRthK95GN4bYCZNHrzvqO3/ecb937550er5Q1/kQFpQ36oQNLKIskbXtyofECq9p81an+T
pvKaTs+np57L2vT3SsNhp2A5xZOKrU7gv//9d41Ae9pLA8QXWTz0Ucvk4KlNGQn0AwozsyFAyGQc
nDPSrWjN6fqo39CYxKEzEU9VhEyOUtcGUYHwsjzE1hjssfJTI81SiRs53EUxah2trxUwwmEW00bb
qEVdgyboZ0vm8aa2O0arkla+FK1CsZM+GiJ+sJFulA5jQyJLUU4sw6lz5G60xY82BSslYJdjkl+6
kqCIPn+Jl67wIcTtGtyKq3gAKoto4dj0RNywgX8vq/EBzde5X8Zonxvnmf6wPwiuVTeB1TihWe2H
ZuF9zLtvYGuGjYMgbs2ZsGGYjKgihJlZIjvYtvMAfWr0K2jJ29li2D61P0PnZdbr7zqeiO1gLJyV
IbiA1r6fPci2FQ451zF2DnGBgEHhW89lstZtpJ00Rq/sWkuYcbSk+MwWDXwQ28Dn/CI6EnBHCt4Q
3GSF6zLH718mb/kW5ckZWwhiGpZOTz/r9I9pIEHujDvrZhQF/hnvtl2ib6YQh5wyHnXIUKwrEygZ
C363NhVh25KrPupiHwcwHDeD6ILYJgqF/Pi4AsWoacUO2QfR1613XtR8LXbzHbl8EWhsb97MhBbV
0UM3cEyy87rwm0XAR3ea3SLLZMu4EvGGziGeCqJAxBnhOASgNgLO3SVBJVeuNZXcpza/9qYnrSKp
LdSeqs68D+FMbuzID0FQX7l0O9A6QCDs605stFqft4alHWROpIpB74gxOLfvkw/x/Z7gSJdzkMQy
zYag03n8/cPwQpyGWua55Lt0IZAd6VH3czilND3ybnFKbXVzy26Io0Mlv85RusaYCBfYcEPNHzJo
kX18NJbZ3NrMzvgtSFQoCZKam/j10WWbuZYElG0cQI+9iqUhxWrRUIbHZARrI0RQ0k9fXGQPJH4i
knVAYJhGTqMkj5AaALBHWgFmpyPbqAA1v6TAxyddu/bCdt7qXLQrWudq4AatCHWqtzVgZ2oNgoSS
srvvInlKOvuLiIdzYXb8MafBjb4DFdkeyBFlox4fAfMNW71kH7bD/BNC0vvzNuZJFjhWV4yEbBL6
u5Un6Cr4InXq+lGz7BqaeRzuP6mmxYeHqH6G47j0UnSUPfq7h0jODKJIO3T9sR1vcn7VVTkwkZoZ
rxO87Dwarv1qyWZTedoPA/w9vTnEUH9+kz6cKvlF2QhNKnoaC6zr77aTUHPthOQxx/fASmJMhYrC
VBZMRbGMTAbsfY4y09LqZ5f4+I3EbrNDPQ86W6eiJXvlk3JVvj/io+xVh1vJOR43FS3p39/suc6z
gZg1x+/tSvOr/As/lty0TvO9BbEGB7ok4UeHJApxMrJpAs+kIqpw3sl9bEVJ3Ug4yTrwACZJZ9nm
KUk2dutucctN/p9vnv2PF4sjUNICwVt+qb3/then2tI4EuaRb+MzJYQw/zbMNSFUmgayBCWNE6QJ
6iudMgu39bUo4d/0RUG2lO6txmhO7pGv8+kep7gBCBoQSV9lkbYzRmBEXR88wWVv1kOQmNDYCBEG
vqalzrJJiHfLG4E2CVZB3TUHMRCCGCiz7+gnAmUxDLg9thBjlWvh916wkqNCgP9al9t+6nf4mupj
Lx7Is20POWfVPIqyPS5smPJSd9cIbFainqo9r+hVac3Lg1yK+7SisdUzIL3KM9skvE/EZP0NnJfL
4r6JC8HIlFPsn2/yhdnzWxHAeRP/pQ01CYMdVeK7NyLubFIHTZt+jUz2RaeR6KFZsNHxd+hViEdd
9jQTqucswP59uT9OKTY1tcptVAgX1Q1R56S5vYHyEejXlwAWXPWVmMgMLxg3a4nNhUqBtOp0eEwz
r9slOk7OCN5vmRDfMLWs//mbWXEwmhb5Brb7uZm8YqMNiPLKqtrLQYZriXja6K4Brhpb5vGgw2Zq
WIcp9rIoN5MKLdDLn27eWrvllj4tntAu3ropDgLNUg3sKiR7ryWE1O4WorJKNbboHuFr1Z1c1nkl
iZi07SOyEfxNrr41y+Y091m7NyqtW7WIRdf68LNDqLBx1as3Wd6pHimdnCX4Pi/VVyvGuh8DJiXd
g/QSk3zZlkxKxfC9aUxtRv1efkvzcZXHJsZ/l1zjPz9N68Mnw9NkqitZ+BhUGu+bR5XnBfESd57f
F9kdXZSrpNcI9EmGmzgcn/LcROVYGETQcMZKa97+GIzBWkJlJvophM/Hu78iKMvBfJjxG7KtFAR6
rDOPzgtqWKS1VvtrmOFsZ+VtKspyWzprrxTLweHcR6zGWV+85TolA3I/yeqeFVjbxAZvQFGH1p0B
a3gKR59X8m0e82d6XDrDPFxYhTZAU7PvA5z9fie5NBsejjfdawRSYnUH4DbEhsIK8zv8+a59LPpV
z0WQ+emp5fFD0T9PcYTegbs2ZLgAkRZmusPkG5j5Nsa9QwNdrIR+FiiMNrMWfGZzFR/68I6pU6y4
lhp3Sc95b+7Gx5xLve9YlsP+0fPSgxFH9waopH3a5UCGG6JHZUBQZLUUYl05TkB9G8AHks2+d7rn
eilBrocTR31XvXQOdi0t30OhA6/S5N8bh8P8NNQcAN0xwBw1fGNWczOG9m0AcM4XcY8I4Eqrmvuh
SpGTXhbGpDunSfQwzfkzE4llU6PEQdRT3zTkc23ICUzXahbGCfBtskfL7/CLr+XwbBG+7Eqn2iJS
5R2SeJ2Tyf46VUSOt5UnaVZS1naH3mA/pq7COI/AV2YTPqFWt0mmNkJGauyVyWw0N9X0kHZV8uAq
czcBMiCiPCSNeA2YBWH7zMZz44aABmzrLjUFtIEB0EIGHK2M4TRo8XArzexeJMhfHGkfO7do967n
HSpAzBu7QQNu2ki+03h4zrpI7EWj30djKq9VTxOQQuIbmWajwYPnp35zzOz8Ahh/aXWnRIG3FszY
4KdkteN7Vzu3tDCnSIeEE924iplu+03uJHSEpp0gpb4tKHdzYoUOAoXFMlr51tKKeYMmPtwkmo4s
ox8cCKmTD4tt9ptC/1GbMbO/Xm/WiW6psEeTQl4j62vO+f8NfbQQYUnllgW70Ate24FCtLZZ43AH
3JL6hxgKQf2N3dArq4MAIbjZYvTUQmMHoB8c4Jiyc7rys7miKrPe7S98UrSWFbtAlR2/7y+tbWdp
jlfXd5mKrhPHDP3wyJtMGy+jtDbLDaD45JMv2v1wljYFkwoKHMNyqXcuddnfSock7mabyZblE5Od
7+ex+5p6/N7Si66DeNroFYG/mYOkI4/TxoeBTVCeyW6DfTIrSJMHfq9vCGC9zacFnEODWqhsUVxr
HsHZSx1dh+A7VmVTWjgjhLJT74jsgZwbBQxGibPC7YxhenRBEcU8j83Sl34pyJMJiylmK8JKGqHO
wYJV/BT7+jBTYPmJzpHYDuADXJZNo5we0CSRsDxZ0WpUDJEocW49gVPvsmITyJ3Q9sub52kGKSqk
+TQOxrky5FtDmoXnoFOMf9Ey7VFtWoTE9O4uwDJBm9LZjVFmbAGIk4NMp3xb1O4D9jhebJo728BO
Dw0pp6OXARYeMsy2VVFyRikeYGKTmDj0nGVp/O9GUe6HtIDwbLBm6jFhw3g9HmqLtlmsTfkn9coH
EhPFtGBAZbqoUFiq3zdcmZnnjbaUlm+m5tqbG0oVJph+MVA8ySQ8teHyutT2YZkXcrDdDqFlK67M
9DMYorzY+H9/sw0drB+dQ8z+jvMe8OfiyallSM4A2VfGNp49CBAe4OQxTd1VsBDTkNK9WGtKl5e4
pM71Lh+iGW+BAa+GRlwnXtn6DcHFG7UBAU9ssGPyHJ2xSNa3rTUF64nmJM1knnzSBd/0gdVHL81m
LYLqybUaqNl1zoOvzNs2758hRSY+PQuWpKYFjUraEAbtw2IFDagh/loz+nbIfbGK8pksPwTfJlu6
tFtA0iysjRv5vZcfErWKJnbHkEtiswvyR69Lek6rIMTZ3PgwECTCqqZT7N66fWVsp+YA6jxzo5+S
zgyFV/5kzuXXvqBwlrhbthpu5PVo9OceYeJ1emRUA62rn3KKh+bUKq1gqTGe8LSTo4IUg6FaVyk1
9dJHchXB1aGMYiKZjzZDGKN8IoQZfFg20SgbrieietZOoz1ZI43VNLfRwav8bsQWLUnSNYGa26Fg
yjz8yr2ugoGQkeWUpuWaLKyYnjY1ZZVT0vFh0sFG9L5uXRxx8UoS+CsPmQhdkHvYMOmBr52pmvxY
+WBzyWGodXFRLmaxSQf2hVrawYZ+GRWS1iRCwfQatFGmBMcQVxtnjsJ1vzwQKDX7pJfA+Us1Xzea
PUgWBxkKVVefEyfq6OSuoP3eVI0LK4RplAPPC322gZsvQaRL0ILvpNf5nI9+lBM8YTbGecifHHDy
a0DsyJH5xKmrDHaZtt3PDX8LIPGvhfEvFiDmCDHorhV04G1W0QWrbRIFJsKQN6hDPD9QzJ6wGq7s
uDt0TXjk/HLPcr6KdTvaW1hdPDtoNiJqj03twP4Mc6LnQJKgvH/pOjAmPcbg1iZ7TFNBwRz0bqTq
WITOQvYTyUYL2q71MBnoHASJ1x5SZnXnL8tNXZK80zRdTUDHgtS17Nt1PbRvphfyqKLcRHlC5qnM
Yz690aRhX0iC5cHiimw219OcPYRh2Gxl7L3BCPqq29VtF7LbhEO2bKTTrSmEEl+v5ewnM34vWLcb
CnIFP+/2vT1kG8/uOfWljsKJ6feXZlhFNMeam03dzBloDkd7G0dc0KUe/f/GR1Q/6GdZ0Usi17D9
r//89w9WsMHf/ssWGFc3H/vXZn58bfus+6///Iu2q/6X/69/+B+vl3/lE/ShROb5t6L8I/ew6Yvn
n9Fz9h8PzfOv1zb6O+3wr7/8b9Sh8y+TliQaBUNahP6pec6/UYfiX4CZTOh8gmKets//JR1K71+q
BHABNyGqAZ3ERKIt+y763/9L2v9yERaidWAGxGTdNf47pENoUL9VOxoaVhrqiv79e5VTlg02v0iP
DkSZEX2HFiwnGCsmkbfF6fllLDtzW7UlbjK4NLxjTijORcOSVGC83TZRJn4Jt/ESBrzZ4OE3F3bm
pwoVDNgUj1ojRhq3pSvI0hr1kREUbDO33so+zok8cEV0sHoicu4n4IBsI+kyfuXTSx+9RG8qQpHG
pAxvqnhxb5elTx+62kL0vejkw+mJYXS0Ub1m8kmDwLQGv5yoLgfUL1h3D4cP8Jd5z8kQNX/Owbas
tF8W/FAI8LOzWgwA0agnvCtvhh1Lu4CIjAwxP2VP93VkZsJwXl/kFXm+iaLAm34wsB3jQ0GOaS6o
rUdvmff/h7wzWZIUybLoF1GCMrO1ERt9do/wDeIeAzMoyqh8fR+yu0SqF/0FvciQrJIMH8ww0Pfu
vecGnjKaFZ04Qc4BsQIwhOyy7d9IhSeRSNaTiKgX49B1lnOifaZFKywN0BVyUZGRWjH3ws5+RI3O
zn0D/RhO2n6haPdAspDxwG8RnIZhpC3SKN1rVin5SBW291Yb0t6NdgDFOvHJwjSMSImp+z1oTf0Y
TFidKsx/b30KHYvGEr77QtB3KoKQABIbtU874QtC6vbSXR8n1vPglAEYk5zojBnz+jlZTwGjtgaw
SXNybrmlX7tce49O1XuPlJEaX8xV3ntaNvV9Ive3p9tJPzVpq/7a0zDcyasU2dmi++k3x9SGFF1N
+2r9m3sdQD7Ha6huLfzQOYJnI8mxSPLrfik6WQElq5zlhdK/bLzj3VT7SVhUDpjmWH1KdxDiPA8U
BG9YASfpzs7k7G0JCfLtfMrLjsacLF9tIzJ/H9qtHR/c2aFanJk5KY+gPUPr6FVF+eQsITFBWfn9
2SUKaIInN4rnqQYsvOUCi7HzjzH32KKseLwHqZ3yXG70/DZVI1FOyTax2FLetnIdYp3cK+xuZ29I
Kh5+CPhPtVTLj3WX9YeXeYjSvOsRUuzG2dqS+ne4LRYda5XlPrJCi9vTHNC3s58GUb+jNhU3UgHO
PY294ZkiB5Sgzhavnt3k52FwlttiFCuvxVT1eoQAxFMF+iLo/t4GbRYL3I2lefaCabyMju4BqRTt
cDUE6s56XD0SLUo44OlpivrSay6imtqTi09w4YfHRJYM7fw0OiI+jHLgWYjsaYH3dylgBFg3fypb
q5QeZdxkRNGD6suQw4B9vPJCsnByxMBcwd6GIJmV2DKrkFVZZU1ipBEiy58z0j9fsmvnV+HM9TVn
2YccUFscQdkXuJQ6hSW5XdjGFKSWiCkuzQWcPNySZhJXjzTpOF5KK0uWdU7kzL3+NANl3OlswaJg
1LE7Qr/o02fDydubM/gTrUV2/ju35ICi3XfBB0cVjAeLTIPwFTU6vVq0YDMJ23xlVrcKRa7H7/ST
KbB6kTPeEuLWbnqQo1Olu7xRyE2y4JfLKkIQIgvqn6Ye5xJjclvh9Qg7yijp0TIZc50p/ab802I5
yLDyWbqN+6ss/G65TL2EgqZnPp4HnHIMeciQwU/f7gZuBcrwx0imQONEL7rIJaf6VncuKpZXB9/N
LPqXAHt/yUqrQAa1VQVRsU0pB81Ck89uEabJtK2SJdaHoWpNC0yGh2YzdjT9tLJaqDDtwp/zUhp/
e+quQIxmNKdyw9b03tilPd5aLGw/l9S2vxODXeTBIX8RnutuyqAtMShSgEM9LfQVmD/Awv4pqxe9
ty1kQhWWMRYU3VVZ8MstJ5GjIswVNpJ0fBZKpA9hEWjAQEYHKK5Il/7SqTx8YGMRPqvUonhjUdgb
tKJOtMZhYu9RGdhp1mUVZvsq6AdO23GYf7GqnI5ry+aE39Pl+8yCpxY3bLBAwCywMbdUEnEgtgcO
4aVfjqQcMXlaNHN4HOkqcxi2TsbRbAd9S4HRmzP6aVrgXJptsJwjjs1VTfnLQH1T3NefxXrcizLE
zwUPbmMEGE7WA2C2DLoikGLbPwNPLj/lbOEDwOD0d07MoNoZvV/iVnPy5F3MqEBk4dq8xt5kuMa1
GwYj3II7anlmKvSJLX0jWXyjq86yd+FgEIhMVDDd6zBVD4WApAaDJiG+7UwghLfmlJi48pVp39sy
dsKtmAkpJt4EQn0ZCCdhW9aN/9By4hzWAYBl6WRPzmXUtToNrdncTVHMm4nqvWrjKGeigNORPO9T
xrNkE7bG/FjZVnoUc9W9+3bS/05kydhRxHPCGX4ovQS9ypRfU0KifUDl8LcENNodvwjS8OxO/mUB
nUi8KacS0VuMMEMTlpizbZlCfKmopR2JFVWUGCTjYtM4GLRrDWL/SlViLmB0zKyIzNKuk6MNdeLS
sfDe0wI+H8tV30gcldlRvaz4GNYLyb7v9YohpNSMWqLM1DYl3YZ9aXxVN/80ILLkxkA9UupuNBli
lqOj2vTJX1IsJPe4KCyE24yiC4WpfdlIMAW/FrXYly4I6FMjCbSga9ceHS5VWCxRPBcu+f7UMYft
6OSsEO1ZOvIsNPss9tiN/pQhhwhzyKu3uQ3bP24xBSfTCOsP16UQVDit+EKkK9/gF4lTIxxCM0i3
e2egXZqNxvA3ELKpdzIoy7WUu/AohRgm/3vk+j4n6dBdhJc7DZ983/3lEEkYNh7ljK8+loHzwmr3
RIEgwOdx1ua9nNgf82ltHyiIIvJHfD9/HMQIiL5Z0L1b31bPPm6nHQ7fQG2TrhsOBJHhTvDOfi8B
cIrCNutqWxbO/FqhJz27Y6o+Velxp+c2W/BoNd1zXIfth+UZ4W4EKnPEpgWGuAn8+gH0CU1H6Zi7
PbsbaPCeKMs3o7ZDYuGWf5eIFhE/d5txV7dDQrrE53AgZRT7Zg5lfIsorgquy5+0q6pkIymQpkfY
c9ObVoH15igVXpPazX61RUe2CU3ngZNK883sOCCu6hUWtXKYI8dxwuvgJfqciJnIPMVHiEYjjt4Q
WSWkopvYZFOH/73++/88QAlPODgNV8H2/6bHn9MvVaTA4v9zevqPv/nfI1TgQ4sPHHajwseQzdzz
7xEqsP+FCsibgjQMdvM/Jij3X1bgMyjhUEJOD/gb/x6gxL9W0iVT1xqhcD38c/+eIv+H680A+n92
uFgkLv7XBLV2J9mMduuyY/0ZCaP870nKrIhVx4Zejpm8j43h7QOcuB92uNBImg0QAWAZ9Eu9V43j
/sVaFyWdIf/kXXBjqXWQgT9texnGR0+L6a1BG1mkX58Fj1V6xVv/kPW0IbQ51iIqfet7kCafPVKm
wMV68fMvTdExDWcVgB3HXp5cfK3jzLaA5vT2s25fOYDaX8TAuUkuFZWYTvmMp/Av0gZSQUFzqKrd
k8lcMK/oNr34OJuKkGHBma6ZMXzBt0NXHbBDSxH6fFl6ph2kx53xg6MRZUnttI2NBhu2Xx29INhi
subpGkyHvjSqG5wbACGJJkHvp79hNh7aZGi4dRXwQex9XNfO3gJ1tpXpT8OwOIHAqr4hcfAITMLf
lPnuwjlD6Ml+BDygSAlTrrtWzzTEpZzgh20Bco1h6rEJ2fpyIhJXLPtGy7WUY0z3zjxm94rExwS3
br9g9ftBHeGRfSHrpl6oyBmzT8IU7jd3mtssrwlOqxc8rxyx2fV1gV1uvcZUF+JNZ8su84e0LMd7
OkahyeDpl81DEE/Ok2XO1g0y02meAweSOf9X06bn2V+wLXGkfLAHdJGmqcTBdltzU3lOdUgNO36i
s9WmBKqcPsqSrbkskvQ0tjo5qGZko+Sk9luRTMle++FyMNXwplOrvOrFwWBlZGcEffMM6PzBcAb3
raGbrHK9V5a0Vyc352uTk+APKEhnu2ycB90SfErzY+uo9ssP3yFJJuxM8/C3RYKYApNq5bwkl7YP
+5eugFOEkqgryHFOFqfoDhn0X5pvMD3FkTHfu7in+HIO3xfhZjc62qkHNcadkagWNdUMXohGHLkz
75xhyi+oY5RLKbSmzqJ39J8/HE2qhkRPz2QQFPc6XTghWsVPPdNa2oBnvFXae6cPp2R4otqU+kMy
gUKfi8lvIFaNX7L0m0j5QARaP3+K145UtmlvpfJvBHP1NSvq5bGo9NmkWFUnNKz2FHK55uw+mP1a
1G2Py7HPQ7TIOU8jKl7wn6L/2j29rYNLg2seUw01Q67Jh23t0/FqGDamQncvPKqFKIHtOsHTdO2F
9UbzMOXwibL+OK3FsXMoHsu1ShZ9y9pUa71sr+MWgEhJsG4tn4XeQw2toJC2KpgYB/vij6LmOkMJ
9Tw8lXzsHH7ao7kW29a9FXGJiGs+if6cFjz4zKY4GdpNz2alnUuIoQ5YDYY7C8tZOQzVZwgnDXQm
01P5rtaK3bYWSJyd1k89CWXEPflmjuOR4PBanpn2byThjrRRzgfXqsN9ay7yaqboQKTnhm1FFd25
t+D+zX3+EDgVxcODfLWF89ynQ3USa01whfhZFn33Yq4Vwp6Fx32pJtqQ8YtmmR+llAVfQI+pe2ob
7FB1uRequ6ZYxdkJQII2g/plscU7JIStW8TGodbk5QdDY2zE2XLGjjjSezYrnLiiOULxfZdzPt1q
dlZdxWkTgz3m7aP2CQYua5dyTwbshbPveqWZl3TSWCqd7LeGr0iZUY4USSuz0Xbq7DXW1WRREjlr
d7PdWUTvR+NMq0PK+6gpEOXoTyMup8aA63H0FiDuayF00ErnzoKcItjKw/QWY/hjfZDTj0tbTjjp
kwDNY89wp8qMO6kfd92poCKN16reu33Bab+17IPdUDZtwaiit5qNR7jvhWdyyANhS6HgHa/tndpV
PzLi+G4Yg3Mf43DvOibGPITTuLlSh+Md2Y7dl7j6K1r1y1A0fSbWr4x6ba/sHlnh7a26ufAqfMmW
50BAIffS09TjTeyxAK7RP42pn3OeqqavRYXQYun1TldEfm+o47RWfnP5vMwActyeiixJ50K8toOT
N/nlgCHbcbt5NQf5wvckaPUpJ3rFdXEn1xpl5xwbUQ/kGxaRUFDp0D2TMDsCnHomXjzvdMEpWavk
1c4X96FvQXEsjCsba+ruTeGe5Vp6PnjGWzVk+GIhvifKeRSr8Z/ZCvyrmT5CawEHxoPNibPTUD5q
WiuK8IbAG9zsA4YtFnwe1rFa28BsmCy4t7V0vuXq7OcNz3KnERu79VnVeOAuz279Kgy3Ooe2elxd
wBEWe2qR3Kcpj6dP31H7uW/1j7yiJ96HaHCw1+54E+pqAcc4717yIhFXOwQjmBsdhfMdPAesdoTK
XDzbuLrGKJ4oDnP1oVhXb7i4qL/V5nuLlXuWYf8qWkvsB4t0IrUgD0Nm+Bd4dQPFbDry6QgeZ3JR
AT82sUZ/m9oWvr0ye2V0jcjIrobd4A8LUaZQtoMrPszbV+lgMCIZYdSGzocrFnEbclQsN07DW5hf
O1u1j9XSvDkONYMzR3JEX/IGyEWA9ysgc8zYT3GPjFiBgtubCZUIoQiu7fvoeWdVtckayUWydsMK
3l0gN0Fs8UvGDbk5tq9tQx0Khdr+yOhRltG6KsXIgoSU5K8m5uQd7twGmsJ+SPHf+y6jtt2EfA44
4Zd9BC7HAHfnv/YFXuHW/cfGL2CibkJVRb2FOBKH7kFA1dvgK7c3vpG7G7D6UJPNtwGbEEyf1eJW
wPpIVyBswBLQL0w0TnSqOFv75gnUqlIa+2ZFLS0P5QQxb/KopuahVgzfuUMS8B+kIOHceWc8hDkL
Blylxd6xW33kGNNvwHW9Ju74I4y7H5wW4JwVgu1Wlp1swX/9DzNqJRa7wODrgmBMDd3ILUaAX/TB
FLH36jZmNPucpKy9GovnNXfQ8Q879mBXwy3sdfktOQvNCqdeg5WvT/Mf2Dyi0aGMqMiLFyG9yOsA
zeU95GhisBsIsfoQBlil57w7Khggm7HAHGy0lBaLEbXULH+B33nhDPytY27sM93Jvr1sdVHt9biQ
ewvZ4BUW9hkQLVQLJWCMdUwYgjFVtAS95v4aVjjsKr8uDkbMv4jmt+ERWAtE/ds1Vwl1SNKzEB5H
RMpqsUQOGK2iNbBnle0PV0J4Vb59K2J9hoxzMXukvvLux7hcCnmu13zzDF7X4tU3ceWwh9jAJkeJ
XnkkXpjv1TCD7ypKeOekE/o0YbDPefaCeF0xYitrpfD0R4AJP6WRdlyuGvaQb73PSIi7HvAMcV/F
XT39bigDQUHn2AvPliUPFgk4m3wfnzLjbTOrjY/GvqJ2lznerwxnaWPAWEHMeBf3SWOcMBqTRl6j
9y51aVtIHqs5Dw7mvFc9dNIlUj357TT7mU4Q1tfsiEMEyYq9E46/tSM0eKWb4emfX4/yNIoBZ2Ir
dkLRhJn/yVesp+UPWE+B16xY63jurX1dWadpSc7+XP9tAvvNm1LOFADJKvpni/vKwZnf23T5LKwQ
FvgCK969rwHnlD0oGfgVsZDl1pM/GnxBi3wmeaKB/cXQ/kDHJohtLEdeRfxO/GasXu/+SowVENRB
H6xFQqbBU7SbMCnaTzXEu5UfpEb91QQHSHV1+O3TGuAO7lF6gLKAf6/JkqTMv032T2yR3bvonHuV
x69r+H4lm0msl0b1EErjNQPdS4LosFKgBmj1g+M/Z7yPoBD4TD0WtGzzlzAkPq2/6YqJX0OmMbH4
0psxvQR/fLOD7N6Ty4RH6mkek+v3D72a4gg4c10TnCTHYs6xxAHGERQc7VaO9ImDkxIVMHTXSHhK
iqjMflgNmUVg7mv6pxbGHqvKU+NTrlD2j+uvtwJ0+jI4/UNzWJPjdRi+gs37HtL0KS2mZ9Np7tbx
nhDl3zFPnWf2c0N+qqXIdvyAhB2TiVB348rPzgpIa7juZda0HtTkVOLuw4JrulETtxIqtjZw3HlS
VmymvVk+d4wF7WjSCOSobzZR6YolTk7A5UeLMl8INdAOkhSjufoGLgHmhmheUiHBhbH/WEjEBH/g
qKMQc+zM/Bzn7DoXBQq4BQanJh87+eHjMpuRN0/zLaw7FqtLewyL7BdeLuccWNPZNfMI0wvTRvmR
6nLY1YCnj3Hl80hQs7ixhdt0RH6IvYkbDr67PdjDNoW1xQSG5BZMtFASVgQgVckU34xS21nWw6Uh
fHuEEAaLboHCOQ76rOwUDjxcq8OY9/XOGXPqDyrjyPNqOGCO6VfB8VH0cwx6pGiJFCXzY475XGuN
dkfD4MUA17LpodX/ZFCevO6XbbjeA26TYiM02DlvVimuTGNBQinaM+QASB/tC7fbH1hX5FMmzzkv
OZ/QkA6WRvuXlOmoN2vzHDA+GAMhJUxN/PLEfzAmpdQXFDI8uVX2086N8SotXBc9ucSdIBhdF0H7
OHVNFMqp/Inx+Vz6wnh0ZXYE15nuPO2/a5mJk0daKUia6dpw0DUnxdqVN+kyp+N4neR4olUvPgW6
KW5pdfCryb0HPQ9kbxQCnYPwESt1RMY+TPcDvsPdpGfmk7CdTjyc7nUmijMUO0Aa5BJ1U+57nZMm
ao7BVB17zLg7H+jcjWXJeDMqrPAZJsuTY61hKgKG5zY/QVLnkrYQm+b53XWVT+LeOIZ8JPdz5jXR
NGn5MCTBe5ILtdeAR8+IOR9hsH7/2NVv4TB9D716YTE+PLMa+lUBi7ganWp2mmgOElgSn314k7ti
ccCbBrI9BsMA+2FSzs0O2TOnU34LykIctDNRNdDhsiOnYZ8yVKsIxoURSdHorfC6U5A12UudAQP2
8ym/d+PVg7z2HJtc1pnE8G8Uj4FPf6fhptDIsdWFuAP29OEMZ04OxZFuuGqJWkpJt11nDE+NVDtn
wWiII0XfbTUACSvMS7b+YVT1H7fKGTm6vDmqDoGc5YXeDY3B9TH72SsrqHzPsvmgaG2ZwlofsSGX
UVfUN6UBwSmMLhhM/I1nWss1tkMA9KY4GEMg3soxI+Bhe5jy2MC3EnQZWTAmWFkdcs/on8wqLf+x
iG8ySEqNo308oBxDZB/uLEx3DTmS7SSIg+Li5GnoYFlPrUNV9m+2SIwt3/cm3CRew2hEF5QOrmFf
8BYIsziZsfunoUD6c/2XroIh6pSsYThOveSq77mTm19ZabyV5uTsjnXeLA8cUG7GXENPo2zjiBpi
ovyxHJpT/wc3QOo1REBfwmxcqnHxgG+q8tDa49OgY9Zvbvpi1KFPPVfxG/79g5A7rOQ4b9g87YO4
3ZkJuXAUSm+3rKCBJk+JC9sHCw898wEGFYNu9q4xm33RClxm1KNvHFgNF9O2o8TDQ94aFTxUIoEa
K29TZ69NYESTWbmsKFz4g7UhLglBFfwI8EltVvUt3rqIIhvU+3MbTMy4IzQBlkYTTX3zO7HE5YDN
l81JIZd9n/ekmNv2JzR22tmw18ZdURwSlldgrqXedtLD/k7BBfwg0Ku1ms4lo80t/UDgso+JVWNA
MqvNNGF58s1jHBfxfoBfzVC6WrS8j3B0FuaxYkOKH4UsGPUunUcUTGshVZFrdRz7ic1T2GK4r7Jo
Vcg41WtaR4aUW8lkPrir4ZCeQoy//QwDK0jakoVCGUSLZPU/2GV2bJwxvP/zh4fMv7VjFew53bRb
q5uo4R1tcMdUA9OTF6JkLqi9blsyfuAyLPSFDf8SSYbubQe1NzS7IvKG9kZAsQF5mrIRwrjCQU+n
Zy+5Z9hIr1Q/b/M4GKPUU5/z5NDk3h3tpQ02hkY3H5MH7eevBEJ+iSVLdksJ25Rb6d6oCvcYdIJy
olrrCMPimzNOyU4SQaoMs3nsfP8L5MqCJ4yNqj+auxSK9IV+4TRayuWXYaiQh9LIZ4oP5AWLAD6Y
Xr+r3pOfQhMD4mIYLgER0VfFTEe9cAktmOeawAAmQj7XXk+aSIrOONAnCl6TveduwhrLoa78xlrO
sacIfzgoQocs0Oqc+5J3rf3dBV3xWprFuyX849jNzdNHVsiR2b8cmNhKFrfa1acYSrI9FVx2K+w9
c+FJT2AjcLhk3IOF80ozBuZKagFPrhjPvsbOkg6vcIm/gj50Itw/3lal+oGyjvGiByXOflHeiAnk
p2oGDE74LXz0neZJjAoHXNe8tiULOvWxjJOKpnzJjv0iuefqJX7x2p4+oS6rz21XMYdotk/BSGEj
sJmN2w5yvyoAERrijpqpcN9ZOP5DooTPvvGiej2wQ68tJgZ1y/ADHOoZuAD+TeII+GIObnZudRoV
Li/BVHdXYeQLJ7x22ndqPLI8rI4YDbCSyjHSbDV5sR81u6cwyZ5alfmY6VyLNUt3BerKClt3V60c
nxzuubWbZwAFLijRHtOhnd1Glp+yx+mJkOrew6L68rku6DgTxmFivUmnMrUUDAfQtUAl9AvgHNZb
Lh8+tuGB4YW3PJ9wqX6LbvgQVV09N/kMR2L2fgdUTd5lzaWzrlw2DGPdF3y7aJhT/ZeY7mZFbVq1
p373PWeXER/gTHH2tYzjOeqXhJZOTHkbq4Tsmle3KfWxZ1KReJCmC3q4ca5c/6gEtnfO6uChqcrl
2kw583hCWLMkPnAj+MCXpiuoyoOoLmsIwYFxLWQnTiqHYy8rJEOT9oCdaRAHSS3fp5gJ62I84oS2
/QQ3LznZJbEHzmghPONwcvb9DHeXXrD2UgRNcl7/V9ks89UKXA6eeB34I34Y0RxwVNvVLqXplNOE
K04ZC6OdcJZli9DKMMjsfpiY4aelmS4WNq9N27c85Gvre84wCsBDSk4kI4AnpdwtM26RXEklvtCh
ivzAOhQVXUCpaekjXpwlGlEGBr8ZryS4sRyzS78O1SGLmec9xohrmbR/GQT02ZpSfV509ps9dHEP
FoJpuibhRxAKDjMRpUMMt5rlbxLvgMrIY96HL8Xo94fSrn6A8dRkQ9psK6uKSdqsvFtf5SyzsrHl
zWArgCQCnt6CBjODhPGqMI7alJk5dv2951i/XG2KR1lx7XpUSxEWsa+VVx87STivL+UIkDt9HOpQ
coMBvqpcu8JzTfYbRAOHrJrVGOAX2jT0QHqgXeSxauc/0i2TSziNEKkxaUKRGNIrIgKoZTZnO1ma
cIZhF24y2SWRZbNq6UvS5+QD2aNwkRxjl7u5tiYgL7LLTqHmRFkxPcQ+65RuaoHIZNPWt7XYj7RM
icTdBVNmRS7p/6MfpDcU4ICOkgHShXAwtyxJuXUWTpxeKfY4qJuDy9r3MZd3oiOPVl/WH9T9XS0b
56zfFDIKY9xSeMuWOtHHWRwbv5v345TRpOhvYmtwb27cfjgJezpks8cRKvPG7wvz7mNtj2MZwSco
HuQ8QzW2TJanLByV0W7MxkVCmPV3Q21hRAk0ZoJsPrUS/nJleBepO+9SZPOfuZiW5wqBoByX38L2
nTcnS/+0qRmRUVvubs2hrVmmB58n8qkonYMQfETBBa+bQ+MoMj4mvlv6kXeo3jJgyTe7GglFcHor
OJxfFCtBqTx1Snpbn7Gj452XanUgBfW969x2Y/uqw6w81+gbHCcwbzIwzgVLVvdxommEgy1nghEr
fpo7xla64Uk4cX9dGX9ZgkDSmZT3ImZOhzJ9QjYrTnWffiSYeA4Jbvi6dpvI8ORvafck8QtreXHJ
7UpSF62ZyFNfk8STKL6PuZj3QuTlsUSA2pddMkWyZBWMgLrXQzE/e13H83z8GCjx+mHRg+Dl/bDp
O1G9+Wm/ULSRghEqNQtx+7uXej5oysf5BdhP9rGKSmqIRW9zkaXVGVOPfc3D/u/olOXecYLk6Pnr
PBV3Y2Rytt5O3HQdYJMPVVbyvJTpNjPr8qrUAGh3TE8+LQsbKf1yP+S9u59z80/T45giWlmdUH9v
CCanZM6+XBFb+36gF+KfC7YrUJZ8/7n02WjO9no35hpLk5NbO7jQxzA8BBnyqmahplOoEZplS0Ij
yK5tnrWmIHBanhA630n4f5MZuXTHxiYi0chrxyKSF+GtccKH2RQnJ2Fd73ktnBrroKuBioUYaUQG
zFFLQcFQgL99POL4fZGCyHywamNp8Evr7NvqKZsuqor5vP3bpLdgzS6H60GnGJ2J23TfMex52I6M
MiAbZxHYLDdJU5aIYmvLsSXLa5nmjBc+t98U5+aunmUVcQT9UxsOVo9c4hYs1EswxDmzNnQA2XMB
iyhUgaaTK/xSNi2JlGadaowfj9piZeRAMvOmfIrwSJ7U3BqP2lCvgESNo8GayGdGPqW9ZDYt1VXU
57zX6lJ5xEssxPCNtJwMw1+boSR15LAzUx24fkffu5S1ehjidhsnLiQ/oR/NWdU8DALxXRdhd+zD
+6CUv21T4xQjQuzmxFmfMG68hX/ln236T0qFe5ZaqvKCt5rblTU88D4S1UtRH+PxXZPhp7FIFlQg
GvpiqMk66pgco6HwcybabQ5ETbKnuYViVjn+wBLENQ8VHxm/Se2fYW3tIPo0P0xSYFMXdUYy/Bw8
/zaqMLgWWLkTc12dN/ZXvNLFB5HFd28RG6ye/WGZ0BIo7+uhjuJBmFIkJSyUFL+5NHmY3vQSd81Z
9ISo6URsrpld7wtinAdWAg3A9OnLrEGOk2ensH0yLmXuQyxP3rFptwBDCnYSng3N9K+bLHcRe9mp
dH4Vw+8acbt34kvulg9xV08HMMCnDLYKhYuqupofE0fCwAN6QHc0jkeynsJM9gp83xbN66cj8UUT
CFMEWewXzteHpkrMzdgr+OdZzpbeqSl0A7b8qVPiw044fgcCB0CqXsN41AfA0KzbLHGgEtjbBRAV
dlBZ6PsLf80GkZvW93Mimc6RlD68e8yfwDGuRt0/NKVnRmN9cBK0lqYjhuYtv1iHHd3ZIL7NnVqG
+B6cOX6oemjk3ol4SXl0Le/nMMhhbynj9+DF39rOlo0wZEBGm6trzl6kBDaPrfaL9qiBGGx+1lb3
EuLl9Zx5p2p5mALodaigtZ1le7xcGXia4GIjumwDZ3juAuBNAtgA551p2tj19NRxxLSGft62fmfu
7LrhjyHEyGV81Dr4ncbOvi35FC1Omu59m+G8JFunegrBIGiVGGHZyXZ/JrSgfet7vyp1GmX6OXrj
xV3cC9m2sxHO32Hh8+pk+deYVC85t8ElpN7J1Clz/cjcv/7wqa13Y9xw3wmnF/gxYGlXZ0eaT6hz
s7r2Fc7bgE6hjR2kK8FL6pMDvwDl0ebmGgYRCmr/6FiFD5nARPRVKc+Msar2E/vda0+aOBts58g+
7IFReriMbDuPpmM9h851MRcoge34Z1JJsPeElBfXicETLMW9sJHl8bGOWC8s+8dgOidUMvGSda+B
OSRPNBhsLbtrX5wZs0OytDfY/taDgSgKDuyItQVfcZLkV19b2bWbTffCW4Nh07haBV0gsz24oFet
4nWiopiV6lsSTEez1N274ekvAEM8JgQa/K7DdHtxS+ysuLCb/oKx41N4lhMZrrLPbdo804SR7JSS
+X6wY2x6CctFW9VPcdhe5w5moNm6JuWCT/3iZxdQf+22GUb9IvI9rZmHxXarF9vxXrFk01cUrydD
FoJOXodXP4U7yAwDTavQdpT23rvZYEdIHDXt4sYHJDQ3SA/kISjmTLGLu/F4rEyHkhJoYDsL0N+O
N7E/x8jWx6LIo1hnz4YOqgeLhnTEKp+VSJnWh5Zf+CyaaQ9LSjChEMwkqTz9F3PnsRy5si3ZL8I1
aDHpQQqkFtRiAiOLdQAEtA7g63sFX9vtO2qzN3nWE9qpqsMqMokEYm93X07a2Q74SXRig/h9g4bh
EXyzKhLC/t+56Ka1pjdyn0qNC9qOz5zj/WMROPCcRETVhwvsQDLvxZNJq30B0y3Dt3Jjjkl+K30b
Z/h2c207ddsGcfSlcSpvF0RGxZSP67Uae5u70IBeOaYzQJeC/PRS3+oaIKCU5r00M0Qy3SN5iO3s
02n+aB3jmELCc29SFcjllGvHrkp+Iqw4/CMU0cp4PNBnX39GHlJfyTPuLSgjDqYpYTx0dz100zZ4
YYb1dAduTWtGW8OnRa6imO+cIuNtRmCHZ3AGfD9gIGB6gj4UtniIp1F/bkSvKguNY98E50lKfODU
LN2HLHkT+daJluSGVzq5ZWk87BzPule27uFg4WeBNRMuKvzjJ1w5OHzbXB15DZKYA2JMXA90aRtt
c5yz3KJZh2LmJMeo0NXzcnBRq7cD60T6KHRnP+rmtAJdIi8IGQ8N3uELffbrmozRMZ/5KutKHm3y
4mZi6fusrN8sQyRnY9FZ7+KnOjpoq+wIQy7bhvcy4iD2JW8HNzK5FuXPwBM8ps70wpAj19jLXKRg
szqmTvZ/PsiurygDYlLqB2s31mZygZOYltFBx8eQ+L52bMuxe1jcfW46+uX3g9fM63QKzBOlW1Aj
QDXp9ZMrq5S/GMCFNR4SdyoO+LDmdzWseMnEnOSm09YiQTC60w9ZF5peDwmEmTv3um2Oh/k4anWz
JoVhvZgT8kwatFg0Zp1Uq6+hSmXBS0X91X4aaEnTi+DMu7dEDJ0mciV+eXRVi2JZdNcyQ0+ojRG/
b0OFQDflLxw4qvti2KfO4/yMoR/enAR+01m5PLhLYz0xqQ2HtAdFnbrcttnyLRjl5+lxbpKPhPrV
c12bYufoRhESS/hYsJBvZjhnF4nYJjS3fB4nf1jpkzwGGKLPfoehuBs4mEprxEyWfXkU7dymucze
xs371N2rMi6OGvWvGMR83jSCKS0vbsXEhdJBQeiE8ZQPY/ASNNmEmS76o4Nn7ecy/oNT5kWfsDVT
Pucxq3Icnw3/rVmyr44O2ju7bUtd8auuEMBlOlMPNYxFG6vQsIvouAGc2IjOi2imRxxEwBWTGqkq
7vj7JxyB7B0c1mEi2VZak4OCs/urW5ucXqSl3QaEmbXO9XwcGnHiH9fudalHqnf5o3fTnW1OQFlx
Cb7HI8d/GRfbqIqMU1f7+orf6q4LvU2rxWQFGRQMeWQiYharFa6UyAxdx4vZEXbHTkJdrnvvVBpe
2E4Tu4bR/MwIbE29scZ7sA8aF3hFW6Mu2j17NlRMKoC5ayvB1b/WffnPnJVh4VPXZHvlH46HxN+k
XItMtpuEpt02Zy5l45ntDCv5QvvjKG4nj7ZS3n0pjjhUsHJq1p4HQU5/FqdFvRDnpPjO6TwPBHr2
3N5QgiT8DmjB3Whpz5orB17IZGIB8Z7XCS1gVXAnh74xJ+9gGL710blof6Pef82NL0+aUc43Lupi
m7gQVxb8YThnTklMCOZ/Nl/6n/HS/7X7W12/ir/db8r036nT/8qZ/vuX/5+EUG1czf8v//TtJ+2S
r/80T4OeUp/yb+O0TUqZIwq8JN1w3P9rnDb+BcRMZ63g0bXAp0DBKKv2N2Fq/gtrNDx3CGC2oT7r
395pw/sX5mucZjZa1a/n+r/lnXYdxdL4DyKB7fqkWOkD0bFQs0f6ZSf8B/UiHd0Gh1W/hDxKcOuM
9OJNNRWJ+PdetMp7W/r2HLfdpW2Xg03Bjm6X/cErop1Mu7+LH6wrjUY+WydnHqVlOOkx40sKFr2s
7ePs9cOhz8xN102X/F0f+5UzwL6IfI1lbNpRJa92adp4SRoeQuBhPLSkaR9XS0BiIWbvGcVbxykf
DVRu0N8+TPBInPqqvHRN/ALAABKjjJ4sl2CCW7MfxV6kjTq1W3L5GGLVhFqOIea6jGYEPNkMDtGd
Ors/s1K1q6zJ+BTtr2H/ExHAWMknnYNVyNM7PXkFnYqTOMysPaHIpshHlo0Hy8hvhEdZv5tP4Hg3
MVF74U3dITY8RPiGVtplbkxwIN3NDip07OYVbCbAhhCjWPoQ+cG3RVrQ117mtuKp4IBP6mpZrvO+
5fwH2iEWvNDIfms9s/xtAQZ/M4h3T1ZhFEVgECvId9RYUUPU4OEeW/2VsNWLhbGrbNo3kmnPTjv9
OLlxAaC0Lm3nOnZDsvcbm5kUe/oOVFscUgkJJLRzp/elhq0yj0ix5vRHxOlN1+0xxInAkg4L8zrG
0XZtdPfGfVAeiJMACskcfb0wvWadGB/F0P012AscIaP0Gwscyb3OfD0MsJhyqgKO3hXNY02T5QXf
59FKCFcmgfAh9mBXtxb3zRi1dyPHgNs6DkC0CkhU4THE93Z5jFisHuAx22seaLRJ6cZnFZTiecYC
Ams8DnNj0O8VpzuuTruj5k7eUo5iqxajKMKi7VM7wHbCnONnVg3Jw1I7hyZCJ8Ksmx5jG3iT0MS1
tZDb8T1at7gkLbDIqjq3TRftWXCVKKwFujCsMytQTSJN7+/xwLoP9MhH8qsGAqeAk8Y26cfmsPjV
iGULa7EcvylYHrf+YJ8tOTrhlLh3oyk3g+0Qm2nZkE9Rbq2okpG8Stapjt13rLqn1kJXtexvbIBb
z06oPnC2iDfGOrbN24AhGQXvqYVnEwLBgGvhPs1ew3mpseg3XQqcfFQDrl0HwF0JwJ7tHrbUKu4d
KJlspoLG2S+jVdHnmQWb2XU+Xa+rQnPkAG/MPhQQc8B3qQWfWud86gV/q9a0HH3aZD8o93xf5wej
iMKo0lC1CcLmLfWdrY+dxNwoM45f0Vs8W59NbH0OHsS9euMo44jrDUyBXAHl4qmmkr+OlX4QUzsG
pVeRMebFGOrogahmBF8kF0K81OJnKsQPj+PsXpO9XfvBAP6oa286B72DKb1pn6BxBkvRY18jz9lV
FkJ89ThojOLZgqfWahAyfeFwXsmi+E8cPUVR9WqwEj4Uy3I2aBcJTb0/m06Wrf2S4JmeVOzJirR6
bNv2Jxifo8pyV4sXRMfGYGMWLymWNNcqT3lsP2KvbynfNNuT0ZORneJqPk/OtBMVxJbJFgI/Qhpw
iqp/SBfadw2U1UbohK4zIEznsa4CiIn8V2ZW1FUb2rRtZHd0IhnshgKGXVr8jdvhuYqHcCnbp1KL
dxHx2B3Xw5vMnsdcLnDwcLTb2TWtqgZpFqQ6+gfLWdeyz0M0BxuS56BV/doPGzf4ZnbkUDUWX9Ju
+pD8W0rO3uXmhGq5sk3q4XVwHsfFXT5cGiUuQzrBf58l/nJs6jjzErx/AC2mwsuIQXBQxz3z2bOf
EOWQrI2u167mPEgKHKhYdXFEcVcl2GI57R1SEVXx2CN3seq71qAVX/Xo3Vmi6jiw6q9NTzuP6aif
BialpnNyNvf6R90P2UvnTxv3IY4b4zuaJK1jbiPv2F5rleatmRF9udfn+psHaLEfbJ+e72xk0nPc
b/buy63jobclZl8T+eZ+LVu+m9SamDxnJzgFmnE3a4krp3efs9ZAAbHS5tRPVJ3WlQ4HU9N33FtO
CBEn3XHcXePRypPpaCGW7Q/rumKT2FE619f+1QoobM5916bxNv7xBkQZczbHbQOLioeHHe3QId8y
3/rTIdPse3p97Fb/KRbX3pUTa2DPKukw15mv8BxZW8s4GVZXvo+UYhyTebZ3iTMcIaCfYl5KB38N
OKeczDD3O9I9wmquDEWMUld4ilsUWsydVeBvBmdyXzv2AG1n/aEWS17HxXrqurik/HbkkV6IfR+U
Tehx07vqY7MfOyu9eRjqV3GRexBVhgp4U1SHRAeLFbtz4hm9329FyWXy+6FDFFxJ2fn7WuLQSGvn
y42TftW6NjeOJV0OResanNXnNBRTK3dxXh50LaZtVDNRwQLtFR2cc0cfbd2EvVbQpuPLuGCGmpZG
bn9/mWSu3PVezz5kGPF49yQwSIS8UTyVX+ImkpsIrzfNTca20I9LO/nH2JHTKVVZd90DgrbwU9iA
9v0oMo4CtEWevQVaTrJ8uQQ19O8R48FWDl29waFnrkbcY7sgF7tMZ4vZQOtZOXn2XUdYzawg5knp
FIcMk/saPNBDpkcPWagv6bsAn1+bMln5Zsn6WntIoNSobtvFo50hNbobSeJk04zeXU3qOAVHdOhZ
brh7aIhcUIf6WPTrpGN6SaYLr5PgQRTpmypJXtMiPk1F9iJY2PX7ro9uOSMyt70BYV5PH/FKlmwD
Brc7OZqebyFg/sgAcINULg6NP0acevKNRITGe5uz43OilwV9qIng7gCWmo5BzJSK+Y+jnsVKsTUX
ccYvHYXcia858XMixnAwHV2z90MS7FKXVsA2M+6GDgV2Vm/G2LS5fmN5MOFTP+DQ8h9maVtbMFTA
N/yae+zVSBpontFY0Q2nkm9Gm5wbY2Z0G5p0A9oHan6UDXuH40XoWw1TXDBtBqL6wCUWZ+vrcX6l
lySUw/JPNufZYWzjkWMTduAKbtMWV9fEMnshc1KMr0xObMo4cdkYeA9+UJ9bXzwsNlsZ/qngfbSe
gr6KMMG0ztocGIKrtki32CLkKQUQeA+mxVkl3PA20je7HReKdsqyZCes8SP3OyusJkSsJssiwCf2
xETp2acURDharfanZLvudb19qthNhxgY/qSsBhvEm3XqR8M5aKwHcxDaMWWQ3tYRgmwWLPrWKIJ5
ayaSoGLg3i1+j59icdDdngO4KPUHkGD+OUk8ikuTwfuMi+VlHyYcr75ZUjNIcshHr+m2S/0x1s78
9bmYHM9Mo/7oImAfpmiZSDGjbEfJ35zED6zb4k3O4flNx0m/wv+hXYx2RNIDGdnIKfqb5+WXUy7m
q4OSqekOVWoNDo+4iuRHAqsJ93/9QGfolX3zcOn1DiRFhttEakI7T23yiAr7zR3yVXOs7JZ0EEA6
rLZi0b0HrlVzVaV5/WOxDPZxlX7HLps7gZegcjseOe1kQStBPi9KoX216XAJMIC9DCIY9lUXJDvu
uDrBK1YnU/Bk9v302sXBcjUjEFBeszhvduqku653h/Xg6/deL/oX32OFGtt4zVufktES+wgJdQsa
ZAn7L9N76xn50zwTo2LHlybWM9/7tehi1g9jcv7dSy1zad3Vr4zRNV907uL3BgNT0h/ZQE1AYMSn
Ly39QRSRsbW12tgUk4HZpgapR5zNr8PfPw6ifDk5FUUz+B03nc060Kd84LYEmEJmOAUnyJ830RWv
AbLKQc50pDp2JTa612Kf8YfmaldBv/e76lufs+b6+8GBVIJqekNHZaiSbQi4uGLbwQeXY/gdmRJI
TLVy3TY/Loa0HoPKKi9xf25kcWvp7p3B6mK4FcZDMFU8igj+b63IqMO0wztFLS0bO9/ATgMegFLa
pgkHc4lYa6/1IOX90hJmqc3SXuP3XjOF8siztYHyp1X/7CG5hrOkyjzly765FdCZmUOOrPrxB2L+
lNfxX6qOOOuR4mjZSF+82jfu9LGv8em+tpE7/wHTYuTl1Wna4S8ug2OFs4FGsurN7YMA35776U2w
SE21Q0zG6duZzOzKEy0wmgcYhuDtbbaMPLwjRZQdKhtDcK6IAFQ+5bEH3gYNyXI9Rlk7vXU0wqGt
lOWL32cvrd20KD3KGtpSCw3qVCSLdcxGFoVpMtrHgHXx0LveEQtiKuKDNqTLBkWMZTnksFWGQ6YY
KNCiMSQLcTP4ayQOCMSLd6RS8QHaHxFJRgc7Ifg7B9BmjVjfUCSNPTGbJM+nDJYh/fPBYcIsgfnE
9UikPPJQaVftgBlLNpAizNQ7Y8QBg7b43r6YieOXnrn3wd7deqtJz+3EBO7WIFnz4iPRow+NHwGQ
kGU6d2bvrEGv6J+lOb05Zu09ug27TBe28JpuZv1zIN5YpFHxRGg1QGlx083v/+8DKM3tpvpRo1IN
/YAFo/mORYRb+Q71D/UsS5lNCX+yEScwxjFFtkLsDYuEs1fZIdVN2YYVbbKZutfImzhugOgrTCTu
UuZeyHW8suPBfU6NeBfXPEXMHoZ6XsSs+5I+2bWNzcvldWXIKnt5zAc/vwoEni7bydhTB87iOtYc
cm0Pc2qCXPOe5jphL9E1V9dLrMeanMh8SYuhvnbmMlxT1h+hFdkeQ9LYX3sF04K25GxQ7ljeBYt8
rnHxPtB+g6VtLZrBeOuq3jz5aQySMGDg4Cn8QDICoIMU0wM85pyln8edTY8FJrGoOPVlau/GIOE9
scgUdAYUSUuMC5wPfPkN5bNIHHXyYhbzK1TZ7CkCNCGTYlm5EFK2pHcwUbNIYIdC6qRi7x3iV2kO
RU8+cGgKmHYFx7Osz5/I1DCHLTqN8xw2SB4OzQ5fknbBaKhdLAp+bH/y7I0Vg7y2sFPdWHchX9ij
DOsGu88wCtx+5EBWGJQ5aMfB06An77zH2yR7T3lYPRp4GDZpAbXZYfbkzpvsYGDGlJXl5q6Q8mOM
9Q8vcYoNON3nAevPue6dF54Q6a5ozUvnc/l3bjGgQZbZBd/AQ9vO/VGI+BSxijlE1ngvDALdqyxz
6XhKYxj2rbSxKGR4hoyyeqKytHzKbcTKATv70vyDtoqvlqwFLAzOf9gn+ZbppxBT0oeewaY3cP5m
TrkXjUeVsDMgOeXPpmb+afvlY55w1sls/LihMX6xTdoZ9hBTFZmD0cZ8O3pScsda1sIKPsYqg/tI
N9OaL/+f1m8RFPpb3sdfk1v016pdJKv4GJosQyh94PoZMkHyKrgx40zbLRoRjNScfaSDh0hbrJ0u
7E9XQ3Tt0msEf+UYONVPSzlFWEOIYV3XX1x77LZaXzonYYzpJuqTZtvDL3me7ezTcBZzO9t5ude5
P5+nXea0wQ1ienKPtHq1ZAhAIyH/kx7foF/lT7Mgpq2R2L/pRVZyd2/u9kI0pTM7+ZZZ5evMdmOb
1RrdVX6anz31YVJi2+8vg97bp/7UbrPKwnUiXfveePmhZr10qv35MAge0imkzJOcEmz6CYv43CTh
PNRYcGlBxWYk9NBRSQA/JgFJ3iAJF5Wbz1SCvs8eWpWoN1W2vlUpe7wum0Hl7m2VwPeD11Yl8nWi
+VgsyOirtH6icvs1AX5HJfk7Iv1lQba/HlmikPUfzeI2gEo75nhljjOMTIj4+dkAEcCagGSLogZw
Z+ZdpkgCk2IKNIouUCjOgFDEgeKXPaAoBBQ6FaHtsFupFaPAVrQCTLoubmgIBjUog0AxDWZFNyjA
HFiKd/D7W6liIETAENJxnyo2gqUoCQJcgqe4Cb0iKOgYJjXFVKD7xHqa67MLbGHyFXUB/ILxy2GI
M9LmRKlY4AXvFTDZ7UB2Fx09ZYrHPmfnAZd3Om9dRXlIiDiCYm9WJgCIeFSm52f15NxgDD16ihQR
gYxwkuTY8ywCPfeDK0kRsdB2IuVGqJIPZOlqPfSQDrEP41cEvqDYFDqQihxYRaeoFbXiV0CGKy4m
SItOsS3ofljb2INJlZLFUvwLParel1eM8uyaFR+jUqSMrHeBgYHFW+Fe+6rS8Vx4NuxAVRllKBcn
oH9SF9YhznuSWbgb1kZs/uMa4jFjrb1ziVSzBWIa8YKnBDf2Z5sp7mEJQYKKn4cIus+2KatsMxqf
snflqev0iwcehKBsea0VMQS0AJsvRRGpMzPekMsqjyWIEUexRiCbRzv4O9M6F2Voze7Fdsb6b8du
UWOJ8A8Y9W0lPVZEttVflxixJ5+atzZxXKznl1TpPKl+UlyAY6oUoFxpQUQL5ht2enmaEIp6pRix
EbE+LEQkG5K1VmoU9zX52fffHaOns6oyoZ5lWfyCAVrHwwCZY1b6VCReC+SqtPjuZHIemqrj+Ezi
K13MveCduSIaebRViNI2tYfYA+ScFNpnl/q8iRA/8QcSiaXbeMNfqc4oC/TC/A+wA0CycREGS/YP
SRsP2c1DfhNKh2MWJmqrtDn6ZwaMoNZeItvlyHctMl6n9LwKYa9B4NNjwE9x2R09pf1BJgNXgRqY
Kl0QETDZj25m73WlGiZKP2Qfo6+Q0Y3TjLjIb6EyIjc6v8Ij1/ouQopslCZZKnVyRKY0lF45KuXS
mTvt5grOE0E3cEuO8nxjA27YOhx/Ns7IlT/FSglVmigldjb3YHRSVymmgMiaddtavGwyJlZk4ETI
pF2gEMBFsZhzIEiI+5ykX2ntvgFPUsosGq2h1NoA2XZQ+q2BkJsg6LL3n85sO4KXHrG3R/QtlfrL
+7y4pQjCg1KG40nb1korlt39jJGhcsWbZaVoyQFQ1bF/6ZXKHCi9uW6N8pyly1FEGiebrqye+zEI
3aHNLhrD8gZv5Ucv/CLM60DsDKNIzqkjPgRbgceFJgycziWHih65gY6+8TB7pvXkaz22W4STVS0o
ImVFU+xg4YCYQ1W3lb5eI7Q3v4q70t4rRPjUJaPe2fgMOs8AGai0ei7q4CyR73GkYgb3oG86LuD5
YhAhrtCaPgCzOOpqtkKcwQvH2HSk0JIugXK8e7t8yFhZZUgiXoxxxWcZr5wFgEC2s/IapMp1QBeo
UC4EVJb0aNRPpfIn+Oj6bqmbyqG1rvVRv/x+sOY9VMPuIQgW7ZhhhRIYH2gym5QPIucYuSuxRszK
IyGUZeK/PigHRae8FG6USwwnpnkZpmoTWX+YeZIrQQ5vB5C1R9F26nMO4LLHXKcDk2elzvOZNHF8
5hD4xnelM1OrBKk2Het2fkZKY0LBAkKIl9HMnR+SqpUXD6QrhbqdszfVEc5TLhKsucshVc4SS3lM
FuU2yZXvJFEOFCKB3IKVK0Uqf8qsnCpx7HRPhXKvjMrHUts4WlysLbnyuCzK7eIq30uWb0dsMMD3
krtUzpgBiwxEPuPYYppJlHtGUz4aB0MNa2fMdcpj83sAEMp3kwXm10ze9dAUfDWScnlkjKXELIEJ
L2beupD+3HGwxKxaOB/4MAgqx0eC+5ciBTedZMRoRdlycrdoDePtFHMObae18Y+E+EbYnNkxXxD2
qo4xGwyhthkTtgJBj4sexOBwiHHV3fOWRZbeeF8mHq1V5hXuGd5mvo1kae5GgQpV6VP+1mI05LU1
7LtRa5+DWYpQ+h5XFG7Gp2iCyYrqe0/i6JIY8cSJI+5veoyBtTIrBJ3cmM9xRjWJT6BF9MV0GUWM
yT8bTtkyHHt7aq/tRHwqToW81BWmUMHsxKoVdYmn9jXuXBYvM/yTTnxEWZ48+Xh8p9wWB93SjPXQ
kE1gEpkpj6ooYBvrI2/A9qTapdZ45fN9GtC4x9IEr6+cN2Yj94uhGSs/HofnoJw8+CnCfe3V/l+v
te8qgV+jc3AN29Z0txHp4VWmdeKoW2m7rThGH4aBHnpSwqc0s5zzPGtv7EPyHWuaDyMtpCoCxoCU
UUxm6lmHjbTLDxMIF9r/kEFI3JwHj0LiFSAgd23GTb0xe/NQDdxQvDTNQ2/u8zVIHbV8qck0TgNc
qY7nRlCO2yr2ySMxd3QiT8/eBD0HEOxulv0Vl8Vy9BMMJkl/JgJy4e2ZhLSxezSYSPHeG8Uu1xXK
pcCcndjvMpfkJ40KALz26QfjK3tAYKScymKpvzZN8FnSWzRW1nOrRiXoMHPoNp1x6XfUCA+vtSu+
bdc6jXFa3hxs0iH7/wvhVEx1Bm7ZfqCI1SgMGVqC4441zlg8msk5F5BDAg/pIc3QDLNA3GrTr24U
CTzDlB2uFaNmRf3KW6LzdA1awfsRLMG6M+W3axj1o60+UB0HGcQ2j9Sjk6EtpXsCfxnbWOIi8jf3
hkaUNUfIW1SOo1o+kESwQfPCSoyPGowKe6luLa/BBbsZKzg7MNfRdMK6PJ38ZYrD1MHyGtQivouM
N7E9gTQtyKmvmiVpbn5v4lStcTxpgQDQ6xRZGEQOyI5Ib5+FpM2p8f3hnFQbiq54EC6AclCyAKBJ
yeKRUYiIITZRSdAr1YR4bDqbs2Y3l28l8NicEtyPqgEGMkTQRV2av132pBEgS48O7NbT0RaSdey5
8c6yqDDysmcS99Buimc/ds9+QF+R6723tgX9syHIRURgwXfDIQFUGHDR9dSI94brZ+VwgnSCtN9G
UXHpkpKtUNNwwxkubCFKSgGMFzNFao7lajQXX/muN2zD7RXt0ZtM16ENURzldq27GcecuJUcxy31
nIy+AZu33hcJUZw0Pt+XOE3vXp68F1PH0p2dGDFyxf1n98E7qF4lDWeiwSQiRF83gB/rD6BOk2ge
oAsfASEr5HnyhteCNBr8of4fzjHnRkC9NxNsrGMd9ogGUbE0K8LM7RYa+A+WQXJ11dcQFPm14CZD
HqNZRbi915nVwrAGV30iQjRsgB9IWWSvFrbASJe7KS9f9HK+UrxxD9IZ14UHB8qCVBJBEgAs8Qpr
JFm5JqklyjamTSLmD1y45PSAcrtm9AHGF02s815SjShSX1nnOLYAi0blqajRr43k3cwcVjmbkWuS
9Qs3l3ZOy5XhzPPGZ7O+qa36r65Rf+AF2A4HzbiaOS2EklNS0gwbt+6e+eOXqpDGUWsQa6jZkK+J
5TjrtnSbRyvDOl9Ixr/S8twtM0PzgB1zI3zBOFLJHxKG3SVIxu4yiBwVbhZnrW/1967Kv0XLOToa
iY3gaSy3ntr/QPbpdu4Ia0x28ArSgHdx0+rDjYujO2ObuZAKGZ+XVL+y1j0u0nLu8UjSEjUEhGoa
rPOiGfbY+4HcjNj+jb6ItkXU5RuGQGjLwigeHN3a+2bwESBR3GePuLJtdp+927+0INrwbmhPsUVg
MsOOEC4GoJfAJi8yWlb5KF33sZ5AVlHsk2y5KT/lVWNRTjziVOx1xhJPvzOc8VAaZuTMDonJsGdw
871/p1mpPszsFwlkmxw2YtyCFGI8s8fUt2X9l4h0v5XrwhomLl4yLoVhvSNWEWmW+87Q1pX/FUTs
g6TzmsXiwuxLEKR67PLhISUPOXr2d8OOQ0YujygBw8Yaza0T01sPWPfY++woMbohBvN6W+6ZQEt8
GzVMnPDo7z6C8ZVEicTPDBerC+KN5Q/VqS2XYecn+vcQzMsJzlW2poMJ74WO95WcBuvFPtsNDmJV
J7gJtfwzq3KYG+6HNPu5uWqfsuYgJLnkb6TmbBITUIAh4veI4w0bmTE7ZWS9ODa173qsrWx3oE5T
0fH3xpZ1I4vjdDgmMRZ6f1iw4ILWNdxAu2lifGprPD7GjCJvsAlc502S7zxsn4RZPqIcYwuJIeeC
HBVmlcEjN4rjR6vPL8R/AF4UbNTHftr1A34Or2UXM8f5haWSa2rAYpyPWi++FzO2Qi1t7h37klEE
gpGgZhnUk3VmyDPSBUNG9ejhBx/n2bywF5xWPIC0/Zhw/hY9n13qf30SXSdbM+8GqJ6TP3Z9WBb2
fqGL4bRM07BHW53W1PAtZ1LO4uSTvaLAiE7EMgNu5DjWzpU6d8O2ctHnNMa85G86G+UzNuVv3D7D
ls4we581XRL2Lk9b08mx7RtEtVpIt/umoT5MjnlwdkS5NZ0yZxwt/a09muPBtnMmhybKTh6HMgad
aB+rY+40snQZqOHV2BE+L+W73esrs4nsq+NWtMupD03gsHMg8uXGApe9pWkroNZYupbaI3Lgyr1s
9ek+4CvtUts6Glp/tLjPhQFbrw1f6ckk6f+XQt1H/hHWABMmisGu8kfO6rB6rqB7u0XEH1It3Qnu
WK8TvKHOJoTiy0b+OFgUejs9DUI6h670Edsb6yIiC89F4FdbWWY9Mt6oX3F0PbhNkG5crQk2AUN+
3uTkzNlwd1TEh37AowjtHjQZdUsRco9uDK8CJ8aqiYZHp1jOkFKtre76L9oy9ytkJCLVNCRjjiEo
NA8HVFxFuc6qbd8O36lXocQzbXhmw/tI6o+Tkb92CdgRt/8HEyMEJUGpbfOzkD9eYo9hf2YUSe3h
kJd9wblb+qvYh5TtcsOvZu4LYjH/Jlnyt5BqMsMuW3vJYRg5MYDUwFcLnn8VtfFbC0f2wPyyMskI
rtOBgERvLDBXRK+v67KfDsyZ2amTwwUfR32yc4dvXLBOGkmxreEXUka8WNbVHyAHvrFkpriwqwlO
O9mf+mLI7NKM449nFp96qz/2lfjDzxjrPNa0UevsTRrfeSiIVTqNsLWcvgktyqsR93D60ApZRuZZ
06etrjOp5TYuiCWLuN6THw7dbMBLHCFu4mBzZG1Z05NGYeAHyYOXCL/gQsSHgPg5WqKeYzAVelpa
gmOu2VwJD7xg5TVHam5abmobTw5PcOeZRPP4UdOL6RCjTHIdIyN7IqGxoab3w5tPlgQG1ypnzNBl
J56xIPkD54/pt5BcpqPme8OthVE3R0U4BtMjhhbnogoZRATCZvnf7J3XkuXK2VyfCIwCCvZ2e7/b
uxvE9Big4G3BPL0WRtL/k4yQqAfQTZOHwzPT0xso82XmSuzLc9tEl9oo70LRB1wxBDgEaf8WIqGP
nRdDpOJjYGh/zd3jlCRXExvVGE1MuXwo2HQmrHHndavRdPdx4WJsUIMBpUze0VQhUGeXouSkxpGX
fUmQnFThOWiMHz44R7c0+TG7/mVILjjOoPF5YXN23Tk5WEnLSQbn4EsGHdEvPlQYPMtWjPfE4MQQ
2ILj/QBlG37il0cEeBUH/Yc3VyDAzfxjinscfdxn12OLutl7walxGDXEFsnQjFvvvvCB4RoEcvK0
UU+AGD7H3kkuNp8+N2B95oR8Kt3hoGSOMSCqXzz41avYoRYWZWnwuVAtAzMQ1aB74xElzRjDdmPz
KcFOP7CDbWOfP9+wyaNov4Ady53C8YML3/YtKso/Ac43Z/ApVBIUPikOPbtqUj+Ft/clVADgdlsF
Qk3AF1o1zmqwirds8Yp18AQQPPR+DMEEzHhdOQp55anJnOnQlaRE/bSk9NzS8SNG3G4VT9Gj8CxN
ltnBZaYUibuUwkEcj/nGsSuOUr0e157dTyRSeSFjJ/muZJZyjSU6U0eZWvdRaD/N9Y/ZwWkGWXM9
Ycn8TvsXgBbRkS6GF3wfPNDhDzMyK+h8IKK0X36pGMmBUwqG5FMROw8UdRdPU57SgmIUzSvj++NU
ti9J6vbfVu2Askm67SC0ybagig38y4FoNPMJR2RX06UdtxTixIjo2NvyY6qL4Mgul2xDbbUsf9xx
/ZgWOvQBZ8X9Jt3EqfowaHLlUxlRu6jVzWyqtC22Cj+xHsTwR87hxmy6vZfaEMcS2r0wMfwgSg0Z
3f0yaxD0viqgm5eCN9BM9xloGkAXHh5ITKW2CVFvBqJU08OLky3Z5iNM6qGmXZYIyWs505w+1kx7
+rQkqWfRYBbE2U7EPtWCGO96Ku0Ld9oWEtpNkFp3sRGxvcQNSIXCTgN8EDD7zMsXpnHPWmNjsiPW
JeTLZo0J2dpCiflFvZ5se2vPWeGPMXDYE4yQSS7Ga812uQ7P/STOXUOKJjbSauNX6kessV3XEhAw
IXZCG3mz9B9QYhCHjD4ANKiyeIUkSXEhdTsM8A4moFof1bYjerBKOg3WsnmZA8zYJpKw5uQUcG09
87BMq9Y/YIAF1G8R+m2at8DsLtEY1BRGDJuBC2U60qLilyPxHRwWQF5o5AWIyCcHr9Yx33MWhnIK
P7s/NMJ/NrAQVr6D/TYu3UflrnvuL7tCGV+WwqxaC9gopl3vrYoLUh3C2ETAfZ0oEV75PyHvDGj3
Yj1hlqcXTd30zej4QUbI2Rm1jSu7nUN26uRtcKZT0vQH2dUpF7nCQdBJYfwpGMSdfhWqt3f52P+I
FM0tkslcV7afOAdJm4Dq8+UVJUz/h65KkzzBv7r2A5jn8NPdQIjAc/+9IZNBb53zOc3osOTyiWZb
m2z0/F0R47dAZLFj19yQSkaZFMbeXRq3pS7fCVeeXGr5/lPB4r9WWHm2G3hCopoQxXQ9y5TLt/tP
IQJLmeUceum4p2cwW4EhuA8D6cV61t02Yiy/tev0N8IXm4WpvuzOuFbwUQkfur+9gjaCrKj46MZX
twl5JC3zP1Qc/61M/5eQA98f0Qbzb9qCut6lAvmfvr/KofUiy1uK0ou6XqceNqDKDouD75GXHZqm
2AFE4bJKY2yH+pBOVfsxed9WUrHVaIiVcUzb5dAMWAZ4Iv9/tOb/pd9NBhZhmP9zM8FKUU3wz8Ga
//kv/K9cjf8PKSRVmgCjHLZN+V+dbv7fQgJKeXFzOdL5G57537ka7x+OJXhISbzwAnnWP5W62f9Y
Ejp0mQtBntSkNOHfOgj+r50Ejmf/2xvKn+NL0yS879i8pA5/1X9+5Gp6HdsiAPQ1to/MzIadn0/+
JlmgHbMIVk5d9hdQtkfT8I017mg4IAV3flQecq3eg0Xz/EmwMWt3MtYNLIDNXIDjAqtWI7bl5Q1z
D0n9BSpicDs9lQ2gETK3mBNAj+R1NZ4taCTxgiXJXtVBSwT2qo6ApEPDKiUQE2vBmWRwTYxK9Mdy
mO4m9TCb0Zrm29SZB2ozf1fQVF6r3PplUcvaRf78JNz5d+abcFSG0jtDNsRVC14lWzgrC3ClGKfv
1IkUbPqGPLsEqDS4nLjhtDCpTO8B5BYXgou7oFz6BeqiFryLZF224b0EVu9cqQRbzSQ4S3/C5Ouz
ykXTXszAYvzwXBDwPOShla/9Rl56m6lgDaFZAz2IuS6TZqJVJmzMbTSgztvAtMLGgOXsgkuMFmiN
FoDKoGzsvQVoIyDbNFmwL0RrbucWtG6/4G8CODgZPBx/AePUtVBHF0PxFkl7ZLjUJfs5KTip4Wbb
WkPhcLeZI44onL0y0+ekyJFpM+KSWWW45C+VV5E9ovpnZUqELEuJ32wR1d73oUPZjMQv4wL6kT7I
H+3h7DEM3D5ACpx93qp6E0QJwYdeb5oFG5TBD0o7QEIORKFyQQvZC2TIgTaUqwB1psO2jL5xGEjO
7EvYRNPUd9s6nCQoClmfGArACWBse8XaBdZoWqaqzTRtq7T6SBXYDzkZz2OZ1HtsdeEmWBBJ0wJL
kgs2aVwASt6CUmpHoEpGmf2yFtYS4Am+OO2fyUkmRo+cr8N2F0Mf5sKuqZVegE0DRoR4QTgpAcwp
W7BOPnwnLp75IYT4xAoriSkQwsiNmS6mIo2PXYnq6jIdctOR72HBR40Mss8jNKO0FO4OpCOUk8VM
s8hF2Kpi6xj4EbQPm8qnfgFUsbfc3QVZZS7wqnTBWA3wrPyGcr1QeDX9ovQhiQDsVS0h+0wRKCyu
B5hsoWNRMIr7bgFmRRboLCqAzDW1wsWGYWS/oyUQfWaBbblzfE3mcb5laeMfnJCZRAnQ36TRj0A1
DukF2wUrbr7EmDbrAqTXcmjPBZAvbmLf0YL90jEAMDSE/Gpm5zwmkUOTGVrUggsDXGlcek78Lbwv
yg2Bik3QxRTPEbSu6Q8q3qFfAGT2hHc6YPZ4psi9vik4ZcUCLIvDKX+iD+2d/jLoHcSEQJtZC+Qs
NLlVOD6XFZUpoiI2gz5i2gZDIXg3CyjNXZBpPuw0CEPOrezAqfVAL3z4auUCWlOd5xxhCDyBHIeb
j4S0QNkc6GwNlLYxAtdWkfHbAEx7ZJbKusezO9qbYEG82bDe0gX61kB/8xYMnFiAcBrcBOgSUEo4
iV11qtHXMVQ2NGh3iEBJCFiuhTCHo4Fqg8TrqUZ7qeiSfhIKIyTjPrIDc0ScLAkOXS5AnEwskw4t
WvukxiW6oO36BXJnBRQbB74RPscO2FFbYQgoMrs51O/VAsnL2vJF4MjZa6d+LLKSIKFtVivcbelR
+vlVlcI8AYwfzjqckX3QLNo6cw5xOf5IGLa9aKTWYjyFVtkfhwL01wDRD0iMv9UL5C9ecH/WAv7z
zJJVqw1+OgsUMFvwgHoBBcYLMpAhg+OXeOd91ND8rWWW8dI5nPfhQ6rRa05yoQ8GYAjThUeY59m3
DiAUOgw8uS1BLYRNw2dJ6SWhqcnFxNFQQ2cz4GZMY21kemkDoV8Mi2enMttiI0VZf81SvJWjIhMm
A9iJS6A9aczgXHjmz2QhLKqFtegDXdS9do7FhD7T9uEP5pXVQ4AxIOKevOlF99ojUB+CheMYFRAd
m5qLrfbj9TgU6BRm83OK85ekuVOaRw0oRpaVhWSUBc4BrOyXQdbxMAXOetIFltXm1nNDPaEhoKjR
3LJSblVuYZRcnVykB65f19qHTlmD7zy03hk9CYhh7W16LZbewnjEBqks7nkwoS1b0M44UKTmsVtv
IclZ66h2g9vfL73VKq5B0PIDgUPHW1iaZM31up7Intl/UZveIO7TQt/0Fg4nCurC94fNqQfwOcCE
Tk3pNPtqIXiqheXZFzBk5xG9pWRW5FSROFghifyWsVYYp5952YTbwt/bw8A904YXGtXlHm8aBNH3
tDdcygHGU7wQRgFHc1JYqKNu19PdBmh+HSxM0gY4Kc6aaOs67adjjORKgbJuHUELTLxQTRvwptbC
OSUim62rhX3qDfxIgT5BPj54Cx11WDipBrJoCu7lXHmOjyMVmio+UHBp8FVRC2NSEaZTrPsJWBlr
3MRwMwluYfkrt7vpWAQ+dsDMlx+zq99CmlWjvA/PoINWvELimjPtvobZAzWF7jFNi+iu+u6xiM35
+vcL6ZPHRkvsFlrHp6mdjuXoGGuu6QADRQDNjyV1sd504SFpsNiuZYz3q0NQJNisqwc5+j1vQHNE
t/7ESPVZtNhdeOOG698vCBeojC4kVZizQ2Iy1yPNLGd9SxuSBnGizrEvPixYQ0hu1dNg5U+NjV7a
EDJ0LH9eiTR9FmrnT8ZZZHNMKS+1PZ3l4n5dALgmVjNITasmILpl0oRB3uBjeg+CU2W+eZ5AdbOH
5woC2oobTcawtNvbEy5wjG1f9DVs8+iZsQXbI7f7EEPAwXFFyRoo6dsZh63iOxxE89XrDB802n/H
yRKftLV0gw9HV/gbGgS3nZEdsnjcx65b8qDKV6pEXwNJvii0wUHr1HvWMeVMVfTSViYZpTJ6r0VL
Yzvp8E6au6ZwnqtevhpqN6Tp43T1Jufdamp1m6ifHE0HNZqU0mpobUrdDb/bIRU557huP2gBwuQ7
9PLBGU1/xSrY7lI6RYjj2cbJ6MnJceEFvdFXeh/XM0CEPFuibPWZEkVF7QgrpRyWv1Hqfoc1K4bq
+k0zyacirr7UiMXAkCYoOVRemDVQwaZ6U4niZuTJzuq4k6fJKW5NuGNQ3aKOGUuHz+8RE9qZUDB9
A8n3WKg/8YxPoywdYwVnic2mt44J9e2GmIyHNCFMFdjFdZDJj4Rh9Vx458DJ30hyXZkk7bXEPKl4
cZ5SMq0w+eEym3l0gEUTrNlXZ4BiSvNU5N3GTmHW+JW7KfNpKTcybxKNpSwTPvYExoPgb55wlh4V
xgk+OnkSYujWmVdMJ8OMrnjL+ou9fJHMnFvTCl6t5nc0WtmRpeQMUGS6VFAfed4eUa6mx0qC7cGV
B/cJuMqqo73gSYua0VHi/Cbq+ho99b1VXXLqGx7+fqmD7CtL9INBcurWuHHKoaWZ9pgVzUdqeKgO
GxCDAtdwjpP1SSbA+hn7SbFuzDq8W9i4WMXX2iqx6kirPCduuk4sixNhVPnJJTUlY+/Rz/YMnAFq
jkVJM0GEYVfm6lwl+pV3dbyLygr3hkVLBbMlkvLeMF0HE2QYUTwA3sKfH5JBeofMramYWP6xwLv1
UIis2mlfLvUU97zxjJNoJAUSC7qI9YH4W/RqYr0lgRvpTVBx2FLBlyLTtM7/6uCVzarWED6naXQn
mW8IYy5WQwzCJe8+hbbFFhfa0jH0MhQZfSWNN6+5sG6ShKnGBNMDzk7cXPM5BirGA+laQDypKn+C
XPjVDM4CeCaJr7OPcm4jVtprXRfQpqYj0O8Mnxv5JbckDCBwjJ/Sxn4q8yBBv2SHdQezYyIc1Szu
iFMSSOSoS47C/Plh63CXaZFabXLb6LanSTWbDpUIypqXv2RTTu3wVF1FX93xtPtbSzUgia0TGFho
bX3/4LAyrNGZkQQnQHtUPMOCGe6cWb77vmDwC1QRdaNcYyqud20QPiAV5TDeJnzPKaSHoJ4OfhJ+
DhGnk1FOnLSwMvQxJ5opLrkfxEDx6O5LtzFHTmXRkuAYzi+JxfKKSyxCR3b3QUwgl7M0B8Lxjy1x
gbTAJMpqC6Vqepvo92SEeIH/9KVraFUOcxveFkDI+Am243QfNelSwu0yphBUZK1EmpwIRRdXrUAL
NvkvyznyYV857C0pjfldN+EvmyBDxgV7hzCIZi4vMcdWoEzT67iUKBV0mYE+JfpG9I7kJrvdTHiP
TBvPS60/ai9a1wZ3gEn5e/5eJW4zx4Av7/9UTqzZxKggE0kxHHLB/ppKfeHhRhNVb3mD2ste4aS4
N3U0/mlIzu5qGQHEs4IVtbkXVQG66C2CrWxN1j6DVzvHXvvYVkxvA6P77somwQIzP9ncuZlmQ1Yw
xIoi8hZ/HM9owqLlWc4a89teF/bAI2FBfTJ+OzaNu81MIRq2uXDtwYO4dk2WUm9e0Ug+BxNiFFjR
EGcdz+eKDCdHdi0vg+XodTKEHwxZ2NFdfinwqDKCv5x5EfhBtbWn+FuG0TFB9D0oJzozFHfWBVmW
ldOkpyF0LtjnyjeumgNhfrQV0cfOIbS0u7M1XtQozg6u7F4g2vpnK2KuEPAT5PdtP4uEDHY0evgP
hu5FRaZ58MKkv3TBvJX0C1AU1JfkWBumKWMH7s+789rAUTYeB9GHXGTIpnRUOG2KwGX67LF/iMgW
x6Rh1yRffVEFadcZvTeiuHFyD5DIWLdSXe5IfBnk8OUHodPYDBqsCv5nMtHRhmpkbMrWX4TPqYNu
acO4bTGiqJgIqO4elJ9uEoy4m1py+ghkFfD21DU/4xJ5XYbxJncF8VLIGkCS8c/EESP7oU9eInFT
fSy2AD8HaIyKqyypSzWYp0pNS184kLDAbj8VsjS4eWNYD9FB8W020U2nNbzRtHkSTp2AE5jvsAbY
+WsiLDPtdB6nPBSGuDrrLL+hjK2X/wQfqD5ttlzX30ZRZMM4KWhYc/NyG716ujsFbY7oVz9XDoBw
FrEJAkyuXtIQHSXF/xESPtgjcsJ3rek0plk67P3oyfwuMVAPdnXA4Q31Qst0R9K5XOt8/JPV5m+p
WSBjRhpru0/80xDRIhv3x8QXP2IhbphU6j39Z2Jd1HQzdXWysuhwQ9iBlWCOYCYytFwshKQwTZ8Q
JNVHtm74f3cZM5sRGGth1aBOIc1jocGDXjlgzS1kNt/d8DIX+CvGP63j6Nd6xMovVXp0IoeweUUI
qC+TB7LwHW4w5iiRzUIct6o8g86q1yoLIipy3R8wqiVwfWoFeN73FNtfWA6iDUf+lR7GzwY49zaq
nFs/jgIHid4YgjSHQ6k4nzKU0F5t49BnDOOHnKvqYKtLnyTA9DR6Aje90uTlLkShqFeRDAO4PISb
Pso58PNZENCSpMQ5i1hw+0w6KnnaG3x83WuBPZe3KPrUFKltEvsYJYAAfZWtOdBQCYP8FYhkH3C5
a2WLTxLLsYj1FjdOAKY35mGZk3s+Y5qpSoynXhtxS6IdYRdHHkeAZHqYeZZiyRbpLhv9hJN4csV+
GMOvgaVkG8EaK5XnA85o4Os2E53CZMwBu4c7jo1vCObePk7c53Lg2NuIyOJ68qC1rA8ozSYPOX6d
wHmYnS6+Iu2yr0b6JQPr+xZmISNC7sRpHfEKMqk90gq/M1MWLh01L9g5ZyIGM/DtLv7ysmLn2yNs
2RDoii7tX3YbfsWl856MpE7KCBdxUAV0Bfkbx9TnRPKjbUSi164yYOYnzx2Jf95KbFBz+cZl7reJ
LMShnnMGgfaDW7Avpvnwi9DhwTbID4a4dM0SQgZ2SXIVbBBRr71DGti0k8ztKTAyDNG+YgjQ0/jJ
nUnSNks01bAxpWfnAR7LCoMxKZwicWCg5f7edHHBjh6onNzFDzF0dsaRUV9YRnNaAIwtk8yWcVoW
bgrJAKqwjLNMIWKY3G7Yl7JDQIjgqesw5JiY9g8jMzrO1RbTMV7yHos2BgpsIQS6aDBMJc/tNz1V
bCi+2nUo4SXXCQegQKnc42j07anDaAIce/k+omrNbwWi2DWWmBdLW0YvWSVvKqR+z5QYCYz505TW
Z+jnLY50GjfzMbr5IQ0IUfVolBZEHqcHpdFxvIqhBjqxWHsGFg5PA+/U1G60TNmEvjqlXe4yG2Rj
mp7o/IIp2e7zYXyFO/saZvlTkbNLR95IxW3fpaiBqyCP9jn2izWDTnvN/n+NfL2IREj3QzZLsDvj
rVcF8ixk4zADlB5kwAgT4EgRFbGyeFUda9qQ+Nz4jXaxw3XB1q+IJprtUO3rkSMm/mO98eQys+35
3oN3KhmSbVqwDuo5v0jT+yxGsaEO7RM6AVcEXMLIq/7ams1Lw8XRaQdvb3VUUYF/sKuufqpr2uvw
P1GAmstnywqNJ8Vyex7l8BEF3OZsVlzN+LRzYKLSD7GqoU7TCMLObg5foWR5qoj/Nv4HWOp5VVjW
s9M0j41hPRpOeS/gjXAk6Jef/aXJ5YNRO5gdwuQgeAuCHoOQK15p2GMrncILnyMKctRuytDD8w2J
JnWf3ZKRB2bQJzjbGEPAU7hR9+RwYuckxCxODR77iKg2k1cxySQbMwWEWHrZbGGKMJ6v8uF94hfX
enBaOHc6Rl7lsm6XT1WbD7fc8gVdivpkWvg5bY/1JLWVcXU1tpPMLODLC9wR9EBfOiM1tngG5xVx
Nyimo3Vw4v4hDMkoaa/dJG2LSfLqO+uo6Iu1gWMGUoB/TUTSn/wiZAiTTeuRzOo6IsLRetWFuRKd
LkuRksxOJlGEvR/gnqjwpQ8x8L+gPtht2a4HgzPi4L9lKsmoBQrvfut2l5KUkh3lNvModuHKRhFN
W7WjmALBnyEDfX79qm/yccXIGzNJLm7kHDdDXzyYM/gOk4MI3nd4B2l56ASj2ckFAZ8zM8XX+oIu
pGHoBg5BN0svbnuaQtURvIEA9sZbl+Hp3Khs+MjlqRlS4PABU0GcvVM2uMeWSXaaa15IxkknASnY
NYNV6nVYna3uXjT4NnNkp00NW2yNi8FnBim8/gqviT83YzbFX5ezJqyLPVOLFdLdwe+HzzKYp/PA
WToQVfHod7x+LaaUWtW7YQQchh8FcFrB6Tqk6MewH4053fQdgsTYhhhXpl4Dd0EsGjLOn35i99t2
FDamtJL3AYZsg16/SfJumyM+Y/hn/m42CBytuwUbye6WRttiHgOuV3i2TYdWxxYkFnJDuiOoRWqh
/aW4uF18qPq5MR391sq3LaeYrYT8ztEcr1/eZAwafnqsjRPXhqk3jmOM89l0szVTS1ZITRhYZflW
lAl3H80AWhmABbBNJXFLmOs9FOl3Zspkl1KOtbaqMtob/vyHvAAkCNsGVwqzf5f4hBcpdy6v05g/
wQl33lojrLdJLzaMTKiqa3HH1GXSbJUjYLAMAHZgGKvnBDMcno1dxYDzaFRjstaeC/u4Ne9Nwfrc
aexKTepuIlxqD5xbycZh2ZYdoS3zXacNBukiBzmECdOnqnvTdQEnm+I+WdFPgwKhleHKQ+El75wl
V3SgTqs0LmNKZQKMxhyu2eyYqNVrYv3mJvWh64WI8NykcYHXL5aH0JngIjgow/jgsQr8uyjweuE2
38IEbK7mGyUgzMs5mQRNTcFSOGydvoRbxD3Yxa6ILRh/MLJD7D73fc7ceFT3YUHrT1CZagRUDh7O
Yw/wwQZS1ifDjnh9zJW5OFZIESuz5jEVgDQgGW9pcVoZ8QS4pvV+D8I6IV9hB2CDWTGSDpT/TTiY
BmYeGG3Y3zgrf8AZfLT87muQTAh6Bk+4T+E5D8MFYm18M4OnTNTyktlsxL3pfdm+dVJmNcJYnzfN
chWubM9+SeOHPG/SYhXJhgaAoj5gxo83FarmkwsaTWn+Tmgnzq1JZ+cFCNTWT+dX6liLQxUtP8aR
QIwT1PMZinS3sjS1GHLqjCf6CXYkNrYVR7kjSox/9FqKmws5XGlFGa9//9vf7FjfdF8GpVyH//7F
yCKlEwwtrqa882409PpEsI2ztuffLsfeU6LKfB/2cNbssYseG/qfdqk1AKAaSKQX3ofjdPrccYvb
jTODRrNNkmNZcjlqfdE/RWOrnyjbxeuHQZHW4UF5HZS4rU4ca4cpiiwDVmJx8BvUMKvT70lpnqLG
5yq4BJ6DbBA4+GafajS8ligJfL4TwfkSYxfmRwyHEXSzo4xHweyTk0er44Odt/nes4f47lsHiff1
PrZJRACnu3Zlbd1zT1yqYWouMnK+u3kIdr3odwBDtl7oYIuah10YyHhjISgXs9tQUwv9yMtY5k29
DTLeBablWwY115JUWEGX2crBAec0kgWSVAbTjeKogySE1Za7RMZmXHCZvJWkZx6JXlwr1B5YCtaz
S23klg+BIQZ6ER9F940meDQKgCNu9pUQjNk7Ywpv1smNNVHIbZvH1mpGW9+mE4e4NOshfKUfEDI3
PtE/fjJMo4kp/yS8tPacKn+dasB6hACBcmOyG3zgJ4DmrLALj0klTolRAouQglRDB3qnifcO1ZNs
T/Bp+77CNx8Ne2YHSpTeDY9wVyRv82hjeJBlv9NCPxpgxjZxpT3WxGLddmdHtkyttNFsKsAYlZSU
zdgEXxLzBubvNTH7YS8HWx+QVDFHVDGtKwN98k0/bRmQ3Gx3oIh5mpJ9IvoP0OZPdarbPSrbFQpG
Av8NX/JUDRyqM30Kf0zEH3Z5iNFi6sgX1pGyNmUgXyjTrc70MAo/eY4G+lBYbkmO9xDLdbfE2IZ+
Z0/+S5fr59TpWs6NOK0KjZ4Z9byUPj9zY6hQDayUzslMZpe5sFEUAHdfopnMCXYjhAl14Zwa3kcP
HqNkfrTLI0RgoyI3VP7AcJ89Fdw8tWe863wqDnoW9zEX6NaUptCITCbIYRi2S7KbZF5Hrzo9DXMI
WMIz3lD/F4o72JWppCU3A6yXF2fHA5BtMEwTql6NCbWuXPtXLsH/jT1RoYpjH48inxrVJw9mlLQr
Lyp+El5BfWV6NtGE0MZIVMpi37cMbhwKa/3OVNgqdL51UlZKht2kEIa5XTv0yACHs7lYMTZaWTnx
Gq75JvlTprtdHB/rFP+EGN2tl5qkYpYvbTNV+xRwExBYfJKlQukimPLY6USfZkXZY+i3zGG53mYS
OTmIvmDxJWtL4TW0subqtl+pDKvvyAuJDje3emyc9VD0HxgIYI5oe9cHzjvwBKQBmX53pjGvMi77
W5ox7V1L3u466E9FrJLD+XRHBNsR16zIauU9ZxlrPS32ryhqTy2YjtMSU4ZX0O2nFIwAN+VVGV4n
Tex30OEfb3L3CVPpVSDTpRWBeIHyvtu6W05Cot0V55LLl9uOhNznut+1MXNPS6FTtXOxdg0AG6LR
vPwKnDcNj6OMryaDbPzodImnhs0pgmQf5alPc5HP27DLd1QFgDdL8PXUKRGvXpHKz22ug3XJP05N
z0rJ1DgdOShYPkfrvIBSyzLMRMhhJjCicKV2+SVs8dnrFgZQWP8MygASGtkqy+2eB9gnG3LY70bl
YN/A4MyPdWvgNeVHm2zL1PBp3hvWfsUnaMOaeFZiIK7GhHzN/8TstEnYtxjKHIX5hhHZ4CQ2//Ia
jJORC2gsN51b22TPhPOY1EMXnLIi2jKgXwG6Rhsb5UNC5mNovI/Z+jBt9e0OACAQnxkAoNusrCa4
eQnyAbJASM6mBS7VXq2KHcbWJTXTRY4m2rzjse4CxWTsHsfDhzujTpQqviSxPIYBHthxCn73XOdW
Ak93reK31PvyPZ97W+F+aRhgO6XENrVpAZxoOkERhSrhbnXv7icsLqNtXYou29Rzs0+n4ars+B3i
RbBqer7JpbFsA0GBNXGIbEYo4Tnq4KbDzfoqmdNQdHL3cSh2eYPBoNiELuQTSBhHzERWTi8VxYGr
nt++bcmUhooy2aYBdEj/bsUQlRvCIS2piUCUJSILGCIyDhbBm5U25Fb59ZsbvLqVcwGdHPUWwyxN
NBJu8oa48UsWx3tgrdRACo9SeU8ci6g9557zns3+OaOtnPn+uhB9A531rOr5qRz86yIIKRtPl+HS
psVVaAOy6NNyzfcwVUQmTXidStYbq8U244noS5l4coO9S7U7k9VNEQHk41Z0pluZV2RTJvO0BV5x
nGBHMLyKSKEM64IWXCTo9hbQ75a5kOsEQ1HtGy+JwGZG5RfDlYkkRjEGx6QPDw0QrUT2CHEjVQYI
OrYZct6SPzvrKcvza2dWl8qOOUDefX7/WDZ7MxMxGyGgGiJrmGtuFj6heMqPmUfyMJk1Z0K62cre
RPtj7hkk/Mk+RX48M/htgDPg28iIKxNkICfzCeDjUknwZdOGUy8kJKYZbs9rLRG4AUE6bzOVPOvq
hxShXAcDnIlQtjn326U5XFyzRc8s2w5Fixs26GOuxuLQUr2LCEpWuHd36UKaEgUU6kTfdVI/DF78
Kmh3KCTCjD0YEFHyR6ujhdqLoovOWnbl8TFZulTxuDQElSKEIhpymi46pg2nBsOO11Pn732rvFc9
AQJ8el+q1smtg2B4nntCLpk9NhfDDL9GuyWj4ckzukvx0vPd7KeoTjZzR8reJHkzOpyegIz1OPPV
E6s9SlDjvhWlP5/kPGwTRfHx7MrvXCprpzr7lSWCdj1UqyqhjMCjco3PJLvOWD/WbFOLajlE4qVH
2rDHiAuW4uafHyh7JAACaoTZdnGeTRTKftxFOQfSKRq/Gx9qIcd00hJVXXBe2YQk8YFDrYnwFTth
EfCPsL6s2/Y4uu/SHyMc60N5kpNm7kh1BfHY+hWChNpX2kxfuxjiWcveULdY5sjfY0bwWnUQ0gfT
W4MlU+qULvQSL51avB6psSADrLVVU3Y2dZjiySnd7PE3wB/72cxRNSt3PnUR4pU5uu5mDCJr4/uM
ch3sk3AQr103qluAuDFZyVM2srOECpAstiMGcwMmhfKO5YmEtU6sb9/WBU1v4iFYWrW6EO8zNVsN
974ztNSlfQtFgb7apZGrtLiDm0tLV7b0damluUsUdFXp5pIhSDBaVDRvRTsuxgbM2v4Fqdp46JPq
6JbNcBAD1aMKJYdcjfmQB7hRJT+Vaoq+qzRjiYEZQ1qpu/4P9s6kOW5ky9J/Je0tegc14HAHHNVd
bdaMmREMzoO0gZEaMM8zfn1/UL5XT1KqlC9r0ava0FJJiWBEAO7X7z3nO260dpfMMbdo78kv6I51
wOGwZOROugIJZR6ylDrrR5oPpbV1khlMVI4hNXDa9JI2qzlQZMu80Zvc5bkzLKsh0JtUNL3ko2Fi
bCCqIGHKv8QEqGG/JhRoit5GotVcItaITWFKHhX3QDV2Erqh7Aecqrgs94GlryrQXiWBbWgjODMF
CF+IchvYkBhaP9YObaTylC/n/no3Ef/Wm/MbIKSnfkbQRjpcWdwZCl0BKgEolwTI2UuSnBvh916y
5eSSMmcTN9dVz1CQaYotOXS+695ht9t9VaeOkYSxhmR/I6P0tYoJkrMacItZfij6KVunWnwWJZjT
ogT77Sw5eGRNhIc+Ic08GgFrtS2LSJntitGzrwtsMnqEm1AK5glqSdmDURzsuiV5r4/rL1NSciIl
lM9sgc4kxPSFc7U3MNvtHKWcBXs6bn37rVyy/dSS8gc2j4IQPcOjinngrC5bEXAYvATEAyrsCOOS
F+gSHEjuSrRjiEvpvaQKmku+YERhXbi2vgEyQ2QN7eBDQRwhnoBtuuQTok/jDElkYfY1u7AD3Vwv
fZeWLXTJN/xv7f2/or23bKUJlfjPxff713p6zb/Ltfj7v/ldf+8ipfcw0ipTm8pxpMlPGz437b//
zZXvpGM7pmlxCc/6+p28qJdcC9t8x+xXeJ5lClfbqPb/9ltDM5NvCfedY3sm38Kl4dmu+ivye8vV
PzpSiOL0kJMrJDYI/l37B/l9YmGJgcGb71AZP5aj3Lj4k03dDg9FZDDFguS5G+q5/iDSS84Y4iKj
kN6iGHyDSD6cIf5f2GzVvnoRRVs9juI0RwAGk5RgBt1w9iBd1xGKHTxuT1MyAvUpnE0mXnyvsxBr
CrmqAcnuSRB7MKc42/TukqLkFe2NNeH3I2V9NRcw8HG37mrwS8ju0fSwhEAtcDmEdpqDtjVg6CU2
nd6V7x5aU6JrCAuLVid7sjMjwWlmwkMbz802w6hhnRn2uek+ExPHiqpyBKhdS0LG0uwQDt4rZ5xQ
whtS4LZh8lQ7aiFQO80rndpNJYv5CnjFXdcSK14Wy/GvoKuBXAh2nfNi8NOf2zqTF0xyqDKs/BpN
QLFKOZGtReKNl3RvnxoW4RH4QlaDNxMPpKKla922D4MLJqOqZtqUdIVVACMhr50bn6NRVV37FfEJ
7iivhbMm1ofNsn2F2oyDIESD6UJSSgpG+3PVbD2Cmrb8jC9y8sFFAJttKhigZuQxwMivVITyoAuT
ZzyFsDgMaaO5QIoxXhq2mnd0XAjJhc3eey9eNF7CEGLKAE4qQ/S99UoInZabv1iCfkcqTt3Q0z5F
KMN7VbVszxYMD8H7njw7gedt7HZAmC1JfhukDbPPp0CekhtVOzj53XGLKwNhZvRhwsCIehIUlndt
MfO9lLBoyfIuiF4goASYLzhAXNuNBbK1D4yPJC4dpEpP42ROjGxauIEAlAPfeoBRxAt/Q+HzXICU
PcD6xbvd8U0YnK6JG69Zpjs0fyFElYQKyhx7KhlTDnYGMWOGhCZ9m9Sd2gk095qt1dHzPnQjlBHD
dHRFdB14Dq2+mmaHTN47ysPqHNZHSvxPEDdBC3b1J/mFUweSu+lCJSTv0ibbTDXK0ACGG2s4E2gR
oA0CuLSS3qWl2+vYrV77CKRL5JF2GBMDReULfWDPH+TKXOhJXimSC/SCXwjuMgbefgOdLxHiqirj
dWNQfftJfkkDSkJsqs6GXeMrdLrdlPbAIpZ2hIn3P+hu07LGGEsw+QhJ+1Zie9G+/Di0ab+VBlZQ
SM+bku5rbRE5ZcT+BP5Sbjkgo6uCVDVidk6H+XGIFA2RuUYJkl/rToUwyPUhH3mc+vQD+MTkkqE6
GHmTB47U3ZvYbqkoDOfWK+pVr/SX1I+ukHLRChjbTcpaApHWIj23qpHemxcj/KCTRTAuL6z8Ioeu
eZRZ+DmVYfPoaOSWRhzdYHCud0zvqyVjYDjT78ehSQTj1u1wIGBOfLCVUW/8WeKXiFCZE+oF1qIy
8PiY5X2QPmrLLK8G0wXL172WxKvc+HhcJsfivDhN9VVSkvSV+rcTceCHOZycY5gPcq26bscgRlw5
gUp3HZGl2z4OH4ERDje17u4aH8RMTSLDGoxHuyWfD7Jjm++DPo+PXdGRFJL3e/SnzbGvIT4uGX0b
WRvVZWVjqqdef0iclBybAdRF7D9jEbxFznWfZOlzpmCVRhZ6nG42nUtvMi/zIYify749+AniJuKT
zKsBN+rVqMTnoLjpeSy2kTQ6KkH3QZrFUwMgRYiyugxcJXk+UhMch0lHFJPprleeRsCVmbtSduc+
c7tTxksBEFVCn5ro2w4oanamtpimt8rmoOzRX+1oJqigBCjgMcusCnjMSO9h96I6rNn8rkfLPNb1
dO+lQXds8hvdhu4WJWF47GpmHakCh6DJHdRGaB/DUfegGsjM85NqN5Q3garmFYX84jqnSRNldA0C
9o8kxNzeISS8ECFtzAKEECqRkohW9SZk+oBI5MUZE3PXNyGngFzcV+duWKSZJs3/TMmXoUvu0B8R
wdYwmm4lainTewEg+NGG61GXzFeDUCNzcDrmsgaJyxPzDjMk1Sitq7eWvWDVoA0R83wv8uXCKNbR
jAJL97HNc3S/1P65wPy7ogf2lsBiW1FfL10E/SV2PjRtTQYKBghid8wtPiQyoiY6yZp+IqtcuWEr
hIo7yiewH9WumwinmeiwGmBNVt1Qfqnj7ktPQ3lVHkqw1Csvyt5nlXefR8F0Eat5JfI6pUfIdIZj
xS1LU7MB48L7q76ojAEaUX8vUNHv26itD/WoHgOXfAqW43t2vGJNOM5qOttt8D6qg/Vols42hfSa
N+SzTd5Ljm4TrUq7Iv0PXRxq4qxQLG7lqzaLZ2VYr2XJmcFXkgSdJT/oxEnjJu+MBXC1K4qI+x9K
I8eG6r6xjkOYnVyoqZGEz7vEZ6RiE1RYzNzFad617heQXCmDfqxPcV3dBou6N1g4HWEOplrQzjeC
Ef2JFaOksvoPPMccOQ2gwubA52FwONyNAx5hOCB13D+ZKb5nld9mqiMplsSKdcpwsqlhLvW2x/9q
mFep1ONT5mYPUNsy3amfKcwtZ3ytUPjSYaijrdX4UNDL/pphWbRl7SRMyMhfWNHEVltuuk1oFdcd
HF2BC5GxLaf1ECbHqjeTaS1xFKwZHWGutjKGZiud07qIIFfEUX5bASSAC9vuCGL3awxoWO8vo5id
vyXbcVfL4toYSAojRwDZVAN8sxtbEBwMrrVAP2Mx94J4jbDe1keSic5hmCF8Sqd81TN6X/ewNi+Q
7Z2DHnIjs8DYslImn7jPh979OjDc2/3iUCvD9wSU81iPtyZC2lPqz2Qf4J4O0lMb5aDeJ+9WluWb
Hxfd0rsjjJrmTa7DW8wpPvzvKWY9YPctjM8Ui4UGf9NhDdtkNd56CrRj4+T2tWjGG7spQwThBHYW
NGdC9VlqvBtVjlbRw/yzzePmoe50cqCqnoEo9S/Un/Elcx06b12Bh9QMse7ZzZUZtbetY2EMzQxr
7xekQxnuAY2iex+O926A/N3TzCa93rh3vR6pTVp/MnAKrEat7xr9kneZwV0GosJO/C/Y9GjHoZr0
ws8kW87bMlMH2sXXvkzcJzd+NboR5S4ykqlgnNK5kPEnhsaz4NEN3ZPjlz12hpg0HpfuF36tQ9zz
fZ2k+zGhoYWFd9wTSs1oCyKDP1AcLVXDaCdoIYEQrJHcr6OwvkAMgjqYcGlmGnS+9CNJixYRASZG
Bt48P0zv4kk/pukttB76LT6GvK9fUoprBHbBnpnhG5T/aJV1ebSe2FeMHN3XRKqM/RJGHIbTz2HK
bVPoklDnWTdXlV9uqqmDJuzxgkZ6ROHUTUcgnptcJeXBRhtLk3DGJNoHjFJ0vO4Ls7gSIAGYVT1R
IhMJTseaeL1cieKpMKYHgBn2SYXqi+ll02rp5oCUj6H6TWIdZMDEOq+77GwZIhoOIRoRYP4gLzpH
VVdec/LLUS8D332AM2wdARLfmU76PhrS+qgD9v80NNp1SVz1rmUmfuFVyr9pTaDMsZHuPFtCsKYp
th+pNo/SH/DR5CT7eahbtmPqY4wQ5W0kb836U+0bxXHs6/TUL1+g3fmuRZRVFKaHKQgsxiwlWhFd
bwYbn2JHEOamk4xgC229h2gavW8i89YnGAT2EX1s0zcS7C+U35EVz7fgXQmkNsKZ4DyCNCaPkCcr
uRE5J5EitU2eoDBf5TPCVrLmpk3Fcr4qCbnbhwnrvYvMPM6AOw46E0yZea47grF3WKMJJ3MJEPcZ
DpCpxyCnZxh3B4rluUrdlzSbp4cqREDbGatRjSEK6xI5NpgGiqMGMle58Fis8ozg5raDP3KsMkFx
Y5hvIkV4OJsQ6s3WNEjfdU1WBL0fO7Ln8GQBZemi+kiQCmmEIFSevHF8qMN8TypU+2CmZnSec9hS
A+qJUDche0EPs9ghOiYDInfuOoDSszY+zOR+5soXNyru5m0oDdbo0NrLvsmwj1vYGpEdbBfNFHex
+pQ6hT44grWlGMorqCvZOiKkZjMoBsZgNm/I4cPKK0pnE6LKJAGtwLA2aBulQnInjAOlZkICCLJ0
qzTEppuBKVnsZAAv3HI/kFq+I8t1Q+JCsG1bStJEfb39yj2qpRktuJ8+oM5CH182JDU3wczf8Oon
TiJgZbjFDl1j13fzCFlK2OQNKDk8SFqhOwy9FDcm+p3Iy71NpkKPUT1d5QZ1WGIVmmAFbEuYXZ7T
3vTOVuXtLZ2rrVs3t0ZAJmFzsZwxr8lDu0zL2SMwJ7SvxIzxSZJx7xKJcectX6KhOthR8UmUyl/X
LkHwIi5IoNN0/BrFe4DU5RRYxzhNwicrsnBvJZE6qD7OnnuMlHnpHc0eBJOHBBcZVBvsxxQZPct5
vlLIHrduQx5gEJgc/Z0dKit9O0I19vvpxk5RLBA4Lndj7E7Uznrt+xaYpah4NctOXyXOQB5Ob9+3
aZaTtmzjIeLe2OWVhWcsQbjUJQYM8tR8bV2WQZtzEmMKfzOLsT8GYF/3Cq1qnbDAKdtrz0IWPX7n
eUtsDqezxjHfV67xQjXrfmqgpxm45i5QJzi7cigJz03YDGDqWOsIhcemZHS1IeknX5UEMFyO2N5x
H0LwNPPFjmSQzdSTR/TB45xXjsp98wq1HNNn2LJFmG8qwzBuiw67Qz0C1U6dh8yZx7tKP+bWpdd5
47nQwCMJYsH8QoF6HoZbDav6Q2xE2Mwa1GyR5T1Dc7wNQll+VlDT4Zrol9AJIPtLetlhStaHS4Hh
MejaEppRXvVl626zcTHOBdhawNRR34Cn2rNPmOeQOtOxq9ukl8ahHDssc43eEm3jsl2YGUGRAQlh
Rf0UloZ8j6YPe6N5yZbtMC8o2rUPD/SOzs4RUgB4xHLW+DsJSUhgHFDxTtENT1R4E/d2j4Lhwt2Z
xEtitxnSBxeKFH1mvINxXX7OSjJpRGjupyK1PiGQpvgjfhIOG5QWj2g4wyF/Kbai6SkwWiRptrQ2
I0LRZVsoSZ2MGV2L6NSagcvnzPw7cDrCM5yCN8zHR0sFQL+rsHFRQYsO6hqcgx/c5UZ1V4y3arbD
LzYuwupz2ifyRTb5uNXFmLI3FzQzkra5bg3i6+t2Aq+Au4Z0bIuJ+IyzDirvtZtCwpnmOAU2N70X
KjwHcx7v/DHuoQIpYre64OQECZavodgbWR08dhWN4lwn7/s8t3Y2s6Adwitg4aLPcR207sXgy4qg
DDc9Qpj/UgU7qr7hCYUDR2DlGJzwvf2U4iEZksnaU8kPO9hXvCMBI/hhlbltcsJOr1EAxktlfk/b
ILyDmbmMrimAMflu6sSwEbCDU/Nqn0UbTrAZkvPi22W8rbEXYEjFMOrasQeFFtGjPZXygqB05pkd
oMhqysdDQcJbO9KNo5I5pWTMbbyG9VBjMpIauofMSXiD2ZDsm8gIb2w3O5YZ8WxuCuRWpPiBEKX5
uqKO1u4JVG7NOJ5ck7JKmXagBFiSX+3rpN/zfqmbmqH5ybSdm2YyypuBNttqmD173w1iujBxhe0o
3xhrdbQQBiR+5wFiZ5vF1V4zYt6ouvOxo47xrvJzBuSTbTwmrfmI2g2RpYkZvFRoR+1kIhcq88J9
S2V/EdDEPGLpGmkDYCKA1Ei1VRwV8tG1Qbt/1EhRCteRuy6Vzbqih7AamPKegRiBstcAI5uqVHR9
TAIf8JkcDSa5G2R+HhtMjDm81qecMLfSVykbPYOTNsJNRR9zl3VR+2g03aEKxpfZ9+OnKmfg3Wad
OtSS6O2pcMZ9xQyqaOJ5o2ODbmDjbOPJTzYaXQ/1x4q8lOAgCL/aFN05FOI5TGykYuGRw3N79rCm
0D8Kc8jW0rprqve428RqiJx8U6KTPn79Ui//NRcKdRgqvp393sKqdxXSsaGhWgzsQtwIqi/uQ4Rl
XUDfRLsQGxC9XuSChqIdTCEqK0WjqeS36dvQWnFbkPVuN+YWVZ+3RfFz6LSX0z6J40ufwgNciNPu
a6bgE8b9ywlnIL9k713asfnJ8Bw8z535jH924pVFJUdLfZ/20eU4j9Z1R0StKQLiUUdNzwpJJEgN
p72RabsEMqJd5+E5VI38qKtguinxzGNjZeudGqvYIkgszjYDQ/s+kW53NMSEztNKT37rPXcWDvUS
c07douCszcY+lZ04yklFx9zIFsofH2A5EIEi3AZs3tQmm0Wt2pqf2qFHo1G2xwlI0yZeZZC+0Bvn
CwHfs503n+YKU8wyWqvUPiCOFAfb6d1jXBn8Lcr1FZN9ZKlZ80G0Vb/F8O1gGhveAmQhuyIfUcYa
1g4qMMqwiiPXAJuHgEHuGi+uzCe6aGWKpCohe3LrGDAFoKDBHhjQ9FlO+4z5YEUa4ipFPQ9ZvCeD
ugn1OrSgPaY14zVktStpTubGxsN54QXmBwvHwwyWHMu5faeYeAAJSanY3cuka8dtlbJiFU1NO8pr
35jwY513chjVEx61oS3aU6bvyxGLJoFAjuX41yir+0vpcRALezI3E1LDaLBUlCcVObJ9yBm5bhvz
AsEwXKAAfTp7x0zLpAu3F+ZFVVcOpwzS2gCO3pG4Rs+9qq/BQffXIXc6nxgw55p+zuBGNyBAxrUj
mvCK3imWOwUohq5tFxfDborsD4rmwNW0pOV8Cnw32+c2kvAIR3higoMNnHzeisB3EDbsvDn9EsRR
dj31RrdTwZjvDE+NDzY6lpJwl/vKGR5o5+X3E8EcLnkCTFfJtRw9KuZMlPfEJlM9hUgBwYkT5gIB
fG1mo/jAAQJkRfhJZF9NfIl7W0JbWlu9sDatxx/xj3qb1tKK24monz7wq71fhvP7dn7xxsG+CpZf
GUNa5CXh49cvYsDjesygH9wGMbJvayBVZBoonFGREnAcTPB+ja49lSmiw4TWxgU4j2w9YoO5dPrS
XYmW4zi3yIZxwLAu3Y6gOP+Q5cI8G3OaXNtLIf31v1pG87Iugr0bO+cE3v3RmQA8amd2dyD+n7wJ
hmnFQOTeeQOw13LIDLobSvRVCtiWWAipnwm3g7fhknaeTAVznIEj0Jg/wyZqTvRJGwJiq4fZMPDZ
edGjO1fmtY87EU7LNnYd+zGb7yYmO2ekaMaFEycNXW7wIry6eJtbSyxAMvu4mfwGlWKGKN4lG3ig
Oh4idjxrOoIVRelvF8QLFgbLr3NygcDdBP2oV74p9kVXF5d0hqwLKMQc1JwPgGjLW9g2b0gJhmsz
JuAiHY5u75Ln2JX1ue1rfdFJH8Q7mL0dN0y5CS33wY7RlDiTcJBVFlAypwjQqm0gwBvnwwif+sIY
PO9lzq0PBDlEp3xCVN1J94QZ83mO8pBCxN0jhvs8GXlwKwf/0BW4qb2hDy6zrMSbiZ6LiYVsq31q
J/fkGHfHr18GAIjkQ6XWBhHAMRmpBYMw+dRmU3aa7eHa0ZWB1DjZTvlcf4mj8hLX832Tu4/0s/tz
WLQKHrc/HawEKAa2rQ1lKUuKJIuhM6p1j9rj2hvxrMMISc+iTI+lxACmRtqF2FA0x4AXHXjREVUF
QGA0GEcZUj5xvNi0ije9MBB3tT2BArJODyQN4G4aYmMfy686+WxcmcSFqCEGM2sgeKI5kpAAwXJd
jgXzK9VQEjncQWXU3ML19q9nAuUtFYcLSfkiM2w2ua7EqjBN2L0o2c5EA4BUvtLuSF3fqSspPkgj
GYBimg9+NMm7FJsRCLfJORk1EovJiZlOmgZtnHFEASXb+MBrZv/pazijQXMRt6lFeo3DoSYgM5i/
f9Fn43QHDMzfBoziKnpdK1u1w4bMoidDZsY+xLuxYW4UrFsxRBta7t0hjEvgQt78KqbT7JRsknl1
rvLbmf3rSVP8o+okFW8kl8VOmieUNcVGBpg5ImE0awBs2WHoemqQwTrpzrgzi9w5VKVlYOcC6Bkx
U3QUtV+H3cYUDA88sDGOoZNLx+yIJkMbiQGgZNQiwFqzcJ/NwLRvo85Z4zfqVqAwg8dioPTTkU+L
hnQRdLzhVW2JG60d0BtdIi9q5h0Hn+xGZgJb6Kjc317xAekFlPSitw6JR5e4NIneQfWxyn00/vT7
EHJWSPhB3O1gesKyqOqJkIyJlcAuBL7UCP4bKdIusaBlJpEQT5okoVqIs6HIljDYSHccndItUtVP
XrM1kjR4qK0SUUhV3kLfMO45WhB242yZBVQbV3BPw4sdWCpobxZ1Z60FleQai0G4DlsbBxp6tZru
WcY0a6lUdNEWVEgKKU/cfRpQGpaJ2T+4aPowZGQRW7cudy6KYjSk3pGorODszgB7A4ka0SflZVtM
YEoLfyiPTYrzJ2NdvsUQzcq6pBfMTIZ2SUjoUlLNM/esz6YDqXPy9bRHKf3xvzUi/5JGhD4BAo3/
XCNy+Zpl3W//4zUr/9dvx9cmJArxW1yj9fu//7texHnHzqBtlGlYN7Ul1H/oRex3bEVCWK40XSF4
tP722z/0IvKdNoUizc3THsu3BvL4d72ILd7h4CO2TFrSNhGgWH9FMGKrRQ/yT0KoISx8NVoI7wcy
aC66wOo6yKC1GMVWgdt+qmS4rPBRfy5lQvNbCif4oGEpk75BwtGWdgWjU+BNhyJgr6XPrc4Oh741
LXdiEMbYPKR2QSWufY72sdCZu1ZiHLcEu6BfDUEsEb5WcuJl8lIVLZgP4bKUFoI2OA2evVi8nfPg
cMJFS3+y4A4+K3b5S03gFE8bI6hUwznzECAc8plKy6bjt8kY0V9mSLIpvCLrvWd5/cmNBHI7yGoe
2vFk9Lb44xadfZJtc9PJn4chqHCL+UHycRgdPLi5lgYRHC4xLBm5gVtl9OIBKkJxBxvaIE489ZHw
cnosHua5Ga+TMst3bg2CYgrlJ6JLEhTcRvpi5G18UbiMACc2HijoRLQ8xE40Mp2v2qt5luKoxnJC
yuiEBxP56I6RRrSz/EQRqRVOD10CAunYBA26WLgRVINjUnL2slLRnvNaQkNbDJGFMfhHFbvlm2TM
RpdU4Lkn/HsTt5W99hqz/lzEefLMZCj76LecGFHRiJeJ6dMTIyO6hJBhw/s5xQC80qB+Wmx0pLpt
Q1cnRDGWEVIgR7cNsxIjQ0hMLLokjd0n5qpWCuR74LXyqReM2rCqWep2QMR9PetxfBSy91Yuhokj
92/xylyKMG7MrO2mqUdjT30pbm2398EQRZ2460trJAasoPXWE8t1a0B5qjEXVGXwmDWTWmSL0jNW
M01Zi1ER2fbrUFnJxiPC9UaJTNC7rvHuFFTeDLldg92IdblciVirYwUH/ij5aeKmjk0yX+KxY+SL
3wOad+NMDwAK8x2Lq8k4pET807JpbqaSqfJFk3mKCYkVcnmLuyHcoB8Qd67T+K+e2bFHdK1SxzmL
wF46xFKRk1IN441yW4TMs1da0Zaslfmxgz56QiGO9jhpyY6mP4br9spyMwO7bdqhJMIuEDYHMVVk
0zdsiCMoszxot20ugUP5UjmnynFAcJkKQvWhTkT1RE/Z3k6I3shtG614lbSS9qwbTIPckUE4Qeby
O0DbYJ85aRSu5mzb+bP95pJFn1+URqyYomWoPxpY9zZoqMj43BvWfI9xBXtCxNzVOSJlWyg47Wzx
jBJ/drH8qhwnRQAzQFhQr/zOoXdZdlYbrwvp+Pe1WxVPXm1LUpfGYrqyjbr6gkKcqlLZM5gSDLe7
tp+g5kETGLaGIvr8wqyExYogIn7lijjGCHyGxstc95XAOVorlg/DbpiUJbNtmHuf95lqxyCCaVXV
SPAuEFcCL08LzdLF6PYO3fmAdJZ3OTxqN0KHwOdjX/WcuDk/6bRt7z3QlHd5HSnw9BgSjpT8ZDvk
fqXMw1gbiIx4JDoMRXPlHtuyth9DEkwf85ygnHUjKpvNd1wwCyOkeloxfttTqi6wd3BtzhOGwvmV
QDL3mUevp2856nsEQxUSq3RJ5S11fQoKNF8XorNGZPS0cF+0bxdfBlp6BrdCYt9w8C2YH/WDe5uN
tntKa7qzTpPQB61n445gPdgqY6Ky8+hZw3Ub9iBxnMj/FNWNsfYzL3j0KRy2VmVCR5nLsP5sKjsK
z8Lt51cTWTohZpU6t8mMTMRMCug0MYVKTQbSJph89FtNl5+bBvOhaIJ4W4kBgmVUBu/LCfSfz6j4
EA9MwkxGp7sqscuzSY/Suwj4J/cwuPNzqNtxk2cW+UAm37tQjR3cy6qN0IbIgh5HpYfDRLIzJ3IY
Qy4EwiB5FZEnazAXIrieq8SiqO+imKO7snFMOfaBPDpkCrUOhktTU5n3GbWjZ5jdrp4j0G9llX1k
2BsdyMFOTllpUFHBd9m2cHaxNGk0MgFCR39gyW5CoiCjpb0EiMC4UT59AUP77kMTe/0NCek28b7g
DTvKjGNxpQ3nHJKgfKCNLTfj3HQsqrHjnjyCZ97+/xZj//Pj+G8fi3KqowBu6v/538ufCYhfv7av
3/1h87VCuu0+19Pd56ZL23/QoJe/+a9+87fP/1KdxbzOAj39q1Lr/9Zd/vqRWM7fburXT5+b8LtC
6z9+wO+1lue+s1xqIhJ1fpfmUuz8rs315DtPKsKxIVMrYUubi/691hL6nfCowTxPSSFsx/5Gm+u8
A7PN4sl3bcDZUv+VWstaSqp/llpagoi30Ae7pmtR1rkORd23ZGzDC8sxjWyJj97Dp9SndY+dOlMT
+xj77pCIZOf5uXFnKQX7orFtmjs91J1v3sCb3y/4G3KFmyLK2+bf//Y9oPsfv4arEB5I6kdvURB/
w4SXFFQ6iIU8dFF2agzxpjQqzl9f43sV8u/XkJYQ0tGcGSl7v7+G77HjV2YIE5eDIJ3DT7/+8T97
Cd/++KWo/eYlBMNk1H7Lj6eCSffkhci1trK7X1+E8vsPH5eEog4KQzNnkN73F6ncIaBrzf4ov4bF
kXuz8WtnCytwQBPr93/ysXAO+OPllC1dTaqgAtL+/eUGhwO1VzJ3nWLfuxpNp3wUqSWhDhblw69f
2c8+HUIRlc2BxDNRa39/qcYkA9RkxnLofSA9xODhkq0wUtqQUBGQ30+Zode/vuTyZn1/73um5QrH
IbxBUan8cEN0VDbxUHfyUBftIcqNJ2DGLncwOkXXDqBtGs57bDXRznNgZv362n+8WzwTyT2PMQ+e
p10e8G/vlnw2rL51anlwQvS8RT++hRzMN7++CAvIH14gCn4Jmd8hlwKM/ncXoRSy/aiq5IE4GRhe
76GQXfz6Cj97GbBBbJtrAP//8QaJzclxDDOShwYcFGi/rrgkIe5PbvqfX0QLnlqOd3JZDL99r9w2
JPfaNexDKdNVZoy7Tpe3/5XX8c9LLL/CNw/vVGfVXNQBy2B9DtrmbQSf+idv1c8+DJtTrdIkJSjz
xw/DHRnJBcsNXiJiog2O2YmUzl2mycLzoy23iEkmEX6pX7+yPz5XnmmTsrFcWjs8x9+/MkQQkLej
lOdqHLt9zuycQNwh2TYJOO9cldUj5t7w+OuL/nHd8Ey2NO6L5ZqEonx/USgOCeG8hTyk03TWtn8J
necQF+affGo/e22K25oVw+NRlj+sGaVXoMxGVHVwshuDbqAY5X/hMXXUskWyTEj547uX+KZsEa7b
h1nVWLix9ZIGxMns46/fr5/dG9rSDiZS23HdP7yQ0tBdrXN58NWzBa8Bzs+vL/CzR+jbCyz7yjf3
d6KcDChcKQ+Fk6XEVY8wAiQ00V9f5Wcfu3aX+on3yqZ79P1VTLubksrmKpWagpswj+YjK+p4Jy3T
PPz6Uj8pXDxhUf6AV5BsGl9Deb55RYYKp6IOWdtahfIALZj/HnVbjzdGdum67zM8wZImTiQ1olIi
w+vHcKCH/utf4yfv69IlYxcxBevTj8s43NiqcqzaPjSMDi4M07+dF+XqX7+IbRJq7GKgEkT6fP+2
enZcyXjq7UPu9vLDhCTtMNt+c/nXr6I8S8FHsOn7/bjKKqesQ7N2ACsPKHqU/eSG0Hh+fY2fPLDi
22v8sMwGA1oDGFjiQPjYErRSIp0cDeM4ttWrE5oHGyTqn7x5P7knearoTLJzcGv++GiRmGAXflgJ
HMb2ZW/YBMOtf/2ifvLwfneFH56tCVUjJjquIL1yeXbp3DkVqYd4/u0dOcPQv+1ObroYZu6vr/yz
u8+1NDcfFaESP65ONa4i1NK5OCQTZOyBKKV1bDEj//VVfvYOckZx+Wn0dNiEv7/9GMXNoXYtdQij
ONsWM2hewCfeAfRY+SdP9c9eEElAnhY0oUmR/OFOH+zYMkqO0SjCerkezODj1LTBn3xeP7mIbbIn
mtR9VCxLW/3btfD/kXdeS3Ij2Zb9oYs2ODRe5iG0jtRJ8gVGCYfWyr9+FpJ9u5lJXtLY8zJjU1WW
VkkmGQGEw8U5e69dSUXyHBCFfdsaBLKQfAabDhHhX981SuE2sj8fiqcl3iyBSdCQ7tfrzt4WBeA3
ciWWtqoIwk7M9g8X9IsPyNQ9bJ6c3+arenPXdEUPy0wLd4+x/BL61yqpYYz/Ya01xS/v2w8vY7y+
b13uxD20Jkiv5uzjmKm/t1FGgPyqJUjyfdoG/omoRfg+RHfGN01hQ+btYM2BSTBbdu+Wqdp3mMnR
NDmIX7Y1iV4zQhPyiTSBE5Bm0Emyb2heEZlrEQqGUdCJDw4lvE9DECHcCJRD1DFiTMQcNZWdZVpW
An57GVNqUlOdqkU7yfq2dJPuHpxYoNZGOIlH8sirdlWYBeoXfUqaSxdU1U0Z1+77wUZWs7SHUqMG
pQ1QnPzKOHSZLJC+hvHnICM3Yj8GFiUg1lGj2+CbzR/jdOwU9W/WHel5BGij/gAblucRwjIdIV3S
mvnNSDf3fWwEhGuNZbTpOh+TkI2xgHAG1+59NCP+FJNhXGcwygCdIaOE2IPadT5zj/Pp27BU95CA
19sQT0S3sw684TKWJBIsR18PceQRuktwVX6XRLFnAANlT9fOu7vEdzjLU1Lbx2478TNhTW5Sh10G
mPNmcqv2PfqN6EGTjfGkgjh4ErKG6lH0lbd04eeeM7Ivd3hMwUnMT4jluuSVYGNcD6F0b1wp4kf0
l4kPW84HgpFyAfSnc9JhTd1K11nrBPhxlb51XEnOVkgK6F2Zata5TPwQ1hRufjkaHukDiPYXRPO5
FCynFFhQRZOdseFl+jcJvkqtq5Ck+JVlaRbRAoGFAY6N2bsiTDTAFH5CpzuvYeQkBELyuQL0acYs
7xAgzjoucnqN51rgx7dR9zUIoJyIzEIn9lYsrWG0MnPLIqnVisjDTXVtAso9hIhQcgVsaxHrgcKJ
WnnZPamOicOFFqPYRlEQxlTrR7LDEZa2FxPJgLiXU6nTO087q96DUdb1dRmk4KSZRDWPMFmGEkID
U0+/pWFLDbBqGlu/eiIeKNRWykSkHaeu9B60borvpyjF7RD2IYAfI7vWowMEqnTcdSmC7KNUY78v
6fs2n5DZ9+Iauh5uyYmdOXRm0mIEXW2EBoX5jToUCSewurAhW+Oy0Lp+qZUBdexKGOCWEdvngdVt
UUtmSw1LMFDaMNpUdoznKbRH+AhG7Pgr7I/IBHgYYaqMPspnw4nrY8V55iuzqoUmIWzgiozdOu5V
sm4i2e1hI4k9y8iE+NnEd5JAAYajWntHLaMFEKdRtO6pocJ4CGeoa+efSQ4TC9pE1akOKUmpwE8+
E6DRb6GJZM9Ra+cXvUAtp1q/ubP7Bhy7B4Kw9DxO7paef5RB7a5o4lQfMZoU72SdXgtzhuemsTYc
7Eyau8IjvbqoQmdt2CJfStLBNtSVu81QDZ/qJm8++OasnJWZXn2oYcGtZmXYF92mz6/iOrvyhrAA
9RYIGREDyoQmqTaF5jJQTd0EVqQFRxMby9aNM8Ku8E6CFJ5i7wOArvpbGHjxl67zgm91r5oBwOxU
YS/zyvQd+i3/mAHf2hcUXT5BX6k2USvDq2FnNAprqz/qpekuejvpvwWSOBERoHlNzDG/hVSHsmIg
USLS+wBbnz0TEoXmH0I8cHtfAeMOMoj1Rd+gSbQC8JWWRdoPcSEaU7OZaI+84LAQNGAvjh3SIauM
aO1L2/5cjca41zsq1KMTELQqhln2ZUVLNpTBoVfuuCpqvT0Ynoy/9F08bXQ71kCsO0mOtY6iGMYB
b2cRCvy+TIX+WKW6uC1xSeiLIKiGG4p0xEoFSuGvmrUITtJsUnjGG6+yta9wPsPPv1+o/7SsvdkO
eE3DlID3gN4VCJ2abbzvxOkf9lDC/MXW99UiPb+NH88r5ATkw8TLGH0ENixvQ8QZZhFegqYAXRCY
1IiXY0Y5fwPtY3z0pfl9LSRiI+iDFPW+2aKLJTSTXHeSy7RwXSG0PtgK6v7CzZL0tkXSS8Ys9wyY
B0fvPRsdWn2zE1lYWvtlSF2YNX1GboxkVYZdj9WOWx8CXoD5ZNNQAF6uAShy0Js+QSNW2wbR0mUw
h2CLS9uH1Z7WaI8jFdwAetCPZgYK3JPQ8wixmMhsH6IA91sOgcyI+420Te0Tvs3OxIuWWmts6NF+
0Ibmc6nTi1LZnCKYzJJzpejkb3q7EqCqmzD3drnsixJzNkhCsWIvjSeGuTA8J3C3WpbB0sm/AHIe
XHwyrV4DTQWGp00fsHeQ1kIkXTfsew6JNZJEPRNrqYfNHvA91kMMvr2DTdFt7WQnSwuqAV37FMht
VeGRpY9VwkfL4TLCo/9cwDje662mcQ1xZiNUFM0nK3Xx/IC6XKM9D9ZuDUZy2VHUW6KRdO7hyIqj
ruXdbZbrxdFyKv2T69BTN32VALezpq1vZe7DgCvvyB6m2jaGGBZp3lVnD3vZMp5I9AOg7HzRGs3Z
qUmWe43yznoCtHW0FAvViLsYUBfyMG0ctnzowVLYYthUhfiGdN54Jrd8OuJBNc/1y2IoeuJd43mF
zOa1knKa0W3ZERA2UkDiIZjZqO278mWlZXsgaAIoQ3wrX9bitAqJMElf1mh9SOaMq56WAe4hEaCI
7Nz9kJnB+PfbaI9zm40chSrMT0V7UpY7LLIGSuuYpvu2sPuy2GSm7NFMxc+/nwl+sY/mBiJy8djG
cZ5/c9ApnAERZDJMe8esmwONPcJtqMGvlWyvv3+lX8w51PMEcCaa2/5PBzdSnsZ8qmJmUhmd+wYe
kAhW/0cvYb/R0nh+PyLcIAu0989alxyrYvjDRfxiRvvxIuw3xw7OIeSXAD3fjzZaTuKbBd78HHX2
7y/kV5/KXLymxEwGqm+8KWBiEIP3nDjjfqrd+oxU2XmeWnu64rwKH/+Dl+JMaHsMAc9AxvRqjsZT
6yLZmFX5g4+1W2VKIxtEtFtVZPH9719rfttvmg8eJ3ebXhcAHvNlvfhhPWDXKz0b0Q4qQB9LfZKN
sDsdxTHGb4ccylmOCDxDebC1lIOdpJLj9IfT9k/NJIqmiPyhz1mcU3kPry8XqoKbWoHboc4PUBna
ttZtil5LzqN0AI0kuOT/MCh/+YqeDa3QcKlIv62BZ2nT6aY5wJ4bfe2sQsvBkdI302WyogbsT6V/
/v1d/sWDRmnQhWXEquf8VP3xqz5VYZshJCisHWpNlNjVH5b2X4xPzsoekjnqFuKnZ1lNwSTsCq1C
Xik42G6CIlwgJQbM9odX+uXF2ECemDHolHpv5qcpJ3mAfbazl3Vbr+m8sEo03t+XAfloeHipl1Fd
fVtXJRKrANoQUs1K/fLsRSpEvxKZxCP9/pP5xW1jzPk6KkRL13+qrAeozzgocSyoCvchst1hpZec
Lky2h3/fjHBRXgiTQU595O20zhk5GSMiYve0jox9ic2VqkKzwsfW/mGq+kUlEFkkl8SIo4399pVQ
M7ephuV5z3hp1jmp6od48u87NWKgs0mLSQHpKt3U/qPXpTdGAYgV7G1Fi1XcTqA86XuIds46xDF3
GUYsabssTcWjJItBIiMZRqwAmvaHRfNXqwAfIf+aFoSxt4MykEIEAOsU3EHCxG4H1VL/dtHWbHNy
nlqw3omuNlrv//3jQJ2FOqFDz5gBxLzxevrqbGXksug7DB/u2pvqtZ1Nfyjv/zRI55dwdYuJ2vKY
td6sPWg28F73Xbd3cuaN1irOskv3BWCt3z8Mv5gXBcUOSyA+oVr4tu5Z6V2fCrdGTj96O8NrMK2A
TC8izJDu7vcv9dMkQrfZ567RnkHm+XMzoUBc38UcGNM2Shiednn0sbD+By+CutiYe8+m87ZkLGWV
5DRoOJXij4/p38NUMCP05b9/mV98PP7MawZex9ROP+j1CKCtGRPIYfd72XQluQyZFsAJcuzimfIu
TqGXV/un6Ojm++L8PVj+R1HSjxql/3WOPtdFU3xrX7RK//qxFz3Sv797KDL+e/sj/zeqnVCQMED+
Z1X58Wv9Mf34St/0/Y/8Czz4Ut5m2Jpi7mvzl/0LPIjA3ON88l3bBEPwv8VNwvgHDRnBFAlZkmfK
5sH9p5Ac2RMQQwQRPHWCRoDj/JW4SYjXDxbba7hTtrCRWugWFQhnfhp+2GX5wNXIREWVawbtmgQE
eTKfMw6z5yyJQnBnXQzwLgAege8PlpIldgklXXx5ZIP07YOSJsQbyfpUYDqEVbjyKEgv8GJTNssb
dxlEaYlbso93lWM+h1LgBinGg4cKilywTBzMLN0SbBmtQ+I1iEAdKyjppFvrzVEbtnFJQk6YWNZC
R6y50lzP3moT0TFT1t5m9WRd+w4mk0HmnYWTKbb8LTmpWMPoB22GPNlAGelv2nKnpB4dK5QSsP4D
8twI+aIIukZdWJyiKgyX1nB2VGTtapaoFYbn6JHYuN4ou4cpnD6P0tWvJnQaztiuap7rOcSpMf2r
QeL8rpJ28hCXREWBPDgpuEnYRSG05roMKE22ameY/h26D5s0+NbalrADlj4g8LtGA9Wfh9WtosR8
sHVVk8yZlLfKrImvLuSF+qVxyHttpwwju0DQ65epXqwSOaY3fkQNKoNQtCOcMVundLp2vShtAEcY
rQAEm5sk0/WD4dSbPuv7O83SD+P0bAVW/czp/cbRHbkcSgNWK/T6dRDVpGLaNfAAfJyb0Asw3OhI
sT2IY8COAXWNBMW6ZrUfStKeOXVs0jA18HkBteGsa0I3iM2DEVWnEbDCu8xAcN73o3kBF2U+duTa
+wCroFrZ9RGOSr9UVBV9vRmPs8Ebc692qkjdKZRhPRpD5y5xga0Ik8iv1G3A9kTa0cZ9SGL5uPQJ
gDvG7NxXKL3IyfT1i5CMM8OvCSho0w4Akveku0pcgVfiDQv15A6/KTV7gBKWm9obaAfllnLTe9+T
W6T82R16INzcGDFV31/J5VkndxZB3++lAnlOCAyG4KiFs6VhjQTSvMht92y/uFn19J7KEy2HGPqF
7lqkUqbge82CEFHs+BAJP8E1gsGWx/4qHBPtMOli21XKPqR9ZR9QQp29WNW7vorUqTIsEtwTHo35
aKo0rjBpynh9boBhP/Q9GumGUGEzbqLTyMFlaQIYLgozfLb6FLZR2azNckSdnJPfjWI5uWhV+t6e
QdXZyFMRmNMN9H2UY5E+LJqKT1+kU/9sRvbSrZR36hCjX3JLTXtZBvdeGVRX3S0xthXSWViJ/6Uh
GvcDPXdc0CNGURz97maqw2gd58Eio3Dy1RXls26BgVejrh0ohJeks6TOBiKLdx41pOiB7dxEwG8u
WMzNe5GScUTSaeJWhHXiiDtS5IUe6oXlIqwteg2aXVKd9cWxoH7NibotyPgx9DMth/yQp+42zPFh
tr0Darw0zJORwYromg+eloxX9OwpENNJgyLdtv4CGo48SisH0VCv0kZ/qMgA3jajtI5UToA69/m4
lKKeSIuFMM08XRwKJ8FRYfZnV7TMQTyEi7ggm2Ic/cdc0XNLU+8yqaG/9SrecFYNGTuWfNO4obnH
zK9t9RKkKWKFuwDS5GA63j5sPX9ptty1fiZ8tknS7cNC3upOGO+I2zRbwz0HgXcdUafvGx3XSNPK
iwbC/grK86MVj8aVani1SnMagO7EI1UaTraodLoL4eSNqzAYJ+hoYbCii91smro/Azb2d/Rg8YXX
/qrHL4FRjRTNWeKeNW78aMiovx/ANSel9W4UdnjW9KyloB/tmrTWlmSoTBskveYttPXwoOXGicYM
gKE0LLdeOtxLKxxviHtnsWgr8jBT8nVVkBe3AQarRZqQfYTbB3c7U1XIkjLFebV1tbGksohQnvhD
7yqGBvY8JmueqDw7ogCnge+CHfAnsdGztNi05K2sEzt+lxfdg6vPpj82VwvfIFgkd62HIIHBbcQ4
1acgmC7YQNYnE23FGbH9F9GN6qapkzsPIhUY0GFT9mRqa6NajDm2byul1ZT0899AJXjLT+qbgfu9
JhkxXaSRirYxUz8ta2IZysJ8bw/TiaDz5EEkncCWrfA+FbJ8aBttNwiyVScRAd7RHH3lwtNdgUrK
91YyM3OMdl+VwYb+Gq53LJ66SepKQIyyopGJH5zF6FsPLOYxjlmTfYhs1yxxTrltdqspq5g4O6Jm
6E8UcCx8uSliZ5fSFjsGlYW+nfaa3ZS7zF0T22udC54wHeBWNGCYKqiG222grf2KmBEFyeXSwtVZ
ayNHWwV8ZDtGTb1uu2MYBswkgaLhN1jn2cAoJkZ8T3F5OQqHpuCU2Su88Mxzfbejql2eYUC6lS92
QwVTlvUIfyWBG4MwWKwkN2KoTIJnK9bTgeZfCGNGvKvmOGBPD9v7MC5vOdCN+7KeqDuXcXLNC8Is
2ubccmfOYzJ9wJ3wKdI5IHftnE+jxdmyyZzk1Ituk/nTRxeg7z4YuD2UcId7oGggx8r+RLseerob
fNZG+5N0mhZY1aidDI8gFxLgb7yR7YJNCNmaIjqZCsmkobVPq5XlPrGyeSf6oOky7ptyrWmkKWLy
FAuZTE+x8oCtxBWhR2bjEs3VOwcjpJGEmQ7NbnmALO0sihgG52Tpu1gQz9MzeMmjHw9Mp/x6XMZf
TQwJh9jL3V3sadjwiqYpyUrbNIHy94ln5odo/vLyf53uADycAMx7Ubqtiia6KwxY7k5lYc+Q9rRo
wzK+upa1F+NAWEQ7EeTS0wnt6Y4bHrlTBsaltZ97ztLV3ObQiYTc4VZ6GwMZ5mLognw3Ys4glVFR
h6+8BnteVKP9jWZ8claDAAxC1u64hkJFoDfc11PSVKS909rRFl2fQ/j11Z7lPqXTRQRdOIX+To61
vh7bGSoaNeERg7l5C335NtFCAsmCHPRppGpAl327Hf0aoEZNzz/0XOhH5Dt2jY4fpsWSQ+AM1MWJ
FFp63Wj51DH3tdsgLex9k3WbqiY6QVjqEA7AikNPVRvN86IVOYvxitTR8bbsc21Z6Xm1RyfX7sYi
UJuq6eIjqi/ar2WvTtpUPKrYMQ+OtL5pUzdsVAHZ1ueouDYHwJjdUIdf/D7cxel0Q/zUByAx3W5q
JvPowxif0wyBLNItJ80hBAnsQr4x2+aYA0HL6EssdUHGtCAzkTgm7SbrSVmjZd+sut4Nr2Eu0BPQ
sOkZG2vyS8azYgkj22eYc6vt4cgWhUwDtpwnDY/ElhrVTWAa6aNOzRGvfg8nwmueDLeut8pMj8KI
2SxbOpgTFZf1QtLSBGiRWzBBA5sb2IVQajR96flQwxOAZA/KnfqT3zjfNJoyBPdO2TEvHPte9d2a
G4oiRTgXMKDdJRizG10nd9jACL9hK+ffmj0KMPAU5jG9zSLfeGiGzH8oiCZIjDy9ABMgDdXIHhFG
sNzf0T75LGXZXaXubYMyLZd2bG6D1imOmV/mD5LlakE7vT3Wg5896DkJlLqoSOBr3XYnVDIxNxv6
VcvrTWhVNuyOyCxXBuvNJqzT4E6ZZX3bsPj11RjcvfxSCv1izcCkTjT/RMhIJdNjcDZiQsGhx76D
P9bjcVSht0omfS/9muzQrDGWEojcCgbP0sQy+4nk2xu3asoV3hdnXyqogJ2Xa4ewwWoYUmIkXNiX
j6SVUjkJCE02MN/fqOlQxUpD6Zw0ewEmZIesgndgyB1gczIimcsXNrbdRVLbHrHjnXh0beUshKT9
Y9V1taDG9b5W3b2ZGu+bLJi2Ly/BieREgHm20rTxSMfAOKiBmk0u9ZsWWNqpbEbYiFm5rit9ZRb2
rky2jlU9t6n5mbBYC2i3/lz5+QbqFPbfpwIUtQwP5vBe6DCQy+kGHfPS9OR9LwlHo5oVgA2WAiaI
nzeHVPHXFw5La1ybn2kjk25HxmzR4mXGHBv4y2yU+9hGVm5NabysBMHRRXbbjw0YnKJAZNLn9R3b
DsJjm9xGc8B27d+/pnEgbTTVXaFuYRyu5bfQqL6OVvzsZ/p+8NLHoZpGQoPZl7UyebAnZoG4pfMe
kn8S4ju2Ca6+9HTTFgisDqwQ1aMl/eBOr+aqtageI8z/Sw9nB+McWQxJsX7tqcUkzXI5fp06IraX
guVYjtV0NeH93qWJm5+aMHscXn7To+RCHpIJz7vMt0Ji67T0jvwMCA9wo+hmRmfcz/Ic1zz7yiug
v3qVuZl5JEvShL11PW/LBSzevCyNYzq16U1aj0AK6jn2brLSG10jv1NJ1HRGFRuXKoMv31Sls83a
TlyQVovLKLRql3tzwGBH8B9XvFI5zI04yb2MVRiTsGohu1qYYf3WFA+dauArA2c/vHw7ZMCXNZyX
zHv8Lkf0eu+FXbN8+bbt9PjiNNVTFdjB/QQ4BC/o1RLRhzHjGSUpEb8qRsOJTZgK6/r+5QsJBbSs
e+K6X75l/ssOTgg5U0yiXcLVjgEDG/GN4xasYuVdMIbxjbB9dUii/jEiM+FGG6lB1K1o1o6TbS0w
MUDq9E+5J0oiodT70Ahu4z4eDoGlomubltGVw8+RIEu5ahksq0rIA65a58wi/85uY7LCXedJ+PA/
7FYcIp4NjuNIBVxkUT3kTzAijnkzTP3ae7YA4t7UtntIics9WPOmfXIz0lJKl5ydhh+OOWTDxQ8b
MCUIgiROcRY15/T9C/jthTsE9troxuo0pyzu8mG8MjWm7AfDDFo/v27nXrtLPeficSw6v3yRUmGJ
d6KTpir/UBnFjpVTvbDaPyikDfvJFM0NgU08UlVMHhcpMZVelrtWz+0ThPvPrSnjh5cvlR/h8pTA
jylIbp04qx+0atIXiA4MQuT4lrgCMlkV+TUDlfyFbQ/RiXPLcABSBmik7q0Heo/pNZHmFUqu+fDy
BX0ndgcOiU56KDOVPERpSOgas/zS1oH9dFXcbqlGCNbHUF2nFLZrLLPraJNnFHj9s8813cHwOINg
xGENw5AqA7mFTdLCsipXKsMeDNKD7eeEPyUM1mF2m0MVPKL5cm9EhBSxj3P1aXRS0t9T+WR0FGLc
+UQWMtsK+Eb3KYEZC498589jxOgbi/qdLeNDyIFvrmOlJ6pKyVkjJwasnMgpDBnbLjDPvT6OX3u7
w1AOI0Fr/JDRpVo2QJhvkzgJ8LjGdA4L5T5wCMA4i5/lq0EkZWpb6jQ2Jc0WNSUgvQQloVBHWJmx
E3SxP236hvleOdU1mvILjdl0QSENqHOO8dkgFbmvMZUbZPiM03wSLYtilUnxcQB2TUIkyupRPrcF
WWp1aE9HEJDxBe1cuerLIdyaY+VtZWyxjnGeiFKCf3wbpp9W4HnW5OCv/suIhZskelOtxwoFqm+F
n8NY7bSwIbOjkd3iv+wS2n1XdtUaouFn6eNzrgiygoIL1ltr3WVcofYMrJaH03z/9yXnXxeT/4Oq
9PZrcfmYfW3+X6hLu0hTf1eXPn1MGvnxy/D1a/mqOP39z/2zOA3LhFOePcsGLFrs1r+L0+IfLh0Q
OnTfq8w2ZeN/Om8pTls6qgyfHitEE1QAPxanMSjiNILzMavu/yoV56U38e/+vzv3VjH3zrai2T9C
g/p1ZTrqbDHGsD6gNCtnE7lRc7Q7QTSiIu2+6My9FgAZiSropnbgMepDnvEyI6mmyizY1y4oKFUW
aiWpOp+weaX7hAaLMGpviRhcEUjr+1BXC331w43+ZxfklVWXO/CDcmF+5zgpXBs7EcULj8L663ee
BYVku11qK3IEkyBMb4vhYxN0OvBn91mDjwEvzCAPTEdWFM/Zt0Wlw1GbqOYiZKuOqrX3gbDk0XWh
PWQe88eYVVcyR4t9XXfboPLYmpXSJ1B2Cu+Jxu0W7HnCCoGSFhbde1TiFByXbNTtR8KI8nVr2mcN
fiI4yxb4IbretRPW0cnurrEapg+IC62l0zq3GDwzjqpaePr9PXkRobz+NNHy0O8SusmiSQvv9T0Z
NWCfhQvVIC1JH02FkCcw51clWmSdEgCXoR3yKYkeJ45JV40pKR8I6vIJwnbmDBjU0fehFbxnR6Zf
lCx0UAATd9SP33Xo1Q4w8fONDboBgn2xYrYqg7F5h2WsXCAQfrKibjpSGv1Dr1DMDbQ3l+XRptFx
FWDJwJ79+rJ61+8qOmkAFMyHcvCiPYSxbjVktochrk2PDYirXtfdowCMfiIkNGDT3/1JkvCiOXj9
NtwZVGS6DDaDntLcB/yhi0O0VTK0ui3Xth1+NouCh2bGtXP2eVDRZgzt6CkZBwwqRrUb8uChlwQ3
wBE4Fylr7u8/6pe28o9vBh0JDX5sh3S7cGS97dWSM+0oLFI+D153NurcfByKi1UAkR6cyESgNLjs
eNW+pU+yqjutOfZfFPL960jEOVWqiUKyNzP+wb9fwmKothyrhp2h/IATrP4kZT3sbdN9r7RC29Rl
9TWwPLkTQyrPVavmPHt9SbNrUUex+WhPA0UN4g2neEwuf3+pvgWgAEuYwT/u3F374b5PWhXBKRJc
KqknJM2hg+t6AhaHILvUJRGjrfupFI3Ypo7xyZLXYDAvZS7zUxwDgit18PahX2zcHKRZKhKqPWAz
V5VPgKPpORgWLDD7ZYcq/iWjpmiGZOUA7t/TuwK2WbifiqTWDzh2SO3OsosIyW+aYyUDVy/uf3+x
xmsSAq1CB0wDT+/sFUMBY83T3g8X29fj2IdZ4a/KLElOVIdq2irsYZravbNIKGBCboj3dB764JY6
+AcjQM2pa5m5JNUwwtHmuRsnzb5k7pAsMQEbS9vpM8gg1Qejjts/PZosh68eTd4uliwLa68PdMt/
q1XLIsW5OUzDdUMS0HpyUnFqb0RZ6ghMVH0I897bOkULe4UQ5pNpAsxKZA9C2s7POcvNjQmaDouV
xuaybWmx7bqehMjf39SfJpD5XXqW6cL4gouNg+z1Te2oNEn4FiCaxOy/qaxPeE8qtsadcx3ieNuY
7kGvixMJcPmhqxnZNiFAf//IQkugnYyCg5Ubmczrd0FfkKJ8HEL+0lrvCHWZQF4wwCQ5e9M6imHX
EeAy0E+puxXF9i02RSzLJe2GyZj0pzJYIGJnj4fK9Z3hxpBAV5VBJRqE4cfWjjkeD365rHsb4qbt
70se9K2IPfOgBekqC9KG4xMm1CIgEiOp3tMQ85djMKi172rpH5bnNzatl3GM59ojbo9tCsbAN8sz
GRZhktZIqXgX3wSWq23aUT8MCtJ1QOaKRRu74tC396IqQAypodm1E7D1MgNNX5D/BOyp+MMnYMwv
+mrSpHNtU311fMMEaKLPo/mHh2sQUeG7MmcnbmPAytYv82atZWclxn4ZD01E07AK1pa0rDuQ73NO
yVpqp7rogyMIa8ZuR/E3bZpD7fbmMznIe5RGC3Z444mZFkJaj8GCQmlH0etPWjUxP/uv3j7Zvw4r
4Tw/ODic3wygIM/NBsszkRo9RDOLRu6xo2c5+UD4qYMHByPTpnULwvsoDW/cQbtxN2NUE4KkqfXv
n6mfdo5zWCOHxTmkhe0GuqvX97K2AruYjFZb0VBud0r/MoX5QAZzt7P9YDiCzCqvWWw4O4gX+gI0
QLhzitzH8N3QaWxM7Umg9t5Fupz7gjpxRDleabDsFskGuzAz4zUT5fcR8Ffimf8vTzIcZNg1/c8K
m/PHL3L6+EuS0Pc/+v0w4xn/QJLMhgO57lzMnrcd/1LaoL7R2Rp5CEFeWI7/TRFy/oHCCwkMm3XG
Cp6vf51lDPEPJkNQ2IBBaL2b/l9RhKClvF2OGEroax1E82yE4Zq82SpE2ItGyjHNxqG/c4AvH67T
fExWVuHIO5zkVxZWRQboMbPLG8Rcw62DwuAgiV5RjtibQT0s+1LfohmdDr5TUuzMzQtesm3K+rek
f0F6Q+cSWTWR+RtlabkJW3pvYur044D6/FhTqNzU/VAuUwswmp1b6QoWUUwhUnPWw9zacRsbU1vk
3gxJ7C27ovvke452F9O6NaKnNH2nqDLcJXFIgDhUZ8jQebFugsw+eUOXnqRtJMyOKVHX4x6DZhQu
xsZbUjOzdiaVcEQswBXDRg9uyMsF8S0bNgeltNdR4Bn3bSLpUYh6I8HXfrA/Y952Fh7ZN8/nyOvz
976WHXEjOueIstbOEmTKu8ZTIHdNgyoQKcZnQ30kLnTc4AQegNDtmoBQKihr8ULsQwc3TtekH/PA
oFAUJN9UU9C7xXaL9nnJkvbkluO5siIqN4hFT50jbkptS2vFxJNmPJEdtqTYutN9e8OMYiwd0tRv
oKMXFJ0IsScsyyeJtMb5iRuPMr89bas8PoWm8pdxMPRLUxBREoQZOSlnu6kF/lVaoUk/dsuA+NM9
teUnnGT6BhPGwgtljWOgI6pplMk+Y6CucExWhzoPLlA9yDtzB31LWUdyxOluZNSFG1eGN05NVNFk
Jd/wtRDx1QUcBAg8XKky25BJXGySqH5nZuW7EFIdyUQwhItPeYjIZSjDNfxrsIIT21CO39Z5Ji4s
m7rUV47alUhKPnFb8GJK61G04RdvioJdlIB7NrviqIVlt0lbwPZmakUXQkHrRdSG3tqcB6Hhqudc
18Uxj8vmQTj52U1xhhIN+YwTxLt3quDW8+StWwzuUes0Qaw5HZcuCvJrnwKAIVGcrCR8eIUE/Z37
9LLJ4sL6Zh6sMq92Hbv8eG565ty/S1iJbKVP7QHxgzhORnfA0+ovpF+RzmSF2byvmS5J390XeYPM
xBTvK84RNyHetjowsGo7TrqO8DovB2F6l3wKn4niAMF0mJyEXjLrD4lgerOVvbMbJ6keJ9c9FVGf
rGw6tRdPueiJIvOk4R2kTZyZa9lMBnbhuS5AhiWLX1BfS7u/+d9Encdu5EgWRb+IAL3Z0qS38qUN
IZVKJIPeB/n1c7I3M4vBdANTJWWSEc/cew8OW4B2sjk9aJAosA4d0dSsftdxZwtl09peeR4qzSF6
AmaltWQEPXYsGy0oVJjMNka+amfEEYGb5RquSiIAK/llqXa8s+REDn+tZieTj9RHjxp0epfvNYCG
YGNXBG/KHBHwibGaqy2qKntnaLB4Negb0WxKB5mK64RdR4Ypi03v6NZYWeqsgVD4QOMY2akrrClw
hEYHzur/QvosG+4GQ2aD7QrYcu6PdV7tpapOFzTo6mF26mO/TtkOZY0O624ECbEUER9xD3mChalS
TtA0pXaze1oatTKUcCDC2zeTIb8w0K53qZYHcFWQYWjkza/jXxgRyT6N52AAZfCu02QaznzlYaiq
/KQW7S7ncD7k7XehV2LTiJNIycF0sljfjWzLMOYRwW1rybI18wY2cnMo9p1d2aeVFSCvhXezyDDF
RG0BYqicIWA9ceUjPZl10QWp0AINuyxE09gOlwUbuPs4dkZ7l7o4jO2uo0HMp5MC0yaOzUsN2NV3
CzuqNf1OjmSEzudBoGG4AVrZcVJSRsHBuNkjbz9hmgBaLs4QYRr4+gMPNdhOzJn+VLOa7mpDP+Wq
kBSKjrNtPJGeHS8PzN75NDJhQj82jBu4uGfWUxksGKy9jjE/ucMMhK8VScjYZ4FzvzgXAjOIkV2s
a9cVHFsaLmQTox4Zn8f//td//9U3bFP9wu1/l6TUd4LoWSI2xbUn/jrpDPfc2TlkJwx7b3H7hLTf
2yYW7GWjGFiqTOKs43R/dloDLCrcq8J6x1CRR0OFzRlNDMumFAHB+Li1NOZTvoztPJLunJxYRAZd
O62BbMRwqfW74TnZXmSpuiEUYeZcT2bsb/EARNVztuRxn7TMhkBklH3o8KAxVtCrDUE8F0PqlNn1
v2ztTWw92AXjTA9M0W07s1UDgKDDRnXQJMH3PC55Fbjsrjg8OZvNGqwv5Qj3AKTimPAeqa1LxJrm
mUXWSUvc/TIke6cyjwP7vEBxvcNk9b79BLokWKcXXiHFtwgADQdkZUbD4t9rKytUveKYaTo95wJT
MMscTpHkDWXWdo5j0gWhcUP1009J0n8oNftDD/UMZvR3ZclP8Mcuk2YnO9cZrmSfbw2dUNrWyr/N
R86rEDC04uVvwQxVRTrUx/M7arNXNfnqSYbXzPNaLVfWYVkQl9plZA9irKS70k+w78hvC35Wf4IM
4te9srFN+TuB8rFLxCsQtz4sltsESBDcICoJz68xmyARsvWx6cJKMK/KNH7mPHtof8yG4gfeCaWc
nysy9rFgf5AUHWo9l1yF/1bk66np8nOigIRO1eM0O196beVYbWgU+0r1NhjfDhx6RFMPHjQetY63
S1d/E1G9bGKkCjxYDwGki5Peqaw3qagvMFfQC0h7w4ne+u1qmz7RczfC5lW/zuFuc5UXDE+8Alpd
J6JeLZ+AAWIOMUlG1Zpk69AJQl9gnTd0+ktmWKhtK0xawIS/HWhwEH31o9Jpr3iHtzJHQCRTdYjU
8kea8QtqxSVw1IVdf2YdcTdfDIIeQtL3qmhyiGSuBoMNXPJQZmXptk4KcFadSHwXaSdbOB7fsiM/
JFH/DIojfSJdl9VUL3Xqpn7DKA+4lI/UeHpIG1XvpVqNT0ByD5/c4+yPn01d9hyiCW7x0bvLtH02
0xfyeFOflN83FtmLj2rqRtQCloHYQUe1Bp65PIbwsKVUZCfbhm49LbJDPpdQ52ePjH/9KcbWHJF9
8q56c8M8C5+jZ5BETfbtLhW3sZQKUf9dfDYN1+egDtkJv+rrUpx5V4EJwHxCBaiel0bvA9tZX6Zy
llEa20E+wMnQQZYCNW+clqG2ERQP4YIkCLq3wKk25W5yauaslhPCVskgzgL2VlLGjQ9OrJqxP+OF
Jf6YoIc5DpK1+WNJAnXHskekMCVdhCgzQiwajHYWVgVjLLd6m7/R6fGMDn0aaRb+0GL9Js7tw0X+
MKdtiFHlx6tROMSEiAiB6uvxgdTDIA+99lWmlb1VqS+rwoLbHGsfhok6yq7iZysdflxt0IKkrN6y
wXxR5xs//08JIq5odUTp5JJsFG08IgWiMsw1ULvL7yIYhjeqq4YYsYXPvo0ndcwPk2fLADQ2fFEz
3XgJWQZ2HSqERQGPesf3JLarFE+Jtuw6lyhfyVa/xcGPr73G5gzW11yQPMy6B5ZAhYfRa5Y/Gsab
sIqr6eKsZCh5lTlBDqrJPgLSNnHMqFHM9J0K6Y4FtPKaL6d0j8gpCwpKppfeRP1UMt1rHIvijSYh
a8l+WT8c4IcYwO1718V/nA7YEegXCjmtutg8lY2blmygy4eShVWs48CZL/52ab/6MQA/iXyMzUp8
yIvyKE0KDsxm4EaHxELk4AXgx7yTMslHHryFJVRJ3K3qfaAIi88GqreYhf0efNQ2g3nrTWi67RFJ
ZF7l/ySC5m1BDMYUu+dCzsc6K1iclKi1W3Xp/cXVxtDmkuWlW94hQdf+8pAUliOTWJDNuWqQ2KGr
S+jG9pMoJxFZTq+Gadaij586gH0QZVfqf9TIvvfReDCqkqms9sTBzDvMrua5yg2ks1JsYKZpGwb6
Cx/ksC8LmxKu5EAolGsqGJLn1InaWOihUwNJSkV7nvtpvutD8v7AHVctfzt5jX97Cqdt3VLDDeN0
11JkzaaOGD0uCVJRjW+7UJ9R13MkVFoXet/W7NWBxVQ7DEVV8VsUr0xwkNJq3gebP56sxTIDlrrP
+TSVjH6lOHQzjAuVMs5t3c2YxAA8UjjvxQMTPa1uJJf220MiWBfzdE4ViBrkk3DFOlWw4kwIiW0u
nK8htaeAVAOKbTCHSmHclF4tkGMXr1peQbE0lgiktLtpgoZqbZNgjwxG72Eh4GSKHPwS6MY+q1U9
p4nHIi15MR56Wril/uQ6PxWD1FcpnW4rFtNARbkcU+dBolmI/ehH3Xg+W6o8kwM0v5qSOycxCAyb
pTyh7Hq37BqZfqauYM6bv2wAD21eWu+4J/p5UKKhYXU3JiyfKocvxUxG/VyR1W/H2m+6juoWFA2p
SnTNzaCmgbFYNjI3pHWwKLegeLyN1yd/m1VYVNjgPi1AbWG9WunTaE6A5/n1mUGjLMt79FYM2VZu
NzAQtF4z0RhjqrEALLDLLFndbtHQhu44SV/wUocekq/Niqghaot0CaUU70s9MZGd5H4m6CloRQGw
uLN2Y9tBPgBwvwW1dhhM1wqEfLd0MT5X2j/QfalqrEel5WLrK7MHxFp6u964amu/A7kCjdKE0xo7
Z65sdz8lyj61UxFx2US6PcGRBAHE9pgLqhb1xnW5lgioSsn8H9lRWRg2mkqPubqtn2qcxKm0tWOs
tLzYabcD37DptEluunqsae3n8QQwZkt2hLEj4xIPQzcDcGfBFDo5sVPiW9iTFY3d+M80MzvElOO3
Q0wQuXT7UEEJmKIC4RtmEt3qZDpN4TBzlPz3mj2e/SntQ+kJSuBOgqgq+307Eq3FRtwK3QaTSiKF
CBI5/7LVY5oNjLZYR+OB9vxNvLIMKAK/KAiMsMW5BBwpqVDz551fZ2dcv77ZvvIIZOGaOsp2PYGw
W28oTt+EG7/D11qf2X1rUZ+q/9iN/NrWCGXKc92oRU0RqQCNI941djGkbOypmGUwtbl5GOviwuTe
vFXDAXYr6rDWQRDu2IR21Ud9EfW5b8otuAdt02vOK5at9dyN85Npt+VOafiNlv0yNScLkUfoFu1J
E17kKqCySbgfD0MsCZrX9WaP+t1GE2u9oXKy3lNviuhtX8faKP4khIfpJblWzltvz+62XwT/T4Dx
6tQsx1WYv1XlsDroTe0E7Phtcrv8FhfZ1al7ht9JXUejo/7qrkl8GfTSyJhm91BO+d0uLOXcSl+6
HYbhdI16t8wiwuu54k/F5CYHzJvyOq8H4hLY58xTfGuX9lnN4S2IpNvFit6TWUV30I1FpBgTqNLS
kMgVqfvMdjF2TQV5ung08UQ3zL7u1Mur7NDm5EY4TPH6U47JLY4d5erE7q+qSvKNoGf7InPjLdH3
VlRpM9gJB7EqtR9wXqGOb2q14A4zJtKhauNHOJ14Xhv1rA2PXwZh25YsxP4g+5G4H70m1AdOaqZ6
T41gMdYNs/axGA2MTIhDJdcX1sAxIAXNOqtqh1lBrUIlM//WsyZ2qdJuE/uhjzDpODKb2UPGzhnR
K3FxveRXrFtPDVmxb2xYx4y4JZ20AjxEVsMOr1cCIrG9eIQ0BaXb5vdqst5gYGhho3vWlk/qMspS
3kettP1WOCdpLe6RMSYAtFjfAonk51shoY2GOGeZenKwBZ01CCHslS4EiAGcKcao8KqoMN56FBRH
uizPtydJ64BuFL6Y5vcGLgQin9DJJndlYR8FpOa0kHlurHjdTNN5wSWmIDlTSvOoevY21139VK1i
1zumToIrYOiaNoBPvaZoXEjz0duMzbILBgagIvqS9uJogEOmrjd22lBS/btFQwLwQLsSk3IjGy/1
V50Mrc74V8qGPC+HlUWuiU9CZd6pkV5dQAcBbVzj24inqAlbtjKZDRLl8YfGY/OTzI0V5a1cAkQE
1cElJN43Zf+gQVFMlx5Fnz6SgGmNFTcWQwpI7SDavih4A2O27ctUs9ixuMkDKo46Le69Q7Wlll81
EshN7i4/8zKYFH79X/QJJBd5iv4+M+KLsctdetLEfKN5od9ZXjBNnmCZeHvaLJCM6YpoRCefSl1p
i8amlRerwcKQG4+oVsXsjppRQqPuP43mUAOlQ8BnbZd5/RmFhitA3SdYKeJSecmH+SNp/onVjGqq
AAT4p1q227Ku/hilCWOH1GZtMu4uDa3tKC/6TPxfle2MuQ4zFUFfFf+UAtMKCOQ1Nu6rtClJxUlT
/urOH6UmHwxqA+6XkzrZWzkpwExQuNYK2J6msELgJMe5Ne/uBAvXo9zMKn2n52ZPoh7/hqv3t/Dk
kX3a34r6zp8q857kiB21uv1Ileybhst10c/JmatgkAuzWtPpfSfLmC8TuJj9Og8nThyjoDEvZYKg
McffmGCnlq774snsa7wsLi0Z9LmtMur3gvUxW1Eottrj53AqzI8jiCGOvfy3kkrF44XKmUsrJn1j
1nLSzgCY5IZ1d3uboIIMB8wqvhPZECWJ96kT36RjXVKG4xwZ3k9rjZtUZP/62AzjljbYU5l5lXNG
0B2IgNige89DxUj7TQLLkEdazb5QYKI2WnO0vu256XcKAWZTmZWv0jSv6rgkV6v21KhraFq6h0oQ
G0BA5ulEoZT8Al1j6AgmTlFtfiUeIj+Z+4804a0ha89TmXHNfLTmZLTsqWnryfCSaX1zIaGgzeKT
rwSJgBRmOEIHTmJmd2hidkPHB+OtUF294jGy7MRxlqo4OpmqRS4jToYIor6OoNU1JU2eaDmV+5I0
1Y6qmHFG0fTXcq69oMkwflU8yuyim0d0BlWcZXUxHpx4PdYcwhoZnaFnc5qTVFCfAL7UJ7NZv3jc
nUP/EBsvHVTykQ+P153q2TSyQzZpGPFiYh5rjYivTCdykFI5DYXpAGF9AHEACFdUfoTh6bVDhGXr
pc8zyTVRCRsxVOb6bNu5POUl+VO4w3A/k2sHvlzqr9PYa8HsaNN+yYvntpPFEdkkCV2V8xtTMlzw
sNyM0cVOJJJ/gz7GJGgKmohRTFHRz/iiqmkKGu9ZpPW6JXdvn06C0NbJXAP4icu+W5wXtzJooNKB
12ZlvNU6NoM+dVLP/F0to1fgfopWgFmO9WaLPg06SzrfhrTGOpeLMUoa5Zeb/8L8Id+vxMTsm5pg
y2ZAFNEmdYI+GmXX4iYsGNZmYdmxOkevMANuKGObAvnaeFXZHKu54btOm5vQ9frQMZKf2mE4ySz7
bPD9Xr2KcC9NjH5jTt7FrZ75KM5yVeddZ2n7uTDXTbH8ApTOD5hzen+ckxEhHIFXdq9ci9qeTpoJ
Wp6xW7a4G7S77SzGiz2b7R3dOYBnbwo9dx4izS7ORqtkRyhUKBgemLHRE/TwbTpELW1IWzPsLwoW
AtQzkZMLvk1nedZnLDpdTfCVYO11GHWU2OriwHnqbmrMUsFC6mw29a5tbR2yF7xgnBv3doGHjA+f
PInSAWW8NN9ksezz5sXyuAw7dfG4S5Vjmkr7PisiQrqHWVOUp6TvDV97kF35pcrWSE5sm5ARE5RB
N4qgOJbqxiuzD0bmxyZJVICG6Zfl1otP1M4e+br+4K4zpHN5woig4ghRRydau/FPmTEob5jCtu6t
gDQaqP20bKbjuMxW5GUKdYhIrF3X2Ver0zQOpvrW5C8gfiufbNEOhY/5kVadhLpF1zMxRFusoIbf
EBporFmqx6+5s44kZDY73R7gu/GfDY1VnwNSEilzGgI3HgoRTPoxm8uVo0qoG6tPLxoMNr6+mRrL
fFddBZt+Rw3fl8WXWr2TPLX6rqQrQ/q268VN1ZIS5eQogkXNC1qfvI1WiyBdpzQMnprWihBa0G+q
6VkW5qfuZfzxJKi2FpbdUl9JY1lW/c0YxkOXj8cqH7ydMDM9JIf0nPZMOvESWsdCiB0T6TmQI/s4
Ynhz9OESx4yHX9YY8LiomWIePYZeHC9/FrAKL6VRvhk1q0W9ar7G5iMVqnnMY43aYqgOWFxfhYSM
y+aS7PKO5LzRYs7HoGlfN3NUsta+xgx3I3MIs6mYT2b/WXjfY+fUKEfZys1K8+zqd62A6Lb66dok
u7KMFYCcpWRMwNg8jxvMl2rzzX3URpzT9L0lyPG2Gfy+Vl/N0bp4vd7vea03fc8JV7Bzo9BSJ0ZN
cONskhK0Iw4Ak4xR1mwMYoYn63FSFRbTxDqnx+oLF+QmhuyN2inyADGqCSjStytH49aDIk4cb3cb
Fj74orVUVk3GH4KQu53lVh7atia+DSQ5kAVLNuIsBU6ugigJPCX+xBzglGnxFnSEs+vn+KZTye6W
2AqzwU2eHoGtpICtHh6qkfX2fBkds36i/fMHbc6uBd3cyRMgpugcD5ZUvgyvql700oWlDnRK5WSx
a1JQi4ppTQG4VHQ6v9u44jdUTZSodcqdXGfJbtCFgbUeenwKi36TZT1RAA2/07TGC3rWlmJ56OtI
4hvFuIONhawXnZGl1KKOYvRApCj5j3La9vZQh3bnZVc+cX7tjZBi/GeTiW4YjwWRrOzbUBNxOSHY
D+zektuKlGxKyE47xKULCth9HEQ6FXSWTuyoRv1k3nLNXW8ILdPrUDNIM6W4pEl5s1uWzASws5z+
zQQ8PTehFcjm2PStgtpwJSU9r7CYe/OIwdYgjrsxJn1rDS0O2gLncyXq9cqWKeEH0rutbGA+9Gu5
ncfxPrIHOg+O/cZoXOcJmkefcIzGNdKvZK1IkyxfWj2HTmJXLFYNMiowNm4TwVvhTma80Rin2ZlY
37U45Sk+9ZNmXEpmoOGoN0SyxgKZHJnou04Yp06L18NEoEe01HOz6zn2YSR90AX3H9Sqnr+Ol4Eb
5OopTciUwAgAhveHdhzKED5iube4oh8z5y2X1fSlD1gK2UGGSgWm0utSfZ+R9slkS1Wv2UyXV7EQ
gldNB2Y3B1M9mw4BzqPrvJhYyXy9cl+GfLloyhiH44gX1S1YDa0LgocufbJb8ZPXTKxzxFO+Pf7F
P5Htm5Jo9bVnoCwJCPD7mdTw0RY/cyPvj+MlWf2Ztoh/hwvURTwSYONeAWyTzcE4PndsdIEWMRtk
LKCpJPrViiDOfKIze9W1ycKyl37WDAbNftxTLPxmbjtuKvvc13UaDGvZbFqtowFRY644rtPedyeW
NRmbrkf89n7udq6qncqstrCus+Yk8RRcNNtNYIPBjO1jC1xlwdA1bQRpaK1Tvek8goyMKV9TPfuh
Cyy2/5WLKSVv3ehXLQH+iPhObVbgcsRAq+urrVd/XAWJoLtqrybCiJhkkpB91nvi2KlPd7pHKXnH
YjcC2lWNEIO9bVGTqn5ClNg+w3295MRBKYmN3gzdxIxcUan/4sPivbAz/Tiv2vhuNG/ESjof0Ktd
MgxzNfzvHwddeSUYotg7wjFPU29SIxkVAh0FmdekD2+x6NJDS6Z4WGWe4O5nZeq6BWKe8YDhmyGh
GhUpNjMN4Qr2v9+qmKtgQLEQ6rY53/uhwIhfcix1zGLTNU/ehsF58sreu1UeK7jWoPpq8nA26Ir6
Hu+jR4myo+TswWnHDkzqLQniAxMDCpfc0h8eguI3pg6+KUZ7UhdW98KLpQ/t8t3JrrR1mt/i7gII
O78+8noVMmK4CIZoggYa8P00B0WcW1txjtKuYcrjDmbbolhPLH34zHoqsHIQG3osPOPcw0z5zc+2
naOMVtOVVhrajfk7C32TeG28W8mN9QvOZm75dPyTJce2We+CMJ8r033rGVEAkHjt6Fa5ubXa3GU9
Zp7LbGiDZjbnUNHMdldr/Q5N9QP9zI7QzEY42ImX+/xR+i1fFr5Y8WNYhXNIHlv1quvwpY0Ti5HE
WomuA8WZgxcNZrzhgVFpxmtcEbc25CPcP3pCNADGXXF3UHSzICu77qnulrdRGb8mBBw72o9y08th
Y/TrS0vPcMA4uoTWgqi7YH+trIU8CpHu+3RKzqJ2FL9T1GRTEWeeO6V9Kr1zkpZg4Sxg6PEQl+Hq
vaSjvUS1un4Ak612fc53ZmXaXS29S8r64dCxB/PLXtxJEi6eq1IPieqlY5rCxnpsUjWiRkgNvqUz
ZdRMkbEd+uGapK1y1DBlMzfZ8i0Q8gt/Dra8inLMPU8LS0xK7HLTDk3xMEEwd9E5YMkI3tqMeojl
phOqExEuPVOaTmG2kjt/+S2SwMqZYI9Vfsxx7Yal9PDKa0q+m/OH3zUuDjWZMrdBe0IN+m/GaQ7G
ZvpndZh41XkMjWS9JLpl7JRiPdXLROK/bMcjrrAHs/2Uy+GfVo7YNls60IpYklrm8SXvNT1Y5Oa/
D7IjO0pvCysqrGq5dfnDwNrWRbjJDL2/6+mA5t7zhp2dD63vrGq1dUdq9G5ujNf//rGrwbwK6ZZh
p7jGWZ8n64zTM0gYOe9W5kK2CzFApMV2iqt9abTOvej5SudmqxaTczQYSu27qhgPltcc3TF7j9eH
eM1x5+PEoUcY+OqeXC+7z8tMq0Bp0NYlsi8y3je5uX628NkR96BQSVBKsVdav73G6jdrZjNQWjnR
kbaMkMGV8agPXVjlr8k4Oj+4byaylTPlyWWOsB1pK6tWuHtnaOdtmetGlNQ9nlDXYiSdroRJV6w5
GYx6AeblNoIujKy2ZJanEyEa51B1Raf1x560xdNUFzz72q4S/E34P7durGziZNiSeAeVdKk1343Z
spC843F5z9pZ00x6Ao9HDc/oxq6IOCYzbPT5C/JN2oGL11x9PngEOm5o0NBHOHqkKUMVySZrg3lu
bs7oVZfKSb7Bo9AX9urK9UHg9aiYczBWtInpPEkSQzR0GH02BHR76gEL2r1umjEyKkW/LnqsXfGN
4N66TzZzhiZJk81Q6/+KRZaEsJu4pXpzSxZhc87Hel+b6df4MapDsy/pQVjqn8bJ+MliMFgzYGdv
bnH1Fvl33Cb3Wc/Y67EUOsxZc3dnrXwgTTV+JAY/OOgOJfaawB1o5ytrIIh9EPLi8eBsPF4E7vvc
fQekc9EiRxrNzSYSBM0NkWFtjP4JBmw9OFZUZvp4xOuWPuWm8/y4HLI4jz/NxotmAipPJWEG7Uz3
n83qEPRI309GWXVbzYrlllXpLcvL6vL//4rz5LubxnxHknkBw0BfeJ3H7OSU/GCmBggZQiVqC5nQ
e2romhRM+cTQvJhtCiEDiURAd0/qZo3RIeuVHr+/hTRyTX/QcxPAkPTTDe9m5K5peS/n6qWY89c2
U9uj4Szivpq0V+wNgHzH061p2JV4OmJTnRWHm2rpORPGbhqaI24GdVvFrnHxVG25ECWlTjAPuuGp
wloRQLdGifNI3TFHEx0TpyVo7g+zYh5aAEULpU4zlR5c2NybOK1+DX24lqiL4G87G2st7Y0kqYHq
VJ868GOsuBhzfCZLfV80903hidvPFgP+jPZ5MNwC5T/zqF4k7qkMZwRyGz0fkfvLP/Nc5PjMmv60
VMUVT3rNqy9Z8IImZ2Ma4m47p2gdTimykUlTBGgXLZAP3azlqTHbWwLF9BihGmFMgWDD7jb2HctA
PcIXqdAIge3RCkee6zj7KJlAzsTAByigGNck2nchrebMS410i0FEmVQ0HI1XgTD3DuNg0YdwvKap
zhlr3g1kzXvA6Dura6aIPhIH+WRtejW7LXaDbk9oGv33sF/qP/1MzY1kg35mdm9ozY7SoNKIswEX
b77Jc5vFKmnpnVj0EtdA9jXli3tPJ+NZAPjobBcQNXxfVguOzi/V/joobY80NH9bS5inMjfkJrO6
PGzrxjh03bKEpGxA37S6LpLVDEDcYBygjIl4TmTqD5C0zx2RqAezNG7DnPWvEpIM63HDvicpLc2U
mwkjBuYDEnIKq+RzZ5FZINRhQQWj/zNcGOjJWE8k4Etzm8m1DSeEKH7G+qKd5JH402eC1IxAPsDn
jk5+oF3GX7VOx9Ur2k7tiZyVJhvUhHwB1Nf6U99T1BGZdRrslGcyP0kjh42DPVPxph2Mja+HpGpF
lMbMZXQuQ3dz9O6T5f2xax4AdhnRY2tsBj1DYQfIhQ0wPEZuGHQLKaxDbX9y5X+Pk7UexVxHmDa3
OjLep2VgfFm3J0z6fFniBm/kvdNMM5SO9Q/9NuK53PzLyXYYgL1Ila+rfcZs+CuxCe3oZP1mwkZU
udVy7t1in1ptf0+VwKoy83tKMcTnVXstu+UTza4ZJJ3r7DSbvNY+Y06rJOyg2+FiSc/hOq2Tu2fA
x7EW87g2SEsKMSqbGojAHg1ic8Th/wZkANGnOzmvU5HzXs1q/d4+cklinZgsAuPQZYiBIw2mAh9M
bIkDZR4+dYMcH4pORW07gPAqy1WDLQwo1Sayi9Fjuas/chw2hVsQJDHMT4qsqm1Xx2BlyHbyh4wH
bNX0T7NgclJAb/QTF1mXm1fUz+Ir65JP135vUzg0c2JMe504PLRLOU+fbV4IoSZ8h7C7kEfqoV66
JEpNupX5T3nMS6cm/VdRlLI5YLWInIGLQb/nWY+c0jVvUw5Ve5LuG0+SG5B09eKuAHaqmNWZ1RZR
R3fi6yQ+HTNz+ZqoPIaWnEcnXkx/MYwvh3A6lDdtvTO9lFSM9aPtxh8+JL7BgMUDw7O4wIRvvNaK
uHs812gR6b35HM1ZtXl/KrpzRQkejzu9PMLhaah4K/rOV3hfCOBZ0/Q5jo3hmmfLq1SUk4KmRs/F
FFhNZm6NckalWmGPBKzuG+ZUbgoD+dn6XOuNutPS4ZnR8Lc29h+kfPGdsIMyPX5ZBJWoCQs2DeV6
jdUktA1wNa6JKwrSEK2RzNTn3prRuj4m+VBvdiKO1z/KnPjxQ8I1p5u51+dLnJ71zgZ7r5TxNs3k
xlndV70jIk8O3TUl8ppofkYKpMtMYJwC1D1cDY9wBpZ6XTA3KpVqjumMDVeF+u+hBB5RwRM7WSaa
2BarHUAon+8fZsGCqV37PBwdeESmYW3ISqYDK5O/K3KLzVoZ/zJ9em4UHnfMjX+pJ8OlpFNcBKoL
wfIHlxvE8fQ8Z0530NX2F6Em2UJVPx3aAktjNTrberDXk6URZzEmro3Wu85OojQWNDyaEi1mve4s
UKJgh8R6rdIQCsctb8rmlHTWrdbGbGeWib532ybMKzwEvTKztUu9PCoob0D4xOlGJvOXm0FRL9Pl
bzug5dQfWkx9GDRGFXKf4Qpjba8SWzmo9/GNuLJ/LFolfwRphwQs7hi/19sWhCyuwiWPGkpeo5Zu
NDPGM3GG7xlUGUfeYxGN2ZL5S2dzo3FdJjyw1Oiasetp5X3V6NsQRosX6Yt9njV1DfXHeC9ODyR1
zaTbFGLLtqe5MgE9rem8V1pqKOZFp7gUvKnJ/9g7r906svw7v4ox9zWoHACPL06O5GESJd4UKFJd
cVfYodLT/7/TbRiGYb+BL0ZQd48kiqdq719Y61uUgTwZkkr2rEiF3k5DuRNN71ANlkeE9S+MZNJD
pTkPDeOarmVxmyM/8FlLsXyzrv7Ud0y+eo32qxuvLRLSrBre+yWfsP2SBTXaEqYGWKQ2iZmT9RGh
1rQyZHGxsMu3YVRDi22DXZFzunH5GNpr3qwQW3HB1GQ3DHmDoHEzsAbcZA3p9PK+Ta8nqF+Vu8ML
+E7F9LxUbL24Nj0r/yH9lnXIwJ3SOdEu1yOSW2RGc0tVG/kHAVBrJSyGOFMG1aCPdb2Dtzg73V7U
5rVc8IbkJJ8xJMF+Uy0vH4sTbBzdvC3RfIT3g9h3xnIDUWDl2dpsSmVNayuVe6uWfyyvsDaWn+zn
zgFpop/uaBw6v7X086f5w7XbYSM8a9x0fX7WZVfvciwgK7R30yVLFxrHcRKH1nTtqg+CR0ea6CTK
6KOEdmRyMEPzFJ+kX2MHDb1iH/ZzuQvagfwsYIqb2V+cvWbjuYZ6VJ/sVpzdcIlOfG+SdTQYb42C
r9gHwtw8UQWnQEBzFXl3DKP53ErkE1NuzrVmL1HVeotS4XeIdOCp9UYW294+8OJLN02njjOLESG6
lxmQVtKYbeBP3yUkBLe3XhsxPs+uyhDxZB+1XT5zaL+V9vAqOuAqwrqvhuvtVPjAFppJHZM6/xUt
m8Wtf1RZ96rgsfaO/0I7B86S/mVpVtqa31sZXjrIucif+QLSd9WY18VzLC57ngQuhW+7Ty9h4P6I
CBnadgoCbzEV+a6IxGlJEJ8rXpFDJl0HNFemn01IaJzrNMiPiCfYT35/DDporqZjZNyzwLTrCSxc
62xb3ZvNUFrNYQmb14n54pTzu5fCaTduC3JOLM8xklZVdS9+ND/VMbPudBg3LoTRwJXvXSgv6NK6
tSEiTI0BQ7kcoOmg0yOCar+tylOVB79D44yUpbBaGZm6mybtrTVZX/4VSKBoOpY3I5jOgs0UvM7+
w0T9S1QaqlwXdQiTx8QZv+2oeVFIpUsQzRGTp5Wy4AkGeNPcKX5SVY8g6NS4HggsC/0+vNoot1zK
uRhfjARaii0TSGU9PlK8wvkqPnyfTRbPwb6LovOiZlZpIIajyX+e8hIypUHkCKaTj3uGLg0ZZ3Kd
nZmSLYrcd9Hse1qag7LZT0DfN4xfkZLBwMnhYuDjtc3K2IQtkThcYE2GtCpjYsvotYCs0TvsfAUy
qbgVNaKEKrOqzZza5RUjRgkpuvmK02NZu4xzPOaaPtBdHK73LcCPSUdHOINIkM26Tid/699NpKpB
d28oRvFF850Md10D3yJgs9ZUj64h8a4yTwOiCkLjvINgR0XQ2Yl2dj/4FsN7+5MNzNkxzWn0XsSI
GrfIGddOdbJDXlpvfJFe3Wl2CX1T4ESnjYhr6Ahy/Jz86FlGiPykYqtKLGNDhYqpa+6HNQCx+kii
26XXzKWzEWrRnHPIzuVDwy8fIp/SYURjykwkQ/h1aRdIK3ML5q/gGUQI9EMV7en+vxTg69r+W4Bh
ocBz78o+VbwhJ+B6noKPaXD+RE59N/x3v2iguafvtA4q2904I5PoSz55hKtrNOohhoAMzW3abWNf
JPs6R1DBjplJcKKhdyvag904GXcLAPCUTVl8aMfs2VSCeillNeUaCcHc/zN1NqLM2TsaRE5qbvL9
1Fe/EEdzNs/fQ1b/Nn6OUFvl/SouH2yk6ppyZe6tYyaWW9pUYC2r4LVPWyi6+AdRYNUN0rLG71GL
hx9tz2M1olBYR3n5qwyabDeEWKC7wNtrzWla190bKkMGeoIhLJmL2ICS5tMQoM5IMR+2d2v8vhoQ
27PXQ/DnYdJAREW5x2k4lmGy1rmzWQa7WoUZpBfDZnIVaHbYRQswoNbHccmbVQ7vckk1lY71x0cy
tG5Blo3NmB4yC8Vjm7Xv+O/7vWPTmmS7zkTdNo0Tj5okPLutsHa+jVshAXy75l23qHLWYRjgjkzS
H63iA4LUEhWwZ00ZOhsR5ls1kfjpMi/ai6fAmsTZE+Ep7tsHMsxCeK9hiHTEYqN7F2QyFN6hw6i8
+S6ihVflIwoEGvaXISHtwIzi6IGt3KiRCVQr8jUz+4w6rS42Vpsc/UmwograawlDi9v+x3i3VrQu
8gIozI8uuFQcqv6TTTaend4PnwrVX0KjUySPWN2QgNGhAhigz+l5BhmTIHoWmHoagRhsWizUyAVj
VxDG335ePOm5+VV50Xces/ED7tyyKokHxm5oBVbe0q4TxXuPDzI7x5b/0QZ8whifwrVmNtfX8nc4
CeS+brHreh7ztMi/lbv8JcTwLB5RjrRU3tBgNd/UboQKQ9zqFfn2N3ScdUnDcJ8ACQnpvWkRNzoi
eGIoxccyJ9dJI/YMnPE6eOii6H6SDH04B+0G1AJYbOkiyM7XM7RCKgLy6sSAPIfHh+YIunbI32K+
b8zExDp7AKKGP3He9TZfTtYDt00jVkuGU71i+LKrGMr1VIp9UzAMz5tNaQfhhsRtKi6XrT9DBrka
6+fWaYYD0uNrk8VknulgZH9MrqmDOLtHwlSHfETxXS2zQDQdl7+YQL6VA0Jc3xm4QawkgH83ROvI
Hw6zmQmVHMhIcV1kiPA6DfuLu+Otm9aI0syKf4VHxvyspC82bveL+ylE54gM3ZWSEtUx10ryAAYp
8nScUnRx1jJu7TZjXR5ALlkszZNMIJG5ZPWkN3aMmMmpghWuAszVzYLjIHBvtjv8EEPwK9Jy4W4I
fNT2zgoNOcGd3TXs+2sROb99f+k2EfCpNSvTW2iP9VkSvuUtHxkv91iBLp5rbvEZGhvsVuutcU8o
b8d1n9kjVzIwVta7m7Ti6zeR+weHtVyRNnVcIvOnxYW1n7l6QsqhlZgpJxs2NVV8tYekI4FvowrZ
nNLXTKAPoKeCKziLk8BJjEA3/stJ4a7WwmU3vxwL7XIue3DqRPgZ2lI9IUbaWU0N1ZsTXmDRmANu
dsSb1Q6Cy83XCgYVD992HM5Ky+fA9uJDJ4cz/SiHYo5KP7LgYmdBua2sytlUr5aStE1UQAQuvMgu
Q1sdMYEpijvkPJZUGUOxkfm1g1rJXvG+xhT0olCMLuVoD6dJo8IbQRqBB3K9jcdQsrWjz3BOwkdH
CNbRNJ4FNpTMCX6JhuPIZA5e2+SP4xUUd4P/EPn6qf49Ws53rxNMUpyZYWx9oRp8mLygx/CINsTy
9LcdzzXVVf0aFT4Zg1THGeSYdREMGHS4T8CiR7/KWVJ3Oibdpp2vdw1zoKUNfs4aVabr5nx5XHPr
qjAsgr18RuONCLcQ/oedUhOkQfbLpkvOSBo89PatFe7RdM7yNPjVzlQ8acTx0sJ3dEQSszduHuT6
ss9QxdvDxqHTLTsRHEzqfMGJR6QPuN8VZlPESG3mcay2NE8RuHKG8felIP5Wd+R9sHUQrvJosLY9
/e0x2gcc9quspjAxafLDzYK/TKKILB8fctn9UBl+pWLA4Z7xQqQRJRYRchgbmNp0S/uW9ElCskIH
GBdJap9HPyMfbG0PdF1T+qtyuUH25R1IJvshcUeJ0jrYKr+GfSjc7TxOWEWXZM/4RB9bzs5zG7m3
uuCWNCmYSzYq2XYoEMOlDoPGdG6xe7vI66JPOYqEjXR8sBd6PiI60H+HuME6g31kTrqdFS6fsh6O
thjSjevc3+CYh9KdzbF9LWf0iIWTZRcChYlxA8RO2dqtyiVgjRp212AmCdl2cXG4jn5ROVNRH3hR
RvOArJL6Di7Dshh/yy6J9g5ZN99WbM11gH3KEy994U3s00GY3oe1Za75I3Fl8SEgi4qoctm7PDUJ
6RRZ05+xI31kfQrw3W35ODq+K6tSsxAa+tpaozVA8Pzm5zZQBjGZVZtPp6lVtwS7y6YSuBZyPOlL
qZdjVTA9m108elk2bq2wStcQ/bbNOMwPS0WNatEMTt8GdBaTCWKn+4Rga9ydFR8t78/YGCyz+fBY
U7ns8Ivnm/l+K/FpH+c0Z+hWPaX2lywZ1KTKKbamKn/GJrSYZnrjoWf1fSXQYsYXhJOkZci089ra
eQlhKEx1Xz9Iyq4O7e6xq1OkCw39RocgeWoG96hqZ+bB0BX2OlT5mD8qykyCgnvTH502/Stw7RiI
8dq1lpdaCftFvLO9mW6Mc+HXgSdC3LvsArfxX0wk71qNNP8TYURoi1cd1pjAdBUeEmk9joIpuIIe
skFxnG0SnWGicYtuR2HGjExtHSQArwYjyGMWTzfHyeznoqnMqQqqP27rVTuVoyxQgYMgCcgRDwRS
DQuAyPNdhOF4Elhr9Dg2Ev58lg3bIBefwApcfFqmnuSqd0MQPdMoz1U58SFhnF/3cRo9xgmwhB42
RJqr/BYY7geDxWVvCvbfDImZ60emPyTZ/G2VqjpFpbVWBBu8dHW4wmayd0LE2TJvq1XpolLxDJhp
FXRHqKnLbkqAP7CSqraEBqyIE3QOacFWbjCBuxsV3XAezja5HeaSzth4HIMJHXnodPZlXG9HJa5O
y8jEI40QxY1D7IPNZcSyvVnLKe5WaIe9r8kmSM1gEGpz193nqL7XS5a4L3DD8226YLxGxMMslpnZ
oQX3uLJ9qZ+ieUJl2ffkBeCmDVDMsb+Px+2CaHbFHR1eS/WMS5hiJNPDJWCwsZqsCmmlh9CgL4S1
GWW/ielKbwWRsmwOHo029kYW1K8ONlycZ2QDzfNnbhKuaGSt5LOEahbrRhEPVNfti9HUw3IJvpRF
MU2gZMpSfNe64w8miocuJ8Yl6aFkdGJqNuD+u/sSJ9vbR4vZx6kv4gMLG6yl4/0wcAQDMu4Op2nF
bi7c8jDd+Xujj9kZjYi7tNNlHIkMGCb6ThYzq9zpi5/+vU0mZJp0IyI3Jo48UMF2fF5GBTLVNw1n
FKv0JeNcg2EU1tFTkdn0US6OzsR5pKGMVt0ys2LALNL3XFxd5/L0aecXJxUoTL97M6XXn2U0LSSa
PSvPCc6tmx+yYLpvmeKbpIfcu8p5S4d310JbnLoj5hMhD/n47XCf6sPoDHRkGLxa7ywS450ETfjG
IAhI4PzugxjFIOMr9BMi/Bq6hpofTzZDOuRdrD3eEDjnB4zuuAJLatWl8I4J5NzdIoZTqy2x5aAJ
Vce8NlYvpYy/HNQDK5Oc/dTrT2ZkooltjUE8rVvKLCetWtQuO5KU7y68gSgFRLpkCLAqt1DrIcwo
d8znCWnA3Sz6auGyKNktszJhz3RlGlOdLMd5ZXo+bZUqnnDEVbvQjGBJlNhaLAGprfp1PHfDqYAk
X3A+oeFt3tWY1Qdfuj/tivWzw1y6RzuJ20ScKyunzgrqYQNxAq0+POcsYrbBG65WnounrEqjT69J
4WeXau9CDGZubtt7RGzyCKI7Zb7BRjm3/AHecX3T+rlf/PJr1OWrcrnXO89GRHwPQs6GO0ClX+VW
txMshlYwkfSefZdzoj6iO8DQqidSsI3U1Z4NnFzZ2p/P0Eun/dhbLLomkUFMYS5p96NPdF9hrY1v
mJUF4yekzQpIRz5iio9SZkIWHg4JZb0XwVuaqPmVGaE5No7C5z+jUfXwqzLA9eaT5dL30KXLlQoD
dba6jCOk84unJCeoq53Rldyhy0k7+D/oDl+cPDmWTmg/JwbFZ8cigBImuBpM6/RZPDEFnzjuibra
urUzPVdx9pX0D8UUkj3is2wj86nZmjQHlRLY7CR4UfedhTrMw5FzLBjklPdv1xDTnMXjrNiyTejt
uhk3zRAtq6rM8bbSqK0tph5dM9UMN9HbO4iJX2QJeAHpnrYb+y0eENDL+/YYUsiDDsxDAzQdYE/a
bK2o/eCIl1eGvHel9SEj24RtrmT8ZljyX6JAqJcpp6Fbhqje0Y7ddQkBI8glnPcIDVrC3xmQq9hq
2baW9csA9pZtmfPs1UHNLr1i1dQ5zVnnhIrRNoSxN71SwT7G6Z8ApsSxUWp5mMku2nNrdv88JcHs
XT00jEcnp39I5uVRQFrZNA1EiZH8RhalYhXDFXkZPSzJA0j4YLC3rYmG84zoelveMwdYGI67QGWP
g0ZnJGJlET7QWacuzZnCj/p18gh5mFS/totpM4XJW9ov7spCDLRO8kLBwQ9eq669REUV3RhXMAfH
7pu3NcgH0r12ir++cZCJoXCfCPdADRSxu7+U9fAnzbcTr8nJnvzk1Hk59VWeXp2xpZqRQwL4LrsQ
8oRjKaffyyxZYH+z3gY99lfavWaTJ/oevtG9jqWfntgobgg4mk4uzmDvzispBQJ5574jVwtj+jI2
J6tnsc8YscsJ3AhqbGZtjOi+J+/D6hwX1UVzj/PyYsav5ZOxp+g4pdqlD8klVUKYrikrCSEzy1m1
v3o3GT8tuaPUx7MMcOKU9LQ6egisjSyTYjM1drZ2kDc9LAx1pwk0yOR7R78jpItX7oRZ78YbV+/1
rN/SeDKPtqLW68ZRrXJt5K6ZGWIVWPbWOHmfjCadbcixgcByFxvf8dEpBxbFu50vl6Z4TVs7vYBT
ssCaY9KcE/E9T4F/Mx56wTijNBuoGRglldh0AINXrBYtO3htOlTLyKQ2ZPR8ownk7g4yjTy1xx82
/+kZxuZyYojUoqlJI24F9JdH2mefMYu/h2CyL0kGWRmWfbC0pvc+GeNVUKkPddfXSDtifMn66+/f
VctpOyub/WiXKpr28NPXwwdz4GpT3eWQtglsPEC81qb3a46xb/yL00/pxM8FrfMMKfkUsEFrqqo+
YO87FIOlGLBA5RlabjqiJ1rMzSou2Q3FzEhEia8BsV2HnqPDKFaz4nBzi+UgvZGEtridvflIajJU
WdmslC6PhZPXO0f95FIuji4LiceeAkS4/nvabhEduqgq5/4x7MZPL2Ao1TPLSUlbTPCxr6IZEGWY
NmTmBPoORoYjgt/tWBpScttBJXvjxudONdN73ggOQWVe+YO7BxV6Yp90xXwe519s9KfTWN/PNBmw
thfFi3WnROEJb1eD8Y8lpwH3NDRUz7VIqcAKwTJd7IeaxJTc3nR542yrImXqIuSDLeEh2PZv9HmY
8mX4USULhB+HKwPVpdln8jtAXRwik+pMIn900QSoIDyHiP5WoysJTHrqCTN5zZLpdekgRLAplmc4
YaeuCsLTYmU/LNNX55yfrUSncAWbUrzJyDuHvmbHFTlnJa3kGZAurwjMENaN5hJFEpJBFxA1abln
0DvqpeGQ135i3UxOQ8uyqgqBuJJMz9CfWX8mJg/XAptbtnqfIqEwu+cDr5XCyWcDkQD1yTGjR7zM
Zf8QDy7lKOJGwo/Lqyf86TqY/E+ZZ8MxUn1K4dj/HjVfAGJXcZ3zhhKkwH2rMe6cMNC2m+5u3Q1h
RO4o7uqrkxVYp8oYz7pXZ0cfNTR74eyKlt26tEw3Owe3cB0o56EUOI8DcU9fSAOxz+inL83I11p5
/tMMAvzmVfkeYTNFYTR8a6eUPA598wLbKNizcSAkcgSqNw14wAWT0SnJavIKUeeMCIOHskiPsSDr
i6ymfFOg4j22drcF2ZP/9mOZYtTSfyXwRtdGhekxtRw0iUl5CZNvK3Pry8Do42p68z9/wL2wDqZJ
nILBjc6SUe7B7d0Lx6t30kSmxbxY0KpkAEjL6t8Ltt3WPSEJ+1d2l+ldZbF1MSV/8SdCnMLVX1VB
casSSnzDX7Qh2wqBF5P6DtFVNLf2uSKth/keTViUkp4QMR16xd3dkBGz7mqUNPGceIwMpbdeYuJr
nK/C8dXO7o39Uwsb5XpdcTiBDcGprw6VBGzLZHbvo+hCYNCkG3xDrMf6LjpyIvzADPaLRdTMgB8G
eRVPCHZns56NC2p1WfSTO1Folg7bZ/SP3XoWzW+CULjtx+axD6Jy6zZJv3U72Hdsy/ECdAcHdlJd
ELuSVTMW/cl5aYoWXnXrMp12wBgmTN/4/keMiSr+0EzTDNoL/XFM7WZZtt6T2KXXdniXejL7c5YW
WVGpT7LLS6QhdYGYEzkQ7pyYfByDaFd1e6+ZecHFhpwqBInWZhgmTFh3M7RXVPv6t0FWeKjcEolD
tnCc2oB4VqNiGTjmnEva8eDSzDkq8H6cjwNLwRO5WwvWvt3kesMqgmu2C5xg7ev4TuvpAEh5qf3P
D1njO7tU53hmOBbWogIhYTfsoKz4TguKsTzJ5Vu76fQ66fmY8BE9qAYfPKVd2dfEeXa8BxX4tU2I
kG7Ht2Neu93zDF3mkoFxe/ILMUHFzLbNIifUCAt2oezO+0m630vHlJMDLljX71YWYAuS+PfswpnP
tnFfWg6UNQ6cdD1kxXeLU2UdJal1XDAWrhky2WSOuLgYjXzzIvd9NL6DLRbiTYDDfO6d5eyld3mZ
KptHw9PLWHwYHpgVlhDXRL+LlB7Xvumq29//7u+fMZs9Fc3QXGatwOqUSbYTS3fnyPQ1nEY8XSUo
DJR128kD3MRqcHxywoA4XS1n+jnYWPgssY91LbRm92fg9fqsC02MKosc8k8cRq9sMeh35qk2TwvL
JtfYxQpuKQaJJqsfccRX5Eem76PTMb/Ug7qAWrq1zTwcsHmOe2+ZmOtkVDdkqb3lnvOW87g8ES/6
JptgwoeaMYA8DMXQPfBi61+Tih7m6kMXaXZJhulGJ4rSta232TA3COnmEVtiEFxIY7QvRKC8SYhn
zxQx/jOHxLAmY+s+srzvnQSAo96GxhsK+RWbBqObKD7bGUZI3uLHbUi0YE4i83dlfwe9yK9phvkj
CjrOZIHJ2Bl+1En8nnqIM/lOPC/Yy1Yl2ZQXSZzjluLxp2/GEmxBSWyUccn4ysLpJosgeWy7ciHz
0z8yNPfPf/8wGT2sfdrcswpVgtgK6+CyoaUGPZXR6wRTazaxN9c7E0N0EAkV40hn+gi5QR87bOKb
WnovsR0FhHUNF2z8OLpCC4FTgP8NYMpOZSNa/oiZAQC8XTdva/yzMIj1T9ZsNHQVkQ9Nty6rzN30
IJVyhUeO5qDJf5pysM6hPiSVDrdgm5+wTZfMOx/ipHxF2oy+kWuh8QA2ckGWrrq4XuWeEdt9hMKP
kZLW16EMEXjqq3DQzHUhC6vwVEH3+mwrf1dP66WH1z4vmWDXbX+DmfkdSOTSZEFme83a56KOopwZ
pMXgWvV95MXWVXAcUSPnRZU/oilLdyOT7RVybAgEbrPBW+Bt3B7lR7ukpETn8he9dnFTmm4S2s7v
uBr9czDMXHN6PAFMNevGcMcOk+ExMkfPhPWPMmHQXPrJ+EEe7C+mxqSjkSsdpSI6DFP4nNf+/J0z
Zlssow94eNM7Ij/Hatt76IES9LjG+WCaG93KonvAlIofofXJnPPBIEi3bjZBPNEAS5JUnaSdyOwi
5nZy2j0TRec3/RIzTu7GRynS/qJdEFBa+6wxBz+4ZuE+fZjMIn+JGNNcwliZE4EtZF7J30s2L9cp
t14pJ6kS0F0+p56P+UZlasOAVQJqyrtHSwGCjOa4uboWJqq+qIhpRoa5GR2172LohEE2HRHn0qEM
SHR1M4VrD1LNhuvF3vijIq5qQcwYSkI2ksrdTiq9zNmyHKohXE64coCflFF3mEmPvMBHeowF0aoU
PN+min7rADABMtBgEyWoOgfGcdvwG41eTnxwsBbKs26o415ENXlbmihsdWNx6pkkIBDDm2Yq5mZp
T9Ncks9wknX36RJscEBviGvXOZu2qV+s8kWmunhQjoJ55lTz1tXlfS4rX2uuaDEBESm8+1//a1wq
hVuqV6s24G0UTOdXsThMUn+OSf8+wy8JMea0w1++D4ZSzS3TNtgbLN8SVpXCf76f2Ow+cY3BhZrX
XP9/d8LxEYDWTAxKYo322R6RTyUD+3jY7O7N05sI1uiT6pLT3DAdHbiLfhEctQaIll3m1Oso+RBv
dlHZnltcGCti0175BoeP3A0TdiOVH0ZdFBswIvh9+o7M7F68ToLvSVMWl1hDgtVJxcZjEYd4XDBL
kYhswMqRtuC8LBWjxnlB4u0k+h1b6rFn4J2Njf6nUBOzqC6BusU11L4iDiaUn91TK6HKz3EwvhY5
H43kmSUQA0YiK0GKgTZMz7MA9akblnGinKZdjrJ5x6Cyx7aeIb1ORrImC+zgqmmKvaMfVEUiZLsI
w40YFqdM5F/VeHLdQK05s1FUhzxTOjxNWPk39DYhEki7I5vM25c9v9SB2k5luJiNE/ak8cB5cWSO
maDooad4BE/LhN4mw+FahcnKlUhmFpUtFwmKTzzrEm1F12ALbVJEygNq+ElionQTBUGRBoxJX1Zw
rOX0yRyJU0VecaTx6PFh/KzQbhPIAOSiyCOy6/O3SsX9C4owCoc51XvCXmnQiWxtXQmvJ3ycJw9l
WGk9AYDN9xm2ZGqtZjpRFxzydHb2XYmRh6qC2fQ8pcR112c3gYjQIydb6zRsCCdJSnIdbbFHgwNh
QlpHMv12RdOYXdBUGXkm2VtO+AF6hLbZdKj1FkrxS+AGC7AbWrYi8LO9088cGvT7XdhfailOVoeG
cbbYRoeJebbjYjsvXnIp2qhiQtUIXiB5dMtlOvrKQj60ZM1Op4Z82aCrLjID9NRUN/B44ikZ+jtl
rop2ph4/g8GEt5z0aGYzvHSyt6ZtwSPx6gQDYtwemXxPiBvuhCxa4R/FRVZAyPd05RzQSKNtCbP7
FL5Ta5wrlOJsgLciUJJ9cw+6IkPXMlo9iJRa2p/dcM2IL8nLHzpHeaU8+0ni5Sf1mYRVOKIByZRx
EJ9m8ccX6OrjOJkh1I2KhdT4MVEbVIha7YoSr1XvNKrd0as6az3EZt8NwDIVdrEGspogRnjVsxMA
YzJGm7Ey8zEMkoPonPpoRz8ZtHCFjskOyxJ7USGOtlt8VehaVEfKZ67z8kXwnQPEUT5U6Pk6FV2h
4NyGu6LRG7R7tAF8dK7jMdQG+TfnbnoiuOHBCGadPbsX7BIuygWKLptr9Brk8Mpr9WVKRPDxuWRt
R4oTCka2fCw3BenkFyDMPtv7xN21sI9viewcCAv9uqW5PKS58TY+kpcAJ/uxQ+yHch4vgeUDJBxS
GROi0ae7JpccIzZ++MTGdiAjlLGAZwrM/1GjkWpKWG0LnsCVJSA8oFT41el0zZqakContdZZUM03
FUVEwUbZzZ1Et8nZ+jL/LnZuP4+vaQaNsondL2+Gk4E1H9pmWO3agFwiEDPFJlIzqMxKBT/bZmxO
S+//hUjN2QFlRVcY2/bPBGPUJiTE4ujF03nQYfnMeOslqnG2zznBTthT9aFw6kNqp/ZtUfoztHS6
D7UMjjh75l00MWhsRPVqqxfedudAmn0EFo38zDwdfs7GQVeXORhgPfJqSXgp3n17j+B0OZKx8RMG
+UE5Fry5rt9jTUNhF+fLpr6LByt0ePjG857NusPntfZE9lyqmcqCLWOotyEG/jKxeqQVCHLAvGYb
jb4fSFVbUbqw8EEPOArg8ODxGDhLmVgrZdhflJbzYsdpcU4S/o4hWiJT92gJ7PrszxA4cy/BWFOA
jdMTNWBXPXgjoaJIoCQn66od058qyLxNpaqtfX9fLNYNgVd+DHZjrfygwOohv3qX1DG7YCLY9/nO
lEiHqhQVYgTAasM0s4GTylcPaOQNCzAyv6U4ALiiHklaffOC9IedpxMKLyFvQ+ASYGZvmf9YO1Qf
3S52gl0NgxeZogSWXkoIwv5Lm0oclpkVnab7D74sid/NcWj3nHYPCSu6fWjkX1Yz63Msubwr5V7m
MP3M+xIb92L6PaKb98oBG5bVKYQT1VxHi52km5NYbgRzpcSdH6QJ5Y5r6WVuNK7Hlmd9zOdTLenw
8UEQsih+WF1B0O+c7bOaxRbElntUufWmolQzssPDAvUI7mJBFhoG/u7WRh6vYp3ussmzt6J2o62M
q+gxs4OAnG+U8MwqaOQ7HbOb+V2aWN+0YkCg+Q0rB/HGCkPU1hpSaGr1JZG93vdpjNp06cUpNv6v
2uvyCxCyl6jz0LyXwwum0q+G98eePHnluSpkj27aRkly906PbFOYDGIYk2DdkFj7D0sPTPzvn03F
+e+cjf8fSfI6d3/+86/Pb1E0+Bq1LL70/x6S6IbePafp/x1JcjPf5iv/I+X8f/ll/yuOxE38gKhE
O3Ajz/fIAxn/KP2ff0XBvwPfo9MjXSZw//kvTSt1/p9/OeG/I98lsYraPExi9x6xpVrz93+y/30P
LwkStnZuFHiJ86//8d/JuMz+tLd/gnjU//HP/60x4tYWJHj851/3OJ5//l/Hb74CP8THgNrBjsjF
svnpf7F3HktyG1q2/ZWON4cC3gx6kqbSe1s1QWQ5eO/x9b1Aqe8tlvTI6B73RGJQpBKFhDlm77W/
JeRo/0rsFEztGSMbamyIbI5TGbCVCesMMgI8HZI801h5+3Km/jqUrx895Jz86qO/pS/J/n/HiVoq
mizH5U5GxTFPA/u1yQgY/fWnKX/LVSLTSlJME40Y+UM84DicL7lKPv4tvRz0jbUQgVdIGUlKjrJT
ZOvZM5xNTuOFIUQOnroivYsOqmQRRLcAanaCecacSjmq0ULArJSK2qTWqzvd4rMn3DPcW6DZvR6v
a/XUlcZGg7+vVKEGHBmVXnLtZHGt9MI+a8olNOi5l/gA9eLid3FH4t+C2YipkUxTM1QuKK66b+FL
ch4VdNeZOo26KbtiCzUxaj8BYd+evbTAcIfVr9M7l0yqcJCVqJ6alMquIPtDctO7Xmr5ohG2SigI
MztxkGTa2k5u8bt6TfUaEmudihhG3Bebv+rWy65FLG7K/ivK0bWrqDM5CV51Batc7NtnWDE+ldKi
cXLkwREYPIIsEP3CaNJEE1uJG9cLjBAd49pswW9Hc4fJ4qRNKPACMzyjS9HHhUwEmPCZkP/VIUwU
gKDLnQYvypvaSEJbEz+z5s9DpQP6gXoR5WYAGhcLPNouexpF1tpM1KW9J1dtrEnVkzoY4TNxljjy
TivmavZeSGu51aKR0I5e6sbVVpKDQIU1KoR01kpWb41KVk3LuuuIYk+DBUNGcYYmjDeYHs+KQmdP
YHKW2li5Qi1RZpFgLhozk3eAog+FWl99tEIhkbpHVgXSkxpI7zKuwy0UHRgVAaoh3BOn3vVnKqtH
QnbDRRVFCJsZiQvEz79wCnUMXOBWUfiN3Qp5d/4RsdWZBKWCIyE3mlFjwQxvNWlhqBeRQKAnZB7O
OKIs0gRsw7WpN9MybQlwByHD9EVqt56O7ky0Jg4yqyfi6auR6erZpIHGwUY4aFaiOqzULHvtMJ3e
qaDXRfBMaW2Fy8DO/UWs6y8wG6yp0DnEnVhytElL9VDlGqjvvKuYRW2NOrMXtbTCwdGPIytLpo3u
OcxO5W5VNh0FT1E8aYMQm1UfV2IdpDNTTtcxksiRiMFBrTlnZJXCWiEyZYQqQ3jCAPdutrRwkS85
E7ETMMpr9ywpk5GcSfVoqerSIdDyXSETyhk3o6Rzl4lrz1iSPHmmu3RJoCB8GtqvdM8DlvAFhAh7
QHFCmi5MEIK+7c2biI4G8nO2gW4Axik5GyHX+q8fTuoQy/n1WWjy4h6exSr3rqwb8rfYTstJpCwt
Gcz7gbWWYwdmbxGKITAhfvnnPwQ1Q4JdvRhiX63jmpH5MMGOTSdFRjk8mwJBWyjti+fJiItaqjI9
VtsFsSbc8mpgIj0C5pyayNWypFpxwhTiIZRLK7OFBmCwoov02bCE8Yor8+HGpbYJWfak/tWTn6VC
K58KjdWrq5vvCeq7VR1oxdaj7cdMMyxxGjAsbuOhHY+h1ZGCvvtxkv6vCPlNEaKIXBRfrqfJo3z8
x0fMEL8bQqr/8/+dyDf3oq8FyF9/5a8CxPzDkk1CmjVdJEbZNLi4/ixATPMPkTAyWZQksieH3/+r
/JDNPySZ37AUZkDaULb8q/yQDeLQgDeYiqEOSdGUM9/KjV+VH8bPcYG6RQHEUckQ42GHmqo2xOp+
eSvbisutyWZ8HupVOMkbaQ2c9CQfrFNylU1vlyTaIXlYd/FanwPi0gI8Cwx2WUfrjNnte1pnEyYI
88yul26G9t6KxWcfUpcV5ZsgdW9RaypEe4AGzG4hD23a/k3wmtPDz9I3dF6IucD+X6Nr9Kiu1l2+
phTwPH2VdebQt7rlwdWhZyCOC/yzOKBvZVV6ZlV6dOEJ7vDhTHEwY+UMygokDWZAPLHzUgsu2bne
qppDd0c4xlHRO4BHuHlImZiBalhoMb0AaprIQOn55ev/h8rqW/Du38/q96oOKXOJJBy6S0gCsF1U
R+A5O8zPkoiKwoR4FY8tWz4SQjFp6ExGgfTE0JRXuRGvgPhEY3fVLbC29ZvsRJLNpbkVN4SZC+M9
k7OzrQQ+j+qx4O0Pvz5ySxoO7d9Pwr8f+reqMNVVJjOp0s0bUETEza0LtQlmAiAU3lowOznBCNBI
8yDjeuocY7x1s9rttrTTM6WWtwF4xLbGjqJnFqlfjBeRb63JRV5JRmw/obNbi5pDCcFoV+D/F+qX
Gtl0gZ2kycIDOEMd3jaVnyaY0djDXSUo+mtb6phEUuoaWw1XmVjqpOsN7GhLS2esxY6hqaIxAp5i
dq8w5ZOZEBk6K1x74eaqP02KlpdbjfxFILBa4rWz6TP3rVLVeMEUjBenFtoTZnKDqsThOsJaUspe
hdfNR/aNW5u8CmMbafVK8QWQdUqLtZJKJ7T5EcBla14ADD7yXxHnyPBC9VeD9AgsGfBv0fJMesbi
QVzGGyVUsH6i0ppUWvMp5DqTErFyQcZREDEwPTr+HqCaMHzF+IfO5rvO917eUOdc4lN+Ejdi/Oat
pHUfcH6COl2VjMipJX2BTXi6UVWGfzbZfdj4HN7BDrIYU9jLomORLeaQLxGS2K1HxghYMerXJ9+o
3hrQLq6AcjkoGfvIbtKAnuxm7JtRoKAGBK67gUZF+GxMXAkgT3h6SUwkiJMx53QE9s2DfkH2L8nB
K+RNzVD8BTXrUr8GRXhrzGRWbRNReZbHSJTXwr14RI/goSJ3RCwj3Nn4Wysya+elDzkDz9FS7N1z
pQ2hEfFI0XGxDOyn7BIckkOpKJ/FWJTKG3bOQwq1IJwQNUTGTYa9ysKofhlOkyNpy/bsPlt36403
5dRqyoV7Bv25UzdZCmAPlNxJpcSj/VnHkr8NTarmiH21enWfhTdE3rfimpo68L4C/2ej0Zd52PqY
naLBa4RT7tj22Fop6+ToIpejEAIOzST4XvEw82WS2Pp7fY9yCn9bYjNfWOWTX2PWVLBL9tarDZwf
/oW39RQ8fFEGAT8H+7DOtqpU3bQeVSphcZAHzA7k45vIiKpdlq/tq/SavJhSBCMTxAQoBn/SbMsz
+hOBnzV6eA9LfaOimmVH4d5ck4cuISxVRdedqkjH/EBtGRgiGnFE+ej1cj0DCLMLZOSjVFwHJYtn
vRI/Aid4JgeFuf6q2qp5t4v36dk7+mf6uGlYj/L0WdjZB8Oc1RMed+OCCeaCbyUjgmCsl1mwRiSm
QU+ZYG4QlwnsTa8meUeTym7uVf267tdZDkkcGu3euQSX9lZcqkuGGYdkMfspWyrrYtv52EOkFnoC
mccjJkMu0gQIXEwKuwLdo6TCnjNWrz0xNYxswf/vqo/ipYzVKSMde+L4wMQt61zg2JKI3GFdVV3i
NFtqWyK99q0v8Hq5eC9NwDa6zaJNZAVkWFXNxDLUAFvnqKwcHkRF8oguqhquS4fp7NwauDgDXdgv
sWCmcHQBRK0TxpiMw/jmOblrcV9mwgN9UgGzRnsUGkeHSCsdpTkj2bB6CBf1LAq8UdW9d4ku/U25
JYe+6PaGmD57L6zt8UOxkoGPuGVmbNvdiWuUQFASRXYIB5Rw0RcrcOj5EAZFoqL+4rwUH80lC5CK
CqzwgWDXbrRIerbAcvXoSzZL1ixjGV+J9DP6mxDFJ19k7kBsUx76OtnGyUs+9RYilzcYq32NTHMU
umNXsD+AnK4tedaHsCNl1xpjtWaPPO7Wtm8v/WOUs3swjRlOQNSZrlJMamwFsN9WmTWHFv1andtr
dJbv9sk86Z0+9UGPSC/DPH8WvmYUBkNXl9/soVqIh7oBW+7NHgoJCopWbZ9R3acgZqulU5rzsEsn
YmreMyPVJ1U9MlF8FCIg62PB56h3aEYH2XF3zlk7yAS+OydF60lGTeERy8+KnDpjI3PvLe8mbDAZ
ylJJ+DBHD6PIX6ya3jM6Cwf7FEEOHRWTOAw3Gjw29xGZ7rVd1vG7fOr2EiJhvzE/tWN5Gy6j4dlT
74qRlQxEGwM0Y2hjq1EjTGHWJkFCoO+lgySyYkO42dwtiSEPqx7YdJSpojSyNg5vpAo1R7RwyBuB
1/JeeSOreLWM9Nzd9VOhVXsfCL5ob+Krf0XX7AD8StFAjMvPFntsRAiL0k+jvX90jzJpXT1oz4jz
oO4ic2aTXXntdpA9z2ifABA/aXmrjqcQxR4F3iF6d/INT/JO2aSpeVa26t46RpfsUlya1rkHeFrV
/fA+km7Vhdxa7lMWARf7ub9FL/mpOITRznRPGKfn7a3nz+SnOI8OLJehD4xgIZ6adjUF0DBW34QX
yTyB3ZYO7G3gQOSt/yrezVN/kLb2Ob+ZrjCrsNSjv1oWsnq1wIfhYOVnQxBA6seIGFDTAzv/BJeA
ofSyfthv6KfG1kHYNBiQ2uJatcA14uYpco/KoVxKQXpTJ0XHxWJMHYFA2U25ily5Hjn1czQrg3qn
4MSblZUbjzV1BjJmTXoddK/q4VtSOQnqFQS9WQqt26cuSy+YznbFLu3aCzZpBcbEXrq2V7nF32wf
clnRxg9l2dCeT3PLR31cuMjWk6fEccbBLjzkrrK1CVraB6dQh1K6CiGP4AYXe7goH/GH/MpMBjLc
RHuOP/yX+MUCtu/52QEF0SzRFvEhPeTgatASju1Vto+PkReu25jHkTw4DSTK8mXZzgBG9iu3RVaJ
hXze80rtLPVCtq19NVKNfrQ+1zweoUD0B88Kr1GJmsm39nIKfCvlj7dkE/L2WjkQTMaSTZpDVron
XdGBbBr+var5gSPZgHOVu5uA/ItadohRkMEa5TAP2JjGk4Ax6ERAQ513CbZMFNUsetWFp7I0FoKF
CBdpIXj53W2FZWVF4ofaZRslRyQeWjiAYBvz6o3mInltPsQOIvLYIgr5KxxSXKuNNmozJZ4nhgRS
nRgbXGfAQarCmdhytujJxnry4BbQj+DdzHsPN4EC6jauMYu1xkcS2oN5yUgh0oL5J4grUMVLREc/
TqysWXn07nwtWJ14Qj2JSFrJ1cJT3pfg/DQQgoh1+HZxNDWuVMwzJ3PIAnSWWlwM4XusF82S/MjY
ENeyEC+EMrKebHsgVuuI3hG7dhOWTVuXyckKPZD4FMrFJEdSGYWSMkKgBiEI+jVmcJzDPZHCYsa+
riNVG1sUtlZPDOcOgZtwV9up0Jc3StuTHWbOrOkQqxqqAEiXYsFocE6kRjBmOA4ZJjjiZ82nB9Nk
k1cr8SZSlavYWwaZRuWO+IetanhPjtPufb9dWTh0FkmTfarB0uKrodgU2C97/mdo4IQt5NqBR8DE
mlnSSgV26MdGMHEMrQHJpWqg3IDyhTK5aLKngA5CnefA0hDpt2di/6EzABlVMfJzrdubHRduZEtz
xyjgw6f9UfWoODwlHrf+EIooRKe2aJlIEQCHR+ikOe/w+qWFWZXLomBIh24pmf66R5KY8P+tRzJZ
GaiKJskKiPNvo2z0tI0fF6w0+518iK4ikjhE8IxmvPixKT00ikDBn3iWWmfx2B3qO+tYPGjqIbm2
TbJjaskcLzzH5+gIjNIm8Lcss6fUG7Gbx7Sml9a439X3/m4mW6GLx7Rge+/qPVKvOGsg6yg1BfVd
NetPhj4LU6rnzVLb6WjsRnTtEdd2q3dUqw+lxF8t51PtFLTmXn1xkq04vIoC3knt8HIyh9eUP6p2
2am8uC/hpbipR4/3mch7rd3bF0N+D9dyGFylN6mynnwr2hSoByQMwVf/XF1bn/V5bZUv2QicReV9
UmaTrFUk976CpMpMmPLG+IQ5MfZ8b0ExUB2N9B054j7z+pc6MhFQjQhniwCBJm/xJySJ92TdsuWt
7WCTqgxce1qbsBxeTTNLZZJtZTzW1EU8d9XOggX3QMeGTzFGBm+fnGrYM9YjzSCUzUj0mZ62YOsV
TKq9kh5tgYk0fOcRz+LhvaA8wR90IIs0O6N+KQCNnIo4r0aZ7cyDTJur3qrK8J61Q9/KtjWssCZk
ME0AlNRkHoEEV3hkgZgfR7zlhtPY3ZqbzdvPcE9BtMv5vfClu1nP7qWYp8voKZiUF5E/U9wUkjey
ER7Ee35JL+HFPCp7eZvw1v31FSv/Q1P/0wX7bS/hqyFZVoEmzYUWAjFULXtZjIKFgwH0Lt/Ne39l
Hb62R4zFn+V1MzB8HdLpziEtXPlSlTeXpi4+xDR4vzmy4Vb5Nm4wdUNUJZF/IHkdllRf5k9I7m18
x600V07BNXgoQfRaUQi0e/wZ0tlNz/1b86mgBN6o+qrT1BcXFlSsPOvFVLSPUiihW3HB91AkADGa
ZTduue2vj5FZ3G8Okmng14MUPDuquSLluebVeyuUP0yxk8Ygxp1R8qLQkJWvQbKeaQBAmg5rHTa2
8pXK49pd0723KkRfnzlba0dkyhhFzUS5e0QpDLd/sW1B1I3dLprbgXumtgm9ZiKPUQJPpYV4GO56
y2t22TV7dFd4h0/WKbsKkrISg7n1Zt3LxcQ4wbO+D/+9PFO4qAfh1ExV2OJQH7M1pjFCTI+ycg6O
0THdB6u07fb62FFXoagrk9bXNmi2cNlUMI0XBVJBkwmIemz8g13S0K7ctbKL5c8g2SaxB/YQYVf2
TFRJxXtwptlyOfKHR5ktLiy/mkdSReaatC94nCvVq19I0zoftiTI/6sh0KDKGSH51/gax1I9lu/R
ub/K1gJ5zcrKoecme39lrrKht1Yy6xTBmBypuKonfS6jpdf1JdYsVkznXE1v+UO6NmdjWG2Rej3K
DZcT6q8bXoaVkEC8oM931sbGPlmH1isWokLE7KO9SteSQYu6HOZr5YWVyFobhgfDFIGej5GCwmih
p5nN+cKUz/jgH9KLygji15fWj73C98vfRDomGYrE8tcYFopfL39BdSUhKKR5YzVTY+eedepi+ZPg
AQWBaLh25poI+UKcCqKFtY8sCpbBpAVxvnzUIICson3OZOXkJwBKXYVBnXX79TFqPy81f0wEWWn+
+xi/jYiDso1doBnKXEuTpawT2yKNlFv/Wr/qZvWSeZ+lBENLvAb40dtFnp7be6kyNYkD/dUbxifq
PeE7zvaK6c+09K3jkZM++A3jmB7VdUxFQoGLk8dgpBG/iK/Na/Gat3iToMS9Eau2QH3KIKTM85mT
Fbdu7TLz6ua//jGVf/gxGbcP2n3ZNHkYDZPyL19FAMmLXjyT5mmT39CCnOziWJdA0K3Bfl/2RCPX
cDgckMDpaz36qPoa+3me7owoOiNPVAnjHHoGtI9oC2kjSFuonuFlMfhZgf60lQkokaHv+F1Bov28
yf/xDf106N/GzSRmCLmYNMpcbagqgM24KXCsjuCMlWAyAFenTafMioNxCxgQ1LeisqZq/FpaL+Up
egle2lf9WcBqfHDFIbZ8HLQRL0ApHTEtN3VAXB7b3EV30E7t3QX3iId+i4a6XOgyg8txLc3snb+t
jbuWj2oVRfDB24fHfIuwfyev8yXAJ7wVrfushOHjf/G1cXFauimZFo6xb7VYKEptkbJKncvkllh3
97k4ljl743FGQ4YSfAd5mMkS6wAatoTGjfwHJTDIcI3aR6y5izDVcQSqBbzXKa7eTZIJN1mfdVW1
toJXI/VWQe5+/vqo5Z/FEH9+Y1+P+tsLuWqsAkyTo85RnM5kX6WdZPrp1/mzoQOSqM7yKMJrqTXE
QXRmkY6Yxa/Q7dpPjKzH6aG85PSe/kU4S/vkN3fCDyXGt4cSp1PUuAskWePfP98J7BCFvExMcW7T
aSZcH8mH/gxtzuU2VV6Tj+BDoje1WZ3QqYIgoGsNTw5hDrA5lG10CHckX0FNB9zHZtyRpIfdWs9G
woPr16fxn5YVPx3pt9PIu1SpQy1hj1wXH/xiUinxs0cEF7G40/yl/PB2NZJwpGP56NLL2m8e39I/
fY3DSRJlU2NN97fqJbVQJva6OAemuM7P2VFbF7ThBe14xqQ6Jbelgq3ardiav/Ok/00n8kMd9P2b
+vr53woTro6qtMNcneu+TWKlY80pkT19+lruypNyy5jKyPGx1THBAM3YJAcq1It7UmnJNdqIZDPc
HBGj1yGMDA/GJj+FE2meXZILuCTIhXPuoFPFZLK9KVgfMoI9tdfsA69oLz+KejOklPVLcixkfduw
nxj+b8AZe2TK9F0msjrx3WRU2s0LxqbYW9bhxWWUSuQy7A9If8OM1WLYGg5T14bxaz3MYYdOpBkm
s8Ye5PE2YlxrM7YVh/ntry+hfziFqigayJFMEfEOm9ifL3bbbZuMHb0yz++a+ZAS0hYqtiqjfJjW
2oxt7WF+WzDI7ffqJp8A263HSRqz+gnscJZWuDuPSU6mUsr8I1eYna1D0jqyt7VOr2Gve7VDPrlV
NiHrl7F+Gl5/+aPu3L1PkjRBz6E5dokrSFZGJDzqGu95oiKZaWG8OIdgwyIal4Q8zqVuAZTSxDLs
HaUgOKUMeetL/iE8O9APGf92jIFD4qwByoeLYOft/GFSDHQT9swJWFPKGLkb5skptY77ojNk7hg2
xwf51t34Xi7Kvh+m0cpv2o8fVczPl6kqSpZmmezFOc3at9tUQFBiR32uzDsIkoSZTOJzJQtL9hwi
2AEkSm2EStpTd6k9Q868DlX3Mw3H2MLU0TUbxtDmpVvWTFXyF8yIOgnmSLtQEeV5euo+I6PA1wAs
NF3EOZR66C4PJypGsBcWQS7KI5cwg9b0JiSikdjTfdDyMTUiHEjrXhw3DReYJ8txpqIO6zPilSfo
zCaVy0qn87qpXjD+1j3lkHb5SW/v8sKeh+FnFgUrRWsXAKYzE95XXcmsK7VNACEaaMaLgS0bze40
Em+t09YrttSLDGbmj+v3/0QZvxFlGAS7yAo12v9fG4q59pE/yq+6jH/9rT+VGYb6h2og1htmOYaJ
J5bC6k9lho4Aw9JQRYiERRAKqPBY+G9thvoHTnR0nzqF4vB3OIi/pKGy+AdKDsUUYRrJEnMj9X+i
zdB48vz7rkHdwSeYPJEs0ZJghX3vDSzZq7n0WqIKNBfUWN93TBG6VMbt6PqTL2fmHxQLP1eQw2eh
/5ANWbcgZfHDfetDCl3U/caJuY2aLHkV2O0zjuqJTQtK9ohOBGni1x8o/dMnUmsPZgLRUiRz+O9f
ym0rYn9dBbY+NaTWiphfitxlFYD8ZhQbSjwBeWLcfPLbZ66CDIHCu1IcKk8MQDEei0ULY38lZbWM
rsoRt0LQsL4maSXd/OZAf56d/Hlq+MJVXvAWQwpjqAG+HKhvCAG8PBIjbEOwNoh59JmpY60exa6R
rJuyY6LSNDV6ADEvXuq8b4Gg8HUeyRAKwJW2RJy3ffL568P6VkH+dVgKA1pJVXA7m9/aFfx/Yupb
LNEqcpA3JWkpybiRE/dTx9hG8gtaMyVmVyEGfnMhPcycNA7UPhcG8U3unAgvlbuSpHQhusIBBR/Y
YMsOVnZdgVZRPSt4F9j5LhTZJ/qFoI5XwI7BLOqy9Pjrn4RJz98udBNVFPeNrCDA498/n2HT6xux
rBRtmlahu87bxnkSWktahhK7iYSwjoOOjgJOSVzlRyEpmvdYH0itKDHppoDbnRj/rkWQ3WXKIs2M
yIpTK+chWKE3Vn2mx6K/S9jheD1zZTEmH6WKsWNauP827E7hJLr9PlZ5c7jRxUckdQ4Uf14SACd0
BuONguY81TCBAltd+jI5CIRqjOn2ypGgmysWCU9VvdKsQ52Zt6AEJ465Dn9uJ5+qnLEVgDLTjE5+
3z0JVTSzSTCqMu2JBOOppxIkVjVbr3LOsXcsDTdcimQ725m9CmPIcnFDLeeJ90Iy8Lt68IGs7s0B
S483Fd1HF5FpZPKljRylvyZptXIt/Uk0TDZi6iujYLi5gMtRU/hZsSowgZmytFYGjL8MTFoHsJ+K
FDihqFyypn3XGwOSrMJoOJNY4Pf2sRT4TBe258g3DGNadaY6ksMGkFFVsUpxCjzFI0Kk0pWmZ/2m
JG0Bx5QiiytJl30WQMgCmBk5LR3+r6+c4XH/7QlJi6Iwh0dYLin69/I7NSLExgV9m2Qr0S4RIawl
fiOu0e/PFHyqY8NwhBOoEbOdGjrLzWmFzPxTH6jArPprcm5q4Z207oBhrTqszFMNuHEZRRPadWwn
blLM67pJ7rAIQkYvadS9U61Kpyq1k5UVtsJdUgI2/X2XzyoWzoyye1ebGqpjrsyg8p/KCvnMr3/s
b13Hj1uf59Dw+jNZQfAA+Pl+SU0xrY3h1mc+1m004BnOGKyMukh5he3RnlGIStjybSnsD7KX54Th
9WxBG0NIl1KvmhfapfxTswXp9deH9g8PdXN4l9AJYaxitvPzkYVOF9GP4U9tTFkbK3ny6dYwekSm
s+yOf/NkHn7Mn9+PJv0+MntRHOY21rfmB8Sh3rAg0qZdVxh3J88NtFtswP4XP9KXT/n2cEIU5OmF
kmtTQrq8D5DupKEWsJy5LnXQ4CWGhl9/oPTzIOrH12taFotQaghTIfTo55PIFeqnqQxxItYU0Ilm
AD9Tw5zGzrTXrkjpU2QXjYnpj3bgrohivLdioIX/88OwSE5lu8WbT+WXPx9GIjQaCRWaNhUcQNt2
q19lEobHiD0RnFhyCo22cibIRuvBWnAJUOr95giG1uvrF6yZ+EVwcDEXlRG8/hjLf3nzyq0jAVTz
kd33WkeXUBXVhpWzyzImMamCmo7WsSrGOkHyUI56jypBIkrQqkxCFX99MN+LMY0RqIohE2eHxbPr
h+Lzy7H0ao8oQ+cSc8FdT/UyIt0sBQDhSqnym4/6fhNRZujDW53Ho25Jmvnt+ydzTIbDKVhTA+fu
sgx9YxFJbbMh261CMS5ZvzvP6rcmmAJY1HiiUPfxFDWQG39rghu5xLIqNfY0tDOspQ5pgCSYNnfB
SzBehnBEyIFTsgWPUibk0H5WTklQYtBJNiya1phRW+CakFsJiVzezEvarl3hshKtraBfYX9W0B1Z
EpZVVfRnZtSJNXwoUozIevXe5DSMWTER/xzLAmnwiLqW8OG7a1cDNRPxz8BwMBXiOBO5zzZN2bjv
nCGXWOE8/YhKRX221UzHB619lLXYvVkC2+YGL/WYBKJoloI/JSq2TXBeRA5XTW7UM7/0gLrADcYA
qYTbXlPjpaq4GkWkboM1h5AwlfyBAVGb6AZdGspCAfUd0W4+gTCWJmUakchY9r61KPsMNk+M4X4A
BXXGJSncgATnQPJqhIYlJuLW8P2lGDb5OlX09tOgsxzMjK1lZYuuLSZipQCM8ylE0fsnwVOjdh1S
WRcTdlXWGwQM0hUAqnKovU6Ek2Mr1ZsaiP6CthvhSSHKawoGQoWJYx7j4CDegIjuAsqjZm59M8J5
2ofavqzN6J3ldbFri8LRR6kYBFuG2uwmQw1VcV3IyyE6/B5naXiL5aLVnppS7Y5ZGNR7IQirfNRC
roM2gdd44ua1ePHKoj4odlddUtm3xjFK33PXtwmQUSHYwodw5hBGBAi9ubdlKYXNVpTFiZRFxszp
9XRrQwQhE68VpxXmyoeAHGGh5V61CXu5nISgCEcCRuiXFpfpWO0MArEcMrmBdlTPxAAAfOwCxD8+
Rv5ECpK3nCy6s2yV9qeeq9kVFzbOoLoZS3Ip3Cq9yTZ9agcnIVHq51zJyre2qxL5qYtlhHm4XJk7
qA7kOwES3bSRjA/SG4SV7eQaEZ2NPGrKwn1utQrWLPQxc+PaOjqnDvOuyQBlmiLaAoxmsoiC7zHJ
rVyfi3VBcmiBY1RTWB6qlts+W5lCOAkjxJGhI9gSQSY+VbQbhEeZ8SLMGx43WuHPSOIBM9/aPRAm
EVY9RFSU1ILjnurWMqd1W0NfxXq3s4s0mHa2wCMS0+uG6PQhW7dEOJpogEdTpd/lieosi8QtjFGj
GR7SPDe40h3HMzLH4VFIpfvkWk0zrivC+xIUwlNLq1JQK8MHy1F6SzI84BlYCSbm8M01tegmHZHR
E1AAxYV8FGepux1xLb0dHlQjCoHNFEB3nfKOwrADA+O5i0RpnbldY4uxY0jTqVkhZBFaLOuNT0Vs
ZuQ5eoObSizKrSxEFsM4zoyObEpXl2VPJBkmBE1DhsrmkSQQlVmcLLZbRWwJyes8mZRvwT6QHCwC
MQbhvop44nZTMyCByvedBO7LwGyvEC0Sn4l2jpS6aQZkYA4H3doWbltvasxr8PErpdi5UotBvw7z
UjvXqVDwcaUrz9sujLdOZbmzUm6ksdsoPcEBgd4sWlpa5M6ZIEzFutLeE0Xg/pHghKuuVq5Vm6jN
JFcfzIrE59jWUOAKpPqJsmQ8u5aYz4nU9K4OGu1ZZfOIw0bY1BPmZh5jJ6l8slqzn7l66j4s0i+X
MJQNuoYexkFQijMvENW1LCaGP07A9656JQMZnQfipqglL5/oQleczdIA8SRI4diQE3OgBylHEBFQ
DvOwW3VC5DxEkkWoK9tg6aVadm8N6HC43KQjnqdqJQSaMg1cGddcXnovZqLhuxfJ7vHiNDoV/bCn
DFUblIyZbGSjrm9I4J27Vub1NuTSfhY6uvYKjQ29ey0n+8hRmjUUCRUGD5A+POYJqiGklyaRu4Up
tTzo635Sd8nGq8UUQkjmreKQOoEmqLFXtWQKM8t1waqHKaVhDEbBG/mCmc2a0EOq6TTqmxYqwjpQ
8/+i7rx2I8fSLvtCwwK9AQZzQRM+pFDI64ZIpSTy0NtD8/T/iur60dU9GAfMXMxVo6o6U4aMcz6z
99oY5Jg6n1aonKRzykmJplHVn5z0RimtrA61BBt+r82xE5ZsGmDH19XB6VUJdM4xinm/MMJVQWzn
1Xs1IFLI1GL94mGtNeRTjXx71TCbc5bIdQ8E/7WCyRCldOWvSoNdzjBs4zwbSKMio+gqJLGGFrVj
mr/lpXB+pCHVp1YvSQ1NiPprJ6S1Ldov7sI8U58R6I93w9Anz/QJtuZrdtdsHT5Cie/0kuWbQVyM
0znaFcDCetLqxgESVcVngKb9V28JwNWyTdOnCY72BVCz9W3MqvcbjHd10GcljQhRBuOKvCvs7Krj
arfsFeLMtL63s7H8Mua4enDBGiBfspXpDMPO3muEx26K1kJ6ydM6FROUZz8zlOaYpK7EXGkOPxXD
qL3wXKyfRKfDyV+NONSSKjknxAlsUFq6b7Qu8TkuWWgSbQUCiM8SeZYTNtfA6vWJ/QKrvKU1yJKt
oGXyMzeOEmZm3b1nhqhepDuj+lvqGl1vbSk82yHurMdpHIxjDuH8Lk9zuVHLqYyaBXCtD8PAejer
qibjT6vfFgKHDlOZmE+9iuhj7RJva5WDM/qpW/JFvTUzIs6BlvKoVdb7OWfABkp7JsarG/SNo2cF
vMxk2mMjWQD4lTLbJw4eJRuDtPBV3QHaxIIUoZNOj3HCbnuLbSULuaaGPZgVasCgr5T2Os95+dss
EUlXypj+4N0YXxx0TJYPZjlBGkViFmDvPJ12tRcbP11tGfU2J5Pu5BQsaDPXqs4DTMJHMoOWoGlE
dyiylCFJKj2opKk53uKfXJdET3hFMF0mfbzwtQghY/KVXwmB5oXuJoILS3WavvN27X/hZq8Crr16
QyAeeDS3xQ/S521Gg6zPYW1WBGvC594SowlMthDL9KJRMaPK5xmC8ALGoTtxfuPSdR+Nqjf3qm7y
cxDEcykLmUdjA3gCj8M6fc2wMgDFxLb40Xp+h2sx6h+rCX/Z17zZ8QILVJD0c6fyrolOyBpsJv3S
YddZN3a3tGtoQvPae6LAgeGpXIjCrI3AI+KZOJsbWxgBY2m+EVPfvRQEcB2N2gJ1RJEhnliso+NM
EMeGglL4Z9Dz5qON8/ayEq26pcpAjDyPXb23VtUAcowvjaL1tsRd6+Gn1op66ykDPzm13TUrXfcX
omLEjmnLKk6HsDwlavddmI0LeU06l7bPyx/aLP1uzHWdc1ON8SEXye+RDFFsNXX6OE4l3NhF0XTg
LRMJtJnikbY+DE8NUgAi1dluoPJTzLBQ8gbE7jQ/T+oisjDP8Cq4AuGnMkl8+EvV7o0qhcaZuOup
GERyB5uI7aXXKBnolNV9Talfzunk9O9Noamv5ji7v5NRWckTQhYVkv9JMmUrUZe65lLtSQ4jFgBP
E8vXPpEvucnUZFYIwukBCF/cUU8vi9q1D9rKTdHbi4u6OpfekXGm+tO4HntBIhgxovBmEZzrmBAR
5IT3POx0Ez9B3lXV4s8KHxHwsWX33mbsnyJDHdl11e2qIsZIpux51CwvXKlv93A8EIoh1KB41VpD
3vOwvddJd3mGaoLq3s0XHdnRqurnibEdxwkyYD4ORuqeQeesH2oKFukwmUXWRak2ZAC4ES0/1eqQ
zZvSMcrX2R6wmNdzyaI8Ee3voiT8OyrsqlK3bkurG8aaRR3nGhAWIlcaTCCNNB22RYsJM1TWZWyP
UtcoL0nyaq+MBuJ59uelBMdNChjbvYO3CEIb1lhzUAoveTeFeUKBcU8Q1OAekcbPyYk/l78IckIX
v5T14MLEaTMwuXFK2jJzgoTPMyqXoZ1uW2qyVGa/qOcUY4zTaFHqtXEZ1jHYqgujhVhl8wWIabAS
J2xtRz6jVy7vFC9DHKjOw6UpWuA9tyxS1qhISZdbaBvETBqe2q7mE2HB3VXypE7xVBGc6SwODit1
kgbE63J91Suz/0k9yz4PchQzR5JmnVP6VJVePhlPHQiCDkhVb1bRMpZud2dBxL5ryTuhIlRrmACW
VE/dn5BBblKY8yTEQeojlOheekb77qo9lbwzte5nlnXwQXXOptfa1gkVdtIK0lwtk8cSr/b9mtIh
9jN0N8D1jvfct0CA0k4kzyiUF4KLCxGptqgf5yFbC+RWi/VLyXTovHodGRPSb1WKOaJE8TaqVr9D
PHJ9BUPedrIkvnjhkTRseNL7xs80bHJ62AOomuRCuAloryYpLKJSurnYLdXKtV8i5emWniCbkQd1
GtmcPzu1LbHJxcZz3WYD5S/X2g+Jhr8cGISHzGzJkNRJlOvdhoj5qR52NdTH3SKEc1FzRllcOiqs
vmosxLWUHVcnZZ9GBlu3yjIavZXDcpbr2auc9lONjemXmmv1rmhJQElSzIUQpkpQg11y0BfHjjxG
tJtCvVnh8KDQ+C7tiSwVbPR4+b7b1QBuZOvavBPGmGwcZWg2Val6pNhRuP8eCkRlS6+XkWPV5SeT
doDf5tqjE4xFrXwWmeCQN1lqeFdYhpJoPX7FBqtVVeUMQL2Cfw94U94SWu8R7h66aVy+QsaCk25M
8EBMYj+9Wq9oqOyhurqjhpYeNJ1U8DAmmfCrQRrExsIL4iqXSRyNdfLjmMCgdFx9F7V1jDdIEhxf
HQHdrkbYH4mMWUR8wb2Z1F/SIxDKht6pgkzaE2tjgkuLXWKMeodIxJKdL6mKzK+chjoiNsMkIQYY
TgoJbwqIRbVylw+IWbVPA4lWuxxhfzSlDBTE1cEANoB5H1c37/uYG3cVYSA/ZeeucHx70ALMc56G
WQH3Ta5QYBsu0TNwlLYxw5sggdRL9kC54BvTC8MIBXc+FbUkzbQtHBKG9KQEDsljD4B/KU+Gy50e
wEbqzkIQ2tm5BjqfG6lyUDTlvirhS/Ucun53M3eTWQy1Q7PYCkUk0biAvpx0r9+CIJpsyVSMFk63
nTT02CPbgnBWMXwPjnLrF8r+mb0FLnJPtG9Ss7NjP6u4eHjZosFb2GiMroTA5hkpC4VRUyBZSxe2
pu8QgoPwghkfWUZdoBZQpyYkEj84qJtH2DnrVVES54WFaQ30Ll5HcsDcwty7WFeI9uaH3XlS075Q
BLmhJmzttSMr776w1fnZUtqBrN0sCZQ+Iwa1qbn/if2r+WmEQ0YcPQ9pDfj/IHugXX6eFvqtjZKA
ZtuSxL7sWPvxDBZEQBhfxCTvxsrB1ZPGcY2gi0bGH2edD4VnTQjlCgI+27qOD4UgaVjNm+SiOa1z
0Dq+O8oUPcYZw+fn+bZi8RsBDrStl2TykyEzLyZ1OTuifFFPSZKqVyCERtCShHCoF/ZihLhU6D74
me5Tvbk4nWk+lcpAojTJmWPvM0TSP6H96t8xqTaP9loiXRw6e8NiBH62tR6nysTfzfLmpC6euMaW
M1+aoWy2+PvVDflaP4qi2YnPTBx0fFZDBU9N3IM6tOFKbdJLX9b27SLN5LUiMe97sfQ1SoQlyVPw
uKNwanS8u7Y73K0gV3cK+eHncVmGF1t42QOx4ah89YV2aTKAD4RT7S7A941FPQxtHG+NWlr7xoMq
OyZ9fub7Rc0fJ+pDpnRLYDaGdj+UxbSVDjsvelEbE2lG5lM2WPbTrGmo8VXwYEuii/fSjM0fXg/Y
bDIj+4hmnbCoZRHTo6UhwCXzwtA2k1sJsg8l+caB51UEPLVuv5lGwudFC+AtobXYmOtCLAp7lw9c
hYDv65Thn5PkMiyE9Vlz3TyWDJE/GRIIYig6qSnJr8WupfNcLJ5+dgnjKbD3rlmHU7kSlBZtXrgE
lJGt/ELzBo0+S9fhe3QIglcgzLOS/J3ktja9Ozpj0zsgdo0TURn1h0WXI85MJZa3E5OTykyIm9jM
rdl9CU6k94nt1plY7iXMHTaLnXlDn08ebREK2KSPUO6D9ux7I9U2YJyMd1z0drvpaqZ9IzuXsKGz
fBkrk/PVVKzZX90hffKUP3HxffVmEVz32cH9oeKoWx79jPHulhELbIaZK+8Rvs3SatGS97o17uHQ
9huvJa6nN2VPdFSb2Bi/UWMwIpbrundNqRIHSoALE1OLOU4yNqs/C6Mlpyfp72OCn45F7MQv1biw
YmX0UIErwNgeWskoLrI2hg+hZT34QXuZj4vWaBrZgb250QmHA+SsqFujzc0gJgLRxfHRp9cOY/xb
O3nggyYGJ4LBdMBZ9J3pRWB4HE9MCsAVLP18FrXV8UsxGTlYZqo/o7I3pkjPevWzUbmO22K5gXaY
P2zK+rZjbguLMsdW8mM9To195Dghjre6HZVln8T3xpL2MPTL6UjnGd8JmUAhmrulIgyadPD1QVHm
GvvbbDLT7VtnyfcEKCnXhQ0p/mkLU5QPNdTRfKgLxr7Jl5pZGO7sSLDMZhaYVNoaVVU1mHuH0uFh
XdcCfMAtERuTyleW8LqGJdHdlA63QJOVtOt5Y5ZUtCSQpzixV+fk0Bw/6zN+/W2WgnogFtJoPsjX
xOookvzBS7zbE7NWAM4A1ul9zXJar3ls5scVOoeAPcA77uZqQV9fj5D1lix7m4iMxS/dFE8W2MOA
b7K90jPRZcpOlkDKY7xssvISdds6ZoW/SvsTxop1ir0zV3juQI4g8wSvrUD2iIMULgcB3XSc4Qi5
IgMfArrUIheOcmhyzTcgUcric20C6gXbH9/XOUkqs1vOx6TCnzWturiyUVi3VScQLK6z3KIo1u9H
bZFBMRj4U8CuXKxG717UwjYil6VEmCtFtgG6y7sGrzbwcL4EfNIBlpa29yiBOGw9+n96KtWD3Okt
vpO3+jm34EgsdUefniPMfi3zlBN+bJ0NU3E3qpuSE0pWypniWnlBgiehUhE/4UvR5dvJsU0jGpI4
g/AiUutxHYhfS1WlP0kwJQc29CbemrHZjrZdc2QMFlVWrZP+qWE9blKhbzulWJ6ybiCdEY6Dk+Fi
RA7gE4ZqkQJZFmNxN9+Gtu2omFdLQo6R3TAoIYPlBCymbPST4hbUDVPdur8K1WOnOKpm8cuc2fPt
alDaaji0rbKcvZXNw7ahnh63caq2XLlJsdy8Sf3F+LNEnrBg7zWomc9OqxJAUDCiUcPaK5YZp73j
XLR59WA0afHOpL75holfX2vdUa7FRNJpoA2a9TZ2jnEpCUF5NBsHMK0xKa+mdDJid3UiaFZbOVC4
OEe7qqmSSlFj2ZtkCggky64A7rtXMdXdxnTLlgnXqrn7RFUQzNqj9uglqxs2JP1GhM6jvaykRXdb
ANxcCVwfDA+4l0vuFJDiyY8pB+GaDMV0GHItOSbmSqS0otuRSdhWwI6p2I3ClEdl8Aac5R2ffEX0
Cok2nrybpQ4phmUTvIbEflFzgJpDr3r3CUEOHes2/BeK3t0Y6lPvzy3xxoSqE54NsYyPl54ur8Ar
u/dqVbSfrJse116drhCkqPSzWS+X0CkN9LCVYDiMpVofjpwd6iWRZAMhk4DsyrBLBUOyaNQa6yqs
1w5p26c6GbyA8+I599y66FCslNg2lyL0qHL8hOSKmTuCtujZu0VY+JM99VUSo7fVnR7aQxW/F/Wu
NOFl9FPXHMd06ULIfTNRJmMrOyroWe6XMXGejDmX1zzrlyul5/iW13Z/sRKbSktL6WLIkVGBtRq5
qTMr7tUt8OjyUlbJtMVAi5lDxjCUJ3Q9XSlB6JYQsqd+jcMZ+Cia3pQOdJYt2chjO9EGMHU85rZ9
S7qJcR3OydpvlFI2L7WokbqYJMjdIIVL2FnDEiZ5PD4YWqIfTY9El6pM+k2v9uPeBr2MByMn8aQD
GVH7meCuoDeuDPZNmTguol+2ixyWLVNtaB8sjaEKq+k9wAvgHs7tsCg6wrQRObq/lEWpol6DZTpP
5fygMmsMzc5DnGMJzXmwcmH+tMbovTqeJ76bScXJlZCit3M0t9marVdsyaR1bg2Suetd6DUmzPeT
9DLlyYLlslUkiihO5ax5JN5ceai0EihRtXJ55IQcFvDVov+ykpfIXIJYPW/0xIdnVPod9SgFsrPq
4TBDq/tzMf9/WwC7/a5vsK7+v97+4t81Ul1Bs/rf/vUfIWf99XVvjK9/+YfoT97Xw/jdLdfvfiz4
o/9gft7+n/+7//Evatj/QtqqYSjQkYH8TaDw3yHHwm9Wd39Xtv7zD/0lbXX+MAwUrJbt2khR/iZt
dew/XIoqTOGap6O5c/8mbXX/wPpkYKa5aVcBkyE9+E9pq/sHYmz+FJ5AjQvK0v9PpK2gP/9N24Go
1gGQaRKKaqIucf9NcCoqqyn5/kA75/3RkyuuP+/XRGkEzSmGYjQ/l1b32LcQPDla4fIJaQTxSGBU
ZhR9ZMzTExuoKgTKq2w6BT5YpiKjQ5MJcAnQ/TbOxGUxWRsCK+qfpzj7nhqnf2b39eQyv6jlklz6
zGJAd/NpK+NV77r5lOKa1ihOxvlhusG5UOBZQISLMwqFkyirYbMaerzvkqTynfq+NNblIV3xxQxk
mbXSu5dkILDYnmDL4KTsodN0BQAccpyQGy5GqNRxwNwGCbzZO3vZW5/raPZ3vA/PHKDrZ6+TKNgi
vutfJ6cAyWwqRrQmrAZu1SMjgni+m5nFMQt6R6bCjs8xtjm0/lguEaN04BRGtXHd8TXJ4Pm40Kl9
ZvNLpMKtT0mZ1bvfFQyXJPXG0JZkXjptTcjEe2bbb2OjGIE2UZnuDRFPUU/6CEoyYK3DCe8FqZWS
bNQ6Zd5Tz29O/iRRd80NZdZsJ790Z0r3owG6y6u5aD7NulgDnGmjz7RiPMiVhUeRgo7CClJGWQmv
JuHi6yeTSHjAS8EU38NQaLc6ygkxuwQ+K6kBUxrHtgU6BBvpbWMiUtwVtr3p3fs5NYajpPYZUrJ/
rM67d21AEprwxuM8ZYQsizjQ2mQ8FDpBcNmok9KrLsbGNTi3CRNmSlLRBrtObgcgRQg9V+fxpHn9
Xdwr63bE0kDZNTdA87ERKDbBBRP2fpD1aXvok+SSdNj/hfVkm9YYZQke18S7pw79TgrdO6fupJ71
tMpIhe73jDvFa5OuB93o7MPS2Es4lsOwcW3xOmvtzc/x4BVZ/OpNPI2iCtJGQHViQcoT6Q4IKkjW
7HQGOY7eH0nnkaxj5I4dUnYcV63addI6g7sdNu0A+aADzI4zYbwaBhsV2ObPyGa8jZVYFFeCotIc
yY+rJiIp0sU+0vEXUKbih6yBD7Ys3Xm2yWX9f3JYn8XvDiHdz/Cvx/OfR+4/z+7/v4505FUeSq//
sV3hLNa6+/UvGEkO9b/+2D8Odc/4A60r21zCPDzEWrfz+R9+BU//g6fOaB8JrnvTp/3tUMfkYNzG
ocgkVUujFPjnoa794XEr3ywO7B9MBwHtf15rf3kG/mcsSds2/lW6CMfa4t8xLmGHiU5H9f7tVDe8
RKkB2fJS5sZLY6svmsqAtWwCqbzH9l2OHb3YKCLi1ff0IEnPVbwF1W+QwjLmWID9lGRpdFQ/hFRn
tm8SDJ8HzNDbNerMF9cJNbntGJHKt8rezs6hKc90ZUg2DMx3yZPQHxZ96x17n8pD9+dpoxVPS46M
564DpMJ5/MHwCc5G/NyYIbMAYcF9Ybsd0eLbis/pXxkRZ6Bd7jtMzC9xGdkU8szLRjXa3FgdLF1X
f8A+5fmSJNR+J+fjxNCsOGhJNHGGkQ4w7bGsV324oRUvxd6kTIYbA3eH06RPGWQVdyCVnfFAOLjy
Zr01JGh9MOQdf3PAJ9iFJ99v60BDch8Ml4r/uvgrfZf9J21wRVztq886xF4otcTU0Y3UzDfDMxQv
pBzMMVLF1961e+OrdXx6S1h/Wh8VeriGUFSyaYuzrSba7sX9UHbsusxX+cBs0qki41kFJfhOFHES
xHcK4bLXwcMam66C2MaBH35ww3Yrs416no/2qfjhoPYJ+/RrZtSct8TVvWiv7JFa8C5kYOrhLbqs
CjbSiHrScqbHeb2TzX0lKqBs/qQfSnHOyg2/84VsXrmxtcgdf4r5AdGBe2Ktkk0QQiOM7vI3zASn
AzCwJeDPBHbEbqY96a+m0m7zNSrSgcsbo1XsYc6rM+r0QPIexevTyIumnNdxZ5XXLj6LCvFfGNoW
zNy9LZ+t4dypZEeYzmOtjhsYw8in2KtbvsEEDS1jYN6Qz/qjNj8pWN2bL3U3LunrmuvvfAgiN4NT
crHlt23uV7NifYfmw+i/aBZ+0pksQuOnMOuDRcqB2bIr1sEtIVeN8tX5wcoSkjpf7GjuAKm0Xk+w
9AYIDENGf3UG4SN6AhOpvOPX+NCr8Stzpq/b/8q+/PywMsR8Y/mpzeVnLd76vnkyCFk1ufjb3dw+
LW6B8KLcrwnb/kwFpAUpTH8MR28MrMEKqhHuVaH5AZhrWc+/B43MXgF6znbEFld1OBn2eRpPVjaF
scXEu8ITp8dsE4dIVPVdm/S+3n7j3aDy0OyCCejJnc5i2rdsnxhFc+01Abz3stzpnbMzEAWAgxNY
91S/dU7Mn0hpcOhq49BhkjC7HybuB20lpjo+NmBSYz4YHS1SOt6NIPswrOMTWooLWWXtjawUCvw1
xbNfN+dcRop1zgi9J1IxEOyZsD6Kk90eyW+zS4JY7WCTgu7qDyTNkupaQvwDoNU9LlBl+fBr2kOa
7TotGDTGHvVbqn0mGSVm0MyfcXJMm4viBRuxHAZyAZ0OaK6Gsm47ODvGj6Fn9H4rfxWaE2IB2TEc
DWZGTTFA6/wo2GdM65syXaDXZVK77UOI+UTlwO4H9dPg/FTpRwPEUFleNJKTpXJYE1K/WdP3vj8+
E88ID/SOKVpg6h/6vAPLxSs7Meh3MWjpyGgmAIB1QDzgbBJH3wUFp6P1QResYGLUUM8ELCq0/FnM
Tdh3L131oZi71bpPl99MZoP6jByCwLUr8WPES+975dWeqaiemMORF3hcuzeN/rRhBTc+DsOjFqP+
+Yjru6X6ku2+SO4swdndPYR5t5HyCed2MNTod417ayGWzOYZrYG97od4N35a1qVbJIuVa6M96u1v
bVbCcr2HyANGiIOm42y8TRAdpQxtLotlzKNhKT4pcb/SOP1c3PGLLfen1/Zft38HbeJHtVjhNqei
VS+WOjIdvNTqVSnsn2Hsv/CKfNI6fNWMtvss+xSekDxYvpxqHI3VC7P4k5UN18p6HLTpzNBhn8X6
fXWL9kxiP212ZvLViGa7ENIsKsZS7KJSDkV3FNG8pPtOvfaVE0jJZ0ly1psZ33JuP7DRVJB3SnK6
U/s5YVpohLClDaMFTOzPWsiMBmHC7TXQi+1cxIGwyQHGQi+tAAG0lnJ9LA92+9MCi0+UAEPcVqVg
VlIkTMC37P6xc8ovFo29/SY4fWvSsQht25rQ2MhGzpYbKdZ9ybyBXGoHGJoKwswKQkOtiIfSLwrL
LTwJkc72s0+0SzkTQEZmslbJEwNUFlZBHL9sRu0+tziixbszioOz/m7JfYq1KTRzTj6GjhKN6Ewm
nc6601Xdramg8qVxQ//od+rktzaZAROXaz8wSxl9tp7ETk5RneaRhVC7b496+0KQIcu5CcJT60Ru
daP0+k12VXPUZfdDNl40rX9kzH6z8ELlQIyl6xQKauTlH24yBMi37JT7pvHeDDSdxuxGoGOCyhKs
P649hMSmnHcZll8ER7cILeVo5uSS9bjakXQ2ANna5eBpbUjyFK7gLfa3rWPtbXrLmluLEd9GT/ND
6moBcbzbqvg1rb+IuwxNrg5tmN/i6ezrKpozsPfsc8nXc8MFkrwksEix6Ba7mkR750ps6XLoDTec
941ynxvnVnsrpernFglp+oLV69WC5pU175iBArN8rWLiKpe5PoKQJ58IucGW7d1prJEUE1V37HPz
IZ6l3MruEajQwlJ4eEUCc8B6/y3kSXTPxIpG5MKFjsyP6KXCjBQFYohJuuL0EtGaMsGyZoTzUxAv
QGkAL1v9E+GQfko3RWR9Yz1PXRIi5vnSWv6UTkJDUgLAT+1AxOkuKQpiAznq1j0nLu+itsUqR2Uz
sv+E2TzYzYOdePtR1mGbisPKUNMC5mZnIpTIlhLb2jjxen8uxHwe0wvaqotH8MTM1YlWAyU4DXuz
b9PYt52LO7/brR56UHIKQiM61PTJSEZ70h7IUHxEbxgwCzeDP4FokNMy9aKnrFrSgnqs+TXa6QXZ
2M6EVDYzQfOTbNglpIxIHAyJJTYDgdIh9og+sFC0k85wGaghQdExCWN55O0lCqtg/rRs8vYaUH5Y
9U2qK/LapwcFhZVxh4b31SZUr5lvZoYfRa0fcYlFGxMg7kPBatRf2Wb49WqCBvZuK/nvmczkQV6I
XwXiRMwuhrZBEYGr1heFdjLtJl56i8keH3HU3a74VPjLW6i8bX4BthVs+oGRCK9bovFFx99q8aXV
5qZ6zEk9XBx1pwKkBhid+5vSKEKjaDe3WNgVhRhAi1eQV4FJCPbiJQfhvdV8SpojU0d/mvfFwN/a
JZghf0HWdbNNqY8ILtI7NRXnDnuFWJzAM166/Db6M7fsN+E0qmRJSvuOlnibuQevfOji59F9bJvf
FdyslnWmXIFPKIAtmwk6pmDFYDgbw4bH1Kl7lv1hodZhbCavSPo36fA0fDoxrQRBKAst/VjO9/TF
27RUQUH1W7sngXBW37XYxtKRNDtESFEC8zv25MZaxZYPIErzrNPOKRiq1IX3q54gUgbtYN0LL9nP
ufdR5e1e3MTbubbP2vWhRrAu/A8tzc8LCEKXSJGd1xNCrc68g/2+be/yotpNVnnSKrLwMm0FITwR
5mte5qTawwCOamdGddBlV4a3e7u51XmxipIkR4OTpG/KLhFnthiMSQJ2g58NgsslPrjijv3CHq/0
dqb4qjPzITXy1veTqfiwpXmpFs72afB1u9gvwrhTME5NMP2tLn7YDB6s9aomjgtRu4CSXm3NdDeT
38GHvYwIQL5mVbpRp490Ua9FVbEFotHIHszFfik1/KgXBLd3CKUJd8xyoOElorbkLS4heyB8tVnD
pQDX28oNGoPfPCKvjdCbYOO59/b4nGsPspt3KMyAqc47FRG7UJtNbcTQN5f9UIh9Z3+xUThg6fYH
A+1aNRI0wJXUlYcMyDA7hNPUKHcssHaFVfAT8aQ64iFPY558qIp3P1rMwwX6XccLCSLFnYQyQsNb
ATbMnbLtUv6oy/ieTcah5ECAnqipzPN4gnVXMLDJtyiqWDMZUcW9ktAPLqBIYIZS1L6iiHuonHUz
0NcRz3h1h/wZITKNicKZqAcqApxyqTZK+4Enx6e7uzlwoWnKyEH8Znh+LmvIyelG64pIdd5viiDr
ZqUDFp1DSNFdB36kCPDTRsRUVwNpcCSDxKv50pW/CYIo/RKU1LgiFyVJ892QdUXD2j/Q8smE6SNx
uDktmJP2uHExXokmwFTgT4rCSPNT4UzQKTBsPh4lHKt0BhqrHTuLT0zV7esYjPBoneuuPEp3vSZE
1ynSfFaBWtzuyFAltdlbEbiZylYTClxE8hMVNxy6PtLtjy6/kyp8JboMOoIxZwR4bkfkZI29Vep7
phCRiN/U5mtUEU3lGnTWK3nGEVkDOPuLMJMUQqZ6cOwvJFJHFgqHzlL4FsbDittkVfiLKSWderhX
8KdPsxMwt0QOo0d6XUerWkW5tjWhuc/OHK0YAcmRVqyvXB82zargRzi0BPvW7lvdfaLA3+g4R1yj
2zSkKaDWtZyX1n5PGWBq+KlNrbrVSEHzVjGZqBV1z16FNwPh4qhFS8F2FVWGNTx0dJUr3MpzJl7i
rA5XTk+dW1CRB1YI/pKDKG2u83hsNgwQqmrD5VJr58l6s9l9e+rL4O5tWs0sfs7yU9rt3XJfcolY
iHpimumMKEMpgtUm+s9A7JX+rNXRWspTD/rXvDKP3SfNqVy3oj1y0+OI2bSFt3X4tZkmokc0cPUn
0QN+Z1A0XTix+YJTioSU18ABLag8rVglYL/h8H5yxcHVHywVFeaTXV36/jLNJ4jHTLsj1dzOw3bl
cSD2UUUwlCgbe95mKsjSenKQtJd4kfF7INfLqg9zfSJGVNMvC7w4t8/8ZbyWKjpe7W5JJDajIBNP
9nDu+dJVzJDmq2k1/6OsXhPjgV9E64moc17y+domaViXNCzugYcRu0fP/UBEFGqTtStjY1usDjRy
RItTuu307wz685Ii2HtOa2Wj3lRzC12EZwZ1aW+cScLy+cRzwrdpI1vIvTbKmP64wOUrATe7PCpp
SnD42B11D9AqsfRyv8HR5S/MF8DcbnTiQeO13aHQhkr0H9ydyY7rWLqd38VzJrjZbJITD0SK6hWK
CEU7IaJl3/d8en86mS67LnAN3IlheFCFzMo6R3kU0ub+17/Wty4CtYWnghF+6fJ9psg3g2ocKXvi
5hREYyIa+DlQ1WjQSPk+68ahiC6Yi9cwiNcGtfAGkALRJgene1ZvXcPkyJLtmLQnmUb3QxccHA52
CkRF2nJuPsD2cceZUhMzOTvhJ9cz3vh87ThfVaysmFPZBWjDW0pAd6avYQhcMIGbrGU138A77j9j
hV+sYYxOPiy8gabiFURKZiW8D5R8PSSe+Dbsek0R5/u1nFYlBtFAflbmyQmPo0hcmXJ3d3Qij8FO
eVDtX5vVZdaQ+eJ/58G3zlTPsAa30xrUfzbCwcEke9QG79J8Gwwbry4/xrzFjbOz4eXlxpUkCwbd
wl2c9DNcrstWpQwLYAPfAzCwyH/xs71AmooIUcHjW6MmGb5B+6yHzcNuJTmHd4yPO2poASJITzGJ
6PEFM810BXl4L9O7GWKI/dlaoSfneK2z8WzVvZgt0pPWqr61S+xmeea5piE2Ao0t65ZzklTS4tVh
zCVJPqpqv+qxitEfitbHSDDH5yCeWcTObsoVSvVMun51pd82UHztgutpNm5b9TUp6T0jpFip0AxH
dMORWXDa0Kuythye5tmTZSvf8dR7EWWh3WhRvkE4L32o4Hb1jAMGs9cCpd7kbBLiy8AFFVg6hQu/
aXYJihdioauxvsza1Qth9aHPMtVJTjUbA6HPc+sYYX7iC1VTAj0FPmxDrXrQyKoGbKKwqawmOXk3
v5wNu2LODxMQ9jjiM7C7daBJDJBlxF1PAo0Ve3kKeRjoyZc5wn22jioge3Tb3MHPjsPUDAif/eTa
ji+FmZwC0oaEeLSWbwQiqQnUn9oEQq/4y27dG92qsSSPz8vcyD8zZxy8GIKmT/EubGxFftB/Oanq
Gv0XIx5CovFVw+yMv+OMJrAHGbwoNMs3hEcSF9gMYu0hHCwuWepdNP0uOBduOYZ0fqvDxz4+NIaK
ReSwtI+F8kkF/Cqaf6oOnHCU3y2pxTqM+6Y2rtMYMnD0kilXaph5KmUdZ7ynBs+C9Oo0YUJFrTKa
eOVV5ujaE38MbqRIPkN4oTZtE0WIXyUnsoB3LoVXz6cxKTewq9Qxdqv2FeVWkXdmNR667Lo0mwox
dm5p5S5JdvK6ux5+8YjMaVFVxBuhDScN9aY9xM15MX7DTidovNIW3V9yyoRqmnBvfWXd+2A8a2Lf
NO+TtYPpStaSUnE05bt6AKt8h5iXmB9D8To357g+g9pywyB0m3pXlgd06xatmm0eraoffKuMbH4h
w2NhPGqZSafpR7KRtQhA6dXNsPAQw+nCr4Ml4zUQ6p+ZiMUh02fc1is1PeB5R9Be3oz8PCG9GWKH
FX6zRHCt5Uqj2g1LAjIWdUEGD/+TNGlUgJKerQQjzhid6mytz992+z2nEzVq5fpUtDtvqne1jrtM
fWOw9ILGJ6LJ2/0LLVGaTDHap4ZZNlpezOpUpuh3jKk3zHaEgzUWLsuVdWAzjapY9+dHJbEOtPc+
6PWdPpDx2PNYx8y0m6PeT4gCN/LX1L4qghIdjwElhEMfPKvyBTLNKrdfCvs7n5BSR57ZMUM053m4
3HcXGdKYdSiqbakAf7/X5kuK8zFhYXlvjOu688XiJ+0uyDcYaZaaCI3YLw112cd58irA3fU+k+/p
8upoW6c+2IzPOdPDtNW5ANHJVyIq4vqloHiV6tuh/sgBKFnkvd86tMzZ4pu4U7hN0zeF6HMWvOGO
ekb8FMkXDchI9sXamjYOJaOUQopmaxv7tPyJlJNdBcxOGvhVlCuuR/X80VnfIdK2mar7FPu9EMYa
I+zZrv1K8WkozgRXUCROusNyIhlbg0VCRDwlR6DyfdPx4/pBd+4LiMEUW2Mci/dcZ92ekiE6FoDl
pAMv66cd9Z8x7UcRx/Bu5j3CtW3cGNlAj/F58T196NGs7PdSJfN+BUnLWneXhJjctU8O6QVQx8L+
Qv2pjfuexYmNoxLXozpfyaFzpDOdAlm2T4vxFELq69ZLsu4EhZNUkO+bV02vN8jMhuvfVOiJroT5
eqs41gkEfwX2c294XDAtTJLWtyNPTrAx5o/COPLZ76eNDwPQSh9G+tLQeb6ZEVBK0Bo2KttnmP3K
IZzW6ImqfbQTjlcPE/gGstzY3IAip7DeFNFDi8xsYrk9284DY2+HUiFsZhR/BEnMsqfhW+Rj6GO/
jRAUdl5FkQgLpDJ0Q+VICfQSHxV8ZV24NqpNdFKqu1Y+cvnEZtoHz1w5+tiVGh/7u3G8b3kf7Sfo
IrbYV839QkJNHNJnjtGKao9502draR2wqzfDPrdeIzookWdaTzcecMeH+j7r6Onp7WPXbubgvAAg
tPyG2hP18TZGxeJOjU72TWB3zrg02f/dbumdsW5V4vBbHp4e+eSVSa8Ucj0oUVs9CMfnGxqHlDvx
ffb0/gLcLy7Wi/WhLifVpZNh2nOjBMbIJZsRdnKhgnNNKud9z4PlHXh2HGHfuiSBa/a+ZWzw4IbJ
IRNroyGx4nIx4AfDflGnwkd1rSf5VZm+Xm0Yse0f9bd8mH/sb/2s7arA7X8MbSNDcpHEglbaW+An
uaebK6TfnlJRfvKl69fv3WNzsb6KaP2HAuTjQ+dfanzqeBE+8aoH6p1dRoQf/0VLvKI9SAsdiXWo
ryuHDjw9slZ2H/R3BUntySV+1uWr6X65N0/argTeKWuXAHy9rIZL/zMYW7PclhwIIcqU10Ue1RuH
anxes5Q6hDHTIaBHtNFT/NT+ZI/8y3efygMHM55+gE7GVvsOUoz+6+wWgUUzYeR2s3qN4AIp1w5d
pkSFL84vgEa0pMliR0FixpsNj2DoOK2gR3LNSXZES3K5zbEEY27v6YlwiSyEtseHgIfLzFbQxVOu
v7CTaXW/09yhc0kH1BJO/4HqNerZEuEi7zFIr5qp+cxFRzP6dMkt7WWoUzcbIkgg/IEUcge5igpL
NdFmSvKn0k7emiJrXFSnXg8Etlwmi8JMHoa2OAsVlmaRLHdq57wW+pYLiV26uDfDxA3rD2PecLue
IjZ/vZ/22MkJwq3nbhfHawoGMKEYlT8tJCa9PNxExD+mxNV4vARIjdNFK5Y9SQzu/gMTjD8NZCjg
5EBSn9NPp1HXuvkAKGMF0JK1lnH2g2RXhycMtFFge+gOfK3LGvzDqh2yTR+zx64Kr02bVdX/hhlN
TFxw5zramMqtx/wpZ2neVfhduLAmFktw7h0hoSHJBy1kHpbLdejYFSPW2Pw8HQDQBv+HD9HcDp4C
kXCtJNeWjSI0JRd/IVMnx0PM0l2x1xrfiJU3C7523dMkPi0eAIcyeukXIC6BhqjytVjfSi/dqqBc
4fVOmqEH9N4Zf2MsRou+NurzKN0CuZhsEr/XcBSt/lqpbxJFIEHS4wnh684uaUmXP4AU97r22DJH
C4ljkQjI8lG2/m3J2NARvPOn/NQtzAfKeuYKHJoWH+dn7iKavctAvU/a/dQd6RdOKz/E8S1dSLLF
pTvmtetszUuJcPHCpXW648+efTNz1Pc3t5C9shYPXRsR/w7qhrYirboGZATquFe2usq/Kt7mDV6D
V15+P1ixN6JTLAeDf8eOjBhdViB1bXd+jYDVF7yTq4oY6+zDClvSbduuOxgfEJ3HZ96LUfh8tjzO
/+GbJypmh0RbtcGawti+93scZjRxGJ45bjLj15kPw0g8SHlmJUWEd8WqUdF3Ny0QSxg0g9oFTro0
vjahfxHm9Ozh9v0XA+1G+6naBhG1loRtVtkbj14q/VazcJmNyxqlxVMoPIr80TyUy3ZhMtOVDwxL
heHmurPmm11iOb2TnLSQ5FPkNI/3tWeR6fhDtU/0Syt27EXLnAcXIEAsrs5HoL1aG1O7T6ITs0r9
yqE6KlRA8+t2CFvL4E7c7TDUZR2zhTvdXt6NustcHmlCW8EFdLWUZpeZbxdwWuzbLEyfKd/DnlWt
p2TTlntJ+U+7juenOn8ZubT2J9uIfIthPRDF81jLX0d6IwyidH0L3iiP8VmxnU3EKDcK7PxNufXh
Ca40NpBFVftxRz6RBGMgHzL76k/KE+s4JABlUE9JvQmwAsS8i2Are65QCBt2fwJqws7Bs7tppzYf
pvpiGl8RFzLLeQjUcRvzxZu+LKnwjPj0W+OVGP26do49VxfHhuObpYgiEIMfm+5Xrd4n87mZvvua
7jqbsSXEF41mLhgfFngFai9WOg0rCXBgHQFEPvqDSd2FzF3Aks1dBcjpnJFnLHlal4nVngBgPFeO
eSGhKh6pYBvcqCb6PkxJv8cWdIDChB9PbQiIWNxzHNuXVSbXOdywVXRDHlV2dyBTwy1FjtW6Upac
ijWHR4YU436SuI1vgZgKEB+rNIPWQsHHrtSr6SScnTGP2gOIhZgJnaQK0SXyTHuBxKr5da4sF6gb
62pIrrUxf4EJQkKOsefoU3GWKcnhqTFzOs3pE2eMSsNfMSAs2gltbqQ3VhXZgdVtP1HNhkLQckyA
lN7Lwcq+cMozrpucTmPa7wFU2/ClAtQlU2RUC7bZ8c9fJWQ1SPlGbrEYOzLiywtppcZXy074Wj3t
HPIkV3vIRpcsiLPFxshjs12WPUwGDIMV08hkVNgRk/HszGF8bHjmHCpAeK4oFAjAfXQIKI3Y14Pm
m3UyayuYwnjoIm8e2uwZvkDgDoTVp5rstBmce+64OxFOWEdqTTuEC7vcbpzf+lRdzmWrW0/0G1zj
too2QmuGrTIQCRkZQLz6dWH1erI6NURZz+N9epkkyT7hJA3rc6076irbNag22yINCtZfPXfmmqNh
iWxX0gF4rc2KoEfpLJ6eZtFjFDDo3hZWcWeHDw08lXtdY0FrdYc//2W2BsNFLmnu6Sxu2Wapexpz
QVPPh1rQvNgjQzftfVOAqHFaLmX1yziUzYYnYxI9yxI36TLyzO6r9sqvnqAGMQrrXm6zohu1Zl80
CwD3hSvwTDIdz854NmdEUJslDWCsmEDGeNVz3YTCUvyYBkuv0GBnRBk2p7eiodcb9qYdnd+h4w9J
Fjt0q7rxufYTz6gj7ow/fR+Ym8pQ3oc0Idyt560XIyLjiyqMnVQ0V2baawQeYqdzLEVSXgmHXSm6
3SQWYxdxLyBMbAIUsp2rwpKt2+fqnoDvZxtbDfJqylqrnnsuwlZ/VPpsOJbIcYb8lX0IRogFgQhz
d0AirAPF15eeZ0lJhljEv/PMAhE8AhtjJDRCZ+RxBQwoTKzE0y8jmQQ2wDSElmrtApTadJpzXyNq
1FRWuE7MAFd28XOtBptCcsnSFtn5fcUdx2C2nvTmJAYHz8NibGxEdPd2ttKCR2uTc9uy8Lwtsl+c
ezSiUTlmiGVLydF9kJI6xxFNa/tGldzk8UQ8VeX0rLfaKZhpejGBdOkDATYhoiO7qK1mZ9EGQgR9
UgsOswUxS2OdcoMM2MdxPOtVMBzyVN0OOPbSXlzb2OFuYk2k2LGpxbHt4xX/bpiLVYdsiDat4TaT
tWrrAstgsLKsnDGDuENyxlm+G8cMM2yVPg4aY6CZXGZerHGiN9qXbsvsYFd29Us4te9E1qEqHOIA
mcBo+EipLR/lYD7kdUunwZI+E//cgId9ryvrJA3bFwXih9mhFUzNtSwUZ0UOhNY8/Usq/eDqhfJU
w42QQ3RABeISk6Z0YfXXRlBn1VWossRmWNejrBYE7yscLInFphJI0Fgqj7Wap9zwLWBjMST5hrqf
XL+MMIVW6IEPtl28NjxrYuTowlAJ9KDxL2Z8HOA0u2XQTWsW6fj3kTXqRLqtM1zntn2RqfYlg+kH
zxqrXOc2n8DtKQwYhaQ/uRLMrN3Jaqd5mx/nCmHdKvZKOS6rqmt1L4lT8DA9raOjfIrxs3pZFTjk
6IVBysVMSD2DvKgRH5Q6ADqSfxU0I4cqU9HS01ksULxJ6SAYLhCS4oKDiwmvWS5LiN6vy+tgZLAT
lLdJMGIA+sUcgjlNJQxclXxgBT1zq1iP3X5Jv5cUZ8vcjIcgaq4pJ6fXLIVgZ6adE5Kx86y9luGT
5LvRzk+lhsXl9k7LJb6MwnFt0/yKRPljGPwM05RxIWePEg2vSWs0eycMQ8/M0xjtvzwptqWtVWFt
8bjTPceb1rL00TAINHhaHIM9e0k/Ah9sjnBdOzpZ+waWpkFYxzfek6GjHjaH+q6x5A7r7NOesFOq
xqehKcfBTPYCIQlDHWlWJfQFh8FQ+hDK7geD6amXADiK5KsNgXw7OpXB6QWGDG+E3QarSa0RXyfl
GFrkpuR0a+BuvqyKYMNA0R5dpa6GlCiD8tWUw3lY2iNEypF14IgebJUnQw12DrCGlW4IY7PwwSgD
iQouGFQsMn0iWsjETkyk3WnJ47u0sk2/6k3eSaoAsoRtsZraRyONrdOsmI9JBpTYMCpONLXccjC2
Bw2MgNpKl2xZd8DEQHE5by84ObqX7MLXrequyewD+QNcRrLeYVUo0Y9jz7YQnmo7uBMpi7yC7aTO
Tyube1bPffBJpjbzQo0tfY92lUSzvhPa65DNWyeJ4l0Yah/A1Dgn4YPE2FNKu/fFXCBX1vRImdYB
M4Vc9XXylEezH43PyHSFD1uw86PcOuNLeEvb6Sxt2p/C/kdrtPsYHXAdVv1Fj3X93E8Dy9bG3OCm
xO+RJZsoDFgHNwST4/bKA4r7FFN9wDNQq1qKkSwcDvw5kjHlfjwWmCQXDM9a0LmOXXzfdpO8tdtU
u+rYem4TnM0e0hhsz7q5KmaWv5g+xaf5dfOGOmL8ZgH0e3N7VjtWpF9qhJ0/mFeYGi5pMHr6LZ9J
lfMnsVXYVWCldOsNpnEKuaj7ltBb5vaZB86PDUTUceiiXwp8ItKAc4LRBapRfYYghj8PpSve64l9
bE0EP7PkAEVJMptpU5nwYDDYldLhXVlV3H/50EXEgw96ttguRhIV6W/yqI1bOdamq9WtAsqjVAOu
2voxojV4dXPu/THhMZMWIrtLRB0zBmkHCzRibNm/FkyysU2/nEsG0BZlWeFiQSvn7YX5z2TzVEZy
KSncS29CwpR+SkXCXbLMX9KA33VDaEfFecrv5fB7EQ69Dlwh/7xQPRlv1bwxEue31XmXhkr+LhlP
/7R8srvh+8//aYDNAo3uj1339pI3YyHurtU4GN94alGKxrfQnu8WmbIKq+x1nf5mgzhMBVZWW28d
N7+5oUbcmVzkOQkx5oDMRJRqFYpOdMdrW+tQk05HhsUDBunzlTQwUoys75xJHIhOcpPIYl9N+XRt
kp+Q3VO9LsEEBr6Nclu0T//tFjD4J8P2bxb+f8Um/nb0/+tv//u15MjO/49Bi///4hgSsDJDEqj/
/zyPcf3JPorwo/j4t5jd//qVf0cybPGXrmkSWrPk99P+BC/+jmRY1l+abtqUG2hSkKG0CGv8UyEh
nL/I1/1dN0OBqCEpRPknZyfMvyC/OI4Db80mr/Ffi2TAav4POTtpkhORmEcEITud1+Sf/2/c4ji1
41an2sG3F1N/taNYUptRt9y4nIl7RdKalyGS+raHHMJpnyzQKqF0jaQjzOJu1MCEYDdVNB9iWXEM
u7K7VhgqsEXOE7oYgWnhzaazdGRaTSwHSRAst1LXOmT3VTZlA7GyA5vT9Kp9sKbF3sXj2E0riDJ0
PxjJ0J1rxbBx82OT/1Jpg+VpZDQ8gYM0DT/jKgVOr0mb7Y8eT4xoAZFSLhfwh6Ayzrn6YOUJw305
6FkPRCsiuzvbncqJUWUjYdqpYJkPQevJCEzORZnV7WMyK9UOtkd0xp/M7nmeKuCMLG5etDad2BvD
pcO4Gi/JFfjXQOW7rLfBaEC1BZFC4KvLUfWL8fbFV4VgSZI7Qc4N1BDQn7qWw8qeEyiFlaor3zmo
vKOuLBDZ2/E2VGdqlrx0QRuNLo2u06PGX0acx3bo4HUU3J2MUsUw6SwVeIeRROHeSIucN23unG0F
2wwXdluDNcvN4KF3xvq+n26+IECTrHLrpcASYtj3YTsAYHf0+luEizxNFhwFNr5Lv+6sSfP7vig9
LpST5yycwhit4+eqLTvPSavYN8Z+3krO4j2DReZ24dzcQTCANZYmCiUD2G1ho4dbySB0MIwy2GkK
XeLUeqjvXPiXPYCc4FLqRXKak6D0+XmU0WrIsVSNnVXjsm+WXUMK0DWrG1mvti0/GPtppzlN9VTp
nHkWHMPc7UMyC7JyULWcTLGBPg7PopkRQ4JWx/A0UVRHPgb5w6/7qt+mNYZfxBoDHHiqTMULmnB8
p4SiurcSral9JZqXtajNeq9FrfNMggOaYZeQ2yzhjtkbkUvWeLIbxrUezsuJ41uhOU6Bd1Wr9RZx
eriEidkwF+oF1y8ARrvc0cFtgboxnosEsdfMbWCJUK6vIy3PB1OJ+IRbY/yLQlP5Ywi1hmdlYb2r
WR42bt/bztUqRAWWJmZ+AiAXniy1yI/0GTi7yIije6NOpdebOt21C3eSj2qiGcmbuzBGjbRJz4iU
/kfVGLoXfQmScy+F2M9qYZ5JbZovGpiY3WxkyMNTZqLRIWmsWyZm6QaVOVxtZ9Ke+twat3Kc5s+W
MpiXzK67dNsHdvcJ7K0qsEd3Yb+Kg6ZoVqauWn4xa9GHbjj42HmHuKUFkWXdNUWb+/EQMTDr1EHU
floirNVp7pxgfuVbPrbRpurT4i5KE/3KeBzuwZhpj3xnhu3czlxPIgpB6OKLDTZCetkwExDM5Z0C
aMIPJ2RrVyvqSIBR707OUJnn0jZ7gKsQjZ4xOwb7HqTfNhAYdWxdxgeRZPa5IGZKCFWkPNetrAwO
MqjEti/G4UDtPYsnO8W1w+wg5lWjCHHNl8au1kyJJIZN0BpW2uX3dhOqDwtvPKckKKSWcs55+tUT
sKarxOzJHZmGU/oUr8AMz9PJnFedUnHftvkW7wKlTDdxPtYIxc5tgp24OCVepXPwRE4ncGWK/H5Y
4pYqk1mRe1XkfAkLw/rF+EnMJIZavco7xjihlewgmm44OIECB0QR04wLuRYT6gne3gOJVaGvS7Mn
yzs7COdCabYYt623SSviU7uERGDGJqq5oLQNuA1BzLme4WxStErbBX4FmNxdpsyvQN/C30GqxYOy
tKo3SsuIN11vDUdNJ9wlYLPdgdwVXqbHhI6GxByQngGm/DYU2r+XtVmEK5E0yV4nVnu0WxtfedHg
BykCHF510PNmlRHF6ivJDM+VUScLhpk23QfLUh3QCuCr4lh6HNSxZQTJhgbHszXjnQSWRwEX4Bzy
Vkw4CU2F7fxsIByeADvWn6Vl6E+AOrhvlxnZh2lKnHse5bq1JZBcvY2dgrXZ6AbGhhhafuwJug5/
8i7EEE9nbWl5uXIjcxCsh1o69qDE07DS2DQYtHysIFzNrWuBaiRr2BuMOosZfJd8bYd1VQ7aQ1s3
oYQu0bNBkoLiHgajIXyZ5jQ8yLSnVbMtkidVoNZz2g9Ay6Z2YmtT8ygIlnY3Jho6tBLW6o2LPO17
6PtM+LOZrRcl6j8sOwUqldTWT5zYwVap7fIu6YTFPg1nxLE3J7kD9zEycRXsBFsuNDyu7FH+wO7p
3vPIjA52VsCIz7qw2Y6FY6IPVQ2qOOseFYaRUVxgQo8bfqf4PeOzihYOA9vGdvMZQ0N8oUYTM/mi
j8kD4q5OQi8yhkOnsdfVuqn7HIMyfU704SnUpxzScmKD+FkiPHhg7ZziZV5a6ljGCGRaBTGE+smd
oc2oQGkUAfAGGIBkOCTF69DJ7CkphuyzBcxzgkkMAn+OYB/3yJAUNaPUDkmgTog0UIxZ75rLyNDQ
BP7Mybctg9tW0uxwK5o1oJG5tHo895VYTqmVmV/WTMV8AVD8T3gidHuYsMfWmo0rIByxCxxqx/JE
vgEx0TlVTRtjddtmsFHa4D7vtfTZxKi9LQBQIkmT3gSh3+4rBjmCkLPpLzRmIIIGS3DP3cE+4opM
j0OkpFwPmphHMB65z6qKGkiean4fmRq4gqhMpEUAXSJ5gnQz3gq+ZOS8KT/H7WWMFA4V8Zsi8u6U
KQVhzLAfULILiD+hkcCJNoT9Zjvd6LdKPzNMCtyFbq0TstFDAVxoaRD6HQtkzUotDdWLoYL7Zhdq
fuOU3XFq0h6dVXGKPbCV+Tkntf9lJCOepyRsHxTGrp1uBgvDmlpCYKBH9xjmJn8ZlnrzJEsVkp+s
8uLESG7s657qAG4JROyK2Hx3iizd8xYoPlAp6LSCHie8NE63Ix3R3LegPO4ZxWDh9JJ66jwNX6m0
aAkoqtYad2p5zKCsfQogqXjY26IfH1KnyvEr1BPuoFrbpEzHr1h7MXjEHYHjsul3XVNH34rAxdku
KumM0GCeVMes+VKgVLG8Rt7xkwGrfBEkHJAlZ3pBUmNtzlKekoTedz3U7LsoTrRby9HMAqdsniDb
1oB7xbDjnRbvce0o286auxMGOdRO2EYfiT00rpMI6yHqbQRIo1A5YfLc/AxjBvXBbITX25IHnZ60
/T2db6RsNbUWJ8KfCvpzqZBvFvHG6qTkK3krFY4x6zjuMuXFp+xscWmGRHE7+htwIwXxtCnTHIt6
yGMctlPOJ8QuenAybUbAOm7Kx4FB4unWyXafavQjaDWm9iQOrJOu9cuzonXVRlYj9Y3dkLCYtaN1
nvYxoBgr9AkGof613NAGvex26eB0b7VaDh/LIJq1gFxwF1QKRFdoPzxeEDO9AWkAm5jpbAYZGmsn
H3ilJauOxWJr722uB09NPrV+qXJz6HUFdTqO8vJIk6yTbJzFnPDrAhs/1kXBj60GtbexLIAFbVm1
DySkbD9oEvtLpSfJWAUtz+AZHty7g2rAFwlIzXMVYQepnNk5d+OSvQIdm+80HQQ7u2n7TRYRp7mZ
FuIyO6b5azZN+QKFU7kzpmTyIOCoXyCIxakaQB+unNxpPsI5iDeZVop7WiV5wSCfjrYIJq5QdXNV
U638yKxqWrPkFViUOuOiyhp3tqoK2trnxXaesnrKTRwBxu1kU7S1oqnMFxnP3Adp2zGWGe03TgsH
rihk0FVK78FuTIfcG3nuPjcx5twGuFAEKQn3gtJZ+lNmBtWwjpQsfR5EHl6tZI4fIqNh5rA5RXZl
VLDBN3KtJQnVVXf1bLIj0cNy3jaJFt/2DPXwEJZ1w5hlqgtcPRluoMaZDz2gn89QJobr0PCyTZSJ
tghRE9wOBRjGDMVCqqTTuzzCzA+t4qmZCsWLKLYJGG9Aoo+F1KCMB/mOIl3O2WRoXptUVx/BfmDg
0kYQZ0tCmKgxzE2B3nW2sXbup6KjhCUYlzNhKcYkbLkQl0L8ACOhE1PkS71q57S4RHWIBVxNM/PS
liUm76zG7hoO+fBY47wuXRWo8KuRDjwr6S65bQP6InkBQkn+hc+xfUjmqvR1+KHEF6FkMj4M6f0S
AP+YAzZ1bWqn5wxY7RZ/OUmtaqk2Y51kl4Rb8VHY4n10LAOhu87wQc+Mf0kHJn2lzQ1rhGAZT4Jv
sWeqSXRH6VeysyKNtKQ2pvJtEfC/zBYrXa/K4BxMmvRzToiSzDUgTt/O7f5gRraJVK2yf11ZlZXf
Pql8DMHpskLm0TZtCbWjSSqGhiVqScBoS5Dx74KKOfbBVcVaYrDqiCeDnB6rNi0+rVwGvlz6+O3/
rt50E7b+pVz9vwRr0pFV/nMl6fQTRh/Zx/zvStIfytPtF/7D9tD+skxV06VJNds/mtDfQpLtAGxC
CJLUkVr//JP/2UUq/6IrCiqTY9nyDxTkX0KSZv5FJYIJQ8kE8CEs6tH+C2wPer/+XUiyVanSG2VC
brPZuVnGf+hB64Oog/VLxGvSnCsqZbIGzSl8QJvdlZITc4ePAyNHV/9WQ58ezBvWema4aqTiK0HT
3WmDmu+MslncAkysJ3rFBJYjyN7BCvX1Gyu0T2OMmYP+3uiqtonp6O0N9RjHs3PM2/na0190rtkL
kSRMExiYSeXzVk7uFI9vCuczkXfc/kpiSteuNDLPZdftMcfnOwtvGqyd65gW4YMBsedu6HkGytJP
Zmd5Lsis+kB4zT1X5eZubPDpBLq6bmgZvto3Fg/6n3GoFobiNiBKzAXci9q4OoPZfXRULdpaLRYg
XjoFa9JtK3MqqQ+yP7g9TneGKvA126G8hNCbeQxGz1neYOUm0rrpytA4qQu6MpMRKWP8ysRtKAz3
JCF430o19axyLG7AB7XgIPnbunWaTeRQyaiYc/zY9diewykkijL0D0m5pW2Zq34/GTtWcs7FiPSv
mAx0VhpfeBVoRzDL9iKJLoiGyfN/sHcmO7Iqa5Z+Iq7ADDCY5CC8b8Ojj70nKHaH0fcY8PT5+b15
m6xUlSonJZWUgxPSOXF2E+442L/+tb4FUrm4BdCp2XNDWcon+w9yznUY0J4COzsLAmuFRYdUSNlU
w+F1vUj3h137P+4Hvrm9LCx50dg4B4fZh6Vx4LnB9JmW+TPnD8ENzf6ZzEQwFHmrWTTXpm7jQ0cY
nVO52GNbz0AWB89mmfCSZx9h/0zT0Tplq6hGcsWzsBhLJMtTlfQ477S7XRaKjdyue9doUI8xwQlq
eI5egW6z0Nf3xP/0xipHHyvVBFevHyQ9lQyl5GHLLAVNMnbhafZ1tYpSFvoyJvAc1BhhoK7Oa4wd
PDK4lLZR9/zZphM5pLuX3IUdXAbmOHCbfvD00GMTpMgLq4LBytHA573vKz8sSFkry7cPSyXegpZv
BD9nSaZvtnW7VcTHHrrQeUtrqzxEBNTXjbQteFD9uU8TeBYuDne87YiOm3i0sHY6UbICxpsfoeLW
d+zsAyRQMAoW+40+vENiTLoenelkk/cDAnXt2ruNPh3WaRb1D+ZLiIFRNaQEQDVUfYaJPLDx4XFB
xuAGhpUvsgsuWVpt+8JTt2nVJwWoFBKLkY0iIRKxHN1/fPnnv3YOKiTj3yr0VX0q57yqWSmRhK4b
We+Fg04ijPPe66HbdCi8q/HPoi33W5PH9t69d1fZzZPoR+9pHHFDSB3IRzOl1ja515nJMgcVMERn
uTTlUxzILycx8W8+1Ns8kfZ32IZM7bUwq6VboPdMCQMoayro695As7pvv2Uc/hnpGXEjI6+Nx22r
Hqzp1YxEhNpFdV+TXVA41N90FdFYhOawtmAjnjWnw6vjgkhhC5pmpOhVTmZlkiF+sCnHyG8Kc2ip
LskrR323GvdnCDf0cQBHqnyve05zNAyo0c5RLiM9UAycrMKDJ/jrzYvmI5ES99h7SvzxpV9KJmdE
mMjCP0PdOH/BYNwKBo56cMRhrOV4jIe5ORafTndvK+nz0TuaUKjNVKe/G7Jwp6rEedr25vjXf/Mi
zzv5FXKQi9GNljnVnIchb89psfMbKW41YgN75yh8BWj8jWlxA8NEfsiMSJ3vlHhjvX65TDbZZ3bF
FDQPy2bSDR0zUeIep6EhY0BDsHv867//88tf/5tJUZAYrOP9HPbq1vV3QUkAGZhiwLgWMSyYPC6Q
dI/BJwkw5YdDc11Kjy8d2rqbxv1h6EqPEGnFVSwg/uXhT9G4/nYow7chmbhlqWXXxo54jXyzUhVI
zKycwO4CYtjTpkGMs5wHuLYEg5zE2fRzYVaejAd4JUN4T8zIHTDnYIPY1G4drJhL24zfHBJQci7q
r0ZWZkNpnz5qEU2vQ+jfotlFlRgTdxe1FZNH0rzx+SCyORUsatudXFC+7FJQ/iUEmOJ5OrexZc7q
vagYY/WormE4/Mbro44EfJM1OUA4R6E37TMVzx/jmH21dFUR4CX64NcXx/Iw8ef4AWM+W5vim1CJ
eIv6RB5RYrdxrl7m3hT40eVb18er2SGBW2T3ML9fsKvVEyh37NFBBfM5IrNttfjQq8I5NIIYbRCS
MR8ZJ9GCnHyDX3qX8nTTLhUxULOhWjPkz4yVouGhW9b43KmZjo5lRBBtqs7z6MzInBPKNzV36ChE
ZrmlY/8JXodsaTZlrJwVJk80IN8acQzRK6ytHiMET/gd/rMHwtIdrJPC27ohAiFmgOLCpfZpKdU8
qsU4z0nOGrTH+koXut5Y24nnxaPt++XfvszGmzdLp2jwwJxQ+9Olq8x0wQtCmXlL5AEfCt4AgCBb
Zdscp00Hw3wgXS1xG85909+iO5TClgmG2hlXDFjcRZvxTEKIbQ6kdUxmKiL7rvBZWvN5wP9CHzKF
bJrb9Tw3+M5gzHbetLZxj9FYRCDS+DZJ9C79tOJ6PmQJTz/EkDHRyRYIy6G3ac8Z2+ARnP34CIkE
aQoFTgCIZPriaFV/pYP3mnUNfc9LhSw4dt+pToOgSkVEH9UDltDyFkdDvWGgxhNlmEGntNyUM7tq
71F19ruuHHfbpoPmsg+xwwsMJpksVn0ddgRbfCKYSehjf7PGldO5CRTHttqhit7SDDSiTrmZsM+j
dDAzBD7ubaS0Fu6dptliCDsLkT+FEU6chFezTQh/iYEGPGeOEcR5Uk5Bumu8It3V01ZmGREjC8J4
GLn30r3uErVWd5kjUl5J4uzijOVc4t27PkTqbhFMnMs85nR4Q8QyQGyVE43nsa6jC5rFhtZunz6P
GaNWXvx27eWrGMhMO7bsVu6EDg8Cvdsu9ybENOudA5x0c3JTJyBeiTu7XOybFZTkmWByrM1IzSoB
d7AaMQ/ockDaYIpMnbFedcT6i1msLNsjGd9VH90oov28tNR7awvzIuroUAbX2dMLely9zvVSkyLE
m68TvcUUeQmqudr5gm4d794GUJF0H+gBuHsrGtjSp6AeSZQ55jwsrlhljn7qM7Wwzjm1Qg0HRGPq
f/p6QzW4sxGNJsgKPJvOiHWq+V1zMxNbKVu8Wk1yyDU25algImc59w5iCA2+5MjSN4+V7mdMMuqj
9ZLhaRo2Vti+C9Nd/dnrtjIh5dnQd/VgdeFWdqxM+Ph9o7Er3JgmRiUg02zluP67usEWt3BSSef4
4HVyWU2WHa2WJQ4vVZDtEzfo90FssGBWGAEJ9L9ZHX3t9ajjvaUVuqO/F25X77I06aiSCULu2psF
YX/lcFKhhAVaWtOIVT0rABa5SygtGw72sKS3Zplr7nduug2/Mcc+mpzyy0BM32vnVPgezVLzPs0W
liPB+E5JyLACDv3CEdewLiHsxPHiISlhB3SO1hu3c757HhZVqKCg86q82OvgTiS0cJsuI7hjKOIP
CrAEXUhnn0R5f8cOGlc9drrdsznnxwJ/zg5p2bE2pQ4H1IOPcXswjAMwxEYwB8e8u2euKarSmbOq
KDTA2eSemyV/b0lVBi1vDEecd+2mLem8DWD8+SUR/ifYkH7dIFz8rfL3f4wf/3do5f+j72Olv8pf
SfzV6v9k/PjruO7yK/82risoyiw3qMUOgRe7aG9/R3HyHdwewrb9u5FD/ovtQ9p/USHr5NBjkpZh
4Lr/mNb5lo9Hgw2hDELHR+/770zr8n+tkLYVtC5bAfa8j+2ugAb6r66PQfuqsIuUAc/HPD9mXnI/
l9dMP7HC7a9tar38cG9s4twBd8mLbdN0KXMFns6yf7QF2IwRT+BJc4/XTn0VtRmu5n64paAZKBJW
+3XVZdkmIWj3RLk0vtrOVBt/jDyiNC9TPTu7ZpoaUDsVGXdv3I5FHa+jhgiyZHDzpXxj+h12Zeb4
m/+3MtO/qkz/9v8TZdZ36GFx76zt/70YtdL6q++T7r9c4P/8xf/hbIIba9sukIBAcjlBA//7FR7Y
fxEeHiVf2aCkkKb4zt8FKfcvji3u1zjwV09hfPrHJe6ov6Aa8WnxXYdfqpT871ziYKz/i7Up8BSX
digCwU0Vhu1/vsjtKB0z/pkAdnoIB14OjW0o203CvjBB3vls5lZiTnKqg77hGPHgRZfDVqsxPtGI
8OykY7rKtZO+YSF9arWRF9wM8uZaxEm7tr4OxhzLrueQRifVeZqYxoQjj6mgfTkzpI5CXEoe/Qda
abl36hKXxMLy1wUa3eWCZEawkQ0tG5mR+LrdiXRb+q6JbVr+V7Tg+owHssXtTVt0QFFMsoGXt4pK
1tT2H46B7C5V8NZGAQy7GvqLosdpl9zpI8PdX77wRhcz2xdwXJX/pDxqaRvqD+Gfy29AbqtEfx8m
GNC5++Hmcb6j7obW+vLC4Q14AJU3K/tunKfZBOwt/k1BL7DuRlYW/bum0qhNlolKz4OY9fLg8SQ8
MXFuBDOxHWLfrOv2FTPu7ynFtX5XF4Tu3xxgD3sWw2UTw4Ew9Zuqk/uWSe4USLFJsPpUHKMekpRM
KQFBhnWVfeUpXYR6IlQuCnHyzm3kw2nxZ71yZH+NJ57UaVn9SUEi71pOOqX+zdFIbEa5tCsvlv7W
jLyS3mC9BB1En7wMTohgq4wGsDPBKVoVwP66j/CmMrb1M9RNqmYW0nx2y92prfJtjM0PUnG97WVF
KzkVJysvdN+qPiseBjdXG4GJZTM34Up6XGjTDBPT9RbI5UI9ZD4AMgoUFIWRDxzaMatSQcX8FX5v
W+JkWfZli5GFQscps7aH3QKTyOESSsWNo9ZD4RIQo0GYKRkHFNVU0PKy5HOAILkeK0C0FBXiBwtD
Uj+j6B5ae0w3U1Pi5i98civV/dzHVgSFH7UoB59PomVqphvL0HKNN85BZqv7jdCKFUk1/uDz8Qpv
8oCJp31rqHLDDZ9A/ozVLXNCCQEhBxW1SWVTf+94xTWpoZWCy/HVxU9N0rxO+RAfyDv4dwOAqIh+
sew92c0XBXrucxsDQZCpFLteIgYTX/jRRLZmYpLzAYcgeEG3tx7GhU6hBE/1tglwaitpmU0Qx+ZE
f/dT5y5c5LHSTx11gMROowgmbLzssZjVR2tOcKerCfdASWKzq5w1NaWYFkT5TmVPpkhe6JCMvc3J
GUIN4tY+L/OfiWzFFskxXvlILKuInaWJ2z9Da/CBh+eQV+ih9ao1aLlilfCYX2W22ZQ+DEe82Sz4
OuCu0MPu5g+c/3vfeZwCjn9OvOPSh34KSwRz4muz1Jj0fLOnduxY5QnTBxdoHyQZf4b/Lc9aUBSq
pPkjlBsN/4waUNfmBywq8gcqpBOxutkzf76vFpLvSf056gH0TDh8UrPNPNQv+Xe8AVDSXHuXkWjj
T7CnxzQKX8Lys/DJkUqdvrJBdh8UJom9rahzFoJpPe7PHTcGRQyIPqF2F7TWF/XkJygwWzNDa1FF
TIgnLM74GY5LJh/TxLBNXpBsscrsahJzIE1JZkcRXop4pomxat+XNL2U/iEhdTBxQGC4VnpnAbTW
owGvRSbNSTpoPEz2lsuyTlMKDKAmr/d1BKEoIhcWmueCtem2450L1fAYmaPkb7ebQu9nqNP4caDL
fAxcAsptg9vK2CftTste+prkVLesdUDLQExP1qHK4+eq88QpmIYX0MelctprTSNjplRxrWsoAHFa
UhrmkoWy2OcSKzZnmbs/Ie4eAtt7S/vwG7t3AYLBPynUYapIifzGJNET/UtSwfCgFVn6gLAFnEUw
ppE4pwPmWhPmar0QhvL6ZpsaOEJTGDF3tLd0JD9fsfVlc7IccTX+pA/3uSzr7+04/hJTdmkutZf9
HOKe6HgHC7bRn7Y8VouUV6DQoB7CltBsCkHBIH4/ZNyzGCHNpaQb6dSPDj95Sik5PtJunQ68DdJ1
g1VOOq8EVHeI4ui9GwvyeA61FRGbUASJ+ODGyXHwY0ksLfo1+stvM9FiPEM/iW3sIQNNjyBhUCPQ
qQ8jEdPV6DvtWlLN23u/FjjbIQU9ZPbMn16jfzn5e+aIZ8mLTzSPRB5bSzAs5oebN9VGlT6/5zwc
wpRWjyy2SBygM8T2zEPBD97ihUC5Xyw8CIZn2WGtdJzh3Qr7vcAt9UBY6yH4Wzw1S4lX+69FA4Eq
CqaTsppwraCHkXmOn2J6oZD7WIoLN6lZ7CfuZUm9ix2k7T7C8nCo2wwqBBwDRLhfmQSk5EIXr+vK
fac7CB/vMMXfXLXW6bUvR3w0Vf7cGgp520ATkM+XZwd01m+vcE5YfolGRrIHedIf28SVwCjoFDVA
n+s+mfdxPKkd9oXuQAE9P3KcQsJREDPwrhJgr7yre//iNJF7lbz9c/kZdYF+7bthM9JXsrUynhVK
NNGevsxb0JBChUtIlmYUJKhol984XplD2C43ZszDM4IAqxUg6PggTbN2vLx77/zC2eIA1wznvrv3
W/p7Y2n/0NQ3vU76d01r3wPmVv/qTXjxdA6fxQmaeRtXOCNpJt4Ksm4nKy/tc6mY2Gdjhj03KnlS
s7e3E6zg3lS0p8pyyaiEsJZi+Xtc3O2gwXmnw2iB93K4O5HgImoX7lJZPYeYra+qfWycfjiZDk5g
GqZHHnMreGa3MiLjG8bZj6L9NttLAZIN8ojILn4bP3ZD4+3LsafMqSCDhG2GdrcSb2MXP9ux5xJz
Z5/QFz6Kk2ffPC//JnX5lTU632EuoeFzMMGWStFgQz3ji/BD6zHvZlpMhmXtcF2h/bTDUWT2LwD2
MGH21f3hRyrOogzWaT9zti4xpNeTVXkOJoL4E/BluyYstY4GOBiZIkHfaCk2yAZk8dHxdxBb4Wmk
UGV5d6xTN/fZbogqB+WsOasha9eirem0C+flFGr7R1cuw84FAXTqw5hbWQptxybywgaAKntJdBA5
ix1SET+6PqXJotwk/rgb+GPOPMBieLjxNuE62bDEm3CmEDbi3VWj+pHa1rnPhydUKho6l20ep5ci
UO8eyOS4/ZGBgk7ceQ8v4Ru2t0+OSRm3DRICKBPT2MPC+Z1kjr3pmuZVOuC7TeCrVTK4KD8SijeN
B8FNuDNay53xYhz2Kf69EsUtnBs1Zxz+xvhcVI1cpcX00iwc9hoTRdc8Cp5xMVXP9SC6Ywmhi6Xc
BPqmcN01cmH8KvlPXmLeoPN+XxSbuciN9C0UKEO23KsUH22wCIpIoy5fi76ISKFn9yZ7y9oU1Lbt
QyuhiKEMgo0eIyxQiX/jAX6UoXOtDObtMY6vhnMiiW97eEzDYdzgLF04wsJCwrLe7YJiqK9TyOsN
LhMiRltat77Kf8QgDT7xtZ1pdO8uhCe7C+mg/lJZyy+wreFmGqy1zVbmqWCvv8nvxYOcMBG/uDU+
x9LzEC6D6T3iE/GA9985Qsl5g2H5mrNfXw+gT0VF35kvr2MIQZLvpqt+7H7jJ+vXVGLekRSULOBS
ha+VtpzbKQ2y4ImPn8UECWnhwGBZnCVpqTwndCqTywrfwjIAJ17QNBDX7oO39KxN7G/FWJt7SwzM
yxQCfGt77yIYXxaycmkJ5k9ruBCTHd3sxL6avn6LwhkDinuhhy+D4QgMiHBGQXHiKWiNwAnPhtTL
ea6UHKMJJ+fXWFVfNFateSj9VmnfboYRXo5Gzi9tov9LEQOecdES44tIzJ+oBvMxqYE9OharwAW/
xoCUea44JqX82bHNXo0C9nBTh1B1Gw6GC5pfQMsqBtxgDWRTreSMPG91ye099JIYpmaqd03IZ1h2
44Bu6oybpa7B7nWg6TQCNwUe82HQeh11rcuWET++WIIrYDFuX/qh1A50bbBJwh8vdtJd8PkQuBDV
JQRcuuklh92YcYKY72cfsQWJQeywv+FXRmKTNMWz7EFVIZV+ZqT0VOyfk7l4zZzpmKvsVUjzwslP
76ImWY1aYKuoORhxUssmc/b84XsfSY4HIWlerv9vLVeEJaySVHDor5gx02cTJ+QIkn7nADTem4k4
KQd47iXL6AMgyWzu8uua9qhzMoX9blD9q2faCRRW0eOFTIjHLa4qtgE396NPBuWxaBlTXZplkZag
PE50BdzmyiZ5EwnuOI0wqLInm40VtVceS7FcjZfKsNthAZtWXQzntcx3hWC5OsT++Fi4+tbUrJsG
dzE3kxYQjbs/RTn5pxK7yEPDW+xZSUD20amfMdPUz62YfhDdCHHJgpYCFQ4fDQnso16WPZXdWMZC
/5WFV/WYh+kjy9xxwxU4nksMErIx3tkdZxj2KatGUTgTwRjisksdV/sJRzIDgH/Jx8naKqcrHyuq
HJ2++CHdfngfiJp2zgWRYkYvA9e0jN5rC63YV9Z3o8T71Am+wUyRVfN76umvWtSbcLGxKGv3M4qK
YJ/Zat85xc74U/qZxrgTiz6Eb7IMF1O1sEoomAi85bhM/TWKi2gXmHHXp3kCVPjeGU8+IQvLcVO2
HJrdxlyzbIAlNJhuX7o4KkbDdOs67XiIApaA2VjjFcAhw2PTbu6X+hlCu1hXJZjuuLbzg8Casg1w
tzwwHCZrbiXUnnjFN5CGcEAs/Zncr8ymLE5COQCGiVMcOrtqNzmN2UerW9wHgtM+ERuzbGsUb/yN
tUWZTX0UPEHeSVeodWbU8FriL3wQYt4XFtXDOe2Tx5QRtyuZqNQdwu6xUj85ccsaCukC689MT8cC
fk5Cg5ty4tMh9HrrzrHo02/l7IPDcayRWx/9a7HbHCQYzq2TgoExST9drAZmYg096dqBmg7keEqX
ujqXvTGXNJYpHdPw5T3WgBUeyg3BdLWyDOYlmPXmRIvuxfGiGz4/yCULdee5p1tWhEO6rZX+SujW
upUxhgEThfkHzifQOhzvd1kocwIYxj8LhzkX9eyr5gCPt79Pb0BUhoO3QHJqmfl3kd9YhO8oXJ9m
mZzujZC97c3ERAjM1oZBQ/bxI3suyPKSw0Iv2KOLqukPvZ9e2j45thPeyqTwvvlhuYu5WHQGvXJZ
MFBaC2ubGQf8Q1u0zTGhZvcQjN6XsWV9nqB5rDwbLG2pdH8ATYozN3xLNNxJNwLu5+EKoT5IDB9D
ycfSssrmez6aQxIuJaXvnrtpK/2rMLl1bOKOi9MhlLhpi8UDc/fTSRv/+4zDZdsuHbwwpEw+6PCm
zAKgDvxmOeJISmeKUiB3uIfWZsLXEEPwn0L38edipGt9M9fxdsqQMJhaCCHhpeGe+Fgn3HxMHbrb
GI8mD9aYysDQog4tdc4TvNxj68ZnNtVIe/087RPBKwki+XcwMZdUfQrvSvmPcQ8ntyg4lCYmM0Sc
8o7xKXBOAi+A72dQcVisb5eGIZNsGlgq4MqPaBHPOfoC5TrFbnCy/hiVNSUwFBGtS9vt1uSdRk6n
2ua4IKkXcJJ2w1LRZdPewkCoGNKS3n8vslnuuwRVINDwVjy6h88t0kwc5dY+iikxd13/lW7G4kXx
mRZ3L8s4vxQEOiEmqOSkgydybfbL3CHwWSEnSdmWT5PJj1FeO1eJYw4bjoUBNG2eW8BARy0jFw+3
+d6LqT/1gwGbmc24GO4Ip75w3rHUxAqIWE6Q/M7u77ViOoPFuzTZa19m3lXeE5M2N/8zbQmBH3rc
p+P0LPo6PddpakA9EsnHUZx5JUJCFDQXFyZ0odzmZYDcl+FxeCJdwQgnyPa4hwSky2fcz+MWS3O/
m5fs6lPMvlYOk+7UxvQdz91v6/4T1eO5c+znVOX+bvG74VQmA6hfA+8vh52QlJzcxgKqcavbVe3Z
/YMnMrVLM6u/BWGwV0bCqSpgZHAmmg9uoDkgt6BYhqLl/wXtck5ScyP/mj6oqCEAF5oXkixi2wMG
Lsk7lpGixIYQEpooufWM18vExUucpl8RXepnuh9+CNs99hWM0WE6LV76fVgOzRT+rHI2zbjkf08j
tuOKUNLBansaavMA4MDWdjkIt7nQ5O1cfmQoo0nyuQzWzS0re90qUlhy6PFq0f/nluZpTnnsihbs
VQ/QgvP18ExcLYC8jHqRugm0fch2BbeBsbZX9798Iud1bahzFd1LTEF9HpP2HS37y2GA5pKMX/qi
OAurDlaLBEE++kAZWuvXSM5y4yNjUdeY7+iALPv20ZvgOPR0p3Q4xnJCKnutux0lMXWHM9mL4ZyY
cgt2irYQMO5UFp/TzKUUCCazHr1dq+heRuUHqtL9mnyOveFIAVWSa3/tCGeb+I2NtD3OPFPa15C2
ci8cfxD4JefxXdXWTaX1fmDZvTLEI9eMQnjCCS7brXyZ7nEpj0EP1cP/1sUTRW2Ojc2yjVbVQOc1
rlcSquHN+SjjtjinMyRnu5IHqyvNlvbtx8GNwKbJVT780vVPUgPJgRDiNbP+DD5HGx/S+5RyfJci
fqeP/SNpjHVKfQwEsvTW/NFfS8Xoge6HuNXo04B/jIepY206QhIXFr9X6Ua/kjTvbmndE1jCiX1g
xm02ScFzgMeKfsrg+zwUKdYEppCTLmaY4p2Fl0PN85Eo3HxM6/ggcibkoF1HBVPqqFP3pOA9oOtC
oPSqsw4/PLKgJ7y8NnNx/T1KIc0KBeONTcuvcKzkph0jUMnhuAs6+TSNko8rR7MBacUkMFhMDXfO
RXFp3IwZOYBIl8xUOSgMwjxezclf+t+Lz2BgxFto519DPR99Ic5R5WNscN09cxJug3m+aH/+HnnN
YymI/9n6wBHw2svgfXHSF/Bl0ypt1WUazNfc5Lt0Cj59V930tM2X4VbXP7Pofki7l5JJGQGkJfJb
wxXllQYLRhPQYv/EgYL50AHsFWGhChdsbzCcUdlT7h8x4qipmCfHgIuDi1c76kdRA5CuRxCMM9yo
PfclfMvkA2JVCzpWkz+JVX1mI/sUtZ/d98FS/GbiKSeCTYiSu3QTg/vr+A3dKn4JZ/Xqi+wc9PVn
7NBQJBt3a/fpW0M1hgbiqmvxtMTBqyWZ0k+Na370XvBRmOqzXSZNhoeTWMb9RdybjNCg2+Hscoe/
oh92Th2sS8PtADqphuVpW3G7Tv23oGS71Htzv9G1gxV4BCYqy8fRWCUk8bE9BURd4VDUzsMQWOZq
tyiC0JJwAebYP7xcYPgxQXCYTXtGep9e2/Alc3Pwp4Dhr0QLPmXuiQ9WdDFqQPez8gp3m+XmF+TK
BKZp9tXV5ZcfONnTtx6YyiptCDMCgvOvLcYy44sv2wkqXrg9xKQSe10Gcz/hPdBm2RnNhyYIwaU6
3FWPeTPNXEscFqyh/uX0ldyTPydZ5FAzqPKE4H/OKBMKpvlRyjfSXR9dXkDATtpVSZfOgyx/WzXH
tL5jF5RQ+o6no24Jp92vnz4BoXj/TSUVL6s5HcFiYwlbgmB61KLhqTbPgKIlAmaUSaYMcjk9q8n9
UhGAihdBY6y/a63CPcHYsxR24PsUkBWwhRva3qviTEX42oW08oSyw8sxU2PCmDkO1jnx2oSHcsEi
rB+Dk27eofJtinzYeMmCh1ha15r2lNLT8WVu5zNbkfQyzRXNIzRemI4di1f529mbg1PTeedBgTkc
tDJP8CCupF08CPN0+KLiY/ax0icPL/JKZfXVZ1I6kYe6I5qIeJY92JGpp/kC/1XZQHNvOYHuHd5v
fmR8qdovQbu6UH0sb5AHrks6ZMJ0r1z/Zz/R0l7eN1x5gbyKdE8iqHO4/avthBW46Y3zWaXUX2g7
fPZ9mtNqglJX0w1vLbbmI8l/sbN78C5zbUNxadOXsJK/cjnSVMBQje15eDc60+9rW+VUCjosJOo4
4/yYBIDPsvvIZnNf9yMAMJFCw2MS7UYc6hlUMNNmK0dV81vbc67LEnqZgHrlO9nwI1YuPHNTsAKN
5Eh52gydtlj6I+JU9zClBGJ58bY1Tn+k/OgmFg9LIOJ97UyPoBLjo3XsCtxT4M+SjU71sjEBQHds
eATtGR2zJzGa4JjZDGgO7MpVr+w/S0xviV+xLAjz5HEI2uzGmvEdHLpzbkPZEr91/nR1PJ+ob0eF
geTYs7La+R53nLGHDHAe2jonhmq/5YoaxdZzP1Qk3mvV+Rtk9xqm1sB41dTDMWP5T8Ax2GSmOrtx
uqynsT6DLiTsyvI4LfaEqZ8rTQa267y3zm+crY0+GqEng+UuT4Aofkxiro5hYvLbkh2zJJK3YUiv
SIjy6I608WDHY73QuYBuQlxNfkofI9CLACG/sVeybv5gqPxdFq6zcaReXsYx+HBC9V6JdLlZx1lj
s5q64d6H+VbUNiSdM+HCFnaQW+wx/PIh5S6/9nrvK5ZMIlOd/5mwTvM3pfZqqMyukv2feLhzKEtS
m0VO52riOGo1MwkiqzVbE6bhir0NfTDls1+qeOexHXlYcKQVKP881nYxHT2kZ+mQbCTO1J49okXv
Tlyh0UMD+J35sDjZeQYYGj0/kXQDgkMyc0U8rDZyH/XRzp6L4YweUiGKYH4ch3abOV6zH3os3rmN
Il7cD8jiVw+kbutMBBgWr0y2RoTcxz1WSq0HOMvjDX8QtYpYb42/3XDahElAQxtEiDwN1cFSl9Kl
W2KJDcbApdv38lGCItnbWEKfF6t0d3k/LCca0pf8d87n/kWmH17sequwC46JB3qe9hzIZpEk6pe3
D9NMGfo8TkQX8D7OU/rR5nrGkwqQ3CMHs7UEXWtd1E4kU+FEk0jf+cAfdoWNYDWLGbdk30Z0tBJX
X4jKUvrdHr27JAlK5IT4wGqs189OxtjuqSVa9wzJD7Ub/hgSnjsOMhS+63jT+rbPWEZgdpmJCkZ8
aMO6tHd+tvxZ7t6GKBUMuwAwIkwN1PrxSrWmtza4/xscUR+y8I6c5H7WI3A7x0Kumvz6Iw7L6WxY
NxkHpajU2rzlwXghbtPIl84R4RFjw7Sqq/mUzC6nvd5uyZU36i3N/529M2mO29q29F9ReFCjggLd
QRMv/CIq+4ZJJhuRNCeIlEih79uDX18fKNFXtGVfX1OvwoPiwGGxQWYiEwf77L3Wt8RjUgAybkMm
IOq17+PkS0f1EKfxA+rMWxKv4Ai36Bb8kqYRYaDtqgTSnzHpMyTqgUzfNwPO9bpJ1iOtbzQFK6cK
sQbIyQSV2CegcLpVLUrTpjWIXsN1cFT1SdqRPg9JGJABwuplPOXZDAiQF43vkUREPoWiwJRTXBIP
bHJvHUKc5pVdXQspKBsQnc0qzb13eoqzoEw/TJ/9WRIgPzd7VBvORyNjkhdlkC8sX14XqvHRJWjA
0KG0qUHULYamucyH2p7HZqesSy/5ZMsiWsY4fvTQuzWdqL/0o/Jg5VwEAiwbC0BDpUVTsFAvni8z
oHEqT7reBoWKwcamnneTIVrlMen1vmEeUsSfm77CB5pImsPDrQ7TgIYHvMQ6phdI8LxPyJH5ZdfD
o9e2edVXnVzErawosD9D9rBhaQQAMAwVxWwo70grwL2q9u1C4tKdDaNLtRQmZEUNPSkhHpaX/J7Z
vL6uu+AJchx2CqVh0ZAMbCJ17SXSopjsN+VYewenuw+lsOHDAK3w4AzMlDxwz+KOcaxK2zxA8Ddr
ii5bxRLNg+F7O8U3T4YGIg5Nc7RnGqTP8T0RF2tpwUrJWJ4NrfCWOW38veiq+KDUOGi7Luru7EIj
GpvY4RAyKQWNuipLtgyyMLR7xVWP9WRdSMMYKHir1Nd1qq942R+9gI+LSRMAm/LAzcLY0S5sb/TG
naI+FCYeg79O7Ow6l0a9c+PIXCQ6pFI6XeMFle45OnB3DeMnJAzEm7sefKJASYOFkwc7y0jyQ5FG
gBGj5tggbyrj0N/SNbznz7mhkJW49C0+/j2+t11btwvTtL1dZZftYWR9wbzWM8LHWSdJmHZNPHK6
NQ6H5/+QrwWE3aGHJ1uP/SQn02XJApRIZhD0IBiDAXPtniqpkNbaYBkwCX66lJ76QY3rfKH2RbbG
78tIh71GmYbGvtaLj53wwl0Qd/Uljcd105kYDbPEX5djQ9uz9dFjJ80aQX5PfCsN0Z55WK2esxMI
qLFZ5ctmkXixdmbExZUbWONB+JgLqULaBWGfzcpTjSfH7gAdcZ3YkqVdy6ZFBN5G0ogChg/4Uk0L
wdmkh7CgJk3GcYoLJDGCVvewyNwJl1zhPB9N9WjmbblNVcq4cEAL7KbhU664tx2dVDiFAQLskvCh
Fgk8ik1nh++j2Q6hexmUOdRxo6G2xWi8LHPGmj3wiI3dpc284AbfjbpxMXbBugGTyXcgi3alDXBg
ajx5uBhWoBWco2LXn1Ej6IuQZsnCqRxnUSsVhHcKHOTmqZzi9cjXG8pqabhIs8KouGzcyTiT1rso
rs2lEakQICt03CPa91CEFyBMKL9bn4yBrg0vlBDMKG/2XaTWSOqm/4Q+sV+NWcPrUeZWY3f0QlUw
v5ABuHmfxS5xEQkqJkiOKAQC/ZCaUfLgbf0KqHBgC2c5oseyUkHRYzT5JvNofsRR/EAxG2/iyXfn
TDqYiH2EPfgW955xWFWMaa0ixNfjEdNMgxjejN9gmagKTq19nyCl8lE/3TQhlwn47JG4nI8SQkLs
fkBxEtNlj7QDXU57g6C+W0ZVcZlgp7wYBmEeodqY6xqSapU0J/qe9SHLcJq0fvmkI9FlqNW7izhE
h8IaUhzALw8XVZxNQd3RmeWM7iyx6pEdfExW5IBnx7c99nSRvVBcxd54HuHqeuNVdzYXNvpEgNUF
Kc/4nMYPeRvtsd/HGzxuiPFSedTBmW/KMmdIGzfoBsoK+9FgyrkFVb1qdZN+eHIVhFTLtVZ30Luh
DlsYbHCmtmyi6aKl45QGN2rMsJXxkMiUHhfMhgWQS6LPbAbfXVF75J356S15phHak8KMakRZLejH
jmgAhnneunFD8MkDaiiDdw/TYbGk7Zis1NLzj3aH4CFsugMYjivQ7c7WDwEYQ0HYhF1+lWtWugvr
8V4C01hLo43Wepr8Quc8W5Cqlq11MWYHnQY2zOKamUwu15VapItiDBg3gqWba8Uoz7PKu0LrCOha
1ssS9RY7TPWsxLtiKEF7E43lZ3HZAGo5RoE4RpU17XGq6sZs+09Z2G1HWn9Wni1wj8KooxhatXnx
WaEob3RxZ6BzIvcHnwiGYGRtyi3vMPuwANmS4ejrtEcbkCqkXcXaoXRaGwTWFJiTlqs61Ini8sS2
ZBgpM6wTlo2ttzWrQ6XlwUVpE3MuySLq+dQt6ysztEBsEeod1Oceec57znCJ8AQEN465udJWzhaQ
VwLkbNZ0H3s3pdfJ/RN/EqeDoWdApKE5Jdc6GhKu2qkpDlHwVWI8I0ODO5IN24dBTz+vSl9buH1G
JFGNvFRxuRl4IJC0cTxEGF+B/YT+hRXTENKAzQThLtXse1NOPj8IgsuiTT7rLpWD4iHNVHT/GI9Z
eGaR82WESG9HPInjpC0yrwIZrY1MBptCQY3eYZxu7fRWwQsUjeGnbNTyvUIcQ899IBidegNkbRP1
Hpn1IrqRyWRWk7T1aw9/rjucXGCH4DX7s4QpVpd6Mz2vQZqgZkhbkNilZqizriMOI5LKOk5baNER
yXfZPvcVc1mahB+0+a1bmeyVHs0mjFelazyA114hlMcbGbr2io94oBorsIioQ50uWsG3Yg0qiYdq
EWMGIZBS3uAF4hTKW5O+v4h5VnTHEllV+ypyHw2a25O+4EntbWXly+5OhEq1YIxPmI4HzQUJJAEc
NtEWSqR9FqPYjSMRNlpKqiwsoH65bE1OvUy4geitMe4ceV5qGIIsI2yR+vF21hRVRTdltmTHXq/R
iqz6tsw3rkDjZjYkaon2Q+lFxt5Nm49gM8AFO+D48iuKMxJAZJgemGFSGY/sYYukWPqBcxaRln6I
BT1l/PWbJHFplbhlN0/K6cT3aNJETUnJbCJho830cLTJmQnwzrUNKuUy6nDvygZUhk2ih3VlhA9d
55n7tqfKTxhRxj0cs8QTkqJd84B4oNF1qxh9hGsfE8sITlVOqGGMnsZoxF0bVSct9laq7YOMlpV3
TZgJ0i47v/XpHWRWtHGDqttPJBdjUlpqoSh/cQjVgIRGXQOCu2I3ipcI7RcpsQ57gIUl3GETdA4j
cYOUmpg3GFhYso+7aFjXgsD2mkw9xtwTDGdgS2DChp/3akC33YdZmDCxuQzqZlwiP9MXz/+EhCkv
jVKlReSBxspgmBGWQf4F0vzrmiSL1ukeLVp/us7MQhj6FbbcvUK6QmfK5tq2G5rE1T4sCHTVCveq
j9NsbVV9ugTkRn4aDka6olQ0NNBFmccn0iTZJC0wOXWfBaRpbqPs/8d1jth2L2DtbnJ8f0uvSM50
tcs2COVnjldVm0JSVBf5uT+63tynPzgn4HUntGeoIxMXJQNJjUSBxga3l1R86EbEYxr7WaX+HOYV
ao7ioBvGtg81fLs07HYIpVnsh6z40PoKerDS2YuGS1Y2UXohwGelEjNXqTrORsaWgmMeiZFjWcve
RlEFf9VZBe14NuhoX8ck72+0lJgpX2Y6pr8WUY058sbIEmYlSQ4LhbYK2BV6vwpF3AzjbLhu0vMg
Us3983/QVGZr0jOuQ9NmWcAWz5bXwJs5dYskk9P/71XJmrCR/86J9dVugmnjj70qH5rmVJ3iyZD1
yov1r7/9FcKrmuDoNU3H7ySeebpf2ClAeIWNK0ClzfMKwWto7/XJbAV3mc2mNeFRXhC8uvOe/QGT
yi+0lQnc+x+QU4hAeUVOsXhalsbTsi0cWbYlnMnH8ul0xdSz/vkn7X/LEac5mI4ABXmzTqF7UPm7
yQXezHxts+2AclL087ox+jNfeCXa6ZDpSV0Ml5aX1siFTMuH1e47I0kaZKrB2RDIH9QJMu00hADB
zE0+mIriwV5qY7yeGEWoE131k8VYZtMCcSJoE+2XaQwkmvYOoxfRWauxitRwUZBzDsk+Q2qpN9k6
yS1oRJHzi5JBPHLQa0gV57uLeR+9Dy3wibeujmN9nitVD2krwrKCg+BmBJ+CFjoHXFJaWPqlp2Rz
mx4GXGwAFoFQCedJ4niFuVn0i07W0ZlRE3Cntv61I7uYFD+lJAAITQkn8zqvyuuOoMUhcs7NnCFb
kaSA8MZSKUk1coBDxeQyxuxJZoWnlzjogchBimxWcRcE1ioZKooW1a/Eo96UoQ+twGdaKtPUCZad
ouV3I1WjvihCJyZRLLBwfNu23HYM32+stlG2tJesyzigQoiruNuYA80M4Az7YDCTU9E28VI2YtWp
DdkoMWh0gK5iVgwmgYYuzAXDKcQZXMf+rKicltsgOzPkb9tIz1FSYupoNL6jhGNMgkxNpyZW2CZ0
6lNtkQhV6OZ1Hyc7hRt9nVdopsKPMUzPhQ0FeV1ylwZIb7drFJLRRukjrLMoHClhwwPKJIJyHPKQ
QXsgXdZ9d1J+3DJ08mZxn6xDK35AQET8R47mBbkiimBHcP+tTDuYp8hI9zCMsZjXw71fN7hnelOf
ZS0DfpPyf2UaDXdu4mw7P0YDMaBZqlzuejHENvKwqK2CxmWPprT+qqFdv/YVPEal6YMyY7cmUYFi
vRF6gP+q01CNOSQPcd8gyMJjQEKUzmG0nCkYjWQ7L0pRZSL9WglPi5dl6irrsQq9DVttuI0QmRnz
4cGJaKPSz2/KG5Cw9Vwwu7tspEKwRhDa86amhRkylFn7LhtntVGKI8bpB3VwmpXtws1RY8vdxwOh
AK6WJgwy2m6b9CoWCXUknQQ8HD0x7hwMh2OxF6IwFjmyhzmAFO0hxVzNiZDeVrYgFF2wgvd2LFr0
6IZ1VUEKA87i2ZdogEghVXx/XetNhCoYqZZpRemSKZB9wXASZcVAjKXCGH/d+ANCP0MyH0dsfFU4
VrFhL5EsKzcnUJz15hhG5K8nUJVnauRcG4yPCSAfDEQukB0SldYUAw4k0PT8kO/QWC6UpC1mZFZp
KP2Dcd016H3SwjE/GI2Hhb9kU6lPGe6B1xOI1w8MGVPfuqtwFxDPqBBYwexB6yaBJFc9WbFR6X0g
wco4WoSB7FIyl/dDUo9Lp0a6EIsBcZ+XGhuVWbgWUxEISz2wXCdAemicy8E7BRVUae7NZC/AnUu9
28IkXAOJi72NexKnszGrLwBL6stKQ8FQ2jEJmgp2miDq8V0NCtgQrIITWYoXR7/eMBjyi75YS0fW
IzP/jM9xIsXHMCbWlk55tPYyouySitwDBKx5DdIIyPgqcODWgQhgy0axPWK8d53evkVyI9eK02gX
qmIFMK7T6piA2WZvGZmkNgaVRP4BGlpXbl0bFhVb/CUw9WxeUl8wPE4B/KtEefopVA6I4smmUQyC
d8fUnkdqcFuWBlesOmRoNCyS4ZBQz13JXwQDiv8YoxpJbwRMJ64HhTny2upmLExz3sbDeOlosjlP
aubyZLaux94jTNI/F2E6aZ3YaRHPcitdlqYq8PjsOJm689KmuFPDwt9YQeCuayN1lwz2PyOBs856
e7AWLo+BswjpZyOrqxEC8NxWGM7gCgryG7xi7U0bwVyKE7Namz2toy6tGzrQgdrBnPFhB80yP6LE
ornMW2gVFygeblwG9uwka7jRWOvz9LJURbNjhhXMrbqxtgGpXZhrOlRDTX79Te3wNezgXdamxzyE
/vfzT8J+zTD7/Z14sk1/cycOPFlQr1v6Gnx3Orn1CKqZu31fbq0xV+9r6emXzUjzOG5rl34HXpdo
aWUhrg1bqDu3JpqmFiiPVb0LN3pIXmhglcm2HEV6X5Rjvwr7KU8eBVMF5s9nEoU0DlhUh4BzC/bF
obC3Q/VqSPz4PK2TBjNYTkcqa3lQ01LKZZ8bJVLUBDm4Bu5ggdBZkklT1cqFKGKunKYNz3wH7oPU
SVBxm1G7NkHJLOsmglU4qWCzltUsiAz3kZWT2ptmIMHRWkqmtpTWtT2GU8qLVa6pgsCOUhPYsI/7
kTYt+PqQjdvS1jL4JsgZDeQHbJRmamk0GgIBpIvsu2SMKtY1AC+bXEoyT8uGl2gWUMObkGzuVkG7
w5LuVh70aV8v1703OFdlo4l7TFyhu8ghUydQo0ztyLadgGJYG/anUAFGMyN8w1MXMoEPXMXYjhTo
L1hI3Y6WI5/K68at0M/SPM9PiqFIpuKV9+BGg9hGo1Mc064y2iV7czaMJbGqFWKZzWAp6sEJy+yz
7o/WqsjTYSXAvZAPqhPNyuRVuQb2rO6sPh4vO0NYODkaxmEzxXKKRQQRuTgTcdXW89wt3SeLAqjh
+i08A1eXV2ygw5SPhZ0yr1Cmi4t8uhzLA11Je9YyUCZVxkuGU1CUqJAjzX1oJGy6yEuzBCO91t1F
hIozPEZSj3XY3WHDJ3torOClzWWVeaShNOWGcLscTLDbB1vQ6PJ6CP1hm0K0OY6FoGmXP69l6bSs
pbzOuTEtddG06GEGtj5200JYsx4gkMY1e1F5WfiQP6+ZWeCG3Ej9NKzPXXCZw8zrU/oObaE4v2iy
ij/XvsQWrFjDRu/I+o2xTeDdwid+7Cwrve3VVKRzgJVmtwTMyb1DoUt/LHTcwQsHzFkzJ+QnPNfV
gIEdhD1Swqc7GBpzBS6lpFkvfIdpq4fgn90rt8McrY6/wEMXfijQH/oLrIEkQIBJxRbHjEXsTV3X
7lWZU7XVmrIVfWvBcDcnRk1RYK5Sy/DY9ULbEQSAlI+N6pzyDIVGPVrhxhES0wCuUHlMB3IneMcs
WlJ5twsNy4EZXLAWhx6+C0VkGgFALXgl4tM0JgyA3ur7aICYRIwQkbF+ZWLvrIpx4ZTIcUxwTkRU
agx8AafHhFbGwVGXmXsphegbyuSKlrxr007OY+dS5K638hIC0KTlsX7jYjsqeQiJ0I+dO6M07DvX
F9qjYsnuxu5ZpvzIg1Iey+KzXsiOl6+LWxSN+jAvbTU+9xWr+6XMDOOzEeSs5CIn6nyaHF5XEz8l
NiCazbjdjlvH0kD8646zZ7zSz7vRr+eNVvoIa1UcPb0yWMtMa3QSgEs9vAIsQL9NH91xA04aw1lU
TfGiMdypsk0E5srQObMTz7jIlMrbGlkz3KpZ2W00RXVXVpKGax2h5nkHVPGjtJsOabqePuht6D6M
AoCaIwTt3EEJF2Fn0uuDoqMDP2bg8EsE4mnEc4p8yWzNfBc8C7ciHzsckRUXTZ/ljGappI0RUGpd
CVK09RwdoZnHGw8jP9Od0VXPEHI61y33pc8FMI6bpuoRkDV97OaLNgrchSW5L886hkSPqhx98Olx
S28u835BXJL9EspBLOgnJ4jvDWeh6hB9c8dYSukO5y1x3bOkCpPpAwoONotx9Y/M/dIoLTdF53Jl
hoS4Rv1kJdZZxJCjqQiNdxG3oFlrRTcFc/EIRHGurZBOWiG++nZY1b0zXeo6GpyxRStQxXm21JQ0
24I6sPENWekUUR174W2FffEcgGTx4Gj1KJFQhvrdJP4lc9GxJmsDAVtJ2tbYw1m0i5bsPkKj7shf
Sm7Q2lEV5CUoMMqQYytJPu2L2ppUFnR3+5ZdT50788ZOxrMRFMJ28DykO7pO5TDWbB8cM1sKdRAQ
5AJGdTAi9q5mAh/URHVQA029UMcwu00Dq5pSFqLhwgdZTsCglxtErQV0ppBJx3vHD0lK7eL6hpyD
6hY0aXlmBBUeUAsZpGurw33apEyRkEjsGr0YT8jZ2w8+vd3rQCS0aszMKfcp0ZH8DlI4E+HlObGb
0cLg0qfYm8xEdmmsEwMzYx2G6X3fqd0STBECWVWh58wALaoB6Oq4GKSrBB6Lr5GgB+9HPVuleTpe
h6oxiZtTNu20bLVHQMnovhGOkpqqDnZarDrG8sYi8RUWut4kylm0FSm4W7XWGJyYoh+Kc7Lt4EwA
ebz00Ic9pZrlShJSSQGoHEGbWETlje/gGYtM3cHa5FjXaB6IVRH+A21uzAFdbyZLJ7bJHfGgjBkR
e6LKNQkLZgC8ttFx7Vq7L64yJz1zfHIyC2MGTKzeCrZ6eIGMbJWFPZsDE173yW/1dAEnz2gXuKrC
o48abduObbNBaI7ARtcZjxfZ8GAj3Z/zyQe+Varl3HcE8RciuNHHnl0kGGNyOlzwF2nW2fg/2uEc
QoGy9vJeuYat0KxZnslu1jNMNkMWPjaKH/PR81ym6z4BqdXQX6mo8W+CwvXpFtbo5khHwY+Nfhft
bENQtAKEjL7KBx+50JlD6GA61z3imhMIxxhrWWBmdpbhmgpFrp2YtVhL0XXupYgHd+EHhr+o7LqZ
5XUkzvlXOnf8oFu2rsR4P460R/oAnHUQhoy3KyZGSyYSAt5F2NvLAK7BKsoAb8+URBPs59VkZ8te
2dkO00CN8domRc587eHqwdioizPiC92dkGa8jmUPHZMx6azQaz6leMc/8FBILVprpIb0VSW8FyGf
+bJn+KwaBuk8KawCk/kqpeRo3gapSW6SB1Sk1J1ma1Hfo3Gw9KXZO/Eu1HAY2V7TLrHfZJ+dLHYO
Vi2QoUQ1uhEcyUuCG0zinJpi56N7WdpEJ2xNTTRUYDGFE3Xkx752nlwy+BZhqLv7Wm0uhUpUt+ma
SwmeZZWiOpoPVfZJ8bCPofWDrYEWwqEmI10k0nYiIudH6mlOci3C7dzQs11Bx3ZXCGZjlCGAuQcz
7Jct+UNzq+UdnQV1ayXIiRLefwSbN1yoxgLICdXon+8LNCBORZ5IfPrbx59/YlugG7ZhCFfQ9YOc
pP2mQedWlDbmIJ01H5Pr8d64L0/KfXnVn9eXeG6yCyU5f37E/2f4rX8gBxv2h6Hqlkq0h8X/0MP/
UwrR2emRvu63Td3vHuAra8t9r7sYyPl4IxfRLcG+7Wt7V5C+JjQWfNN2TSIP2PFllE7Bzz8Z4r1A
22RBwTINMjoN2rJ1zu2XH+nveXpAIjigi5PW/I/Q2NwbXn1+FF1jVio0TISvt5Nm0uCijJtgk/R4
InEWuEg2ssRgbFHDgSk1y8AxgmnryCTBWY/Iec7G0qV2152gxU3RROc9YWoksQPZZKXPHOywWoBo
uJSxnszJX4IhGDRDv1F1xnhd4QJp9NJnqZ8fPZC4QbKCH6SPNRk/845yUxDDaDWkSzTCJa008io6
vm3vPZR2q03qwzQHIVOhK/ArhAWbSGbpXaE53lVsC0Jwmt7y65UfVcFl2xXhU+kXxtqu4DrMbDtz
r4GLhjeELAXaDG2kVBY6ZhKXMrHO42s/jHtzZwYcZKlaUd6CT9BYUuQoLsD21zs79zQ2rWVl0Psa
Owz92cS60Vh0cUpEfrSPCtc6y7JaXVlUZZiew65jeoUHpMMwfKUBUKGS8EWsXTV6XCM3wgvorgYt
Zb83aCzh0D9Qcaz1OIZQi9Wj8pYynlQ5YAXFZyIskBK4bhEGdNp8HbFAWgIuq8xaDjTWUjoCkkKl
mmOTRfgSo0UY2a5kylXPKClA3RAgz3A7tvhnfWH3yUXVI1U7JxF4XNP3ywl0JK/4XOghaMjYKWS9
giRp+oewGmt3kTCTOBldrRQ011oLLViuGFemost13mn+B1r4FndiPzVh7PhkE2kOwTcSy9LSHxuz
RXJXtdda21VnrsXgkDtbPnioLdFnisWAm5s96tDlgXGmYjDqZoQEWcNtbNGr3iv6ZKKJstT3IYqi
MAsbRdlFlYbGjrFjhemnpAEw07UAd3yidZiwGK+YFOAaQqIO0OY9MlJtBKNqWM0iklOQwxhqxNI0
pWycBUkXabqg34sUUNO7FnhKOfj4K1ykWAs1171yrXRGlx4GC1tNOgQ5ETWkht2HmuuRquf0gAB4
Z7NjgizmoTdTWsUeQQkgKr3acpeuDxBxLh0yzy6GsZPFJnMzQm55xQDRRxvSbutkNbf0KkOJ1QPD
bdRaPUwRDvrMHDR9GaSe3kLAq70T4Xn6lZqh5Fu2WuAq8yp1SVUaCotRSe2b8ZIJRkeXaLT56xHx
CPwLk007Mw+sqqgE85PhloUO2cVPlrEeyA9tkhbMGE2jpcjKe32mFhXETjxIWN/TMjjCkIyXSNBK
byGtGkQusBAeGuqEwPvnN1UAG3KEBx2F5jSxqYziFvPKWFF9lMM5OCH9Kh513kS2mFMGdjIMx2jU
+4sy4wpHlBIXJ+nD+m2t1kPlB4AiyWhHEc/Gxi2hTRDM6Weat11e8fsIgYNjLTxTWXhKag8HjRbW
Tad0dKVEYJgZGxWNtlljcDSyxqtPMnFbhMem5l9JZHewA/Fe7CPXSJdAs51HvNvlGT1a6JtllZ/S
MWrP1LhXUPHEhrzLIgPiFhylnWno6n3BDGpFEDbTDG1qd0NrHQncoY1BtFuZzCPbDxcDxu0rS5CY
5eW+PFSAKOgxdHm4prsizpmkQTAuXBQ+dhLZez/TAJvA26L346BoJIh3ye2hXg51XD3wLnsnALWN
gcU0NFduq/Yf/Dq3L/1RwwaEU9TfJwlyU2pk7yiDRvslRO5w9PB+Y7V+Xq8cpzrGje1sLaug6S11
YzfIWsd4aIeCwB1VvyP8GvWnbxVDjY21RbhdKuaF2iEWmtu9pMDROkeuCBHDztbhUQqV2sfPPUT1
IdZI0hR9itx89LMNNlTzkPMhXSTSUSt8wGOyxTwb3VlN3D7RsnZWSZRbR3ZH5rXEB7MaiQe4gYFk
LCHWcBn5kdXdlEqB5BG0lb7VRzZWs0IL2dlqkXMfFeC+HMKUiQhrOyyAQF7Sc9wXJFl5gXXsTPTJ
s5IrD2+4pcYHoRjthh26cQ4cnlYdLK6IrOfSl0hRUoJe1Nbeeqkva1AoEfJzP/Nvg0jpiZL0xScL
3s+Rhqb2GR4NvDmXfhhMEomS0E5KY6n0pnZX4Fqx5rCbSQ0VhdluzdSu5gZmrEthRVCbMtJuPJcu
QIy4dZvEiKyM0Rz3iopuh+gjFeAIyKyDk7I/R2HSGbOKTEv035nuHkO1Sa49cFU3UOphEMuWUnxW
BL21KmOsdnBbhkOeKxox4klPyjnv4KSUNrvomJv6Z9uuDGIZiNKDOyTKEUfYQF4AWq1lF8dOdpUM
Zn9rBSUaeKxfDMNCLRMPMQXn/H+kqvwfAFp+LXwXp+a0fB7+X7ZPlbx6qtuk+ZI3DJV/+ulza/4m
/3u/9DKE//6B3j19Izv4lNMOnZ6BH+bZt1WmNhX/rwQHz0/p+fn+2RGSE5qG9vHp5590ikehY4MX
U+zK9PXTO9ys/tcf2+57CmDLoUGsPn9RLPJ435yhPzoHf/7yvpzMP/+dVy/g9JhOYRF1U4Wfmlen
QExxw3/lHPzmEP86B4QU20JMJS/9/uev354DFxuSBh/xy0+/nPN/0jmw9IlM+raTYML5RXYCXvfL
O80G49sPgvV+kpVogj3G89c/7iQgAGHWpb71NLAFswzdYJ//5XX+5now36tCn/bY+pcf/+OuB56c
+hcXhT+8IAz1vQOK1hQuKNxvPwTivalZjm4a5j90NWCsbX15S6Aef7tK/35J/MNXr2nvAVaz3k0Q
7G9fvQNB2FZ1QMD/tEXQhNDNdv1tC4D73hRotoUJZnv6+s17zwKgOq6panz/n3UL0G0+kW989br1
XjhU54YDAf356/V7b7x36L/ojkZlNn394657A7ngWz/5+vQqudEh7Hv16h37PbJCy6Xz9OXrP3j1
f+E2+WtNNbm/Hp+rqfCp/l7R9Ue/8FJI/P7nX4uIqTM6FUuvfnHSdH557H8VW//9all4LnS++eFL
4fP8OF///OsL/P1Dv3qsl1f18s1N+FSdqk+BfP6B/Po0z08pNdn/yR6D6vTuWJ0en+pXXUVAVtyP
/vWEfv7p1dP95hr40+NXbXb6RIbf9x6CxuSPeIi6PqUvz3Q6+VNX8eXf39XS/rp2/dkzRytzql4O
Mx2W+zTL0VtPyOZUyVN2ejnQ84fFoMH08o2//4Q3YfqHZ1oz6QG//SF2pzRt3/2vU1r817v9ifFU
+OoMUbG5LI5vPUX7U5Wx44lfn6Qvdeebj82lkPzmwAxb3v6kz05xHZwe+6en4uVgz++t7Vrc2t/6
tA+nx0B+/zLl+D/g037xGPL0X57o81VESfYD3sxj+9h+Cp6qSr46uAVj8OUbf/8jfyRQ9vTx5TjP
z/pLSfrW8311ik6oc0+vdsBf7/1vPfY1zPrw1YJlUAn9gPfw5pSGybvz02P77Rn5Wqa+9Vk/Gwq+
t4gbpjUlmr71+HdPdfNu9pT5p+TlYNP7+bXUeOvRDycWcxaspnr1Gf9ay7716Gty66vTq1bBtEPU
jR9wv1jnr57xrzvPtz5nbvyn9JS9wyDy7jz8lH88Ve+2dcI/62/PP9twTZsq3jc/3p8VAkShsA36
IQtlOObV63JgOriNxeXtr+GmCov29Sfo68F/wNW7OD1SiD2/HScSZt5tTt1TEr486ed7yfRCmLe/
fO/vr5vnPML0Vr8c6evREa1OeUhvfasPp2w6Ty8H+ubgP+A0/btE6G9amX+nXl08QRr6/TM3f0Dx
tPj1eluEr1ZoPkOcefMH3A/n/y6A641n568kIL3xIf6Cce2Nj7DjVvCHxrgfsB+5eeLS8n9b42Pz
RW9h/ICL968KQP70NH1vJ/lrr/33+8uXHvr3/uz15nn6jU/J06n67/8LAAD//w==</cx:binary>
              </cx:geoCache>
            </cx:geography>
          </cx:layoutPr>
          <cx:valueColors>
            <cx:minColor>
              <a:srgbClr val="FFFF00"/>
            </cx:minColor>
            <cx:maxColor>
              <a:srgbClr val="FF0101"/>
            </cx:maxColor>
          </cx:valueColors>
        </cx:series>
      </cx:plotAreaRegion>
    </cx:plotArea>
    <cx:legend pos="r" align="min" overlay="0">
      <cx:spPr>
        <a:noFill/>
      </cx:spPr>
      <cx:txPr>
        <a:bodyPr spcFirstLastPara="1" vertOverflow="ellipsis" horzOverflow="overflow" wrap="square" lIns="0" tIns="0" rIns="0" bIns="0" anchor="ctr" anchorCtr="1"/>
        <a:lstStyle/>
        <a:p>
          <a:pPr algn="ctr" rtl="0">
            <a:defRPr sz="1200" b="1">
              <a:solidFill>
                <a:sysClr val="windowText" lastClr="000000"/>
              </a:solidFill>
            </a:defRPr>
          </a:pPr>
          <a:endParaRPr lang="en-US" sz="1200" b="1" i="0" u="none" strike="noStrike" baseline="0">
            <a:solidFill>
              <a:sysClr val="windowText" lastClr="000000"/>
            </a:solidFill>
            <a:latin typeface="Calibri" panose="020F0502020204030204"/>
          </a:endParaRPr>
        </a:p>
      </cx:txPr>
    </cx:legend>
  </cx:chart>
  <cx:spPr>
    <a:gradFill>
      <a:gsLst>
        <a:gs pos="46900">
          <a:schemeClr val="accent1">
            <a:lumMod val="40000"/>
            <a:lumOff val="60000"/>
          </a:schemeClr>
        </a:gs>
        <a:gs pos="0">
          <a:schemeClr val="accent1">
            <a:lumMod val="60000"/>
            <a:lumOff val="40000"/>
          </a:schemeClr>
        </a:gs>
        <a:gs pos="100000">
          <a:schemeClr val="accent1">
            <a:lumMod val="20000"/>
            <a:lumOff val="80000"/>
          </a:schemeClr>
        </a:gs>
      </a:gsLst>
      <a:lin ang="18900000" scaled="1"/>
    </a:gradFill>
    <a:ln>
      <a:gradFill>
        <a:gsLst>
          <a:gs pos="0">
            <a:schemeClr val="accent1">
              <a:lumMod val="5000"/>
              <a:lumOff val="95000"/>
              <a:alpha val="77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tx1">
                  <a:lumMod val="95000"/>
                  <a:lumOff val="5000"/>
                </a:schemeClr>
              </a:solidFill>
            </a:defRPr>
          </a:pPr>
          <a:r>
            <a:rPr lang="en-US" sz="1800" b="1" i="0" u="none" strike="noStrike" baseline="0">
              <a:solidFill>
                <a:schemeClr val="tx1">
                  <a:lumMod val="95000"/>
                  <a:lumOff val="5000"/>
                </a:schemeClr>
              </a:solidFill>
              <a:latin typeface="Calibri" panose="020F0502020204030204"/>
            </a:rPr>
            <a:t>SALES BY STATE</a:t>
          </a:r>
        </a:p>
      </cx:txPr>
    </cx:title>
    <cx:plotArea>
      <cx:plotAreaRegion>
        <cx:series layoutId="regionMap" uniqueId="{120B5549-5028-401D-9F86-C50BBB3E9B90}">
          <cx:tx>
            <cx:txData>
              <cx:f>_xlchart.v5.6</cx:f>
              <cx:v>SALES</cx:v>
            </cx:txData>
          </cx:tx>
          <cx:spPr>
            <a:ln>
              <a:solidFill>
                <a:schemeClr val="tx1"/>
              </a:solidFill>
            </a:ln>
            <a:effectLst>
              <a:glow>
                <a:schemeClr val="accent1">
                  <a:alpha val="40000"/>
                </a:schemeClr>
              </a:glow>
            </a:effectLst>
          </cx:spPr>
          <cx:dataId val="0"/>
          <cx:layoutPr>
            <cx:geography cultureLanguage="en-US" cultureRegion="US" attribution="Powered by Bing">
              <cx:geoCache provider="{E9337A44-BEBE-4D9F-B70C-5C5E7DAFC167}">
                <cx:binary>1Hprk9yotuVfcfjzyA0CCThx+0YYSfnOrKxyufz4oii73BKSAAn0/vWzy+4+0/bp03P7xp2I6fqQ
pUyEEtjstdda5H98nv/xufny6F7MujH+H5/nn1+Wfd/+46ef/Ofyi370r7T67Ky3v/SvPlv9k/3l
F/X5y09P7nFSpvgpRJj+9Ll8dP2X+eV//gc8rfhiT/bzY6+suR2+uOXuix+a3v9J2x82vXh80sqk
yvdOfe7xzy9fX9Ld3esX17vXafZm9/LFF9Orfrlf2i8/v/zu3pcvfvrxif/y7S8aGGA/PEFfHL1i
URRhLpD49vfyRWNN8WszE69EHFEcCfqtlfz21ZdHDd1fm6fSPb64usenL778re2PhvV1UI9PT+6L
9zC7r///tf93U4Hm68sXn+1g+ueFLGBNf365N0/q8eUL5W3yrSGxz/PYX75O/KfvQ/Cf//HDB7AU
P3zyuyj9uG7/t6Z/CdL17eXwWv7ZKvy14BD0itMQ00iE30clekVxzENKKPr6F/32nd+ich1M9fjp
t8/+69H4rd8PUbjClP5GUdjevP6zqf+1EEB+kJiERIT8D/ODvkJRGIs4DL81/xCJrYW9+u9z9Y+T
4munH2KwhTn9jWJwfH13eX3/+vg/GQn6imFEQ0rDb5sef58T8SscM4EjQv4QqY6Pzjz2j/V/Ix6/
6/pDVJ7n9zeKyvn17vXd6zf3d/+TYRGvaBQiHlHxLSw/QBWEBXFBEYbPvyXCN4w6P0LZfPRl7/4b
Efmu8w8xOUN1/BvF5O71ASKyew3169/jxF/DrDB+FXEKoMXZH2IWecUjiAfH7A+rx91j9ej78tH8
2Yj+GLl+1/WHqNwd/lZRuX993p9eXF6nb/9sEf5aWDB+hXCMEeL8e+TiryhiKEQR++3LvqXI/aNW
zYvL49Pw2+f/9VL++74/hOIettrfKEHeZW/uX8jssn19+rNl+GuxCJ9zAGgtYrDmv+O7nL0SDOo5
/bWIiB/q+bsvvn8hv5jisfmzwfxxdnzX+YegvPv/m2P98X75PWB9d8dfFCFh+IpEYQRF5Ldl/y4o
IEKAg8U8ek6e578fgvKrJPj3o/njcPza7buB/z/WF/9ee/xTo6VAUrKv4u538uPPW79OD4TnD13/
rJ58W6v9088vSRjHsJ7/FI3PD/muUP8eSf6l2xeoFD+/5AjiRwjjoYi4gNIDADdBpvz8ksWvQoxC
EccEoisIg68y1vUlKE/yCijDM2kgImYhj4AgeDs8N/FXiEXAqGNKGYM9geJ/iuurbZbCmn8uyK/v
X5hBX60yvYcHxy9ftN9ue54go0yQZ/ZOYIcJgNkQQ/vnxzsQ8M93/y/XET7Ec+wyVbRXO7HL4OmO
sO5ac53QKMhomB+w7i8sbo9tGUQyJ6W0HXqro3jTkPloy3b7uzX8g0GFOIT5fTcsjhCLQdrBchEM
kwUk+v2w5gCjamJtk/lw4XKOzCJpNVXSzfhzzHknmWe33uLbLq6yUUWNXPjQpWU8zQkLcC65yZ+6
qOKy5b3d5/WhW/Fy7YrGbKmwWJb1cKBLpfdcP+EKhceA9uzkW6LkVKBmb5S5hpVfNygo7scx/6Da
Fb4p4l4GU9BK0EVLRpn9RIj2KVYdzXzeb3m1V86Lsy4NS6JxSRZMpa59fhFdJGdM4qulwpziCn/s
ulXsaDPpjOpgSft07mqx79cY1riZ1Nmb/oNjhG2jbh6Tul7uUKuo7CejpY6F3S7d6O9NsMySKj8m
RRjbRARqvWOz7s5VF9wIf8Bsg3TJpRiFSmo0VLIv50/tGLK0iXGzEdFUS916SfXQX0aRL5faPdSo
tAkuCnbvxbomxEztsQ9g8rHzmZrqJVH5OiYEueuEK5/YqF83gUTxig5T94vlxX4iZbBn5sAt+tgu
4hhV9bApVBhJFzXRoV87mbPGn0TuMl26+VANWd44IaspMDvPwoexWcmWg4OUTvS+8IvskGo2Szmu
h06nQU5PnHItQ8WCrMOPuUJ4i7k7NNjJikyf/ISYVKT+iEIdX9venIP4C1ZabCmnH/NY1NIHxqe+
5Pkhru/E8ER9ePKKf5pDLxI39CLph+Hc19OUDkM0JFa7pG6GdVNZV8ohqq8Y1+umEUpGMZtPnh5W
WxUbRCcsxU2nMDxmDmDlbUCSuS2Cs6Kdlk3vnlbHlrecTSJrT7VR9VurK9iBin60LJ9T1IhYzs3U
p2ydqzdFZz/QpbWPZB5UwmTOB3HbQEA3zYSaLWPjA2IVu6xNWCZ9r+qLWs0gfc/5lkx9kXS1qSUp
RbetqFKyKlCfWVvJ0uLgpjXibcviatvjMUhNF0xyFkG3UYa0kpL5GjShOERt1Eo/jcdhUMGRaEAC
Z0K/pZaqbe+bT8FwhQkUx27hQebj4Dj4gWbzWFSyixezncmSNGHenXlV5OnXDdWvhcpsvSeqOThD
3S2vy2pD/aLTacLBUfXNXZfXu64T9FwWYXcTt00y1/5bEwCr33ZjFUgMQLQvY/2hKrvMYHIYphbL
XJTTsdIJVut8CQqE5UrLBzeZXKJZtHKK4zabJ+aOnKBJmnxSm5lYd1GTz7cVKr7kOqzObCA3dCbd
oWxGn5BhsVK0g5fVEEwHFouL47+IcsyztUON7Ay7UDScheNchnHfwWozGGHg3uta9Ru2kremBHSI
1eL2qDFDWqp43iywE2WFsznvqjcdid0Gj4tNq3K4XcfO31JXxxKR6h3HpXlbYj1tLY1kueriQNZG
7WYVmUsfVGviq3hfr9PykeUpGYXfl8Xos3YsybYx/dEvrZDjHNsNWfI2DXx+jJtDrFeRDIgpgJES
0m1ufuFlPW10/l7UTXhk6B03LT4a8bmbap70S8MzAQZlUuSr2QZqvKp6fdeEvZbAV8y2Vu2Q1MRt
oq6mSbGu71YqStkU9EY5yCKvKisLyo1cB89TFC/HxZkpmRk+qZ66PRniVZqCXGFoGXXlIGEgYtsr
XSR9UVy8KHEShrFKwiFwWUHawzyFG76iN20/uX0xOZ9GZkz4cmNR5CWy7bolpZZDMMenBZ1Ha4ls
NKRoOeI+Wxm8VHzahWWok0W3b7viljg8JVV4nSIMT0KtvdbNYUDNHcZwt0CukkGEPtSM8UNDrN+1
kY3O5bC8j4shSNx6sXjmqa8rIUk81JsA9vdd0NUucX3ukjZo1k33UE3DuInV/BD1/ZxMvim+FT2f
l1aGAmBQr27PolVJXJE5CafWZ7FzOHWRTfsYcKeL+q3v8W1AH6oV7+eCQObN4ZiU6/SJ+HITR2iv
WCcSjjsCgNrdBLN/tMIT6Uc1bYuJpsMibsgKY5l7QPxy9UaWnL2nYfzQ5+2ZjXPWr9GYETT7tBvL
q/ftlxhN/ANp8yPH9SYvnJeCTz4th46li4W6lRflNi58nEVlrpI2RPlG9/wY8DjeqCD0qREEJ/mA
AWKquMhcVISHwXeVbBkVmVpLe6qfX+aKmtNKphsQK7EU05jL0HN2iqNyHCV6vuyhYPaILMfO8Onc
jhYqVNMHKTF6PisRLadh6Ipp4wqPtoNW42nM7Q5F0hoW3dMy/zzVJdlHTRlfaN99XEY/b+eYuq2D
HJgEak8RLMXppuJBe8SmdkdcLt2vL89v49x2x40IRmtkP6ytkRqgNbOtU3J0xBx1X9ijsblNKgS5
QUs+wDI3FT/whqltq+rPwCH8Rk2qSfxkOtl3UIqWCEoNG6v+0ubDcFQxf+qj3CdRtPQbZT901YMO
mxOwweisxfQoMNfH0qoqQWNujgtsBcHIWzQYulN8PMJDRznXNj8UheNZ4EsvI0Pn/ThHYVapcD5V
xWMxm3i/2pFIzYt2mxfRdNEjTWK0DqcRiy95Pbwd2Vwc8ygujl+vihiu/s/bfJ5WGY5BmH5drqVm
3XElimyRUzcj7NHT/PwC81vTYvzYdmGVLLBfLrltlywaRyabuKNHVIZdgokp0moZ28MQVSkTbDx1
rkjjsnVQrWy4medeJahvhqy3bElGQfh1Vt2mtmZHirW4o0P1EAg3HQJcpwHBG1KW9DBbgWRdenyN
4zHJbWETsuYlsAuR75X3e9aX5XlqqE5Q1NOU6aQIwvzcRj4/53o6r9FQH+OuYzdqUelicLnnDl0E
8NZzPTB87slQJG0fOFmMOJBuifqrj1QoSQeFWvuMN7C7l8HehzzMtPbdedJVnfaoqXaRKfMkn99G
lLe7yeNN2NW7fKqSkRdZqTsgqzGT6zTJzk2bsRg346Jvpw5nNzqio1TDZCVy733D+gQ4ZpF6BTfH
rnjSXgcbofkkW8CRNBoN3uB4TRgrVlgRe4o8MM44KqyMBwU42mm/md30phr75QgHZEEyqMZmahZL
MuEjH7scaPcFisOwGwGfsq6nt7EI9RmWv05xX0OxdOIjD9Zqj0utD73pRVoAEeXe3gARPWHqGzmv
9XSctepTUcZdCrV2kHQe8w1d8zSGXTGMwXzxo11lVALZrkQxZ40w+WEgwTZguEhWVhebmL4F+N6P
ImyymJEJgGKp05A5m+bsqRjqtNamS9q129MZUKoyUfMRth7Qy7aU2HfNPjJNhspqa8epfjPXbmcr
WyZkXPklqvHTWsKalVCG78YGcEgtD1GNbkfehTdNwPdQRKD2LtFD304o5X3QpHlV2q1CY1rqGW1R
W++d76BUT7U9RILLCT4GhaCQbHG3A3ZEj5cVywFyWtbBaWmmrbaxHEQksQC+RKOkdkMyhzo19cc6
BJ440YOboyQgVPq4PzpnZLGanXPvrVlsomar70UsDtOkVUpdq3ew/feaFsu2Kc24p4izQ2BROhSd
tNPCU2fnMA0tr5IGL8vOGLWPuQetsY7qMAxQ4krYMjOwtLdj25DtxIHvsnK10lgafCQGOtIkhGx6
8GHJjlhrLIEUZ2W16s+DKhNgXAcCI33T8Sba1TkuNo327Uc8hFkXhJBgbTDKdeThXRjmj7lbE94X
+U01DHZPaGmyYcS7uevyu6rkWE5j0T+h9uIxPC4vdLHTs45l0K/iiidnD1XA7aaMOZVhlC/HFasw
6cIGyWheW2m1rs7Iu3wrNAZ5yKL+Taz0EfV80yLlDv0i2G4Eki2FYu5Wc5MWeXEIQbzJvm7mNC7U
dIGLrFhseBtV4cUMYXT6+o6B+LwNPZTpINdX1f0SD/14AZAvyrVPK+7rjc2LOamWIgAWE6pTaYwU
c0UO0cTzY4ebYs8Lts+BrF5aQf3ZiV0zDiIdbNmks63rSzOMSRQDI60HuDsy0wNtgO0y3qNtMwLO
m0C9Bxl8A5nap6Myv0yrKmVRTSXA5QgEJTBX0+86BDm1rnmRwAr6W9c7YAzgJcpCvB8p7a6EibeB
EkWG46AFOKtYinUFghbqUDbzSAH8hOyEujxPIa5zYlWub5aAPAW46rdVM+wYpCTs9UgGmqJz3eIb
QgaduRZYYT2zzKMgPKyDJQdml/u+XfSBBQQSXJFA1sMQHMzUBAcGNONQHzCtnoU1z29M3GGAiIUl
q1P+bUsOYY22agxvl3JpDkQzGbZxkdIBSmBYd+6Iwva5CMTTfbgxmtDH3jqcOMYyuyp32/R1lIwO
l+9HgJyhjU4liaZ34zpUKV96dwVwmRJqwjdQpeP3ZZBxjaYPA7DEnVFkgV3ahfuI8FlqhMLzwtcs
b8mYTLYFD6aH3Z4bcVAlBp7a7b1qxt3EdJNRFS2pBSsh50iDHit3LI+6vWjn+NjmWQl8+WymMIUj
DtCcFSiPuR71kYE4WfbgKgxX7Gty1d6ve2YrYKNNnZA2jLfAZzdrROJbpGmeDLQ5Wd2WtxVWUBFo
e8jNqNNY1zZbTBm/X/JzkQv+YQbXeEtVPm9aEq4SK0z3DndzIupwTXsz9zsc8MNUNd0VbJQyKaYZ
Zz4A7jNwljLW3fguUBLE13oI2kGCJ8T2I/F+ix2u5EJAb1UzyARVgNy0QNSfy41YJAfAyarYNTu/
gBQWZr7tee52axOXR6ebJFhGeogWNiRNhOJDPz1yWnYJEaTei87u6prpexTU7tC66Eun2+kYCHCU
RneKkC3ljKLqoKIRQ9Hu6JWIpthBVMge5MOWxwYnomoelMLLtmfDJ6iU6xUFQP5tWKataz7pJvD7
sDHgD838MRduOHRzfhzGOtp0ii03yBqSNgzTnW0/9CWbD32t1Q7HqpCqQ6Gc25GkK+ZvQ1rY/WSn
9ibK4/Ymn5cwrTRwZgSI3pZ5v3dGoTSmGhyhro0vy5wLOUGZuGuqIkjbsIiuCPejdHg8mHEkJ27A
bQJQqaFwoGBbWh8neBn3RbSMH9FcpmroQyDl0SCneiJyKXyX8JrfjvUK1QrxWMbWlwflQdXUjZGe
rPbiqbqrRWvuwbJrjyOdQEV0obk3zYOt0PwsnfTxUpamu49tlQxLO2V6btl2wKzeuEVLToEQzFiE
V41hDlaMHxRX1dahaWuISqBYBW1VXKtgOlnkw11NY5KWDI3begSFOa0deYx0ea+L8tMaAa0R1E5v
NeWfumXc5Ky2m6mO6kSTMU9H8BY2c5FDMG1Es7yMl0lGbbzH80r34I98Ykv9GE8tuZ3ygEkTZNGg
ux0VQJ4rt/CLVQwsHj68W7ttWM36vbNrlxE1fg46hzYzaKZrN/Il7Tid79vAFQlUw+KDGerPXY6G
+7b372lT3MdAjt6TIvIpxbXf15361HZMA0qT4pIbxDdNPY+X2TlZN7HI2Ni589jDTlbt4+DC+dbX
+o2eRZcoEFs7UYtbV7UcVhV276Dqo3ZY8rkzx6FdIdPE5C4jYMutQkEarqhNx2At9qG3zWZWxNxU
pdC7hn1Ei6YJuBfrMS/wLlQhTW3cNRtV+hD4Zltvw36GqzY326XZkc7ldwJdwNtezkNTJqzt3cF0
0RtOK3rQgRBS1UYy0k/3a8geFt9GCVVDdY7FLLnvIjC+mNlMQTTLYBm+zPOyXFc9noUS+xKF5LLO
bdIEuTkpv9B0btbPqO6XuyHKkJKlscEDeGUk8TFYnNz5L5g2LjGlH/eRnlU6xgXbDFSPsqmrzzr2
I9Cg8cEZNp1ybqZNoKpKorCEzdAsYrPGhF364ly52N91ZXnUAyiikNtupxgvEqwdkkotRuKQ+Ftr
vb9lSJ06pehBxaC534nZ75Ym0tIx66QeAL8x3g+R2XDSXvKunqWBIgcp3Q2HPAQDzrU71MXTzfL8
YtZh2NRg94D8yASYhmke+GrfxP3bpqdPbkBzOkN32vBGugIFu2qooI7TXwIB9V6rod23UXNcKH5y
kJzpGPlDkGc6XPuEjzJvW5gBbpq0IbxJ2lh2BIDQsXsreLVtwOQc7SlHDwFnxXGow6zRbpGG559w
QMPNqtOxzmLu0rFazB5VAIJxWfdpUy29ROA92qDYthRE67q0ia0xVMo8lAaMR0J7WS3VQ1yVlVxD
ClSQFdIvlQIXFEh3g1Pajk2yUlel8IPFDC/Dx5mGzRY8qUc/30SBoglu2LiJoviI+6iSYHyhhOKs
Fn43txGYKPVVRODcFpb04C+m08zfBZMok7YMc2B6fTYFRSh91LpsCvetHYD/BUkeo8dVo2PI6ONi
6VZ1wgKXEGdE0CVSIwUN1cB8QAbsqzqPEja3XdZHwSkf+S9AWxa5xFs4CHJZ5cetJXzjw+ahKdkO
1d1DFL+LwDdMeAlevqJkSHGlHCQVfgyQbQ41I8cp1+AhrE1w4p3duG7USVODMmmY8fsZ1YsMCvB9
XNmf+049Bx8wzzGagEdXZ2FQwPP8eu0MRLiYGQjK+rEHOJXNMmMoCKHd9bB37xDuNhXKz7T96GDv
JKte5zTodEaYiY5NMW07Z80FB+BZclilMrIPUzMAVcZXHTXjvpuSgoMjlmsW7DLv+QmOSJJR3cTN
1EjlMUDBJQoqmgpRdynO06oJdwQNoFLAks0GBnqgMBA9hMCEpGXBJPjaZb5kJB+kq4dC2laXMsBl
L5voJvT4EK7lzkSFTzmNsRyJqiSvZ7sRUNkizNYE85zKJp9OIO7bJKqiIgPkPxeqzTfWDmnOQzgG
8biAQI3sAJXnAQwWnayzBvCJ1TbyxWbg4HgbX94NOfdZ31ZxWnMeJP36MeYzz7jYTuQTnFJIKrYO
r0/ODJt8Wn7pKr6LworA2YZujl9fTB+g/QIUCFyP4GRLcJWJgHOFqLuLIhftYYbpaFR5EJORre49
GNeYXjrbv6918WSA/ANdxglRQX8QaDxQqt0JPM83xEHNJ/h9vMwb4BNEGt2yG6zQJzG4dZdX/bu6
itnt80Vl8PDBhW9N20yblq08hd/NfFFOh5uYFG0KuhfsCkHp1oBJCedcC01E3odnjatzMM8mHcuR
nbspfHSgS1KMR52hqejeEh0d67XF4BmM7Z6s7mNDQSjUePJJWFMksTbxuei7DqJhNmJk4UH0lfWy
d25OVT6qpKn6ReYR4D+YzGAF5EVx0M1ynrqiOLaeBAdw8Yrj17d9u+0H9b6quv4Y80kAM2/bnYiN
zoZ6PPdlAEYA0eIQmrSuBT0sE7o2pgT333V1Zk1M7tFV0FWdu7xV5xbiBziq6l9CUdqdqb3EM3Hn
TsxFVmA87+FX0LdoQv6NakDTtg9mxeiJkqSifE3sOkyHFQ5400KNZofLHAB54uvJ5usuGDHeBV+m
gbTnuep3pRYigfoapRMGGuMqsyRzydgln+adQhM95/kqg0DUFz8cJ+VdtgjQo/n8jFVKTNkCkbnw
Llgl7fMgMzVLymkM7xGKawmGeh729NywDMNUAgDORHRU1nMxHk0V7+BHauUGNLU9tEPZSjg9DE46
Ahhq6vjExVzfELVWKbgd+i34l0uRZ2aB6zCGBIE0uhnBHizBqJEtpFNQhf2e1GTfIGIg8uBeBQtG
qbIctGwJBxJtIHYgR+19T4c+mccanzRdq/s+nk6xicMPU9i/Hzmqk7Lyahs3YyNHWs2ZczXa5GEw
bRFWrSzUKjYCiGnqNJJNY8nJrfOGKQAauPUODfN69eX4xNQanN/bnmSdb9dLiJolGRw8AWo9vech
ULqy7GSMHIDTMN3XWr+PMJqyVTd2U4sFbxQbZFO2wMSZ0cdwnluJJsAEQ/lN0bhVxsHcwtpVptsi
AHY5VRRses2eTwahVBIiCSiYWzEhDCchjUhm2zPZr3i61uXwRlWRBWmNEPg16NQHfXGgUURuq5At
G9e4IPG52uVI9zcTjoCEtPT9qGqJSzW+aTyr3na4A/vUwKGbeD4Pr5xIq9x/KvEswO8ZzyEGO7kO
4eAtEPOSBjOf0xatNRRSosGUnk1S5pWTa0u7lFod3lS0esxzRW8G+E3cxaFRTl3Q70XOb8I+ZGdW
p6iN1K6wwXWo62E/CTUfaA+Ha8VCRDK1C9/D7wUSWkx3fHXLBpdNAB56QfZgKW+abtJ71kHhn9dp
vK0bftHr6P83Jee1LCvObekn4oQEwt30BS595vLuhtgWI0BIQoB4+h5Zf3X99vTpvqgdsWqZTEg0
NecY31Dhr2v82giZrPXawUmaRKF9b74MAb8MA4VgM2Dnie/LBMLFmpqpnTO11uw0Ri1cJ01eZq7Q
w/S5E6n6VGpPx8mglFN0rcE+26OXmvQXStBaRKPrnfUcsIPTN0HRd+HOKj4cyeCSi+wmkQ+MDEm0
xfTUO/54cO5vGIrrCJMZ83LdheGJyHlJJ0zb2gb5RiqGz1Pzq+tHDx3paDLaKbqstQ6KUelxD0fO
OUZERclc63d3ou4vCJ7oHfsmj0cSQu/qe0xbhmXKc8WXx+OfWtRBsoVjlYVjKW/VWD5j0djDVNnl
GsgtOreCpSvj8zvpuJcTC2m3IiOUTl/bh27lBauMPJay+5w7wa+9r3buuKoKE6bGbgi7aRBe9Q4z
Bb2P56Wb2zTnyCmT1uX6SccQQvKItG0+aJ+km9Px04quUDazPSuX2bM2Su1VFV5qUvvHfpb+EdPP
TmxheRxJDAdsc8t0s99gqkMO9ITdQbnBkENsOnW2SeDroetc2memZLDvfTxitloTtLRegk+y0Gyj
OW2MnwnSDJ9w31cvt/N8K3W9FlDiX2Pu909RVO/o3Hyi8R93Xtj5RUfaIZ+G+RJWhD9ZdmmhCm/0
xk30VlJpMnNXB+rNbfecDPQ6wYryROlnI1fLyZQrusi6PK2wvcfYHSD6rsPNFzAzFhOmA9rV17EV
uz4mzhmdNm6TXk9eDHugh5HQzYs6+V1VfZg+SrAvea9tNXhXs8GI7GRYfZQaCrsJIGz1nZeoqUU9
ZiE9CdYW1bS1cNbGQzxva76N6O/lYsx1C6V/qmhcmLVFkbL9lPWWy2Jp8emzzgyHZgMLQHX3wKxS
7133robt2Op2fnLR5XG0f0deVl7hD9gNVAk5yw9hkLRd1+dlE4t9vQV4fKq+exg9iJqxY1Jv0v21
bcp9h8sH61FWV28a3yCGjY+MbCq1mAePfSUfleOhN4d+9IRMTZ+61cR2rKr8gnrx04Kr2vekLrOe
j9H+bogmpWX87CxoiaBPvZRsqmDJhTds2lvaz71+D53mtuXdsJDbWtkfxh3Niw8HOpLNq9ymLoM1
CuVsudRoC1JSceSR2i6f5eacalKmI+ybxNakOWENhhWbH+aBF64fYDyOKlU0aNt8l2+59sIM8A8U
uoGhb1X3EVoU4Uz9HSFdlS2KYPscI5JX6w7wyqmHghhtq0ydmMGOrGUDqKfbrbqnxxhmXKL7aj1W
4VY0hr6769Duy9IR2WzACQ2ecZNwDdoEzRwsU18IOGvP82jssa1fRFP1OQ+wpZSgSvYMylMStMS5
4Ppb3L7SSTpvKS/uezXX9TnSw1XU6BfNOvmF9gQGV1I1qdScJbL3nuzYkkPnxVMq8OCkQxR8thtI
L+stMu1DCf814HUyj8zJvSlKNnR4T858oLqdUupH1a3Dr/FFTOnSrsXAiTosYJTSZuiuZUTdw0pl
Aq6AXQPo/ocQHlIiuubLOHF4aFrp3RoRsKR2wqmgcHMvQe75U5Rtk7apF4jmqtRm8/8BKrsjY/9I
ukFoiAliEGij/YgyBtruH5GywTWT6Ro25W7ZfXloMDrPAXcghnO8elfwXs+Sjh/LMhyGtsRTwh43
63wbuyFfCEr6ecYUQeL5iRo4LGiKkmWsv0cb2zMTXu/ER1i2mJeH/jdGO5AdSgJr/Qst/A9YHEDB
f7uAAIQ0i9F6INzE/vkCeKndni/OlGNlPjhwCcsymI4NVxj/7FtL28fV1/x/YPEojf/Dy8bg5T1K
8Lp+/C8ontXb7C4bM6j65RsbwMzQdY5SV3jzwcSB3vmL+XRqXZ67GgIgdyE9iMitXh1gaj2kh2C+
qMZ9MNM0fDhkfoHcnjROHBSrAxBgdi79UjXgOraHcPCirG+XKZ9PizsHsP9B7hhMJeDpKvAfYG8w
5FN4JYOf9S7mQpAM7ezYAnZhp+chWZrQy+YIhF+MPjGFworoIq8S2USXUoJqatl+qcojWAfQYNjb
a5F73vygARcK+g1EzHElQ53U3vDc+/41HNRH7UXHGcNG1++I4yWm7/cxDV/ctvmtl+onW/1rq7hI
lPstaMVDo/wHXs6Pvi9e3dn9xZzgNurgRVfbm987iY37QyvxGjJ2XjZbnkhV7Sem0e7o9lJ63m6s
yL5ey4dxHaCLtq/V4zIsAO3Uc90PD0EHymvhXxZ+UtwGBWzNx9A43mHWpBh5x3YbkTIb18hkEQ/c
fdx4pqjZwBK7cgkXuLEfDa8BELUkpQP0Og84VQ6U5q4pRFsStY6TO0ASTgPPHQdQ0h9P8p8E75+P
8t8w1B+wSFVTod78QeL+9eX/eoGxKPo/Eod//5/3lOjfv7r8n3jp//Wndr/EPRKg//WH7u/mr7+F
V//z3d0Z3n/64t+A4v8GGf5bWvW/+eb/I0/MAoZV/dei/zee+HWakLf9l8ToHyTy337zT6SY/VeE
jApKQRAEcezel+yfSHH4XwQs7z2SihWLFAu42j+RYuQlGfUDFwSy57p3cvgvpPgO/DMUlBiEOTQE
Erj/P0ix96/sLrQRn7KQBAFxQ5f+8f1/QIrvNn6gjD+jMQxs0rP+jLEiMfrtPpoN664Lq9u8/DKM
/8bk8Th38cv9v9LS47g4KeXh4V5S69F5aFb/Alk4gskQk5waW90sYzdsxN0rOrkr5fuGy8sgNzS3
Jkj9kjTfnAqiHaYOXfzDR/Ef6q/PCBK9/1SCKZSOgNLID3FrAd3fL/0fLs1gYwQXM887vOqWMVcf
l7FZYBcNNOklehlvvS1Qnwpt/EewRjsHadSTT4yX08j9SUMQKzH4xGM9jV/G1rToJgOASH4AYRvP
JMiGirAHJTU7mcFWKV+zcnD6Zz5WB+Ci9jjd/8FqBXOMDGw6M2pPJhxTzrAjhTKoH21XtafQSplr
RfgB7suSNP2iH9RS/xKlvhLq04sdQWiWvtfveNycGibykllxrkcoYG48HgFSrs+15fYGFwZ6aVfm
axvE+9Xy6UiWFWjaOEwF/OzEDFN5LTemkyr0v0FD7fYdqQ+LiqPzHISXCKDSpyB7PSw7vs3ioxzc
LBK19wkNrHB6n2CIDg1w5lGjdKvmsba+KCo0+5etbCD5uZ67WwFgn8p+4qms4zDRwr5VNX2QgRjR
idXzbREqM5J1p1GoYL8tQTqTKUQ1L8s0YN3T2Hh7ZF4aELIxuXReRtC8ZhOkrqwGnpmNrA+AYbXk
OPoKihtlz/76a4nVNXDqLemVxzPbB26KntGBumh12q0TTaFENMexgpLpRS9RqJs91DhAf7oxhdDc
TU1NvuRM+esURNARO/kK6iZOmIWXytZFHFm0VnsbvBNyWBzwjFE1u7vWuEMxzwPUsiF3TTaMcjiA
gqSwLSAwWrJ9F1iByUJs4ZUbht7xFBq5YqebTNJD5yGyuXprlbp+j3aZvEAWSeA8EMqX1FsBQxNQ
QHG78qRFz+rfZ8N2Yq+w19yCBN533gB6YtsCSjjajlYFbx3V4NRJ8wRJCP2gjNS5VB2sxMVFfmBu
M1dV0Y62y/AiFx8ug1anyi2/xjFUZ4AZOlmjyj8Fq99e+2X56qayTPQmbwANdwobTtoquGZBfXBh
I5u5gyGkYzhdUcmTVWyP4TYdIPueMXHwZBr7R7ZUeet0aEdjvxAtfzWtfGja+cZb0BJ+FMIhDgp3
gR+NaTZZQ7Lnm5tx+FELPv/En1WTIRZxMfAoYw/tRrTcNSDZQuf84dwNfFJHb5iKhkT6oiqm2a0S
P6apzWPJy0yg8RBcfAYN5UmsuwPAhxQWa4UnpHGSsvUqyNG9gMDoXbbO3w2BHRNoqWA4nLs6tp5F
oK6c2X3gY2jHykkrT+00XVNV3jrbXkelzhCkLtp9qqn3w6OA1QOl02DbLg6bc9mGu8aU+xa8va4F
kAPgO5jngyppefNqCf/DKwRatp43ba6qBG1iyQoXvv2+lXASq3ZG04uW289iC5Wn2vRJVJDzKqj0
eL9ZwPfBgOQDb79MpWlaezJTNFoyd+h6KP3sHUTbJ9fhmPlO8AeS34KZOrKxRA5he3KckyBGpaIa
Uj+CNyfKkztE7/g8UfxcUEYhMKbFdyGKNbu5rl6ahuCDAekvxjgsQOvAqzsH8q3ppzf0OjkNVpLI
qTrgfR6JVKD9uinDmtkLxcEQSOjlSl38GtIs6YLLhOmQNRzNa79dMYSTdTm4DKy2G/YAhMeH0CP7
Qd/Ai3pJ6NqvJWY+qlF5wiMG0HEJ4sR3ALQOBpsZEivIKbD6vbPLRW1qJ/DnLXPPARwGxRDZCPLe
gdFgSYhpEp6X5TQ3sB4LsHtffKjgXIRfqqnfaKNuZRz/tjb+5cRbDNjOO4xNfW5KD6CjAUO83Wrd
fSJzEal3MfRgNWYBgLmp/CRuzYWQaVeTDnSrZ8TeDM61tXiPPe+QfqjHNXFZ8524H6sKP5y130cL
ewgrrVJKqiQIdJWbDShY5MU3Mg/P7hJehXV5Ppc1QRlzf0bzioLXvGNgNYduhg8Vl6LBsBqTFOgO
2wkMts9Ec6iI4ZKKuo2Tnjptvg31r01QBkcwDdua7KnfvC81BGHjzM8DAwDpS+fRbNOPfiLhngvv
kwj1tUoVpiJ0SD4j/mIUyosbVfBw4w16ump4FkTzMVhcmbidiXZmw+YXaHw5tJjwt7j0gKX3hR1A
jZt2e9pETJPWYTkCBEtawwLNurm98KnM4KYhrqHXRzu0MtFKAD/TPFVwLZN4k6bw9QrtsMPmDgmH
6Hu0AySl/KHv9s/IdbCbZS8SBI53lawxafh+/LyIK4FvDjMPmmmtp11AQV7S2T86jgKirpY8xNaA
gmOSrVJjLqKl0LG91TDtk3n+xEWC1oo5KyBAIQZFIe0Tj39f14hm5Ri9Wwp+ZECkYx7MB1Q8P1Wh
ujpBeWy9cvzuQ93s1AXBpCbBKApEdGq/1gAelQ68JIqaKXeW6VD3ML2Z8h8ZxFJ4B/gI9aiwZIw/
7ma31Oc//olImDectDtd14cAAHESG7wPBBAqmIwdT0TNYD1Q2gLy8jTGLkj0k0ZOCnEhn4FuR9BB
F31kMPUoDHBaryrtuvsDhpTMjIhRVA0/3KpFFW7Mw7CyPqnXeMv9O6QYyiajCh9v7Hs7XBKSFBq0
bwi5ArVwMDH+qMwQNYnRHLAw4Uv8RsoqId0KD8eFlcq7awC2r2AhbCA3sB7QfuKny0ZuS28HcFXO
u3CBCtaye6om8c1xRvRiwZHRQRcW6ZpUhzA6uGrOccggjPlgLY0jzmRgJvU7rztTl/OsWkeK/EDv
pLUpH8XchKBSQDR1/qRT08/Pvo1e6sUUywR1LBAAm5CD+10vdEWLiNTHfIi8DVG72HtRSEtBFNmG
DDNaBa63hLnyrYux427jsu836BcmoHcpqb9YJJl2SGY9IRL04VrbogYtPqIWPTwjm0fLsD2IEe5O
z6H4soXNe07NsotjkNstvboVQ0ZoxPQp1xc5OyoLPA1rczrV45A24xzm1bJ52ULmx8ATpiAri9H7
tW/NcmiJgKfbJ8LAH3YN+u+Ig+AKhEl4rOqdUlMK1ZPkTi/S2bPHcu7KQ+A5hV0idD2NpWnglFi6
Mo/8ES4TNhne2h9jBP8q3nhXVIBmtd9/ROPy3NkyxGqo6nzqaxc1QCKZh1serLxLvN7pAdV+tR36
VpjFR58v3yPuBxmqtkkB4FS5wJkmz5ANHyM2X4BK8cfZmb1rVW2vdEFWzMSQgHxQxIexc8eis6zo
HHhKHLbz0ozXYPQuUxkgr7aipwHXPyPJltaBv99K5Dl6BKl6iNBZ68NfKH13Fy2YEgComW2Ji5aG
36cazdMQkrMR4INbPl2sbqszGxz3Frv7iC31zQeUvUOyr943oLRYDUa4ngOkGRf4W3A63J21mKk0
BexNFteF775Fd66bQNLo2luN+NGJC3r0pvk9VlWQNBDrgEolAITD0HEL5edrE06XXlUvHoR9Mzb7
RbH5ibjV/FTV2GFGo9pDPEFzBDNUQ2dx51M7fvZhAHS/CuXVg6NfVLirj30bkmRu534nIyyddnV/
jao+c3eJMoOI7BUiYXSHPlx4gWq9rEO9Xja8sX0fzV+NhbWb/P0bDkEFWtr4QC0IughVeutFsVnf
efJmB60b/LMkiOV24uswww0CE9hSOgB52l4ba3PNN/8FBRHqDNT6BK7Jo2xK9dR5qs4g4kv4VtPR
RBEoJK4fJIMVCBsB7d24ZS0d108/co8zDb96NveHnkjv7MZPnurq67qc11kt2dxZeVe7sBCn5Utu
9RNa9G/glr67iE9ENaiLEnFCGD2x44O70x0kKAKZX4c408mihYHcupoKZbk++SYs07jDTZza/mAB
36ZljMykS7M+9L4QDH1U2wCsA1nXlEFecykm6bul0ARgTBmgDnc4WypFHg4EnL64TmO55IAOZYqR
GYGI6rX+1Jdy2QO1yCPPXZLa3gyoecf5GMBn7nvmOels9csKwIKVQ0JaKH6Im9IMfkEagHSVg8MB
aJR5V4t6v6zMJgrLQITtexV6+80LZ9Tj9kdYitvqgZoG8JwhDsExyfTHhasAN4a9+47ZxRH59JGJ
rJspftA8yMxcIo85ABaSmt4WhI6TSq5tKtGFHaalK/gwZlqNzXO7APRAvCfeNR3MQE/DsZmR9Lly
Q7LJKWUuR+FDc+ifWlCZl7lCGFTDVi0Qx0HjyoYmreLttzeKatfxjaU99cDCEv59MO+yrfW5xZXF
VDrwUZJolP0uDsHBYJuAZyANQJWyu7sdSW8NfmY2NzynizJNDroFfRQ2BzkQyIKSrGfsWPNrJylB
K7H66FOQZajABT/DjQkKrzVe5pqWPVShm+umbK7Idr361NYmRSILH/0DLMZqz2cjThbhomMcfFLi
sgVJKEA8XguRFFkObx8KIBpR1OLGVfU3MMTLPZSm60s41IjeIs6yb8WWblse9HOcoK26UafOSTv1
O1R60LpzsGt/LXAk2mE9lfWI24ZQaRZMDkYTRyeDnLMQ8Wrue1tqQne/me3XRqZXcCLfSGgTE30H
zPWDqq1JtZmeERTtk21waNKJ6NjEkBgk8p+YG9pr1HZZvHln6bGijeqXUlZtCnX+0Y+X6xx1YFmq
Uu0q17Fo6INH68/FgqhBakdMSOOiHjc1bSkAGURabTeng1yRMyp5f41g52VBaQXwLxCxcgdZ2BZh
3anMxt60k/EvM7r1RXRiha3lRCniM4AhRr6HuYtUCBAuVPIp8UkfZiXYIER/034SC/pcPv3AbIc0
sjvZAi9XJaZ1490q0Li0TYCgtLu+C0R9jxWgrGnO2DzTOz47FIOLghMZnQ7TYo5OMMYnOfpV5mzl
mM59pU5tgHrSD/4likC0qa0En8W/AzU/tC7b99z68EzZR+/wtMNAiuXnHoQELoyDCG5Mnhu7ql0p
hhUmTjbP2z7umjmLlLnF5QgBZaOFXOS7ccJjrO+dliUXcy9iUzl9TGRiwCFGkjq0eivj3xLx6thi
wDFOwFPd1CAaZAAe1z7b0jbI4sLqWAKfJ1AYshnL24WCBnJP8oxNJAnVdlJ2xojIL6DkC9Njk4Ya
nUUgUPGAlFlcDRfmKDiXFQa6YAWyhBVdDTKzzrrz1+ilgp95bhFSrGpWFg2wzoR74KZo+NwODQDh
AfMPRpMz2lrau3nIfJU64qGKIOjDhy1KrtSNVEuY9FU7IJNNJ+yoTVFVCGGGVQvmW2DeCBlSn1sb
P6K3UqkZO4ZheMvipQny0NEXapuLpZOF8igffI96sIW6COoDdl/SNNNpEuDYB9qVtxDhndSzT7Ia
6aPsArRbpXiq1/4livsfK7q3c6ycKKNse9kmogo1LfRDhsHn6LhIj7iDAEZWw6LqvDEdeIobTvcE
j2em0FHnkpPDoNekmmSENGc97NxBHe6POoDXdq9K3Ob+zubGIW1PQ7ghAbTIZx2a3+iWO6wrqZ5L
0CDBIFXmUTZc/eCILTE8OWP05i9WA4QQT3qAfx6HaDoFfKBsm+NHLI06h8a8nTTV3kG2pAhUdFFI
3MDd3r5vzlqmfCwrHN+QUE+89mBX0nXSMnNCkM/lHUpiPMYu0pvdsPzGqseRC9Irs4rJpHO3a0zZ
cops+LwNCEJ6hCeSQKAIB/4z5qNG8Md+I4aQVx44AoydxiAg2+0K07zNGgWqpVYBA1dPvnX1NJ3h
qO2xp8uDRCQ9qeHTHyDbPPCmtLeKvXcxR9xwpJgiFo7kQ0/tHuYSTiYgavpQnnxCi/KgdLzuEdGE
t7Ns9/CenrN1c1FpFd97cXvtVhvloJI8oGsL6uDwaBUm9KhpnpelOQMuG5IBMDS8T5enjuLtiS8v
fftQ6x5Jm0Y9C7FeQBh2u7beCh+JYmgoM2zVbXid8TP51nTAWg371HAAf0FHzNUaRyfKsc9rWEWL
rScUghwvh07G+F7KXdc7DB068I2vOCJjBO0JARE5gDjHISR+gdDAlkWd+0ZrVhBIXnnQdUgY8Rq7
oQ5v3FkQRePCQrYat2R0RdI7oHugCL5UkLRT0dPgslKRIvRVLBI22aJHqChIye8aZFmruD8j1ngS
yPZmyKnLjEDbA2ZWvVnVt0mn8LsRV2WBmAUdy6MQtj3FsbzMPPyItdk1zMWVA56phttUjSdFzRNF
I8gxdq3VeY67/Updkxr5UGFj0c5cOBv5LoDhpozFKNwSB5VU/Q/kjI+Or+YEof69kDXcPMFP1uon
NT9EBssCv4KOpf+FBgnnjsR3u64ByIjNCrIq8fChEDxWYnoYQcekLOi/8Ya/YI5WqJ7oDoS6NNjb
hQj6DO7wiBeQ2ea7YzqWwQ7fDtMA2nc6+/uAD59YnJkDFW3XgNJzXLDUip8DFHZY2Demwy5F02zh
enIwVR6CVWuAOh1HZeFi3mtxFxu/T6cVek984DiPMfFWbEh3S2ANzSvu8Q0jbYQ/gJbZtTX2Uye6
WJgNq2UvHoAOAcofyT7Q3wBf4QQMb05PXqigNAmnk9uPR8+Nh8yPJ/R5oEVD4vxsjf8LwXPgPxNq
0CeLUIK5Xj50QHabX8aoQAact2LfF/dNB/RQzrg/GzKediyc+mXqEEpqI5r7E+rw3LMLWPIu2SE7
uLYu0ubmyV13dKJFxSaV8z56BACCwQqBXHhcUOKgfP7WxCqIvGEaiTdG5w8ZR+/zGJw8HP+WhpgI
UzmRR1S3F91Nu4mNJxwp+xDgzBk0tLBbG4G8OPYTTOddjQECu66k4me5RX1mFvc4oWXMG8RlOBpU
oxHnXQAbt9dYDGrPkFnpCLmWdfMmJcTfCL5WMuE4jByRj4QRSPxztz7ziP1oR4qJJz5P0/jeQpjF
M3EOVXwyrvoVUv6TRfOQCTk+AgJ7D2ugEXJ+cOrll5SI/zbB7znkDbJSGD6H87hFQ7HFpPAxze3w
FEI/GXIM1zjdI57GjNTLze8EVM7V7DtHvJHKx8PnOA2alS6APAk4ugy/Yr90s55sT4pzBLVVkJZj
FaYOD5p8NaVKxIaTEUoDPdjz6Yfh5a8O0B/Y+DkuqAj9DCN5IqZJFQRNqVgjvechjtDQxoModUFo
Kjx5cmY4IkCdnPBTT2Y5qZDuIbLILA7LLZvHukOEIPgyYHgTH6fnaKSe13FakRS5l8kRoeTWkbnV
jnsoawtRo8GZB3Z6bwhFV95pP3NbniO4ddwwQd7HlQ8zKZYjCQ3xAQG5HMTuXEQRwi7lFLUgaZCR
Y7Xz1PYI1Q38XUyQVqnt+3zF3EERBj/WyJMkSMWRojIkhRY2AnWZgnPco+VwQ6RDY7RZjqnYcURk
YkcNd8DAoGSEmgPsc7CqRIeca0kQS6lYgei8OS7bdpAl1dCn7HoBT5atWpw8R/efA9+ebfzSgrzf
DTivB4rPPCGY58iMxw5aReC4iffNoTibow6Q9zfAbhMaLiCguw/E0aayoXk1LmUyEv7L8/3T1GMw
9N+tFHFaYqxOEA45GUHfmHIguwksSDHq/Rpn0D+QiCsbhMzUlNlyGdOQ9HFG73EhSDvIHDNvPyLB
D18oMBB9/C9RYZdRYvm2QBMOGeqov85IJiNWY5fvLkgLFdjvw7rNO+bwoxs4boosC6aHcuvzxWG/
/DnaV4B+LEJCSrpgUW2IQ1m80MUINz4jRPpTaBdbtCC3emVoslbuooZ0tBjHezkdon43uFBG6gmJ
PmNNEiHo/YYc6u+5X08Y64PLAJAusAyqIY8Q9J7xRkc0AKDlEPSLyn49VDjKI5ra9iESzbew73dm
9KbE8TCB127zvE0u2cFklccF8iCge6SteG1z6pRndxYvgSpJIUjEd5GmSYB0MQTMsssQbvtA6LVC
pxvFSansL+wQVwhJPZ4kHOWxGRxhBL2wEWgWqLNAX8TTmQLhyAfHgLpgfbtzqjECRA7hs3GinOAc
oUyHAColTiBI6CabXd/q28SNt3OrjJNuvC6V+l65NQ6m8erbtPxsAx698eURMipZIFFDWFtwDMx2
CJrwDNJ+OAbeSo9Ssm8dnJ2kRfOx91d1bOQyPjDS/q5L+jF0Lc7tiHGmERvRAREj04l7vPiBYUGe
pxj68UgArfIaG75FmZrouldyOCJssR2EN7CjDutsZYO+esFsCgmgukafv4Z3bh1lOITh/InWOzh2
VsuXeQ4xS3UDNu01Qh9cKtybUl+6oZovGnN+us09DgXpyD22PyEd0uztNnTPpRDYyLzZ5GuNdIzE
sTQzJ/+bqDNZjhRZougXYcY8bBOSnCWlZmmDSSUpmAkgGL/+nezNW3S1dXd1lUoJEe5+7z0eRF7q
/7mKk9f0X4NMBoeBwvEwyO6BhvOhIJYQt/bc7ijIJZOSfrLvTZSeB8+jg2kHpDxelpKC1c42Wl79
CwaZn6omkPGoBUePKo/hmnoskpmwk2ZRL7jbAdXS8dW/rC/d05qMDdYb6AhGYutk5w0H5gMj06QY
o2AGgrWs6asjG3O7VMtPnSMENpzlR0lrTcGV4gxu0iernfjpXCwhkJpfPUWqcE3LJXBOE+BQvyTM
pULfRrxzupxyod02uUF8Y6Xp1KeUEDDvMQbSmwh808NatXJQ1fV4zLqZ8CdeCmrDYr369URpr5yw
zBjcqjwriF7Xy65uUM9FYm/XKUWiY2akVJVswFZYGweNBQths8VaAQPA6zp8uK3EQd07PFF2EbsJ
VCvCVDZvLMAT8r/WxRLDijTUrFupKDdT/c620mxPK8Y00wqyaDD0ABbGc0kiIC+FOieBx1AZQ8Km
QBYcZ2rTuhivQV6px1xC5eg8LOBVox+GrsKtkXIgp6bxcgP/JLb3582DczfX2nVsRhRtQ38N3CLY
3Qx8vldOx2Sdw7FoVViV3Xu+yksvsvwFFMWGmN7w1GU5ULxSoaqULbX8oL3mNVW4IjkIMKxI3t0G
NzVBx6uBlWOnaXb76JrCP2Hpf2lch3p8fUu8+uz5AGZm+VMCeih157qMQ+QNCbNL586hRAh127ry
94uealG6kIDGbQFtqPOjBnubbvJNbwgaRkRqIHYlj04bPEzJThvtdy1fdvjMSMIE7bttK0pRy/9J
K7JZtTsdO0IZm9HxDj4n+2bW/Oe86N+z7CcZmq9M/AlAc7ubzdDuvDttWd6neksW95bBxqfBh/9m
OsFjHtgFZzh+0Ywm0zKu/mgcu7Q96SAOyFgQbi8aecr0FUtd9uev8j1ABafD+evW9M/igEnQcjf1
kn/0PWWxB4fA3f1lOiNbh5+tZ7of5Z3+Z+TzQZ8LaFvLV0A2t7BAA4HCuKMBep709twF5sHMynOv
5qf5sye5zs29LpuJJL50d2tBLKspP6AgNUSep4b8GvcJ/zbos3+2Pz2sBeFH4j3gVA5Uyst2SoLY
XmrggEFOaCNZu0uDOfABnAtxHCANg/mNyntBhbBfkyX/WxQ+kCCnNsL7ri4lttjQkfNdRiaGodey
m0qB5onH52lMtUtpOvnnSF8cJolwI7216ZJrr7vPYeWeCR/DMXNr/lW2xvTD/T0TChUsHgNcfz0R
BjzAtPnOi7x9hcz4MK0fTt9iVs2Bhg0Zfgc5NQo3bh0Nrp09SdtIUP1ALZUmXu/WliUBuKnei8D4
1sty2XaiyO96MZ49Zktn0yCX43j9s8HJszFs0BxKZn2Uz621XZuONo8IvqkVWlQMSt86DpWOK/wv
YUotFIZ7nF2k98IWKc0gM4bZmUK/HNKQeHIR83U7x3RE9NEKc9fiv1YdA8jClnuFiWBnJAjvSzPL
o5uOFbwc/36dbLEb3Ak/OG9v1PblzkRGFUxGos71133ZtHfwJySiI1WoXPq4T8z5qKtPzdT/dSkR
KxI0+akZWyZBWRLZDA4fx9x+FROQtwEMALiyHekWhE2ZHiqv58vi/I7AdyabEWgVj6t+IXOVbA3R
HlsvDTVaiq/WIOkKmdEjc7oDeJcyBV4p9SoEH7ua3Dix6EzbEt2t4uQKXc+5KFAKzw5UuZKE694l
+yDyOXt35R9jWpKZqY6lhrzRBowaAtCtS5nEe1YZYi9gyyClOPd+zjGSg+WpB/pkeDgEduYPM5nx
CC1+eip0uycZcQ5uTpd5zdaHTOpP3DUYaGpN2+U+XgG36rzD5E1eNKxERlHcd2OgjOPg0Uwmrv2A
5UKdxsXu4nbO9m3NqD4wyGKkNHIHc5UtY7UGfNagOOw7o4rMxcmRooLkDp+CcZmJqfUqTKFJfpg1
lZRt+OqOYqI+zCa9oFMLpp6UKkAPl7OZYkK1F8t79RPE2ZRMedjxZhUOLMmZWEAxjOsvEeOrGotj
gfpwHgKVPvf+mFJlesXOzZCK8kFGbbpgI8kIe08OHnjhfg8T/3/X3Yo1CAv//bC6M3IjEfjFfwnS
8pHCj9mHv+xJWoGXm/yXCXDIZinLozH40TJQkFEuO3kpo7IVQ5iKwCSc6927As6N2VCHJDOFUkF6
smAYN0Kb+2CaQL/BLxh43oTbJxieltY5W04Nyor/7t6cEov9Rzw89MwOA4bxmcyW+zq5FpqgddAc
eKRukP5ywVoDLoSu9f4IqZRhPlKgoPsGtgvyJsA6NDY/dU+mQrYB7z0R0tGHQRYUT42XMVRbDwl2
m3jtLGPvJFNC9Li7cqP1F2gT9MJYqg4IrJcRmfFISO+9kvbKwApDoefLZ2mnZdz6eEhsW8s5FX6F
1R602iVjmVJym2p8KDTfvE+17GSW2COGTM3bZl6sXWGe7dH/1ZBSO23MubXQ5Ss/vd7Cd4iXeJBy
ArmNWX2TU77Oej5uFsZl57k8OnBS/Tp3zn46XkfZnww3eTfHuQqrOt3zxPjAh9REYndBrXXs6+QH
R5sSE2Uk2Ux230SyXOpQLcKKKhXc4Q8/GdUyh6mBhsiFUG5WAxkKv5oHbmM7O5W4yb4q1Lzq3gEW
sEtzD+FhOXIJNNAz0986VTsJ+QW4Jo8QmomOgANwMnTS4rsvCcPZK1GPVWozeVoyWsiXtEpuCdZg
IFms6yA1GBnTqBSgCzUahxwsHKzQLB7keK/3ieR27bJYTrxDshm/ZnAVrXxLpYmD0bGIN9mgZpm4
c8UHdth1FiePizrllEVU8mVDP6mva+n/a/PxVc2baVLrDvU62K0T5wuPHyXAgomiM8bP1siXLcwh
+mcToV3UGLjgh2w0E5hd1rXXoIIjZnsCNWS1/6yUiSBGRurDTsPlRI011SCOsvcxrc6dcZrb9klO
y0rpyOghpyWsBi2Wa/mggWYhajTQExs8QRtbM748vXmz5FfZ8L66VR53VpmETduHQLsQrcb33Bl1
MsNYKHTpxincN1OJD+My4ZVMJDwvadRPkwVaYWwsvJaKeMpiPDm6eMcZN0WO/BuKeiRn3PdbtLtr
h5NxY9Rduc0cbpZMcKkV3pPU8w+VB0VIlrvNUaVk96cm+Zd40DtmPB1qsZrIwNC5G2b7deqddROY
g9zqDIKqhaK5tiwJ8kuPjRItplOACzL3E0Huz0KY2OQ5GoPwvG/hVShl+l25jgDtbPLeg0YuFqWZ
kQUNw7o+dTmTl7FZ4LS032vKbKNNe2p8NLnaRcDVBJVWKydja+rBqc+Nf9oavPf0u2vvd5tAYK4c
h+KxdOz3RmcWODRYMZZzkOpPxL5dhpLBumtT7c1c8mfyowrAcciAASOvK74myVszjMvBLZ6LZn7H
XmvGPG9RkShGimvHATwaEbQaM2MSvZ87CsVhda0wc913VN6c+fA9X2ikiYASdzV2gZD/FgGbwCdy
XyxbbGxc8m6Nl3nu3yqrJqA2jKdgXMAQosQt5q5KlH1Waf8x4dddnPWO16PZpFsygvjqcAUixrS7
ylNvfcqjbII5NdZvPssXzckUaGvnu2KmSgapoWgF7ovuTFoEW3eE3BMVglCXpahjSFgwmKY7b8fg
vr8F1pHDzapZrnWCKulXGxwwyWFZhYrpUs99Ul6q0gUH5da8kfNV0wnXCkAgXTcToRweC7fowy53
tvW4iAdvAiCYdc9IGX8M4q3NxDjgjJvXaTtC1CtBjKJRbezPaluACdsUSXYZHP+PCGk4pcFVg8QW
6rJ8WCmJ8V03+MAgGByNsfz0PJtJPQWyArXQFyWy13rzeFoPxbS+TALMh2k+W36TRwPj/3XM14hX
3rj5GI5W5mwtrXQ2oyrHuJDmvwk3TylccZ0B7hWykxtTDNdcdx9KVWHswtZQ5NNulSM3ZNbe1RLW
HISfY2/3kpesyLGQGrxRTphQfJ4r8u3dXypppgphgn3DrUfFke6hqYTFmq/HFL7LkGVXfF9fszPe
29XJR3gLTWYOG9iyeA1EVW1mjhb0na1d4GP0cGIQpr2In9Fqfvq2z+/dNP3xlDzhxxs3vV18+J3/
PHWc/NpSgGaelpNgnJZJg7lljk263hcWCT/0mUdjRX1z5uwsRtBHFJ0LNT5GJEeEWAQtkuJBQ9lp
RT69S+fgj7RJtx/qbn2bb5nr/EELjOfFhITnJJxUy82l7ZTnkjHmILR/eTD81/PkBANxgFXpGAPY
ayLepN8UFyGD8nuxjBpCub6ftOyzdQFPt94c2wxqx6W4sdqzDT7NmJB2y7dmwiLLoH5bWK+JmnfT
gGOnd1tGWT2MXTWhPo+DftbN5KB79Xsq7I4n2pIUFFW0JgDnfLLb4wjIrdiu3PtEKJx1J2fIwoJP
zgZSVaRupNLizc5cMl71Zc0CK/QlHMV1IkG8JMAbkBd98APx0vZAsrkq66A69r1hhvxskN/JJ5ad
HrNF5M/2vdauEDdUcx+Q5+rcB1tw+vFrXGSL1ZPIHZ2DUs/FgE2gk+Zz2b0EvYp8wtKBEq/komeI
EKQ1RY8JXFRdfQ8P84E6l0DrOltvdo96h2DfyS7b4eXCsaDXZOxb+ZhZyXLxHbUdIKF91YOO68ft
MEdy1MSZT1q9atFX68ZEzLalCY4xGHa+XXsnz1/miLIDdf7ma/Fc5q5F0kEYsdPhE510X6/WvvHc
9CjUTJ+eVtyoHcivQW/GcGgaE7scV65tuse2djDqtoTc4SVMJ7u3X3tQkyEZQwOYx6eu5/T1AWdC
0OncGiKVMXoK3l/QbG7deHvXWHe9JTjvSCKfhmwm8j6KszUdSzvTLk1TgB9KFvg52DFxGtkRbV1C
wqIRZ6ZRn1h81ucxp2F0jKbf6uC8Y9MltUpb3d6NiXkgVUSHVUnF4Cr142msSPbMXX5WHhcLqW07
0nXKlEWzPzrQnhCZ5qc+MVasDXJ8XHNqVN8H4AAtLRSl457xYNK+m2kRLwiJO+Yc/T51O+OJdgGv
Y/1XTMwUVhrkPpN7SPTGdZqwihuDTEPyf2cDPtuBDyi9VLLhodUF4enh0RrSdk+O6NlNmUwIv8cd
VWEnIEOQnRpHXnyIwfuKfMdGY6AZS6MItsl74T+pVN/e3BATojWX5hDBCeZVGFgWwOEdu/VTvdRA
qwaq75VJtsCHXNNnBNb85nQWdraIEpYYaPVhzXRnq1J/voWJR/8rk/TYDYQCZkBiUcp9u5NBfcE3
hEcZZIimE67oy/SUGUceT4SPjB5jxuYPPHh4p/8MAQ1TUbbdpdDEn2v5Z/ANNKSCC9CbS6x9RNB7
++xhcPJ66jSnCPDBTPp3zyUFAsS8y/CikobYAEg2kA4+xhVzUdYQ9ACg4/YrAUg1nArQ7Di/4Akl
0HOdqf5sQnofJkbwjAj8JK/5nB4hELz7hXLwynFBGk3k/xO9fyEyfyjVGs0GgQtj/XKHIJaN/NUl
YwjZWWigWbEbFtsIaweGmz8Afzcosf2cdQDkakI3v+1AAB+9LUrUAQUGj9JIy6coqFZuT1rpcNbG
9eR0oEP6spcMDPvfuXJklI3CpmNhocJWCdu9DEar76a0/EHoshL3EJgVA5zAOgbOAD90yBlfZqm/
7f2EhGpCfMy6IX1H8zLqth/zti3bdnG2PRj/5/yZ7sjf9xn2PPBPfmRp+rMpSW5bRo69xBBHZptp
VHRSj2D34oGTLAxIDO25mGpxdg0Hc9/KOZflhbt3yIumgibf8XX5VoyrFbuwqFrd+XFvXgvlpKC+
FxvkCTGPvMNwAeDLk9L9cIxVIuPjepaCEqMKvI8bTfZoei1bCgoYpys2IJgJP6SI02hS8l/jp1BG
/OIXCrzY+aPANKkX08k59G2bXZnx7AoVGBctFQYKjcKA6k11xKKMt2y5VQYnm8j6Xa2RLZ+0Xrtg
siYcA8cfuJbQJQsB6vzSuqLjtQSRSlJ8O7rucYUCuJe29cgfl66sY+LfeNM5A5seglt7txhz9lpx
nR39ZSosRkuaQEEsOEkwVxycZo6W8s7zvX1Vi5exvu+XJM7lRKvWl3JDmFCBubikHo40H/CUm6IO
yj55EQkFN7n1MixuHlanPNqUc6L2eaRm98FAUkEp4c12vBM+zNBZMkRhmT2LiUBLOwVvrEd4UY3x
j4qqik0teFIY/sOZARMXeXYymm7czgEw6FE5e+BIC6OTsbh6WbBHdHxchfgs2jZlrICTbiGbkmrE
mpqBOU/e/gkAjBpemKhoSTqhpJD4QJ+165XfPL2MrcsoHn/g3mubO7PCh05y41RewVjVDL6JfwC4
JBusEQe7oXkc4GigPFGAk1fHdfwoCVooFTakv1oLLZ1UhNFAeG5b/2TqKMwNDgEMoEQf9LAdnXZX
i+ZNA2sFdGpK9jXDn1uJGyrtd0kU3zrSdxwY2FdAohz8rMHaNUaVzYqJRd1+GNGf+5Qvh5RgaNM3
YcumS+wzvD7uDQrV5H44TYHc3dJ6WzXjSXWC+qufZE6/iFlJ+JXaAAl8gTjPeoXM2XlAwkO8kSIe
p/JjMqg26pY/JcOIT0/D4SDXAIKOF0O3g3zaRAukOnNpCBqVxgP08KNSJBRWZJz8bqUn2Cg7dXeD
KL+z5Yd4SxNOLXXhNKTY5UDLpc5B3bZalIX9awzdhWBdidJVoZ9M4lGbhL9vjfY4zvgqs3hkts+U
D5BCIRpBcMe8enaFCTCRW84xytTZ4GAeVvyrYrkfSZhs6OlgdTD0hHUFOmWQHyxh4c4ZjV9ndj5t
e6KcKMQLjigMU+QO9UXDPJxizoemdbz9hb5CDMpFzuxQDJsJQ6y4+GIRm0Sjexj4GtAttHjO7+aU
7CynpYqwBuob2/XPWRcA7mR1TMi4KczKuT5TLNNOejevpe090oF8gQ/UYlFNERUkM3WqlQZ+DTao
MvKNxI9TXK/lBB58tJ5AyR+JxJyMxfwabO1uuM0h/SPpeMzgs7UfzErf9MVwNWhTmRzeO2wY4q2C
7m7HBteX4gKEBYvgbmMoQEGztw2+FN1eT5PyDp35mowmdRh4zI2urYwgSnif+dFZ63+Lk+SXOdHz
CwMKblbCEaHMHqz+NjBcmthOZsR6arnIGshv1guWVAUNAwFGH+ibltsQzVlOquCxStoD1IWcq5Ra
pGLQPLhvag62KL+xdMEaUMXtFxt7c43JF/PeraQ2H/FzWhu9564ABORl2c6xBTQqM/vETPMYNAMN
WDmE6Bd1qA2mtXVxf22A7RsKcnUO9yvK/AMeCib+/pWAdthpRb3V+h6To+/sVA3ExaufUk39eFA8
wqa7WqKrqJNb/GLNJ8z1acPAA9tmzVhiHWLs4valSVotlG1rRrPMqYJKeId+b35bDd+8pv32EiM5
iHQJu4lZrRp5UqB/8bi357KTbybMJkfnSplBfolAv/pN9+QxKjSr9dFoGE9maCiqpa8zJF5dvXz2
Rov8XVkOUV/pW32SQMtxjDCoa7Zlu2isMJCHMe/9HT79dKPcFOu/LRSrMBgJd4a+7scW4XBpy2NW
+WC/DX5136sweIz6aw/jaCrNH0UxHGvWLZQm+uemS96gyx4J9h3rzj3TFr6pstkkdb1tE/eYTeYT
cNtdLiQNWfnqUp5YyXuayv5QtiuVVYkHRQs2JY1MmOnjc0tqMl3Sx7QSnwvApQ3q7iM+8Gcr8Lau
Pf8k9bDNjOCIuSWIcNAiIWnj0UCKhKbDLHDiLjfXK9ai77JUW8nEh/e9P0GgYuLMhLBab1leOEIQ
PZwjm5ceAj7tHco4/ZTO6iHQ+94RGfZECKo4DhaM/xX20Q7YqBa5DXYhr13yeIA1uNNMbYaL7h5V
qsqHrIFo5zqf81h6R2go95C8SKcFkN0FfJiorpcZTCD+cMdgm5IB16KCuxYZNCbR/Nna6VUqXHPB
evS19toKfZeAxUlA00SsZ/ol30ImRWP7iK74nBtmXXPb7SopmUB6CzszypcRNuxdk1jLU5Pck3Mq
MQVpEIASnFiLwUjstAw1q6daJqw34Bc6HTYOSa5qbQi8NQtbf/7DAHlxYBsg7uwmIAWuvcw2mn5t
fua99thW5lvO0ts4L2cMH5y2wTBFK5ubqAXC1fCqrTs1KUsxnI8sYN43AynGVlkw6m+c2PPw0CKQ
MK1jJRZJ5ch0Uu8gA/9IsJa0i95FPRVl2OZUaSlULXmrt5WcsErTVjsMYLGRJZAyebng3w6wlLjD
hzSCkdWewQwne1P3nhInPQwrpEbWmceF4bClRjsm6UBLMvLyVSTNiAC25xWywHFJp4M/w4OsEgl0
D+5punKmB+nRsEWxm3BugKqyL61qg62+4JAGc+luJmZI+8YNbldBSThySXZAD5kPBFm+nazGQvBK
1cH2OgqT28nTECWx6G6kY5vwU6tm1+nWvigVRSXzvS0Wyd/qGdFfvzIMvudl0c4pAqyhlHEwNJxy
UtkFCtXyjxMvP09i+lpUksbp1M1xJ61i27EnDTvJpB9BCkVWJcwDsMlsP3UMohy/OQfa9ICtw/Xs
BVOnyYxbE+tetqO2zSpribOxyc5KMJu0DeXilnfXczWQdW7ZaYZPcDzOusZB7UGrV0t39DNxUSbo
gsy9Jbhd40T/9Nay4EvM5b+gJ2TYzupJG/RfjR2xMUf7t5GMJE0Zp5tza+zYmFVEDbam6Cy8dLpK
FioMYuBDaKFzOWAQ5Mw4eMHFm2Nv5mBjdE9iqyPISfKsF0yAB+npIQnm4zCDbRYs4ZlUd28wdjq4
q/8isjnOtSrZGZ2bh5V9xvc+3eV0bQFUhIRqJYP1+KFMVCOnWyG9IiwAK9afegqdCH868xIK+E3l
gEBv7peEOnjKHDek9PMxR7p3ACOZQQ/9u+uO33qqnqj+dYj6T9IEo9/KKh4xyMJHZphWTSV+FKJc
g5kMIbbwsGySs+6ML7hq1D2/5iPLaTyqG6CTm0HVGGQzYFLpzJ4MSb/G+4Q/cGIuERhAn1qd4nCm
XNLyq+9YL+6KCuGwq2genTr8WvTuxzLWdytI75MMaLULd28zW9YX4wn86S2wsJsjJLWXL4M/5gk2
NjIuvpYts9+9twKjK9Ls2an4sw6z/7ri4uEpNx/8AIf81F7tW7gdM2EGFV6yJnBOftbbBjun+UV8
6LatgLqGIysolzFi2UcXIW/eUbnj/Fto6kcB1kim7Nny3De0hc/Ryr9yvGQ419tNoSMZWqWqj4th
fjr+bPG0IfrWeeZtvHWod+60PDqQle80tlspFvItgp1awuzlNmv5OjKu1FgY/L6L5oHTxR5nGCKC
VoeQ6em36JfiG8ndbSMmYECUc075NCGKDMzfQoLP3gtX3RjaS4mTyZCnmvDAochvswTJ4ZY7i80y
sxU+QCOu9gwsg/PqbmbwDnARp46ztBchC39fyBq3jq9/Eldq7/NS2xrFbH8LtHun7a+dXx7YZbFc
mtEFDc5Af5ryfD+7w1/TPi06GF3MBn6C89J1/02rbCit/F+i0nZkusObPpQPbaE+6vY8K0yIV2PS
eSFwEM1yO5iZfkrc4Ntx/M92qdmpkPMkoq+zdYSZKRkNZZPd7+/aedvLmzPDt09knT9n8yHJHO+u
Bnq2MXsvhHHx7WFLQ4Nz6Veql2o4D26KYxzgQZ+QO9Zq+9FOLLDRC/cMW7hMbuHa3Dc00t5kJF/W
kkaKY5BL5jaNceUTWYLT4vR33cDp35oQMVukk93ks2hxldCy6878LXTUmd4hjVmxBOYyo7mnBSOA
EcsDyiAmVN9yr0bRVWTOx/6lqZyHvumr48CuqkuKpkA7nj+V1qA2mIu1PdZ0iMql1yOlLQvwfWEd
XbsqItTaOc5y95Y3Wf5ZbAs4sRPqr1kn80FgutxZ9I6hxr2UUZKzn9HH8Vd+jTCHIYz76UZnXdUN
ARf7RKU2YG33eWafyA88FCMNWCFVuV3Mj6Vi5cuN07u60uPjzB788QaRw/vudpL9Vbq7tz3HP0BX
VdK7cZONAeyNu2tn7cjCgCYccvLjxKD4UtYEnwYjN0cY36xyUdu5YatTHbD+K8nezdKbL4TbzJpg
B83msmV9pXSvRdawzrSkfTUT3JSl3LkBttjF653NAKN/Ai1Axew9ZC6ZCsPyLh0TFy8jOMfNsPFT
qzm5eX2f2rI/z1NZPJnt/DGQG54aE9ZMpHIBmSb3QORBOY9yTAMzmg+Y9F4/sGjhdZqrq+Fhcp3z
N2skLVrM26VMHstBARNJvLh2TGNnm+peS+u/gF4sZsC3mPapylmV49RWu6+n/r1kod0W9fVsaRiG
qAHMLXgcsHmdejT0cTh093Mm1jtP1fadmAx955H+YmPFnmklWsZM2mgshHGLd4T5LKcHHN7wqKkh
8jrJSRUF7Sm1q5fBlM+FUNW1nZptJfrxoaotapg1/XFsh3cHA95usQOY27SulBO0QQ1J3rvRIPiL
zRirjLHsRmMW15LgvGWgKrlVQlhNDNm5ycwlkrpBHZeaxV4rBKajqr77/w+9Kx5m2qOd1w63JWla
eU4nXbFfyC1PJQfayK7MsyWDbZoUyafHu5jb3pPjGOljUmnDyV5Td4uCC+qp3AuzMu6JgckHbc3I
WdHfi3ssFP4bFy6zRjaZxfTPMwjTW75MBd2WPZlcu7TQx9TUfhnQ6aRdVXUQWX3VZLMcRxPtOWCZ
nzLN/DvtSark44PbkmRXo/UTeGfggAnXqiEPyadoi6+cbUI0s/Lienj4HMc+FctMmr4xfxui0fHg
4qTj8/OvZLTMxLj/L7yNH3wAVK5djT7Qb1BuFTp0vrGhQUisAumdzFFnm+DcWFzGw7rN4OGFeZN8
se60vhNL/RBoAbMNNnMjfBIHbR0j9lmKFac6yyaDCTkQraKIqQo4KWGxksDLZazDVCEiXoRzUhoX
+PHBxktqPzYWYHgq1727QKgdCfZdP7s7j3vhJyW82a3VvndLiZs96U/JQkQe6/AdUofa27lHCI5N
F9uCMUfY1HgLZLomZGDn/oDBjoOP3Dyp/psA6LvewSQ6oRu1uVOdmTwmM73ypCXuz2o9Y/GPek6L
k+7mw84aEO3GUTD58rUeLK/5ze498d44gmx7lejAh9dPofVeDP45OS42hwqva1wkBUaGWycY6FZk
C5zepoFQjsD6ZgeSjX/lcKTubg9recuzMB/ZgfM2c829ruCGRwcygt8n8VJw0ptpuhcz/fU0OpeW
4/pyG3JFY9HQDdN078betF70xockfPtH+hIoFCtrihJ9CaLUMvtrWLZNGbUFHsPCqZcHg5tiO9Z+
2C+Te25paFKoUU0+Qsmqydulbb/XETtf8ln96svZXTEcj+Y6nOQykpaq1nNqOtbe5mSAsgGFu2YO
ly6/OI2tk+u5v73xyI6j5oFP+jjegH1MmYs9bv0uLhwTDBYvHUeKebFqVjX17Q8D9DZc+0w/S5FH
cmShjDfXKvTY2barKL2JlbEXcsThjKRWxWyALGPHvwWFav2qZ6DocybaEDaynYlZJm1vq13V/SyD
bJdNRCvWKUseBqOJWdKX7VKPZNyqNkCkoxYf99PQl9fR4AApW+j6fabdgSi+9kPK++iqel/r67sY
OC0JQUBtYo2EU+ZbjV1d8VDf/feN5Exh+ucJGjoMY106ikuWp6zDHOaTZG5h1DpsLr/kpFrY52v2
63M3q1gFzG9zx1n2leq/RDq9ZkprHyVD/TA39n7dWVcfIXqf9j0cBBxEKwLvSzNBgPJ5WxiMON3B
IPp4QDUYwqrrzKPmsY/RMwbviOXvx2eMk02J+YBwyy0y6UWMh1duZZbZ9Dz9PjHsdt9MeE/KTLXh
VNhAJwp/R5rR3pm2b5yYAnTJ6jyNnapZ9WFcM3mCHDx8oBUF7FLxaW/p6kgdWXFW3AzMThrBivkn
W1bnBMxD9f+xdx7LkSNp1n2X2aMNcIdczCYEEdQ6k8kNLLOSCa01nv4/qBmbYaGJCPtjPZvqLloZ
EHDgc3nvuWSgWkalXzrjFBFmhsuxSqcNVATjSbEQzPcm67rCZNbJllkmqgKZLrMsM2/2nocZATXb
BiDAa4Fabq/1AHPM8N7Lg+9gwIbNNKZyD5GI8A/eWVXnf2wDtVdQi2af2H4Lqc3Vi9y+rvqwuSkQ
TCCyQzGJHD88VGmyizOn3EdJ9mqnNV7/xgIiNuDWqO1tqmoEFY+IPQQBKI8F7vXdhNZ8q5XNn9Qq
k/dBLa8Lc89YP9yM8grzdH3BRrC/S0Mn2sL7smYnU3A1+f03Q3joKeoGrFGNa8SMLP0mGxXi+xSC
f2vdejNtjmj0smIWM/+rJb71ELC+h2EtrvvKnMlOfwXEtd3IsN5OgnE0hkoV+P5e4VzocgLboMaI
PZ4zVicoDO0Gp3D3iCz10p/T0SMt/05ue7CTlfaE1OW1FjiwDAGwWp1efYJVBIHfdwmwU0O792v1
3ofk4qlmvWGXMgGck/zO2pT5sEGwRmFl31C03lY2LiZVjruOpCuXo9WtWYzN3vLj/QDqBwNMg7i1
kjf5dKgs4zLAPL+3OuA3DnmN7WU6WvSsGrsJ9ZQWF1VOdmFq3gY2jCP46X9k3V5mXf9oe96P1q7I
X+vIhYj6d6mQiUQeB+67WRQg3uLYuPHZFN/IOswu2Me3ddzsjOI+sAZOzHsEe9UcY9Y94gj5zX/U
oTxk0i1RKm/YiuFXK1F4aSq/bNjqaGRRMY2qz9IQYQu7RbWug7BrOoDOVYFLiu3FICaDxmwVwFLG
ix5OpKCVt2k5cxDAgyGkug96YD+jquIWihB84LgUl5MAM4Mpl+SKJieWlF0Km0gKJtz4FQc1JayE
3dc5deIqVSGec8i6q3U0P2N7R2oGfJsSTfwIHKMyu5uBsQRSUBOAY/KmqzqSNxbFe1C8SNl13I/p
kdHuqk6Td8TkqF7waITR9F2FumN1+NaVMG92BfrgshuIhYdYva+oFDdKX4IpswiHksFP4R+ausdl
VQlx0Vrmty6K1duhbR8LXhxbQMOm7QSbcD1Wauab072TEI3AQVhDjiakRIMEO9bben2rapLF+YSJ
1bFaJmSevrHYyWXpmWkQpz4w35hXRmle+n76YOkcGNT4xOzeClCg29ODfMB2L25Cf3gg1Y6toTAw
9mkO/iOvVO0qncpgY9TG4Lacum7rHEMEw4r5IFAQgc8h7WWI2g//gu6CFXjlhPeV2eS7TAyd61RE
gs4wyx5pGMGIACd6H+Vd36KNyht2jOluNQ4EUSdVFfq4cewGmHLIMqymFMSxsX9hwcY+FADHtvi7
SZpup9gNK0FksJplF0OMZ9PREEDh0erLssdB6GxZyGYv+qD8LFMdCD9zkdiJnJta68P7+SxKTHHx
NMdpKKR4jqXnPGQKx8VBY/tPA0R4uJzOAe7vozomHAchoe7jjNT4VuUEoeG0L+yHaB9SrQNgKw4f
VO/B6Yg2BbVeH6rE/IGzmnhKlWcq04ZY2m62ebC712Bo01rM/lqlzLKbiki1KRCIgpC0Do3pPGqN
RyxOVLZPls7JVGAC+w1K7VqxMSdOHfafukrsF79Gs44OMnYugEYzUyutu3gQr2xDNJuqhUYI1/wq
0mvMQWrxK/IK9cbMUdtneTrsktRTdv5U+Ic5VFVNHuvqMW2m4nnw8l9eKJGmtr9k/R50SQ+JETeS
Zu5Z2xj3GZ5YpQvKS1vFtCU7dDQT+JSuyKcrNj5fWUdmV4mH9ytSWcwXb1Emip9VyjLSL76ZTaS9
MMH/MeQ+qLvcuBYNyyb2MEFAQYI95LrHHk9blRQ99qWYzQjTbmDg1zgolBrjtT4Ds5KEEbOvrye7
vmrqVHxLy56DRaPvHotU/SMsj0Fd1d6nquT4dggwA5bG3kylvFAMGbvE0mE41QqAF8bIvrvmp5dV
9DAZ5CwO+FiiEOdpbX5TYc3KymOtbAMVy/TvRY8xYUhBHWiQTdjDUC8ChmCWVzea4x16iR4gDIId
rGimxQwvrLQJ2W3IssPzELF/NLuRX4VgOyDLJmVHcCsbC/4WRumtn1WMwsps61HgoUAE2+Txi8zy
B73StMuyMun3fONghwAomrE39u31VHcjqXwSYmBpPwj6s4R9qrFqf0ytta9GjiXQoyQbzSvedCiB
m/wCbcglWTvjBvXcT0ye6ibQ8FKm4ZszqHRgCkwtUyWlPkealZTSv+lZPqt9uvM1dHFVhIzRJmek
A//HbhC7H21wo9Q25mc9yveq9jIJg7Go+GWn9F8aPAumveZ4OabiMUTLvCtKU+x15hJsNGwm9K93
hVk9WOqIX1GgSB+N9iprfYM5SoA5zRqfs5ypBanXeyNi/jVSwFdjwiK9DBrsMlGDaTRm09NOoFMw
a2ABkkBWgTIe6Q7CAcnOc9SUj2NsNJDnt2XFgXKIGF3V3+Ocft8sgwd7yroLPOgc/MgBmVuP2DIe
/3SJTnK7QZtZdX8wovDWtp60NHEgRDUbO8P/k09Cv+9D8PclHIoSp3woBJRxv0K8SbQ6G97FdaPk
2oUq2IgdfGMb+Q57gxMnKpPt5xdRarAzxRHzVd7MUNkccsYIneKyDPOYMU7cKbnyh0Vgu8fbNNLl
oPYYhM0uiyCsW0uYInJUQPxnwEJZGNhXSq9jco6OurFActljIt+l4by0VjNe5iF5C0lTgFLRIZRy
5OBqxUtJXuQWjz8OuTbq9iau602NRdJFL/QhWhtDCCsS0bXVnRN4f6y5pwpZWF6befbcWRqw+Bao
W9JV4rVrbW+n4hnasGbEeNm2w01UlBysePBqiDZicHeCZ0zm01b6mJOLApOExcRnJ4l9PuA5IFdu
9BEhjCgRWZpITpT6eNdnZBDng+cKQeTfUCEhr8C1bD29sq5kMf2kg85v/JZ/2GYMAjhiJZSNrLZt
b7qGGePti5wY2bYbNA6eYQSw9UHweM/2pUyK+j4J0U6UTZAdRg4EH4dSKI+eOodF6IhT0N2QDdlo
ex1p3DWBJhHZ8BymBQNJEQ4hK8hAN2Zp2wTbEC+gAb4NSvq/9KYLA9gHGiZ4zXLeI02wE03kDcZM
tJepeemlzMFzr3tTSzjL+shmLFvbOAw4xZ4MM957wgT2O3wPB2BVgqXbRi3tF+JaITY3lwVnKobM
79vyIW6Q+RGt9JSOSGV8j4l0ob6pWv9Ysb1xZzhsarSgVDbk1tzEQ/XLzsHiMIsciTugkJkFiXBv
llANAMX24B3mVa7DD/ZDgAuOU23rwPjmlHAZ9Kq8mBQWJkbDP3BDI1Fg/5pTfBX5IvRZr+4ucNVc
pnWwS8fqIKV6XarRX2AL4itf+2AlROZkwqekVXLv62S0aRF7qH3MJAaIyNaL5YNjvamkfJL2idzE
xEqQhuEfaUZ/REV+HYA25GWKeZd0SMvh5D725vtY+dfYCvYJoqA4r8JLr9LgoVabxEpvEkgaeOC8
KzVKHzLAPZyUdUwNSf0Mx9lBbfL+6sS5YAsd9x/rpEg+xpcY1j/ENGDkrpwXfzI4I2pqZl5A6tro
j6Y0b7OZEqyP5DzHeBT5M5Irdo6q9i1r0l/40H6pef6bpIPnLjR/9aF2j6obChz9F9OSxh/snTIo
HwT81Js7XUtrBJlXXdM8EL6Om55rpR2HH5IcmFEwQ5K1/0eRLCo4vZinlEBJ/OccGGLhNC8quEF2
zy+RVN+KaaZqcNXIYR0iexbTzBxJnkISqNQOfmT/2ajFLWHa40XLXH8HoOFRn54z1XGjUIoNW+98
sDHR1swD/35Edf4pflzvk5FZ+cCnNHovIcsSkj7e1IkDxIDlBTTOFybOGNB8+VjmA7MzL/swo28T
J7IbNU84RtVfInhtCalmhU7LdxLloVe/4Uy+m//X6Z4si+5fF9fMkb1D3mHWS2ZcpeYbvxgzW7vt
kZYQEJr7tU5Xr92pZTBc2hOqdPqsfcVi94DdHuHrpP5V1iNmn5G3V6iXna3Np1PeRT9w8lWjZ2j0
v+KpffjbcGA9KKH5NpQJauv+J76zW5J4hu2oRc+1tL8B/LubsBAKzqZbJ79Piv69GMfbOERkrOr6
wclR0BhC3BBiDTQi+Ql9/nVE6G1MzUce9demkVrAuaS3VUnP+i+c/f+FMLyMxcd//sdfOU7oanwC
o5hn//Hf+QxzlIKmQfVfj2C4zH6HP//tv/+v4AXH+peuajjzdY2Fnaqb/xO8YNr/EqrUHYBsrBP5
v9r/Bi8Y/zJUzTFVy9AxXwEF+5/gBfNflqnyR9sSlq7NUQ7/P8ELc/5LnjDKZfNjKUIDUIlr0DL/
GUrgiLAz64RkdDSjMFOmaRy/B8Ic7j41wxfxB//Mz/nfyy9ycyJLiUc+f+aLkMD8qzqJDMhAalW/
dyjsHWBnPcjTRmtwwh6/43zlrx5oEXSD0De2MdGD0GYpHd2LRC1HkOPzfWWCK/7y+G3W2m0Oe/gU
5gCryIx6PzP3wVh0WGbCyWYCPhG3dvz6aw23CIuwnFItIoc8uFYryDhyFMt+alh5jzejTSa6q1gT
+u6U2IOn4zdceyA+tM8PVKAk7qz5hsRpWMNVDoEYTiibrOGJLKX5i/rqxaj/vIEdTpzptNLYs8ua
R69eGEjoSKpD4u2uYokxmhtAD0CPjj+PNl/3i/vN5faPB7IgcRs1CuwW6RLbTMJ2Ja4D/C9OovxA
njdEUNf7gQyK0VJuOC63JZHvvi3Sm+M/YeWJzTmT6dM3kvgciCYGi6neFsZWVvmfABNcqbI1RQbG
7fGbrLw3c5GwBJnC7G127/ZwyKw3v6ossrjU5HD86muPsOgeEnvGUUpIv7EMww81J2muZttzo3Jc
jm+zycaL4zdafV2LniJXeqMoA8Ng3x6UszeY34TRWFsfh9F2cjhlQEvj7xKT3RSEJ68xAuLjd15r
wPnvn95SlSBnKwSLeOiLgE2Zy7E1XBiO9M+8waKrEIOvsUaCgWMi5YRoERPBy5nxDBA47wkWfYXA
AJ7ldaFgkR0t86EhcUN5thRd9U/0qSudkbnoG2pbbdV+MCggy0PGECIVZIM3wOaRRiWoTPZBDkEE
i+i851n0FE4ezzuHyNByxZ7Si77SEA8MYZp37vEbrIwRxqJrkHru2X2hWG7TtKI5ZKwyAV/gouaM
g0O64UTxrN1mUf8lnAhPDqntcqIxvcTVGNyXSNQf8NQF9+c9yaL6+xiif68ajouMk9RArQziawdU
k/2ESi4eznshxqIXCCDaxrZVELOS6CNJp4DvHX8+Nz3+ECsVaCxL34NlTQuhrbdAebFFOeg/0B8V
++OXX3sNiwJvOyu3bNhjbgep+WWIcRsysjIlD7GDndlC8p+dSBvKbCRuxXb1uotD1i3oMDcgBllP
n/cQixqH4wacZ5hfQVlJ56IM2khln7hom6uYPJjyzLZaVLolRllrZES63phOt8KZSs5PHXk7cqR6
3pTQWFR36gDTwJVB8bEMbXeGb/YFZ4LI1q9lCZrwClS0Yz0ydZXmeZM1fVHv1kiTqaphuV3Fa3ID
g22dXTaA2jpR6SvD5JzT9nkMGcKxNBtRWa6m+NLa5AKNFmc1rcemQioQx0etXoUnbrbSG+uLmh/9
yFfTnm/NSLvCgp/YKv1NIkTXsUi1Qu0uBp6o3thaow0/jn99c0N9MZfSFx1AMviehVwMHLsjAu2O
3f6p/qsWEwHoCifeyK4ikcDsFOByb9SI06w3BEPSeDx++5UOYpm+OXocPNux4uHOV9pdoCeCA2ni
go5ffW3qoS86CKNrhrAUpeNKImjz/YSut9nbfpSMrs/Jsv+9UPQ+PeiwMwF/sYLLboXFOTMmRmEY
Jwp87RkXPcgMJinyPtTdwiJxGv2l81EMQ1+e6KDWvtBF/5FU0tTGgbAnXYa9y4lZtEeimT0pdj65
HDu0J9Yta4+x6EBalMl2FPm666tT9B7ZpfJAXId/ontau/qi7+DEICNswHIIQuvVaAvAiyOSNsTu
d15tzTmHnwu5DrFsiqGyXQ5BcC7rFoKvb2UhSdjKwrYgNQFto/9XkU61OPFmVoYnueg7ZJ8lfEe4
mE2QkmzI4kpAUhP75Uc30jWe+LzW7rLoNPB/xCWaM4sQoyTemwAJCIXzSa/TijOnbXLRSWBgVUlB
GnCTt2jFRGh2bKUZ1sXxKl159XJ+sE/TdFMDYjcwQLg4zXGDNJC6ofOL8z4sOd/109VZReW2Bk7T
Zdse1GGgfc9gHJx4w2s/fVHamolUGpDrBN5SmR77LhNwQ3wFV955TbOo7SACnCUrEDmKx+6zosry
gvWAfmbTLCqaIxyjAHI7uY1HZqSeMpqRCued+C7XOl+5KGk7ExO7+rxXjQN32bcH5K63RP++6fCm
BltxYQpfoNBG9mJdHm+vlQFULIo8UpVK7b2al11EP1SOJTd+O4zgF9D8e7hptk6TnLjVStmJRXFn
+HemSSPPqleMD5a3cXdBTlaRuQ3xJCeacOXzEovSlp3VZREId2SRZvXkNHm01/Q8PrHCmH/pF0O/
WFR1MxNZepLcXWRoxCuW07sSxzd9gdVR6t5bnaMycrzoxMe29mrmdvxUh1qTJp4Ne82tDQNvRiUB
RU8YNos23Xl5xWHBkJx4sLVmW5Q8I74HuVUS5ZFHCMMrQ0CJCpBX7I5/ZWuvflH1BoKNWCFxaG+z
e3HVmHhVgIom13hNshOj1dojLAqfjVul09qouahav6+fPc2P/ZsCd9zHeY+wKP1YC7vSxz67H4Cs
chg2vVjWrAPw8O0dv8PaEyyqH+RrrNu2Rw5lErBBW6Mv5xSwPXH1lUnPHHX8+WuSRaQLj8SFfZEp
P3wSozgXde6LOrpqCiRpZz2CtijxuJgqRanN/34EncMzgkEBXZ939WVxGwTg2gEhYQ6S5Y2Yr16f
30CL4o7VrvCSmqtD1QGhXowPfmGiG45xbHBIf+YzLIo60DHsqUJlD0dH/S4zm7hgZTqz+RdlHA9p
gnePiwNrSfeTDl7b70HnHG/+lf5oPv35/AUNDTteyRjz0wXUfqd6HhogL4QLX3SF/r224BacdyPx
zxul0PiyXKqo/yMDNKqKPQLvwoDZQMqDGaYndovXhlttUdI1gUdI3vqWoBGN6F/4YrFzUJJya8bK
wa/UfdDpj2lo7Er0fuc92qLGVQ++zYj/nGCAkflDhOgDr0Q9hD/1WHu2nOG8GaK6qPaSfBXifNoW
8x7hfWYUJrMM0jrxFCvdubooc0wnih+Ca9jnumJe+IqJzIogtnv6wuTEx7bSGaqLWh9aXWS6BSYK
lH5OYC7KI7ASQ2BZu7PehLood5xMTtoW2AYNEPZPTmUQipLavAvc4Ru1cozbdERGePxma0+zqHot
9ESVD0T0IBNJCC6vtV1NKuP++NXXXsei7NvKK6SPmsttHPmOo/x6qNNwk9nKiaZau/6y8OsxSsdR
aWb89x297g/p+Y8xodHHf/7KyKQuyt0Jw9TSMotgEaY8m6BHKtflwVNn+1eECckzv9lFsWdEvZOj
DlKjCjGoVMTJsRl135jD9+NPsdZIi8rmJLsvauboe1GF+6z2noniBOydXh+//EpnZTuLirbD3leY
Ioyu7k2qK+Hcb3HwIGnR8mTv51HoWh5cKL1q8lukS/5Oh9h+ou2+fkO2s6j3zjfaIObKbsL08A4k
bLaDxiwOymhb2I6S9sQKYe0+i6Jvy0SoiZe3Lskq93GKIVoXPGuBc8AsnT/HW3LtJvPfP02rPTss
ZzF/6/ZdQYp1Nd2n8Io2ligekiA8ayS2nfkr+XQTJwMTXihp49pa9GG2RnhFh2M9HH+Crz8121nU
O0ztBgRqSG/S9Xda7d/Lqbsu2uHpvMsvyn2CERF5Qdy6alXMDOZ87/X5e4Lw9bzrL+qdxNyhDyXX
t+EWxBmaoCi/0oR+YuRYe7+LQs8J9/Ub6SNKNYklUMtZuATtsSFou4YLeKIk5k/y35eCtrMod00r
Ckz0QmG22F03WDjgx716ZFD5gP5aUZ6Yo6y8antR9WDEcCjktFXcMqHzpj1EnQuP+LLjr+Lrccm2
F4WtF/2ICFdT9vnUHapeoNw88RbWfviilIsRpWJezP5EDdVknR9SpguT3p7oDtd++KKIw6QZgrbl
h6P+UwuOkJ2P81pkfp5PhZs4EOKmmPeq5fZP4ZV3sWMdzrv0omzbsosHJJ6Ni2IQ9fbYCDdqQbUd
v/rKB2kvqtZGaBWpidNA+wfkR5R8k1zbqJZBITyKWpz32duL2vVF4yuFrip7+mN0t9oMXPxZ1rCk
fLUElpuc+WEuipivviwTlTmBMRGixGlfudU7MkGOt5W21liL6oU9YDW6gZaXVGl3uAxI9cBytPHf
K/gB990+A5y1Sx6rV1Bop3baVirCWpRy4AelDkS/wWcCXkUN3w1Qq5tc8X4df6i16y9quecccRwz
r95rQXFAGWnuPCV6Ass4nnj3azdYlHTVtirHq9wAAsEDEHyEwqj0Tee8YeHf1He6MaK0dup9lUpE
9/GvRCS3tWWcuPxKj2HNT/WpsDElWZKApsZ1eqnfmblRH0p9ME9U38qgYy1qO8DrljADVwCaIsZP
2/aXhRbYyZRXLZT1mS9gUeKD0wK1c+hALKH24VaN0TrtDEyzCV4PaBhn3kb8s6XAfgJ7i6g9Xy9+
Eqj1vTfyN9VLTkz31z6jRWl3SNMrU9JUJEBxKjIPyUrCdFy20PXOK4VFeWNphh3rDKwoRHBTTdZ7
FPa3WPhfj19+5VNaqumi1FJ1K5CAIEp5W0VKuA91O3SPX3yleZZCudav0Le2HYstA84wQBrbtIEy
TCd0eGu/fVnEhpKNvkxrjB2G2IpKvgNHLs/7cszFqDwGGkg63OGuPnbXQSKv8j4nVDE9UcIrRWYu
ShgGb4RiGNNW3HtPgU3CWaS+gIYst6VXTvvj7b92k0Ul54B6nQ6WFKnWoSQ2vjjYtk+kSPpbyeKL
4/f4e8vsi9mjuahk0rJrrIt95Zpa7qY14l9DI7JUT43fstduys5zdpkfXHI4g1EPaNguVItnXWmA
8nvqqUXK2qe2KPRekfS4uBBcPRD3dYO9Xbdeakd+O/6Ua5dfFHrTExBVmHnteookd9wgEaW4VNNT
23crY7i5KPLOswmESXTCk5pwb4mByCuvfvRl1W6EHd7WRnWiN1kpmaVCLpxAYVVYYF0HP0esj3ep
feYs2ViO2UolEnQrlRukMx6/sswZ/osxuY8EG4RnvQdjUfJGnA0ZoD4aamzgwBCrF+jflSJ+OX75
teaZC+nTwDoghE1M9h7oUTogciOwGnSq8kTjr3xESz0cCYwGcxlc2omufYea9YR6f68rxYlvdO3H
z3//9OMD2IMgLYPaNUSo93sR50BofY6Q4xO/f26FLyrdWFS6DuzAbgEIuNOgPIYp4P2yeBiy3B1A
Xx5/AWtNtCjjJDRKdgS4Re11t6Xt3+btcGjCUwdra5dflHECLSMtuxEYkbT+UjHybMkjah41H2bU
eQ+wqGRhdXDyQj7Qlqh0kr20a7+EiIPm/8TKa+URlpq3dPCUZqgDHkH3q400xT3I4vugcn6f9QBL
yRspuW2rO7wBOtRrzNrXMSHyNrD045df+YaWIjenh3obEevmZnH4DbX5E5DMZ7Pz7wvYdufdYlHE
HPJXKnPuylU5CzTihGU7sDk7vemBXB6/xdpLmP/+qdTYdm08s1dKF9vfd9M3b0aO/gn2ejvv8otK
Bnacxn4RMaTSVjOfqt/4hu1vW70+rx/VF6XcyKhUIhzSYA6G12GYHkFOPLaK83r8AeYf+kVPoS/K
WMVLN2ZADV3bTkz4d1FJpQEofz5+eW2+zlfXX9RxFDkERkUjP78sXicrBRla3oZK/UuWSg9V3HyF
kdVCBpIGUE5ykdix0XCmR2c+36LKu8gwvdSWpTs5ldhqtX7X9aS6HH+6lcZbatVaJbNzY8hLF3Io
KcYbS5akJdgOqXbn3WAxUutjrjqcmpfuWNRNAXa5LGsyWPTyvEMcWyxeD/qRkWKA0ZeYc5Rldo/L
98qzwvPKQyxbnw2zIREydw2c5rWTXFk5kWW2c6KLWmv/xRxjjFtIN6B2obv5KjD+wYKf3TpWX514
wSt94FJQp6VC1XtHKVwgwr/Zd70ZTFgVpC3dqZVaXBx/yStd1FJXZ1kD/vJOLVwZV69GOBob1SSa
T7IrceIx1u4wt9+nTrBJUJ7WMmNbbpqyj24axittEvFPHOPZKR3J2j0W/dQQVmbVDzQVOBeg8GYF
v0Q8DYl2lljIlnMH8+kZEpH3qWK1hVtldnEYa7W+gKEWnBir176kRR10spNjkcCaizwD4k/u+eAr
7OKUtmDt8os6kIwRhgC56jqZR7CSBSRXh5Kam6fWwCsf6lJQx9lunGdFV7i2lUVUWuNWlf2aZ9lP
Ql3PnBUvpXRWnApE9hWfkd6Q81M/Bs303bFr93gdrDTSUkXne2MPa9wv4ao571neE++h66cOYtcu
vphqlOCzyHFLCzwPSvWumBpBXnHanff5iLkoPn2cRdMEkSWN3PVUY8t+tLoDFGTuz2uX+ZE+Xbwa
FRQjCRe386YhztG4jLOTErx5H/iL8VksyrYMITsXtsjdKBpD5dWHd0aqeQSVXz6ZaiurayXwTHXb
eoRmPdSWZxWXpSNMKEc6iXaXbSliLYY37/Wji0tJ9ru+H6Pq52CT/rjL2K1nmI+bLLpMe8+vrvwB
e5+rTFFgkPMQc27sSGF272oTx+Gz4+VGQ7hqbdmk95nErvWDowGsMGSd/RgsXfceGt1Uol+qb8bt
7ySzAvYh46ZM70w2OIghCCOLQAhQRf2+L6oBnmClOQa4uhQKqjd6ZXWhZXJsD2wiT/6hd7o0w9ZQ
mOplD5XVucytmZvdDkOgXasQrD22SEBXZme+zkVHlg56yy9nTFQ4ud/k5PQY9phvj38rK73wUm9n
dAh9oBcVrnCcgUARB4zKEP3GwX6iG167wWJGUqm+NGPOIdlaiUicohOQvfJuRtXLeQ+wGNJBATpd
Zql8jyp0CrKpkwvsgOEhl016XrFqi64gMEMyT4RZuxbHPJeTBSSiTCr96fgDzD/0i4LS5ob7XK2p
33UduZauDURmi3A3umbKO+3LoRKXowzLm1ZTzzun1RY9Q5mFDaYgh8bCtU1kWPmtykptM3rtiYdZ
e9uL3oGMS2AKdkG8QFMa/s4ZjZy46AiupRHGZ84c/l46fGoxLQPIpUi+WdNPjWFP5nDxUbTB8NtS
eKTd8dcyN8lXr2UxwDdAxDwlaHgtevIH7TRZxPV5zh77b/HMpwco2r7qytHKWSnn5ktWpO1bTGTw
71Qf+x9jLvM/x59h5dNayuuIeZokiTVM1ktnsjfSDy1ODxVT3JTxJIE0h4oxQprrh5/Hb7jSaEvF
XV9kiaYOPgO+nb+3edu7YRieOWYutXYFWTTR5DOsybGptk6rmYycIObP++mLIu9VzPhGyI5XRqDN
VUCmJSFBtfrtvKsviryOMj/2yO5xjexviKxU31nkjifKeq3Z579/+p6sIS2ntGYyF3vAldrMjjhP
b05JEOcW+KIS1EVNC5m0Tjgv+ezUvtKT4o5p0LsMx29tQyrree2zGOO0ShvagcWxC4lHfgQYCj4I
d4Slfd7lF8VsCJlFAREermFanXIZO5m2Vb2+N07oPNZkb+pivo4Z2vPMxAYYXbVN/BBmI3m9ngXu
cNfXuQKhMb1TbKsTF2bDeHJlm2M1XgWKYeQnvoGve14cZ//8BkiHZfJOHqobjvl046vaMCceRy+6
HYiL4624dovFQ9aRnuV6pqVulfp3FpmMnincAF788ct//RVbSxGRD/RXN6s8c51I0Q+ScJ1DUhTn
rUXwei7aJzZBdMYydfWc5KVRn6qXPNK7A9Ha5G0df4KVBrIXcxHdAfJuZmrKRIEoC0IjIUGL53Kc
Xo9ff62FFn1UVWS+T3IvLaQH/Y3dgHalFsXDWVdfSjcrSzJ/j5jZ9yOM4y2Qd3ahwZMVyYnvZ+Xn
L/WZpionFoQMe56cuZHEfttssw1gEnfnPcGi/Se1rTDzi8yVUgMiOvRRr7NJCOD3RDe18oKdxQsg
NJUKg3fm1n74VjfxIZja71h6/jrv98+3/dSPk689Nk47ZW5RkW0/+PLPRPbZid++1vrz3z9d3C8n
ra5jMoo6Vb9IwFkKUZ+Y48+P/+8jhOUsRggirVS/h3HkTj3SaHAcLrkRj6S93Sq+OO/bB531j5/f
BEnlaxgxXcewJdiMjuRDv8rOrNxFyzskqHS9xugfyQATsUOKxnQZNJE+7nrghNafs16wvXgHAJM8
25Q+JWbOMWBD5thwbRXCxU9UwMoHupTXpUpYl50Tpq5I2qck13Ztoz75mrc//vv/9px88aaXwjrw
KI2tgibFzV3vbMU5aFn3UOrEfZIEA9DvIjf0WwB2f9S83OAnPnHftcdaDG4ZWdJKjJZyD3JTO8iY
+KxuVIpn+NvZic5p7RaLwS0JCStTRZ24ICOLC60mKKFIJWmMIemqx1tv5RZLaV0xKanqpVnidlPy
V14m10JB7TuCFj/v+oshDiB8NrYjP5xJv010VF8U7yAYq/spcSAQn3eTRR8LGsnzIOIk7lRZv4wk
vsyD4LmIxhMzqbkSvvjAlvI6vVM5SsdSijE6BwNalTJ4sdrmlJJh/pVfXX5+NZ86wVDUWRZ48yuQ
kYf3oCiJ4GveIjLz9kmsmKRIpvqJL2qlV1yK7Yg+aoeJKASi3+Z8FjXctGmFZU+DjAXo59Ricq3F
Fp2vQ3IkwVVM+bW+0eYMKbSvcHZFWZ+wO6x9toue1+56r2D6zHME5rjTYqnf1wUZeBMggjPf+qK+
RzNkr74vwZBr/pBfRaqm3glBnvaJR5jZi1++90V1m7oUpKu3fFa4HFL8pARvQyWB/YhRRTM68gWL
vN5x/q7GblR5Nr6qyA7y75qB+61I/GKbWrryZEFl5bBoRBlIqEHgKMlbkQutv+iLPii3rRENf8lU
n2HnUXM1hkGHYw8eKUHgQUgqVxrq00ugYVV6rLxgImlRRRB7FxWBMpGZqAQ1meqygj4svLw7Ma1Y
eYHm4gWqnmP5oijjfT3I2CRhe2jsP7VOqtkhJMZFnHiJf9tnvygudfEWDTwNQSUzHUyF/UEatPEb
skh71Xqe85TP6d99RCxXdWdWhMINQdceyqyJn2Kk7Ps2DdTNMOb5Rkvg/CZSf5SOKUDUxqfcbWvN
sFA2G5NZitndv/c9zuM6EipuejNKD72uRt/P6hyXqshAiWQ3dR1o/8j4Vnvq/+PszJrc5KGt/Yuo
AiSmW7DdtnueO7lRpTMgQBJiEJL49d/yuXqPv+N0Ve5SSQoMSFvS3muvZ4Np+NgF/othfOkJzmIv
zvReBqntrsg6aRCH6WFY549i+OoMeSE6ngsj4Uok63VyYCo0SsRoo/LjvC08JCmbVQ7BeszQup4f
piJo/000kp2LJaOhSFK6JB2S20G6pZ0Vu3qQuzSFtmBGp9gXS+OFWJyegud/4j5HhjMiI8z+B103
sEwNEIdjf9SgRqR2+qr6e+n7nIXiCKBp042mu0qFaZ4h3af3Oa/dD9dGwRe56EsPcjbHoOWozZLC
naduUP/YmcRFUOGhoaGRax5X+fJliepCTgPOtf/7ndUceSU2iu4qlH9Y/gEZ93ZeyR/dEiCi9aGL
8i00Snfz+FWC7zQR/4/4ca5gDJyOkDJR3dWqgj2P+AZeQQAZhtUKzqGL5DYWw87l//i1zlWNGWFA
aYkMoI56yOZDIaZk1+cFpBJpvYjwi5F3YUz8f7JGXDtt4CKzcb3RMFNvaDWYXj0InAC+2Fde2AGc
e/3B7W1oGo8iWZYl8y5torpqgvCrpMalq58e7D9TZ2mQ0CUm4lepB45tbDw4WqL+8/eAeenip7//
z8XDVEdCZIKdgKjHECAn2qdfvPhLlz6bjCdHVRBqcOl1pWjpwokhGq7+/qsvfdOzBdXD6bCZ4IK7
6Zr4euTzvhgexvbfVuvkbIZD5xlmGDJso1s7HNE/2e5cEzzVot39268/m9csyeBpS4Ji4wzMkHMF
Ci4JwgRMdP7773e4FDrOlYxwCB5ZApueK6XG33EzfKB/8g6WD4+jIzsWpPdu4UDs+Pm31F+N0wuR
8VzdWKdZDYKVaa4EqO+7pWfuGA2IjhOpowqFovyLCHwhSp3LHAPvUOKSYwMnUnI9EnrLFnZjiQVw
ATSIXN9g3K2lMv/m5AnL7/89RYADHsxE+mKDbEdgd+rUWQMvzHzd/P1jXZgn5059HFLiQVBVoNSd
3tSgv/pk+PZvlz6b3Z6D+CZr7LjEbNDpbxRCuUie/n7xS9/hbH4v6OAA8LhnG6mzN2azKlg+8um7
RC6FqPhp8YDvyK/kMpde0tmMX+GmNYEF3yA3WocbwBnNHzaq4itd4IWAQs/mfAE5Os26pNjkFPiY
co74sAMh5o9Z2BqUf39flx7hbNqbFAihbCAFeuJXEO4eI0C+/37lC5pNqB3+9xClIFrCSK7mV5EP
yHItu1aSH1nqIAOBQmI8cp9AdRzAah1WxKsLi0c7j/2wzdA4PP/gqx3p1Yyd8/hFLeTCo57787lg
iOBeM5+Ok+NcH7pFyWbXZkIH1d+f+NINzjbiqmnmNI94tjHFGiRHADe828HlHV30f7/BhZ34uY5w
nIE2WxjIsqaHYWfHloeGybuOjb+T0O7M8FWL6YWgeS4lxJYxIZqAcmR0y7HHCm+7tlYAfwZ7SbMv
CjuXbnJ6i/9Z5DVYeBObcZMFzJ4ykNFdvDYHv0bvRTR9sWpeusdZNKDcwD3GoFkBFJMdYFoPILp8
4LjxG8mez79/k0sf/SwG9F2ehyFh83aJuQRiJoDjjqPh7t+ufhYC6tx3IQ0IzGrQQAzU11jfiYzM
b3+/+oUAc27ZR5EKJFE6gI8VAkHVpAyqs7mIKp7Tr9q0Lryec0VhM9qoR+38RBfl3asGHqUu03DN
vthznZKY/8fh4FxLCBqbHWazwAh6xAA1E9zzw+Q2bvK90nSv6vydZ181N156lLPpjfZ0spI8mbZN
EcldArYgcEBf+idemNvn9nzExmQV3Txth77eJlFyRwmk4MU0/DER+ula/+vv3/zSfU5j4T/TDvxl
GNploD6BCPbUANgtM34t9HBPJ/98alj6Ivxfus/pLf7nPkln0oAM+DI2iu5HlLhRIn4SFtTITLGN
b74SL136KmdTPFi1HBhQntsavVabAv2GFYL8V55wF2ZIfDa7V7TGsGYZp22m489G0EdYcfzpAUX8
+8e49OPPpjeXXPa9pmabFDwrg5iit2Bl/fbvV78Q/c5l8yLqoKrscTzrmTF8C+Kfh0+skY3c+TQW
446OOv7Kiv/C9z6XDLKFMBq1eBQAJX6CLnCLfObHEieAOC75QbuvOjEuPNS5S5/mLJvnFPcJJLJd
Q2LvnHaAfvJ8n0Pq909v7n+sF/4zeLsWgSVf43GbazcCm75ggRqHpczn+GGS7IsC6YXBda4gLOBF
McskGbdLZ4AV5DmooUEmbmof2X+bhecyQuCa03Qd7biNkAso0YLwc6Xtjaz5vU2Xz2gAkfXvb+zS
5z+b7iuXdO2RTt4WhRjKLtBH2QGFWif1fTaLP2pYvjjAX/r+Z/NdZT6bMxACt0238FLTpC7bVasS
aN6xHF34xdy5MDPP1YSMUjFGbYrbzAPwcXUXoU7Tmi/e1v9IK/+Pdevcvc9EfmVmrJE5gWo461CN
9WTX1b2tYGB8Yy262rvAvSfUHdBufVc0dNjBoHUsoyHZzYkL/3F8nG3/GcGtDHThWw7IdkryBnZ7
+rkeolsNC0NACl//PjwuvM5zzSFKKihc+KLY0SApiyX42Qv18vdLX9gCnKsLuyiOwP8bst2QGlnR
wSpABRO2Z5M01+CmmjdowuOrTjK++/sdLz3MaQ78JzpEAlrMFS57u5U5kVRTdMJKp5FQ+ReB4dIN
TmP/PzfQU25wVtHFLuf5tp8GUBj/cUMZnmLRfy4Nq71h9mDA7pY4vlobcHuzafNvr+X0NP+5NOA1
DePZgNdysiTLazQfycFkX4zUC8HyXG8IeyC0ifiebhz6ARLV3ahRP4Rp9sWMvPTKzxb6MIEMiUhJ
N/AP2bkkvqeqefz7e7kQsc5VgEpHQytMn6GmoNoPMQjUBddohUI5Go4UhiLP/3IfcOT+9/tvgk7T
3LJ0J3UAxDQ1XgHJit6XfS1Xy29n7Cy+PNwDLYfL/v8hLD3XbWUekMalHcSWT84qV0WiEbHe9gla
k6ZyFEmEUQAstYwrPsZFBlB8t3rs0kNNGbC08IMAVaMXOuVyp6O67WQp1g5gLc58wH4QYiHNxCG6
nQHAHGsLZv3YNCS6Ljh4VXfLxGyUHhx8HwaouhKrxStFe07/0kcnSvISg54Ev6IQvqSkleGgqyWa
B6d3ftVRVm/8sFgg62jRYyPPmj4oXZa3R9KRuYIeQL8mGQBZQqzjt7Ff6R/gCtDhnYFlnV3DoVuy
ssVRcgXK3kX9EXZk/KhtGt56VcxoRfWNw6FKFjKYrlTCaPPd5pEOjkq1tDaAlo/NEfLD9MoqKq5M
yMf7ePIoo3UNtPdrzjtAKySBY22feblD9tTUVetsvUuCFQRL2hwEL9YPjkaAdwVwae7qnUjVoc/H
5DSEC4BjQSF3G8aIrNIWvObchJVI6ZbERXOA8dVylasp3kGWuul08kuP/oajx6aKMndL7LBLerQc
sMVe+UVcDXExbMJljKomz6opbE+EafHE07gah1/xdN32dih7N1UU5slgwF3DGRZUhF0x8KtpEEfn
n+BsU6moRTfJteyxosGRmndlY2BoaXusDAbW3d13UM2vujicKjOZcpo+a8R0CSItRIH3I10/U/Nr
itpfwDl8kuATbVO36xDfuVyXulOVt+FuFnhXMA4z0CTp78vyCye21D3Z+Hn04xF+SuUI3msT443p
sUz961ToDV+nm3x5szW/wzu/RdPIIXHyc+ympJQTlubRN2XSrA/oXhkAugXqcIZgw4m+eYLOFw5f
LO33rkAjsguW6S6aZ1rlhPV3PK7ZFQTYRJRpJ8YD1QnxG4xN9DDXICQHSPKNsy/w4ie98etQ3OHV
hqXFqoJnQF2y7+lP4uPDpNxz25q0HG1ylKO4YZ5WWUvuFi52oc9vY7Z8G5f6teXLb5ImApbZeoOe
uw4drRZtrQF/j339YubpIVkx5IaBlDmKUFsl+Ge/Jj8iFbzTgn5Oa3Ersqbqvb02odvwIH61JIX3
s/RVGHLwgAf+kcMwBy3Rmy6e70TTYVzI5Wdg2wmo9WJLm2HDzLPMa+zPdrWG79OSoLfdk33YTG9d
ET2ThmyoHgEk7/UTWWFkW7jbJH6P0mwHlsPWtcmNijMUamjxulhxW4TiqQaSxLfuRmT5NtELKBvD
JpAdEvoHkha7IIruBJcaDtvT3QT7IT6Nm5qHhz5s9zC02DYm39vIXcGt5Lrmqhza6Hqo53s0CtWb
vum3htfA14MU3DXfMN3KVbD7uvbvLJw24OgBB/+t8MVDt7hdkGYl9HSVx3qKMMgheVP4c1sUdxqX
Bg6+jNQ97fv9vAKT2OktNMwPZgp2JtV3NYZUo9UW0J+tBagimop2MxpxXzfj3ojfWfozJt0b2qSu
VJOjOQe7si45xmyq0pG+xw3HiZED93vQRfMc5/Eh1KDd1Di2AIpwFdOx3aDX7yYm4a4DT6gcGnzT
fLTiZrIJL02cfwJVu8uX/oEY9OzphXzCKhtJrPwz1vpuPbE03AIOs7rxRbMbASgoZajsKWK8AMT1
oOy6r1n8LB3EGtyjjQ/dndgux0W9pWH2gNUInjA2IWVPEr1LTcj2GQdJtEjRq6EnCRiBWDEozGbB
2XTj0qUp6xn+ciag9NvaMfUMZFyhSzW7lW2NidWLaVHPKSGlyR7mOKfPrXMFOPZWmWcVNX4z8B6f
vxtFNTdos/bsV+JBdQeKfU4r/F/TPy/SBw80Am68bIYe+uk2iDCvZTihO57nXXbVUMLfqQROpIqT
oge0gItsKNMEL+etsGCdlmhKgI9409JMoqNeM8DMyWxe6LKoN1nU8LiNKELqZoWdWl8uXMttOoWN
AJpiXOfrEUn+BwZrXLL1DHqiY9Kn4keOovNHniGL1Y8juaN0Dm5j19OKWYEtyjK4Wu0mZ8ZgK6MC
gplkjborGSTzDxJAy5t52nyDjW9cV5Db9h+94ubU9U8rvqzqhtkmr7yU6sBjXHETOxEC8S4Gk2wk
g8PpIW39UtxoyaLudxokk3mKWkmfXV1AgBGLQJBy1oH+MTnufjAWq7e8m0OECU0PDnXJWxj6ebfV
WPV/e2CYo80w6eIWPW0fnSyC6zkDBHA7T0OCKbYEhdmIKUcHJrRY5EijPtmx2ahx14q5QCw38VsT
5+23lfEe00ZgwXyep6k/zFnUPI9rEv6saxhQgPjEHblZZDH8qeVEwi2QUOYbOsHc70a244bZutus
QpHDGKT0rmtc/IvEC9X4jqTf11Ho7xp8xe8d9DqwjZvHuwUc0Z8stDN9WJUoriYsTA+SpsMTPDvU
s5fDsKemGDEHAaZW1dynyKExN4Z71rv8sPI6Khcq8/cGl8IszUbsG+i0vk7QNbTHPE6zw9AOzQZc
nO9jRCe17Rxp0qe+GJtvJ8RaXIbIO/6cg9jsJlNM8WGewHO4N3AadhuxYCEGILvH/KKFwsLkqbhP
XT9tA1DMHrlN7IfMI/dKpzB76edIHpFhT3aNUvZKz7zZwYE73hdJ5u8QMJcf6RKME1AUtt1085zv
aY3f5D30aycgclUUefCYeLQE+LSFoDfDW0T8CAJfYZlbXkcXqXbTtz5ZUGqBLvxm5YtMqmyl3R8b
RvIhaScPb/SFXytrs4+M1LIKOI8qyCxJZZNI4S4DVjCcsHgOWmgHkLv4naxwa+YV7MgzOHHYYRjH
uyankatWNSL0AjBO9BNcQlxQoXtu+DRuyUNSYu+Yf4xFQd9Fw0J+OwBWXKNBF2y3TwVf6mYDCGKU
VXlYR8uhc02cbJ3CBoeVbgVYZO/Q2+y3gLmboFwXpx8S6H+nMnKZm3yVJnAK28EmHdVM3oV1XWaa
W/ZHYKDaoAzFKoYavpOZWQwo6hopv4OgdjbjVsdwY5HCQn1UcASIhwaWY7Lq0q7YpfDhqfrUWTlW
AN0F01INOuAGFHPQwrHhVeSpadv4uyAAs8MlqJrrIWA40A3sGVyrZSkTwlLEPpvJF+fiWmEDmNf1
cKgZFLpryhNsYFjQRNss8XNQhdhii2uiyKg3BlHwSY01a25s2yVV4VY37qR32ldADIfBD2x4jL8N
ZV3EV0WeZHFboUNE0Zs8s4X5bQyoic+2C9B8ZKNpLo4qttFIId2BhfJaLbEsmutGmC577CmgvX2p
+9lMN3aJ/S1iDCjzMTDtYmsbGRTHwdgk2IAuScInO3ALJzO87G8aqboce8R4CYFam8krwAHtUtUd
APbgusv2R+1OYkGbxXlxReWg+rKBZ9ZahipW72GHrcXGcQa2tBRuTTYTxYZRhtjIQ56pmuKugGed
3yimk/W2HcHbelha6syWekCxtzkGo8M7d7XbdjL32YZbMnZ7xeDxu/G9an6jBcu0ey2jdnjHt/Hw
jgFP0lSk4aGpGCb8UoWDhZFaHU7YYEWQBkJHC/BkhxrikrId2n2zqULrck+uaTznYq/QdGU2wLOt
9A5sx+xTTArBR/uW91ul00CWi0Yb+s7aZUmgF+m6+ccQT6EOy9qSqAAsJ0nFz2Yc4GwEmor06hkd
2b2/Rc/YlFdD3AcUZEAeFYcGndrjS7cCil6dvEfVp4nUMB7qLl7v0G5UI3NFWfcS5o3mT4VG28dD
aNUKsBszLpnpZsLojY71MLbkVwdxD79u04H4K53KJdiHxFn/2lJC42+QKNPiV2Q7dhf1S3CExmj9
WYgIZgIWrcN1SBlEU4B02yMwfsu6h6co+RBIkKGEDdRX+qgyJ9a7utGD2TcMyqGHOAzX4q2t/RQl
J1ZoFld9FnUuLduwmLqykOm0HCMgF3tEcZ3iINmLnPX3sQshiK0C7cMcu3UMKWxve+h61wwuATdt
79f4mbtwnCr0n9B1q7B45phIuOty3XRTwTZYIhmv0PkFQ+82kDo6hiennL1uW+3fOC9aXdUKDgZt
2flRZ1ei1VQfJiGnebOYNMcGUeQk4yugMWDE/kwQpT6y3CE64PAAlWJMhtRdQ2SawaVwFmuw9Y2k
LzUs9wkS4x7KEIYIlOGoW4euqvGCzRvcPxOsU0h5iAZKn25F7dXCbsW+eLDCR4aT+5w5VUartpDf
2pQ1a1e2uBAmkDULSd5ANRxxwgXOueue2tBMEdi++hTWTDDModklRczmH2Ewx60rZ0uH7tq6qeai
dEADF3tYIiCv5WAdVN8liJniqaiNTW8tJW56nATG9WGZV1tcGQmr4c1gY+ZvCNCiD3AZraeXXmuG
JLNH0ZLAMwML8E/eUJler0ufh3dICYxsp2gQD8ehNlTkOEaJ2baldSTH6G7qRtxHBD3cBwdB3njb
23Ru0AEN5iV2soUvBzsW0SEixTTfJ9MQqB9x43JxkwoyIeuguBT8l7bj2N8YVMwFlNu+Xt9YELXz
o+hkwu/QFNaSA6xVUnFrxhgM5G1nQpGizyAg7PcKhovDeWNczOcCOHOD7UEe0fbI29mfhokkcV1C
TL6E20nDBqNcZq/iZxUU+ZHEkgwHFAiX+DbUDdDK1RgFHVZfSNntZpAZTKpAv7C/cWSUiIiARM66
lOhhJoirTSx+drHs7SPVOaicdd6I6DlBajr8gynD40MSUJzP5hGR4bPOIRlvy6zru+ZzgXY2wOJG
hs7ZahoyOh6iYAnXT/gS8/nANJ/jezOGYKkiiBe3WT+rw4QM83KD7VvKv5OlT9l7OCZkfg+dh3oV
jPDA4KVbUq/IdehVw0q05Gm0jmE5KBXI+zybV/crAJ2QQI8QKTSzblihmkRUma1Net0wFfvPbsx0
fZxJjuYBJN/gigrDEy67nRJNnf9OZsOiF5xumNst2AYtD2EU5MFLOMU5Ow5StONt0STduoG9otNP
InBJL/C7LLge5ZSiHSC/bVeThba0Y5ZD2160xuKwPxXoF3ARC8LDzKZQChSmwhyE9Rwr7IKTLgBv
2A8SpKzovk5sqvYO4lK6STkPuo0Kc80+RaotzqDEhXLAGXLgcVEC8+A0hHLpnHZQArU6uk6ihi73
kQrh+71qnhcvTsewk8qjjs8vAelzDLssDKBFa1Lewng2ISsSWl02rdda9H3gkHVJRoEySt21+A8J
ncbbuRnxW07iv66+HUDb1S/YNMS1LmmbTcURPmjtjOq0OkWCekSeKq0AQkzJdgxZrCuwKEz33nao
jcsbZdjoizLMMfDeNCYaeRvb0RMkW0KsCaTKBOnDd3gkeUE29ZwlyBxl6SLQHRGGGgmnYBnlctU5
zIZvSTjaZRdnnYgqrLKTOwZ9PbfbBFn+mwJbGTuXJFJyOebC5k1fyVSinmahQpo3JI8isw8mvybX
KL1lyWtICm3C0ggWLU+wrW1nWdkJziE3NBhOXDxUGFP/3lnsgmwlmWhRoSMeUPMrrNxYcNSMAsD9
EKeM3HJSF/YhAsO9hVAjmbiA0IEgoE7lonRX74qWI7qj/6eevzMpprndJVI1rSoZrGlwCM17qZK+
FLz1Ciz2Ke3yMp2pHcKKTmkwRaVckc7Fmb0zUfbOVknyI1Z3Gd6BmzPNO9knpsM3iaGxes5ImMWf
JjDYQJbUj6H6VSw8b1XVtjjLsjKRDvYYlYLVbfJjhDCD2pKRgCBHhZ9BO16ioc6IQ7aGvPkFlupJ
Ec/nPElUKSbsA1B9Ja1adzxak2gHCG3TPtogLwTAculYhBWZFj+/4fi7mjt02JBoExUuKQ4RGnDd
nwatXPI+bos+hXNKN1H3oXTA9LjD3BXrNUFidsaeME/GPylDTyQs62bM0z1XmY1u+zbIwzfXB0X2
1iVdcaC9UQDPSZt94ziJLz+6UTXZpnV9guYaN64tdtMZQ+qUmaUDfW00DgkHjOD31MKd+C23mKof
uYZkVGwCZIBn0DcKsdhHaDm7/m1dYBVbzug/kFXBiIjvPLK7YY9dHuyud3nrmvqplkioXs8uS+XB
yZAPyN+mEicZGss6fk1t7TUti84zmpRuEsIW2JLojl2NMdE5en7ayUTVumh8gg06HF1wrVXSDpVf
9GlxiJqYk9ckzXvRXKGfiNG6XJJGDBvXyi49JOPMyXbga2HHzYCEt6xLgoZzuKC3cQ2Nre77aefD
LFU7hbPsT5hPBkeEhJb9VLLjfLsOnrm8VNmoxFuRZpE8+H5gN30d49SFf3oaY48yJU42yC4/eiFE
OYJfX6KFuDbIJoZyjLdjjTPScdAOoGckNWKUaGcz2+kxJsgk8muvC9IAPYkPyI5TXoxtVgFDlE07
sDcc/2xw+xAu9LEx7MlyABJRTLbtcESDkvZ7uC+SV6LQYHpLEZvr72YItXwbSd6uO1eEndnUBc3C
QxgjuQoYL4+au2YaB5huh23Pb8csYvE9Wsoi9MWGPYIeyE1ri/6JsjOc1mSL4ZvEB8fiMP1Iwhbg
1DoNvbkLO+qCjz6al6GpXIbk5h8baeHB41kE5VeZXRL+4ewyrDcd77t5EzkNJUYp08Y0U1U3naVH
TAubbgc0sIpq6TOHhbVnUbMZwBmh313cS1PZfgStAkEZ7fElRxDnL8s65OaNweEm/93P3Ha4LHYL
4WdAtOp9VfQ4fXlkh8HZhjLipOAuWjcGt+iamZAE1mOv5Ue+9oTfM1Toi9dM9Y41YDkkKD9snJ0R
P/ewMzLyqhccmCmv69U+tiSMi0f0ha39HoWkLPuW86KWzTZIh45d2zVIe77tfG3lsg3gh5/ezBa9
FPkOwcavYxUmQo6HtsWCWnqS5M8+TwBkKJVNTfYatMtkdzVDX9yjzY3qvsUwuCoq1nDR3Q8g1uav
yFfWGEaJXXPsRRnOVu4xbedgfNYTIepPoibwTlxUi7CCxF9ObYltE1O/VojQ0hu1Zm38ZxSrQZNy
CPTNG+2c6W98bGX0uixpFx5XPbt5r3toKTG+NR30NU6ccBgnIjT1W7wyNW0VC0H+NEh5xA8Uh8E+
K5FfIdk12ni93lkC58gd74G1GspgyZU6oLqTYq+QLChJZSUVrGsO7TSn/ueyFE06lX02ueglmOre
7Dm1GeQGONunGMqK12zvqcparG0BfNVeYetSKOS4E9ode07cgvwTZtZrkYdC4rRSpGGtDihYSIb8
tS/mI2tIRkqyJmhP5Axp58ck7DV290MuGUFGIYmzBqxh2rUq3k7QeU7JnTChLeytL2oU+HYThzcg
3SVZI9x7ID2aHEsezaQ3O+yuFizI/ZpG3XfOJ9GiJr7UpLttPavrey+jyXokteEkAShWhw1thnJU
X/h0W4xrLVBUwZYBah4kbnuNBDvXLfrgsZcy+b0oitZmB5TsdJ9WK2mzcdrUS2FCXyKxl5t2azNq
8hd0TkqJZXakpnvTAaomD9gcjMNjO7Ys/x3NabE8J11DklceJSp80d500VMeznHgYDcJ849P+Cky
59BxKLHAAWCKWUY2YZLO+bXVi6sxn7s8vYno2gyPoTbw6hEIVnYrxCQGHB7DkIVVp7SZrn2T+/Y2
i5HqfmSJtu7dG81b5JominSakTmyV9OMTiOZhNnysgoIPauTGCO54Zyu4a88OmnP9hy63wzJROZH
JJBFgG1mHhu9H0iT0F0MCJj9LCZL292sCkavB9YtSDBrMiV2OSAtXhfN3qdhwsoZLvMRzgJIgI3V
qKfaVaPwaIXA4EDt6ogkLzW3Hgb/qr5XkI11N7CiN/nbMEawBqNO+n47mHm2W/ghKbVVnQ9vkHsN
n1rEClEWI4pMmyYK3HcZzDi6OovjJM7FafybBWv9TJDdA4zAS+SliuYpqKlccKSIY4s6mopIGaNO
qa7rJllQJSsGD38qQ7sri3E+oM4CMfIRWzsirn2cd9MRQZggNqYsnjeptyhkulgHOOGJOkk23Wm3
9zDGiDl3Bc6xxYOWYcMWbKhg71rfr0mdjfIGHiSpB6ZAh34NK8AM0uA1trX71ALjLK34jGXoLkjC
XFQ5tgH9BrUYy8ogazQ4FKdxiiAOS/+bvOcrOQWfHFts04ZId6cwSq3CAs8IaIhKfy2iqMNH7N0p
3wkUj94Lgaa6+xqnpH6XoMxhN8gUK9QVR69oCV/6OJ5hZYxaAmL9WsvogSHP4W6VUjM9KL42mSqR
EMFhZvIQdFJf2OWljog+UXr6h6Iu8Jvo1Gb2rl0zle8JNLnNHSrYWVctCj/naiUTm666NhuSmy7F
85TEYpP3xFUU+JLJdQr3KOpqYJKaSWVlLaz90AFl4rYbWPQ+iizF+a2dgqFs4//H3pk0x42kafqv
lOUdaqzuQFtnHbDESgZJMURKusBIkcK+7/j184RKWZ1iZ6aqZi4zZmNVlmYSxVgB98/fNRz0G63q
1fyqaWOzvK1UQ6ZbHGgtsG8BLnoKndgIvbZLqvolI/2Yk9FMiMCuapIMJ0XTKMs1uFadb2UfWeJW
mRk1PKuREyyKwRG09iuLVGgPAV2BfzM0NBbhzBL3Zi3VT8CJRcqEV4vQzSfGZX9QkPS5Y5apbLHj
6qQeFvnl3rSrpvJWaayZF3bMR+7CVaruFye0HoHpCZeITYUZnvFbUzZWJhjO1EYbP5ayYz6Ma4gN
6YpuidmJuyK19O1QzdV0n5EIE7lJnhNNaTYctjYxphd5Z5V2rGxxS3C/JnNKY/KaGMnzus5zHXBM
C1XXwiil7sq8r9cvLFtp6AmTdxww2TnjkYAwTQ+ijALA67Dq+HtlaYpPYum7LAgt7ptcLYBhkTio
0K5SUeBF447eZ5X50QnYNmbpE387MFY3vXnNt5bFXsHO/GLmGom78JR0p6fCynSPTLql9FjeQmRV
BXO9p+uyTQ+LYw3y6zw1+nEQsWRfKRMgAGQfi7izR1ZDvzEnPfZt8IXxaM1ijvyuYvANqiUxjyZp
86BmWbUO16RR0xQyGKqowOD1rLG9vFyLiRfMkXQvtVzMrmQ8785sPHrqx63IzZu6hfPwcgeVq+oW
/IIKON8Z57VrTekVejFFO6tS1Gc7r7pP7AWGtjFzeGGPQMIhC4w+qo/DjMbAr3plzj2wCOcGsq5Q
3Elb09ehllXhZnEN08tNlrxQNTIVvhQdUWFez9ip4t1nlNjGjiQbtBo7FcpOkY363iiwG6FbsRr4
fa1VKQLLJ9IlrgZdLCoqI5a/wFzDMfeNvtdMv23a/nMfh1m6MQxWxa0Uiv4Sz5TDQD9PnUi3Q8/Z
0iNMwMmPLVnMOIonZEp+FA2KHhTTtHJA46h3xCk7VnstUpbntjQZA5alSWGooVnjG9b4PDpUWszW
Nml6IX3FgGRyhT3nPdeLLOcbZUpIKiuUDE6OLrPx2mkJCCz8Nk7b9XMsM3z4pBO8imhGDuA2iHIL
T0OM2T8NgH/2JcOGSpCZdge03sMIO0bceNSex8xRxSHM1gr8Zy0Ur007OYK624a4R8cNplbRMVxS
HNPYaz1/Umb2JVdhhuwWNxJJF17NddfUD3OD1tt2AfqdKdAKi6Ol29piTRQOzcArqWuxGferC2Dc
FaWLbmVAYz2pQ9U4QTmbIv7UWcOCppLmBvKUt0s2gp76bQS5FlIrI0dF81sjRpL0E4XcN1vCH2mm
3igHBXNcUZVdHvSbaIfgc+ds9Ac10IVnBvqWmc81XbS628wfvfCoH+0dB77A/FJ7XOFkxv1E7PbH
WjrxNrDKyo1x7jpeRhh9VO3WreLjCAX11zK0P9G2irf1oRVR7U6YSLnRuM8CAVdKu02VQE/Sy+XG
iugeoWm1va01Q8DUwKGkRIY+kbZSuRImfddnCGEJZvv5a7roWf/og3+jTSTilPK/BZEop2K92+S9
bca3FRsEJ1qdEd6dnGa1dqQaEgM39pEcPCDf2PEAyaqfVcD/sRBQvA3Eiua1hxtv5aZiNc79JGYT
lyE6BfZjcwcpKuz9X38Hf/YFv1Eztk23dKZhiM0axY28JwEmLXytAMbdZUnVTj+xcP2xaFK8TRcE
hGycYtKtjbAj3e+JygqapE7+N9/EG21y3VpjR5iKtRllAaKrPdhNVLiyXn7iB/yTD+ltsmDfEClR
RyHWVrqRXMRd+9BJT2Ql/SxK4E8+nrfhgj26YFg6YW1sswmQByMLQHH/k9vszx78zVISzmNCClyC
qgog1bXbMXRZ0sefrBB/9uhvFMh6VhtQznw2+loIV/YO/bNr9ROh6h97BYR9+UJ+JxQWrVZMGEK4
bGLp6C9dmVz2erGQHqQxLqDiG/AT7HAHWvXpr2+IP3s/l7//3VPGdjRJsqOsDS3a1qPZtN0p1cTP
+nS/2Sn+YHmxjR8fXqaLIcYlMjeF7bDJdE65wAxo/O91YYJ7MKvS4W9KUyvFNqnTc7omZ9jeMPrQ
VknY3LO/xkG75C/zaMQ1Xl+59t9rG/7jy/yf0Wt1+4/X0f39v/jzl6pe2iSK+zd//Pu5Kvj/f11+
55//5sff+Pv2tTo9Fa/d23/0w+/wuN+f13/qn374Q1D2Sb/cDa/t8v61G/L+2+PzCi//8l/94d9e
vz3Kealff/3l6aVISp+zcJt86X/5/qP9y6+/AM4xbV580f/x+yf5/i8u7+LXX/yn4qn821P58jdC
rv74l1+fuv7XX6T+zsEroKJhsTgMm5dmxOn120/UdzYxlzb8tilNoV46q8uKafvXX3T1HT9BOyCE
rWtICHgtXTV8/xGkh+E4FgCBRpis+ctvL/KH7+q/v7u/lUNxi9Cs73795dvm8N+XFq/JBnzQKRQQ
mqnZ1tsYpbpVGoY9+sO0NPk6SHGSrQV/7pzTkH4JNdWCfJGonpXwnET6Xb2KT7KNtoPzGYIxd1EC
HYmWesCWt60Ta6MpSpBerWl76CcLFJMadgq44kl9aHRje4nSq1drm67tDgmdk4FC5vURkbEYbHTs
SoBYzXfW1YMq25lNvs+EcSda62QJA2UOPrlQO5kUcIvoeY7iDWgvCpjm3iaeb53DIGQmMFFKZgzt
ef+85vdL1ARpsW45KWygIq5lTStAVFwxVZ5Kc36oDRNzankrLDWol2Wbsy4hx/CRoVNHnNu+HZrn
TkQ0Qac3RWiWLntH4QJfAFdOo5tG+R37+s6ou9QDXfjctw6KhfYjA8dMAbC5RSyzB48NiBD4ovSG
39TFlZn+rBT4m7Xnf3yRUkX3xAXFlfNmKVoAxzvILzPImwZppnALWVxFU3NjLcuNbFnM4zjzslUG
ymB5I9/O7y7/71fW76+kb1EUP7wARmzgfVUQa2zSuPVmbU9IoK0cPQkDBdigrpMre2g3s5ojU1ss
K8hAO1FziO0Qrrdpsz6MZWJc4UhV9oUw6Jp3XxejbzeraIVHdm6yAUkvgpB84TlHs9pkCEDtSNlj
uwGv6GCvQH79bTlBBLKNs1lNiHoMUOo5FzDyobULHeNIsn3qxjJUg6HTvywTfQkTPVWDmmzXLtE8
7r9Hg+NmiDbdTodj2cTNoSK56R9BZf/WMnmdfGk5On/t3y6CP6yb/8Ji+qcP9H/nagol6LBL//lq
em6Temif3qyj33/tH+uoo78zqNrQNNU2HNtEdfLbOupo7zRLdXR0kPxcapeB6Ld11HxnWQJzCT4S
k7DTy4npt3WUdVl3VNO2DFtXkZbZ/846al8W698dAaStwrqaBg8ohG4J5+1CGoEGtSqy310axfd6
M30cyY9KU+NzQlCX29bqeVFN5AbiuoeIJBgf8dfIUBKns+JPcX1s6vgwHTWUCCg17I/pcrlzOvN6
0jSaxHuCAGtzHHyQRgRo6jFrjEDhzw45eC4YxEtEaU9JAFxsnPtZDL6Was6xmJ6i9w7IY2BjZDxC
0aVO+wqrhtJ/xr3hVIHSrXs1TG5yfd5KIsJhEefBTdYDOoNNglYp6Oz+A3EHuGHCp8IuP0G477tk
gdKzlrtUfqC/FPBjkQ/LAgfeVRtDKd93YtKQMtb344KlJUJAUOmfcTg8t6zTa6a8wIWdjLzVYaat
mZBDEMuJ4cSCs/JjspkG68US47zLih1S+RWW1mCcq1QghVIpj1U0fk66fKesGButsD22FR0vozs0
K2sfeGWkfZ5Ws/E7BIXAnajZU2C3ng2kz3txMG2YP2EfYyD9XdLz7mSj7yd5UecLKj2SJvM1NdzC
x6xuoaQxeXHKhCzWRJTUt27pJMM+bXTUE5rm5xONLfW0obJ0cRGlVTv5DbQmtby6xubZenNMIfwq
odvHsa+8KsxuEZeTRaXmg1sWSMvtkZg9xWrdpmVPYgjfT1WSePDGd46zFuQboOkSlp4FEciUviAW
1LOs8TRjBXUUxl4Fz3PTJCqDafQdgQw3iRfbbVb8i2FnBo6YrqEKTitUhZ2qV6JKtGtm8Mkf7QSD
C6LdjVMbvTthsUqjCLQkTEzfmZV9guveM4UJA4akcWgSx2Wsyr2klq/lmu/rpaMKRXcA3WFgPPJr
Wl/WKEiiEhCwy+t8n6fL81hr5jZd+o2M7NtErodwKsCcGh1XTU7dbtFu6hrGVB1xDCxEi6WU0YAj
NM22HPXQi1r9fd5/bGcn9oxibTy9Gh6dIT0VSqDjEEZDmgzbUiQ5epQ4x7b5QDLL52qNmaE19IeI
PrzSAEBtsIU5Uy1c6rCRRl0iZmd5IJQZZY9dIq/va80Lc3GQ076qbC4ejaTpqJaIcdflkIZygyko
CcD0v9g14N8UGSmX8gIsRxqaplY24n67cgeBLwnNLd2B/Rrz4BmUmSAUtreSD8ka+pNlH+1ufclW
gZC2nFVcMM17OOLJc1SCqxChxXyh8aPsi3tIWw9JNH+RXRwepX2RrB2LTr1CBjcEGP97b8240Bbg
2WzMvwLBpUFaju6SQyFXzmdNQxU94Z5raKo3mwjdL+rjeByvwiEfr0ZbDlfE6EzbrgtbXnj4PBbq
oQKd9NK2sl1aEPE/LQndFUi+VjrOEpmfEyHOptO6SZL3e5nrH6Wie7M5mvulBULnoTo/bVnunDp5
0kUuttr6ajXxUy21dtPQelTpVeRNPVnw/eR8rUx7u2aOEQjgc9BH7Ni5GaU0Pdevcgmt7ZSv5wZZ
m99BAeQpmHmLyF5Io/EKwoLdql3N3VT2h2EidncmRnAlZdWqZi8ch7M64bdA0YssJo0fSCgaK4pQ
HwEDB78rWUiTtrsbS1B7VR67ZjkaOfI2qzJQrsvanQq+qvQj6/izFjnZBonQvKn16VXp75FQvMeS
fF7n9LY0sFgl9nExGBm1MN2NsSlg88Cs4d2MQ2tJZZ+Hz1Erkm0bIfdGBgFM10bpHi3b1upYhlW7
sbeTEhk3YrJnvzUh15cYgfyCzPWLGPoNJJW4ypQxDBK9fI9vofXCGOFOJPLYI6qm9CyU976qzPip
lJtW1qnLV8MGhBoncjDVXFypvbJEHgaccZMljuraZndfmdEE9m5sjK7CEVDWuAEHO9k0qaV5vc2V
CseT0wO9TUjyBHSL2eidbtskpyask2sja7Sd007XUZ1nxBDLAbLB9AQlHx6GztCbtU9s2zgFnGzE
uYmEUq/p/MYa8oDa7UOUxslWp4IHVTVVS0sv7vI0nQ5db+/LeXmga+tDjnMImG0mtDE/z1wSJ0Rj
5yyOsJgp09Fa184LlehTpef9VpSILNtFC8DGP65tZB7rcAi9YRyqYNK9MNObq6TvInSdxg6XUMPh
o4GrIXXfG+rJvEribFfbXefXTcvYOVYEzravdhEZl4viNM3obek8Kjw+IActbIBOXbKWLqWbTQsq
2RliVimxLSRJEyhNcm5i+anvxEGs4XLoc9NVzGZfRygI+y7GQIoTVFVKc5No1Wc1We8mZM6ugV2Q
toTBg8VPN47sl0tNs/jgVIdO2a2UBMaruj/VKsxaGJfxdoVNUrUqvRnzgl19We+iJHpGoPAyKEkE
42jY3uCoh8uCqDrgwl0ovUwzYi+9WNdCW7mn6t2DLtPuhwUnpz4LKj+GbTja9n1CD2WgRHEYUHtC
lVoOMK61bB31Sam8sIC8sozxuu3M22WYO5+AcOEbmnmPyFeywddum5r50UrgknNVhp4aT5ACneFL
7EGDljkegq5iL5P+1oSM8aRC5XJaTzvVsopDZMXY8Cw6SPTUcBPr2WAKf2/GxX1o69WJoCZ8nmsd
BRQS3M58KId8vjKTMtlmJNh70VjG8MMxkZ81qttSRl6pxSDmaO+FOpM4ovshx1aXRrRbx84UYtpx
YyiUoB8JPw9IvicLxUFoIJrpvRKnGifNUQnqJpq3l4I5tBFfSXl4vAiZXMeGGRS2YrgKwqMTTkJF
weR6yQbZlEkz+WrGQCiRjKt52frMExClKMi3WGZyDIIsq7a0+cbybEPMsj9IlLrWesPEirxM1zK/
GfTXvqM6sxtTf0LGuo9RzWW2HrKeGUdbWrBwBWvkopcfmdLaE2QS2yqCiWImZxKnWYv7WE5kBsX3
xqjV3rqqq6ctVKPOcbof05wTsLJQFVlZphtxPPaZy64U51ODTnazECvkWyqXSdMUDkFfy5lrYDOW
JcTfVN52S9TuRV2+llP4PCTQjkW3SE+/TkzO9E1nPFJEabtYXrx15lWsEW+6p9e5McNtv5bRVkmH
GxQLABRrc6fbpeZHjbB9dKxPuBEDjFkQ6sxuWtGjqQwdv657v7as90O2DrssdEIvt7hmGT+vSSt4
PwvuzEYNVqOcXSVdNgnihm1vLk9EzzRul44fbHtN/OHS9GHXw4dS53y7wB9qXYXvFs+jP9QrusGN
2g09xk+GAUdlVp1K3fLaBvNthUgh2zT5p1EycZRd+uikxrLLsJZfj1FLS+E4+hC7iDkR/bsjisZe
aSyfnu5iyz0Nv0C1IIApnA3AMsrqT0rRSFh0Ch3LVFUuSYT+mlivKw4CwH8sfeFqvRSt+GIR1O7J
FuVnR0OQKwvjPBsXJbPxmI2Qf7SkR4He3kf4M3EfFmFm+lUZPuA4QGqsJefKKg96bqFeG8yn1qxf
cTf38OQjyXRbJy93YDaTXbKZ2eya6AhcvbMerRmkF//m0UhTxdMcA29B55jHmFtszjpUDzlZJQbh
fBrOoqt0FDuMWZ6ZGe1V71w1uZFhToKbq+byQIeF6dvCoT2QQNt215t94uu1/dXq0utiwruclOOr
Zfd71J73tm7fjJTUutbSKW7aCMVxQwSNXirXoxqTiLTI7OTIZOVE5bzOshEuUgvFtZT0fSrQn9ow
21h8aN/bgWVhsXL6dSOoYHdsBHa6NeFHqAs0Z7b0tfJ9lcSFn3Kn+XWIOdaxpnzPk35aGoiYRjO8
RO/ppqxfwtR8VicdcGiy7hsrew5lRYpks5KPZj/akK6sPMa1olabobJy1x4BjdYl2cs5PBQUz6UX
5jY8IQnSve7SvUDakuegwVziLWK6DwN2T0fZtUnY+cYY6a5dJAN7kH2oMvVTVkQYWlHFBfCk5dZS
hnsSFWJ3jZQtq/CdYmkPOeqigM/9ddEDDR+uuyIx8ucwutWc5FA58RJ0pIO7UilfI0O/m21c6fMS
US8x2l6co2fW8/TaHjpW0bVEW9eUgzdU68jq3Ly3sqo/RQbi6Snn3pInRys/pBU1FRGOKgUlemue
iEVoPKcsP6W6ipI8bW4wDu7UixtTKFgdimOlVAGWhd1kWi9a61hoDbFi9lrpjYP98g2O+LfQm/8T
XOYHgOf/IShcOmiULglff47dbKsfcJt//sZ3+Nt8pzuAp5oGCCMkQMxvsI003gkL7FlquqkCY1+C
M7/DNpr1Di8KUSMAmQ5AuAHx8R220cx3tm05GuGHJiZPAdjzb8Df2oVB+T1oeXllqgAtdUAtNeMt
aqMjqi0tREcBy4Jv2mxUNfe1MxzmvHY8XGSTa3IjZo7y1KWMKWH8zKyc4gqpP/7uQ/sD/PRHuhD8
/9sr4aVYlqnyUfE5/Z5KyiPqZkWuclsiqXJXM/o6rszpy4Sd4q+fCYz/f75rywYq1h3TsCT6sh+f
C+5QN4wYfSG8RYZMaVxcyzTxiK24rMoGO7KdF8aGfq4DPbrGnrH0kIXReI1u/bHEjrntbeM1lOKS
aPEJv6rtTXFf3AhHwtTOcqdw9KBhQmo+4qBqCwqx05ZObGWCG0DQCXn49p86N3Y43bWdkmni2OiT
L/pwolPQZEJRO4lwqbR9TgEiKNvhOrGFddLNJciydiCIKWMtcOqTNU49GrPF3NvmcGQ7b55xl72q
JEIopW6eNM2JsWOF6b6fQ3uXlsV9gVzsNC2EJuQRAS1DUxZgdcNnTS3wQThJt02zdPD1vn8k+zi+
TRLRPyzRXkcwg1kwWTZ5nlZ3tmOv+2liF8iWobrLjdi+peM9R3V8JN/irqYg7K5YILHLmNR8OZsP
GjIipl3xAlIRf3CWqxHtU6ih/0k6zfDDEtEEfoXoOBew+EOt7Ph4DU6yiPFCfSi9qE6qPYoV8sBL
afixpjEOt7O5mXVF9WdFk+9HYZquXAKkAuVhEc2HqnfIZajau6US2QUm2nZKSP2rNdGxePnPDFRx
IFXPPogJaKUOKxXewhske2SNPTBYZp6/S+N4PyPcRE7qAIbgctgUfY3mbSqwLafaeiSiw/FsipAD
jLs65AmiJAISEgSr7TbW7MoniaJlZ172UVQORyVS5Bbhcf8epWSAC6TiLdTVbTY7G6fvtHsQDZIR
ULLjRVdngMpu8Nps0gMH5dwV2OeHrGpp0uqilUvUWoIaF5nsxF5GMZ6VGFeuplLz0XxUZHlVLuJM
UzR2C6n0YBHKeS7LXZcndwQ8fsXxTsBDWwYpR+HNVNxlqREe6lk7jGr65AyL5o1wUEsv91kNqwAx
lfnznF9xTOZOHbvj6qtlvjNDFatwUn8cawXxP8+E/OyOd08YashgS5H4VXkEv2tdI+fMNNPP2a4Y
daJnZFVXmpF+RfhkAMQ+VEJ9bjKvjADclLRKOQhLTofVQ1e3AYkC3b4xiJSZDOIJRL4P9cYgOYQn
Kpvk2R5fc23+UujGyGOpbggQKkNcf+Xi6qG6Aej4wBT/MQFBY/THGIKfaq/H4RUhJ9cOasN5lKdV
z26xor8k6DHzziGJJKs9FBTPaY3C3FKcAC38ss0i/Q4JeNCL8kQEkp8QVmQo7dPl0/r2BBghwcZw
tvhUC+4s4anZTmvTs1UYd/ZifSkV7TqagYPb+UHVoq/opM6qZtxZQ/qVRiBom+62yZBnp1oNPKyW
V+vIRdnK9HG1F6+KOxpQTMWGHOQ5trmY7syki10zfhqqVvdKs/2oVx717V/1ehNPfMAXGjGZ8Fgi
ryRJDm3XWFG0Yx1mxT6r8b6W8tq+XEfKKM+1hY5tDG8xat0tVuS4eoUHrCsfFeVRy7CUGh+AgwFU
ctNPJOwhSzgi8y/Vy2ypdyjUbuUhPoQqVsue2pq+Wh4HW+4vW4retKS59+NprFRf1UVGCHN7MYd8
HUP7ZHA9ZE5yNTrhPon4EEMyU4rFTjxtcB7Mz9WCIS4Kz7YiTiLkQ2tMrLdOjMgfhWmDl9NVloUE
IZMQIGXIJlcKjM+ztRCkoIr0zqq6EN8+zjKyaEhLMmnaXDHN3w4A2iy+J1mHzY22EKs1AeYol3iV
1D42vXWqm1fqy29EZNxluF3T+Tay7YdxVjcdPGiYqgTWWJ6+OJs6athQk+SrhgzfRb9MmNdsz24O
N2hqyl0ZgqkZ9e3F4VoWHATM+rjaJed5IhvcwbS5EC+ManiEIiI4SWh3pDpZ0YKxJu4+2qGnSXTN
lw+rH3jcFbc2JunD5RMxhuh2hi8oBTysomNU4SRi5NnzQgiM29nmXYdviUTR7FMPN8xLP6iwkAjJ
Dmo9PIYg3CxvSH6T505dt7GLVPUrgyaz/th+zMgjiLQzUWB8NQa6b6PeNInAOz/si3JEGyY+K6ry
OszNc6iZ53og5MFGak07V3Ztl/rtKMdbVLyRm+Fi4Ivh4uIeP8RqcdeqznnMeT8ldC5BYysqFvJ6
oMqzPgz6lp+MZfXw/6fdf134YfwlVXn9VF64yjdUJXqRy699pyrNd5KAPdJTcLhopm3CFf5D8gGJ
6WBtY9i0TMZioJZ/zry69Q7WkHkXHYZuWIaFuO43qtJ4h06VrEDVgFZ3ENj9OzOvTkbGD/MfTKiD
2kMg+kAgb0sp38x/VtMxYqhY5Qe70N0sbT8Oqdx3U/9Q1N3Jd1QC00Moqsgz0+G5Wj7AxK9eN+df
tamLd6M+WDsrms+9fC12c6NwqMyMTdoGUjgxkAjB62ox+9FqWl40cbsrZn2fpPlTbmj2PisfQ6U+
k9WHBB9F9cLTUV5sb9tJ7bd6p22xN94uTKSX4+uNhoPFv5z1rVG732DDbXjw5ZYOMwapLDnE5kve
1mxsWXxnQzapyQ6Fv3qUvfaizWkWSNVhprOPnXmsSN3b4bG87TMozDZ0SIUxto5SxpsyTcizmIJF
LwK5zOoOn355KOf8MGpiJCEvfraUDN1v2dwsxGaUvXoI7WXZqHmk+SkTa57m3S1pQsYCNGpzyq47
+ynsE8JeKWtb1pMSNoeNOt+UKDQA6I+5U5yWElEwBssKGIKXpMkUTou5x2rOWqldW3UCDwG/uCTt
1VqGHmZfjtmVmvtcgXhEyJlI4CtaaCaSB/WvmYgGT3SEPGghZvdxaBSvoFDHdeZFZ/2uTLx6pYdi
9mJ3cDGFbgazYRut5y91ge29H9UHoZhR4CBk/2g4VC+e7XCIb3XsAFsHNIOIZwyKQ3d2kva5Zoxj
PxmKzVz1I7mEVbEtgP1cU0num3ohJoCAlylpZn+AO9gieyZGD8calLAjN+tVMUrt2GNMsMQQ7ZyY
5Q5fnvMx0dNn6npBBQsz9Qoj22BOvCHEZI8HGqTQPCV6co1I6YBQNAuN7VLlT9jk2fDZcZHju749
A9gQgmZxn9HMYnZ+aS5freRKGvqrj1n/4BDBR9ZCFazEb3gzxnm3lk4PXnFOm+qQIehz206QxFUb
C8wRlk+yW66czNo1hfLBlCNUGslkbWLN3jTUH1JsbCZKRPJXks4nlvxxAvrEuE0aR6yeIFZ3lg46
PuSPdTKxUU57pYQzkNEHRzTXURkGXJF7XY0Oq9HcisSB0ixOOMK3c33uMHe6KsZoXy/CLxl2cLee
QkLvBgIHeceDjXU0R6ewa2UsjkVWX1M3B1Vb0RZjWfoOpPpi0SA5rryL+yCtxslXQogYjLTIxAlx
9p2mvEXGkx0UQ79fY51R4soZi09Qhjd2p36ePtDQqB91Uyd6cIhv5mKaUUtB3oGBf0wqeYX4FVNO
WkHNlRVKoxkzkAB3m+6jGPx5keNdTXgRZlIj2pAA6feF3m+qgq3NxOCyZJ/BW9EBlAghsuIUgQy5
lei2VsTxAS//ENSmmuGRUaZdRRYGKSLDEQgc2sScdpGIR88y86BMtFNyYWAVOJvYsY3j0Byl1mh7
Sfyarn5WVU3ssMSA82WXV12nd5oRvTQGN2Ni6Fwtw2xuZ6dpPGt4zFNj2trTcLNeMqEMDc9ha+Aj
LnaixsdmQCI3yMyy+VSWBBVAKhTHjj4NPCf8MRQ1wSWN+UkC3GNVCbV9pyLNYjGLJy2C7E4JjJms
h7DbZFITLi5Y/DWpxL9vcfVie5ZBhlk0IIiRELwkTI4VsWNeDiA4mTY5MrEOzgmsuIyavbOK3FcJ
CoOgVYhH6a8afTzSdehber+jMvdMINghpOANNrvf2aY8IlOnsfkOm0TkcXaSrAjhuVdRA8yDkYIQ
zw8XRWBfjldiFqeq7h/zsudrLYx9WpRXdlad+RwjXzpKuBesqKr22phEv4HiQscWxNSR17BXIMcV
HKxDJKz39myorrLeJE66HEoYLz9joMm0MjzWeoz0oIqne2cl081yvoQhp4NpiZObNOpq3HBZfYXj
Sj44WPWovrsusiU+ClXLTtIaF2QyFRhGrnckuMvxQPzreKCHL9uTE+ANidEqHJJ9NY21ox5PytEc
ksXVClXsCLYrPnSWgxVvsjO+QfDTeM2Sqyrtn3DnyY2Vk95owVUFuR1b19jN2RpyGSZBm/UsIkWu
H3Kh6wfdjK3ChY86VSuRhI5hwq0EHDIPHXkYsEGWByq7azGroWIjAoAa4J3aKVrgFPfkI5GZl+Jk
4pibKxvT7o7xYIG7FitVYMGiXA5u3B97p8WKEhdMtYPfOjgmlSbTtrZePo2xYblG4tjkadqfGmXu
94lJ+2GtMdE2zbzsEvQXQTSEX4nNObQYnPYXV8+A+d81dTX/0lnETLGnhQbHJ6yNyO/S/8Xemew4
rqRZ+lX6BVjgaCSXLZKa5S757L4hPMIjOE9G4/j0/Smr0V3Z6EUVapu4yIsEIuKGXKJsOP853/F+
K300N8msP+lekQRE4v60MfFpgqRLaAo+Vl0CwRQTC5pLh7al4R0BE23s8q49GFxd35c24/pTjmTu
Jit+F7WCSMZ61KN+i/bLqIr4IpfYAyQ4M13I6t95qjd/KZ+d5fizmKP7BOShh85HQGCcWVFy6KVn
K9fKXZnkJbXRZb2bveaVkLPBcE9zA2mSmuwVuEHNTyxCOdXJ6nLeKYvvs56zt9prZz1rdyiixsAs
IXMWVHhEgiWJOxgogx/akxefNEOWYSELnqRUFhtRGS9TRZJmgA0Ci2w4Mq1Y9zYjBfLeUx7gQJMb
SL18R+ElhORUKhSMzeAy2+xXcQVUOAR5gqu0XdXN0pMD65HJ7RbOAiwxxi1i+Kwa90/5inOZZ4jb
GIPuHwrD29BR/xgeVMfaHR9QyxHDQa8rWDaLaRCDiakN679ybd7rdn0geITxS0CbSItQ1KBghcgZ
V5NdiUxd+5XyAXUz34XUnbAVUJCaZsZ17gXIu47Q5bwljpZkGath8iiZd26qsozGydrqXfkY29r7
/SN2LHki7hZMrf1CaUrCvTqHEFzmP+Yw7/IR9aE/rHp2WdvqoNTZGR1r0zmwOZo1j3TQH/3SfZNh
vajS2GpZ86NJ5wYAIHCAhJAXlV6gt8ansnbrRAhWo4gpmHV4bdY9O9YOVIIQuSLd6c31lrDYA+ck
OyAjz+2T8jk9WU6klT6kVIFJfGqzCstm+UELTWaOBTHG6TOKELqMXQxbzjoh0ZGrPqsPjiy/geJ1
TGGGQzbL8kEZWrX1TVCFcY6VYMz7s+qyHcTBv7Vj/ZTZHOUjO4pJ0VaShnln12B/Uc8sESgvT06Q
VQPbWM4QeJqttEYOjLoHvdBe3+1cg0UxwMdLOOzNojlX9c1OzCgdZv1CRvJxTdwCh5t/LvXxO9YZ
ILm9dgLbQI4VYNpmGNN92eImqGp5sQUnnU5iTAJ3lU/6Jm8GyHdq5LCdXtfmNAw6KURbPJmlASiD
gH6Q8F465G93PK2/oeIHTMLhfunJEA4lSdFeK5yNMN2D1bmfaMhEkZzxF04Q9K3knPNZhcVoY/1u
X8Zswgm1rmPkeRet0o5OnURNO/4SpTJClbO6zN2ybR8IQBpAT51sa1MiMxbz3m67t7rVVcB+WI0t
ieq6XoIRhoUu1XJ1gCoMBt9U9IESNoYIS+Vc19GYQ93iqySK4F7p2YzkIGSdEP1ky9VHzYN39xfC
j9Ex9JqkQwdPoYvNapUPVe/we00S4nRG/1Zt+lLHnD4qbb265jblUauO/HIVeLn3mA8QcBOzMJ9a
41Bb7XzxaT2DeGebYWO5RgR9QMc6wMxtjqdj4vMSGm2tjpmY2gjHAAzD1lOAg51NyQAc6V+KCLKo
z9mO9Xl0Nqu5dr/g4xIvzQe4dyMgB48zKNlx47nxnSs1qW81OKULAVjnqajpGS1s0tlJ/4iFpQJl
aW2bRLtzFA4jGdjMHh8MkLsYocZyIosDuBwqQmzPwdwBLOA44YtvCw/e7PY8e6icGVlm5yOP99Xw
UExvef4glwczuRnJqaveB+vmytvWxWqz9Je2GE4+0j9QYfPkuJdxOY1W/9Vc2Db86gbqmO3sybYe
GvfqOq82UwZGmfm6bLazc+CVPuKQGM2nSf/CHbvhyP6ZNozQn9PkhLw9nIV/xlBruMeSeYCmBwkz
5YFYwmB+jvr7ysv3WDpjDERO87KUf6r+oZjP8R8iNZ5x1MzzTNd21sEDYq5vjC9e+lkuL6rb+kyf
pwdrOTKSzto/RvwoFzuKWem3unPy1IPn3nR3e7cOAB5S+1qdzBhu5lVOhC2d64QlMTlY6pRxFeIU
2XMSXx9G7TrFx7ndMeA8EGVOvBPb8dQCOz/WxcXQcU6dYS4r/zaLyOSPLujC9/NT1T1tHf3Bqj9j
5yTMR2m+6+1D/0ZaAZtmybG3eLybzuQt47jwwH8YRbjWr74VGjhvHfj5Eag/nrE4Es1xMiI95cfg
8kxemRvnPgZk7kSQHjlBPDRjFJMImcM23TfxKasOBVtG+TFrETbSXt4GvLO4BlvgwFv2Hvx4a3Nz
ph2egkU9gOxNjNui7+ruUukQlB4MDMXztqDW1Q7GkuktU40QXkoBXRQMuAglpCcNH/N4cIqo01lu
oY/vcGyRCzGYSZXbf1yj8bZERU/kEPiQeUy9E0nQcdllxSWrOHmdbWebtmw3t6HdideWcUlmfQWU
msp5Z3kHvjSWCgMJ5CDbK3G1rUPvHI35mc7pnGCAr2AJow28DW3gFHCp8T5Edgv266OPT10WbwJr
ulT+tob9P0QTYi3Aq+98igCujcOmEB9rssNzE+HLwJvNclNIDntY9aK7Xcd/zOY3Czk9vybD1ePL
Rqp4wruy7czTS/NVPGE1KtxQlyeBEN8cLPuqWgxIWyLNQUdTebXBlHCA0qbSI8ygwXw16u8Sw3T2
YHV7jMjoka326LeX8c4H2uJNaH0YlPuxOM3mSbS7vNoO82E7aQ/DepDFljolSEltsdUo7fDwIYCM
LbAg73IbdPCWenHR7k0Nv0zgqGB6DCRXSBEisfsa5s5Tnx8ze2u50T3TbfHvnTVvO9LPxTGpSc1E
eXkkJ7MUQTtGxLb5ZE1/Jzi8VtvUIg2ywbspKIpvThV2sWKbdbvSuYYIN/zWro/0MoBdOybBwvth
bFUXusYWg2M0xNsKyanl0TjOlM2lZ7Pcc3sKS/OEZ7Edw3Xag//TK+74QckyCVmudKLcieB/lJxl
mZLd/XH3R4rjH7fRTgWqPmt3m2fQ96TIQ+ul4OMr2bKCxghkElhFiMcWOPC04r3fyO+pDGh6yDiO
odp+e+nO47SXYTfeYNdOBqz7gYlcJEjYb6ZbrfCs4HsJybVurOZbvsZA2XDuqg1oWB6VZGK/DjLo
wP1GfTludI8yMS4A5x8HGmnnlAFqwGVfJpgt/87qq8MkUt7WMsIXIvMLRl2YKhmfWL5jm2VGiBtq
pYmB4dawYUtviqDBclVf0jLS23DyNkHLUf95iUHTwpvfGN/1F0SZ+Fu7+3VmtqXQuNyP13xD/iZw
UoFg6SEI3fhR+wPguDMJNXEpYNa1yeuQl9P8uN9dRQ5qj1uzng7l9G37OwYHowgCUX0laq8p2hma
ER93TD/gLOufzFyacLLXY1esT0MVcwhN/iYskyP6VDWaV1NlWljP3i0pEnrCMbn3+Ng2DKzegaRx
WJsPLnjiZJk7AvntL2u9VZxrGiO+6Yo9YFlCOoCdLwf61YJxfoX5GvMlh14HFBgUf11VfxSnG5Fm
YdGhW1qVPPYdPUbTPLwjy0coYcOGKc3RteO7Wy7EKQUm2y8XzipNFVgdOIe4fpRVucHgyormTPi9
QSl7Ak9cxshvPBiGxS5/mVfeMnrarsXAFW1iKuk2S5S063OZd+FgpS99Cf2k0yQJX23+hOq3WQYP
Y1mlTcHUMXaBsSxEtWwGrbzougq19bTsAGDZm2Hh4t43jyVzA9ZYMIutwsE9KSoxDMmaQwqjtyou
uO0m1/Vd6jVnJ9vPzJ+jwXsAVsN77ibMqwD1xuNX1ZSvsc8S57hfTQ7EgVuoKPjRnTUCXj/QM6Y3
uwm5QPdynNZ5V4etWYBvaJoiwhDYB51hvyMrp3e7ZcUL8tTEJkv0y9fMjw7kCTeV/GnGi2ekjY3p
NnsHKt++aXoCBodFXGgaBOGmwaV8HzfL35iltrrVe5syw+MaexxVXT/ZTDSdCL1xg5JDUDbYu3r0
Ka5PAPeMfhPY5fo4845XgEZNOQXSZtf0s090lZwvuOHK/dx4eALbfTq/SP3DnMYLfKqVx+E8ZTZv
nPOBTvJuWb/hxERW4YUa2c0NGCM8A1XHiFD8qObcd5TX37XjnKGRb5l0bCaAyQb/fKf8NPZjUsSP
Vjo1AaoDoy1BVUxnfvO/90q2u0WxtcJ5x5vqhLbP3NBPnhNuYbY5f5WVtpuU+2F61XRivBe5BQzR
kcKDPK72/xoH/afGQQxb/oO15h40/qcM8P+sf1L5/T+u8vvnT5/+00ToH3/y36dBHtMgJj2u4xPa
tQ1bJxj5vwPAgl/RHUvgfERiIzj5f6ZBhv9vhnBdkm7CM4jViP87DTLMfxMm/ynfYYyEAOP/V4ZB
xj+PgrAd8dIMEAvQ9YXjMZf6ZyuQ4FowGkOutnJIpv45HTzvxQWO3XGkUPJqIp/oOHhT2DJD3TBR
Z0BsmVa8pWQwj0ooSuF/eAv/Pz4og7fmn8ZTrs0Lcj0f4xf2MAE/9f8hNOjOKDJt8c2oMXraXDy+
VbFg+O0NbXug98a6KVn34ViM1hFnqLNzCKDtkOq0ADsHm98ym/gtO1G9KQ8d0IiXbIerxDknYjRP
hbFODNhzee78/Mei8PH3rIYFwY2h+abTBjvQOm1VwZzgzlC9m/2Gyzp9mAN5t33ucWsRQ0HOyzfH
An+8LPAmDCg6MhbzN84qAnBTCr4YBjCahIPHQ25cB+wTRysPsZfBh/5jFJKek5jTuw88eFunvrVV
BR6HrCxwIvRmgSDXjRzCauQO5Xr9YSDC9yiLPHvsKg4Lgg6DrfBtdWVRiEPMQS6K4CyDodZ6YoMt
bspMsSFjIjFf08nXCNda9q3VWXmJXrjOW48V7TxpVUHAqPzqtRUHkWUOoZtMCQODsg7wA80BBJ76
OuDOjtqp4646gJ2EAK61n0zw1IvTcULwM9IxyjX8k28XpHXqyQECs9KUay7ZNrbj6lhV0iZ5ZmUv
XPO192nqaGLwbbnXSoy68Tx5YddgJ1pzffqcRtnsgb1ztoxbFSW9V/2JATlffNwLG0B+HJvuxjXe
2GLrVkN6SRojeYCkmG8LOi7evRg7aEoyCK9qPiJd1D4oYs6KupVkz+iddZRIIOXu0NfhVElgduvA
sEzT8msL1/4jA6m7q3vCemvCIc6aG7w6wPkOkMK9sOqS9Fo5Pkk7sliA4bxy2+l6HbUAMbdNrkNb
LUQaChBQl0QqfzfNbcKdVDPrjWaMCz4KVKei7MwtE0ljWwzzfF2nbjr3iuDIkijtqCt+JA0I9A24
o7vzTRNgQyOtsCe2SEFlRbbFdt0nHCbqDEU5p4IrI3SytMQaqE4Jzbqjl6bLxkCO1vpOg/hMLsDt
NMqq/Ir7IodvDzx3NORQsoa0E3txD7NQMdXToTXbh1ZWSVDpdhXkjdUTY2QckrcWPOXEbOej17tt
1M5FeUQbUoFUmhepXIGW62PcFZuyWq0vqrmqx0bTBGtH7BG/01pMbffUY7XP790sCwFtJDtJApKH
xA/8pZOwvOT4MM/eusOiDs2oUNO+dRJ5AtIdP656OdNGZ3BNa2T6t0poa/VLVWMzX+PzYkz640oa
7CNh9d0vQw8vfKB/SI5je4Gnrw4lpqITvUn8ZFVTpFE3lskJP3l2BP7p7NU0DL+lXXZPLJAewPhc
u96LxXeMaOO73brCJ5cNREtU2Q4D3hdHcplwh2HZeami4GzJNbz0zWLpLmfGf7UC/XsrEKo6VW7g
STLMOv/qBkoMYov/6gb6b3YDdWt80YyElEXBxWMkayfNh6pNKydkJlxXHKP/K1VBSb+6v+2K8Myg
aFRgat5FuFBSuLtVnp0MrUFIGzLGP6BG4kYx6LJtJp5yLNr5u2qnWj/ILB/9N2OIxQv9KtXGdDCX
YI42QRK1VmQOecsVaFyHb1Lg7MxGbj75sOcjCuCBn48zMmPm12dXuMNn4k60CVWj8T32XROOALGj
ikbAKB2RD1qNOS4U5FdPr7BQiLjCSgNjAONEG0htQRlwG/I3HunCjDbFwGvIavgLv6XU5a9uKG6K
byME2T2IV/SB+FRV4mwS8BoQWWfr15rYn3I5KVOGCJZ6h2koaV9UIm4pKsRwmrr+BxIihkQXNcQf
PsaqQUgUt9wmxdynr3XnaFgrED9McQYTEJizeQZIf4JxjuPzpSkvs/as4jxqBp98OY6/Re2h+OMM
KhA/sNzN48Ng9wd9GX8qm0y5QYYPAWZOfRkQJkEY0DcMjQ/eXG2sdKbkkRNcndHNoO04b6JpmaRx
vfisd9lBrHWgMw/U7ekjrec/OBpA8p0t8mOWOMRr+3lvkzHdlSEYJSNLf6MPC12Dyh9VqL3UXZLD
gmLJv639Z2BH63Gb8hd3bOn3DC5EsVmvATnc7nUomU9M9bkdjsTPNlwdXspMcd751LFO9OqKAyWq
+8fcJzVZfOfeGBblbfGRH5wn307DauRF4yneWnXhvdsLoSShudeUMk9Sz/HfccZOk97lfMjSoZQ5
f4tr3pNBACgt0megDoCWVzthEZN1AFPaYj7IJPtFErs+zLryLmJqylMfw8HWObGEPSjczejj6Cls
x3+esim7eHd8QK+dBZjFF3sRWehaPXA7AlKaJYZjJ2OGdqWRbeloyEOqdfXQ6atb2mVGiLzRMtlr
LgaD112BIrKRFJ4agvMwDKA+2dRLWlyqwXaovSjlN5UADRLxgu+ZRq9Qm4zx4Q7gP4xGNawb5Xl1
hiVNN5sj1QEet3n6HCgc8y+ZOTAcpfPhgWKrOtCK+NpOPWFD7cpun+wn2aBzMqD5iV3oontGbssf
eqNKN6iLxP3AxSvQEebuqXB97NI5zuCWuBgEibsRlkNObssRQoAoX/6p1cvhyHqP4znlIcOPAIqB
vzcAsapv3RaH8NpIego7WfOcde2OIR3qMTh7PEZjqt+9/Kn2yyHIGxG40KM5S3s/MnviXWfxjzKw
Nof6XpQ172lxLwSbx9wlAAgrmgZPzCZMiNJhQNIDvbyljMx479NiOtXwdfYrnfM7BW39Ps/Xo8Ka
NQUuuuB43Jj1YR2g4mutQlAtuVt5crkjN3QZB4X07HditmsbEjMAbmbJgcLtqnXDurcyxh1pvtzk
7CEcFnKkcs+HkuSYYLXBw/K1ayueR2/00vPs4OpCVhoywoIrOr7TNG+aWFc6GDp5v2hwGdwVbdXz
KgiKrZNAZpuVaT1IhCgyIYR4zXnxj05exrdGK/NrbiGuSLsFZpLo3Fonb9w7ztrshBaDxPCGGYHJ
9KzPxu7cUPmNDrQiQcDKYveypGX6JuXSBracZ8zOdbw18pioKXchdZaYHU6C1hc4T+n97pdLZO+E
AhvdBn1iz/TD2GV9KhHHSuKeqNm68WgmusnHTGdj01TaxwoT6ZhJLkEcweUlLxlYLoKxh5P7xZ7O
xvVXpqv5g/KeZTe1HpRgg8j2xrU01NjJ9Da2SNrzHDP25IjZkkvPz5oxXUeQLE8iASvLBLE41R41
DlB9M+Ik1G5yPRzdc7VyGiZUr2FTcjI/NPt74YUgRd+hJDsVcxlvsvbKyP2QUHW2i9m3TgPILxYv
EwSyVTXmwde8z9LANeNRG0IE2CLbN5OjLUiCmH9peTmY0m0im7qQsF4JCzI0dfSQpkjjE79Tf4iH
PA6FWJ2XnEIpdOLJLiI8SoRo69jYrMpTyNsq38cFoEwah/NXV/ORMHmCWFFB6yz7FAP5h+60ELVI
kx6c1s3DgVH9rhPNfBBNiVOQsqj3ZB3jirsFrmh3MvVniwTIQZOKLr12lMeqNuItbyOm1nFgRrp2
LLmWNyPMZnLcSfaaC5mTNdIJEf028JYcKFpKfrWLiUmUlSByBh3DPTYgFIis35vLiOFn8vs9Oy2G
lrTgQmsy2bLKxXta1j4Njcldg0SpPNSQD8+z7k9nxAFa3YAFYjqIrfnFnbP8U7eYY2HxnyPDB4au
iMAcK9BCm8T1Poykvwxz9Tse6vij7jyxHZy7fm8w2qjK0dgLcpgY5KZ1mxNaIlcyVHtfCagcVJUd
i7mr926lhnPst8YlG2rrJGSqRa5D8xsFWskb0Ai5lyglR/LpmEdw79wdCXAFHI1akjxms6CA7tAO
Qv2yzLw5F4Obr0E21SIspqk/Y7V0b3Rbm4eS7OquoW5m75NgQu6M6+RoajRmEEWd5wdq0TtMSJnz
Wjh5SvZXOe/0nXImEYNH8ePqVc2u8TUsmRT6aENgmxVDwkE17+tA0ahnFRPsa0J5PTLASViq+kU3
5BD0aPCRJJ51Skev/DO1zJBdV6PZdyzMXdF4AHSsgldEKQJjHrjE9ocYcyZjmfBv/UqCFUZAdvAc
rut+nEIWMbX6Nz0+VMfyquNz7vczZYpDx7KmCToZyoEMDgaPF3ecfOg8QBexS3Z0HRh3S82YPJix
GJ4dKBwHHcYITqO83hUFFVEMVxoROrah/2jQ4c69Icn9kvsKXCPFONBNY9Ro1UTr2GBysOnYvWn7
MumNU6znQv3xccsy7/eaaC6r5I9DveCuypbsOo+ifQZ3nLLLtv0VD5jzWCZuZzCJSwWWJUsyr7Do
TVZnz8+KpzjrrTNlE87BokV8v+j+/GariYSd3WbHWVru85Q3jMxm3aNkyGXDyFz7zmSxaOS7F0Wv
AiLOombQ+VhRb9ySe8b1sn+hejAm0K+SR8L35sXM+vEgBqe42CASw95r+xeIfPVO5BSyyVZhb9bY
vKN+0j6soUi/y4w0RpRQOLGd+qV9Trpm/sjdFCKVi60DY11VAbco1pcp8Za97tMg3AEc/5Kiyi9j
kR9io/V/Uw4wwkwd40NL9dTechMGSIVHfZ6TjPOCF34ZEnBaa3Kkv11+D+N9xxLIe3tLWd1Dp7Ll
VZgIGZi4W4yP/IAzyynUXZwLJQCr0LDadKutPXK81iGv0fI3PdMIaPGjl8OZCEfHaD8rT77Veq+u
KLuDsZQ0H1j6EsY6N4+hx3iglFbs/LaW+7accMvPZf43b8guNnC1z3SmiS1tQYJBnbU+9iQNdhSv
9S5GDcq+gtGmDWdz7zbLo2IkVL+xKBIzj3CB9B/sjd01tiwyJMmETZmKUeOR43Oya+jqxa3sKljd
DK5UZCUtzVDgljhqroC0dp1jxu8G4uLDJGsRNSmNOJU9Yyy16RzcrEaWp9teUxK4t+OOyTmbZPle
doxwB+rc7l4hw3jxHccgg+YVRc8gtsrPdNonJzdujf0oYv80tyu2tKquOHPR4eY+EBLOTnHSd0Cc
F3PP0Sg+rhgS3yY4y+TujUY7u01hXaSmTzsccgwK0874W6KTDYF7f54DInH4m1Nqeq46bWQc7S2N
vU065vNQmcmxXEzzhTWhfsxnQ+560gA/uuy6nZlTh7fFc0/crJNM5jPN1Z+nqltg2Cb3b1DD5vBt
eMrd5rGsifW5Dqm/Qp85T1OrpX7R1NUXe5XU4l0b4uarNaV3cGxrfo2XZXoWLS2CgW7gE0jWFsdM
5rjVZqLl9GCM0nlfCt9+iBNlHKmKyR/YJBUdo4zPS73g8LKqJHvq5o6gqa6k842VDqtuImInNJSV
3Np88g9WPpMtdGRyKVSm55t6xpQ+DvS7GawbMsCAJ8iS4QnHCVO2pH/T7K+tpRIKWFGdzKwZX/xO
t/ZynWFnNsJ+q3mENWgRJbiisQXDo2bGie6d8GgafFa1qyXHIqlJ2KaT+dwzaFw3tWVY3s5SeVOE
jlGtT1zaWvJbDkaCiQ7gYIZp+7OCkLxR1UBIRA4xaCE9fZnNnMneWhiuiyN71feilmqbp65Odbj0
siQUuod1qa8rf++2PnXSI/apu0SKlUAjabwzfNm+Dk3FgYGys61o5ymME1zLteXB8cjAjk7VnSvg
tQzal7Vot61V5xeV9vFVrut6pElQ/7K0vqOgZo4P7lDpp7GYcMBYwmOk6k2ntm9Tnrm42A/JIh+X
QVAjiDR8ZA1f9s40Zts1jeuw4sb35pi54MXih+E81xALJC7BMNSOFnfiGWD+Ii6Zb3U/dZ23f9g6
16fSbeuzreSAf5S3nGPC1N2qyomf6GcsDndqE50U3TjsO0U3BtpjUxzRP3xzQys2OyZzdIb9SULJ
7mbOlTgB6yhufNE6ssOWh9XCUeOvnOtPR44D5symtnXrbBSN9sNuyyRSU73HiWkcFxlNVsppUu9z
A5qhQ0sB1pe+/WVTDPm9UrZ17saxuGJUHPcTyaHfetWTD63mldBsntrp+8p+++4wPOE0mk8paQer
PYg0ls+65TRYD5d6fiunDpyK0VckQGdP6T+rmJb2mKgSTBCf6gg2A8bT46C7jhv4rSX+5EXqUN4w
x3oVmEV+B4m1BbaOYYrV+zCb+MxiGmzbkMfKOjW+nV3oHsGWY9Jp9OhS/uJF7LdkZbScr2uPJfM0
YkKI+Zv4BxsMmQyNqr2bZenOB7qmYobfGgPRWptYS9jNJmXXXbtq2yZ2+5fJyeuzlLZJWNvyh4Aq
aPOBU5V4oguWmme4UKXLrw05brnEudZ5p+8H3eS26aaZAHtDP8bdOe8fBqQi3DFF/UtpYn6GZ5Zu
OdAKlJW4i9FUVq397evzxFVWzGk4AaUCXTMgmlsMFbkeSBln0FNl9bcffe1n1M3FDEV3t5hPC2+y
M8Cz3HYkS5mRADYuyUppOCvydiVPTJdmdrB1/rKNPY0dNkizg7QrKPQIqU4hc82czMEC167rbsFS
+jjhj3yb6inbjoPV3fSmpRNKGZ/kJrWHGuv7G+03NuqTp29c3894oteBAgu/S7HvqUzcy51FeWJX
IOcZqyJl+F3Ozc6ssoQTsKlnJ8dfqBGk+EgdVUOEkuQ4I6eBVkrM4Lbzev+MKSBMe2rtwblA5nJz
ZB2ReOVn37VkS5s0P5cx8dCq43Gg8VacHJCEwcjvQ9GHgQBrtv5eCBqBf1bQq9pWntiuMgY4vf7E
Ojfu1sXkSltV4/LEj8rXR0E6ekbTIzeRmBTGMA4yrvykoIyFvbQXslpOQBm7Bv5BpgiDo74Yf0VR
GOUuYQVHt6KV7Bi7xuxsNHa8V0dDk/QHrhTdrMTBLl1yPrB58e+ONrbDvtWunQ79LOwIFR1NiAFv
otbjG5VJDSBAa/gBdYx7TyvjfclNL0MnKngmC8iDRpSlI6Vegsr7iDMSJmjsBdYvdx3vps+ko7TU
SB2um6ttdGhNMbc92+aUvolXvM7aZNpqI43xNBDoogjCcdwPhy5Q1Dynx9ekU++50QsrX4n1p9mT
6jyWDR9cwN3+qxNbXrUqe3EKKjhxxiz9fhVom0EaT7CpiFzkf0kc4fUEabbBKsR812FvutF5DnV0
8hayDVACVRLSWkgFiy+LYgX8aM2HJq39dkOiwPyGA11eaqV9dpMzvRrAMrYj/5eElMh+gK2SkJlX
jF0rtLWdr4v01uJoxS7s9M+zPYmdNRn5vtFX++/cFOaffBDylbXWOlfJNH94dGDxUZNze1aLjonH
YMpMxhxh7H7kvNfY30+jSe6Iv2O2jC/dqpUva12M2D4sT2HNSxq60eblkes+B2u7PDJvz39xMYHq
nuFr4irV84WuCe6M3uJZrOnYIbuhLl9qoy0u7qhAL7AmX2PXvxu5QdjuRkrnGEFq9rhDnwGxpPFI
P+SwLUqc1JV3aB0vC+MS5B7mcB+ViFksXDgqoS4Z2bajJFn6IrUqztFTqoYzR1EdcyNTKFj1cscX
VYimEgwSf9SaSUcgRoaJ21ZX01ndh2XJpq9u9OjvKK1uJIA9eTdTLwhDTTDTbnpmVE8OCK5nU7Pn
K84E8WudFvk53st+OWgm+8xT7c88eCrynbH8lGuKdjASLSMJKdeLJFEdzk4zHZBSenT22EauYbl+
66u5nMPOm/PXzqzq64TQTkpqKIu30m6qLyS1PtDo09u6slnDZVI4Tk0NlbpNhX3l/spoc7Aqbz+C
s4QZJYHFUHs43ICe3924Zd8fHYCDD3EtmTRaILao3zVIqqmSkkm7IXLWc94wsAR3Hk3eBcGSlyVv
3bNyK1zWpex0ghxZyVHYqPbDkE0LK5SwLm2FTx6Cfw2kuiLYJiZRRp5mlF+ppIOEbm9/59h29YoM
jzVLAUw6FHY9PSDqLGc4ax2KiPBDr/bXvatlNXqhPwILkHWNR0vDrNCJqdwm8OCwfGb1cWrIkLJA
0z5YUGBEFGwBPSsRTyOeX/+N9WVEJ6bJ8SXvSu2plUayQ8x19v5kls3GVrqOQtc6JAb+F3XnsRy5
kmbpV5kHGFyDcsCxDYHQEdTk5QbGTGZCC4dwiKefL2pqaqqqu7qtF73oDe9NS8GIIAD/xTnfoadh
uhPzx/t4ujL3GffBIJcnBDKgUWSEgt3vx5ua8/aJ3EtFzTFbgDxlJJ/tIg3ek8CSv73Jid6C+6tg
sDIU69Kq8ncOLNIfW9C1uCvdiPZABO+oGubjVC3DqU6guhKcxcipEgn2L1EfwInXG5492Z6nxAj7
FCtHbVJHwNrI64M2FZEaxehRc6QUZqGMrfnRCEaLpKWsZmAwz8+MM31YqMvMBoLj3r7Q72GEKNsk
vsMyJZM7214+UaCx/2kXGRwrL5ve83IGtZDIKf2g3GVkKZoJREbgiw24Qt5yT8LVU9QowMBRhjw1
a0TJPtpAViGgmeySQQkcvHJ4EAwxvZVB6BWC4Cz/XVuOfq6qlnw+e45uKlBC8LkU5b7scd/YyvN+
WbK9jw8iUb3ak6SkHHiuYFQC1d9RuBEbSxeN1E25z+UgDTD8yB8gMov2FqvJ+hKVdrYWCB6kbHVv
rlw/Nc4QSIEi+cSQcsPIuwDfsNMVQ++Bz9zJmEMWGcziDOcUa2C6IpIUSW8i7Tt5cEVqHFyRG1eC
sD6bHnsNYkpmFLwxL38CsNrtCiuen6oofbaJm11rEVdrlPbjwaZQ3YoxyU9dXkyvqUrM0F1KD4Bi
Gq+FP04/7KhoN+aCCTPIGvZeyoiSD+2CcICjnY0hA5FuTQ4XczIjRX/sQ546aatyf6SL1e1rgp5O
AfXPOsDgySKxnJ87rIp7boVikzHcZu1kDt3vPC9mNmuxeF6UtRz0zNVpu4RCNaaQoQl26LYgNIW7
y3YCWIxv0hQMaC2YhciwaIURSo9xXFsyEeV4yjfMatudjFNjVzHsesbM1BzBg3enNHHoapk+kmOe
O7P9G74x6QSAR2+kIqRrbrh0p40BK1qbDe3NLBvnVgUq9ddAho1XHc0d0Wqgkj76WURHjHJMq/83
XokMd1oxs34cAZiq+2x7ElHxZz6YcciQmBK6Ihn1Roxd9wztEhKW5Mp6Qy6qHl2R2GcPVEq/+m/R
H/4PwqpZ3KYAI6CR/Wuu2ubrG3HhPWHk+hV/tf9r/wWuJ/0HleHf/pW/stacP7D8/f88kTtR7a9K
w3sIiesiqfMFZmCITX9TGtrmH1AlkP8JR1jCsxEA/j/shPmHCXHfNCnjpQMrwvqvKA3/WdQnKJB8
H6abyStB4PZPor4MTRCPbgR1dx6EgKmjatjmhFVaHZ4HLDJ/91n9OzJC5/7v/QPZzWSRalmSb2qR
euj90/djLdLUjeginj81hFzWSIPY4M7v5DVxnhKKcoNnO3cuTzGilGicxvum+ZySYV6aAs30O4o8
XD9k1CJST1+4OS6+P/9InI8itldlWsLiYqLfMduOvzxAhP/xO7h/8v/2HTgkEDtkGECE46f590Q4
AMo1Lk0VbRt4i32uDgLHbUJarpHdJoOZ4vNok4YWtxARG5C4bMBaL5TQv4NYb0xOH8HKzOMl0lzk
YGziZoeFA0YGK024ot5/FkDmoD39Ny9Z2ig275pWkHr/DJYrE78xAjNGIb0MCXMz90DYWnwupuDT
8PeB7prblCTmqgfgikt1ycLCYuAz5scWAv+fKOwozb3lmDLoXPcLWX8ZxsHDklSf5hLcV9Dt0Wl2
QB6LEzUc3FBjhNDnpqCaqrBgPCOBDa6cavy0o994t9lKJFuNm3ecxhUB2URq7mJsIExLVjaT3gyL
BcPcnoHziPOiA6qkKPu8D8vnn5lXlS0u9KeboMlC5tObKNCh8YN2CXWku5oPc/4lQN1BOoeHipUb
HWP9K+4E/pRyIwzAJbh2Sq3Xxx4hmTlsxiFgi7dOcg6w6YeC9zuOoF8995LqaZeChlgcAVagAnmQ
rdoV43vm85oUxOKKP/zojs4RqkZhu3snb3Zm3B0N4Z/jxDuwcXi2On1DW3e4b6Ib4e7kzFRa17ig
sW+Dy1s+YcycTCUP9xfF9ntnJmLt8oIl7LTS5yxIWDGzdQ2i4jxH+dYeccEX9YPjMJnoHCABJTSS
GoNP2Yf3mJ5JXNxouJQNE0+Hodn91dY+WTx8a23GZE7w3+r9fq8UmAqkq9cmb6936F7Mq8Tl6lBq
GS11EZPHyd1k0LG7IKBOvAa4CwbKINn9GAh892md/QTVPgIS0gTGhc+zOdfNsvK4+ocAYAwwdRWt
0pKBdDpvyaXdBPc2yWBsyUarYkhZw1mKO8jI8odXVxsiD/iIK3vVkeIlQLXpm6V+TPIo45vy40O1
sJpk3zTy9gTo7amZ4E/YHM6PxkjsRYZLN33Ox3pvtNe54YbMmgOnM0PSjc6irev+CES5Tlx9waq5
quKfCksAGqE1mcibO3+nABoGDPAv70pa/J7EWFgSodyUn90CA7oY3Z9uZbxJw5fntI8+y4b19jQb
x1nF7sYf8ls5V8lFWOpxhKW6s1AnkxnC7bMQooO9qC7COwkypAzrWC/XLfwWLQ4iiYyV0pzqhv6N
pTYDnqLlTiR0WZTPh4qdIR8tb0pOEYvnphrXmTUofMmWeHX4M+su2daxz7LZXkIiq/f+6D6rDF5B
04Uebk4YuCbAmsaAmyiwjsHbrNHDYLrukuhzmmm5IXRd8g7BVaIxDEdlCyaS3aDXMDYNkp5Vi9iw
KinWSAflNYBCTGHYdIdMZ/FRG96LTRT3RYJgDC2v81kG2NyaUpImK0xx9Et7XtOR/TmxH3308fUN
wIJf3aq7CKcjWjDhVg2w6Ke16P/UgTxEZhefh+Y90aQYOYNz02POitexZmyWtNK9pS+GW8VYt5vP
/5ZS51/m//xP5cxanm1RMfzrauj01Vb4L/J/YM3+9W/9tfqRf4Cw4aC0bXCKPmb+v1U/7h+s1zzv
Hk/FF6qcv1U/lvzDFRbSDJecJ0hYDn/pr+WPZf0BOetujIDhxf9w/v5XSLNUWP94mgspfVt4DlWJ
JyFP/+Np7nWC+4iFPjQisZ+r+eZF+W+QkHD+842fe9t79oTjPTtL8aEY7v/fGpqfd/y3kL6/j+eC
I/bvWD0IohOWZAwoeFP33/+7sEJ85c7iLcWw7es6jB1uY6Em78J2xGQkShM09dICqTV8zhEDeClH
a9f63smse/XaILvaGhlS+TTD8VoK/+LzGN9EHcq9xLUvDZ33moBc7iV6oF3SMzkQrA9JVYb97vvB
r9rHhViyzcTt+ppW1vBnkPXvWeb5j/f/kQxukMOYP7BL+bdERM5qducwbkkTgQeUWD0h3GN7bsoJ
9101HNPCwoY2yh2n9rdHdvaM++Zalz1UyvvUzlHJsS6TjStacbhzp5m5L4Ri4EZXcXzxHBZnTmUd
nFEXp798IVgTBsUY7CNWh06nQx6N33WB3C9doYIkbSgtXLkVyResjHjTeKzuycPot+2QPQ3Cg302
ogJlqrCrsruYj+QdbCdvnu36R7uC/h8FgsUcp5MbaWQoTXztRRRve4td3GTOZ5tJ1YqQqwUTYk4Q
DF4SHHJ0qmAbmIkWrJeXBEO9dczFLbISsnoKnPEqp5YhH33Vx0i7/KtIeCbLAleiW2IYLEdlMVN3
gm3WLURPFPbehPNPxDVrdny+cCN7kawBIdO5p7dFI44kU/oSlVl8qH0gMxxXyNr0wZ2sB82BDA7j
LZYwSCcMEGwLqmuCvAz6lTj5AFTRVDBkY4NIK/oJR+xqIpMQQT8/sSas901lWQgrWZw2ZfU14vtI
/c7E7G492DV+2zTCmsoAUKwNzR9KCN3xVdtf2tR5DArg9k0yQpuMgX05I5+xqVlXdtog1AGrqKkF
/vO6OLat9cXKEDKTCxYHajlGY4Wd2PMAdqo3vE773i7eGkeGeYdDxHPupfRO5ggBDC1/J2l0dqxM
wRvGotqIHHRUW5DBlCL/tRzz6iXBJVMB11rt7qLa/mIqdDI88wv5hqqRQaHLI2yUT8mgYwCvtrVS
Fm+Z5sOOC++dHVJS40if4Bzh4UwfCiLCzKndC2uLoAi+W49puCjEaYJsgn4pcnAz36RVfs2uXezs
efgsKyzSLk5l0egCIy8YOIy/UpekOUSYIRk0/JzTO/Rkzt4Gh7l8ne2COeL15OTXL6yPlSu/Y9cI
OwtDf4bqyk/QGSJIZm2ERvfgy3YzIprh1bqGHZYy+iGcYWY/72wj6cenMn23QLecQbAHWQ5GOnhR
IF0KOimHcztFIroBVWcCmMAm7KKgLMIFuKbKWI952v0mruIEJ60hKpddblyjBlWQmKuY+ZODs4a9
n6ToIOJjyv3vKR1f7cTK8Fx06UYCJVgUURGlNYQzl+DNvH9RttpHfotFfBmOLaRxTF05OAunuWpR
hUl0oB8lxsKnlF0KGE2s7/bBe+YF0NxS9yjN9NzUXfdo2073mKUUVHbZgkvx2Y86slb7oVgY3rB1
cvKyf2rUxWlTeS2YPcIEhKbho05aDRMQVcZYiJU9CFqoWI+JKH4OJXNvFkmUi4WNkLY29cF2i3ad
5/pX7gNSCrLKWffaMt5YF9h3qYaY2fxaPz0OsY0Y6vqMvGCdmogjozQ4mKW+zNM8P7Tt9GvEtcWk
Jq1Dv1NiI/iVG6Da87J79mMSvTmVN754BMuVQYIwZ+ncY6kEOoS+PdIXIfTr5sukrm1rBE9ptGua
qNpFVFbcpGO+S5L7JMhTRWilNpiu2Npnab+clrl017n/mZKRuUcwX98QkBch0LP4ULqi2RCGt23d
Hrt67bfXvlkgEqNLO0UGD6ihzU/G5D0YEQMxURqPKli8Pc2jAvlcPvetPT0mzdfQq3rvaXXXUnqM
16BlX4w86E72aBwbHp4wIEpgBna/rmSVPaISKJh/lpTlcfYcdIOF1hzmnV3517iE1tV7TsVtS2RH
I+I0tL20Ofuqa87i/iXjiV+WSfxowzHsohKKB/pVFr42ylRwk8n8XgtgvhKa7cbyh7c419izTVsd
yyfN76zYcuJO96Po1eZSWXX3JCi6peex0caTGNuj9HN6R9V1YZqX7sH2Rp/ssSDZLKKtj8xLo/e0
and426Hp1n+Kaew3A0jgrW2A7cuF276IAV2npmEYO721F5vAUrlsDXEYqyi/zkTyrPHrgTqwjP4S
mORqmtHZaGtakrSr0xM7r1MJx302G/2zmsH/xfqpNUvrXY7qOWjsD2bXBAUGvv8It5KtugMPkDT2
eiKB2GnRj04vdjq7NMZeH7IFRHxaghzAhnaaa7s/0aqawCP9jH1Dj+OwEQ3y/7zAmYiDXXsum+3O
7UM27Pq+ZtcnBo9zyuUrhSbk6m61ikirXeWT9x7LyntpiI6tM/eV5431Qqg6kr8G9fGfvlvEO5HN
6N/jnNVKe4Hs9WeizeDPtqKhiVpsfpYlQjO1ASIZv8itG/Bm1Fc5kXNCLM7B6JdvC8fmFnuph+43
fYw9m2j5uNy66KhW6L7o+DPX2tG7lq781EWwWdomgX/lPDulTh+YtSEnY6eWWEX67rsLzV6/Kct5
fEKZtCKSekFoOz3RhGcnNhYNRPuxhns4WyetmT0kPOO3pUdvbQHfGLU5gM2oVGj2i9w6gDOaMivO
9XDxcxeaIk6/tylgh+PMPb7Qri5XsRpY0kOZYLF7stxmeAmgom5MK8sJMlTi+Jcvs2OvA4TcJzEk
1aWyNK51sR+B1x8nmT9GCAU+4vvNpEqwO6r4ltOsTtH9yxxEe2dpxAF9iLrkqAEuXfmV0Cltbawu
kDn8XW714ob+K1l1XlaepsSGPDZ7zWWp558VOa3bVvLnSwbdm9pm6e7noEhGETMf92LqACetbiUC
3AgVh0PAbRA1NzOH8lNBiDWLct6K1sH0W6QSBU8y7zsNfz5pIxgscsCo0Y/FMeAnhhQrGXZDStRv
bbfpNnEhz0BXyDejISmJLXeh+W4kexPi3pqq+QXJPX+0uQSuMCkg8UyptWMP4+IdYZVsZ/GCtrp+
tAEzn6I5c/bjMv9g0xEcseNA40C9Cn8l/zVEUu2k+ZaRW/JqXNoxIGDZWEhnk4BRhiDi0ZnPCCt9
8Twniz7X7tJQs1akckFwBENj6v2UNNcJHfrLYC7FWuV+9Yrz471yqWqzsY5ozduJjJf8yS6BjA0a
6doiNCYfZl+d6/ln1u6vM3lCJ6xL7c4J0HEUZuQ8tSzw2Trx5jy0XIBWUqr+DouvMKNDaUGZE19z
C83mPj6wEnX2fDc5UxWrzVIx9jI4czaVpPZ1pCZZkMUxZWrxAfusPTgOzCyTXW/DwcneSFyihTlK
B70zdWJoRrO0r6P5ERnL+Jz2hrHWgJ8MY7axK/jBW7bU3mps0d5VYvwhuLjXhmnbP7j58Kh75E+M
46GKA312/GTeke5GeBLTracunTalXwCY5EnDWqdLcS47ROU093SjvBxOaPeiR2lUFEeSz6iOLB0m
S/ZgxFJRAev0RH5EDwkVtGiDsKowXjSxd/sJdCjIQMw0Q9Kmlx7jvFm0w0PjtuvCtQmgmpAztk52
dWyOiUF73dNQE+yXt7Bhag2IAvvJSmhGsFlfDmsiPM3X/fidKQo1AZj3VPlrxD3m0V1+5WzCgNAv
z4GOXkdF5ZIXQjPdRaPvkfRzTZeeMAeWS6fR7gz0ElANEQRv/WBcmDJNy9ZqnXTjwjLnE4vzS5+b
J7fGA5uqeFvGCMBMrl5IM+yOEjdvT5Hpq1OWxAKFTqQBzoO5GDyuMyuZu/Ocj1++xSWfZgFAOx+K
V2NEV882o2tW8hyJYJIVGh5czLOP8a5L11Yl/np26uxo6Bka6dS+Yd1dvLo/tsrSh7GfL3U33bPB
Y+t1Qf7NYDQxKXEZnCaomYGEnLDo5BeyINKVFhF1YoLhyLQAo7lt4p8cGL5bWZ8mRVrTEtkZ486f
ETRezN4ObWBD4JdCMB7qZEFePaCYt0dAREknXpo2sV/7zmS6PA3YFYKfDr42VH34FR4Mpmx7FAYE
HhVzcYOj1KgXO6HwDMym3QcL7gXLJh0JYMq4nXyCwhCCow1NkxqILCzVaOTIj/EpbaRM0keiS0LX
zr68oR1CVTpEaA0Fybu4fh79xntI6t65EZyQM0amYC/jIT13sYTBIMji0Jkx3DrTSUgFYU2eKsda
O+UU7yjDxueKSQsk32k85gY0EF2PxU4DRJxpIIY6j84iT/2Ls1TLdipVi9TPIhG3BM9URuaD7/bO
sW/IdioM1W7Lwh0Pvn/FcpCduP22FW7K44D3i6U/iSFuhlShST/KFEyaAnFbiiE+mJgqCCux5UZZ
fryHh35UOBDPkAHpIAtzCWfZW+/1HUC14KQbBbY60gmLXe4jGuA50j5O6XvjSffScZlNcY/QF+f+
XPrqWwn/2YmzbVst3UUvdnvudPFhCds4GKN6I/i0PXRxCpR5GOTRkDke+TS4QcMG4URth+DC+xWU
pf3LQHcxO+fYNvxbxCX3jB7pM5mDHId/+udfGK522X9CnSmOlqWtewcrt0WRGwe7d38xHPjUSUzp
zc50ZcUyuyZFTiLI6D/y4vxDzdI2aMYnFxfPk08X4hfuE13myu59b70g7N250HKebGSy4SKcmeqA
7DhtqYM7wP+P+voSJSrYyc6WJ7CY8b5JIewY/uSt3Ht+1j1pcWdrerfcndKtYZundsnzK5rEdJun
ZbFGARnfn9RfUzeZe07oc+DHxclEiggiTP0icOZdK0M8DmgeH1XTkJ8BHQ4m3ogygmdNxoMkS+rm
3BjJi02bCAoHBbZH4ehW1vTq1eOudgH+aZ/oXcPySLSNhvRU8s+E49J8o3SpHmarTdatA5cHaMcO
5U332voTEKmJDEYlIEnn1huhQfnaqRm0e3YwbjsVl29lUqG/qc0Hx6AP4sEs97amWdAV3HGF6eCj
nPyXfkjyo9W6twIlyKlv9A4dt3+y7eAhRQF9hE1J0C8oV9AVENEM7j/ygctTWhMz76M3aO4jnsw0
rGNiNd0+1j0go8lq9nm8bJyk/O57u/niu68y3J4/uyQ7ZiqLrx55fXjXSqTzGWUj6KW1Ghdx8Tr7
ZQFJ8Cgq/2OychfYcr3sMBctsLGhsqkoeWACWP2YKEY5m8BIWHBK3VEmD0UG58ptnSNw52Nhj6co
o2hG5Ru2QeUcyEO6zijKVuaIUa2iHYK2gaykuweYuMmy6Wfud+ibIL/6784xvTCdN24s6WwNfpAx
RrXMgxhuN9ULxpcVKuVlUybqU4KLgXpigXe3/BE3r34ghvpqeTVjsVS9Fz6/EPHXdI9kxeVTrbs0
3RiiiC7xlpzLLs52jiLFOp3kWvelA+y7sJmyLYzmR+GFhdKvklxV4FiB52zkCASN0RBk4yQGH9ep
37Acuh16nZtleO7trjLhrKRXxl+RIpAqvgZTp+dW283VZTYgmwrolJuFzlQV7GzdO94t8LatQd3T
+HN2Vkn37CVFe/Dvx1MxGaFDHmnRNc8sIo1LM44/SbYpXmPr4mHG33hjNsGqaA+pzlqAbC78eG2g
653iq+s2bxWmizWGLhyEzXj1qjQ+WF2Gfr15cd3k6lbR90hS3krBqFz4QPHodNm2MzFq2mTSbKMI
uKtpdxyOMklYGk0/jXysbqp/4KnbcKoc+q44o9kzqHNQNZdLXoSOM8PAyucvGXnVxunaJ0jm373y
757rGoejz1qbOOhzPFm/EB/22wKbRV8UeCkUhXTDMRIshQwnq4OFj1QNjnyQP5Sd3W9q0p3giZFC
qiaA7V3LgLrW1bFheUsvLaP7JDP7cLz4bKhArmou6FCCk15N7RR8GFEZb5SZGUeJOWTbkYtzBAxE
Bm4ZpDtcjcWmNkg6dxMXtLhPaV2lhrtjPMJZls5XwiXcmzmw9qQWlWTr+EXoxaq5ZORfHYY6+5aI
e1bukMPDt/ofiksqJh6SgA2UtS3YPhRLRxUN9ote5oPojQbSrTAuJlAfx0UnXXseM0nV0XG78xFL
5TqV+XIcXQ/xYc4RPjQv4+Baa7MFecPi9dG3Xl1TV8+aDSi6HmIoB4qUmup7b087n53o1Nrebgb3
sc7uBHAdOfWWZy8D9OfUv5dVKcspgXxAjL87ibs3HoNvCf/framYgznj4k0V8ZjqV5zE07nshlCa
0Y8iHUii6/UHc9067EayaLqZFHfMYumjhTdinaWs/Tvk/WEka56OEgNxT9d4GfGHZUxWYz9rH3xI
jKitaZdSslXre060GGEJuhOCzNQEAEt+QrwxAw0dM4cJnHXtQ2sGcABQ9uF0b0o25QZmUZA0m3yO
u22kWLjGCewYEM77as6yfZktz6UlkhMfWrwr0CmtUuGV5798yRKe2O2kDr3VWgc7qKdtqnOS6Z3P
sV2ch8DMwlpZximtxiN89ZO0mNUldkDDM9aa9WluXhaSk4cK7EptgF8wZygsdvCB3CLe+4vVnxN6
6FA3AxlshkyuydyYfADDO7qnl2xenlJMRDuFGmvj6iAI/anfuB1uRipl+4roDg185KMhuP+yb0t/
VRkDRx9JSDsVmdtuWIqb2c7v7EWafeF0NxUbztMozINQuJ49hzwizWrY9H72/LzD1tXqkMz1MRBZ
ulpsu7yyfDTpl51zttjzAbNZclT+WJ1IQhv3Egf8ZZkGZraE31117/rbmKfKY6WwhqreKg+T8D+c
ORlvsGTUsY6rZ5ulLXFqeH29Oh6fGZKDw40v7mCJ3cxBcGsGa80UkcSJZPgKll6EPSCD0HSBCFgg
1ZGbFCCBh2ozTQBZO9+tH2KeWsRVB9cYDxN3SfOJBSMg9yMt1uD7211uz5axMsuo3ThQIKKWyNas
lDR30PT62eDpkhGziph+ueWC/QaLkHEHCJ/8rZ8tAcyrpogvwPusZ68iVhofPsKNfIFWaZU2JCBd
gxVTMIPNmAgGjmAh4ujX6A9frhEz8x3I6jMHywhR3lLGO2i1G4/sgrREN+5VNenOkfUzm7r5IQ6G
lqlt/lG5fQkzYJbrXEnxmHPXkn8mN8Ps3By8v6WsrkFl79REuoozpq/mbNKy1fRn7KLhZUK2Bhtc
9QsD27lPV8kdu8wPqbWwZSyej+cFR9/kQHh2og7geQ+BCnUzXAM7dOzqszBsJ/Qy3JYQ3dBXosck
LBvtLZnQuAWLr0aDr4BnsIuRPBMDPjBoQh+f64rQmphHNUgk79S02n3JHfejIDIcwCLnAfFoLyZE
06CY0IpUpQtcPsZGNWBfrchcpw9Akpzhkr42uRL0mp06kjFpr0yeKFCVin3ccfHHC5ui0ixVSCZB
vVZVUD1UeMAwSU3vtRT0IQF5cWac9i+k4YgQZISBoNt5iOQ4HPDg9cfSlj+V3Tsnxpir1tPN0Ynf
4sj3H6qZ2W7hn1xfdFdqjullTo+d4cndwrdkuaaepMTBodu7a0+ybcp0lR2ypOSKrpgbSXzzT4VH
qGGSL+9aeNVLSUKEE3n7silhs3uuCg1dM8OLBownhHBtnXEURMxk7dEMzPaIrZQ1EPNi9FomCH8f
bMrI0caGxTiM8K/D2uuNE/juYV2yoMCaaL4FChs9F+S1GyU+TpUd3NxcXlNArLK4b0K7UtKguiPc
6IaEH0ZvTJmfF8sx1llQyzBpUboqf9lFHgnQ2FG3yF6Hp8l196nVtjeYE912ECigyiIIl87MD4Vp
v8wg3k54Q/b5mHPoFLZ9psKE+dt9E0Zo7jrroVEsbYfCEu8Bpz30EbITUOBTY08UpBgPBLz9JqyC
uHkIqGMIQBgfUrN6TzLT2zF/NSjaFYHWrCeR06J7YZdSQBs3CKlzQ/Tj7QmhYYpUqKEj6dpbGhlr
L7On68Q17iDi4wHXg53BmXNbSDHPqAe2fJIFaTMpFsM8OLURo3NrhDiW1KI9ClN9xgx0d1005uRA
4lWF3bluMDcwNx/BRqdPsdLGB5qVLYaCtKEbTrz+MXdhhU5yFdUQq93S8jfMQa9KdWhoMtVvUX6I
XdwSsNAlTorPNCHNU2Q1vvSm3xl4PVaqQzVfmLS5S98BP66Jw4jMj863kMKY5viQ2Fxeje/s0EaJ
S5Wz487L8eh45UQp1dRfXnuI9Ug+cVsuG6b0PR21MV6ZHM5re/jActG9UA3rMDIEi+38R7GU7lmy
5bwTNMhfr5Te4Virdr14wBjevC3TUftOFsb10l/vI9wsJ32cwx0VjR6WEE08hoyiDJsImTk1ek3m
E1qhRgTtUzB0P8vM4tHg9E/O5Bg4b0wMw3J87ZJquFbaIoYws3cEZtqbIoABLBML0nlpmijz1PBp
C/xOPHipzmSe7mzIDrOwg+MYuzlBQRXQxdTZFhoqXenU6lYSj+r3xwHt8Yn1jnWehreRZvhCZc76
l9NmV/uZgYVGMyfoEryklhtGjM1T6h90UHGwxapNlLOn38rZIbPcc94cMzuOad3tGWzhAJoDppGt
AAedDTCUl8Beu2o2QqxL2cZv2WUXtS6OC0k2bmmLk/bLQ1FAGukrOmfMnphR4p1vWI+ZjL/wCRyW
vIdwm5ahXVkPbCxftKAPdGpNB2N6j8yJGNm19FH3mi5qm2fYdKtyZteCyZkf3dmKCUgftTwWBlDY
QL+UmfnQzUdVWuyl4mamoWDtx5KJzrldUZMj35JkC7g+OgkboIqLf6tvx9/MhBIWdiBnG4TmK7+P
j0w5XaRk2bAeA/sjaTTh5MXo80GwV4jRVGU5zusoKHlcTeuXxabxsmEvHePU+y0gBqKnU7tS5hdF
WvAxjm+pWo69RwwmtDsIMRbnSMkOMcmys11358EDLnUPalHaxQhafHuGw+7ZD8gEi9IGAzeD5ib9
7Pjh06w3KAGKfIVF933x+HmbM4N1Pe6nhcSQNr01Tvqzcxx4upO7ApGENMtgxFk1NEwJj/OUQ3Wx
xt9ltcD+66AeDfEv2xiDtZtWP1w4j8gd9Up5FF+e7KCqg/2j2Z1S1ARN+jITUHUHLyLApZfQy/SJ
VvECG5MgrpxAjdLfY+/EaVkY9SoT8+sQw7Zs+vt8jpx7axpPZHWN0kyIJR8Juic4d+1Gl8IFIR+U
6EowwGdbq1E8YouDpUpCx5cMeihG5CHXZ/Rij+Y4VGTSPck8AoHSD5SMbLLm2HtQgdiXC4kAjeNT
ihHMyA16rBzyEgRz0sj8NtPYXueTaFdQhnZWoz+I7eJ5zRgnCeZ0LVF+Agn79k20dbEL7MQjNiPB
nX8h96LRLQVjS2NYLnd5aumLcO5RbgLfbgXJHxrRQ8H6eS10muw0+Bq7ywxM7nG+g23IBspVfThT
B2B1rcawM6n/V6KaHaxj0USeG8EA8KLiY0LiBDsLgpn+D3vn0SS30mbn/zJ7fAFvFrPp8r7ad3OD
YLN5YRMuEybx6+cBv5E0ujFSaBZaKEKbCl7DZrEKQGae95zn0L7NjLLr2dy1a4i26Zr0VPloGwgN
SFrZCnxJsR1N8+aneX8Rnm/RvjpUazYoBeFOczg1oCc4JfWkO+dr1oQXr/GDr9r9i6MyyIvMHq5q
Fi84QKyPcjED5I3aFhAXtrkVwokKnQFFr9oLElyDqIJb6ROzGMzO2WDq1cjyqj+pL+r36q2hXRpX
WnkybRcMZKk+5yFgO9Rd6aWGBBnSvOxaGJ5lgSbnqLFGBM9vVjwP29Yxi7PKwE7ScWXsEGdv7FYK
gJWohlkJXAWGylsgxV2V+j7UtXvomrraNbEVYRiuKd6LjZibSvwq28a7oqDvA9pUN7xxZ5vVHXOa
KHoEGIpvOV1wqhUUUjLqOZUX6RooEtRNDjVrJn/BqV1ephY3pUwPxpC3sMeBXkwxabpGl+15oTqQ
QJFcYdgyOgaiVPDYJ6uw3PP4p0EMTu22aOgxKJVzpW2tpwOKXG7Z6fyU0Q9IBIdLjLmK+p0U56Ao
m283tbh1s2l86qtq2tm0NR2cTvLAx3+DfeY9sEJxIrkvTqpw5EEWzr3VUXAa4+ETdFh9Do3QWF/H
QAb7EjHtMpU0doGXl7QYkXgBYe4GlzRqcYiO8i8ue3hs2F5lSzOL39WXhAZgjyisHgFxsQNdEQXv
CCDWM+m2gEuYdmyeSfpH4/60TfXbqDStjMFY3/tUoy+b1lvkwU+YKGc9tbbVAb6AHjAB8yRXw4aJ
Kt5562QzaCTb3jW2Jz5EKkGDl5+lNMP2gYXtFjP9eI59sR7N8Pc05uU7VIldlVFFVdtBsZ5TO7k4
ogMHa/RgeaLFbpLmr1UR5edCi+LMxv7Vjkdnlcx5THkIXt6GUeQ5Myp/nxAeXkNEhfFBvGDnZeGJ
TDcbUAhtUGnrI+a7bJXlGetxmfR45r0aXm35my0ThNgM9dPjkl2pusg2lWiiy58XCkKiC0QQ7sOW
mhnVnGB+TEeGrpjsvwda1J+Qtv3nJiAjMEJfR+uCve+aT766u63DtWwGcP+iF0cyhS30JK4jnh1G
8T3CQ2ucpqi5SdThg0MufU+HDSCrmIo9RmwXAGqakx9z8grK3HZ0XQLRwEI21jKt12639JeJd+aR
9T5JGnoEKDrWXavvno0HPSiCNyOpx3MPruU4xu2VYrNNoJS8Jd3wFuLy2siSfKYZmNFmgLfIBG8Q
TOgfVM8MvcwLiblg+mrMpMKXZDSnpGl5+lRQxJb5djSpx6bryh9l4K1EoJNNG0w8MppCX6q8+J6U
PgivdTfQHsyrWZP7KJiFrIX2Wc3L0VoVsurvdUAYqq0c2sHBKZu6DKmhryigGK2LpLLcB4zG+BgL
pUQhR72p47VR09MeLY3tw9Ldbk60uPs9fe4jxe6Y5ZNTtHS9p5LW98jiCic8vAr1mTNx+tpSEI8p
h4D15L7lkJQ2yNnWUoc3PFYUyxd/Guah8S+N8yBr6sdhpIU+WProi6WZ3pjpqLdG2uqn5MCUVL0J
kgR3S6l3vGBs7dyg200uhm8IDj+YvYst3xH8eV00m2oWhA1AzfRTjNzuxPnBtCKsDUxDr7M3Yuce
f+tMtV+B25/yXLsHdxjVTkfNNWJqyYLS9XvLRZPoRu8a0AQ0ErDZ6CEFvMcithGQPVYaaRsMDwCO
wvJPSUxIltVm7zNeOP55gf68OARLf4fKzlQ/qHY506r1zChg3eAw2WufhiSZCfYfiHqW/xGb8CP6
0Pld65b1MAI9E5PZ70uXJr6eYs3JPEqFia0LacRr7LpjNjoF0MElJ2CYFut0yBqm2sGn3doRtyI7
zaDBF2m684sv6XsZYvXbx936IOpE7K1wJv+XF8RPA77/GJYFfXHz3Xc0YKGyX+AsC4TwAMzgLYyh
IEWpidUxhZAwuuwXR+V/aG1eEaxJWtOO1CYKWSceqaBJoi+63BESlnp57Hfj+JRnJqswt8Pa0QyO
MeluFwkpWjAA1gp0wFtdEVYeYuOQQPSLcODSyddeq9zOV4Zg1D2G3peJZrkWtXqLbfPuLRgqDXV5
cts331B3IwQYaQTGgd9jnSpknqxrX1Nt3qMOckcw9/zVFp1fm/NmpsUQkF3+5OFes2wF6imnz5TW
V5or6ZCyZu3tVFtQv6Kbbay7N6xr1qqvySFzZDxBKLwFKJE7uAwYK9eereJnhDt1K73gODfRt6rA
ZoPhGkpNMYP7E93iWUPJwmVgO3iBwUzaBlzVyuOzV5N9//MGYYMCHggDSlncOzuBr7bK3iApnG05
XeOBdmIr+hxSHpzWaM/PbRm/CxdLAaNa5k/xbrAZpyzfZFQxasHZBMO9ao6uFVU3o7w3rBo6DFho
m4Y2Pg64WyiWwUU2M1JqEftb31ElwI3iOfe5osyQ467ZRo+ofMc56H3MZR060Nzu2mJk7dK0zvz5
Imu1/FFFtjXgixEt9q7W4jPR9Zjt3KEur6gj6yBwPTRX4lKjh1c8MvDIJbC8ZS+3YSYJEXc/Ojcj
c5XG66ygBSVrh18a6FLSilduqWOVwelEQuTvmHGqlnW9BlRfwK+clvMVO5uUD6AQ0Vfa4BFN3Qnt
mJnMuumIprhLzZXgimN0220gJ9g4qjJwKZQwTVb7zLsd98Nc7PMpmiHLOF+x7OpD15kHzKXNSZkx
6LW0BHQXx+qKFO4xr42mNU5l44wV3F1ZGZOOoB/7VdmnYCiWtEzVvQNkGA9W4t3yRhNrKp6MnJ1U
X+r5oYgDzT5j0heYY4B085ySEhTKhWQLsY8l94GcLx50yyvPhRsQ111677qcK6UZfTwicd2ekhqL
js3QjPVmXhtcMqvRLSnRxaOB5MJDIVhIjA6NRK0fQFMRzlEsNjzCW8eGh1XVpgDqwyLn64I64Qgo
c5nqH32RRTs5CUTFAZSYYqdDNxYIDLpDVlWN2FwmGIPbOs5vf15g/xQ31U+fmVDx2vSG776Bc2mO
It3WpWqvAwP/o1s4uEVakjFVyAAp7sJdaD1VZVScK4aLZxAoL5HthYeaHusjxIfn0szfaiXxBra+
gUOPz2BirlgRqHl0TcoOlNw1AEDXPSHkicnyI8L824IEuSSSDKFpzTeRzhNm4a35mM6oyCLqE4iJ
lJPNC50lsQQ1TOzqaedxzXyV1m23df74PDXNUqF8C5ph3BUxR12g80zfRHCPI8fb8W5mDl1Whn3d
A10act7Q6QIUBXNzYRuCJc7siGoL61UNQXLDfy0xsyEyOVV0T8d4Ps+wSVZly1MGVsw6cJQ8xUHL
rZC0VyeelzLCJXJF5pVIYOOc6CxVe6cXP5hs38MhIWvfJd/2yLErVBnG5zID0FxZI+d6/y9S6O4x
D1qwMgN/VgfyrpEQe3BgUTdNi+keDas5MEDDyaT48KizpUwJyv7aCOZFqIQ6xmpyBFCK3zdVW5ug
4KELCJQFhj5l80wbnyHAjS49hiB48aWk17J2WVOTMGBRLXZj1A1bPJIUpGVzdx3iCn6hkbQPQzA/
xrBaHpNMJhT/FgZ1lp1JPWYS7SNMXKuZHvcrlMCDYoa+ckDK0kkqW7CQsTq7g2OB8My7A62hDHQ6
hIfQz4je4aPfoaBLeFtY8q25hliXCYrj2IJTj43aKTqljoNVqCMh9GBlJewEWB6n7YSQvelQVIQi
owWTaNoj5mLSaAiyph6ooRabSWXjasNxnT3FFBLsFqO8nRrkxAasEO3y8udXoQyjAyWZiBmUAHNM
x18eVsHexvOKaVX85uxMNWcGbqIPzO7KxJBki2vu6wC+SJj5dCszijo6MahqitGmcPCP08impNGF
D3pY9GfVm28F/oWH3BLJxmnBss3APXGviRCX2ZtQtFIVFGBsyn4UB1eOECwwAz8wAHfuFp++NieD
thGp1vHkfRGH/OXlmFjrvBnQzWgdnmq8ISjQD36o6CKI9M+e8wQEkeJcGjnhV1XJbWoG41oI64uG
iR8TGYBLiM0yKOdNZRH4j8ixPfjaSTbpmMpL7tCKxEq0r7MWFERH+WpDiPgSujMtq/fRE+6LlWPk
n7Kq2Uyjec/Byh2xn5NZCvnSAhJtBTFFvxKbvmuavRci1GRIrCfZZx/c+gPBmZNaXmrpGMc//0jK
5MI+Jzl6A57MuMVrXuQK+2oMS1wuzsAQ1ptExQ/s4/9Py/0fFRNBWyPP/r9Oy+0z8fMXUMz/tJvo
n7/530Nz0T9Mk+h/YEcEzU13KTz6d2SA9w8vckPXImTkWkG0/Jeq7lT6r//iwBnwvJBCo+B/0AIc
OALk+0OCdpYX2Lbv/1ficr71d16A5TgmHuzAxEvKD7X/ln7XyxmVZmlzB0evXyWT15KgGMK1Dtv6
cwDi+6m8glFhXVYXL5HZj4zHabryLZNqTcqXrRXUFXbp/tgNH/z/3V92GgTPYzd1d6NYqJaxWxf7
LreGBeGyYLDxmRYOneaVSmHMSepzaDw1biNK2T6CMUDqwq2PKRUoZ5Ql+uPIzzIqTIb0M8OfMjG3
cgnXM93I1xAu8cJwW97CUJtvvjP433rAgwezp/qyBS2bfqGwRxgmkx9mA3u7UtMbxpP4MID/uxWz
DM8Gj4F92wh6/6ZhKRxcDGgOTOd9xgEhA5dkZ0/CWupWRuH6GwW25oXYUgK3vSTiPpWZWA92GJ5C
CWx6cpv5QJ1oj1a+7MZlYhCrsD1rjZmBTX1bVu5fiVGPn3SXFJC+2F+jBNjeWz/5A74+3fyVQpgG
Y9w6j3NrDC9h4lnfc2JkbzV4zU9+c3BzWxHcQibAR0QjC8MDlBWzK/QTOBpwdFxkKxYS3LOWrqLH
TA3pnQdwcR3Gqm85rVjZjrg0/XG0PSP8JM2T5vtamzZUbw957pdgxvJSt2aHSTYAbeJUA2u1YRos
NSn+OiEj8yl3G35Jw01Kxl1OJ8JEdBpgVwMFxDofeJrzdYfaRTkRsTCsUxoIUj2Xd3yf1lFTE3Bn
+oWXbAI+s7d8xz/BlzYOs641y3thfzgp+6eyDrHx4k5Pt2maOs3a9zXecu6RYzVkxkc0FzJajYVl
wbxIkmAzJJ28MWrCBO1aI+ZeYs1EB30pos++keNfnqxADaQl1hm+GHdCGYnqGw/jlj/bdR+9Qia7
3mut54o4HWJ8FpeMav05WrGEIeentGLxw6M5ujITyYx9YM/Q8ms7Y07JF1E92tlAl27DZ7vRZu3d
ZFO68TqQDbNP0+yQkXr4GUjkSk3QrDssJBXU9K+C2AulPtNAHNExld60vetTTa0Y5AqF7ALm1EzX
HVTbfdiUnIVwx4rlbMZkjBkcG8LQiuXRBxVPksP0o6PBDXHkfZPAJvsnM6jpps+wz8TqH0gGIpNt
W0ywjOkQRdyJdPiZdEqU9dGsA/fuiaBbwU/tD9VU95yAgsq6xJZjAeyt1SVPhP2eOgGshE6mFFr0
mfVX60bqPpWj9yvLjfE2G3PyZlCC9mzzLvwV69j0xNOEHgSKj7Ibx+sxBAKQOlemJf2+I0l2YWal
uQFdG24Qj0PvLnSTHllwxVX1QwT8aAy6L7PJ491ctkQlAiv4KBzT22bJ2JAOw0y4yUPbPnRGg7af
MhZ7SaCzk26UnrOpRjG/zIPjbOE3gmLKa/8+QXHBWD0CLcnHOX+v8SsdhA5NOkB6dPo6SXDXi7ra
R7bEux3aePEiJrsXv6Fm24dOTcIWWdWGFretihSVq7C7GMZXa1BHKESxp8/cB5PhJ3Ce2cbb7zrI
vF1U2hwVtbadI0JicSoMHR5UGOIzKg0DncFSYgN1b75niWF+0niWP4cz5Z+DtpNTCkhp4rMK/UcG
9ONrGcO102GuqMbshPpSCG8fQpnWRjUF+wXT9vepDKt9Skp4YwwSK2fD9h1RQpUbWEMd2VeDC8qh
EAsdxp4uWpMIHpM8eNSZwz5mdDQ1kkyV58plqIHKppMlmTzsWtqqtsxpzI9a4susc6ekeI06R6sY
DcDxc96fxwq6IiFuVoXBnJF+hbPu26jb15HGElVAm94EnUd9c2ctKYCsK2+9cpHaNBW39GK1/Zq8
jf2BgYaJWZWIXyMLwnssze53oeiF5NiiCJuyPY9dC4tJHjQEnz3/oHx6kHNIPsQWeIxGts3YxdNp
mm3MYYoQl73Ym7cxU9YfYWtNL2ZceEcVUTwLmglBTXkOtW9GfKndkIRP1057G2fjB8GJ/gU/SA28
ccxBf1vNq8fQjb2y74hviW4MJDMST25Tq8U6U1krPKfkkemTq58AO2FpBeZ/GpMgRUg1S5ezRTY6
V5xKfJOMN2DNCtOv3nNRiG3Mx7vNTDwmjkaIWxuxh/k6tP4Z1Jg+BsuuVnHQEDjEo8WtIJdFrowP
Ix2nJ05bPIlaf0Z0MGHGC0ZtO471xWFAYdnZrDNo6CV4VJhDwGwK7P5u7vbPggcx/Pd4SrBPpBNq
hCZ6zH+5mGYZQnLlk+WxzDi3W3Iq6PUpmAwNK4VcM1dKy9l8n8BGfUtKI4IHkoETPji0KTAN9nyD
gIIIrhY8iq3RA7RgJItohJyNwVA4G506087soe5kU2m+aSCgfIC2Ky/SF/U5ce3mEYwG7ThlguYx
0fTgrlyWaBCfma1fLD9AiQkUOTH8AHX/nM2UzSWGrp+ZDsNt7cdM+UjMHX4hgYryHOHefjGJG95q
PIwrt0BqAVwI6nE/toPNmtDbcXppa+p3ITDLS1nj+Z7CrKEd1863szBiY1OFOni3vKm/kvGVVPXO
I0mLJqQpR0ZPTOQjvCKAxB+GAkMqsJSu2ze+VrdxJgBcplXzgdHU2GpYgCcmZwapIPDVuzClKmNV
Np37iUEmf6umBMqSKTn+GYz+s0mmZ7/EWwLTE5xxXApAhBg7MDIdsqqnIRGcdqc06Mm88Z9KVDCm
7rMbw+kzaCsEApitaWrKnkCg0qeCOdr8kbUTaltnEhYxPbN4UGIefmvd94RFWQGjuUmfZ+2zHtuB
dyyybNwBiAvPypGazpxivEVGbnLw1XQbMOZnNOU6IxTrrByfWg5ip8nH+MlQsfsL+me9rWRH0Uui
+l0Z1guIpWCGmmJle/Cph3zGyD5vhkblHxgRF/wM5Q+rermFHzC9AIa3o4pNKzjjwpX9zqFp76bA
z8M/EU65T4M2+2l4s8C5q8tmE420/D3AE7APlBmQ7MmMnGNtXdY1AkBS5aCJIfbvphxZQldA+QwX
rLyq6DQijMp6TYJV7CvbJmdtLvZgEyo7rE8GNOPYjgBt0KeiwlG3Apr/sedN3niWIlB5sz7OmG9X
qc+e07ST4aXJw+qOliEuaUFKUIxDwGDTmAlBedQw2dkSMY1ztTftUZzTmioCswXeR69PzhAFHJ/V
PBj0NlLd54fTm/K9GAuYYYbPhp9kx9rTzaurYnVyM6+n/8kH6On50nmz/ETTdR1674InGHuMWe9h
0s1rL2hI2DLH27e9jNeyGbNoK2QBljEGpSiiOH5WrWCqazAByRwRkbgHEj0E6Vtret7WHVT5bGkW
PrcbDczYVv1mpx0sHWcggSlB3X/9h/PZf8Irs4O/4zn+fuD5GyDE5ljfjKEK2adE6E4uWV3Ixg8M
dthyUmyIGIPuiPMdz8LivqCIdNi6/fBC0MqGpkbCwWnlEwIOO5i5ZKM1NnhIcrxdY86wbHDRpyDK
UpTWALPHMaI5BA3DSBXUwLQWwvFeNsiyAuGZeovo3ItI4NEjZiZ9h6zU9DJMwUdl6HQr8PXaAEOK
9lerMENEspUrLwjpxQjhWfgtPdNROMhjGKXArzM5bsFBV+faiUz003G+RFWMfpvK4GmiVOPHhHnt
u6swuQwJS4ZuQZ9Oc48XInOqi3KblePX/SGxbFk/WAyD39150luzz9p96hM3GDsYG9jGo+/C8HuW
o1THu86IySQJJOeHTtrZa2B58WuWFtWHOTTd2s+UCYgBHHtXM49ykvHDYZU8gBetUGpZxBO7vGDT
CG9o4+NGg/7cMym0sCJ50TrvPBzNvZzv3jTtZpvK2CifEH+F4+sdAF203RlTzesw1/XvMRmqa0XD
67ENWYilGb3bnPHuTtC61oONgePA6QTqScjWkn2b6rpgE6cSYVtjVAHlpaeVz+X3YehkOrI5UUcS
GiuKMW5kS8YPmw0djU45jzWR218MJtKDoyXgA6xhHrZIK7xFuKaWRS8JT20m3fNMUd6zbw2cQpx4
qZHLhhKXDI6Qi2FSHUWqRVx8A7pVNwcvc2kckfmB1OJQIA8bL1v3Ls+qV6yQznfbVdmTZU3ML4ga
9FsV+8iAXZoBajDaL0MIiurnOFpTXGt+DAktb+1yUMBwXlOyp8d9QYnXJUBChksyeDtHTy9JtUwI
OQjIB7ttoq3TTSzgqXzNsaEAerHEi2uW0KbD6EftOdUnEppx6O2QJIMbiFtWlnmw6pglAwNXTO0y
wJ9B6n4LMKfUoEfDRnjp7yCzk9dUjVSL4eeGm+t1zNuH5NIo2n7Geo6+PcrDXqfBSjjtWayBqqzt
fZjG/ss01kxHUCbkqRA2DwlHVI8VRrt+7dcuBl6365tvA7lTdgZ1QH0Cr6TJbUpwtNgWNn6hfna6
XePwt3RsX7/7NpdwZkblq/fPc52onwhNElkXaf8qgrx8icn7nMaRFcmJgHDP+OSoMCb5Pg+i/QiZ
Eb71ishmPTtyK2klrWeRYibh27Jgs18ZZR9rNati5RkDEVFtqQ+GiBHJFYJNXgpghk89XBe51Z+J
COHlYxCzkyi/l67gUmk4zNuuxS6x4HqtIyKrZd2d2SPibRNe9av885BotHQ3WVH/EClMbA8LjsHI
sJuMcDN1xX32oJGBnU9WVZltqBIJtoaEdVwCO53odOThZZ0dR+6mwjwwXslXfeX/qkbNNrwenkCd
iT291vWTvRzG/6/oi/8PgUdZCtz/LXX06WcOtz79Wf1H0Oi//67/ztmyKZ2MXBdb/z8lwH8qhn70
DzdESfQZALk+0iEsrf+mGJr/sCwblBaRHGiif9hcsmau9a//Yjv/MF1IlJGH4BdarK7/Fd3QtRbI
6f8E2oJxBV6UWnPCG04Q+n8Df9ZmMxkV/RTbZGrlJvur5XmKLE3KAg/RLmU//yL6YtMj628KOrLY
ibvZlZkyO67yGT0Qd1mzuBfsPb7zn05mz5jbKUEQidts+gFtQisi7WFSHBlnRw/AdZ1NUkfPgjH2
Y8gRvZ84sXjfeBGHjR+10OiawltPLbJi7EZfXuDFNMs028z2bpmi/mYEXEQeiM6bfAB/OSXzvI/y
5NKlnb1JXNM4BjPVmDm5BSPyYe3D+Vr31eSvcH9TmDZ4zslPpkMblgwwY7ULhQ9sZW7bbYy5nS6G
sLokwI4QJ+36lvXMjP0y6BhvukvF5Vw/8SDpOb0YL5VRzUTa669QJhHaWE6FJpAfjhFz92lcU38H
M9y7ME214Lj6muqUqjuXad7fghmWpelW9pcVNbu6ExBKSP2s6g40Cns7tmJ2Wa0VB7cHzurDja6H
eD2E2BPsIbh7hvPDZBJMCcpIlzhDOmovB3b6nIH3amgfFDjvbxyCT1ScBnv6Nq1jzfJI1xSTfDn9
cBgNskOqxJvVHyDveOeltH4tPa/HyWYzK10Kw4vRPRVwxkyFUTlr/OxOq8Bn4uJ2FAPpkyGZIGDg
trbHJD5wnZcPjmPHoEr7FN1OxisK7MUDPBHGxuC1AKtSlh0esR+UdIP5yQ5Tmz7mdfvVuPSUzJSB
mu0yIafgEHxr6YzRTyNj6pQAkK+sh9q55F1creaxumgvQuO24Zcaiqp6W1JrhCOncsZ1yobLxtsR
5uJFG9eBeteVVVePXjf7aC/7nhzwKeg/rKSVu7FMaVm+UT5ur7OkxV/A1JCo7ZEc0Uc6B8FeuZuS
k98WTNg+HM2J0zYABw5Zn6NPbU+TQoKAvHKOzMB7xWbOKSaW63601GEqqhyeNGNYvruFqaRJ7KG+
rdnP4FsgPr4XpNUL+YPwI7xTYTsndCgsILzH05+XbvZgKtAdJ+El3djB3U2GRthhkAo27JTyE5Hx
D5he9abwy+TM7gRmKMGoJ6HtldcY74HIxrfF2JqEXnMxkmznw4y6KPO7N13sytKzwaYZHCB8NnLC
LX4Wyo6+aA741QY4PgNR5lQytJzERmKvEn7WilCC+yTbynsSffzqcJbEwe95Z+0AuUkHXZ2petxk
CCBP6TDfMb1yetU/yjq6dmPSf44Yg69ZcWh0unYC3Iy5ysAK1Poxc5hXz+wF0f1gNUAYs2x73DWV
HvZo83c3diUkU0V8hWKTrErKGxvD8mbNCQFjejYX29xqmsoewXzVYB18NCQtn5EpAHdlHI4cxnS6
9D5ILNenMm7qk9VbZzvX4LzNOFg1pjc+lioH4cRxvy8NMD8od54/lOu+VwHJKqq7iEfMq7waqnNF
Vsjrm+Ju93F+//OrUGKuzkpyQn/+XWoPw9UuQfpXtAne5hTkzAz7/OQb9mbkEfBzIlS5Bq74Htrq
1ReBy6y2tAhmjiCmIjxKqAXVakyy76CLYkRy8FTh7D4XTUzbcMcYP06o7yveae3wVrrp5GMdNV99
4uLZhHiBLXqZL/oMaSGmMv6dnMepCbyz1TzRKgr3s+71Ni8TjMzNMstscb4ALe8qG9gPB7rriAPQ
E51+4Tn/7Ujj0CmHwUgM790ebBfraD2s7IIqKTeGNhGXjXX98zKbs3Wtw9RZW3TskNSdtrjUBvQR
39mG3fVPBAqhgh9vlgSqe65rtyCi6fqmvZ4bm2FtMoMHwmTVHbEZiH3xZWeM9sNwuvUDjsKqo7cg
JYCarjE6goRLS0awnKTDwA7pGqXqJk2NdOe0cfbAbhCUBnN5ZLCWR16z6XAgwXtXateGrj4hZFIu
sWgUMOvxAPtxcKeqmfsnAYSXmBxbMspRR8rPnikaQhYp5QphYEuJHWN+DckeKZcHAbWNXpBvVE9q
OUh6wkuk2LOU9NO82IkM2u6pBFCPLX/EQ9kNnFSn6Dq0gF9zfFQP8G0+GXq/dez1DhNDpRUY1pgh
NJoAKARY3ABfB3cAxxbQvADfJt8T/NqYOjE//IxW6vTnEPJJwQZwSNJGAAXKdtrVA8Xyc/scdiSB
sdqpldNZ+aZ0GjaYujZPtRNc6FGugfzgexUR1IQMOAcsoexepi2aHC4zMhXOLydc57a8uF2S7OLF
B5KK5lwY7bvdeTD468qilZLEAW2eztFqyWdhD90j45FymyZxtHjWqbZXlz8vPVOVS8xR8uxF32Kx
C0eGtVbSjw/hbNFXVo5/1S7m3KQP0q/RajdZXctDS5HEOhBFsOrzjKlgjAXO5cxGWw/uf9AcaB9D
eTVaB39DYOxZgb0dKejqeQKiu3RWjd8JPx5I3k7j4b4jFXmPgtvA6PL5zPUjdq5AfsyEAXrDk1zP
1mgs+/B1lBsEC9DML45TgrqJ8K36Tr3Csaw2ykvKiyeILlECx7xmWtbYyTOOuJQJlNKnzTZHisug
PD5r2X75so1XWZoMhPDj71z00wXGwSVF4YKUYrOVyVsQlKOPsRlZwZvDkqUPFSRyaW9Dq9pSYPkz
Q8k9JmNFvU458ahL8gezcvuzwwI5pNFb70bGvcasx/FSPnvwYvqGN0CPCdmMvOrPnp7Dh6Qvj4Wc
oycZThaWe7ROYZ8Mxy5f4yzXp2SmJTzu2+KkjeStRvI9poU82jrpTpomrwcjnF6aYqhfysfBxsLn
JTZr8uCzwo0UkY3dW1aXyPjugxv8KrK836W5J3Hlj2BWiT7roBrAw5lfGHJ/W11z5csldAK8ZZOY
GNkkTVJI8aYmsGnbRkHDQplsMqpTH/rePRQcxh9iT2fPuSey564jv1dyJJ4yBoWD/vRybyI8SFIt
zaKaZ5V8icjbPyBWju+MwGlDKaMdRddU1DNuIJPvfVl2S3W5Z7SHUCP0EuwlwIIdaGMxsX10vWcc
sD9LpdtbUtv2ijUZJ/DS1srwu58g2XbZITXedRXABTDSA/lhtmF0WnK+PeD7GzZpDdkjpdB4LBns
+hGYEaaWkABoP3uwwkWjDZEtAYP+dgx76Vyp34sG8tpgyBVa+56tb7GH5LX13bk4+pn87Uz+U5ii
ewC4FDVbZ07V5YM0F8xJLNXFQMVYO2r4oWda3ZsYF5DEOytxBrpesnS6oei2ZsATP+p4NMsfzTLm
m6PpXU304GYxfe6mHnfj7O4kT/KH1M8OUSAxStYgWROOsKsGm5arfwdFywKx/FQRNbT1Wsk3e9hm
XTM9DpTzkofgIqyMs0ZNvLUaePHCRG+VM75Ok+cy2RPf9sKypWPSOEcLnI/+q7pevLcW9aZuZ+jt
jK6A+blWm9jPysVv9ahHmhtrnTLEUT3FgePIskKqccNV2t9Y21+HIRM7hgh3WQ7ecUQzkZPrHAJU
7DXxeORn6FuViZkxj7K1HDxj7aXRcHS0D9vHzEZ8u1sNmumntD9TQFUnC7XGSwxyVMDJNyrwKKtJ
/QB7QPkIvwIvq/o3os5juXFk26JfhAjYBDAlQE/KkPITRJVKgreJhPv6u9CD9yaK1o2+1SwJyDxm
77WpkbvCNw8NT97OZqfLoMo+Gy0aAxDI1Z5LwXRy9AEFznGKj9UQjZyBKY1/LbsfJPnoehVDIe63
02R0L8UyMeP0RkxGnWgBwaI3iHE5Jy0rm64W3RkVKMzuhUDDfMDkbnWYvPzsxVMkhRqtr8Pf3Q7+
9DNMSX8pfYeddGtN2wG23kmytTelX+0MBzxMYXQA8VI9IEfHfQLscdEr96VZOmpxVtoBRhb8B5P7
yoAsdCbZBqPFsGvsX+ooYWG0NNqp8CT+sT4FOyVjslXTaaehsdxMnhZTfLnDuXcGfRu7iyQ0INBd
1d1nsyQZO25IuIsSAoRYWKILWx51RldmypjWnq1rXiFnN7QFtiyNzr6UcnkAqaQd3ejHBU7leGRJ
x6SXJv2CO9qozqrPCSy00ar7qX3L1uYgNofinhc5sl5yfjaWrdVoE0HTlLW2hF3Kit/yMdH6tska
0p/l/aO0Bn9beCzB4kW3ru6cH6JFfoxj112XrvyqM4d4Adsod04kH3JWsg8Doi/QPV4g9Up/ZUzI
I4aKIzLU3UYzEdbVVFBQaTunHRIWPonHoeFCzcPr9NwYnGkuU54LYEuM7OtfmwxO8ix8eBKLyVma
4TETugX42K21HRnafAC3Al+XFv4DZZo3Zt9RnMw3FWMcwVkTB5E0+BmbGt7FKnOubWzB+pqIyDWE
zgDJP7K5vEf1YL8V3ANAMuf8THhuCDsMAiRaCsomR+LRQjqS8b7sTDh1JxJ7WBthVWTtiGwfZPBA
AoAzv7SD+wp6ptzizWQKL2It7JdkDHjByGt3xj8DUJMgVakWGO1oX7UhFZtZdXEY+0W/s4TNWLmn
ditHjTen6/M9s4N4y57X3CcuZ4SmjNNgqX5f5Iphv9bsRDG1wELWpwT3RIRX4qgL7HpLQb5clX83
zs0vqifDycdbxWorRNwRbZBxdEdgBkTYEwKN/4GnpOugzk7Rn8wvyQjGxYFXUlTc45Gz5Ux6yNNu
CAstgSQclWfMjs62NAC1GEThOZ350Y8x6Ox53QczLcyo8/y5GU5+i1TdaWSIh54tuhqv88BGvpfp
Mybqifhs40WaRn5iXnydhfqFI73CJ5FSGzykG9a7F6mxt0QbwPqMgydlYswwUK4cJJDT8d7Uc0SI
ESyKArhpUPLUDqNCoURQ5eCfzRWMhin7u/PkHc0LD7/+3fRauQWie4oGHVBGah0ZPALgqHliJtdI
DqoWr8qr+9CkhNyMTbWwVxTf7NMpTzxuBQDGhOt5JNwmmRlWvrJOWm2d2QoMBnNdedAH+yEe/9VZ
CTTOHG8RGQsb5b8b0njFjjvsi9h7IvGuJ44iIa/CcPDs3XAs4ejNLAY7dvNK1BVBJ73x2XsOtvZo
MVjmKf447B1Ri6feEtbjkOoHaJRA39BXmbJXGMqTMF5I77AxJOmj7IO8Js0UoBrOci8d7sKG6uGg
2GWdkH7AaN7g20+PsWmSsVbN08UR7nSpAHRui+yVyTQ1ualKOh2wFqOyEPqPQIt9CfBg8A8ZFfaJ
ILyCaQg9dbMtGmDxTgMR2Z9xzM+uYP84vvnDYO0qJPGQqcJ2cb773sArX9T3Ugpvx0kLt5ZXirX5
3kjjb3ee/4xzq291m6IN6eCmFIseRtVT67TMKxKZPNlgtYXZEdqSwsQFXuVujKo3GIKZAxQzaW8A
uJAl7F6JupWb2vDGra2TQZbTuTQtwFkxA1BabO7XSsAYQkEoYUl7YqMEPCplAA2s6sa6F72sArvz
zb0awOUYsX6gH7W+NVtjJQZFI2AXZcFrIOTGhs26OrAJuKQ0djry1pqlnc6m6qmo5oWISyy3qZj1
3SQL9MRlbGHmxY88YGc/aOxEq9bPtyBX2d96MEh6p4EThyM7NydsBklHKI2K16a92vvsg+EXOfcB
nuZi6Iwq4/mfBH92GB04FCZqpa1ZgEMtZoVkMU2Sp8zjWmYsuWlJOXyMfJKUYbXAuuir7ozgD/O2
y9wwMsErApZPyj9RLBSNfi53CCgeGxKfwXtewBOat9okzQVKOK+oQxPWJ7EgHcaCu+bkP1mVq5PJ
j+uWeNAF+G/C+2+0FyIG4ibGxE264S7qSbm0xzoO8WGgeNCG/pgo/9HEwHRwGKWsoIkXb9jqepT8
DC40FsFOHKxXBjuhQQJB4uiWl2N6qt6nQiyou6Y7zNW+r717o9zfiUnG0SNyDX1AzgaOlhxwdL7t
C4OSpxrMY9sAnKny7ESdsvpQLHHUnCxAjJY/tMD47bow7g3ZwjsuRMmLks0EKMzTVc7WSLyhwAKQ
Zx+aNNKtzMpoz0Ej6xzqQLKnWKmPLEsCQbJoWHJ/kgo9PE6VgonmsprF4sDakuXYjp0+PLWFCYkx
/aN3xNpdfdfjMD+s1JnYzSPmJKAn3dlcggKqFLO0BbgnaIOSlX8EYDakhHtq4MlNJTHLNkSsrau9
krD4vKD9wvWIgQLfeWMeOhMdbNJG/TFzzC+AwwzsrAxbc/Xcu5oJcd/mcJ0Fq96kf2l5yNUCsq9L
0Yp6VnkHTX4B58FVOeU5S/7YAtyq29vYggyK+XicwM7WHbwjydpOieGulylkfgRc1BaiueZEFHQm
FU6hSuYfRFa1SRtfBs+l0nqzfYEIIEqZxaC50QUDZMCxx6U3/3RZ3hIC1e7mnKrYmmS3XxaQF4g8
0QUQZeul0R8eEVJckI0pP9t3iPyDFEDDNoqBbTgVy2VWG092J5KzImb6mC7+HsOCeYgba6t3QLqQ
ym6nmNlvBtbiYdBdHDmp8UTYZtAhQCYZgu1W4n6MDfcqA2W8pWV06jGMmHCNQsh19JejxYUFeo1r
9aDnoHZxiL8148PgS5RTwv1FUP8O8ZExQu8wJD6mDQ1bUQCCl6SCsXPwRaCsPgPo9gvhmYYb2YWo
ybicF0hqoAvCmWlG0iawA3T72yqUc0hi+sBUDCuUFP1dJ7aaY+A9Kh2AORX/prJMon6RNikR68+j
YR3hbdmWMx08ODyg2D7lgM65tUiKLwnqiUhkAyRH5qsN7gEVIbTdNJNWYJnuRzfFfyMv6netpkeo
+Ai4Rq76SWyETbeiAw2QVhvkfnq2kBzsrbh+yQdRHCgJ/hVIJrej5bShgqmPc/tfG6N+aPUIcKr9
L/8rbLgw3Ke6lTJ9M/2fPjZuaEYZN+beJwTjDZM6+BechTPE2Me6iv50BKYPLI3CGKpoaEiZ8Y7R
6kh0KZEBsT/tC5fmi3lb1V0nMhVce/AQ7eLahH+PwngqMNIB3OrnmlEp8zH5JmVrhIREctQU5i5O
XbBrOp7gQhvPKPE9VGj9zbbPUeOWW4pE2l3GqT2+m93kMH0rquVDj/HQuEzNk3bYuTxl3Dt/Rpae
G1S9CfWzzkEBzEGP/GfVeL9qHM1tl9UnSlA70ApDbP2XLoXaRUciVyyz7vvXMR7ZzwKMsBF0tuS0
1Cl8G22ZfhjdHXMggDwZzg/Kg1Wfq8awb+Q+xZQaCMUXeH4kP6OH0ckX4cU9xMA9ERnh30KNxFx7
xkZ3dmv4uENbBrVvNyFVzF9+/1eJXGu2c7KNDeamJKWJHi9dFLmfdL1vioZXCp60euqbbawAYugg
1MaVRVg+mMhYuPMIWp58glWlhv9OAz1LvkbGHza2m6xjXr8YODdpBjHQ8PnZ47OMtj4lgcShcD+i
mNx4EwPAJh9B31AYH1TPAxRlDCyNiQhsYZtMLPOJVCvdDRw2WZtaLEwp0GKRFO2/5q356xM/7bvR
gW0axUXbcMVAmASztq+taGTdEfeBZpVA06vhMBS3AQT3ZiwHrAApgPahWGOvcN2Gs4XWjcgwHYCH
rmNfgjKW0zdq9gadV8hHKILIruadGCDIdiWTzGlsDmiCycu1sjkAzpszhRwOOLf5EJJILAKxFgdm
uE9onK+jgYwF24OUjbnl7ZGwU1j3/NXhA4w9O8imdp8XjYaOrPE6HMFoV112KyZEmFn2z2TcCX8i
2qh+DG17/TjE5m6qx6ocbnI0f0sn++eXBFqT9LpLx5aQNaf/6/gg/gbcXpVDh+Nq9helcozbgLA1
5PowvZAMNh5/i6xvdzimXn2Yg/BO1Fx9Oiwxen9lpJA5Mi/YpOuSYsRmERvwgHEbF+hxI7aQFtxT
HIA9SKf6yUPSi4q9BZUGxGdx05OR2s/ErmXIKafHymQyOuS4sWxTexuE/+JP7dVu+BHEjX8EiptC
FxJxoMfxF+uTm5f6WFWH/NkFXBzW0nAOhZFdm3oatotkDljULfEy/PGW5t9pnelx5/nb7rpXQO6E
D6+fElYNsn9vk6RzkDpgPOIOUY+JdHeyn2oCNsMRF2DrgMYE/ZYO/IDtni6lldEryxy5HfqSjB1f
hVR047We9n1BiTM07bCVHdxCkAOa/8La+4B9z66J15nlscyZoaWw8RD7T5IUs/k119LnrrEeWk1+
JEC60TcNl1jSTdt5DePctm7aANi2q5kGoa/aJuvgRcTdhZjj7JrozRkX/jb2uvbqoKLUpHatNVk9
gBvPHppzNvNOO978jkKmCnHXcjWmMSwGIu2vwpV4vdv0WRyLVT7kD6saNB5wEnr5T4MI54lX/tuw
8QgAdPtXCQOqgG8fiEQeQx08FGJDh97GwyTbtZhuJ9WEGtgbzAqQhLNkqzUN2iQiiJWTAHV1i+HU
6c4/Fjvv0pTWjh1x805w80ijUREESLHYZLYTplQKgZcR5quUT3QE9RwRDMBookxHLetQgpG3flom
mvoFUIpr079bLAJyZTFSHnLvoD3nyATp6u1t1FF3Iw30dkPjmFf8taEmiNftvehqpQAwWKaRoe4o
Sh3GbokxdtdOeUdy0Kek+DcYLZ12bIvrlcDdctvOrX0tuqgJpaN++Dk0jwgQ+qAvHZIBqpUY1TvO
1qubMWQywihFEotDiDOADBYi/tGlzJdyfdzQdMqCxbtrdWloQikJ+qghk4cfWZDjkuhj+SOMaKdV
5p/RYJ7cL6FZo7oG4qv/yhlGR6U9ujm5e0bXf6RTcpqiNwcdHUv8LXRROp6x+vLJEetawk084B6b
ChyPI9nHZRKCcm39VUuimGp9ekh4NtTBnIduWI9QnlCPUkLqf0XuL+Q61tXGmhIWMddUE69ax0a8
WwOSSbrhhBki3JDxr2i7K1qoNOhBfSnFinu0SIlKFYbOduJ6Ascii4TUJ/HG4WCxZ2Zt5VfXFPQJ
kNY5x9MqwdCp+IRB7Ne3XjHe/9pIigIvKtdPeTV4fdZsAmt6X/xyZxdZSAYD8sMenoWR+Rvhoj6O
up3m6Ov8Pd/q0uOOIginB7ecaPPWG+7ANn0WZSAAqU/9hr+7Pw4Hok6uaF/Sc9sk3TbxpLcq0PKw
HbUXG//zYWjGW6d78UmZ7QdNeXJNYLseU6O5JCPu8JHKnuyt0nzW+/aQLU72VYyIN63f2WUAViS2
cfeUJg+pNos9EkBirLly0OQ74gJerECWyW+PYCRSJZvh1kdsaTM53SXDwcui2Z+GzkmSsVQKFb1H
gHM8u0wDInTiXNyd5eBhx+VvwPY22dm1GKlxOkPHtNOdMGq5HVnt4Ytolhczsr9shAVnJADRjsAY
izMVzuHMRCxs6vxU2ql2tUeCACjqeb7OfbWY596CZOQay96tavcQZU3yjPFjk8dgDHnbuOd9owwM
csludvfl+2wpewfmsyPtN4PA1zM21XpHIgE6WF0TJ0OwyyMbm3Cknmkz+do70lgwY/Tr2N4VZMMx
DwE/cijtRH3hWIEyKIDAwTvlZp4IMsK5NwHAqjjN8bfvW6dCbxOBz+3VDwQ36yGe3VBf318mKmw1
6PxYqK3+KAgAu6RH19wtkXv0W1InGmPMdgYDpCBNlwHsaWyGhi8Ju1iH2mR87fU6v64gfnMeFTjF
un8aXVbLkjt2WxsRZq9CHFx3IoncpwIhFs+JanqRfApcM+svDnuovvG0C2OPry6HksyFhFPqgo6l
fS3lx8Kb6jGhbthDP1Q6RgEY6DvH4RUt/aOdFd1XAwJhX/vI7TyZjC9VgfBGWdu2018r3fleIm/N
wMzeSJevWAuqJWAm74SVLvs91zHv4wSzoAJW+Nwzwd7YsWjO9kIUT7SYA1pEnyxRfJObpnLih8z2
zxXor8OCQnkfLS25SkSJQ6qOxxdsJpdEjP/ID60OumLrRTisf8ocAL9sF7tt2lO+kQZUobWIuFwb
6vuwKJklwwkfQywTHq8m6+oiYeVdTUGUF/ELF1bzPMwkl8AMeJmW3dj7/7SkKHbxEot9LCbyhjuT
pcjsDWFb2to76qlHqSrnYKdsO60arGs/k0nfdjMC0gQK1+LuhSvKHdPolhiReabbbWdSYqiqM7+9
V/Vg0ErSaC99+ZXHAFcGGe/8qt22RUagh4JxKdsFNJOhP5W2H19bgPGbrPFh0Mzao4V4/VXzUasJ
Yqylqq1nU28fZh7HHXRzPzAxw0GVqdUO+mt+asCDyDRpoWimaqP3kzhidwCXxWHpd9rZcyPn6Cvt
Vs/jSnIkl0HvymNKUgm7HTBuGMxREuTyzZ3cCF5dUT/6IKh0w63fuuqZAfGDLpqCNdEFDdzyB3fG
yfUjhf/IhE9lD8ywJR1AZJcaFUv6nuEo2XbIZ9ghs9zhPd5BQppvhsiogRHEcv6b+8GJUbazkFuL
9444J/tQM4b0VQ6cT6NrX/jXG/J7uWtEU4tLLkqLNMLZvolcf4kdH8hm/eUp5+q76yrZviqnP/pA
vh7Yb5YHqymKgHSBksEXp3YP09xKko9hLqJHFNE0XvUaBSxB+E417WJrEiXVRHnQx7PaFpXg59qa
O0emU6BhM+b5oz9IrVqHNpgVx8Q1aPsqxr2OLS5jkW2tJG8BsDNHSUr2fm5Mwyv096ly3UvRWDwv
dmsfyHc+W6DS1wiqbqPaGfKHBpHTtrMjb5cVdCUSCEchV+jN+dh3hXNI+2R4kJH9mirrnpOPQahH
95uvh7/Xau+6NT6qcsZzkeT/ikkvgbSLMxs14o9ij4l81qz0Jr4kS3onDqY9SGQK3OYoGj+icQBg
XktSPMfoSHEeP9fl8mM5LhbCKvlM2vKdkEHvQozTinwhKde2vtw1LKqfmf3ZsXGEK9xu4yUVu4SE
u4BLDPtvn4Ar9/wXhtBYWbql2auFItLpaLVT1XQPHs0fiJ3xbGRsJzBLPQK2/5sr0TwX4qsZYDBj
7KKxTPQaHCnjnAb4U8Xl/DQM3kWYo3ZsdeCJC0PfiGSb80Dcc+eNOPNAc6qy22FSkDilFuItlj4J
/QkSudbzJLkIbZjFQcIimASK6nLLCex4dVG14S3g6Gr1x7YoXjWrXk6LKV9aMQFL6QeJTu7dY18V
EI5tMg6pKyhf1MUoLL131NBFaDUiaPxYPZnJCr/527Xtco9mLAgFbChfcIiwwbPAkkI18zLxQPhb
fFC422IYnI+4J/PH//6pqkz9wSxZCjj5A2vskVXa4G7hDe0QthGzs3Ja5ximGGcLbgAgFXtXUz0p
4UBdks7rN8toTkR7N1aYZDkbyXJYni1CULGk+nny+t+XSiAhSKZdNI3WVS0fWpMsn0giWyL5omSn
DA+GdVL7W+XnLhlYprFtDVYm/31rldgoRZT8W914BqqOL0CyDAiyGL1g3VfYOYhAN0V3N9BCBGBo
x9Az2bws9RqeVVT3NFleis6r76SmbOLImV5QuFZ7YZTDHsFl+dj09a8R7Usu6AvWt2VX6Ij5Mj5x
bcHkSSK3PPws7JvvwgFTu6TW15DV4x6BDvsG59BzlF5cUybXNOKin9z0CcUVYXbKCkAFs0gCufPo
r2ZTj19foqrhRhrXU9e14mBsQt/Skx3/cZRJFVksonHzU5Wg8iAvE9AexfEFkzb5YzYxO+nqG7J5
HQn2IwMSBWn0qIEnMGa2F8MdILW8JB78VLcGwwL5Hjd+0/2tBcP1rsB2WKh+2lnuyXK5zrCnRVtL
LNYNGtyx0bu/Uax/2SVJ5vXCXtlIwBRy2MJnHptdJlwsWaJySeVNCWxDaz8xM+Hi7d9js+xgznXY
oGhYmb/FO/IVAHYzpMxa/c2qQJuRG+AdtZ5BEMzzhpqM3Ds43mGiETbeMQYY5CICq2d6lZTya8Z8
GNLKs/5oNWoAMbjnEnHUURTWUUsb+AGYVMMps/8CszSvUlPz5h00sy6MLeTG/qxGAAYeUs6EVpuJ
vOVKkjxGUhS4z9YwWKa69ZxmZzr/s+R4vEjQB0HTcFoPIJ213n/3HaO4xNiA5TKr8/LsYhEzu6l+
EJ6qd8uoMgwqDjrEwpieZtP4tipvOlqSSwOdyUUT/VNKktYh91j9o8pcOc9mAeuqNB4TBLJ6L+51
5GL+G8mZaJT+HkdiProCHeFaqMz6wBcbuZGcQN+4omfUNCo+d5adBs+vwrivjxZLnZ1hSX3H8gJb
N6EYgdEQlymFBsM7IoO1czRYCA5zH80GdlGq8tgzq208t77jG0XHWBOlNtEMmSQpXe1Pbxw6KFRx
tSfAI770//cl9rVqyxzCCqT9WU25eWMSUJ04UgkCBSb0ELdng/3CKTXN90Y9WFA5t3HXxUegllLi
1stnAjEGKXYIxMh+bHE3M+jai2EmEKKosPaIwjl260OjR1H21sXTB5LDY6XSnvrFLdkvQw6LCtQc
kVMAvOFkbg3v0lirs1f5G+JFgT6yaDonrU3pAsr8JA3d2rU1Fe0kDe+hU/OM6MmWIXW8vWefiCt6
KANBTxn2ICh42lKYpjJ0b2NNfGW11NyWVfrjgGYFZzac61WCMShtbXokA41uwKujz4phMIuUU6cN
rANSBNrBPC5e4K7PkguW6DLXhsGeZPGTHQwCJuYJycbZMH/HyYgpy0aE1fFqnP779r9/cszpU0nM
/v//P9VD/FPNBHUmpRhPqdU9ieEzRvh0XGxQQlbdHSSYqOd8ITt2qVm+RoTXYYZsEFINu2w03Gen
dneRzKrHIumphUYbXGNu0vE7qPIwLjI0XqgfifTLmFQU+qWucOnItntt/Cw6YCOwg2jAS9C5H27E
PoDF5aWMhuzkpONDiVYOe+eKDQaHVzLI5FTLGOSSJxXg83opKs/jLO6KY6bqv0gjWqTKRvOo8YQ3
kNdCc0TsgY2aJzlaU8r0uaQA8My9DsplI30zOk4wBSCFx4Dvaru+ZYDhbkPX/rpx/J6RU7oTzlRS
IKbuk9V8j9ZqKYAxC83DpPgn+ndpmjfLWAs6B5qdLyF391QxHdpSTVwXar1zn8XmOoLxQ7bUj56E
eqSVhf6UstC4zJIZcpSeax9nhs3dtGM0DANbpd8A02BkL9aH7Zh7m+ywK7PeXamrEyqyGG0Cf0br
tkefW4ZmdmnDToJSzlF6PHvpGO903FKr0dkKshImgN4ZVyD2xbsiZ4F8wh5pGmgHzbACsyo5byPh
EEzMEds3cJuSaTuiKUattnQnAOjNEb3CMY4s7E8Ihm95K1/48Q0B6k/7rOrC4wRC6Rsv77pTlp+F
p2fHEirY1ocucen16t4609Wlrw5ko/eXBfrXW8PKbqjcNLBN1jtLr+tMHU2TWimJnwa29ZwiU3Rm
x/+PMYuz7X106LHBAatio3zQCMXYmSVj1zYqUNEXd89tNJz8/nHykuK5SEzjFUEeBn92bf5IMoGN
U6Odl5c6Lr8zeIshtUy+9WX/lkbln6Ul4Jr67jxj1Qs7oAw35hk9AIUffVBTOAAEOkyGjQhlXqab
wTg5ZUB5YfasDmj0OeAh9pyN6Kmf/L9wFdNnv/1OB/Qrimtq17baczd/JVKHhRuL9uD6YPhQVrsk
97CU87TAJwv2ndGZE7LCbLdZpP7MT1qLjHFEbj2yKT7yWyw2teN9TYJVLMPXwCVS7UH45gdamiCL
7m061ltpKREUEjH7PEaXBtwBuB4NwF6fPnU5TYnW8WZBGtxMZVvHQSMkqqcUB7e2PIxwJNlda1+N
RQ61IxrmvQTPPDkeccqG0WjXltAj7qa0BzyYl6Ejyug5o4HY2ODvdqqCt6KVSfNko4EoDc3g4uI3
2yqetYrq4zBPToI9Rr504yKeHWbcRybQMNPTTgRpVf2hmzkwgq0AMCxwmtv5IWZvMOlKPaJahReb
ezK0tDy5EXgYbzFdZXv2B6WyyehoWvbvNqO5MY10JGhQxxxoFQF5kNdYg+5sL2zfvBk9QdZoPopc
P8EwnIONN1zxF1XYQXdQyaiuuxGx5+0H89POiXbWF895my372gPDDTM2E48jF1CMOfbQdkl/HD3K
3hrla7mQkkwV/1sId7knqbMcTLsdgaQPYIw5X7kE+RNMqZjwayTVzzRYc7z0R8dxH9JkzK5InPNr
4hGVZ9cVP4iWE1Rp8U+ime4JLu49pvsMODzqwNOwiU3x/NkCPLktlp3uuzWu/b9vse5aBFQUNeh5
6EkzP+0N0k/IfqCvbsrb511hPxJm2zQpXpNb567E7fUbl2nUhTQIEubhWi0wRFYWgeFvIKSC1JhY
U6PMQFnPgNkOjYjqmruC+Wlp0G7Dz6sZtqIjhIB5ZiwN/lt556nRpuuwfkkcyKJxOb3QFDCKQp26
N5XJ2mY5YjcxbtJx1b1o3rih5wCci7vnkspfQLPLYxqnZUDP3lxEb/827Gruq109qob7SE7fDYWq
1NAtWPbIJVS27Z3skfkqxuqWOX51sYbmT12iQmN81SeIH8yYBe9EkO9oMk4RziVxMnC5OYJav2y+
s0y1JI5uo8lathb8oI1aRVH16P+4/eqHjzs/RMeCCMa6zYZhnBW/860x+Wd9ZHnTTBk4xZL5lzm1
d00baGq7dCcb8Wt4HXO4NbjYgyjVVdPOdpsDQG7i3mUFoccM6iJz6Z/R2sMfYJxN8FVoG+A3OQNw
eROIcdASLHqTdV+PtC9mvyQB9uLiR6iV3KbEa7HMn3b9J075P0iNKJ0mSoZt6tWkbSlwE62m3Bvs
L2jtDllYapstnX+yWsZ6ph/r26YlTcZ3Woo9rBPbSlh60I16vJsj5SF3y0MAte2lTpDR4JLO98Ri
14iMJLD0qLlplncmBgtXRMGlVJXWQhvlFKGdae/krq2SYMkemQk0MTtsU42y9D4ymj4ywTnA+GHR
UtdMmtAj0FD8sZAWvWvWWNG+fqGlr990nU2kp6a915XeU6fz2mo2T7c9D/YrGUVPE6SsQIPgf2qc
xHlybJOkgrq85d63Vrn+3bMIdYzFOJ3/+7ZcCiwPOTJGkTZtmK7NINVGc+/EbuF+xQ4RV6jzrZcO
eHLYxawfEwHqJO38l3wU6mSwjOROnq5kLbuk1OLWKUqhocAmfkqw70IxplVP07aruuhfP1A1tlnq
XOJl/EsonhfgJTkZtWXcRqZUTdE/AWeIX8H48O56ASoF6zTkQw8u0TVDZ8nkhVw29wEp9xCgXPCe
esaMG6ttdi5Ax7s38PwWsYbbgqI6Zke3i3HWsK7s+lArWDn1ecaHKuzmIzcxOAA3JVJYLn8Z+ceM
seaDckCjylQdC/h2QeHymdR8Zu27b1MX3CWnumun471BKLNpsIITHo3JZZVIMkty0Hwu7cGc0HWZ
VmGEzTpPVM1o40lx7ItUenEYlfskSqipRuYRdQU6ZIJgFpmReza2TjN1BCIp9YBW7YN85Xk/prQE
TMyczC0pdBL3WjjGax076bGOkV1nzJS6lg2kxbRLLbrxnBJjCJ/Cyo6oFReWamjJe3RCRDhssHb/
kYlrBmZpyqDyaIT1sUQRlFiHsliK+zLQ5ZCx99Kzqbc5NvZJS5stbUCWtS5vjtaduLFR2lgZdDud
Rh99aQ04/1iPvPFR1kGFHSoERjFbvDVsYpcrD4toS7RVEUX7yFOPwFT6vUytW9rSY1AV/XXanmWH
D2neksWn2ZdUsS5TPX/Q8IBlB3POf0sj667uAGKrb0qswVHen0kP5vhY13UL6UhW/GrFpburIv2m
O2aKALl4RYOFhnAFzeRdfdCyNnrxCrWXs4brvix+dE+H3Oz1h7xsWeNQqGyyaV1TwK5BEgxa1aww
edpomliZHiI1yDDBUxtgaV7ZAuY2mosFEDRRUtOXZ2gTRwGcKamGYdtrzWNlNz5Oe1vfCMI2/VgU
u7waXyGpuo8FXK9j4hlfTeQvgS56dnBpFqo4+4gqz9nBGgMSSu9BX8GCBGHxI6pOLVS5xq98wb4E
YBCDjv0qNQu/M+EW7O8IriwoEhZrVBfK+tAchvorGvmVlrRZC4FXB3qKVKg6INI4xgxHfjuOr+vo
w9XucSvscADgrmvqve+58oS84w+CqJLSLO3Y04g/aamDDhl4eSmRDhSXXhD7UfYX1NA2K2cjKDoQ
VhMi03CuVlASTpu3IjFYKrSW/jUB18qMdQ8qqdSyqusPWN4+IvVUm2p5VXP5WxcpjyDD3T1iWCT0
jv+Uqf9Rd2a7kSvpdn4Vo6/NbU7BIA/cvshkzoMyNZbqhlBJKg7BeSaf3h/3bvh0AweGz4UN+EYN
1W5NmSQjYv1rfStD2E+w3rlwkZUU7obM7FYHHX80lHvXgN4d2hgLMRWVxs1F4ktyzd13CpUVuNLO
leOjw0BoZfTGC4sxo0q6MeD16bybrbZORzT0fux0n3P/tDez8UwSHGuBM+9DeBA4wHsmf7NX+gEh
4q0B6XGlReO+NW1ankPxKrr6rBssweDjHls0Km7F3lw5PfeproU3pxbV1iKeQksTCKI0fx9bo6KO
MeWhkSeA4l9smmp26ZAyD1lUXBJGR47n5llqLnBasvWQwTSxD8pgLYKYQ1NWHU2tdPd568xnUr3R
ug+4R72FeEy1M5S/Jg8xqOXn2RFgpLL+NZXhYxr26sPpf3dtZL7lQuKXUvQSGeOiImjaqrHoK7A8
SDiMp/jJUl0dSn1XUocM7+BuJwz900yz+h3GMi4JnZZEE/PrSsuZJuZJQmiDhkCflorqbjEK4pRN
l15aROU+JAi+zTP4Us4Exz+22nnNCbgNKCEH87ckJZ89XCL7wmJTkcPJ2eUtvisRM1J0OU/heNyZ
7VM9JP3NiyU16dVwM63WuNIoeksqM2fz7WXPbCm3WWXEe9ElcqnwxYabNfXBLrNLMsfZFzLUR56M
L0OVoHTl/XC2gZesoR6xXEmSaC2RS4cqQtaefIXujaQMdZRDgUZbnBsGS7HA01S66AcTei1jgrVK
AD7aDBHNVr8Eaf3R9tZrONqZ3zE9HZqzsh5sAyhdbHqMupge6bJGHCCT8UyDOHokHvFIU8XWi9L+
ahsORFM6svss8y7YpVMUZUPvUXVA9qyIRg23IG03YLENIu33eum6YWNhrzPWSjzRuNJMd36mYdV9
rDA0WrbCxx+WD9VyDCRV+o79SvJoZh8G8tBZxUMenm0Lyxak1tLP4PpRB9bUW7pEVnYcvf35ezkR
3Yp5pGN0DptmT2hMrcfZ3GOHdnZBzLEvd3N8tMD2iIsPIvChEMRrL6Sca6A7wZFifBlpm61189Fs
cb6pkrxI0fxwlrh6SZgfX7/+VS1x2nZ2ypU9Vu0hsLtTXhoUu5u1sR90VrPes7fC7m7hGCeXPz8Q
UQ/8sZPNk3kqKqNmpQjSXVeDpTPyoL0Xk0nLYoXUXcdkaQZjig5eDbVh7u3L5LpcAVQNXpWbf+p9
OZ10mT0lXp+StcmO0uZ6GNE16U3hp6i4wAMLyqlvXfOSeTRt93V8Jq9iPDhcSJfJ8p704NSRJDhm
/PESZS6jce+oQXq69+zyzNTj95YuXirs8ZL0pj+mxsxEXTPXDPSIrgz9Ui5T0oMxzgscU9DePOSO
L6YKZd/N1p2RzVvDcVzamMpd6QwvzmxrTCkZCgmmxhdC70Cq2OlX5ZM2xtljgUX8JfLoBBDFpvBo
uVHSLS7I6xuZRCa1XklBJIHblYTjMm9POcTZtd/QpwXZFs6RwpQrKlxMc/sCoaND7eA4rVpv3I8m
hB8T3yQdBGOed++Fgr5n5OoWjVRLGZrXvPIPws5ha6T5j5rdzYZKqAkduosob7aZUC0jkF4R/jRg
tN8byRipqRIDPDqgLFg3bO/rgL6jxfZQKW1r4tzam23FxqQCWmhE07kM0mRfTe4tS6zxlEmCRmOy
HB7ASWx5IJ7Z7tCdHkcdfQP1d1k1iHeLDS6aFlmYVPW+b/dsZ0iMFNPedR3zHFa3AC7qzmKH60fg
EcwgD09LwM3RY3Xq+zd7TJOzW3q/tKoOL4TjSKk6GjuHabE16gUEMreNEL0mPN5ZCVjIs+8Vtj78
L5GxbyzhZ0vw/88P04TGljMNPxRtrW8RNtmPJG51xFMLVdHtrB1FCKCfcjR9Bv9rO7/NBebecmEJ
uQW8jSALs1OSzs+aTjVUFBSzX5omuaTMu3uTYTFHwpk2UbD3RNruc0D+XA3a2NyTMeMDxAmSkMOz
Lj9nKxvvY2FDbKT5pSzZ3EgnJaxYNvbWa2t3Z7Tg7Qnq7Lw4S14LS/sC0nlsdQWejxJcjlOd8lUx
R+eKruFNn7bPU6EZJ6/ElauCYH63elgFQlWsNfXwaJvcxbhf8f9thBdTH+A0nDR14EXKSvh+IyZv
zO7OtWAFhdMuP4JkDp7SAIN50u6YitoHJmfvXb0UOcWe/RqoWmx69hUjyxRR0ah8inl4ZrlxnRtt
Pllk6b1RiTV5Quuq29+eLcon0HRvwkLIi3qsPwAWrPRqROUvaoRVEr7V8BMWaIxDFQaYamgF+TMJ
N4drsQIf5ZZ3rSrPkw1uD1TD2pJUTule1q+npFUMKhJ9NeeoVTx4e1/PErmfVX4iv2JvxLwgWWcD
almSyV2bL49aXEKkydhqBm1XPtGFZ4TtL89qBU8Rg8CflfgE/8ovipJ+uM5rg5t1S0n9ryoHd51T
n563rGNDHa4So2yOS8vnPgtOoou87yaXtG+x/8MCEmP/8HTKE+xbWHUgKFLvIU8KEn26895Oer6n
bCoif6FRbUMR46lzMHAl1YNj+lnoWaiWst0IsvXbuLaitS5wjzMNSw5ynkgJugbjmqwDdhPi1KiH
j8rpSBaACN0n2QfFzu0ZXfIq3KA454TgGnLG/jR4T4C0fVJJ6LB9fLeCcYNlPtiHEG5bpuPcjxGv
wBTuyD86bNzL8sy80MWHkuL9Dya8NzaDjqaFs5IXFkEHOmsOBDKeaAx16MfhjGEjhGfhgxor4tc1
ZQ2moudZD6u7XermJmF/xZ+r3vVUY0IcFM8RWvBhbCCTlmG1wR44XeC+LKkVXHt2XFD6hLFxchb6
ZdVcXYkNmr0rzRbusB/m19LYl8sOv3UphdIYNVKCC+28cj0Kz8QJRPjMNiUk462RFmBOCW88Em9N
rH0GHL9PrdxQvnHsWx2ZoYQ953UdiAumN2kYRMewkTh3cgytYWIWB4pPN4NkQ2w33EMuras7T0wp
605q8RiHSYba8VgkIKmlXV8J9OY0vtiHAJPNEBhAUxiL9ujkS4dO8Romnj/V5g0Ia88YUK6KjOEb
KAYLWviUkT/lnFvS+ubWWoyDPYp38ZgfvRC460wdX26TokDwf/m/whq7xJ910RS/2//+3z7Hf/ss
yqmOw6j9H//6afPX5+F34X+0H//yyebPgoF7911Pj99Nl/KlfKN//D//T//jf/n+87s8T+X33//2
8ZXFS9lxW8ef7T9jwwzdME1pOX++EP/+Q/7xxdePjC++foQf6Uf+9R9/3V/EMU/8YZoOTkEDHvgC
HQMs9hdyzLP+sCzTdhzDFLbrmq7xv5BjpvMHrlv7P0SOiT8Mj2/FKmg5QvI7/meQY4ZtQ1D7J+SY
i0hLe4Il+YbUmPFrLv/98+ORUHLz978Z/1WpVhZWM4cHyWV2aQ0ODCNH0DjV3qxShwhvVvJQDlbw
ltsw3CthQBGGYm6HiY1z0go2OsegoKPT2RjwoNMYzr409r4NBh5r3OOPCE7sIBL30xIJmdFQFqQY
JB0kKaePJPuExJgiFulriywu5BDzOBTwsquAoMiUiGnv6TZqkpbKTZw5SNwyeAfWxdIjHegVRfUx
M6HaMZbjNuv8IcqIBbAM8ghND1XIQmtJPxfedOLlwf7dnFKC23UVvVCwdDGN+hDNT7CeERpYEhh4
A1M1GgFp2tgLy1mSURHEhPzocufbFDTOZH+1uLtCzxTMsnWNmviwM6llGWhhoIp2YxYaG3nqb1kq
Ul1u7BQCRiBjpJOk/QhnFZ8V3CEGBmG6SPnAqIM2e4kUi5nVsTYa0aCd5iQyTkDKWqasGmcGoCnC
UShpsj+6tRqOpvQanmbQdkgYk15aon0sa9GpEbhwKTnDZChfR6Mtz3lJujvMmvghM5jmjH34FRnl
MngbngyqE3w9ZFoG7YaBaUtk2qAlWAYPKlu6uoPUeRxz0vaUu8wk1A/2gmfNoFVS7eb4TfrbQZvS
moIcKnc8ocfqmUYpdn6ZdVBLK0XZvonRubL5PkNlA57fv4IiQNgudGgWkfuspUh+ttmF67pR90ns
pS3hmbT7oBFkQ0uO4VbwbJvISLTaTXF3ogOUSK+i3gWllZI2HwAkZ3TieFRgEOpK8b+XVfeVBwCb
8I7EzNZ6bCIZKGXNpjNHtehLhbICvL+oCwSZCMnSWJ1Zr/gc1MoA2rPyqqRa6YhMU2AcHE0CQqrs
d88pO0SmTrEnAcqsdXkG+YBPbTVeaTGGUcKp3pkA0siPUMbeSrVYW1FcXavGiZWbWGlYO/I2fykd
L2Fba4G9eGHhWfU5WIWSOp/UppVKUSLy1OhIi40+LGTbekvL4hcwe3dr0cYASiF5dEb+OCvao5bX
no2AHj5G5UBjtHbRY3tj5+5LVcZbwcvLsXegvBO3PoS73wk8/CcRuganrbf5XGfYGTsms049/yIA
gG/aQdRo8sN2MOnwYyYiVtzSiC5do3y3YpkKDOOhMd47hdfe4HZQesyGq6EwwrQK+iGM9Leq2oei
+RnCgtmWPcOyiaP20jWQJ2gq9cpX877Jp/zW1iT6V6LmCpnRyq94d3AkARHZcUbZTAKGbMw1Zw3O
yOnvxSnICtAA+DZUCsEI/sImTJHWGbb4jTuzoDdjt5uXEbXVcUiDePhUmFjagYLxTQRYuijlkFfs
YqdEjYVEBQcHy6Lhi4CzgF1+JC6NSjUXPr6zqecvVe1Ng/2OP8HN3zzq3HtFaG54KXS823VKhrN2
fiWR5l7QqRVqT8ZwH/ZUMEARYF5qRvVTfNLc+KdXIxfOldpbAfFfVBtmArNW7mIcb+1XNUIjYqLe
9O2NEdow8/5VXqQdUEIKtPFxG1vqauftroOdounTbcRXwwwFCYdTtmmnfq4RluQfXFKe2VBvsWZ3
KwYoPj1H9wBALPGtXWfzlpKRKMRB65bcbb2ui3tlO4dxRNtH3FykgpyoTaYRAaSFFvI5aXud903X
jXALOo7Ds6NDAEjne+7uuUA1HNWdZzeHvrB+zMRJNh7BKxMyT97cGaSsxogBH2WsPawWDE2mxJhF
OE3jRuQo/aJqvDadxzi5JCLU082YgksJcR11w1WbE7oz+9VsOPdRab+yyeNUM5AzM3PgKJ22B6eG
4pzCbQQxsy46i4pX81dcNzdMPKwruP3tEGJWPqGPWvJOXWIMumWNzumsgtoA/96Br+IGPY7jBANE
CqTWePqB63LDzPXNwnrObQew4wdU8XTlWMSpuTTo1daS3cQR2YBgMsLjSKkiOoAwBuIUFA9Bih0M
Gi6+THNnSGIMCDscgYkCgGd+nU2oftRleRtZSVKtCbVdefKBledtSDt1bnCdQhIogfBZ1KqOzsXE
rEsPx0oSO+werWjXHvq5Ynw1EIYn9iAGraWNDDWFZLZgT/5myWsdk5RLP7CJA6dftYxMm5LlcOMV
+EDWEhsS0IJg0zY8Q8/cXWsGsnAgIBIpjWlA/Cj1Q5Qe3OSDgjG3X9vNgzU/NgVcAh6awTuejQG7
Rmytg+w1dt4A7RXKTz/DYtdZd8jPVnvM1Ys7dWtFP8BlUAQ6P5knrcPwR5eNq62Bjj9U35n+sygg
Z5SXsd0FlB02GLqag0YsJvfn2N/6NbT4M5VHJ/u33v9a2uANM8Htkvl1W+BGFdnLGG+mXLvSAIMd
ilxPe9aaHxZv9Mwpxj1Y5Gql+bsIileVP9WYrvrHiadwlz2l4S0PDln3WcYZEBe5Jv/i4dSiyZVi
SZzOZfAhw4DSw3JrqZ/FXPoehvqElCckGxrO0o3ePTozk2VsDX6tIyZhlkeL3FjiqHf7iCa32cfY
3cS/c/thGVcmyYNenrPqrFs7w4XxqOdr6ANm78B8K+mwwOohr2JgiB48lHF4weSkkNcG0M+CIUOF
awHnWRg/qRooQkJgUq62iW2uZvNL9TyekdGgeK3ilGe+DvoYe4jViGf9hTeLLvPHrG5vAEA+8m4T
E98yOGLsE/lZkdteOi2rkDiOvsZ1+syb7HUYv1/CMQUrW+Ddfe9al0kz4AHHnlaVlckDU2uYqJ1v
d9bz8r+Q3+l2YmFotprHQZp4BQJm55cJbNqw3V/mAJMHDz5j2AzVmcLVzbZxT7L5MZFlG1gJifAG
cAA08TmpN7LaBkNd3fkBEfGtXcL8xg0D10c0nDjS1eSWxvNUHvPh3dR31Dmt8nOQf4Xlq6s/Zy5z
OM9v+leDxnEkh3mvAV4sxefgXvECOOgojnnXm60cXrPoLqzf0D1ZOdEVjHdDDOvitxeF1yqnKXHU
v4tUetgFYPYi+ZAu5Vx+8AB9HNKJh2mTqZon4lKsTEmVuk00gL6M3vQTdr7xYAjrWyDq4FiNys+o
rByWEks/69FIGNeYvT2HdiRU13yaHEe/0ObCcwdWh2Yn+kfcTgkOdF3ek4wIvSSWvw+9hzTpzYfQ
CR+aYKS/U0rt+OeHWaiQzV4BbaefxRY/TvVA5qDww5KDrKwHPl0+dKl8U9BvHki707/u5PoTRgv8
M9JU59issIBOxoHKSECW0ax9zMFVgFT/dAJUY9w07TWXCfgHSmpHXGn0fUbhFux56FsVkBM7VtE9
piSbQWb1Ps8IKmqc1AT7JcLgUdTjJYt5qHjIxKtRTJyskwx2TRhk4lJ0DQEL1WkreMlEarUvDabg
ioisjUMC5JgwlaLsggCtNWDUMitjOpqeBGmuqt6hUHzeEgvrfwmFi4wBiEd/51NOibRvtpPz2PTU
+dh9YByDsk9ODUeRh4HNpVP2D6VXxpK8Mp0xNbsdQ8ILAZl4jVp2SZPFAL0HpHeqvar1hTvSUp3q
jxZG7yelHICuaXL5c0caRMBiw5gPptvII7hOlZvjo11kzinLRqgsBkkaJo4ML3iQcbtOlAhreaFv
aPxKj6FwaZYzzQ3bm/YhKyLOSaK1Mag3RALNurzgU1gmaG5+D5EddF2Mvz2CXvUSyMcMGnQNWzig
jZ4ad6qT5OA0eAZNlb1TGL3hMk5wPSeHkVkRRC+rIbpvG48kV/2Y41kSl/Yzc2s4gy70NizVAU0j
VWchEmY81wLwXZlDAYLd5tO9LEjXD1X0xkV8wZlFV3UUW5fUsRDYNd72ANGLpamVAP7dwM9yHHlN
I417FlWouk3AcSCnfJ7a0IuLqXDnzNwvimqkU60ctYOPeMdfZZ+A3LYYbK0UUYY411Jfw26Z3CVG
Um9L+Dc5zxmIi7yG4abspCHvEC0Fz9FDyCO8zbTxFrdOvMpMCd2hmHax3VhXD2zHVba4IsyKXGtg
B/pT0bAgSKyTbIL6Zt1JNT8zcgz9Ngm8RyptIVJx99wbjrx615B5R4Ik6MHQp61YSZpqbUbztCaV
ftJpnWAXAjSo9Zy9ScXsOo/6as0ijF8etSuwz/FNul55SSNicHN/MWlLwhXDTlHn0Ywn7VfqlEfy
H8ySXcyOlHHPa7hA64z87YohyoxVigOgpxXksYbq5HQ8xmOG40kYz0DGOH1orXwJ9Gq4pt0ZR/64
Fkaxs0bKMUVHL0nIAhfr4a9JUCNc4KJVvav51vDh1hak4ZYTI01qTzoGw8zAy9Z+dL1678XAqpre
OwomtnWEX0pG7s1y5JPex0CiSkLvtF2wvkXpRo75V1JBmJqzALfpaN/LCZaVrTTXz5aJdA3pt8N1
w+b0rYgtcs0xcYboOAuEwTYBTBKCwiTjyFZnpbkWngNcAARI8+w6U4Ui7CFasgfUv0b9KjLtbKf0
LgK3pU6pU/P1cCp84I6TXxG69EslU2b69acKk3RnJkBH43oQ525k+4dhKyff7DQbZjLsIOr+Sya7
GHvQb8pyPg1EPLx0gYvmrIKLKH/+v1Xf/kWL+/+oD8Am4/6/1ecuH9FHjd+mrT/+WaL7x9f9pc+5
+h+eYVjg/W0Dhv8/6XPS/MOxQfsLaRO3MKTx7yWipvmHbgpduAwiLTj9HtJd81clgCH+cAxBJYBj
oftZhmv/Z/Q5W7hLdQ4yeljkh6+//40fYFNGgCxHXN+hm0DyF/+zPmd2E2UpdMRvnCmKaY+KvSMs
bu84LOvpnx+aJFFrA6PPXKAOqbK9h26WnSmIwWEcFke6CJPZJVPArOQRZ6zhNyZrXCiNi8lc0k3Y
7DhJgUwqwOcNhrl28drdeAEMoplsY1BPlY+JU6yLItKvKZXHm4U9nSXq608BvmTrsDUHUEQRKbl2
FOlPMfV3QqG0u9mdvmM7Qx22Vp4qArHQe+ZfYvFolQm7b3aWfWRnx9nFaGtI3YNhJQhaRfABorp/
zQlLPNQlwEnRXAMOVsdEHwcsmN6roWb34DBbvpH7RMqBt9A5ebGXSfY223V9MLsu50wP02DkRd7L
bHS31HGKTdfS92Zkor9YFg/ZmpBcAqNlr1iWDpNXPgCM1cje2ehOjJLYv2VXuzGmTeo9V7ps9gLn
KnjUW9jZ+mMMgWc/chKQ6Agauf2nIcHM1WlfqUHYRwPvXVr0UuaVj22xAzo5e5cCDtJfH7pCkZAI
mFZpMTnVaIpNUGPpdzaKYlciLZ6TJE59wRZg3S5l0llqYf4jIO2wGAZOI3axsCdmn0noJ1ru7OEN
iPMcOT0EjS64djpW/apMX5IpU+c/Kc5jlLykHrXNk9ZBCM4YhMBqCy+hFaaMZIrqZ04NguEM6dvQ
at+mlfum0cZPo90/RF7G2dxx8/cg6R6h0Oc/4EHs6hTzgYVBYzvi+SKjOrhYHfXyXqKxQsjR55Mr
UnfNdfWKREc8UA7FLcin9Gjo7TcbG2php5+JTfjPZb6WFd0M24odVU6qP8Zh+O2haQ65uOuWUVx4
2NLMAI0qzfRdOTS/YyTFbW3Li5WbSH6YRw7FBe9YsRGakJdC6HL/09UxfHNVl2e7nd4dN6NfNsHP
yfnzwE/NTrmV5ujZ6o1UA+cHi10wlyBWN8yhkecOj4CjbQQlvfwaCK5XdfedlcihcdGZq6iWyYno
C8HtVOt2YyGuYCI66jtoYB8XVdFUBn7FAWAAsWwS2VN+IBRyHBCBWSTS6jwFctEzmdaEJMuPEstZ
yzgKaJk86cuHep59NRXI6JyTfGmPyRURzNtJJySaWDT1cZLyzu6Z65Yyiq1TkBxih7BXVSmurZN9
VoEWnLmQuGcCw/OrchGCioJeO8pl6XK9YdHKXiG2+2DcQMPRW/tTMi+D/KTtxhJPFpFjBZPa6fEc
qocaB63vjlIeqMJ1fMegCY9OMu1sGde+R2zrtKkl2iV/J8xmg4lklpzwKDS/MrOltMJV06nTa2sj
aNNc1ckEws8cD0LhjJhTiq14dKxU0/PoIPi3xXG+dazB+NHMGditcLiODqndgs5XIy/dX1McXEyo
7ZPLIW2KKrQkvT+BPiEaTu2Bj4puwDFNOir29IfZG/h38hZrYjsVtQtTemexiHzKw/3aAGzYChrx
zBnZs/UC6t5kSJFyh1xFF+/OySdr1eqg01fQuoftvNQ6MAbFvKbAXrFRUjurSTQYOtRwdGW0E8Oy
mS2Edm5E+zAVG/IszEsBxWxz4AErrybdXfX1dOBYmEaxje8cwhR2rVWuqBcss+gbIx4kXTNe667T
Ih5isy77H8Q2d+mIMgFu0lzPgf41iQY/4iIvatHRCThAoWeZrofXomL8HTrwfcA9tl2881QATr16
1CeCkbmT3U1nODs4kLi4obTDzVjHOpN4rT6PcZNshM5rHs0Q4cLyqrPzB3CB7jS6esScYu8a43Cy
wDAZc/PcYqECLTS9MCfAuto4BkHlQ1JLvJMxchQKBCnd8SdhG7weYxEQ8hx80pbPQzzuLCuhQKs7
QdVstqVjXidL9CtLH96tOP9laFDhSfJ8Sw7/ZsiGvu/n3xNcWjcyNJ+UiWRUr9jakVD1egNUhi4e
0ib9rGIaIHHfh3U/7HvstJMDaNWkf4MWKMcj40sGzAKXGv/s8SACT2JincTFmlEaRLn0q+7J83Mo
WKZaxhaUCM/cJDknmfYKWRK3XQrFzWMgPBGtG4xrFUfgGF11kXZFMGu5ZCIc/Cosj5OZx6unfoSP
gRIZMzrCM6tv3Wnx1UaIyxTXzKehFj/cip27jF2bOp3oaLAyrCZy1GtQuNEaxvPvfk7Y1mZmjX7y
q3LZRYs0drcdL2JUUnNvZi7VyuW0LamH5MuOaaLfBq9/HqXzCKAP0TOg+ACoklGy8mHQDQinDUFd
PmUwRpQNbWQKTMQ75y4rANkzOaR1FhrPXTHfLE+BvEK3FQnYCDf8IGRwn9twV4ZIC2ELeUUtJBxJ
MWlmihO5RbwqfXp0auSqCRaXX3BvbDu29Wtax+OtheHaZ3xlP4aBQgKyIZomKaOOMrdfs9H2GZ/3
rw7TP8sOvU0E2hC92TzYtWsD/kl+4j9CS7IrbQuzmlMina3XPiVWDVc39DLj3EZWhwOtPabAVKyi
elAEvrE90mRs5J3fA5XYOyCssFrVfiFrpurQ8znGz5jO5PBzqUvbeZFBsheVDrhC05ngpUxqHciU
ExDproE7YIbV1c4eOYxw7mwfc7KbnL8/K+HVj8Iy6b7GLuBXgTRRKPJtry2KPmEYHKVJDJ6UboKU
Qp8IM9h1kFQYEE/LOqN87cRtnDDypnSx7/QADAUnHu7ZEmt8aWW/zN59BxvZbwNjbJ4790cxRvOa
J+N4JcjWrvo6m2nPtICtL9IuQY9ZNqQ0oBkeE0t+6F3mXCAM7WDAsI8U2nDTMwd4bmP9wA/r7iYk
GMXpholLy+LJgWcVDSXSM5mfNbIRRXGLyGLrHMFVYIgd3bvtxhFctmRIrjZ+PwqO3fYo29FdEVdw
Iqe9x3Gp37kwSFpqZa/9gA74qMvhipcJ4N9IceIItYxuQMWutax2jl79jAtBKS/83xVgRnej7Bbr
aqgu9ENT9ZJOLh6I7gp4J34YHUCfkk3Tsc1QNAlAXR0RosdaNcX35E0hdZ5M3vKTF2xDL3ePrTty
Nk1p1jXDVqxDq4/J9bXazuglorRWvlljON5GhlgJOKibC/+HJRUnVFMiwRNUZJbAdJ3XBwkBmuWb
EQT6Sg/vtIfqmOG/nLY0UC80EwG46Q+eXeBRSuJTppvPWueqgwGJb5shLyAmws9qzPphsNHBtK57
xA3ec+VD3lDGDqwDeCq7d7f5RDZQDlP5FDDdUWxRzTgdnydBX6dOAYYPlndta6H+4hFkVmUWnIu+
QWQmimVGk8491mEYLjsQd5Z2CnUQgKYXHgtJjARHGF1NIc0LUKkc5k2g7/TJq4/2shEhhS94QFo1
dPGOUR78K+5PDSSdC410rl26lphzZzk+4MF4Q+EDSlImzWOoSlL9URZegA8kECTHZFXzuvjSDfs1
WabHSc9Iy2qOuxvjI7keoDsDv3U+ihP2BAynAxUxzkuPiHT0Fh6f2Vqn1HQ/h0xrj5kSHYME6zbo
LW5/g/DEHBJr8rxApzJMUCzYjW9ybkvYM0Vxy0sCcIAVqi1UG+zksXluZ0pGuPJwgT90OhueMNL3
qLUQtCrt4CpjuOVCTFvZMNRGN79488wYvUXHTcoHqzThQxbfdWs1D2NWauvwleOSdYXedGwrJS9T
yE4chAHFuSHGT7NuUBVtCkr1Mpyolnyqq17fTlOd7m0IQYxHO+1MBDg5kZTNfI4S20RwVUHzK/ys
5jBHqxd0XKgja29wXyxTZBjkhbcfaM9dxSF30ChxCfR4nCv3odd0Ypxqm0BlG6ZoF0U4uLLfegNX
uEK7G6TsDwa4cLRT8Vuzf89ACc/g0FGL3eIrjH7ounptA14MEU0T/rBRAki33nrDe14awnYJr89j
cHH1AhJGJdmai5nxJ04GjGdPrTa8qcxT6yCoqFxLPH2TyHZfGtmpDNuRWvcdLySeBmXcYbh8J474
5dAJgzlAvpcWT1+un4n2HfgsQBw3FE2eIw8yfhIm19jM++s0Ya7KQjWsaK/L9p1NO8UwC/tqte5E
Lo5ORrMa7k46u685npM3QMPJzUAc9nuRQ+JKMEuTd4KOp188+M63HNrxigpaErhjza+bMVPI1Ito
h+wSuP0R/B3B1DZSWy2Igp0ewZwtXe81H0rrXgXL7HDMNn3nsRkFUsMMVrjkTp0PndP/g0OFyGyP
ASjuBa3NMAOufxwjZm3on7HOJjjXzdAU1yhM1TmtwJLUyzXZtd6hbiBRAcZlUjCnh8KopmPS0xG7
eKLNxPLOGoxYMWraPudERlvCQGur3Zlb244vbZgcS2WlJ/pudk5HrRNAzurW5PNOG8uZHEu/y2DY
7DI4Uil27StyZQ5zN053loeMOoBW7iF+pIJcGI8aZ62GynsYRW+sLZcMbEn4+lo02ilx8nqPEZFs
Up1w1atQ0XEq05PeyyUu3GT7wtCulV1WxxSq074fpQA7w5MkpCQAVwEH5p4nLOfCqQQHOywtRxPC
tml26Qb3B8/8pS3BswDH9STbcyPqbmUG4MlqgUUI91SUi2c7cn4Imc9HVrs19ulOAYkyUTmpBnbX
rRmke30q3vhrQRzorodJpL3lIewREUn9IQ6AjbAnz7eNPUO0aNz0PGaOcQjxou7zgSFiBxchiO38
aQh51FPiQwARBf9iuP+TpPNYjly5tugXIQIeiWkVUN7RNN0EQbJvIxPeu69/C3oadEghqS9ZBWQe
s/fatXOoje4/c1roUmk2XGcIHeRQZ9dT9RFF6n4gQPI0IM6QVUv0ONnAW7/Tji4/bymqi+GoPLAa
CdeokHs25Kjy5xQKHDAoSXAEuSqXqv/xI/GCMeai88FtesP7L62Icx3k+LTQWS4kokLPSjYDciw8
X4278YbDnCEOZdz6yCIGzppr/MGSSdthuzfXAm9UlMsL3Frv0UMPFjTnNaidch3ESh2dy4grjxi5
q+O5+k4zyhW8fKqzoQ1pdJl7E69FZvHGsZYDC7g4d04u9Xvmc7SMBXBkE9tOJWN2PWrfpXnEOAD1
GBFGx4kiGxJkfO7AIWq57h97ZAjSJE59LLEMqKTYOuaMLg0vMdB4zE8p0wgi60ToIoVusdztG7cg
mG1UN0V1GSw2atpCuYGX6F9ebIitoaa3JJn3uruosK+wubNzZkTxEuUsiPG2/oipegIAMCzVR21Y
fdDiyxqG4Y85H5jvmSsQnv4o085olf+12riLk9QKWhjgAVUkwRcy30eF9U+T3Z1URgKGiFwa+tg/
MPz4BwhmQQzPhjUXSxx6cZ2dURLuSbGNj7bWXkmQEYco13/Kbopug+ZFt9Rg9FwVrgptBNabdG5n
NhHkoNuDo+gwOGz63uuuTpcfmRNmn0WWio2WIFIihhTgera0J7/cRnQ9Jxeak9WVN8MX7TVx9DtB
m9AGE1mG7Hn8wMAWfWvnujlaWXLDn7Kavk0EMCl7HXpBZzh7UDR29kCjtgZC0G/W/7k6GEqNfcdd
ryM71D4tLxf4V9TFGKeXui0FxgLkzYlovK01UgJVHTK01Z+8TTsbPX8ykCzomDbp3pPx8MjCirX+
ntK493BTmbNhgGIr04V5OtuI8f0OxQb6wLJXz0xHv600Ky5dpGdoGoldJ+sgo+8How3ka0V3+69E
nTyocc+YS4bPScRYXUfNJbgiq7a6KuXzIlOW5F7VvXKRBPwFdSgMwrR7ZkQnexoCtCmYERQff0L9
BQJwh6TfgzEjn81Ge5YmrThbo+bQuBi3jIJEjsj4TDIPxzsqdNPlBMSIIqAJD+MmTQ/10uz4+QCt
QCpAZDctyMld4gU1jtmZ/ocCEH5E08HzG2CHbfoTIT2fcGi45XXo+r4kXoVQJhLXIuZ6ZuUEJkgk
YC0PREne1U14iZa/YuKitTnkiBFI3o1W/g6OB/Mqsj5TImWqWEASMGMiS2R2LtpehWKyK9ChzJlr
D/8tCYzYYWc7fskj7SOP+m0nyBZwBue5hs6GbzYpDmgmHFAwt6btyCHpEeRjUeZmaFdA96I9j+3W
jYkT40naDbirdk1RPuWV496BRk7B4qI2He1AWO6T1DFKE9dbbXlM67PlivPQUN8LWR8pnvEed01M
8Bq5MoICa5Uosfn/MV2COpFhgHEd1GvfMuMpUswro7Lv3uzpD6w+hybv5N6b+a678ZjRFZ1TrTO2
Y2HjQGGDy4m77GvhnsV9bnr3Xfk6dwJB8bsFiOPWaVr5qTnOzrOsi9Ho37x6RRgtTG0YOfu3HnuD
jQFJ65bkLuWx4FyCKECSotW2lHDQmJs5424hU35b0r5uSt9AwBYz+UQdD/bpWqRqM8XFeBmQpmyc
MisOPN4cqlSBYFU1hECNMe1GJFocIwJrhOP+sxi77bou+wIcJI7pXNwErmmGasI/lMvNaxAOxQ2B
HWWqB5i9qlMFXnlLZkgMnmyegxn72Vx2t7xaEHH53kfXDNgd7fSd6j2F6KXhsSJ6TOm/HiTzsEPl
11t8rjF1sCJ0hjTyvVHzyED449sb05ODzn2b4lmFi0tugsGcJ3JO5GNcYGSjIQThBCgkx6FJDZfN
zTlrgaqR87YWzrvIqf5MWq0BXEFqW44Cg/AwvMghQvFgPhUDeEpGdji7nVVvWIvtutQ3ikbbjp2L
8AehSo9Yp0XixurRQDLktUh5EF2Osn6dZ6YyTCreuBNQbRqK+F7pPEP2usTuwmTar1ADohFJkLJR
QTB4oiefEZxuorz7aaLEOiN8+UMDjn3IQRTT1+Uh2dnjXIQmb2BTDe4BkWCrkDmyk+j3c4MtqOUZ
KWL9NGsZx00nxh2q7XgKedsE9x4HgZ95pzg1/rmerDdavAyIhVoSrEwwW67SGhYFwzv9EXGVg/2f
XQL+axP/bz432PjmkwtrFs5qxrBwad3tkGPqMaQCYTM9yKoks28hKG2ozGTXL0hkO5dT12dwlYid
YcN+MRjTzb37ZbsrztH9O9nOYV6qt8Y28PSwjsr76qwGnFPcBoOID54OVGSuVqnxgnjGrZH85mi+
5g5Ue57t22y8RB0/VTzq380KPJLwUTExlttRy8AlRMjWNXlQiwAjTF2F2gkdUFTCYsh+G4MqHxDI
0iMFNxDmgtSWB0Kk9gmroGcp9a2DPBvr5MPzyeAoFOi1+OH1oryYlDI8EuW/Wi0FTFHmFNwnH/qU
nNycj75udj12yztUaKS4rXHFA49pXVMYZ/wEWs+wJnGzcitXtRC6hxSXPF8nGPNL7VVq68msA8cG
WYZxE+PXeqB1UNR3CXsj9xke/3ysop9pJn2Ew8cTbLx0BeIiHZHJ5BED68w1z41sb3RxQcnIq33E
WotWHsztpvIcaDslo3u7oeZKygPyAxIhHFRvUFQbZQL94QveIfcBegOjz/bNa9TIjx78eAD/09oX
losODRORF2tvRSyJVkTwtWR6fWhN5z2qss+urP4ZsNx3JEC1BNcWAUZfItDGY5kuv2yfGqYXpCRZ
sfeQpRY9/Ber7f6t84BXhYZxJBPlogDAaEtHZrLZnZMhfqkwR98aHOzUtimXhNmDaBiYcfcGYhM8
DXvLWQoaK3i+mlsXgZVnnzURZvuJZddetssHYaf5SQ7lc0tFiP0n3yQxvGDe+OcRtvJVDH1o1FH8
WIiS3mHSrsLIIvXbaKf0Qht2qlEgMMYjGYu8WXtboxV5S22WWGWAXih/G6s2OnHpN0FsgZeTxYJC
Yd2yddqy/u31Po/oIzuohiAOvD6sXGcOm1yGlKnDTqkGM6tRPA/EKZxrb7hqyp+3jTZqQUmmwQZP
I4kkka6was0Phh7R3tO19FD1yZnh/PKn7nROswzvvTbFO6uLmnctIuosjjTvoCocx9KLEFQwUBY2
ArTcbZczj5HPMoE01zYtgn6Ctppbc3VFu7VsJnv0sWENuKnL4r+ysFSAwgfpTtZ9o0sJhrwFXLcm
P+ZCeneraZ4Inhy4KknmbtzOgP/rErHXaX9m/VpYrfzJcJ4iIN7YVla/To217Trvw22qk0bxw/w9
5ayP8vTMG6EfWw2qByfoTkywGNPKYaaF5hc+1LBpBK4R1j5sCddFRmPgDPYRwM4EisUrr0Cr+fZ8
ACNJ9qXF5jVm0pHSmu2Aa7eH3K0vhM1cexPy+ExA5F5f4oC1KfawHrlyb8BEWf9oK/99cY3h4ChH
3SuDXQAXSLJDppvcLVrjhjUswjsCntIWhX3ennq/kDSoSfVk+zIkya4Jq1RK9CpYbh3BR9BprLjS
9ZieydbiwqvBlan6H4GmZKcNhEwg/iWNDOvp0chi4yBhlm3Z8hDjaVp3UKjPZJZ3W0bh+UGlOAAG
xnq8jZQMnTHYNETak1hK0o9gOOZwUbEd+OUeKWIc4PIzLmUdv6MmUP/NE201U10iZVHxNczqHxUc
nHDppxNHNURR3Zj2+QJeIqlAUlR1fvUMQ12rpAgnX9UXzoAxIKF12lIvJBfSeYUJbMrs3P/Mbup2
Iqv6wI3JQCNgc7na8PGqpWfWvkatF/omE5nCt2wygXa1CxBHA37g85x1+6pnCdasDZFZkfHu1L13
9RtqAyNpn5bSVKfOrH44Ra2zANvQxFAdjJHxd1qiYKwL64+dK/2pYe6QCW+fe7Y4t1qmQ6oByOG6
mrhIlfYvrs2tHzV3rFG01ynTBtx+0/V/f0T2itFN4u2gWXqYmfp4L7D+WK7eXxETaqecgzoGknWK
64SPoJ8cfH6066U3fdQ4kQ/SwmFS2i1XpgpQopVXoF8nBdeMLBno9bXFwmwd7Xa28vfYvm9+les8
arwmlV7agQ2Y9TRpTG15sSHFSu3QMyThWelf3cY52bQW9LXG3ZTjcG3K5kcnQsKZm+4l76o5EHbi
h+S7PZSClOA2TPdLZeg42GfzA3HEFnL9HtHF8O4llgLcZDAl1xL7nACQBB43wXzLhNy1MiM+omeh
aPFknm3DA5Ah7e/ZX45aZX4h4KdcF+o3jay11WaIofEomn629eJlF5vFDb27FxYj79zgeZ9W7j6J
Hpw/86OPjsAfAN2hb3t3lSNQjgZmLyWHz7BKq+h2zs3QftPwYoJ+Au//HqtDybZ8Y9irlDnF6AmA
6O4IGDw4pu+DZb1hP3E2cQqnJB8hQAxaz37USC9xUj6I3OZqnbhACnckso293iABcE8otrKOv10/
etRjcQ2WypY7z0ip7X2XpU6fnuqeUWRSINOvkTgES+L32Nj/aalhAiwjliNmTWlCoIKJAW+1IJdJ
lOovo+Cks1/toXrzDXoFV3Z/vSJ6sRnn7rXI+CjxCRBIkCL3g1zcGd9V10HkpJeEeaDDV2ZzO7Va
KFrn7yQJhMeL5VX6Rz2NP4TRniPANKHQIDhMP8L9Q35CuxtcmEJY4WqI7sQVNCHntkao5IJGb6k+
azK72YltdPBwODnYc04unXytsfgujDOYZMZ2jhd4aEnWeeyhc7rLTHpHPvIArNjSmkyzhY+Uez5A
s0noMKLafJxCz1te15B4/NL6lbE1YQYlClku1uyaJvqf0iRSkCHMUMvoSi2Mty15eIolLPR+QmjB
1eEZBjtl9O+sOVRYF/rz4grSzpOOuKD4ZDjVu8jHhRwSLEvgBpiKI9w2ZgeVvtEfoVs/lFWBSmmz
N7QfgNXkK/uuF9yOT3bNVD5uezjn84u5mp/IyaAwUMaX0Xqvo46dwH9eaClqbLmkAoNDWWz9Jql3
NbQZcf4J4w+VaAnzH3ZvDJEa+sxoQjHidNnpqwNyqRe1XYauw0e8Vo6rrhov+i3vObV0UPZmQemF
V/21tX6zpO/CeY39kZzicWv8SYiIFI70d93g/ESFC13XcohGa8zXPvV6Pv/Y2BhGFe87m+07Pee2
Iw4IghNZXnxl7HadbFOlS4x9YCL0Q3iPZuHEmwz4Ntnk7uaaZ4igltfCN98SUAWBHbPLN3Od791q
5p2ysx+gRfRTPEkbH359aFrWiZfN3yWIidffgN/Tt7+VfpZr11w36TVNF+bQLKCrzl1TUgOGN2SE
ESgFro/uE1+Y7ZDfmE4xg7Ox//Lsuy3pnWQyAW9jubTVilrt435WoT/Jkr6y+vBQi21HCRvHnv5V
rbZj8lLwz/asTTykD6HHY+AhZxky95fowVsrkUpZqX7ve/eakp4xfFdt/gdB2rujp+6Fh0abf8HI
sBt3SVkFWvdjw9/cVk2/T7XmvmRLfBAuYlGfbsB9j2pkYrDaZ8an7YeaWf8YM4qeiLRj3UE7vsRv
c+7cCtRa2zpGMaqTwu640gnsiiFn75fIL7IpqMg73ujDa2eUW+95yWkoa3HqZ5IfREEFGHNzEHiA
GOMCZ/RlhoAEdQ1j1oKtoxKO2FFdnzLlCwr/Jt5BMIDkgBm/BUY/6Gm3Q6agE7pSAb7BQF6ivpEL
5AiE5P8lA7jQZbx15HbsBpPH1xllG0zo8zfOCJmng16YS7M71TXSHpqfkd2wi6hKLOpo109ZZLNi
s+tlXQVus5VikyERCs2FbmSA1HtOJEEryoZJCcZThapE1IdgwH6XyPxGTAGIMF/Qc12XNR8B50i5
JWLeR3wPhsIY32o3Vex0OkEO28TTGq/l1rLqjYzDRK2kOx0PcEyIyPl/f+itNP//31lDoI0xnXZX
OPeoG/AozrAwK6ovAzxu4HdjexXW+NzzMx5MbLZHlVkvE3OYh00e/MNpWUGxb6r9RF5T1lv7TOdu
b0vLvFRMT4fFNJ5JiiV/aiHvqi8puwbXIalIgrdT7o9JBhQevuSq8xFux7GkJSPPB+xKZZhP9Glh
ZcPH0SL7ltTLk/LGi9c0+DZEAf+6dw+jB/1qmTt09UgezHJVHhKChPmv2RLQewEufF/ojkiSHppL
FrGkRjL9sCJrDkmjdy7Ovs/KE7qpEGfxvPdGxu5Ds/SQck3zUMyI0ZH+OBVHWet9p6tpuXXLA4BQ
ZIHAwMZ7RPjqJKL63UhHNB19fATw/5sbxdXTY7YIPhnVcAwPrIXSmyPJ6SVoRgvQ63P4AWh9EJ4E
DhOlftPazRHGR+gVuWJXkZvrmJTLuyxAn0/6CWzrcItSkfNk1SmRSABOBVgL/LHWyR8s/2bp/fqc
6gMv6HmWy4RSIBkD6II67ByYkJqv95sJ8mUw2ZO3NU2YE7ZB1E2JCBLylBW2kwYVfyaDzxEmnryh
3Bd6kh4Fd13peIBpXOIfCOvTKaGBW2h6/+2aMKxRC96N3lyTFoxr41n6bsD6PoiGQbUz468akSwV
hndsXJ/aONF2Wtr2B3hvJibfsTnFpLu2U3VJY0YvzvCw2KDcyS3XMQIJxE3tbB5osix0rUVMmLmy
Lv7iPePcqG4V05Fg8bzLzG/9h2STg2XpLUwpz98uLoByJ0cAo1PeqfcYs/3N5R3mpHezEHsjyzxE
QRUcr8dgGZ9F0RpgvnsYpt18q0hTD42IvqGzoPy5BTZyPoezMXcnWRs5eZC+uKXmAqgtrgOH8A9e
U2Gdmql6WdDXjIIcnNxueaOsZKFGxMapouI+u/gq40EzjqIcvbMvJOqg6Am4lngpO+9dZFN1Mt3i
WiZVi2lEN84QWt7tuefUQOEY9sbCCC3q1E3mLM9iice6p7rEwQXDfnH9w2T5v7qjW39yf7n7g2p+
VMuykBA04Vn21oTKf+3QogRaNiYYVKqYtJDic+Yms8Ae+0zFFyf/YOH8kVrQv3RQwLKYy6DsCSae
J7Y91D//PKhnmxUj3VkFJ6zqHy0Za4z2R32P/CKCz8RqxW7qU17iACYDLD3qRk+P5UWAgwqxaRdW
8+mUv1HcOEcU6j2kXZzJ3ajpz/CKcoZPXq8BGhjY6peCASHApYudzPPeIhV9NcNXpLPjnSdUvJvm
g02LlbXxQ7UK5ZVl7yptOCwgTceC+nBUVlBr+8E1HvFc95fGVh1AowGX2PA22om9Hc1gKFMOtwzX
d81NPLTZtwTDejaPcsa9wgYKQQIq0ppBlajmaZdnpNI6v007iYMvD2IkUcEgSyJd7ENlJ+5VaGt0
uiw+wxYaxDuvrrvJvjOnT7/EWO8mcl7Z/Yzmi5N4dgiqykJKijEMpkv00HT2do3JaVoYhn3oeH37
yIL7gDvuSAVBHo6ZIlvps0uD3euSgO6hxcpaaDNxtJlhXD2n2Yeh3jRGnpLdyrNJlgR5p4SILJbL
o29jmyZjeXJtN6SASPZ2gS3accnmK/IWmPgsrd203lrm+hDiXJEQDrKKJqqoLn3v0beXrR0QO4yl
ChFQOvrmzUEzb8l+PjXxsm8GUF1diQkOSZLq6vjklP34VDjVQ09TeWYjpqX9PV56+ezkeOZraDcM
cwWKP8VeYiEFlo3X7X//TjQcBPSoQMnZqhi2MAjbsb8QW6q9NTP26Jqrh7Q4X8RvPSfDi6isF2H0
L7lVyQvjqc92qfNTEwls2k2NZ1YjRWKMbl2bhVgCiNisPMxrrkmrOxX9ozN/ZNWJ1yj1wGCi52NH
yyC6hWV9LzLTC+VE9xvn0Q4vVblhZVQ9mNDQJaCoCBrcfMRVRRjPpPaHHbsTSGiFhxEi0AIAg2ij
dNXnTRf4UHDI0ECulrMFEOQ10/SXtid+IDLn25DHDVLRSAvJOgUpYaviamPsBNCmHyG7vsuxqPcY
nertXIhvtapv/KZ+j8u5O3t98y+a5nrfkIN1syQSJ7uIyLBN4VxjufdOo49FP4/Nl6Vw6htoh+ZG
Qt2+hZvB4qfaGaOp7TiPwtExQ7/Om4cho+lkO9Fb4pfdwzcVDe68qAMEdZ6I9I/FGGaTz/QpYq3p
MvJ18Uev6aV1LXeG6giWII7GdJtfB6LiqBdkFxfyy11T4dqYfSFluqjB7sZKfLSzDUed4t/jr06r
lBVQhfAcEZNCTMlShc7WlCmGQEYDvUsLFGHVZrUJR8BZXjrqGYz6WNSXhoSlSBwnCaafUI1tlRo9
s0SPsTqH3hwzr8FDW+j89GpYfa5tyHOlpZy2dh6TALuV38bEIo1NcGZrtzzFL8tBvgQD0BMUDvVe
16zmwLl+mFr1geJ9OY7dfkoc9d5azFLTGDQlYx6dPK9o+ODI2Yp64TtwF+NgtC80WumrmNpLbwmk
UV3jEP/YoYRpu2+SlvVHgpOi1xxi1STwOqZmw4Ne/YWFTPJsi+nMAdAeo9T2GKnp+sdSrWwpkbEM
Go1/pV4QIxyZHxqiAwEwHLRWnOgArJSe7qKa+66Zasym5q8W085b9Ty+Ur+qnSIB20KGFaCr4Nz3
aCOddH6wOkeVbywirDvsHbM1fcZF+dBLRLGO7ilQG6lH4sjqwGacXrIjstVQwjYogf/hro/4qHZY
Dckm0kQTkA3vb2s42TvXzMXRGdjzyd4Kqlj1B25aXlvY29VsGQ/220R1Td4KFU6bi6p5UuOEFLyU
kh+D8XlISLCrvN8MMBfYwbm+MlbgmaHU22A6RyCU229zHd0WaUYnBgoc/iajTQMngj10Jlp9QBYc
ZI+yar0rfnAChlnZVzh7O5m8dBXWU4jTJ27C39FOj6TT5TtC+nY1wQah6D76vMuObiuoW7P5aI7g
+eZ6mFlNkp7nzwsLwVYEvjZ9IqTjSEg1goGt6jiJ6r31YQmIfu/r2pe5dF9DVbcUa7hY4hhehbL+
2sC2T8QHjgRAFiU77lXFkprzUy+xDqjkTeb5rR6uRsYSlT0fXndkiDzzBcujRjYEEtCZZC6uddRT
T5xMBEdb7IW674Yqb2Nq4OynPFYb4rd3wE6Qk8bIa0fqhm1KBMGY6jAeGKybevfqLGOziWN7OPNc
dq/wU9sQb229M4rzaJOwmNTal2OxGLFSrznpOC18PJhO69J4+P26gIKqUAzpIXPLczmQ0YaTfGTo
DhRwAu2t8C5z0iJzNGsWlbDnaInp3dLsK3VcXl8s/tYwrtmzDxvlXT5rCAoaeBzdsaG2NgtI6c6b
Y0+v9TSgqe4ZsiZUEAQsFMICwaC/NlGGwGL4m2akFuSQ+1Ss4+sR1pURIv+4SPtSqjtPkX5PG+wI
eY58rMUbtwVN8Tr2LPjY2+fhstTT1qyEe2+KaidZWoU6gk5GZEjT123cATJMFwCaRVcocmxrxkhQ
r7SGI3kF6kPznP1YXIntdJFk66eUhhrLS7ybJotsCZfhsR/v0qjmVzahYfSj/IMFpp7VY/JIGa/x
gGXlE+52pPIaCGwcI/DJu1OJeProtWOgDQ60WdHWga0vc0D37NwqPGLKFtVzbbfM5WIZ/5gtHrrE
tvcSWt1+SUssVbThW2cVz5p20xOhdSxyqvgJTvExHcZTS0DmzUO4w74BLZOwjPg2xWyC59o4y9Hj
17KQ6XX07MKcaS0m/dUaOSe59vLDsMYwGvW4GfteCxtXHpB+tghaM/3kWvYxB199c80yaF0r+hSE
wEmi76zJQQSjla/kDgSLNvtQOqB7lKyQrkvftNfCZ+GSzsYPEiNKzXbQwt4aPn0liSUgCf0kjOor
an1oLj21XobcFTPKmGmnAiZ3PrzqtJBwXFF4lm7+Hfc58+dq/ET/xES9KpugRhK8YYn5qVBuXaAi
AYWxB3Zycfz0vz/4/vmxUuevz79gWqU94Y7dsUoa91b4pHX0LA7AxwdJXS3wAyn3UHqFNA3ze7KU
n1wDuykvpzfHcU4+Vdl5zCStoG6f9Kh8qUy0IHIicpkVYoqwFdCVAknglBYJxgzIxTKyPo59VGVj
cuqzOL+DZYKYXuSHuRvWMUOaI+okHUWz4xhlp1NSRZgiJKrKAVpq2xUzpRhrBhJIg+ErOslFNNN+
auNXv9ftgKWs9mJCoA6caWj2I+6GhzfxYBrknm1yxywPTptiaVtX9eZSh2PKAYGk7xOcGFyh1gAm
WkJDV37pXSYC1i9Tx+QuXRJMymPXX9wFJ9AwKX/njwQvW1tPjN09y6y/A/mD10zHBM10rwg0CUeE
JRcDfAC2ZZ9+5nXTPq0Oedda8oeZsZ2B5NWHVD/3GWKNe8Rz5n0Tf0G4eGUeXAq3ozs56jkvYN7r
EwxGAWqdRM8sJcl8IBv5UrQeY1hndXOAX+MMYTrgR6vgbpR9OEBkOhsF1YOJWJMV80JEskaUiKVe
AIhXexcKwE53Mz2YFBjTAQjiwcjQiliNtW+IPSLtqTvGwwbOwc4xlEEAb+ntzZViDGu125mZ/I89
z0MUManchkfSU7XA18SwXwC44aNipDpYXMYNQyhTg36ToqgDYX5BUDRgSXtdaKr5NogGXZVlbcXH
6HsuCh2v0S9C9w12jc7RwHn2+N8faOs+3TSNOPLkFDTYSpgk8x+VM7qHWkuZoyfLqXCUvKuxvSMP
ms/07Iyo/F9zqZBCWC3VF5FR58RGLVQSrD1n9tNUsWRejO6YDeI37zvtxMz1rfPwlNKg3W0r9zaL
PUyokmzM5Yn/NUad+Z31P9KuQwMG23uH+w01P6+Pafjlx4S8RtrW/GVkWBd1GG6pI1kG29S17ZBd
UiIxANtiyWTR7RQM3QlTUKF08+mWidom4G06LU2S3bTYKkOVr+jQrCOzRULQt/mqgRiTw9XYe/La
PILE1JXgL3urNc0h0g1mdf2DwBKqFsHT7X2SeYAzMO6vciL9rl/QihaKnqA4dnYGsZySEf8ZZGcb
LIe6F4BgmR5lZGVrVmClsttripGW7WmrtbDb40TLt1P6r5PG3gTMEVAztWHFGViiZrdoqqu2JKQ0
Sr/t2iu2S67/q+Zhr42vcowf0YiGyV09NAOoIa1K4kcPNP9Owou8Tg7YhLEj+IEfeJP1BHo7jqzu
iX5wNPer0W0NS6K5fq5y34vq639TGoRew5VM1Acqg/kwjojAGs4kGDDqMlTvmt4iU/XFMSmd7jOi
pgQdmAe8BUTXDTUWN4kjIU0uszuJJzfSPkXOSHnBao79WXBbG6aNzq/FDZPO/c5inH9l1P0KIiw+
sZKj9M0cZt5WJG52xXiwdIJIgvk37YSAYlCXiDjP/9vWN1GjBzk+MaIG7OIaly3yJnPlK2Lw7poG
wMXI2YO6bKbzza5j4mZklKcEHExytUeScuBFRXasalZSdarHYVaN1xbo29ZdSUuo0B5VBR2v9rqX
KgdTodXRxxIhOatjB/agKlZjaDhoLOrNAv9L1L55qfrbdESXp9I+kVXKNHHif8vC1kHeQiRunRph
CtYYg5j1zGCgDROfrJ0x+jdY40ffHDVDvEDO4Sq35pfYQrxDt/broN31JiYsTDKrQE/57wt/uI7t
csyy4WyguY7vnWaT0+HyMo9iRhqyvJR3VPvj3ldsh1FncBPElGG9pX/GFb9iBWaIUQpBLpGcNiV0
dD4Xgx8ZTagCnkFBreGj8pMXY2Th4YigG3wHoveEMGl1AOYjk8qmbZ/Izx766Vn58Dl69788Gd9j
Dx0CgFa3hxJclQjR6M8JT7orHYIHaXMG3I9s0yvjpmw+9MVY/rYS2G6V/SMGZELgVL7r6NxKLbnp
7UCIq2dw+qjnIVrSsB6LcT9GeB6E4oUpLX8DyBsHBYG+NYWljW1qv34G+sCvVXojamIXDhuM3Yl3
fv015D+jWolN7ESacRjPcZHuibT32TxEt5Fo3LDrqJPGEnSTN2uw7WHCxfzfPZT3QZmPhHwU5ERq
M2FkZh16qte2FoB2ooa8v2Pq0F9Uy0lbCFeLVOqGbeOeCzv549tjwQSbrZDQsuLUGfmxhzTKBVLr
geXRlDZenB9TE6aZkdYfzbStdEAqXVIT5kX253Yylo+SWUSkrz1dIquAM7IVtrnzdO+7ml4S8zz5
2KWsGf5HRyw4+2KN8ovyKSc9jzi//toa/+wCjy1qI530JTCAnCH3PI3/ujYZNJl0frvSQ78isIG6
JOXhyWAQ76O6G+X8oseJw+NmvXRNgUCZW9AsSb6gk5Arx5Cj0i/vpXjNm+yNDEAcYetb0Lvq72iQ
7WiYCIkZlUy8P0wZmUatEDbOR9K9/tqzekVGi/0FSOC2nwpksfWdjdxP7vDDtmSlbWdeKeZOwBjt
FxTB+TGCErqtiuwLr9WzADl9SNtPph8kUCJq3qiWSHIkCVWgAPvRDeq7TBZ3k7R6mWr6wSIvnKQx
fHwoTt8BZOCAXmio4qJ9aAx1A+y5mHuFkWzMmAmMcLS71MdbxYoh8KiOwlljvGyy1PbpRIgdA9yJ
JCmcdHDyRrGd448Zv+/Wj9b5zTCxvZLe3vs/9s5rOXJky7K/Mj+Aa9DicQIRCK2DQfECY5KZ0MKh
ga+fBdaY9a3bPT3d7/3CYmZWkkwI9+Pn7L12NBEBlEEUDAPuJYlAHLaLA43BVQlLeSGikaMYG4dL
e4sBFSFi+osdx1+DyHnJcrGzidAicwb+ntR8SX7+sObbV5DkBh+yPjfmHx/rx0oMdray0TmGxgRz
R8EylPl8/ZD0lslnJdOT2Cs1A0IZ40rZStZKnctLS1yDoS4fem8epzR2JyezPmJn24GplUADH4Sg
+Yw6wFn3VXiUMpMoIrpjmSasa5HtuqyIKdqwBWZJfE7LALsadHpZKRrIUmm54mCEOaX0fI3Hw5B1
eYNSzpUt5re4IWro3CjmCV/dThRFpBi1xKC6WWusBRnMK8NqECRCnsgT3L7Y7kFr+Pq0HILom04a
Q5w/ralyPh2E17Q2kpDSvOW4C1yLhshCbywPKmmz0mWejrLKSChg7sV7knvYdxaCsndGKiKBmTN4
W7NeDH2JNF2N3pDvhm4xcc6XA/Paj8Ay+SpuMpRzcwII4xDzj45iFKslfYK8YjYW8Ya3DqIwv272
Qcm0ZKxteaOAHkNSj8JxaupDDOs0HC3iLHmxtYl9lpah26qyscGcCMhRJRDDJ1UQeSVijrzB04ET
1RvsuqFukJ6tYK1n7Jis4TMqHhuh2Jn5LWJOBEI9Rt8lxy/MvmeRCNaefIyHhVAcAD9JpCNyNG+d
k2+Q99DGt9j5NAdlGDltODy/Q9JaaJUFl34Iv7gUMthEYrLwgcNFikvciz4d1NJE+TG/NFXW/lJI
du4m18kREivxOMv2/Yl2XngVAVvkJBSWPXgpg2qTjNa3gJgKDSoEXddGqVahs9fb0LzKPLwItoHN
FoBeDVMaqblEtbQJ22b2DcJTfDRmq10oV72xMAwqYQiYE77i0ixRdWNNX9tFvbYc6YEvhAn1EB1S
4gshQuE5oigFtgXqDbfXCMgOPcm9N5kRtzEvzOiTYJ1yhxRHs3eJrD/buPmQSuikadTx6IhPO/QB
pRraVlO0z9ZwLkPW+a49v+4/j/P8XIuEUbhOorrXmnN9G4wLZtv1qqjWMUep+XBLuxOjmovV95US
9D2M4I7L8fc0sLNn+D2X8cvktMe5k0kxBZbJahMG9xN7qNHyAd6sIAgor5Ey0muivk6pJLnqhKbh
KSBhWvRvg2Ij6Qp9wuR7MryzwEC9KN85j4JXVHICv8ked1puPnyoHb2pd3LfFI8AnIRM9sFGYzTl
gJmnV6dr3gt/eBtCHBei9H+rfovhQmPaEJT8yIL526IVYs1jAnxPP5djOK5irPbW5FNe9FiS4EJA
D9CpelvgCIFKBWVEPNaNQMOfJkAzB7yHcH6w3Y12d+mx5wr2oWZAVVy1Ec8bf2Ug896Vhfz4qQmY
0sLdno+ulcO2wpmaos3gS6UG75/VzNk8aHhIEiR0gdEeuawb6HC3QaHsdZCAk5IwrGneg1Kt0I1O
pm+sbNlkW0i5WgGDOXCzWA9W3e+wGkjzafUAmca4/tmVi3AUi7GCjDEi5Zhyf43hNHZJrHtIdgE/
tKO0BCg8V74lQ52f3THIOnrcJsU+TW5jpajVR22H3FeWh4xCDxDHbhxivFQIdCLihyI/ZBukVOwi
FiOllj8gIqwVdBdOq2HyYxTyczE03//mUPqzL0txZfGSLx3AMKvAVhlsU6KBKBQu08JtokTrMJll
yANZRJIxvKlSf5Rbxb7FcrpsjU46JuS8tlONvXeudSWWj1CMyKhYl6pYfjMHNvk2VJk9cEIvN4M5
586YgeT9nMjVrvEPTaqcf36FlAgeAIWuDabFNEk6KUoqi3hlNansaWoleMMbtx3Fzhdt4koK39M3
+sdo1aht5jpvTFRyB6ZyS8sWVaaFItEoPFuU3BSfOlYp21sy5Ze+CL5RXQNbyaRtG9JRgQnEpsNI
Glt8gquaUCwGQKcGExxx18purjDjcXqbKplhQlXse4rIpRHQ7YjyrbBxfUcar0RdBIXXGluYpCA4
eQaXyM04+INlNk0ujz5XdXjPYWLrAE0H0g4WsiWdkyL9lhQWJ4LB6IYqDJsl3GPYOXEBWcJCe8ka
5/6UeIksbxufpU9D7L00oVsGWsIQsEKvp+XZzs5lmLYJQaZQmTocDjAClnnhSjqhFUqKQgnSss/9
TEr8JrjtV53Om9roV9sBJD0gFuW8Ki1rmdNDw4kgr4IaZEWzRhDyrRNP4zovZjC9BSFlCHnU1F6B
c8Pueg5hj7RtMYLE5dFVqbNbbS77feaqKnk4wnrO2Y0JGZ5zMqBhS3dNULdLBqWLEXJtjMTeK9gk
m54aF+ZT6KLTpo2o3Xg7Tg1Il5WKGYmdGUQ0zXwUd8sacARyK8T+FIWeXNjFUoozBnyOdRNGSqYT
mzkLY+xcDGJgczPdZknyESjtjqHzWwH0EY0WGJ/CCL1AitykG5qf1dE2eBCa6kJC0kCcOUfNSnuv
JDtkorXoxo7uaUVBLtnxtxRgebZ4C3yK2p/3S2VhoNOxz2AhMfSiIKiD1fxKGNSNwD6HlzpGV67b
6zAD1xvEPCdOy01uuG6dymYaRf0sJ6QnUXWbLDS/6oTKmtDci9zP7aSQhzYto++fHVZIXAUm71Al
jLmuHgSclG76skrdHVhDERVSHmKRI3j97mQddXrJ5UVHyHEvZ1GEu/VNowaEAFb4smO7zKE5krqK
IGbU2c5sngZ3KFhpupoQDnzuEkMtl32X6ydThKHb88yow9GW2ewR80mzSgAKkGmPtlshCi200Fpo
Rs5mCf0piU6FIMKgb7I/GX1WBJ8lKs6c5EnVwQliA6BbMMPI9PGtdKy9r+snoVKeVxaE64bJ0VTx
iiX8cTfpoKTt6BEZhF4F7RsYioPfMoXum/F37qSnquQvGh3DwywYdjFPG+eGOdaM4gpUS73SM3Jt
CK1aILYCHEcbeVVAStJ1wup6k+mA3JNDauGoG7sJ4HKXEnF5TLLs02hkOuY5o0yUecPDMU5RZ8he
z0K46oPw03J4GuG7IybFQLUxkmTFQ/SVTy1HvKTmOI/PDPS+PsebEcVMgKbOY9VF8KDqJjb/OrIm
HCXpw5C2qfXJSQzTSwZZbjEJNufSH3EVw5xw2SsAlRDr42Md0xJSwYCMJCRiyfUS6Yd6xorNrsmJ
mJf1NTMKmrtzdk+oGx35uJ18CkQIgn962obqLCumXNghOU7LZbjnrfqr/rBsrjv6x3CR/qm0Patf
gvQW+X+8GAz+seS6U0ioJLbkXghmH7IqLiBlKlAk1qG0TOWKX8pWvR4jbkLv2080BnOq43g3SIFo
zdHypinuPGE95H4Oj7MhuJNwAseogzcltD/CDhJIFKxNkfoLQB8vFzY+umfbKFIWtlq2Dwwozs2n
wNJ5eX42KRoH3NJ2zGm6WgyKaUvpyAAq8GhW/1XblrwZQP8jfLZ+I/Q68jq3HrCRRaK1tMIiyaGF
XS2R91FF6ByZojpgTFNUxRpL8EsZSQrrCKjamkOXG1n2sIXIzjNXlug+FV0hFIiZBALRCx6xgjOo
YOjKvlS1mb2WpKzdt9q4lWunOgcKKxkqrfVQVRHB8MQFmiqbvmXp+oq2m+OSXQVtrmebTxvqconn
3WsqWj29UTESjzFWDgMYbOyUyopxb3JSORH6hbz+HzbnfyU+R4VU+XOl/h/ROf+7rj+zf4Zy/vUX
/mJyOuY/sISpji1rdJktx4SJ+Vdmju38AxMPr5dp8iAZHCT+LTPH+gcobdY9gmzm+6wQtPN/mZyq
/g9FdQz+RLEMQ8On8t9hcmozcfPfiJy27sjg4WVdofK1+ZbyvxA5K99nDJw49bbR/qi70jAXR2FI
iC2dhWoN2xoogVlx4B9Wc1rL4Eli2El35a19Om/FrbqMJxOVsym+GnTOoY3H9qm99c/xKW4KO6Nx
qK8SJs1CZp4u9DDc/9OFvvz1g/6vvCWUO8obMnzU//DnV2TH4SIji9PVvxNFCQwjcMDOGLxAVqDO
eHPywptAm2MIHTl/Mby9IHKcTQzP4mmGQCCe8QXJCrzxYJkxubN33bhHHTCQCGgzvViIAZLbf//H
1LHecrstyyTQgPv5N/BpVtN9FBSR5JJlm5CqxjwGk3JWpDjZFFVn7HBQvWi+riHXd4bVnilevcii
16ORGBqYouRaOPFTl5vcVXy130u+TaJKNdKfJqqLYO4G7PxYx1i0YqAv//mP7/C4/+tTYji6ZqqA
22k8WDyp//zjBzQKYmMy0q0aGAjrOgGa84A6ntQwW3dNbSSfe7BpB+X20Q9aDtN1u/v51c/vq5q0
xVVd4oo0/7RtlX6OEudAI5O8yZJQMmSScYNTUiOWDPaRniDNyRke9Dgx9kanWoxP+ay0Ymuvy7N1
KOq3s8H/4NcT8fTzZy3oHAgwBCZORTcjL8dtPpCebEMT6bsZwufnCDVUf1PsAU9E5yUr9kcPyq+g
r03jeFQWqYsQT99ZlY752q5goqBw1sr4hbzSelJ3xrbLPuVKa5byST+WZcX528zzU2VtyR2R7ZAg
U6Wl6KNGgzQk1uBFsNEVYU8qiJsjH6RpghU5VMd7SsD4KqvwNKidNDDmkXDyzJgLGlhQkpTEWtvG
gMwYAYIvEwLRaHa3uGpiVlHhw5se3eBLm9iFmnNydDzL41/L/V+L2H/0bv2d1svaoBAb5sgOc3ae
W2Nen/521xktNxUBPVstfWduAttrXdsxIAh6ycYsfQuXSDI/xjERJwrr0Z9+Z2gku2gD3gaE9VUF
24PoVnUYIXZ3JdfpZpBrfooxkHhGD7VWDkIEhfFHMNn5SYnbfuWrIY0P0Nn/+SOs/rtHWFE0zg3G
TDPm3+L8yxtoirAWQdCGW/VokX9joopb9rNXGiCO4vjHwG+Xgsb+1mxreVeyks/xMsWK9lxxCDUG
p7j889dOZYoznKpr9xJ/jL+sd+mh3v4/P6rp/LsrLxOyBqfZAeEPylkx/n7l6RRj3MEsu1GAPFwS
QFtdtGN/gVyjgjAyPwIZU77FcG1ZtlO3GUUfriEgPrDm2C8td+JkSMx90gpD2SSp+4GDMMYGOdo2
4IAnNUPNDzBL5QmOeiN9ImUi2aLZNrmOeoWIT5zg1bALwng/9LQJ0onZq1T1Kfw5JOaGP5yUrOlo
DZIBHtuzY7eepp3ZE/zTEB6+sboU5W3eiIcihi02TsXz/bzyGiueXrMJOivJ09FE7Do9y/RQVnV6
+PnM0v2O6Tcwm7FPWnYk1ZM0HPBGZ6VfQ39tzD4mu0eXyJHEsIQ+LKeNgDgLMzZU+pAwmSVUdrA0
vqBo0sfL1HDq0Sv6hx0d2BJ6QimTJlMKEmXrYQOX1NFgx7SDzgpwGcUIXRIJhZWSH1eW3S+TecRk
AH3JT+nElKWN+paAkuohK4YHIrhaWmZ4gAG4KI3ul9zSb2GC+26p1rbWgZmyIJJNRoz8skGG6koJ
vOPE+TJjFTN2n6KWBFOPrR5Vh23ffIVuC9mzVhNfBtHgAxH9DRkEaUvSRTgFskxzZjhVx2Q+2DUd
3WOM47RKUdLYQKdaVq1FInefCubDMeBNcrTu7HSWfDQCdZXn19EsDkTJ0QEhMMU1YukYp+prZkHc
7UKZY8bUFV5Ry4eekKrWjoN9NtINaENPG+x5Mp1i+1xLCtskiZWrwtC+UVL9CeNwDW/mIGGp4DWm
YdsqUuaN3N9T3vTbYT5nZan/lUjdmyOsix9VS8LKWrxx6bTIpkzH09uTgtdMGHBoBi7xfhY4sfCf
1PXbFIzYOcHF+gy4QmoBd2i7EzrK3OvtCZt7h1FAHYDvKDAs3cmmIa/JQoU2tWYTfRdRZbvOVLN0
Ffwx5rnJEN8Dp9mMGTqMbPQknGcZNyJOZ4VAdcW3OXRavsVdfUQKsUVIx4h5zQP/neelvrJ8hxld
qT8Y0bENVgz8BJxD6XUS6dkC4APPaVVLJFkAST7T213LyTYwR69TLikWU9LdtAtsZYi5A+HDAxkc
0Ha3miz9Yn8PORHGChwFmjuln8xG64y+2eQyB9wm0rBBgfsBTOo0qMoiQN+/IMm+XDFTol9yimw7
23El3EIkYqlp5rcPAxEYcLXIXvLC+m3RbiZVBO2TildO92nnxVG0BcsHrTKomKfZCOAm++IrpYPY
vVcWDpMgqGC0D1Ho1hkm4qSR2YIGRkBwUGT8C90uE3Bc+lGGcNNoZNoCKeOorbux1qfL3oYWhW/E
WZpDgmK65U0NCN0AhmL6mJTZrAGT3WvJCeZvgEleFjhVpnw/1ZnG+NZBZZrpgwuvHW5HPikrJale
lLzO1wUTMfTN2MkjMlHDgrTBWkfKXk7TuMkitAQAlF2SurN1zKBUyByIzTk7QSZEoZ7TFMBncfJ0
gJqiIJwxX0pA8kIbjxvZ6BjGEcogqtArLPlhZOVrR2iDUpHekPdIfuY8B4HKg1GQfoVt0CyTOfWB
5/NbIgYinze1dk6G4EGddrqJyo/QCKbgUMrmHIkuvfYGuRIdAROq/8HI56QQOxESP9GEEruvZWIl
lz4TYglXzJe2jKwCF/3Qr57hctrY9saKwIk4sM7zgFcX1aAaKv0JIt4L+j+yMIZsYppM93XMp6NI
GMI0CE+shrFXN6dptBpiwpKADQBtE/NusKiThfIzrKqdCNtfdUh7OkJMoJboXy0ibUJ7OIFuE8eI
lcs8iN4Rq0l+rSqGKISiMcsW9maaU0Dk+S73krTPJupFjhyMJefUEMG0bBqCg63SI7d7e4lDs7qm
DTpSIxL+zREmhXo9TI8x4ytIFLl0CsMCQ4BQ7pnZ9W7nMwj05zwTVEraCQjMOp+zTsb5aRkqMV50
2vJZpobnjMJEVpv6aCUWA+0UKlBj9PGhJwfUmwzOOtWcr5LMSSvFnLkSIAZdwvXV93oTX6UY5q7t
S9JONAH6gjm3JZyqozMnuVhx1kKKIGkw4WW6ZgPKxXLOfmnm6tWJGWZJfTEuhg6Rc5fU2rFIjHLZ
KfqxNrTwVQnaY+GP41VFJkK+GXkzNMjQWYoWmYw6x9FEdl/TxVTMXScr+sPEIqZhIpOkWL2FBGiu
RtqcyMTjrSE78ZZGFIyG4j2J8wpZOi7oeM7GkQSst3revQ16yHarLlhPhnL8o48Z8yVIVGnASL+U
SSurwrFemt1IX5eR7iwMJP9QstUVMpaDnjTpzhItdoNM0z9hZo3xKowCCBhSRr8e4Mu6HztzX0fR
eNMn+IgkA4VzRpA0pwW1c5IlDvSjXEuQFBq7vbeFegMiXX9oSd/AHR7SPSqfzoVbWS0blRQmotuR
teDos1guSdGOrEVtkmOENbuac42cOeEIhIK6kw3gD37lm7dKLctl2dXNXWnXSk73d8D2+KtPFK9G
ouKGaoLQzScJjPkMvfJGtwRSzCbZx2o2eQwa9Hsly0RWT4b0HU4e7ibCh4Wsb/RwMI5lBa1wkaoq
xT0QMMjaUH8AAg7HaA5+SsYsZUtjS1oWVfMu4LrRdezCa0Xdv4zGiiW1w571E4YxWcrdor/N2INc
VnMyyOpOhvwrL8+Y+INfVklUQDWCX+QN3rZlkB6stMu8NpTle91wN2Xcomfi3l/titwrc/4gFXi2
baItluWcjxV3JGUBYAephFpgL88RWn99qBntA5U+l76hnoPioqkTqY5Uq3QYA/sKjYCzTT3KHOHo
sfXAkUfwsMdhKrS7cNptha1v45CWufaRfeE8G6onTlDdxSyl31rGv0tdfc8CrT1FoJK2ZpwAbY1M
46RbhonQRntQU1rHWIQNV8Bon9PUEIND3MVr4gPBaobqYguMLT8fmMU04x4eoHpQuxpvKy++O2KI
wCEWd5iD+ZAZIQQ4gynjODnQhTLtEFeAA3rtTMem/nRae6PJyMz7MZaQ/jvQnDtIutCX4TAXYbg0
K127iDrZwTQJuSTkCTQaQVXscqdWM7W1YfQKxr9MwRaqNJ6TY+aJzJjGRxigGourC0y05h4VSnA0
UNi4li65ZhzLW9/QnrY8hdefD6Vhf4qpsO8J1yFt2+ENnowEaykQFyvTOVmNIaLwcZKOrS5AlyZE
OpDXvZ2SLHyWo/JJ5lhHd3AqEGDKhF5wgFtM7RieELwtKmgmpJL6L84Y7MpIH10O27SNbQzxZmP9
yuMSuXGOlkmV4JSkUYkwy3pIZaAuYbaLZemwvFrE1M0NS43xMNYIADHjYL2WmqAXr0kdzSNslgg6
KdCwsu0Y8BIFFrLZtliHvbDIAvykycwkR2GCb8M+KKDA3V6kmD0Igz1NSXfLVDW86/yOjgfkojXd
mbtv3EjsOuqSfm4rwzpDqCMZbXSaPSqRlLRLaFBh2e/jGPJR3W3a1LkIDihZ0CGJy00HcBoWRV+q
d3qXXvQmoi4uNjUUs3gpALOC5+16AuFYSoJuPHe4wA/wZzVAi2rhiXBgAQCB+qWnYIcFjd0WW9Qu
6rsJ150zwMdo2PAz0V5/NmthyuI2xMBvUiPy4eGW3b0rTcbAysRKkEtzoS7Q9s+u7J8PWUU8I3Ak
sVJz/Aou/3e1VepP8i0w4daCKUJCIClKupF4BieTfqfELKxlVjZPJ7bRUTfwwAjKmk8xPjRVeGgM
pucw4wKFTt+uVUTqLiyUYAM2GDkGwtiCdn8PTaNvPwHyvkM8cdw4xag+NKRcwiF020ZvV6qOej80
oC2MEEvQkAf9QkWyE0FiBmKx0BoVHahmlieMQcsyS9Xdjyn757OfD8Q8ZzA6Vk1iNGw4InxqFhTB
ou7UXSTC7KVoAPFRD/kRjOFYjcgKnWIPIKe1DVH7LGSpCF8w/Hud1vTXn18pWfGuQlDD66DGDFNg
b41apRx+PqtZGBZ6AQa7D3wIhfYQIsiewKcexl6DFQV2XgverYhHAy3EmhpO4YFLA9dXnuYdbs8z
ZmVY1zWxxk1BlVSaS+Fl5rCANMaEoaTtc3iRQETIQFtP2DEe2aN6+nfLki/ZQQP4/jYW8s0/22fg
fgRuogyNaf8F7iGWLsbVOgYH7WTc2KjLbOs0n/J5lK6Nis8HjJxAvRfp34TqLcyzdcRA2DzD+pAW
T1Ics1O61y9CX7JVa9TT2xu5pV4079gvSod7K7bz4jRCtb12zc2R6suAuuqhgu65U1CTXKGNNwaT
i0qo4p4VYEMG2Uj3QRtVdwWvvqerSOtnVckYOf6j5yR07O3gt0r6x05p0VOEdYmxPuG0MYYQi3lt
muv40JFHcyGSnwuRWBv93OwI+0mfS3d4ac8aE41HfSlvZnk2/thfcrOLP+37dGVMoxOb4l+owBYr
9mHPPysYX5FS+fdxUpbsq4m8SA6SMi4nOg7rNN51TbZA08SqttFwqYSf+lv11ILj+Gbe1ehQe2tj
REq25sXpF+RgHiAYkSlJxHb0bsCsPdpfwx9LfWDcd1DGdAv+kz7Vc+6vzIN8SZWVysAVFgLuLNJX
4uhsRiertLZkWove5fi1T5qlg5ox3FaKsrpBr3Xxk68IKslTPVhIBKAQZ6SaN8OQl++oU24CAbmz
Dgm7e88i6Z6S9VLVHm/1jAlwTtUfcgfUs3bUbsFLzLfOXOkUxdI6O45mudkWMFCia3qeasWlIl8U
H/KLwk/pm+QWo+uIFP+loWC7oXq80hw9GtqmJGYmXPax5RZrp7eAymSPmE0eKnWjtJu+IAA6kAAT
8rVrHGfrysaGnQECtK4mJcToyud0r2gf/Ksaftw9IG31s3lFq8MXfxbGKrz1CgwVAlDkBFTpupQ3
Fct38yx5HdRzE+oAgZjDvdVeoH0Vgwd81dhxXjEP2q16td+DD+21S86yASeHOhbd5TKfNoCOtim3
b69CAtxEL9KteClexDFRvc5fzknSzaK1Bu+34xQrPNYr8wL2SxawT1e8/UuGEKH2Il4QyC5iz+w3
MvJ+XC7mR/fL34TFaVG2n9HB3yTQ/Vv/a140uVeUynawHz6bz/xT/+qSnX2fL4D/sG7dq6SsogSY
DlPQ7cP4iXkcNzGtXpwctPQ58/jbgthyVuuiXnXAsyxMhAAW9ZtxNA/qpXpNXqbX5KO819ec8ED9
PP/j+5fWPI1HHUfrgCCt8NK0efnS4pJJaWDn2wrTa4daDBn1iJ0SeTGmb/o38iexpqA12VhKkmZG
ON57g/TCCCBQuIqvGTNGMInXoNpB7eEVtfrb8IEC13lWNyQhlNPxPrLUdfvIAUzrnj8DA9agsXEX
R+TKM8zclGTXKv2R08w9k/2NuomvCAJs2zps5E24G9pzuLL1rXTxtc34K0hpKhEaM6Gug3BTvXQv
9V0/1BfxsHk/y6d9p4o03kLlvX5LoheSHfcBenjspjGoRrlhamMKfW9l2gldfrqV5J2NwfWYqU7k
1SXXPK3pnaMpr8p9vc10041IhrBZ70F0sRShl3n4dyIxvddoupCsgLtB9j0t/wP1zaMmvRagIEvt
IcaC5IQEtBtzqurq7w0UFJgiHgXrV/BQsHTMnS3T+mUw6VKOBEBfhmf2KPkSEKB3zSpt4q0qdSva
K5jqF37dbzUAT1Hnr1dKDNd0O+R/ONzs9GmM1iJ2jHUvOY+prtp9FEfyKgzU8I3CbuZKS19amv5R
lVE8StXeB6nZLbGcWzvopA6c8wE4V1CPj6EnK0k29PCi9MwcbNUMmFwNwZ3823HbgO7xYnNs3kZr
8vIBo5icF+a5pLSL7ET/nRj+O0pG+c0XDycQn2mB/0+Feunu/JgMIqQ15tr2Bn06BmivpV6VduUt
vzVPjcYhDKRsCd+5hRprfsWg9vmtpHL7t/pNxQfl5ZVxlhP56beptkx4pYxOFL9qwATwNPSvoW1f
S4cdpsxsZ+UXXXhyHJJZ41S/08ENXRWN0jaeTPQLSbllfxJ3i/e7NudDx88A7K9PzdIIl/oUPqEM
X1O70/YrX34Sp1ct1gDbB6T6/N4kPzg0g18P6WZudGU6i14/Kmul1LKNsi4IUwSXOD7ArVkn1VHB
7f98SnfpXPXQMX2iahdNDuOmmj/8fObY2R1tc7Em1IrxVwtcdlePwAkxjONk9fx5JhMynME4ME9q
ckY25lKf5zc3DONUkvNUR2G848xznmae+HTz7Kecp0C01NB5zZOhfJ4RZfO0CL4pcg7mR8RyIRki
2nACbMS1DBdAYUoERqjKVAWfR6YqITueNG5/TGVOg3o4OCgnZZ5d9dmnudXneVaz0RluKfOUK5vn
XTaDL6LMMLPQTGUeVs6TsYERWcyobGHPU7NyjyDH34BjfQU/47uJxcnOJMFeH9T8WFeCKLs2KI5k
jNxQo+RbaP4jX8hApGuipxVdc0/rkelykqZL/Tx12BrNFJTOK0n3v3VIsgUVZF83H1pZYBBGpDb+
qUE0r2qPeQEiPu1NpZF+QgxabVFq/IEBnVwK1IKLsoLp7wc5PdUeyohdx0eTePt1ASZjEZqyvKsy
lD9GBAjZ6YR/mEx7GfmNYLUmtLub/GOKN8Sd/Tj6sNQQ98+bU/Biv0+/ko/+pb42F1YRJPryK+8t
Ov+LiPZFDKQnUCEOOAWq4ipPL0UhyksghqNpp/7eeqFRfEyH8WFJBXxs2AhLtT1mlUOrKNikA33F
UBlzrDy42Lus+0LBFK/quKBhiryDmohmB/HqgaZ8Iy/rEbgvCGhOGFKVwBzceBhoL8xpU2P4aipI
HZ3yYij6r4oD66JVGt76Nn3vGcKnQLsQwu/4IayVPUAcsOapim49OS19qPDfbT8kj6RpVjnKR58X
RsqrRWSld7swN3nA6Fy2UrJ3Ku1LdcpNCvsFiwjZ70a2kvCyQhcm0YiDxUhH3HUkDTB9t6oTkXqS
LX+QoUEKg9TkhFWMXpIEzcEiCWJh1wGWoyJtvBGvlSQ+yIBYl0HsbHAotpm662hZudNEwgsZZJWp
3gwHwU6rv4xtmxARBGWxw+Qimi1gp5LMNucDYoBrWhI+O0dmMo4sLZQh6gBEpJGO7MHNdNYnM7iB
HK/Prf8hociB3Z85Kxt5j2tkiCuNaHhTGvk1hZxPclnjrx5IxKOLBeN/4eDExS6De00z8dJmjEfx
w71BVnW2ZnlN4TLYJD+Ws7hpqBHM6g54XoBuM9WwrJNPKk6p1JRN0UOdhVgabbQ/mGUBpQH1+mzA
NdnNl5xWRHUGdo18sl+TWtdteo10TYbeKGftcqnDbmN4l3zBXqHjyQykpx2ICHAMvB4BvjekYDIS
qXen3FQOxDXF6yBnQqjT/aktotRBSAd7bMEIJ2lDIVhtgpZAZdwgbiwheRdAVAnPMK6dA/Od/9sj
OxDCuBETK+8U0w7OguYVcf1sm/C7Mpuck/mk7OhVKDsefX7OSsVLOn/DAe3hntKNBIbwo22DeyoD
8Zvm342hcC4xBdMTF4RfBT2OgEaQZlDGREHkTIqd7ouXeJjdHzkug+5XOXQmWgKdogy3fS8LCsK+
HT3/ok03JRuDs0TC2yLtHDgbVc8aNECNcrJ4r82QtGgK9nlTvufCYaeMIAXYEs1kKrCyJzImjXux
RPUrbbqAuMcoz5/O9EtK0JdI+RiuejU9jJwYvSYwC9YRYral6lnbuYRfNUZ1S6uNxdF0p1E9gzVD
ok3kF6P++JRN6tpKNQGarFdgZlcbyU7xRaWDsh7U7m0a2FdrTQpWOmrLpEJTEczuL9qXhFuL4pYj
GENU40BcF6eg4dZHFT1gp3RKr/zsWuBHvaIA1Uq01RirzSIQRNTGqXHEuAbujVYhAiGq4lR+Meez
ZklIK/QxAJDZoBTnNA/Kc1/CqXWQ86Zt4JVUF2Dvvjv9wUxAox1fqgyZMqzsvZ8+agP9b4QUcJO2
4v9QdybLcSRntn6VNq1vVEd4zGYtLXLORM5IIEFswkAQiNljHp++v2BVX4ksGaVe3MU1K4NEEkBO
Mbj/55zv8C6WqrV06SR6sKcvXtl9aQrP3EDgEptUGbCAOHbyEOvDHoyZe/j+JSWMjYzRbSHWqg82
HbkPHg2nS1RJ1AiqfffU6r4ArgDg5447e9RB3wqM+UkY0MSYm0CwBRgX1DaeBQ24Ixl/UzbuhTBX
csvp2HP4wfXoVdWKmIW1k0lw03vqdqMWT7fw8nkUAespsmDJiM7d1u2TDNL8cahe8txpZtxSyOX2
JMfVxoiecwa3QQP2upDE/qAFhutKRuOqGMmTBRHs3dzH0mNq7lLR3Zc298SStN8tVxB1QyK9/jgq
8yAd4llrPyem4UxDTWyODkt4XiGWYcEvmwzHbL1A5CxMUJKASq1ng+z1DIPhgNTEPBy+kh1q4wz3
DXhYrNdxU15JVNKqEmMItHl79BgMRRV/JkF/kXTCBrSz+Qkjjcifl1ksMPpzCYMa+UCbtIVDwAUm
QPEPgWpejKlANG0wvHg+aJpA33VBbcxtDV83SDNmWAmp3Zakla7E2OktFtB1UG5tiN91qriLUWTv
ShIhnBjp3pfDa10Y/lzXyWD0ileS1THCRRdCL46AFK6b6kI5D7gsYIe1U6+Bd81F4n6OUmGjy0Db
LZDTVGpPZmpJuUCnOtwGdVhaix6pSB3ZHmB89hnns7rBVMCzvHudWS2IiGIwYKW+80b6JfWogd/W
2iuZdkxwlS9umYlzHqnWKgZvwN4fNoBpdYdMLXe0/+2S6gwHug/MekXGBtEokG+kLIe7FAHtYH1A
ABU75yJqW3uXi/6jguZ69LL6Ir/oY9bvbcvuac7FCtB6HOpqQheLBhRP5t+4kpFsVpriSQTF3sfZ
vYakoZHndM51Wg43JMdgN+iYZfi087eAaVxbGvS4NHS7j1D8rYmWHIjAWHMvdueAVGkJDEraVhOx
LLj/oqfbzcPYIVdUSZ5unFivlkoeputG7TEqBfotTjQqyRzoC53yxLbEWnGXeFcCQutFiVG3Q/XI
CvDcrUQ9JlRWHum7LI5EiRfcnXHdjt9jdzK41R4/FJPenH2Xb8PUtM9wsYKNH6LP2SMxF2xl//jl
+99R3BPAsJj+RTN7eLrcR7l5pdzbVPMbdbPjwdTksBYI6WulzvU7geVl62pfYknFTaaxgjULXZzJ
NDRKU+7rJin3oJKoE+g0di9UbT4Q8zEfUA+6XWdygk1/qoP0I0tce0kPt7mDxwsaS7wqGAR2Ta63
u6zRBEuMbNU67arkRLq5yoD5Ti+m+Di28O9fDFt8hoiVG5r03v3WLR7z0kHgrQdId3DjeK4aV56Y
kx5OwTVFmeUTq062b7/3auS8KhpLYBDEW7tP2m0i4P3pmHKwhdv1nfF+0A10n/RlcqT8QOXyzIye
pmX5WCctnO6MWpGifvNTV7Bh4qgZiDYvRW3rRwSh1zjg4q/7UnuKJdJbm3pMv3qmGkM1KnjeBO6d
GDNPHOrqq6zrFXx5/0Ox9TcxFvKiJ/7BLiBr4aMSe4OL/ap0U+Nkpw0PArz+EotLZnEYooapGxnX
5peSkUqsp4ysmopRgvasgVS+ZoWebxQiezDICNzNHCI3ZPijuaoP8Rbm57hrpi/f/9/f/yhaTdu0
eo7y0qfXeoEU4UDWyFeFI5yD1YzeGSMD3QwdCOA+K/WtLdtq7pADFBUzMv+Lrk8b6CiaMuH6mfDv
UTObWaf1D7kK6IFChDmzaK5+1CDQoo6z1ZP5vAMxsesHK2RtZdEzmpIQu4eDUm6DwE0Xw1juWbeA
VJeA/2WCd6R0tSdrwv0Tbi5XMIE4DQvn3emXbW88RYVgn6uVrAeHe17EMFcpXbToqPXK/jPxVUqe
cIHMoGzu3GZqHNW6u3Qi+3mfBlenYBzvm2z9ZeFzE+gJ0EUdp7AnIblYA7cAEUcuypQbLkfXxMLF
zLhGTpZ24RyDcgh2cR88gcK2LnALCMaBudgp9YKAHLDaqpooiQTuisxYhZJFA8kdk8yPsrHwLDBK
UGYuUoZpXpX+7uP0oTbMu6oqFWWqq2+clmE+jA9/G/bVEexYuSLMfbI4JSogrts2l1dE1JdSBFQ8
M4NsuMu1bUbdnXZwNfFNy62vSml/tQy1X+B5jbbYRI5NlS6hCNBL0VBenvEXSa9+Jh3J/YBUzWiE
KRZfkFRmOKxZ0lRn2QQ5uMjMeKcgTQ/0d+B97tnG87WNvBTaYUbGoG2uJg7Sc9X0S2/CovquZETE
lmBtxULF/RUSno6g5Xz/ownfDBwa+FN6lfylaGxzO0AYy05cZvXDAGZs3Ydh9SB75cnP8IRSFm+e
/bowz7A/+lPZvNW5DU6v06jJUkgTSz0ZVo4qgo0cike/CnMY23W9KD0qG1i53x3DYihmJZDQlUDc
XIiGbYkjqDb78kQZirlLfbo/Qnj2z4TiSGkRIFND89TG0r+yqbtB5VnkUZSC9ajrnZ3TaUDcDQW8
oYzIGmQ5r8f6Syq7fh4SXVw1jHOOhc6sugF8yTtNFI/x2z6yGnU/gPqpakG1l/oK6AbV1q4BQbCf
XWVNT3OhatBF6uLzMpDR501VpdsSFs5Jjt6K9fYm8UL/nLQMLK1RfgoCjlTvCHPLLaK6OX6urWTj
wPNv7Vuf22I5Er4L+p2MgmqPfWeYIcVEq1QhQ9eyztFTVB0nxtpoD/D/QkBtEJhjNTp4QsoHE4gS
o1QLWjGIAWzfmT5xzCJqYYJqN/K0jOw2sMXU3IH+RRPirtR3huMPUL1goFYV8SCM+TPaM45Z2T1z
CHB1sYBs+mm3HsaB5j2I/HHrwtqtxMDlMQXknedv0q/axTAoNMbSpBSl4UtknKgVcFYxFAp8x1Mf
lupXC9Mutx5HIdCk4aEmSnPwJ0NBH9QoF9AKNEaftlk9tLI+qglBP/KnHkOa+ouEtMjLPEmW7k82
qVZok/tkY9N0s6XOBAK8MNhMSfdaVxW9TV5tbWzf6wmQ9kyP7Uzf+6X+EnoxfV1xeKa9eFf11J5q
3lhz75HZBnLInGIGY8UNITXkPe5ri5SwhgVHTBIxhRl7s4F9hcj5ziKVGyJLkSezcyhcAsxzGh3S
iUaF/ym2gnVU+hFUZUdbU+HNLyrHcI3hUslHAptTc8moo6TQ8TqxPMONNTLhtoYHintxSY3BmWjr
LdEZ1tePmeg+gtzsV/ko4pWV+1/DF6My9E1R2fXD9y9cb4qmCC9B7fhX+sVYeHv6ijlU8FjTybbI
QUOtQQs1wPWduV70+SY1GhXNyZOP5tCwglTZ0Y+i3uOtKf9VRED9k8f+R8/vT0kMHSibCo2PJNFz
Gt19eL/zmoUJ3rlurfvcnnGVfxFavBpaA6f/XmBowMnyzeKIwbTjsqkoFGv5ay+yrf+TZ+UYzGQM
GvlsfuePTuQikwaXLwXNpD+q63y6aSMSPVc7vBMXAxVxkB8DypUKUjWfCr/Lq3rpnbcMygmQiavA
KK+f3Me2uLwUPu47M97S0lRPA5iLd7FKcS3eymbnHaQtzinhkYbwSH2rz7a39St/9tU09z7hb5nP
VmmDu23VocHmrGpshc6qEAZBPWHgalII14DqkNXlYm7JtLGcy40Fd/Z/ETnRnD9ZyVW85EIj0KGS
wWGH/ON7gtdATBFVmhlO4tJ3D5Tdl9mJ//qMkesqR/TzWPZmiExoQdvQBfyksBEjfKstNNO5DlzH
5IyVHv7DYUYX0SJCNLwUyIfwT7cO78/CmYRFNnUm8i7xAko8wxOJgrw9VOxjMOHAFhrP4jDGK57E
ixHMOwgW/A+DsuiJ7lL1U82PWjgb3iDvLLQFlVK2sX914C3MRnvtOocHFXFmHz6Hb2Nx0F+yt6p7
i5wtrCtXXSyINUIig32wVjalOi6o1jWYvs6KQSzS55YFKKgm76K07upgGdBviovvLTEr6Y/xs/5e
Yb/6nB5ePdW36uo8j9SLn4an1axJnhmC7I1LHG2nD7ziAy9vfjm3nptLiYbc6Fm7qYOcVViu0tuY
wQbrkggZO96MrQ0XKmrkoa4jSASk704DWqaDpinXLfomViq0Ts58H+XTRQG9wKQlAOs9xaz7XDRS
Fa10fJKv8KxY7mrz+BRcJLrnlFzfJIcApdU7spLhff533P3an04pIJMoCaDHbfJgP59SrKNjJWcQ
v436fJmNW2sYHpzmyXlNoldp2S8LrrgvvC1vw3N17Y71I3PnJ/hiFNS1a/YLAdoaEyhe4MU1trTp
Nadwp222PNwerEl80TcShe4G21t0hwLdLkG/K0A9tNpRp7Q1xwQx9zcRMqh4HmJjre8DBAVMr7f8
ywio5VV3rs0F0hfGz11x4b2byRO/d1ITHy2URdqtxnuB1lhzRY65SMxrId7sWmC7j/eCiwmMdk2h
+DJYNHGcbaOoxuuCoaR9SrJVl231SeQ81NaxfRJ3IHXGKQVPdckeSVXcoyeQ/Rzb2qmIH421Yg8U
5ji4/pc12FS/YtPgbVW4MKfyECK71gnTfu6Ljx3YWnpH4pnHmXS3ru5NeVAv8XNU77pP+z34lnxz
8gdIESJ9ZMk5g6kQTbLvzjq4ztsConyza76q1iu9pGO3NbtNuOoQjvMnX3+ixS6dBGUq0elL6Xfm
2VrSm4osRaC6X+kzHQJb4y0iscoP8kk+edfgSfE2Gpeg3l53O4fl0YY6xx6wUEyk4N7Ep+nF21+K
u7jycjUEvR0QfGOVpd9UaBRfyoRQADD4S8oxYb5I4DYUGOVbB0IQq4GOwc4MmKmy1F46fdPNqnsl
3oJD8QCYatZwVX6d3oAhwZ1+Uej1xe7pAeQM7QYLJdIBC0DsbY3eRtukML7QUWqT8Ojjo4/yZEiK
dPBTlavEAjJpegMwZdU4E+ZpMOnRBONKBnmMaD5d3652SlZFG/r3yF9jCggGps2eK+1NHzRvv74t
6X8OyJCMUW1ylWSThGX+FE1i5hfYSdbwRvhwM90CkbEVz0gaJ7JSOIZe/beqBJ6jGxyFw2dQGPYM
i084pgtoozPzpbzVt6jFx4vJmQ+TrsNNCZd5qiN25yfG9wjrHmu+VpAyBi5asFsr2R/YDi7Pol8x
TRNbOy6iKz2kJUilrrqVGQWSIGLpxEpW31/wf/4Qxqr+9l/8+T3LhzKkefCnP/7tlqX891/Tz/zf
7/nxJ/52AA6TVdln/cvvWn9kx7f0o/r5m374zTz6H89ugcnhhz8sv4dmL81HOVw/KqqOvz8L/yOb
vvPf/cf/+Pi3orcWAdV/ODamR/jjJ6eX8Ne/nBsZvX39IXz7+4/8nr61rd9c3bIF4UVNM4VuEPv6
PX1r6785Djkwx7EM27DUKRAmM+rq//oXXfxmasI2HHs6tjRb4+j7n/St+xsgZI24rm7almWp4n+T
vkXr/OFeYBsqnlaeFpqywWic0e6PSwnf92MrlEKuwQMz001VB7afo3tn0P+suRzY1KAOgrMUjtgN
rdc8kI/SDylUFBjfI01aZqvKWwlMliGkaXpwk4toEdsJjWS+F3I69srGgWu5bvKYUIOmUvFbl8rZ
spGVXasMvtZJ1RHdTZRFK/URyVXrKJ2s8FZVTp6dAyXsj15hQKmQsqm+Mlcnl9bCYhxLiUU4wPEj
osp9zS3Dfx4VI1hTQxyAjQJIutEbw10Vmp2fRiNVPwaIR1zBbb/8NtC4gGOEOf0MUy0eMG3Ag1UV
0a1LZbMEQNHrTLLxUIMYUIxdgtf4oMSWfMj8rrmGTaZTXdWF+J/GhERtEmRPMDiMo6IPyUIRPS+X
FSko7SIJyxfmksYF7i9ZgqZPKK3Q5NHkaY4YSLQXRcCGTUfKnsHR4IqLC5N4BTAEaOtZvI6Z2c8A
ezCcLn3j3QVkdXRQsfB66Kwxq3JA9STOh93SNx+NtvEOYF4QW1WsvlQDFC8WDaawWYb83Rq9Tyzz
xhvU2VfPAew3G8ZGrAu8EOhjThSfI+LXL4YFqbnryNIB3RgOTTNy8xLIhYLD4BkG73Tnh4dbaIVy
lmOOOKgarvmOAFJw6Y5LeB6Fqx4xW/brKqZXovEM/4BflwaEQqXJAxgqqzhZeltPEKETrlbtS7bz
2I2N8CgiYmthJhg+5aUSLFMlx+JOviU9o3TF1A70PbIg/Un3Tieu5xtZcVdInx3GugD62lbxntIm
+6Go66m8jhzgscj41pmplcEmr9nGwPcbAUaLwl2VWkGZRqxnW1/VcSsbXIztRrDCB6+wqga2ei7G
/1WeUOVhBQrtv1UIWte0FGI6cENoRICj1Q/UIiqDilVZoV5zFttCxfKl8MvcOrkaNOCcNIg4C5CS
5S5QrTMyzw58k3o0HSD9NEJA/PGEjTxTlWszydy1pZXWuvejYldHavkWh1isZ1o4Ohel6IPXNkhV
uDx+NotaaZ0pxuYOrZQGLyn1HvIwggOUBbEO5ALdH0XbIQVX1pxtSrTzyEmsdFHEnJ8ebkucnzx9
qq7nELLca0SX9gxHhlgJOdXZDLTZqTR87lKaSzbsy5ESASNJqixJssR64gI3aUAfhzattLz2JeQS
dN3KHMCrZiNryETS5A6Hi2fbTnfFzsYYqVu6uQz1dCpR7CVW+sB6kUbnHipnTNaNFccXCtqYEzdK
sAo1EOFDTlmUX/LmpyBX1p1dRpM9M0sPRtd4HwUFmDsISOFjyiR8VbvMGbhm4Y+PM+/OmKtfUA9q
r2u3a3Hr9ZJZeOdskK4Br1UiBJcM4+rMqYPNLqT1dZapI+9FB8adLBE4uwm/iyxIPTUrRxdw1puX
QuiyoVtTDtD6zikxqmaNzJgzbEiybaOG+qlTcXjTTBfKedkOJnV3jhW9lH46LovAiB8TrnEzird1
GgRSKuCEbDl0akbtVQgqS+VM+SxHrZq7Q2cf2wRfeqsX7M7JYWEtqWVukd40izneYXkauxCzqx07
+8pm4xFzNu3CjLPBlTFNMlpEHMvTi2WTju0HoruKGtBpw77SbfKebWe9JeSPrZkczfA6MDgPF2VN
zj22IxhZCI/1PExc8wq6tDq0Eq9HUUZvqtbvWsmuckBi3ZsJtQ9BXwV7RozRrs9iAwepjwNlcMPn
OC+NL62hUnpvwwIjSdx4cEjbliBaGsj8pR9t/8FjlE9Lb1GeM8WuP+wIEW9WmRaEt7FyryH5rW1D
hOqYuLAthdk3x8wZ7LuaKhShuEFL7W2YyXYuzajfl5RBE88l2MYevg6njUVX7HPnQ3a0ElOX5j8p
mHdORR87QGNMgSWvdNjd0XJsLdjx8wYGysBeYVQdOmszSmPUlskxzotiXNgo7je1IVNBb4fEdjq2
0E0JytG/TsFTcWFbnRG29JJD2SaQlPBVqc9aY5EByDlMM+hgy0Y4xVLlpFtQpuwsGub+BClruTcL
zXj0rDIGCp2TJGHSjhhQaK18KDkSNrZnkZrQjawmtt+z2yYiSwMTIc52B1WLyfZEVc+TwVklLn9X
eb1PUIG9KXyMCdgrO6yGbpWLfWCrzPe4b/opLUlZukx7AiNS0dSlKfsAH0NnUgTgFyuCFAwSdZER
WYiDlaowAGaUX/mv9MxS8eMGRkNZVpDvapTqZ+kVYuWNwv+q25GzH8YKBbVuQW+6uiu3mhYeWWAf
1SymlaWvSCi17C6KsVIvXekMj67OTIruVOXcYBTFJNgWD01LqLpImoMVVdkuJq+zbtzKe7ETU7yQ
Cpkyh0P1wMHoUcBk2ce0N62Nn2b1k8us/pkPotjFINMfhN18E5rQ1obpVeRxqbDUg1q5urXhrhMq
OEFcG0GzYOdnMgUzRo3LlwHDf3Cc6rUUZv2SUOh2tizWQhw/onizaSFGuxjCBlKqEnLVcYcd6wlv
SdAc9+cwgGHgZjXS8im8a1xb3qTwTU4/z3rwfCU/K0mVrPRaYlzEkLKH0Vp+8Upwdc0Abo/UIJVV
EUnbDf0PyppCN2NPgR8MvKSoB/TRoLioPm3JPYuKQ84d/WKrKYKyaYfEATofRh+yxMgnyWimF0cP
AvNckkwFTpQWj6qJtYuZbRFfcbONi8T3vQMzKmplR0WmbwPp0mittShqqdo4eFgktLg6CvOlEeBT
ygiPPGeG6d5ZbPgXMkbq2htTbWNlLubyKo/WBJk8Ok/67GvqptbFVOPmCisTW6iJk7FuKED3EGIX
MYVrO3Y+ySOeJbHrHIy5DLwM+ZSz0lr6mhHNKzS2ZS6DSxXR7mVH6iaJXP/WwJLbKFXfHW0dWKbl
euDvxs68pappLymjGOeKGgSkKgzhc0cYwlXe694KxKz2VaVueOfLVL92IyCvsRL5pc7z7sk1vfpJ
EV2NO7ionm3faZYupSbbYECMgdTe0lIadm/Srim8k6VuUOcRls0jGJjuGjTcfud+nHirrMA7lIHo
2CU6VCZCZ5q+N7syhkKlAKLvaGNvo6qBpN/mDP0s1VwROMYspqnqKeAivotsnwUrzr382I5+8+qG
owpDwuo3dP30Cy0MlbsC6O2lVj2s6WWu+/vWHbnOSdNEzCoUuoT1MnBf8mz0rgPte8w2kwbrlEPe
P1u2qLQPReJZT8SUQgb7CGMGbB9SEmJ8YYYNdlUv+RePzOZXA5PL0Urc/oApqHjIR2q4RnosAQ0O
/Zoyav3uC8T9Re1p3JuzqDjyK8zl6NHWhMVEzTcRWyuc3CVNtWHfwAYvWJ4nKybmk/6BmWBZyJBB
JXUvOIgSpS+5iYVlf7Sz1tmPehA96kyQ3tGwUJa9ADl7pgbYyeYZ68IvvWGm6Mj4F5yZ4tRlMzOk
RF1JwS2EGCB8sIOEqroghzmj9CM+WpaSWGC13p9rigvbdMyeYrZWSLV0y65DdlzlzLVqAB6oostY
cuuwUrde27lvXUvZx4hkgbatNQSJCtwbPBkd6+lI8S3scq1866LE/qrXY/7MC3YfvELLtrbwugvV
dCHKtFV6i9xS/E3bhOmjGUoqqiwrrFlNJZZ2YkHWL60kVXZqoKdr6Q6MfZWCm7lhlvuO5ozdgGP/
qtoRdnWdqOiz2aX+DZ3O35gKXLZe44Jk2B6X/8qA9ZuTnX7INM06hJXevOIpqhbCJFPfxlq0jB0L
4Ks1kFJg+V6u0DCcU95AZp0FWWVdXL+0nrNCKrsQM+nl/8lk4v+jmYNuMSr41czh/lHV/zH7kP5b
8o+Dhz9+7g/sl/qbahmTbOIaE/lpGi/8gf0yf3PY7zu/08Acm4f6Y+4g7N+EruJeYyrgChuc1d/n
DhpzB1UTDkMvxha28b+aO2gTFevv1C/GHa6ju8KCayI0gFTWT2MHwqc+fGRCEUQAv4RpcmBScest
c4NxFg+sh0iqYJQYjoprTPzSx6z4Ayb3w0DrH8ld38fcPz0HsGOCtKgz7UuNn1SUSLDyBT5kr0uR
jKvcdD/JzB2kQckhtEi5cN/bjsR7hSO+ZxKz4sJue8mSvVe3aKOInAdkgYFti0Ln0xLLKmY6VDMs
ACMOBZULiePoW6uY2jU0+wRH9NPMcsZ6wCBqXSdUixXHCYAY5dHGLBRWehb/bJQpJY5kObUQrPs4
sd3Z9upet4c0Rp6ADjPgGClmOTKzik4p/KBFZwNAz8zra57Rlo+WOYGhMLX6z/+ZnP0THJP2o+z0
/UMzhKM6hmqCZTLt6UN9f7uGSMd//Yv2f9yqgsI1pM4aJvxtpLtLqdNFzO62xnSOTrdhud/OIUik
DOE9LqZ+vgxwZc6FKfcIZswH3GRT55QRqeHrv3hyP4oavz85OEVCVZmY6cL86cnFTmF5fdQ4wMYb
duEAPh3ZrBwRvGudczOVEukPeA7Ih2oHaYZEm6/cfv0cfpwJ//4UeIOwjBJHZ6H6k4Bqc2RE4F+d
NYRX6JvdvaegFmecejfK+NyFSQ6GylvKhqzPrx/5n3wyJlqgzsHMFI/z5sdPphSlpvaR467BYOPC
RPJnjXNn8U8BWwJIlwN09utH/HluyAmM/cWhfcpSOX3FTyeP8GINUo5nr02MqbOCLQZhw+YKiP79
1w/0T95UVzMYgrq8NoeB548vDT4W7/R0ltpO8i4NyGNK9Ems66HNo2+xLs9hrm0Ncfr1o2rTr/3p
4uBq1nTd1A0KY9SfHrZvjCyzST2tldR+R007JUOy84f8ydVMilMcaDz1PB1peekja/PrB7e5zP7p
wYXm6LrBNdLQnZ8+zhCm3Viizq4RGY6cZTSAEW4Hkk6oq7I6b0cTy1yB0MkGDrtWqNLJlYdrKpjU
6okAMiTV2Fn5wniMlHikY7a/t1pR052SYZWZvp+kewqbyKGiNXbKtYIPG7/nAlZCtETT07SKpGnr
lFTBoqsDcS+tsFs0ipGsJkPsnF039Cyzu49KLJYMXr/aaX5UDNwBdU2Jq6WRhITiNRcWGypPB0/F
LmGDdx7HTK80XCA0feuBBjAHA9ieioQh+vRrlugs5TGrsQ8Yz71G2GyoEPX8sdxRdJ/ixgESFU1T
YnYW9CFQxeDnKjK2zikd4K4ZPJukjrC1pWVqL07PBCYxCBUmGV2Yv/6c9H9yzQGEaXEzVQ3nz6dd
J7Ftsqez174VfyoSjG5UQI/1zYe0tzapaM9WY31xhvjVUJPPVvTrvu8RCmuWX9m5cZN9luVnQY0v
dxhtVRfZwu3859D9EH74WRjzUsPOH0d2RSlEZ+L4c5gl8N2DMI75CH53tOX51y/qnx75QN8E9D1b
NfWfFYEyGgxpeom7Hotsp0XUsLTE9C3a+4oxPpJOYZDM5d7Q6FaiWePXjz4d2T+edq6qsvDgguSY
1p+O/CAPqs6NXCw6WXFDTTsrbnwucgtpK32lteLAKrz6FxdPriMoOn96WKFq6qTP6Lal/3Tlhu+i
K7aoOOHcFqZuSowW0hZPRAXwn76Cur1XpTG1WWIdjyONfgbFDqm975aG5h1R/GC3BNE6G6CsYJI9
aIuO432vKg5jzqEgCu9za7YcFWP6gEVr2ts5E+nMzmZ630LEMeBodwObug4SCfuQeOZb2F87/F9+
LG91hW7ewo5TvZpmloaFOfkYKsagRjdFN9nC6Nnsoy+p2huzfMj2Xq7cdMu8jWO1jprwkxZwqqEw
idJH1F7NHhRaBBcjB2uCnkwxa3Vly/IettjcE/U9UjaKpqxMRWLi4wphA+WOTQ5Ul5yPQa2FqtfF
Ikuouy/XiZu9jEq2bHJVzoxUikWO2duxzP206tEsUDTlNErpGFTT9LSvbeCatsNNg/Jv/O7918QS
dLQ7+V6KBEhlB2OJVc6l6Kz7tJIpJ6p2WSavKbTYuXRpH8j9uyCyBEAfDkHeq+SV3sDptXiSitcs
V776QDyIn20cs932GNx5oz9ah8ytb4PzUX12u2FpdbP2JQI6FSvEOBor3aed2s16GtuBzqavnYu9
b6rFadWZonkL2OBLcBF3GrpCWlpY98mMzTkZmkomnzTcrDTiIxgQ4Wtu6mmTbibpO5WEjy4m2UrD
5tAN/dXKeLTS40GGnmlnHWN5NrClmBxaSX3ohI3jZEg+SSfepd+u9XBYojEQzpfjygr7fWOWGmRs
wZsRFlA/B7Gkhvnm9VxPhLWAXEixBmTAASzqomHxy+RReYkjf+P7XECKmMc3Sg4lMGFroZas1Hz6
DAtCjNgjg7kT1V/pyFxxYcaT66ktgQhYTd2tr+pLKvsIlS6vMDhhjAr5hSXwN5YDN90QuMKIEq3g
iL9XdvScVhSXqwaZ5QlioKt9xwHITzBT4DMevjEipi+EZFFvLXoSKQDmim4x5lE9M9hgFpLPySlc
qtgjkDJdtmI8a84TUWaLjs4DggmE3E0qsjwHnichIntG99mdC2m4rPnjgnzqQdubLfoUdTALuj71
pWoaH0HKDl3DOMkhxPkrWuUha6pw3VnRl5j7Fude6m9omt6YIVSBlpKICXFWZKT+kh4jvKh9AvMp
VA8awKvJzWHb96yj3D5vQPR7DYDvhFZ3W1HdZT7YLTFKoly5pW9gnkJzK+o7htx40dkjpShxzvo4
BG6rELXS8JwKxaQjgKRlScxx7g/+N4Us/txl1TLXQwxoVh4/0IaxYIDiEi8N7FU43VG5giM7uYx0
cA6S4d1GxcGJH7vC+FoFBkM5jyImSjdXWpOsI4llSylLtiOm82G4xBJKti44Oy9lxNmUpJw5Gqkz
6PERMGMOYJaawYz1AKe8yYmU52erZpXfwG6Z6YIlBd1KG8024NXgMtOQLQhaQFtDfDEo3VabPoYc
w7GfK/lzaFXk+3Ue382Ls+pQ1xuzwqMl9hzI7h6L8N1r8nOa8BbFanpuq5wSAzVeTFs0JLQTc0oy
+EAN82GdQOGbtcFI6FcnqmhJ2HuS5a9KtzoqYLcIunqTqQqAB7qUqz4slzwNYGcz8FxstqZ7a6qg
zzCdml56/mBxQgKzeehT7aUkhTLnuv41z/lkoNVw/XO7eVno9LPwXBu6ISibMGbakMervh6qWRsh
QnVpvSpK7dBQqDZZrZ97ST8N/bhsFIa73nMqSr+oyGO367aB5cQciMtbRq0FJwnsD8ta5jh6OR+m
HuXs0y0bnPTTuKdq8T+pFoVP2TANnarkpSy5p3j2CHdmkK8WdjbVrJSZMNJiobTxkQOGsEeoLTIS
sxWuVulU7IYicVN8YBA5y7VuukpVfPFd3hAU4XeLLPmycysWNu3WzJL33GU30/XQMQVV2t8PEm5M
3VQXds0rdeMRGkKKPbUhlhY9wsHUtkDzs+jCNknhdjiEy9YCPBPDQqCSU9HS/X+TdF7NkSJpFP1F
RGAS91pAeUklr9YL0S2DSbxN+PV7mH3YiZnYiVGrCjI/c++5wofo4p/MVdxbZX1zYi5bYiczih/r
WLcqBCV+X2XjyZQd4CyI2dAaSWl6csbZj6QkPVFf3Te/KR8nwjBJEXrQsR/eNeZGQGmNDhswiuCk
Hp1oVcuzRkJTaDSNuyOWBQKqbc+hUsZ7BSSLCWJJsrN6En71d7HSP1VedMfMIiUsJ/lYMzEfkCz8
t/J5gIbB4/yPe1ZrrO6nhlw+o7xRUtyt7vQ1t60GodK4w8j0rktofokznSoLx4I0EV5yZc6sCIxk
fcaiVoVYVRliwyOsePN6Ud7UFnnWCu4Sna2KTjilSDIeS77N/TxwC6mWFBXed+xdd0OdhErqnyPL
tOi/K3YChLVr25UvsF0Ps+e7gIXJ0CsUDPJG74i0xEmaaIGu5Zz5QlyrKn2QPpr4woSNPXlUOtuJ
7mps5iaDR2xYIIeOlnaQHUdEo0GfXLXpKsGvzDNiXDt1mFrK4kqIba0PHbYksWnap0h1HkpavwN/
NIT/r2DIqogwKOK/IA6FJX4HWrB5FglDDHuZL+w6P3IsSrBB+T1s67lgrbVrSqQnzopBX2QjPECm
ymVPCMWauIivca9YKr4A1M0iIp5+9MF4wrvxSzIrhUPOSes1w/ukqKsR/hlFdWVFATADYkbgdxi8
jJr+xkr5qcR1PLMvvNoi+ZswPLvxE+M5C6zY0sOMnfhh0phJLy3qc09zMLVmr40DfNIe/pM5arMH
j6qx3hFvtPBMxj4gTfk4EyH4NCbmy5A5RM1mwg3dHrAag9abha0/opxKDm2bEviYGWlI7oiGB0f9
mzoc87PhdXssEme7yNsDiDU4AVK+NxjCyDVpM+jSc2AYS4GAXGPRmrN/yaG93Ocyn/fYNd/siZrx
v+Ea5i+CSwV2XJUlvGbzcJhM8UDPdvBmzb4grvxA4ZHfMAKiiniHNhmfB2QgdQZhSGg6AOd+Mz3Q
+62qvS+MNj0J0led7Hk1sNWQf6UfhYnW1hqgG+KOKpLcDIqODOxMDQ8mWb1VXKcnvukV3z4Vp4sb
24IAcZha4ExTzEBwkSQ605PjJ6K8JWqEXN1T5q1ILV3sHWNF2J7mkHA/gpqOqDQjVxTfmZbBvKzK
4oAL6eC047tEU0bm9y634IYyjcFic+ONO/jVMO47OR9m3d0DxUBGAX6ZL+FH89aoX9zdnsEKKcxS
O6fNcpOifgdNdpLeynpy0LBq+NAUFNjxRkwnTDBslxIb3wlAVqvsKLe2DKHZtACyDvAOqltqLQOl
qwysxn5frfXS2NZPnG1jwru6Y3az2j3oD7+/LVQ2Ki05/JGoOA7hdgPRVMSVYlHlj27niCPHbeQW
+8+C+glAH1d8Ym4hMtbwYLcUSzknuKkRw2Zc4D3/9lsGoMGmI6glSUxdamHktfI0ahf1WHYo5af0
anU5/OfKInqp8F7mAv1lkRMNkktMbIQd9SOCh259AxHg3NVaK8lbmu/Y2rsRyl/PSI89sQwcWU2M
GCUC2K0i3V+GsG5Zw+X2m0NjHajOeCW2Bl7G8m/NQXn4BrFz3tR0QWvP13HWf2bnBX19fHIyAV01
YRZQhnmt+7tBlqQ4F8MltdZt4fcI+zsJrTL9VwxlGuq9f/G3OE64yCIwOtKXYrSziXazGnAxhs4R
KmAHOI75ptd0Hm7Cp7Rm+xU2nITrskv5pUDQvllpNoWW3YPXQSmHkXCzOePEGbBbs6A1wJll9rS3
Df1u1cPq21PoRgC+3hkTofdm/jgjydlpSu2zCaB+sUaWPYpLM2Ax3PgpVj1TnoJpdNR16WO5T3rt
ZbE9KE+92mnEYYV+Y363JWQEttTXiQOSpEQL90FLaOVM0IXAc9MJSIBtfSq4Uiixnz2BZ7BK40d2
dS9zdnFjtteqf25aE5u6lxvRPH7OYD12U+Xuu/8UNhYDBiN5mb0JVACrN9Jkt3x57cduyy/CNK4o
8EB5VU+et1VJw0pxZad/jXp7era81rjJAR9VmGVn9pPAxWWacWiNNZtE8uL8IUaAkrHyZ7lY4Qav
DGiow4ngeRPXRB6a7I64XTPwSi13Qj4SmoE3OEIEMKESq1/YQT6zc3y0W1OL7MEnTIhM6gKFOUt0
WqKtLJs1NmWJjvsheXR94xmxGfjXfKTGulrT8GFPIJt42xhItZhp+twBGjQbsDmmHwyNpKRqlDhr
75qhWbUxLwdj+CZ2iJxIX0fI6/PWsvpqfSTX/aeTYEmgq9+1OkGvMQ5v3iHUOt7dktxDykQnI+Z2
z1otdIdVJyANYIMxfyygz+aoJidq34252CEKYUNsUoBQZ8aIEHaoYLf/o2PEF6qKwCujdJ8KpXkH
I8VtbgrasDROfVoF/q7Wjmv20CcTG+guOU2AGrJtEymZAEDclzuE8I9aDM5F/VMgySIOEkYU3YVa
JMXJT4dv9st3M6Bc0POx3w3ZNsIQlRvNUwH5wYrwZ0FVEzpJz8N40NYVCpecrxPe7xa3X79a36JO
hwitwoc7ET+xpJfCT9FCkyUNdQQVZ/ltQDVoiDSeVAp6ofkTkylprdO9zqBhV+LAbZ0av4BHsUw0
484veazIiCRsWr11Ey+hpu9jzElGufwIBQO+1JgLCpLYRPXNsudgTcaLctMBuUv3kbvaP+KmDqUz
nhDZBSJnNIl/NguJDyVQFcH+1KfP/ho/tJTuHYgdOiis/VDP6RhRfaC9jrIc3T0sXFoUStruSBzT
bc2aB9GW22HvHFdlHob2zonhKhhQeRnvZDfBhmiIVXwg3I3/6nJ0tDIOu5nTYDEmfgky4yrfCbqx
IaZi+Y2dLcDDmuAmg3Sqi+JMtzzsMgNYZw9IKeqYDQwmGv6lyGu07Wz9OuhQJGSf1pSn0FKdeR7H
5a7ICOnkK5GIsmwAzrhzA0TjvC/vZWMWR+qAR3cNudzB+IPmCdqOtHq8bo6ZcFeKNbJLch995k1c
E8kwMJJAXuJVx7qfH5NMf4w9jwd0aQHk2Q/E0jHGHB5ydvGJn3/k7fhqpJh4hmPjqdtA6BfWa4pB
mBXvSIcjsnSZ8+F3rysZQjSkIRyNwBUG+28o/DIpmIYt5Vdsr8fa4movlfoCvP2TQmKepeDaHb/Y
HSCCNXibhu6rtfPDwEsMii7zkOXClVsccZxtevLUKO9mVeRhHzfQ6uMxD70VrYPblf9cGgmHxPfA
mesfjMzZ3o+pwVKTGnL16Xgzen6vl7gXiv6OjfhBKgYEHgnWQevqH0PpP3lowYJO2nQUsRs2phvj
SkanD78ZHD4m3dlp3q3mD8uGbC9NG/FAlXzlFQlmqdAflBHTQ6Qze3zCkzEjZjm0AR1WapKl5OW6
kAA26pFr8l23hIwE5SS+xo6TycHanPkF/Cjpn63GIXIvIwCZtNQTftcHH8ouN2S6Y5YXNa53p4gV
RuD4mBtYxP1We0zd4dP/WmBcOmI9DPOEAHX8Gp9IRWCClHC+dxWMk0yiawKqjX6Mu49E9J09I9KA
+3/vDxWUflAanj9h4hSPrX1fV6/6FrihW1ZQasUYIInksm1D12j5SBzOHVtDqsb9+4H+7NFKVxGR
sfSZrfWhqtZyt04EzCnzr9njD64kMQh46Oly+qMLUTZKgdrnpelAhyXOrmq10JQ+wI742uoTnIIh
fpz8DhE2LviDtWQf4LGdQ9wlsEB1/T2vP8jK9eno6efYILHGvJtMuZy5Q6LcQdqLemeilIx/isHm
YvAbGmeMq+aoJ6f6KamtO21hA1RL3OaJdD+zLquJBPdfPFXb1xnB3JQv+tGMlM4lmK4eaqyenzjg
Z1pYSh8AGImLmQg8VRTNmFaanaapx7EBXrXK4t6B8eWr4qVlOPno86NHe9b2uls3B6ajQUFJdBBF
RRoGOTcFs9GgMXjLZo8bU5GYDHQHzkQPZYpjLiXaE5pFjuZ7ECdJYK/exgdWWPplzHURGinqnkIV
r+l4y1OR7cl5G8BmtEVUEE1HMwIlxVEVbN4FmBQehV9X6nfK6qh9G+/L1BL1NlRAGR2O+chj8oiV
fmBlhchunwvbRnuLNUhbwZ0VyWeJ8ATIKi4qzVyvpqr7oBMsiGNAE4A/llCMBknz8RpfKl2/2u64
XKjrvROG2g1F85dV0NGuGu+1nZFD6+l4LAhtDiRjedg5CErFikTGA/a1tNNhIS0isHX3RCPBXCFh
VJsDRA4LPdPD2Ug8/GouuTb9Noas3FAijUJqhgOpQBRxHJX1nSnK3d6CXqQP99q9nLTmuOrTdzaT
4ZG7Hs6s6sFtxvsJkTB2dXNDC8ftNaPRDbS5PIqO+DzOYRrVKvvie2SyWbzr8cis2G4gIZdYJwqb
rJPE/O7ZehAfE8p0Ii2GT0eqMqpJ/+kseWZ77QZlrS+ha+l4KywTctzFgPhoOODhJOpOvLyvZkJw
gqs2n+eI9IyPbyuhD904xrsWaP3epVlYVvW09gAiPB9yg5a71Lnu038FwTpMLzrURPgo+a+zZlSw
HVsH5lYsDMqRKYy9RyhVhYVNlLDoh6spCVmucdD7qf5k4bCfS1g08QaFLsGRtgsSY1zeT5W0Pw1W
X8fE+ovUnqkddkHSNONIr0qM+4z5O1Ix0I/R1hj1n9EZPsg+iKrYGMIMaf/sdh+mN7zmug0VIytD
rpIP5XMgQekZAWlX0LGHuo0EYCyeLCbxLvvOqtZkZHKBMC99Rs/82mBcAeC2wMiUoASb8WlWsPfU
KN8VvCNoajCj00o7Umq2qpfBsk7mwaZAnVFDmcRZuzExYpb4jV2Uyoy8rw6vw55liQxGaf/MS/Li
oBHeudkTMZIISxogRT2J21B4e7wwjKTTfyzT96pEb4I8UNvoXCwTt9Dcscif54J5n7tKCGp59aeI
5XcMI4gEGTiwblZhsbxMJkiXhYrwSOJvGoC/lAGry7+t278apo6DT+gnZtDY+sE6L52zHGwcBVHN
49h7n8p+KFqqDT77MC3TYyuG13X19UNWNaSTmKGl5ibQ4DEc0cudSJdY6Pi7HxJtCNhk0BqxwKJy
HPi9odoEDbO9facvtyKTEVlRXeC5iouOwARVcP7ODh2H5z372fygF82tB+i5L+oJL6w36ae1o2Ub
MwcxptWf48EqTyXxRPGqPVn4anaWF9/GvKqiBIPFwh4Y1LgWMr+4pak3H3qMrTteji9U/sYTETjn
pc096A+Nth/K8azsnqY0695LIyqILuA37H7rMd7rWwpE5/1DXDrBKuOtbl0tCR0PISMTk0CUB55z
LK4ZUSpmTz23sGvZGBe2Z76vpVqRvNsDUt7y3lQZ2v4JX6bOfNW3m4+RCuDUzuYDQ/g9ejsuc8b7
RIVvNagy9X1SIt3Mk/i9yy0ZdBn/OSdf/2iyX4nXARXJt8ZUEMC4m9xgjJLTZBBX7/noR+HHuCR4
4vHZ6MxS44pVSVUckoUNm/9RPEPS2nwYw4s7Fa9cvP9sIdQZ9BmttrntD2rHPiUb7q7QDd4cTm8E
nZu+QL/DYfGqtw0CqYLSQeIBrk2CCgtKwU6o8dgmBJLnJnaV/AWylfiYdJAgOu7rPjYnuBXFp6lb
/1jVKNY7eb+z/ARsmfHs+8lDlzpjiLgxyuOJSWRb+IzDq4Nhi5e5x3gCx8j3p9fG1WBONkzsFa4J
I26yqB2d31wYsCEq0HqGrD5BnthMAYrILVmMghRxD3XBhYE+mrVbROfJcq7HRp4TzTqjcA6xScAc
gl7I5TSqY3M2K14QXwKWTQpbj4y13wqNCbEHdk651LfJUZwYMzHw09Q9m0VahSljiqxgzIv24VzY
CzOHeILqZbqHL0GRvKd9xTCv2ztXnz+Yzd+PWXa2ndghcMa/W80YPk3KjMShQ/OH1jrobf8lALCF
ys17LkFIh7LJCXHwMNB6d3BeYzB7crkD/QITCFy7Wtv3mDOQ1L73tdOKvQ3d0mkNtl4j45Sqk/me
sjyazf7b6VcTITgx1pJexHDlRjVxQl4r3GLmZAX9Pp9HC1zX9M9Os8dh6fD+jI6GRWeOitiUd4Y0
74cSiqOJiV225ov0medt8/b7hDCtYdg+VlvXgjrxv/s6I1/LeXFm/FMp55iTynctXZZTb1QQAYnK
9rvHMaUCl1WnrgxSOV+thIsUA407OfsU8hJS+vk0TcREef30WzUVX2OKUbrAZMajWL8Kj6V1RQCj
bU17hhTEL/Wy2zGR7glA1umTnfa9suyvZVTvbUJafTtWb0kzabthBlItlYxYYt3kRGeZulibh5Gb
u3FMFaDcvpu2qw8Y5a4r7S8vnWU0iwhG2KNh0lK4DLSo/qwuJPuA0owND8L7VJ9ehhx8jt+tT33F
wBBOxM5YuvXoMpjfGHH0JgwWky1Mgz+j6HCQk8IN2GgSL7adMQoAsFGl9tswgXTKPSPsdDzBSru6
mmCBcBmI/UUh2H/awv6mmBoDvIdvsbG80XZ6EzxrKweU1JleEswi/2uUBv1p/I6xA7yHtB+Q/p/L
pT6UVBhlyykJcHHLYmv6Q7s+LEqdZqPXycPOPjytxfFikgeNQNOoCoLtqyBBQMXcExQECxyfqXk7
0sSs4m8x1C9NzS+cmutrnJgPRBelNFHiH8lKIFl09nV4Eb41l06Th+K2+M3nnNkREvp3J+HRrrwE
eyL2N0IRSR05jBPYERdKQTxCCrLYBOBJ2+nkV6StKYPMqvcQX77TmVS3kb2+nXPpI4Snj8WQyGag
RengZgF2D0gAzAD7hrpa9TW7gKr9IN80bCwUnvbCUL3SvE89nsOuXz7LYgZuyB5UIOfIcnybi+nR
exb5dxmPOOurvTLsI4qCB1ysn+1EpINjlWcVM5Mx88w4ZP1956OWo40TuBn7i6p0bnkEG3g4+Lfh
gu+YAjxLRwN43SCuLAurO9kYH3Y2RP4ltqnaKNHaHNmCl6V0YSwiMdnNx034l9g2zE8/If9bPILo
znZQBGlFs+Wvnjw0fQzkiyF5q0FJz68TGoGNccritvyd+EhORgXnB0quRzXnkc4FhyfPCiRV2IqY
OnXOzijSLTYQ1UPHXVGNzq6w27uYO4DR+RIl07BRJ92FB4PtZapXr7bO+dkrUFhTVf44zhatibmW
FG4RTRn7TJixkkH3gsMoZtI0D+O36LyzK0gG7CV2sTVZd5K/2+kgQXcxHTtyi0CN7rXLWdJAYtjr
DdWVnIwno3LvHZw53ehf1Gg+Njn4VPZ4NkR1kG4QxkrcjHr3iWNxz1tlEBXQ8u1n8WPaMJAV9xjt
Tqb9gjXonWXQtE8w5vFDefjnmJLUVOd+lOrsmYpMXJye5V0hXeM4si6NYoneBcXJrh94QbA/hHFV
/UsnRuQpyh+f4EkmhK84mLI7XLXVyvdtz5JXug7NCRxJP6jnUf1Z0hhA5AThcWEEbttMTbHgHNgC
Oses0+6tOMfzqRF0ZzxoLcbTjjFE2qe/zdRnobRUsOo+Xh3rxQTfd3bLFKGGQ2/I/+JJD8vEjrCC
pzut7cDQpqGbzq8V6UucQRTbpnqGn3YBVPJgzJSpeNQCrdf5hO1j5rxhJ5qCqWP6sVCnx9tCq8MP
V+lOtW81FEookIqDEcsuAlAHmMbOg6IgGbHR82LnDrNNiCuT34kSvFKvKeamXcNDs0salzpUFqyA
+rBfB5QOWiH3nJLLoR/rO0tAOvbG9sedc+rJ0Up2uUvq+NpsiTXrvVN39+Y4sQxkyIMD+NSnXbnv
AVlGXkEMprkkpwpkjJxoQUwGOZCNCL3I8T1ARQydanprcze7GpqZhYNiRaAOxtBdOiLfZ9l+mYnX
nSC3wu9W86vUSYobO5oe3z26JrDecrhKK85o9AYFcstAImNXb26fgKVBwomjMpJARLmE0L2Do920
Xb9auz2a6/KMtvcHkR9JP1rjRYOamdY3rxW7EXx12d9lVkg1ZpQnRvriLRQOhmRnNypk37lffq4j
V5GTxW9xwji51iGuqueMrNODjJOjZvrdzjMwkVodKG9iCJzSro9Zc85j581B2FMuHF1x/Ll2gtF1
gwNqyhY4bkkSJaP70BnmW5Fn7W4quGrgXa4hUYnMZf3M3WUj5vSEuYBMOBrgAiMbai2qplBWvPCW
xfPnUsyQewo7XvrlxGti8zxq/bNkxs3sddsVrE+FycrBlOKa+EhnQEWSmOqJcGZrC9pL24shvTcJ
HAktdy2CvEKbYYyo3XjipadleFzcX0iP5yUDqyaWSd93WkMfjoTAHLw6UCUqslx06YHr5amyEpKJ
PDdwW/7sM9FfRgtejz8IJPMTbYwbIXj/KLXkqXTqd9cuKCVmg60vYWcBLBLmoYJgSm0lWi+FzZm4
kPQ2xJrvTvtK769st/R7Rp4XlCa0J7KOSicZb79d5fPwuVtuZR0hD4UuQ5B2pDP9y1moQ9vjEptZ
LlkTIRmdy+POGBLVREPM0FxuTlCHiJMEUCs9O1mmLJNh415rM//u8OGRL/13EOoQD+kjaXqPFlc3
ttFdV3FOmi3EKrecInJ1FINslYFkh84/jSulp7MEkxjBaK3xW233YHpQ++qCqS1GhF/s8odmKW8D
yEYF3AzNhNeGhC9KiJrkMgaElunVZUTJQjZAp+9qtUKM9LiCRYl4hg6EEe2vvgLycXrzntLroC0m
p8R2W7lremeXgJ3atQm6nM2R+2H7U9T5KFFnnT1r05yX4bwW5efY8mnKpP6b6aCtDdVGvZ7DleqX
26gbT03SvSQle81Mmy45c+7ZnS6d3aT7VN9qQ07jYs8KjxqVeRw2StD2afXc2Np+xkkYqBYUpVmZ
0w5p4fO6zH+XUSvRr6AkiZvh1pTdY2Za72PiH8iN3bKniCKzps3abjyspsJh3y8kOzo3xYhnx7xx
Z8abIGjWoyJBhQBEIWMfwdLFWq0OsTYoY3RmtiQvdLUhSeJLxi6g5qDyCIasawJFG4ZioGBOJfPI
C+Ktb3fu+OzwVgdTA1KunMlRmDQs+MUfBllsKfu73LL/knTQ7IzWqE4Dm24jk/alcKqfpKkudKl/
Y6+5IzcgNHIKA5Mr13Uo8r3sz5D6J9W+zoAAXb1hz2xXh0InOH0sa6RtB/QRgv3f8I57jKw8RiBG
qd2vuvjrUmiL/Kan+nDR0+FXcR7Ciq2+RusfeMlsQ54iiE4n5lIkT6lZ0PTpgDwMemnf19yPMcdT
Ko593aElsjYCcjnT8aiToRNJ6owi0h4Xok939dwc6rUDfiDdP4uB7Rf5YRKuhDbvbbM4zUVPhtCc
42SnfPR0dBSuo5jTPDoCWqbxjI+OBWtM7TiP/b5fRWB3ZvJitph1dc2/ZSxXd5NkaJib2KMLpB06
i1RkhXu1Ou6u8d9kCTRwAOjHx3gBtZtEkDBvnGJYKS3xptg/nuBhny2T/jpPxvHcLsQ7We17AVPl
iJXxXRTNH3OYeWKTHmIyr1M+UOT3cRJkvgWgWWjXvNk8Rl5Pj+ZsezrWTi16Xm+eoiQuXjG8TDsA
oq+Gn/HvdWoJ/PnRyLXLOoj2ZcyYkiu/vO802ImFcak4eqHfvqLfgdTfA6qcTBaDJPAtwK1PyMae
+9xgWC54XRGlXDOmhTsxLPpZW9/7stwE0UEN6jTGmpxPdXZ1FuWjQgP07dkt8A5+YqOAu4z015ki
eL23flowLIrNJQRUM6wqppjGySyjdEFMKH3w5tRc5b4d5iTotRUZg7MpKOL6oKXavu+M8bGt8yeD
w6IdyXeSGdMPB4ZF4d7o9j7UlO9RtvtnrarPZVy/MbtmcQvjsm7InTaG9ilOjbNKGbGs7UOMk5sL
bY65WWnz0Cby+SwfhTWuAaPq93Sgs/BXJ1pAfSx002iO2siCPyLpvOsOJyZCzbtxo8oUx1TNtO3+
9zD+NKXv3o95FuClemodyCbzShhU9VwT6NNKqN+p7fMNVbG7m8h/n2zB7Ix96TQY6pCkbDJG3O+Y
Vpk6kC1QTS9ZyzMyOcyX+vTkCtvdzSss2BQq4SrdcYvooICvrL+ewFGLkov6NmVwrzvfnm8xx+IQ
hoMCAgCR/bFIY6K2evsh7yGO4gXgH5jW172pItWaGTKgfZd54/aCBPa4yLd4Q86DaZTHcjPRts4H
VX/zzASeBFH/tNTZNgbUT0yXWuKvNfuEB3SPluSBkUx5KbJc7jms9IOek/wisdSntZ09u0Z+TAWt
cYH+/Ujs8Jltax5ZMHHYeBfs0VI+soJf7gwt9CWd29eVdLirV5PArppqRshgrhdr+4sq3PJUxzFG
EeHfefXoE+M3nok6JLt7Xn+xHWanrimn4zSb/7wtFYDCbb4IbV4j38642Gd0bYlnJKG2JQoo5qkP
bNgg+UmxiQQjbRE3ybW4b5uE5E+ERBcgzO9DIbtDXtbrNRVE4K7o9QgxrJkYWumjXvxZR4lM2lMa
O6s15Gr198LJAO6YBYqmSdwvPYxnRArfTgxXL/4czKE6OwXhK518THSfzqb7An5PJ6SniFgmlgVl
PqOBifvrmhoMWiWgQvo2N2hmjfhWAJGuoYIOxF6oy0FHwG8Fi0jyQOMKicicya6lx0SboumUGuKG
UMGNYr4GRq31S64xAGVELqKM18mrXvye05mP4U+/EE1QLoqdILEFCQZBdPDVe6rfYpoNqDqedWY4
FWqesjZXwl9lsNpaJmMhvdn5q0qUQehxFRAXk3sl0+8AnrkPYrKfBpSJCWhZQ/+Ttpy1rU6e6uTg
Metqzp2pObeSiZuO5Djo6PJZJnA11jrjq7EuPgWFLpEGNvcgv4oD/qIDfXAtY/Dx5Uh2YlG1F71R
YPzXZxs9SWBr5tNswHGUKpYXI8Nxg+sg2allyA7Kj68cynTUPoWoOTHqJOCBOFx2qoPLz0pd1o6d
oj0d4cz6PXTSzq6GUzFpB9tDU2KK+W1uJQpyk021nrgwsFYbsRO5s1AAbYSlSw/oGpxoX7RhJwuS
N4kazIli2TuEgwe9rVvswlCnpzLhT6SD/h7/CIXazKR+qmrm5AP1YaTi/tThSAoa+8RssyQxoCU9
fl3P9jZzw0Z/NaySKahiNrIJvPw4J2PH1aJ+jcu9i5bl1pAJbwJCKnLFn2gefWiCJI1yC4xy2S/Z
5F97uT5nKYNIc4Sxx28OwKA8oIw5SpmyEYrVcz+n5a6sUjTWp8mkuuhnETA/nE8C0kBCtJbF/i5f
lBbaM/aUCpJCR/qi3Y0luRzdQLUpuf1WHQkQ2y7hz684zZjzODLZlzNBqU5ftvu5HSNN72N6jXzf
zYrWB+BakHBsMfLq7X3M8nrHJ40wSnJKqv7IGJgJj0KQg12UHAL0i3yt5GKumRY5BajrxSJ4svmJ
2SAdym0XaWbjo6/mkkel5husJqxlnErckTKchKhOept+2WlbQu5c98O4ZJj1aSWyTuRRN5CNyz73
uFpJfYB88K8bBSkJ5qtuyCei2JqDazPxa/N6O7KLi1E5zPEIWVpz8S8fpjC3ybNMdZN5SEzQDECx
R/wegYMoGF3Sp5hthn+PkiCqEiJ5qiUcfugYY9E90b9s8KYyLLQKHbiweMUge4jqQPj0vUZvvCeL
jFa8jrqKIC0A3rtCPzFwRTEkGnmYMv3KJOlazIJOpYd+7fiE4rS9cVrVV6pYmLUNZwpEDQQz0IsI
sUWSbVWBkBSkzfpkijoLWNoh99PYzNjLjf19JESGpmt+WDBZUh1UZ9srbr27srYhxioyaw44MGqE
Orr2zImkZCh6dXDs5DIo3716OOOiamXUY2b5L9AmwbijU7vawwta/XJiZiePjzZH1wfgZK+Ujkas
f7OIIQorYb2tE2xWL9ZvB9NluppMzhvn+qEaNRk4i5uGGQZJrtFoztA5pqnoDgyAHlxteocSQnj2
NJEY69x3s/cmoMlQXm+6XGgTQZlT3guFDI12P+oab/N0f9rrEAp2KfsRAxgjld9SAt7CQWjvlGCC
MffILpRfnFigo9+tPTjLy2YzHeHxMRHfrESp9Iq928CClE78W87p71ZBzyAfGCr4yYEcvH+KbKmQ
FHSq9hHsRE6dTLrLfV2bHytifgIwluOEXAOPKHsidvoCYVf+YG/yotE0IKzM7QW9NY5Pkn54pg3L
hj4+F6+4UNS1ZN5eSwITbaLp2yV5MMqmP5vCJxtb2ylLrZA9SiorBxYazg5L73CiDoCJp8XyMPn8
eCCsdnaPlNxfP7qevUjXUzQ6Dsk9KJIesBHH59iynswhu8Hghtwm3Q99Mn98wbgF1h2o+6TUTpbl
3i+xaHmIFtxRUAKDjonxwPpzaodHy/Dna1Orx4FAVHaR3kqiY6XfzFx+DWgDz//9k4eGKtDG1QqI
baGmqxF/j2CSggXp8SG3NJ7Rxv1YcOudJaakR8LL4Z6l87Irtrds9RFB18Der4lG+7CreqRMg++d
c1LM7kYjJ7u4C2M3zR6cbaRpYuP+AqjVCX06G6Sc7ZuetqfXdYV0zUkOOHHEeZJ2d4c54zUb8s+N
gOYzUKoKNO4/lT68zWOpfyfuQJm25TvzZ9jmaloEVQAltIGAt9/+YvyPvfNYjh3JtuyvPOs5yhwO
6YMevBAMySCDDMoJjOIGtNb4+l5glT3LvFWdaT3vybWsm5UkEAG4Hz9n77VLCEpecmxL/0Qh4mwT
jYLPKNSTmdN5LKb26Mx/+NK/DeM6OxQVsRetlhh78oNC7BUMuqagOIRucyhysv08N2Y2Mzz2ZoPl
qYptVLoZZDqprzorTJioae5NRE9nmaUI5HI39RbO3CWtkoR+y0hxEVosKsYtWQ/PInMOOSJX3f7O
lUl4H7r8pMpovDGvqlvwpnWgL/scgmqiwmBd6+6vyYk+c7fZx1l5cpgp33dGi1IRcEqDw2vl6tB6
QwarYcgIJjkFKEgsN+ZZS2elaW/wUgUhoejFezkiQrCzdiVQYHkDlc04ECSXxWhvQhrWpynRW8bO
wdkvmaiULXutS/LBk+gmpjRWplFQMg2LKrruVDYx9dYU3LelW1CPFq+5LaMDPSPvprFk8VBbKlrq
WtN+RFG21StyGe3Rehlubd+8debyUX/C6/Y4KXmjOnqb9ljBmnCem0KHfV209wiptpFmPpIPRSiE
TUkxlcVTU5tnclsQ9ATDpiqzbUFwMOjKZa+MAyoabRH4aB/yhAy9amiX05S+k0N1YB/skXIazwE9
vmUhjH7rZ3W64iDBYH5C1CDXlUwRxDDvKsZmg5iNwwMfJsvEyjNOtYfsiyteqAGBqMGyYJ3m00LI
o7esVb5HH8UwU4pdFJAIYWFjuhmkgfIV87aWu4fSXetxDDhf5/On5MxamgqDTB9sF6FVz1FYFcYr
+aQHUmYdxDzdydDs64BmGcwgMwEb75KB0sPy5zfNB0rtOUA3NPNI5Aan9e5f/Du364r7YozjZdRF
Xx2ZI9g3UoQvDLd9BZmjZ5Cu4a32W0h1Vlq8GYTZb+vO8Ag3oO5uRwZ5NbNtlCUaoM3a3jFiTpJW
4OlCAlXbioo754RBVFObkr6GMP4VAFaxmqai2kumhS45OYXUEbqMpraMTUaJiXmGSOEi3kIkmerw
ugp7jwDOOoxp9QVg0FpR86LJYo304PXS4EEpPk3nPHKZpzjYYVIeuXUi/GZtIT7XlRuthc5kvO7v
+Vrv7BqpCLPxIwO+x3aSalubw3kYeGwrSgIOn4N2MGLdxYP7FuTGV9+yUjdVLU56VzEhHyk4OEPc
sqdNdwfkfsPK0szX1hw+SExgugI+8jFinneEo7ciw/WNKs/9iPiHHsbbbvCydBOwZh+xvwQrMmMV
8iXr0PO+kE7TPAUOcmlyUznO+EfGLLxFXo8uew4fkJlaiV5sC3N0OKMYy8jFN61aAMlZJZrzCKrl
ZmIeQx1UDASHEqxo2B8hRkXeRVd/wsMEaZwOiSVQmMGYWIymkZx93Pir2mWiMPVAyMSIr5FRVgu6
P8FdsapStPKlbAa2TtQ5dYjcDNoy2b2qQB6peR+c8rqSTWxaB50bnMB+6Gv4ZqtYTe2ZwpSuBNF3
cyCnX7D5eMRc7z1dIXer4CI4tU4KLal5bRDdO2FBX1OvQcJMzaOdLkH2hieipig1czd7iB3n2KUN
8dd6O277CcG4hIi4GyacfZPZ67TfKSTCoI9u2dEOSWrkvAgcX1l7NGagmMtJ5YlWferVB+H3BlBa
rV/FU24cgoC2K4ad9sGOrKNO8bMIOdQ+2ZMtbq1E/LJR6ZNQBmPLTLQ3i2PKKaJ2xdncc46oxr1p
VSxR7cqz6SFL0kiY3mxNv/T3jLFz3LspKQpzu1ukXnfrpmV3a6oS2zzputvCM6O7uiwRWQWbIMe2
yky/3VcO4R5ghvfDyJKDacNdEcOMtEaPvWVTZPFGKmpzcHzEb1Z1chLFm561xpGJfQkOTm5Um3QQ
8jz/2EzJIfLVWbNFdyTg7Fwicd8lqU594ONAC4MNhwG2HGrQIPOSt8oVvC1pdVd0DfV4E68S1TEj
6PXuSETu24AVbqd7gVgbgil8jZxq5XfQLAXK1mEOimpMKiMvdw4o+TpKGjPexb/o+waoUcvXMQ2S
R+1Wd319X2Np5tiJTgMzKCKlSl0r/Mt3sWQ30oAPT2n8hnT7g5DQ5DiMBK2WMgE1pPcAHPVh1feh
tzHKhtl3HN3qfoyFyWf3HseUc0joE9ycVLBrGcAzPRz3whYHkPiIVPH+c3Ic1MEwcBJpMu8oOliG
4DKppWwJntVlS1RxywJbh/GpHHki5sxJHy0h0k79Np91wl7qVBvZjljYzGctZqCTlOFWkWYWpG1y
8Jr6rWlgiQwF7QbGL7eagvg3SmxY9VMv4ZKxLJdLJ42P1jC8W2W3dgwI9Ukha1YC3HacBhe0VgVa
+uJ+qj6pQmnnjgi/AhsVamTxHMBRahobtX7RvyKj5jhcRo9llz3oKYzpQkZMGBmfqBg7QBiwNRCM
1I3+OW/YSUu9tw40C+ZsUbQHwry2NqFWVdlTJ1BOdScbbencHD6gRnkzHHvHJMxfCD48MhNvzJrB
OHTsetkTT2TU/jWwky1uH/YywAduzYmaGcdbUdgXqEGnhrxSIyU/o0OBRrvWHnZxRcnS1uW3TY7T
ItPzbxqDsUaLyYpHYHVOdURaQJpiuJr5wUsZAiu0dVKqWibby0ix0YYlY1rX4AmBr8uLw0GuRgei
M/sSTXeqG/UUKHeOJ2PEEeNi0WbEbOIAD3Br3DxFybMjg/sShWqHCWcR4eOYLPNOWtNbh0XPN8Kr
WRjnvukXRWW/Q5gcFmp0LjZmFeUMD+Rg4VkPP6fA+6gqZopMtopFpaMLaOpP3bxVXnsXgU9cZIp/
Wxf952Tk52DK32fshVbRu6rTo1d1fDZM6xcNSbqTAojY2zuct6/uGEEZlE6M5sW7hLB4sZguujau
VwEawYVpj2eOM67VHXk/d0J4OdPrlVUxUrIScPAxTPIO2UqJOh2Z7ioNx6NZesAHdSiskYZLwJBz
slrfvLo9ANr5qZET2vOhJdK1urhMaCbUkIUJiUcfwz3mly1xFmhHeodpDKrosm3WnMWapWZpHF/z
aUARs0aQyH7hhWAUYFUOGpLYgKNBxkxo5UubtB+8Dh0V0H0cPA/VhLuzxUhepBPqBIyZC01ZN7mY
E6t7HAbq0cmbhKEew9g6NmfMgPvo7Id0N5Ymj5uOJSyzzrAlTq5loQQUdOWKzCrWEB90YLcrzfaJ
cWxLZl8Fv8Hdy0m7c+Us4oRCIzijAu55Nxnx4xuZJkbeBtMNhUCE7Q3Ao2g2afgAKeZoao6+q6Yo
oOBu5UK5fXBuKrXsCHzelJk9oi9rEs7B0gJklj+BSEnvaSVBZ583Ts6CTFFOdLHutdpAFREQIul5
U3kDMONaCZr7cD8eZFRSkTkaRWr0YZM0Te9LzFVBotPqG8wdlQ+2nS3HUvKHjcE9WMGInJ+nZAp8
/0a3++ZCAvp2CpozNeVzy0tDQgXTc8+iRs7MZMvJLl7W40D4HF0pToVRQV8V1kGF5hSq9IDvSqxA
qC95C8UWIpBCP8dwwvXa4ZXj3xKKT/th+sa5hBGdprHaWbLhvoZ03ziPJTNYEqUKDCEx6ZYLB6Hc
mnAs5oOaqXULVj5cYtAMCnqJTNq3Ueq7t6IdjkR6aeGvso6J6uNMbRj0Aix1JwfIR1bKWBEF4L2D
UMlsMEEHufNUanhBXMddj6b51A4oiJouaPcCD8s9w7v7Xhv7ZYEvZ9VkzYPmgqQ1xE2YTv2aWFGL
7ss43Ad7vqsbgUcjpwe6diQW4m5nGc1jPUwXk17cCuHWlzIQ5ejlU1fjuugJeDf75HGoI7RgM8mT
nRzxjXZhPcuZ6PjPhg94eUgEevew9FfQsydW+IUjtKsqOOzRKfhoRXoIsPyFWXkfld3OKacv5Ywb
A8UopLH4Kor05GPl2dQV9nKh4YNkXla27qFhQHvr2P6dS0952+r5yS2r4JSh3w5C6CSt51CE0jM6
6G8MdKn9h8646SaY+XGcrWvJGCiwTJfmORc8VXZzHLqtEzd3GrSdp6SJos2YMSYMY/7jKJgdozbM
AtYbChXUn5AVhHcXSX9RcsrYtD4fNYKjV5L6yKah04vxQe0nsIdb0ClHpYlq7yYpLNWB5pNZqluH
2a7HuY1TkysOlsXpwynk45gIsaON+FEG1XqcVLr2BxOdHqrmoelvOz+56LmHL88aEAuQLXc0k3Ta
D2YZzdO378jPOHoycoNe8FnENpMw0yIErZS8N/OUDkVdZ+eroOSErot+OJYo2iT5A35t8C0FLfHd
wdwWhfv/wK3eCG8u2vAs7sqqv6NPnF9M4AGWCqO7qHsQru3tnTrlmRydgtFiYh0UmXI3ruEjGUvy
tT0GJMt48ktU6pB6fvFkodAzXDXyliIeKQGrbqGeeheK07Ub3lmZn74LKCsrN7DSXTGkN0MUJ/Pe
LPZJlUzboffvC0OE+wjI6nEaxz2k3nnJGqxNCDZ5OeJnPSLyJTQ7v1OGffBH/ZUuQ7f1G4LLiyTn
01OcSbpxYmlFETfjKKnpWxOXrzfRc0BvQXto1IerEYld6yX0eASLJzqmo1636zTFHthKSINau/Pm
ISbkkARCR2MZNm+pLNfOMC16UYHHCFx/ywWjd6qoHEjiBRodddZpNKvtAN3snTzJnQ34p2qdCd+d
Mx6HxtgCQftCIjE8gzc+l5X9RU9y3KokefEZCy19Gcb7qNbPA4v1wVDadTCbj6xyhtthqPUbf7Ie
Oc0jSpJpchoC8csxOZ00Mme81SkD6b6YHc94viu0Coca/H/IeoE9zr2Mji43pl1sdKD1bCZdeKtS
51nrrODkj6dhltjohX3H+Y9dLgJHm9BpO7HZbJM+TzZNQUBCMNfHYHp65IQpQjOh2SAbaNiL2DhM
bRUe2gSud9mZ94Knfe1kjrN2GwejeJgcu9aK//lHxhmA2bjWL6RjxsQIu18V4vwXO0qsVcL4G3ut
BakTt32DBGbdpXnyKEPmcEVxaMoWEnd9idM4uA/nP+i2y7QcjzbP6BYTV7BuPWD/yAvSi2oY/gIp
AoNvUDYWcY1C3Mua27jGtpvbJA/21beMbUi44cnSPGxVZf0ryJoK0w2NGnw5JGDToaU521bVqmJc
d8nMeWo0GPuqIh07q6bhBq5Lc4ob/6PkkXc7MqpNAyk2MIc2j/Wl7npPdRStkxrHQG0gg6B7iait
ZXFUxqavtRfwR2Ek3oSqYobp0xuyti98lllPc8dohLrprBopCvVl2tK874Pmpg4gQhMh0OF7bqtk
LSSvA8lrCLz0X4hk5pnAgQ1+Vv4a46+0I6zJCH2Pz8YmowkOBd59o7tXUVTv5ghWMxDVMQnIqTBq
jlVtYG9i2g30nut7iXZsk0bqwdMqdRx9+TK/0LSuh+e2tpFNuvWmV7l/azlpuek7qmNiwgPhvdmu
f54UtsyEqdxa6QWsB0Jib00WvBRfdBto7pHgJjR9IkFpD6ElcFM6GoAulBx0iMzs7BkmH8gGROP5
uMWBxt8OE768Wo++RMZcsIZ3ymt7QDPlHpSBGLcXxb2eI8sNUjiwNrYjAzkmPW1IOW3mY8DUAMky
nTxqqDFpgSdflowfFQeArIL315jxitQXoBmF8TR4Q7jRvPKrK9x4p/M1wnms1yBLxCKzbaaYDemX
TO2psdvuBoyDtQxrw9q58d7Qtnp/DsIHaqpxxR2h6vIc6yA1+9hyUsZp9CGDa11Oj3pV3Qf0aAt9
vvmMP4Ja3SCCNLGzZCp/t2vk2i6ijqeVoGnQpoR1orhsdzmKaWdNlebdmxGCN6CmmzKliRaGmBwE
coBmlHKT2d8ETAuGmi85Jpa1K+oah6c4+Caq7drBBhDQPyla64ixwbtn30xLgzlSio67CZJjKDMa
OJcashqtxOjkTBaRoZwcAttYUbXdl/6MshpnGMVHTvJ32cxK+RDtsT/B4fY9XnJdlvduT4caBEGP
W5HdLyvWsL5n2szFJG92IfTI3ZrWK8NlSo7MWjP5vkYB+jLEHytikEma7SnABm6iizrFWi6JLJGr
0abiLHGnsSYzF/BD+oh3TmYjugngUMkY+B4/ayP8ALUYC3+hP5Dhysx4cDngCevzQaxbwaXEE1QQ
+sJAs8K5qKpdhqE+P1TE8aYu/W1VMM/xesAnFeD1pTUAiEjUR+eC4Bl0/7We8B31FQ9tWTqvqY67
0YNjDuPlKw8NNJ/TIUlAUXROCxAJxV9EADjTYkyq+pA9IkFaq7L9hjfG6N2FKwGKwq6Tnsk2Psyx
8q6579xXenJh5oK6KX0veyNEzwgRotUpt00OX0ngbDvADcuJ+RIlyyqhhwXIL7zKmiG/Y8NUwTac
YShs3PozKqi54G3B31VY7eyGXqF5bjzOs17GiMUXTJxDdvHC4eRSsB5VDQC4YUKpTh4RLQE6pKP9
XafDIxkEHD45VI9VuYA6pCG2zV96nSVudOJ84QfBB0ViO/CvGQTf+Zrm3IgAOfAgWb1wOC27cURg
kTxPciQMu0o3dBHjGwtw/zKDArWoZQfpr+Qk08j0rpFYCBy0oR4TGpx//JGO2clUwTH3EdX5ZOhw
/u5u0rB77oDf6gWfPBP3ZAxIlqXPZdfvfjQN5LqFElVzcd8RE4SDFhqyRdWNr5KqtWkk9ppWICIw
b0wOM37e4BIGCanTNu5a7VfQRkfSIWZocS/TK+/MEXM+QLMMogv1x+1fczh/iJd5Mvp5tvv+3/9r
ZhkrYdKOoN0sTZxgM//3D6znAP9TUQSlS7KyQRi1qgG6AdrrdP+Lt3w5KiYziJVQ7c0ArFqEx74h
5dqwX6FbfM9K5aU9IIHuK3PvUH8jY9/I4mI48nZKk2KPNfgWHURI6PZnHvRvbJUPcdxBx07zs2ia
NTQUikSkDOwsqnA/O/0Am7P+G4yxbvw7w5UbdW0poGJLqbu/gX4n1kw3VIO7odImy7gBd1j4+BBH
C7EOcgCEeq9dVdsbV5I+bnQFEaQ1Bnott2AGdDzblXXrt/WWSRETzxmErFjBDPpgHOiyc54xHjE8
Jucw2WgxypU9FZ/oKpIiB7xC1ypy942Pw5ZYCETdVcYSlB+M3N4nDS9NVT4m5MET4MrjVtvxuTOS
NxA6r1rS3/WaNj9GtE+YBOKF8J4nfuSCQe2BnAdrOfYI9uKg3CpPw+eh99UGvbRV3lFt7M18IwVw
xdawHrqJsA49MPaaoRBmF/MKw4KBAvaAAhE/pxYx92j429HYUu0dYeoKRDG+4pFlnO+Gzz8vTmEB
YgRbtDdG9wXjAryhG79q850J+RakzarS7F3q2MPCidAv1EnzmDTGDqGnQ+MT3wooLdsIXmq7OU1R
fAWcc83K6KsQOAgjXl8jrTW8pONO+AwqiDyBRQafwuZJlFFyl6jxpraj96aYx7B4qMp55tl3w5aB
plowTaf/IeWTowMESC6mWsGOw0vTAewqNUwKQ3fuQ/ECHw8FJa0Q1jXxNdRlsXZTm+pGmmR28RsN
7jjS/xmy+H9F0v/ArH9765RJEiAneAn91vmNQ5tmtckDacLedYm1mqgrCpqccEIEXRJU7pj9bEgZ
6XdeV94Gkyq2MLZ0F102jsjy1h3a78lJ5apy6CLPHlDP0d45AuFrTq61XtWYyuwXvNcgUGyMG4pQ
6wrthoxyuQpAAqUYX5ki8xNyPLLajDwYEv6VVV4zYZB/qiUHTBTTVlRMKPBrzyap/NmOfH45m8Ng
kbgztBdvtqIUIITJWdLYJqBsgmrhNqp6L2a4mlegEXfydP5gd8oCrm3Sb5XcqUu4IL5aHWAKhelf
r2vWf3jdlaWThuDyJ5jhGb39h3UtzIhpAgqhNlX9SgjXi17sE605jDbDtiig9UPGRYfIJdnBNgSt
a7YrLSbmPdFHQfFovvU1h2Cny5A/xqum60DvBf6XsmjqtBoTzjyC4VAUz8z0aKMNWyfsvvyQNzT5
sGoYorp/a1TmFlrdvqiblyzlyVW68+LKftvbfDAYg7GIgQWwhIe6JTn+7J0U/RhGHHIFQ2vH1X4l
BWK3MnoPM6ojN6wy9qJff/1hzaETv2ORQeXYLgsjuFDs4n/+sHwZaLZup2ozyPx9NKIvHVkhoNrn
96GeSwqGxrDBk/ex966uOTDGBgkMbHbtkQiwElb38tcX5PwHTrNSphTzYq0Lpf92QWTMaSY9H7Vx
EIIxvAk/3OQxiSFGmT2Bev0+E9rbRHYYvQp3l3n7tqgeiZOgzJKI+NDPc7rn9RgN4wvIqYwCugBk
IOct4eUDrwATrvcwLfbmDOU0JVRTz7VeDegdQoPaD7r/O/4VhT3lWNK9pG6+z+Menx373aqtlc4j
DxNqTC8y90DllJj6ZwNdIm9hYPQrBVBx0UnSIW6H5qH3neo81d5tnwLwtDUG5L1RLbXvzMWcBXH2
ZSoH/xadoNBn4befUNqkamUYySbNkuO80Bklz1tnhm/+wNnP0Uk4CEY2Jb4Z6HPvfWE9BsX0+tff
g/k7Hd8RzLYsdIdgauFFGr+FLaDLnCDAs07lXOUqHQuyKcDbDrTHGic+FvGDWSbnMAy/IMDuRpF9
Rh4VfUIIg9lH5XKY8coMPbIFHuCF1DgFRBBgw5EHnOU4bMFDo1wweheZu2ut6sYc5ySDtTFyEunG
p86mnCby4itNcH9qZX4eaBGs4Kqu0b+5Szv07+r55YTZxAdRuP9cR/5/HO5lLAi1/fhOQVCEZPWE
X80fI2YwKui6yWv5P8Eh/xaI+9/Z90f6kf3XR/b9X6fwK//8qP5rVyf8z/o//qR/xdUY/1CYhBXZ
HcKY320W5n/G1Sj5DylAsjtzGIJjOS5L+r/yanTjH/wNjQLbNE1HIBT5n7wa+x8OVSspFUTeUtvx
c/9fcnLlvLD8YWN2bYFlgCvTuTJBDMW8rfxh2yBNrLZzoEobUmqfyafdRlb6CXomBlgEnT90IYPh
F2kWAM8+CxveSXdn2fpeqmmuyiKZ0mBq1ZIgS7nQ7JYeJNO7zjpPsKExWMB1JPRu64LxxthwsDC5
/c3O93vkznwLrkFShmWTRqws9dstEHdmoTj1uYXUI9FWUzsAZ5+xbZ39AA8s9OhhQdTuJzxmGhxU
+rw5tIijv7uOeYf97aPkOkyDJZxvmhiZP3+UJOQWbm8mcz9MPqLZpI+JVrLQE05/0S4ncCAoC07e
SoOFbUFrVJBHSoAtiWncq7L+mxCH3/a4n4/Fdg2hE/Nh04+e80f++M2aoaxIdC25HLZ5duJLGyBk
KrPjH16C+3/e4B/jhtRvQSb/+kU2v4ZzlZLGb/dN6m7djCPzAKIBP/XyrbRSsUzKnomSae9A6WFx
xHvcVUs5Z4u6qeLWSchccrz+LlIXhkm3IjVvGXTGvR4jKAbAUXMiKkPrHGSU1NVo2QvrdYpu6gY7
LBzeeLRe56R2jYnJGmKutjYpkENlv3fSrZGY8SSIyl+YQ4+XPEJqi5oWH0+9090HZOzA5GJY+RUa
MEg8nDXSUTvVuXAXU9IiinR04HlwoEvzbEicBi6t3TILPxvgvi3BdGuMtTuguU9BFD2GBcb5LI4s
6iJ62UX3Oj9ugcctdE1ztlOg4NpFVJC5JQdTuPJnly4BEix59nHiY7zPGBHPX5N0UlwG5rGeXiTD
6uXUkxLV4ZZnGuoeI8Q1TP1zYCkmgCiAA2B7rjXQg9gZgQIVr8nkXzSTLYTOyVFj/Gi10VVpKH5t
OlpN+PnX373+W93Cd88yQKtM6LYpTGrPPz9kzgTKGfxvsSmpPHMarQXrRdPyqZYuH/LEXYa5ffIk
uDeTgRLbIluWoZVLgmcvf30xxm8ZG1yMyZCBDZJ9+2dF/fPFpEQVFzVKMXpMJgIufE665A3En/ws
DfLo6e9uS1XdGtD+mPrTzosLslpawVje5/zUuBDqYELRxbBq0GF0g5ElSaYaya5Dub4Iau1XQiwn
SJHPwi8ulsP6YugzLbPpN34yfEIZZpRn8x2SJLAYXPWeB8AbstaS6wm+UG5woEGKAd0h/rsvw/j3
F9G0dXcuaIWtbJxgf75/0ZJ6isKbVGGGvossqs7WyBqeJg55GS2cxABvLXSdBw/z/MQrtEDatXYq
2p/4A5aOFTEnQlMWPTLdWZOfLejr8C0Wg8uYErHPvo/9fZsgevJSe/ez0iOYuwEJ5xC2urB0Po66
UpcxfqCp8Nm77qV1YT8jDnFM5xJjnAHi9Tfrj/5bzTZ/7bbkWGnR56CqV/Mz+oeFrpEhc8aO2/5R
WpgmV+IKBfilqG4kCVKLyi7YiojLxV3EWmwm8m8u4d9Xfq7AlHNiFBhcS/22ArbAvTCUVMmGw2Gx
7FoOLips6tVfP9//4fG2WWyUO6e6Gazpf77PjBYsL07CfTZ9vjJkfjc+Y84LkAJ2aF43lRf83est
/n0TIUxvbiLp0rGF+D1/i3ax0/nRiKRKC65NJEFsZ4eY2nxhNc3rJNlakURc5OCclN+p5c/zbYli
S1HgsOnQWcMJVhkKMQ3HYuWvrRnTJUZ7Azrhmvr6jkhO3NUs2mqg8/GjoJlU8RniV0in8JPACewr
jnNJZtV85N2U6fCsRRlQpYbBZfFhdhPlR8h7xdZ0GuFqZFcIA7su5tGlkd3h5CjXiTk9dxUaxjk4
eM638BjZZEVwDWJ2IoZ+33rbvTg+02BymoH1tDsuh2iHlJbYXEuwMr9yroUk1m1IzGG9Noetazjf
bSDuUpNusSLiGN0F3QMjLs6MuArCRsSNpHByrewQ2Cw4baxowhYfnrVBFIem0IDYIhJMviUWhUJx
Zq4FBVQ2N/iZ+VEg0FiX4CJj2A+aAn/vfts20RpBJyRHiUtWo2szfWJlhiAkH4HeAJIp+DISty1O
xX1dxV8xY5jlXz+N8t+XfqpQ1k7psOYK9q0/P45RghvN50o2HmM6Lr8C7WGIV5vzpV9QcEQsPdnK
sHsuk20gEg9ghY/SIoApJiWaFXGDBvMaztuk7sExx3WIZqUFhXKaF0edkN+/K9G4Wa7qz0WaSXgk
537O2aZy5W9rZJ7SQAqiLtnkMrmWZXK1+UJEj0qWu8nRz6Eb9fLpqyKbxq6pVPyMuxP9oPNobsFR
MwNKuTMt9D9LjWTdyduomj08871LaiVXJdpTaN/kA6EuJZamBdoexm34Vwftw0KjuPKGEaJEbG4C
QFGLtEFlb8jmddQJLAgYHlSc83gIeaDpAeQ6wSg/ZYqRuRfN1sYbQcRzW7fXqZ8u1sglouBzmfOE
yKJuK5d13kFIalXbYF7vex6/OIJGlGCmSHQzXccRZLp34OhLAcJnaZFFtszH6rXU6hM4kIc8JL+m
hpGwgEYBF9i6oKK5CoffFPGF/VR5I/0FQyteScNc2S4NNQhGvFcTcx9dN85+AlHLC9V9H7Y3oGlW
TfFA8oi9wobEeYJuAUVQuhXMYaSsnwfGKQSVkMdLf+VzfuutyDgTMk1WpKLiqaxrbIWfqQAMlIu7
euSh1h96mCAGn20WPcDl5sVpeXuEyrZBRWZSxH8M/uHnO/H7ek3ALRy+8NpRBNfSPLd5bdBh3utN
AuarI5bSnbcvWKhseF1+7Irk8+cKzCk9+hZfZvXezJkdRo5ja26vJOoyF7g/e6zWxEfhGMB23I/G
hfBQ56genPqV+A9jcUvh9qpnvJCZ6wF1eLAtr0cz0OxiaGkvBdg+CrbKXRVwm4iyqrcxLDQoLsVL
abcQDhyfY1SV7TqHU5fvvMP4AOX5T8lg0vNxCRcUbp+tjRKLYzCj0a2tbiPLcOe8GBsX8w5NAJI7
vOmLORA36Fa9Jc74CW+bjPZw5SSfs/iQWvNz/oadJLqiKd/ZhXUI1KacLzFJ+ThTPimIyQ+VjH+h
5IGtKbJ1j4o3x5xpRqxDkE3o3aNJ6UIqWpNXuRzbVd7vcgBtTNE2tL/YNjx1k+Kem5+iyY+vpoe0
zu34Psv4xSCiGKst8A7DwGdkUkHO4kmeY/SUkggmngYyBvH6lKgaA19bTXTPCWi/xg53adBcFIQx
A4Wl8qVl2aAMDue3IZzzR5ltkNdUAK6W7r48+V7xolW8/IHJdDwx+GAdG9x0P8bXyfylnGrLGXPj
Odln2xqbn2+0T/NfqfZctwURN+ou1wmj+tm/EvqeC1hL25zMatwn7m5eZNIammTgqH3rcrxJ42vi
ZDQfa4T9vskV1cBs7Tx5DSf/xjMY1kI8ZsExvDsp2NMQOVil8agzMAbQZaysyGR+osU7z2HCFyP3
gyTBciGJORl4rI0RtUTjkCs0rx5jR4Yf47XKGTbkWAAOd3xiiKzzz/fd0DokDhYOBY3AWbtzFvGw
CjnmsyttLGNEhURkMu67a6742T8707zQEQV01YL8mAXVKeyLm5+NNJnSz8jnw0uzD2DhlNleR+at
0gXQTv4a6iMCyshhEma91jK5QV756WQQUCtW1oGC0UYOAOH0nqUQajXBW8DILgTanrHlcKKUObFh
BkS7+bEeomuRf08CSfK89+vzEjWZ/tUhCmyhgz76WVPGnhdv5LC59HIeIh3HyOR/ux4vpoWi0XZY
O/75SI7Jp+idU175NzGLkN6wphUddSPfGDhFlqdsuGlqhfLW3VoCCame2pv5AgvFbyzCgP+LGTz8
rBtWZZENm11gvD3r+e7CWGudGhiHG3ZKYJvsIWSZoyF6IIsbPlg5AkXi2WsRQyw6aMkLZggGO2L3
qIfFM64/JKqCJS6ueWKS73SMYc2IWceLFKEXmrbWeyhNzGE6Nix3n3jNVsPq+vMhoCRiHkBmJsTe
x3lMUpHUBnGRe0eNtoVG++wncrZ3p6sxMG6mroeJbPIpTxNop54pZat6BBZJ8DiEwze+FAVSZBFU
SkPoq1BPFOrRR0eMWQL1bS2wF8ZXcsX4CaWzm5fiugx40hs4r0/wCHI6z2wXsa2f854gzq5Rb/Bz
GHcF4RoRxoBFM2WTHqS1TZv0fd5xO+9ihpDNi/E8sc2wZDB9nB99Uu7P7YCqQX8ybPWB1XgzPx2w
o85ErJ68MuKx5BWvrC/N7J6xbRrMxrj5LAIaEM1zzyaBZWXbPCGXSm847A3J1hrlgRZczfZGt2Ao
K5Is+l//h7cz6Y1jybL0Xyn03hNu5jNQXYsYPCI4BxmSQto4SIn0eZ791/dn8RKNJ/JB7KpFb7KQ
pZTo9MHs2r3nfAe78VGtQLFeE6/MWTItUuz2NYNDDc11ZEEsYBZ6tmR5czmTZAvO6nZaX67SSd+k
xaplA12vm4qNOePVl3byNmbhOnAMbzOihqorGzmHwvICG2PwkIn7crrVUwwyFphQa0KsnXe/yOm5
qR6jSjz0sXdyVdHlUCwXUXWksNhJCXiR4ODbsVSPPNpZXLLRGse6I75wDt+Soj2rtbpgBFpRpqdx
5UPeP6gNuEIBWGb9TZQhYw5BJgHp9tZWwnS2fVzi/jyGPh7sc9zbd0ls36kq5nL8Auy8kUXo49vH
BDvRDbisu612B1Dry6zyK1xEL7zbEZ8gAPeiv610caxj3n9z9sDTsGcZ2lYdaezSuZsc/qHUQPjd
tHfBwJyDJUy1h9RC5NjyeNmyVF02dSoGJThwMrgGC55gD5nftGS8U69Bq0NVE4WqVEoMK522stuC
vZaVmnD6sxsPr10A64DPUp04rCZ569rsxVMjWVSAR9EeUGf9anQ+9kbJ9V2Thp4VuSdCyvheHdj1
3kizkyPFLLOKEWF/q1vQsyK6+0Heg9w27dOk8Zab2XQjQ/yXY2EeQ6Bc2LQ4mmjVco9wYqhQwTAy
yYRzLWpE6zK+L/7qP3GoEfO+kd0TeKOVtZQ3adSe4fhzJlPbr62O4vq0kV31ReTlW483RyzeKZ+3
8cQRJLYRdJlBzvWubYsdI2+AwsBm1O/yIAcKEb0NYfmDTLiImR6sCbIVVzmRLClXTVkXMW3f4pJa
Zbr51Sk4UV/OVAMys26pVp7Og+2Q37H5OIDJgitLcD+1eBHb2Dxdyq7SQ15EINcxRwlBlfwaoEgC
zc0YWv3tSzl4+XGZzQuh8icXPjmSNrdy4izXjv0ebA5vBMTqtclyKdPiaVpYaqJKsq25FNsuB/9q
Oyy8DmPJ185pi+dR8S3nA5vipT5ciEsaXI4dhsdpXX0GbdKcY+XkuIjdCA3mE73rqvznpQSvQ7Wn
8+V0NruJkTA0xeKJJ71aS3VaKVXkWetsl5FXrCc1e23BMoaA0HZbVdXy9SSDyi+KWHmsfmrpG8Fb
a0np4SfJmjcmqUS60fgfkABsfkchf1m9U+uUutE5Qv+HLF50W922X/FwH9KIa+3UZxnI8EZG4X3s
UGrMLjr60HoxIrwn+pS+XL4/vvEX4THfrdIvxWCfVP8RscedJGhUVCbithqCDvvnGFL72tUXFyJ1
4HE3A9v+Lg1O8nXbnFvD2FZL9N0xuZpUHD0aomsbH9rKTH4ZE5F4ndf8QDRCrzc1j0mdIc70nQEw
kNsjvpNqY1fiJ+SOd1n71OmYjsox/VIl8x3sHz+psUSEUpLYOBIuqKxqemM+G4b9axA5YzInQp8/
Q9s0qvCLOapX0Mpt3BHRRD5F5q2nRTum/ejyJF4n4eCmqjsTfdlrFpucqwsW6kywENZs2DaBFooN
r8PH7s5WM6Ocknq917ThUBblLvJq88ZLpLPVuvA6LQXZlcfJxMcyc4Fu3O4giqkcJpX6OcVvdhHs
IDFjVa6j7aQYyrCpDmHvLjQSdT8ipQ2lH4S+NoBV3/dLt19mKt2J21MmG9r2PebK7slANbxqefcI
S1RyOyO8wfTe78ZUfCM4LQdeB4aaQoHjS2nwH44RbxIPDEnfMIo3Fn0foislTuQ7GIJ1IKIbZ6he
Wc+nKeENGjUCpHXKhFohznT5BIih21Y1npxCkN5oeznf1bBTLVCkkdU5b6JrKCzYrjIE8AjnEiNB
sMZalyYLlR6l7tLcVW1/UnZ0x1o6zL2wqC7/gO6FL0gb72rCl3g/kIgzSaJiD4y1a3HKtIWlmArx
sGP2vivglpDGpvJZ4hevRC6vc/4A0XCIOhJfSwcVTATuDclRVG6GbD4QBY6at/Z8snTuBg27bagN
7bqALqbiZLb43uN1sxToYBfvYWo12B7O7eDpb92Q74CAIoqvIB5EQP/hSoOJRLB9HmTzOpTTfacY
TouMmcxaaOMsuJkaSLWwpP+mY3xcScc8dCy0GdsERt6KwsjW2zVdUPg+UX+GwTCsgCB7/thfVQLQ
IaDdYBO5kFKLDgmmSfsJqWkBuTZ4AEITbCY7Ow1GehLtfSzokY1SeAAnEGMnTMG14WxWKmmNfyAp
rzQtXDbjBIyMzvjPysG9H84/bTHnCry41kTERBqgDK+Z9r0ktQI8J7qpOLmFcH4lO9XHI/QFYzr9
Mlvk+wSa5Cqi57DJcbEJ/YmIAkIVaDgBlTokVuobnBLHQh4JgT6mnjhWikXLrHo7hOaG9uWDRgrS
UgEckm5MjGPvC5eyp2iHazl+yzlLsszdamNzbffeD3lDcjgaHuOudKJrIfqvl4pIrdwz3nXSUO4r
m12DGI6b3AFeY9YDj5hsnhaqQTl8TXvtGSU42XLoR5JOjUA6mv+94V1z0dDMbqYye0iIkgcz8hp9
46B2khnyego5lQe1CWlrh7J9ThwaatiOgJYg1fUy8AlZfUDSxI4H203HmaQviCFU86qn2uc79jZL
QPMiohjm0w3TNZ/nxopr+ueadosvN9h0pvM2Tu1zq4tHyM0/xoxKHn1ivgmNTZim/b3qYPbkB646
6PV5N3R3RattSZSUa4m5dF1zjKrPNSRxhmMvmmDPNwOsbuZh0nJj76nqFCqC6kRxPijJJkKA4alh
2+XJarQwIHuajMWI4ijxe2UlK1anJ/TqUr4P1v4ei9OQUYWEngkalyWKOfTKmVAt9mTjrhIQuis1
AFGTRDVhitI7Ebff61DtgMlrujhYUBPVx6k0fA/OD9XIwyg6sZ86p8tEzPIqILictDw9P6v/m3Iy
CHr5/F3a4QsZAEdjoLsiLIxmOodDcO69+S0bOArJkCciglcx5isgvucEWPHFqNlwmE6L4Ri59NKi
AVEpyWWYkfb4yd/UnRpc/diWk0PXGlVJawsmGKoJYZT9N4muXkQvkdwNZUSXebqjDnsDxn2MhuWu
XjK/w7hOpCQFcDgSGQRaSHCFVu/tCn1RDTQOIAxPXlxBNciY+i6cxpKg02tdzpyEE/7iZQgtnr2+
WdSGf04oqd2QejXU4GSFV5ju6W+/FMI+jQ3vfJ02MKpBruTxZuxgjSkPatnS0KnSASxDvlO3rdPs
vZZedR7XV6rc0Eul447hTHiTc3vZ/QscRSvG7rtW1WSwxakfPeO2aH9EysbzPUSMDvn0JhJatC/q
CNehumCwuYdE2g+ElvuNkR1cIgTLcaB8VPVFp7aBOap9lxLCcuEmY9B4GfVgQT9w1Gqj3dgVv11b
eqe4se/6nt+pNVQZRrICHf9TibCcDRUp3Uzm0pjxR732Bat5suHda2GQJdciZXbkZI9di0Wzz1Gu
e6kE4V87RG1pbumLNHtu2v5Rs6hr57yr0RNVT4ECR3BPGQIRwVMPsK7F5OtqFDjO0Us9NQ8uUW+H
1OyoULT6Uao5PZyYM33C8+xSTljz98lprmubo4tjG3c6STBU7F9msrUKjTMZLIf0ilArkkW+Ww7f
B/QoKricV3/A97CxnW2i2Bpk67KdBHyEyciSFIf4352mbNRHSh6w/YvQSY3cVAGtoW8PhQNptkFu
zLQFbzGRx0O3bQuLhnhAG1gY278+hCI7Dmn7qI61xeD9mrURLI9h7Ct6gzjf6FpzJAvB05JkEX+Z
1LxRHYcvk+FvccnyOcopPlTx+E2OU7FTrUsvoz1lRnuT2tVRE4Yw50zdPYbVc8llKy3+jeZ67g5Z
uQLynkyJsnACNtGRE6la4Bivir+WoAjqtVOwZA/NeS752kS1nAqju+kfrCH7hhGRldlG/hBn4qQX
JDbV/aDQ9QeqG7TgbEJE3Hm+Q7Eca521udTsQzHIbWWLL5E5b9s0exWRfeOZM1kX+rhxPHaEElXp
uovn6zlO+hWxWBP7ZYACAeTm4CV4fPiToDl06N2zGB41WSTeegmA4ib1dLVEVNJzUp9c3bjptV6u
OYZT9CAc4dQRvSnlLtUc4z2XMMixPy6qrVTSAbPJPF1pjraflnNYAd2teB8uxVGvjiCTV/oRW+0q
Vq0Gtxm+meZuctl2M84FXjAdhta/9Hu0InmpG3V84gOvY8xASOfund6CmEi9VWT2o4vBxvb48BLz
Tspki3HttlfTrkuLLLGvzcn6rpQBQ8/V6VxdYCW3Mp78CebcxtHsuyUm0Ls1bi2lPIjzCWAxGArV
KIOfV656Rk50WcBAJAJI5K4x6spPpmJewXILBQ3Ky7RvaLFyaxGEkph7gtCF3IgsfOpHzb/cJWes
F7DtJeBDSQ9Jc0+q06slrJe0KfetkPc0Y9RXV9TxixokFlDTrJ6tKhicEyyvoMORo3ZnHZkjHX6e
rp2T8B0SqKbONt7EbhKxD/55uPVPk3Rbd4SDVNlh8PlO1tAThFZFHEl2ZsC1htB1VqqNa3bcrWRo
6NFLjoSWeSSs7FMd0Tslr5pnAy21HdsUBhPS92N8w3VrK5Zpv6OZQ26mbUK9q7WtBGK1kZrGILGm
s6vBzqaNFPmQV1GSd7s/3wHxD7fAQwbpItm2iPI13w3KMmmIPk69fufW08BUv+Y+z/1D0E321QJI
ddRhXBBs+ZS5rveA3AC1CkqKYDu3w1ciCt50oLTrocy/1gOtQlEztKlt/emTy/yHAbUnpOWYiK50
Qc//9ymkUXQ6XUCORa5xGinOt1iCYBPP+qPJpXjxshVZeZraht6CGq4li1S8ArTes4XbY5Ljbsiu
/3xR/zCoRwbFZTH9uqj7fr+mnKLA6Aqtw8FNKOqLAblgnTIUWY99fqrN6k7LH/8HP5H11rZc9Acf
VHxuh18OEWG3W0Rsrs1KOCup08gz5VvdE0MxuP127rL4sxnwR/UgSgTL45X0ELDjcfn9N60LoCyT
m3e79DGYchzosbKAde6JCPZ87cQvl8FcR3RZsgQ0Vai1y4XG4+ieIjbaVaWOdaruy8ECbkpsPyXu
42FiHAIapIURTByezaZCHliQH81PHpT4B+mIEmbals6Ljnzj3XeOB1YjJ7Xqd6Ee/khDuA5iGhVF
t9tdDmRaRY+2cuGRxs71MAft1Z+fm/yoHLEslhgTkZDrKann7zewlyzGQZG2Ozd27jpVbdMQuBnT
jZiNo+p+68WwKQOTZZzT28rU6WnX7r1Gcohm3eWudadAJZ4SPvYy/TXncg8EEw94fANa9Ay+l4SM
6DOlkf3xuVsWoj2L7411wJbvJZdkQM/wctpdjnVJCV5o2qmACFXZDhHQ5oJenLpYdeTHFH41Jpzh
tGb2A82mkEd/scgGS2VjbC6TZi3KaTJo5ZlG2Bsk+SA2/HYcfhBLqQLVOag0JuNx+nUgZd4iwbsT
M1O9vESqN7h0zkG1taWXvBnkKJTGU46LPOpdv6pMmh8j8nGOjYqIz+mEqjVTCtDBpBmvLVdmDcif
sxNz98R+jCPziRBPNkYUW6Ob7+U8fSOe+twyyIRKf6tElPgtqHiIONLpN9VFfsBpsLO15SRSyoY/
vyYXCeXvqgWlD8axQNfFc+33Kl1PDBMULZ0spYCzXdPHBERRS6sRzhgDew2N5cUR067ScV1JKp8e
OwF+Z/Kjgd8yEzOOMHG3SVp42COpOsKATualUgQQTF+Keiyoq3PhgH/pVWRRIlR0sDr4SJkTwoLk
scnzG5k517ONmdoqG/LnNRABjB3gyX3VWu8RcNynu+HHL8SxOEUwarKQYqDMf/eFDB37UzOgMFRW
KOhK1AJfzRqqyMJLoN4v+mREFrnNVh0XIzVOTUOKLK8CrtPkb39+FB/3G4cIWl55iZ5bJ7L398uJ
7Kq0Q/KbCO/ibozcSslrJzq6v3/+QZd/6d0zd1A2ew4aXkc679dWZCpw5rK02i3V0aVjCxu+RP3A
B+2pg+M08ok11lbS7/R1nV5DYrlv9dA9OxA1wK1wHzR12jNG6oeG6+xhL4HeA1dMt32sOFrTk0tS
EuaZpHADKzgWOVpGrdKfooZqVnQ3eTSdVIeErDMqaZpxTMFvLrMGGJcHJXPFKQe9WA3jhPHmBsn0
yX0Q//ACIGVEYmpBareY4/5+x4tucCXScWjCDmcMfPMv6JJoGKPpUwtk3qohqWpM1DSLgbM8qbJ4
Ttk6+jp6m3P37s8P5uPu7jj4rFy0RYb5ca/NZA+yRIhqp0CDq3I2MMzWJ0sybC2c2z6jXzPOn/1Q
8+NO5TgGA2y0tobQHfd9nVOKztVtmOLz6DrE5iExIf7qryeMT//FEv2dQXzuWp9JJ/E8ddw2vxQY
dTOneQp65ycUecaS/Xgi0mBhtZuwyA18vElhM3VYvtY54Iag3HfNVzMXMLlUj8halp/LcHM5YFch
shIqiR/uYv0EjIs0qALyMeTfvHb6TutSrolFXlnR8Mkd/weVMb+8pTS9js0u+V7K3lgTsmiSNnaj
xRgWW3ivv3bUrivcPDRS37ruxsZXSPQ1kck6x02GgPpm0LNPdJ4XIef7bxKtKe8jujfLev/1Z1R8
GE9lubuMjy6CD7NU9G5XbmAPB3vef76Z0E/a8jbJc0IBPXPbZvFjrrPdREqcoqZT2Bm/9CC43K7j
OlUr0DM4z6mJ0EU7YBQ/iBsc+46WFkRQyt9D7XXTyiqIH1CvdtBz7ulS+jHjDytE6UyexgkzxsuE
DCYKX4cOYUBNYs9FDh8jAI9sKizD6kiutw9a5ZwuHc1CCVe0bCOz9h6vtgvbiQ23G+l0xt3RtZ5A
WBZ7U49+ZgO2sBCnx6znv/QUUDlIN3oSw1DQIpYPcPeIOE++pjowiKJle8kFM1ERMM00h0Ml2FlC
lUm2iPAti0wLmjb6g9HbDVEERL7f6x3p2Oa4/mtlU3ILbw6/RItAKJO+CXZ2LWyPxnjSRq9epwNq
wYn9xhjpFMJWxpMbtg9RkT4sCyXjnz9682PFw7tnmLhlUPrqmB1+X4Uqd4mjBj3mziCmeTJurJ4G
leEMYENprjQGB9PcbM7SIruKWucywkxiU277uSVTsOnW7HGMAilSaPvyJYbN4yB5fj06ni13wnbw
z0B+2QR9D5svu1F6vwWs5lXRVQ+T4dK+JVONw3ohtrPefGl1zuRMyl5Mj6lvMsZMMPvlKSVp/qLD
Kzz+4QUGP906nygd3PQ0R8hFZowRiP7Ln2/QPyzTLtshhzAsIDr26nf7dBOaxtjRjd8VDm0CwFxo
P1sXdDf4TDPw6C2a8jpsPJKB4a4ewRb4poAJ4JIpL/g0SDff//mSlH/qndYTrptjGfhS8AiJ94Yc
j/GlR3er3OkZkWbU/4cgVYpa3fDNkYG8BVl3WrorLapfcMQDWbVALtsp+ViAMmkuVFhTrfqbWG4c
yHqrRucpsysAudbk1UU2oMzr6x5lmB4BDiYqHcekhx4G60luBT9C4iZ3lC/oPemq6Qn8/7q09wUJ
z0mKLbCE0c/pJw6Hc1fSVUOEALYEZLi770dg2nY23V5mGcShSCLMk8Niw7CB6YwOLtMfZwu5H9pU
NDaNrZozDOdyuiXNhNBhxtK1tnuGZOBrN5oAjwMM59CW6FxqAvKSGKgwevyrIgWU7FkzL+UQ+6h/
ToaBskpnEOABDkKvqUKRlhJKQ6zGaUSlg5FSYGMXK0pemTf6YO7acfnkeGb80wPkROsKvLHUfrYq
Df6m7B9q+q7JGJW7KmVyPfCaqxk9YmtCEARq88SFlhlkTr3SAZcDc145FcNIFqklpnK18b40ssR9
4aCo6x8uyo+FUd8aQBN3i8y0y4BjkRSSjMyJj2NTK+scqWPWfcu+hDN1ZGGblb8QJvLJ2/kPL6dN
Wcsyq9Pued+46DvOlnlBcoLmmoQKUtGpxXkpt7RiWN9VEzdDjvHnH/rhvOnwQXBko1liUlHrzrti
KhJtMDcpjS09gLBoLvHG9mhujYv5C0Qec3OKytx1X3Io6WlPrU0DByHrKDc1RA0+a04cqu9Vkygv
0xkZjzy6Tnu+/IFXTUeUhHBnxZFh5Wdr8IfT+uXiLZZh1hfl71Fr9N9eB3t2k0RDa7VrvPHJCe2r
tL6xIEIRthK95GN4bYCZNHrzvqO3/ecb937550er5Q1/kQFpQ36oQNLKIskbXtyofECq9p81an+T
pvKaTs+np57L2vT3SsNhp2A5xZOKrU7gv//9d41Ae9pLA8QXWTz0Ucvk4KlNGQn0AwozsyFAyGQc
nDPSrWjN6fqo39CYxKEzEU9VhEyOUtcGUYHwsjzE1hjssfJTI81SiRs53EUxah2trxUwwmEW00bb
qEVdgyboZ0vm8aa2O0arkla+FK1CsZM+GiJ+sJFulA5jQyJLUU4sw6lz5G60xY82BSslYJdjkl+6
kqCIPn+Jl67wIcTtGtyKq3gAKoto4dj0RNywgX8vq/EBzde5X8Zonxvnmf6wPwiuVTeB1TihWe2H
ZuF9zLtvYGuGjYMgbs2ZsGGYjKgihJlZIjvYtvMAfWr0K2jJ29li2D61P0PnZdbr7zqeiO1gLJyV
IbiA1r6fPci2FQ451zF2DnGBgEHhW89lstZtpJ00Rq/sWkuYcbSk+MwWDXwQ28Dn/CI6EnBHCt4Q
3GSF6zLH718mb/kW5ckZWwhiGpZOTz/r9I9pIEHujDvrZhQF/hnvtl2ib6YQh5wyHnXIUKwrEygZ
C363NhVh25KrPupiHwcwHDeD6ILYJgqF/Pi4AsWoacUO2QfR1613XtR8LXbzHbl8EWhsb97MhBbV
0UM3cEyy87rwm0XAR3ea3SLLZMu4EvGGziGeCqJAxBnhOASgNgLO3SVBJVeuNZXcpza/9qYnrSKp
LdSeqs68D+FMbuzID0FQX7l0O9A6QCDs605stFqft4alHWROpIpB74gxOLfvkw/x/Z7gSJdzkMQy
zYag03n8/cPwQpyGWua55Lt0IZAd6VH3czilND3ybnFKbXVzy26Io0Mlv85RusaYCBfYcEPNHzJo
kX18NJbZ3NrMzvgtSFQoCZKam/j10WWbuZYElG0cQI+9iqUhxWrRUIbHZARrI0RQ0k9fXGQPJH4i
knVAYJhGTqMkj5AaALBHWgFmpyPbqAA1v6TAxyddu/bCdt7qXLQrWudq4AatCHWqtzVgZ2oNgoSS
srvvInlKOvuLiIdzYXb8MafBjb4DFdkeyBFlox4fAfMNW71kH7bD/BNC0vvzNuZJFjhWV4yEbBL6
u5Un6Cr4InXq+lGz7BqaeRzuP6mmxYeHqH6G47j0UnSUPfq7h0jODKJIO3T9sR1vcn7VVTkwkZoZ
rxO87Dwarv1qyWZTedoPA/w9vTnEUH9+kz6cKvlF2QhNKnoaC6zr77aTUHPthOQxx/fASmJMhYrC
VBZMRbGMTAbsfY4y09LqZ5f4+I3EbrNDPQ86W6eiJXvlk3JVvj/io+xVh1vJOR43FS3p39/suc6z
gZg1x+/tSvOr/As/lty0TvO9BbEGB7ok4UeHJApxMrJpAs+kIqpw3sl9bEVJ3Ug4yTrwACZJZ9nm
KUk2dutucctN/p9vnv2PF4sjUNICwVt+qb3/then2tI4EuaRb+MzJYQw/zbMNSFUmgayBCWNE6QJ
6iudMgu39bUo4d/0RUG2lO6txmhO7pGv8+kep7gBCBoQSV9lkbYzRmBEXR88wWVv1kOQmNDYCBEG
vqalzrJJiHfLG4E2CVZB3TUHMRCCGCiz7+gnAmUxDLg9thBjlWvh916wkqNCgP9al9t+6nf4mupj
Lx7Is20POWfVPIqyPS5smPJSd9cIbFainqo9r+hVac3Lg1yK+7SisdUzIL3KM9skvE/EZP0NnJfL
4r6JC8HIlFPsn2/yhdnzWxHAeRP/pQ01CYMdVeK7NyLubFIHTZt+jUz2RaeR6KFZsNHxd+hViEdd
9jQTqucswP59uT9OKTY1tcptVAgX1Q1R56S5vYHyEejXlwAWXPWVmMgMLxg3a4nNhUqBtOp0eEwz
r9slOk7OCN5vmRDfMLWs//mbWXEwmhb5Brb7uZm8YqMNiPLKqtrLQYZriXja6K4Brhpb5vGgw2Zq
WIcp9rIoN5MKLdDLn27eWrvllj4tntAu3ropDgLNUg3sKiR7ryWE1O4WorJKNbboHuFr1Z1c1nkl
iZi07SOyEfxNrr41y+Y091m7NyqtW7WIRdf68LNDqLBx1as3Wd6pHimdnCX4Pi/VVyvGuh8DJiXd
g/QSk3zZlkxKxfC9aUxtRv1efkvzcZXHJsZ/l1zjPz9N68Mnw9NkqitZ+BhUGu+bR5XnBfESd57f
F9kdXZSrpNcI9EmGmzgcn/LcROVYGETQcMZKa97+GIzBWkJlJvophM/Hu78iKMvBfJjxG7KtFAR6
rDOPzgtqWKS1VvtrmOFsZ+VtKspyWzprrxTLweHcR6zGWV+85TolA3I/yeqeFVjbxAZvQFGH1p0B
a3gKR59X8m0e82d6XDrDPFxYhTZAU7PvA5z9fie5NBsejjfdawRSYnUH4DbEhsIK8zv8+a59LPpV
z0WQ+emp5fFD0T9PcYTegbs2ZLgAkRZmusPkG5j5Nsa9QwNdrIR+FiiMNrMWfGZzFR/68I6pU6y4
lhp3Sc95b+7Gx5xLve9YlsP+0fPSgxFH9waopH3a5UCGG6JHZUBQZLUUYl05TkB9G8AHks2+d7rn
eilBrocTR31XvXQOdi0t30OhA6/S5N8bh8P8NNQcAN0xwBw1fGNWczOG9m0AcM4XcY8I4Eqrmvuh
SpGTXhbGpDunSfQwzfkzE4llU6PEQdRT3zTkc23ICUzXahbGCfBtskfL7/CLr+XwbBG+7Eqn2iJS
5R2SeJ2Tyf46VUSOt5UnaVZS1naH3mA/pq7COI/AV2YTPqFWt0mmNkJGauyVyWw0N9X0kHZV8uAq
czcBMiCiPCSNeA2YBWH7zMZz44aABmzrLjUFtIEB0EIGHK2M4TRo8XArzexeJMhfHGkfO7do967n
HSpAzBu7QQNu2ki+03h4zrpI7EWj30djKq9VTxOQQuIbmWajwYPnp35zzOz8Ahh/aXWnRIG3FszY
4KdkteN7Vzu3tDCnSIeEE924iplu+03uJHSEpp0gpb4tKHdzYoUOAoXFMlr51tKKeYMmPtwkmo4s
ox8cCKmTD4tt9ptC/1GbMbO/Xm/WiW6psEeTQl4j62vO+f8NfbQQYUnllgW70Ate24FCtLZZ43AH
3JL6hxgKQf2N3dArq4MAIbjZYvTUQmMHoB8c4Jiyc7rys7miKrPe7S98UrSWFbtAlR2/7y+tbWdp
jlfXd5mKrhPHDP3wyJtMGy+jtDbLDaD45JMv2v1wljYFkwoKHMNyqXcuddnfSock7mabyZblE5Od
7+ex+5p6/N7Si66DeNroFYG/mYOkI4/TxoeBTVCeyW6DfTIrSJMHfq9vCGC9zacFnEODWqhsUVxr
HsHZSx1dh+A7VmVTWjgjhLJT74jsgZwbBQxGibPC7YxhenRBEcU8j83Sl34pyJMJiylmK8JKGqHO
wYJV/BT7+jBTYPmJzpHYDuADXJZNo5we0CSRsDxZ0WpUDJEocW49gVPvsmITyJ3Q9sub52kGKSqk
+TQOxrky5FtDmoXnoFOMf9Ey7VFtWoTE9O4uwDJBm9LZjVFmbAGIk4NMp3xb1O4D9jhebJo728BO
Dw0pp6OXARYeMsy2VVFyRikeYGKTmDj0nGVp/O9GUe6HtIDwbLBm6jFhw3g9HmqLtlmsTfkn9coH
EhPFtGBAZbqoUFiq3zdcmZnnjbaUlm+m5tqbG0oVJph+MVA8ySQ8teHyutT2YZkXcrDdDqFlK67M
9DMYorzY+H9/sw0drB+dQ8z+jvMe8OfiyallSM4A2VfGNp49CBAe4OQxTd1VsBDTkNK9WGtKl5e4
pM71Lh+iGW+BAa+GRlwnXtn6DcHFG7UBAU9ssGPyHJ2xSNa3rTUF64nmJM1knnzSBd/0gdVHL81m
LYLqybUaqNl1zoOvzNs2758hRSY+PQuWpKYFjUraEAbtw2IFDagh/loz+nbIfbGK8pksPwTfJlu6
tFtA0iysjRv5vZcfErWKJnbHkEtiswvyR69Lek6rIMTZ3PgwECTCqqZT7N66fWVsp+YA6jxzo5+S
zgyFV/5kzuXXvqBwlrhbthpu5PVo9OceYeJ1emRUA62rn3KKh+bUKq1gqTGe8LSTo4IUg6FaVyk1
9dJHchXB1aGMYiKZjzZDGKN8IoQZfFg20SgbrieietZOoz1ZI43VNLfRwav8bsQWLUnSNYGa26Fg
yjz8yr2ugoGQkeWUpuWaLKyYnjY1ZZVT0vFh0sFG9L5uXRxx8UoS+CsPmQhdkHvYMOmBr52pmvxY
+WBzyWGodXFRLmaxSQf2hVrawYZ+GRWS1iRCwfQatFGmBMcQVxtnjsJ1vzwQKDX7pJfA+Us1Xzea
PUgWBxkKVVefEyfq6OSuoP3eVI0LK4RplAPPC322gZsvQaRL0ILvpNf5nI9+lBM8YTbGecifHHDy
a0DsyJH5xKmrDHaZtt3PDX8LIPGvhfEvFiDmCDHorhV04G1W0QWrbRIFJsKQN6hDPD9QzJ6wGq7s
uDt0TXjk/HLPcr6KdTvaW1hdPDtoNiJqj03twP4Mc6LnQJKgvH/pOjAmPcbg1iZ7TFNBwRz0bqTq
WITOQvYTyUYL2q71MBnoHASJ1x5SZnXnL8tNXZK80zRdTUDHgtS17Nt1PbRvphfyqKLcRHlC5qnM
Yz690aRhX0iC5cHiimw219OcPYRh2Gxl7L3BCPqq29VtF7LbhEO2bKTTrSmEEl+v5ewnM34vWLcb
CnIFP+/2vT1kG8/uOfWljsKJ6feXZlhFNMeam03dzBloDkd7G0dc0KUe/f/GR1Q/6GdZ0Usi17D9
r//89w9WsMHf/ssWGFc3H/vXZn58bfus+6///Iu2q/6X/69/+B+vl3/lE/ShROb5t6L8I/ew6Yvn
n9Fz9h8PzfOv1zb6O+3wr7/8b9Sh8y+TliQaBUNahP6pec6/UYfiX4CZTOh8gmKets//JR1K71+q
BHABNyGqAZ3ERKIt+y763/9L2v9yERaidWAGxGTdNf47pENoUL9VOxoaVhrqiv79e5VTlg02v0iP
DkSZEX2HFiwnGCsmkbfF6fllLDtzW7UlbjK4NLxjTijORcOSVGC83TZRJn4Jt/ESBrzZ4OE3F3bm
pwoVDNgUj1ojRhq3pSvI0hr1kREUbDO33so+zok8cEV0sHoicu4n4IBsI+kyfuXTSx+9RG8qQpHG
pAxvqnhxb5elTx+62kL0vejkw+mJYXS0Ub1m8kmDwLQGv5yoLgfUL1h3D4cP8Jd5z8kQNX/Owbas
tF8W/FAI8LOzWgwA0agnvCtvhh1Lu4CIjAwxP2VP93VkZsJwXl/kFXm+iaLAm34wsB3jQ0GOaS6o
rUdvmff/h7wzWZIUybLoF1GCMrO1ERt9do/wDeIeAzMoyqh8fR+yu0SqF/0FvciQrJIMH8ww0Pfu
vecGnjKaFZ04Qc4BsQIwhOyy7d9IhSeRSNaTiKgX49B1lnOifaZFKywN0BVyUZGRWjH3ws5+RI3O
zn0D/RhO2n6haPdAspDxwG8RnIZhpC3SKN1rVin5SBW291Yb0t6NdgDFOvHJwjSMSImp+z1oTf0Y
TFidKsx/b30KHYvGEr77QtB3KoKQABIbtU874QtC6vbSXR8n1vPglAEYk5zojBnz+jlZTwGjtgaw
SXNybrmlX7tce49O1XuPlJEaX8xV3ntaNvV9Ive3p9tJPzVpq/7a0zDcyasU2dmi++k3x9SGFF1N
+2r9m3sdQD7Ha6huLfzQOYJnI8mxSPLrfik6WQElq5zlhdK/bLzj3VT7SVhUDpjmWH1KdxDiPA8U
BG9YASfpzs7k7G0JCfLtfMrLjsacLF9tIzJ/H9qtHR/c2aFanJk5KY+gPUPr6FVF+eQsITFBWfn9
2SUKaIInN4rnqQYsvOUCi7HzjzH32KKseLwHqZ3yXG70/DZVI1FOyTax2FLetnIdYp3cK+xuZ29I
Kh5+CPhPtVTLj3WX9YeXeYjSvOsRUuzG2dqS+ne4LRYda5XlPrJCi9vTHNC3s58GUb+jNhU3UgHO
PY294ZkiB5Sgzhavnt3k52FwlttiFCuvxVT1eoQAxFMF+iLo/t4GbRYL3I2lefaCabyMju4BqRTt
cDUE6s56XD0SLUo44OlpivrSay6imtqTi09w4YfHRJYM7fw0OiI+jHLgWYjsaYH3dylgBFg3fypb
q5QeZdxkRNGD6suQw4B9vPJCsnByxMBcwd6GIJmV2DKrkFVZZU1ipBEiy58z0j9fsmvnV+HM9TVn
2YccUFscQdkXuJQ6hSW5XdjGFKSWiCkuzQWcPNySZhJXjzTpOF5KK0uWdU7kzL3+NANl3OlswaJg
1LE7Qr/o02fDydubM/gTrUV2/ju35ICi3XfBB0cVjAeLTIPwFTU6vVq0YDMJ23xlVrcKRa7H7/ST
KbB6kTPeEuLWbnqQo1Olu7xRyE2y4JfLKkIQIgvqn6Ye5xJjclvh9Qg7yijp0TIZc50p/ab802I5
yLDyWbqN+6ss/G65TL2EgqZnPp4HnHIMeciQwU/f7gZuBcrwx0imQONEL7rIJaf6VncuKpZXB9/N
LPqXAHt/yUqrQAa1VQVRsU0pB81Ck89uEabJtK2SJdaHoWpNC0yGh2YzdjT9tLJaqDDtwp/zUhp/
e+quQIxmNKdyw9b03tilPd5aLGw/l9S2vxODXeTBIX8RnutuyqAtMShSgEM9LfQVmD/Awv4pqxe9
ty1kQhWWMRYU3VVZ8MstJ5GjIswVNpJ0fBZKpA9hEWjAQEYHKK5Il/7SqTx8YGMRPqvUonhjUdgb
tKJOtMZhYu9RGdhp1mUVZvsq6AdO23GYf7GqnI5ry+aE39Pl+8yCpxY3bLBAwCywMbdUEnEgtgcO
4aVfjqQcMXlaNHN4HOkqcxi2TsbRbAd9S4HRmzP6aVrgXJptsJwjjs1VTfnLQH1T3NefxXrcizLE
zwUPbmMEGE7WA2C2DLoikGLbPwNPLj/lbOEDwOD0d07MoNoZvV/iVnPy5F3MqEBk4dq8xt5kuMa1
GwYj3II7anlmKvSJLX0jWXyjq86yd+FgEIhMVDDd6zBVD4WApAaDJiG+7UwghLfmlJi48pVp39sy
dsKtmAkpJt4EQn0ZCCdhW9aN/9By4hzWAYBl6WRPzmXUtToNrdncTVHMm4nqvWrjKGeigNORPO9T
xrNkE7bG/FjZVnoUc9W9+3bS/05kydhRxHPCGX4ovQS9ypRfU0KifUDl8LcENNodvwjS8OxO/mUB
nUi8KacS0VuMMEMTlpizbZlCfKmopR2JFVWUGCTjYtM4GLRrDWL/SlViLmB0zKyIzNKuk6MNdeLS
sfDe0wI+H8tV30gcldlRvaz4GNYLyb7v9YohpNSMWqLM1DYl3YZ9aXxVN/80ILLkxkA9UupuNBli
lqOj2vTJX1IsJPe4KCyE24yiC4WpfdlIMAW/FrXYly4I6FMjCbSga9ceHS5VWCxRPBcu+f7UMYft
6OSsEO1ZOvIsNPss9tiN/pQhhwhzyKu3uQ3bP24xBSfTCOsP16UQVDit+EKkK9/gF4lTIxxCM0i3
e2egXZqNxvA3ELKpdzIoy7WUu/AohRgm/3vk+j4n6dBdhJc7DZ983/3lEEkYNh7ljK8+loHzwmr3
RIEgwOdx1ua9nNgf82ltHyiIIvJHfD9/HMQIiL5Z0L1b31bPPm6nHQ7fQG2TrhsOBJHhTvDOfi8B
cIrCNutqWxbO/FqhJz27Y6o+Velxp+c2W/BoNd1zXIfth+UZ4W4EKnPEpgWGuAn8+gH0CU1H6Zi7
PbsbaPCeKMs3o7ZDYuGWf5eIFhE/d5txV7dDQrrE53AgZRT7Zg5lfIsorgquy5+0q6pkIymQpkfY
c9ObVoH15igVXpPazX61RUe2CU3ngZNK883sOCCu6hUWtXKYI8dxwuvgJfqciJnIPMVHiEYjjt4Q
WSWkopvYZFOH/73++/88QAlPODgNV8H2/6bHn9MvVaTA4v9zevqPv/nfI1TgQ4sPHHajwseQzdzz
7xEqsP+FCsibgjQMdvM/Jij3X1bgMyjhUEJOD/gb/x6gxL9W0iVT1xqhcD38c/+eIv+H680A+n92
uFgkLv7XBLV2J9mMduuyY/0ZCaP870nKrIhVx4Zejpm8j43h7QOcuB92uNBImg0QAWAZ9Eu9V43j
/sVaFyWdIf/kXXBjqXWQgT9texnGR0+L6a1BG1mkX58Fj1V6xVv/kPW0IbQ51iIqfet7kCafPVKm
wMV68fMvTdExDWcVgB3HXp5cfK3jzLaA5vT2s25fOYDaX8TAuUkuFZWYTvmMp/Av0gZSQUFzqKrd
k8lcMK/oNr34OJuKkGHBma6ZMXzBt0NXHbBDSxH6fFl6ph2kx53xg6MRZUnttI2NBhu2Xx29INhi
subpGkyHvjSqG5wbACGJJkHvp79hNh7aZGi4dRXwQex9XNfO3gJ1tpXpT8OwOIHAqr4hcfAITMLf
lPnuwjlD6Ml+BDygSAlTrrtWzzTEpZzgh20Bco1h6rEJ2fpyIhJXLPtGy7WUY0z3zjxm94rExwS3
br9g9ftBHeGRfSHrpl6oyBmzT8IU7jd3mtssrwlOqxc8rxyx2fV1gV1uvcZUF+JNZ8su84e0LMd7
OkahyeDpl81DEE/Ok2XO1g0y02meAweSOf9X06bn2V+wLXGkfLAHdJGmqcTBdltzU3lOdUgNO36i
s9WmBKqcPsqSrbkskvQ0tjo5qGZko+Sk9luRTMle++FyMNXwplOrvOrFwWBlZGcEffMM6PzBcAb3
raGbrHK9V5a0Vyc352uTk+APKEhnu2ycB90SfErzY+uo9ssP3yFJJuxM8/C3RYKYApNq5bwkl7YP
+5eugFOEkqgryHFOFqfoDhn0X5pvMD3FkTHfu7in+HIO3xfhZjc62qkHNcadkagWNdUMXohGHLkz
75xhyi+oY5RLKbSmzqJ39J8/HE2qhkRPz2QQFPc6XTghWsVPPdNa2oBnvFXae6cPp2R4otqU+kMy
gUKfi8lvIFaNX7L0m0j5QARaP3+K145UtmlvpfJvBHP1NSvq5bGo9NmkWFUnNKz2FHK55uw+mP1a
1G2Py7HPQ7TIOU8jKl7wn6L/2j29rYNLg2seUw01Q67Jh23t0/FqGDamQncvPKqFKIHtOsHTdO2F
9UbzMOXwibL+OK3FsXMoHsu1ShZ9y9pUa71sr+MWgEhJsG4tn4XeQw2toJC2KpgYB/vij6LmOkMJ
9Tw8lXzsHH7ao7kW29a9FXGJiGs+if6cFjz4zKY4GdpNz2alnUuIoQ5YDYY7C8tZOQzVZwgnDXQm
01P5rtaK3bYWSJyd1k89CWXEPflmjuOR4PBanpn2byThjrRRzgfXqsN9ay7yaqboQKTnhm1FFd25
t+D+zX3+EDgVxcODfLWF89ynQ3USa01whfhZFn33Yq4Vwp6Fx32pJtqQ8YtmmR+llAVfQI+pe2ob
7FB1uRequ6ZYxdkJQII2g/plscU7JIStW8TGodbk5QdDY2zE2XLGjjjSezYrnLiiOULxfZdzPt1q
dlZdxWkTgz3m7aP2CQYua5dyTwbshbPveqWZl3TSWCqd7LeGr0iZUY4USSuz0Xbq7DXW1WRREjlr
d7PdWUTvR+NMq0PK+6gpEOXoTyMup8aA63H0FiDuayF00ErnzoKcItjKw/QWY/hjfZDTj0tbTjjp
kwDNY89wp8qMO6kfd92poCKN16reu33Bab+17IPdUDZtwaiit5qNR7jvhWdyyANhS6HgHa/tndpV
PzLi+G4Yg3Mf43DvOibGPITTuLlSh+Md2Y7dl7j6K1r1y1A0fSbWr4x6ba/sHlnh7a26ufAqfMmW
50BAIffS09TjTeyxAK7RP42pn3OeqqavRYXQYun1TldEfm+o47RWfnP5vMwActyeiixJ50K8toOT
N/nlgCHbcbt5NQf5wvckaPUpJ3rFdXEn1xpl5xwbUQ/kGxaRUFDp0D2TMDsCnHomXjzvdMEpWavk
1c4X96FvQXEsjCsba+ruTeGe5Vp6PnjGWzVk+GIhvifKeRSr8Z/ZCvyrmT5CawEHxoPNibPTUD5q
WiuK8IbAG9zsA4YtFnwe1rFa28BsmCy4t7V0vuXq7OcNz3KnERu79VnVeOAuz279Kgy3Ooe2elxd
wBEWe2qR3Kcpj6dP31H7uW/1j7yiJ96HaHCw1+54E+pqAcc4717yIhFXOwQjmBsdhfMdPAesdoTK
XDzbuLrGKJ4oDnP1oVhXb7i4qL/V5nuLlXuWYf8qWkvsB4t0IrUgD0Nm+Bd4dQPFbDry6QgeZ3JR
AT82sUZ/m9oWvr0ye2V0jcjIrobd4A8LUaZQtoMrPszbV+lgMCIZYdSGzocrFnEbclQsN07DW5hf
O1u1j9XSvDkONYMzR3JEX/IGyEWA9ysgc8zYT3GPjFiBgtubCZUIoQiu7fvoeWdVtckayUWydsMK
3l0gN0Fs8UvGDbk5tq9tQx0Khdr+yOhRltG6KsXIgoSU5K8m5uQd7twGmsJ+SPHf+y6jtt2EfA44
4Zd9BC7HAHfnv/YFXuHW/cfGL2CibkJVRb2FOBKH7kFA1dvgK7c3vpG7G7D6UJPNtwGbEEyf1eJW
wPpIVyBswBLQL0w0TnSqOFv75gnUqlIa+2ZFLS0P5QQxb/KopuahVgzfuUMS8B+kIOHceWc8hDkL
Blylxd6xW33kGNNvwHW9Ju74I4y7H5wW4JwVgu1Wlp1swX/9DzNqJRa7wODrgmBMDd3ILUaAX/TB
FLH36jZmNPucpKy9GovnNXfQ8Q879mBXwy3sdfktOQvNCqdeg5WvT/Mf2Dyi0aGMqMiLFyG9yOsA
zeU95GhisBsIsfoQBlil57w7Khggm7HAHGy0lBaLEbXULH+B33nhDPytY27sM93Jvr1sdVHt9biQ
ewvZ4BUW9hkQLVQLJWCMdUwYgjFVtAS95v4aVjjsKr8uDkbMv4jmt+ERWAtE/ds1Vwl1SNKzEB5H
RMpqsUQOGK2iNbBnle0PV0J4Vb59K2J9hoxzMXukvvLux7hcCnmu13zzDF7X4tU3ceWwh9jAJkeJ
XnkkXpjv1TCD7ypKeOekE/o0YbDPefaCeF0xYitrpfD0R4AJP6WRdlyuGvaQb73PSIi7HvAMcV/F
XT39bigDQUHn2AvPliUPFgk4m3wfnzLjbTOrjY/GvqJ2lznerwxnaWPAWEHMeBf3SWOcMBqTRl6j
9y51aVtIHqs5Dw7mvFc9dNIlUj357TT7mU4Q1tfsiEMEyYq9E46/tSM0eKWb4emfX4/yNIoBZ2Ir
dkLRhJn/yVesp+UPWE+B16xY63jurX1dWadpSc7+XP9tAvvNm1LOFADJKvpni/vKwZnf23T5LKwQ
FvgCK969rwHnlD0oGfgVsZDl1pM/GnxBi3wmeaKB/cXQ/kDHJohtLEdeRfxO/GasXu/+SowVENRB
H6xFQqbBU7SbMCnaTzXEu5UfpEb91QQHSHV1+O3TGuAO7lF6gLKAf6/JkqTMv032T2yR3bvonHuV
x69r+H4lm0msl0b1EErjNQPdS4LosFKgBmj1g+M/Z7yPoBD4TD0WtGzzlzAkPq2/6YqJX0OmMbH4
0psxvQR/fLOD7N6Ty4RH6mkek+v3D72a4gg4c10TnCTHYs6xxAHGERQc7VaO9ImDkxIVMHTXSHhK
iqjMflgNmUVg7mv6pxbGHqvKU+NTrlD2j+uvtwJ0+jI4/UNzWJPjdRi+gs37HtL0KS2mZ9Np7tbx
nhDl3zFPnWf2c0N+qqXIdvyAhB2TiVB348rPzgpIa7juZda0HtTkVOLuw4JrulETtxIqtjZw3HlS
VmymvVk+d4wF7WjSCOSobzZR6YolTk7A5UeLMl8INdAOkhSjufoGLgHmhmheUiHBhbH/WEjEBH/g
qKMQc+zM/Bzn7DoXBQq4BQanJh87+eHjMpuRN0/zLaw7FqtLewyL7BdeLuccWNPZNfMI0wvTRvmR
6nLY1YCnj3Hl80hQs7ixhdt0RH6IvYkbDr67PdjDNoW1xQSG5BZMtFASVgQgVckU34xS21nWw6Uh
fHuEEAaLboHCOQ76rOwUDjxcq8OY9/XOGXPqDyrjyPNqOGCO6VfB8VH0cwx6pGiJFCXzY475XGuN
dkfD4MUA17LpodX/ZFCevO6XbbjeA26TYiM02DlvVimuTGNBQinaM+QASB/tC7fbH1hX5FMmzzkv
OZ/QkA6WRvuXlOmoN2vzHDA+GAMhJUxN/PLEfzAmpdQXFDI8uVX2086N8SotXBc9ucSdIBhdF0H7
OHVNFMqp/Inx+Vz6wnh0ZXYE15nuPO2/a5mJk0daKUia6dpw0DUnxdqVN+kyp+N4neR4olUvPgW6
KW5pdfCryb0HPQ9kbxQCnYPwESt1RMY+TPcDvsPdpGfmk7CdTjyc7nUmijMUO0Aa5BJ1U+57nZMm
ao7BVB17zLg7H+jcjWXJeDMqrPAZJsuTY61hKgKG5zY/QVLnkrYQm+b53XWVT+LeOIZ8JPdz5jXR
NGn5MCTBe5ILtdeAR8+IOR9hsH7/2NVv4TB9D716YTE+PLMa+lUBi7ganWp2mmgOElgSn314k7ti
ccCbBrI9BsMA+2FSzs0O2TOnU34LykIctDNRNdDhsiOnYZ8yVKsIxoURSdHorfC6U5A12UudAQP2
8ym/d+PVg7z2HJtc1pnE8G8Uj4FPf6fhptDIsdWFuAP29OEMZ04OxZFuuGqJWkpJt11nDE+NVDtn
wWiII0XfbTUACSvMS7b+YVT1H7fKGTm6vDmqDoGc5YXeDY3B9TH72SsrqHzPsvmgaG2ZwlofsSGX
UVfUN6UBwSmMLhhM/I1nWss1tkMA9KY4GEMg3soxI+Bhe5jy2MC3EnQZWTAmWFkdcs/on8wqLf+x
iG8ySEqNo308oBxDZB/uLEx3DTmS7SSIg+Li5GnoYFlPrUNV9m+2SIwt3/cm3CRew2hEF5QOrmFf
8BYIsziZsfunoUD6c/2XroIh6pSsYThOveSq77mTm19ZabyV5uTsjnXeLA8cUG7GXENPo2zjiBpi
ovyxHJpT/wc3QOo1REBfwmxcqnHxgG+q8tDa49OgY9Zvbvpi1KFPPVfxG/79g5A7rOQ4b9g87YO4
3ZkJuXAUSm+3rKCBJk+JC9sHCw898wEGFYNu9q4xm33RClxm1KNvHFgNF9O2o8TDQ94aFTxUIoEa
K29TZ69NYESTWbmsKFz4g7UhLglBFfwI8EltVvUt3rqIIhvU+3MbTMy4IzQBlkYTTX3zO7HE5YDN
l81JIZd9n/ekmNv2JzR22tmw18ZdURwSlldgrqXedtLD/k7BBfwg0Ku1ms4lo80t/UDgso+JVWNA
MqvNNGF58s1jHBfxfoBfzVC6WrS8j3B0FuaxYkOKH4UsGPUunUcUTGshVZFrdRz7ic1T2GK4r7Jo
Vcg41WtaR4aUW8lkPrir4ZCeQoy//QwDK0jakoVCGUSLZPU/2GV2bJwxvP/zh4fMv7VjFew53bRb
q5uo4R1tcMdUA9OTF6JkLqi9blsyfuAyLPSFDf8SSYbubQe1NzS7IvKG9kZAsQF5mrIRwrjCQU+n
Zy+5Z9hIr1Q/b/M4GKPUU5/z5NDk3h3tpQ02hkY3H5MH7eevBEJ+iSVLdksJ25Rb6d6oCvcYdIJy
olrrCMPimzNOyU4SQaoMs3nsfP8L5MqCJ4yNqj+auxSK9IV+4TRayuWXYaiQh9LIZ4oP5AWLAD6Y
Xr+r3pOfQhMD4mIYLgER0VfFTEe9cAktmOeawAAmQj7XXk+aSIrOONAnCl6TveduwhrLoa78xlrO
sacIfzgoQocs0Oqc+5J3rf3dBV3xWprFuyX849jNzdNHVsiR2b8cmNhKFrfa1acYSrI9FVx2K+w9
c+FJT2AjcLhk3IOF80ozBuZKagFPrhjPvsbOkg6vcIm/gj50Itw/3lal+oGyjvGiByXOflHeiAnk
p2oGDE74LXz0neZJjAoHXNe8tiULOvWxjJOKpnzJjv0iuefqJX7x2p4+oS6rz21XMYdotk/BSGEj
sJmN2w5yvyoAERrijpqpcN9ZOP5DooTPvvGiej2wQ68tJgZ1y/ADHOoZuAD+TeII+GIObnZudRoV
Li/BVHdXYeQLJ7x22ndqPLI8rI4YDbCSyjHSbDV5sR81u6cwyZ5alfmY6VyLNUt3BerKClt3V60c
nxzuubWbZwAFLijRHtOhnd1Glp+yx+mJkOrew6L68rku6DgTxmFivUmnMrUUDAfQtUAl9AvgHNZb
Lh8+tuGB4YW3PJ9wqX6LbvgQVV09N/kMR2L2fgdUTd5lzaWzrlw2DGPdF3y7aJhT/ZeY7mZFbVq1
p373PWeXER/gTHH2tYzjOeqXhJZOTHkbq4Tsmle3KfWxZ1KReJCmC3q4ca5c/6gEtnfO6uChqcrl
2kw583hCWLMkPnAj+MCXpiuoyoOoLmsIwYFxLWQnTiqHYy8rJEOT9oCdaRAHSS3fp5gJ62I84oS2
/QQ3LznZJbEHzmghPONwcvb9DHeXXrD2UgRNcl7/V9ks89UKXA6eeB34I34Y0RxwVNvVLqXplNOE
K04ZC6OdcJZli9DKMMjsfpiY4aelmS4WNq9N27c85Gvre84wCsBDSk4kI4AnpdwtM26RXEklvtCh
ivzAOhQVXUCpaekjXpwlGlEGBr8ZryS4sRyzS78O1SGLmec9xohrmbR/GQT02ZpSfV509ps9dHEP
FoJpuibhRxAKDjMRpUMMt5rlbxLvgMrIY96HL8Xo94fSrn6A8dRkQ9psK6uKSdqsvFtf5SyzsrHl
zWArgCQCnt6CBjODhPGqMI7alJk5dv2951i/XG2KR1lx7XpUSxEWsa+VVx87STivL+UIkDt9HOpQ
coMBvqpcu8JzTfYbRAOHrJrVGOAX2jT0QHqgXeSxauc/0i2TSziNEKkxaUKRGNIrIgKoZTZnO1ma
cIZhF24y2SWRZbNq6UvS5+QD2aNwkRxjl7u5tiYgL7LLTqHmRFkxPcQ+65RuaoHIZNPWt7XYj7RM
icTdBVNmRS7p/6MfpDcU4ICOkgHShXAwtyxJuXUWTpxeKfY4qJuDy9r3MZd3oiOPVl/WH9T9XS0b
56zfFDIKY9xSeMuWOtHHWRwbv5v345TRpOhvYmtwb27cfjgJezpks8cRKvPG7wvz7mNtj2MZwSco
HuQ8QzW2TJanLByV0W7MxkVCmPV3Q21hRAk0ZoJsPrUS/nJleBepO+9SZPOfuZiW5wqBoByX38L2
nTcnS/+0qRmRUVvubs2hrVmmB58n8qkonYMQfETBBa+bQ+MoMj4mvlv6kXeo3jJgyTe7GglFcHor
OJxfFCtBqTx1Snpbn7Gj452XanUgBfW969x2Y/uqw6w81+gbHCcwbzIwzgVLVvdxommEgy1nghEr
fpo7xla64Uk4cX9dGX9ZgkDSmZT3ImZOhzJ9QjYrTnWffiSYeA4Jbvi6dpvI8ORvafck8QtreXHJ
7UpSF62ZyFNfk8STKL6PuZj3QuTlsUSA2pddMkWyZBWMgLrXQzE/e13H83z8GCjx+mHRg+Dl/bDp
O1G9+Wm/ULSRghEqNQtx+7uXej5oysf5BdhP9rGKSmqIRW9zkaXVGVOPfc3D/u/olOXecYLk6Pnr
PBV3Y2Rytt5O3HQdYJMPVVbyvJTpNjPr8qrUAGh3TE8+LQsbKf1yP+S9u59z80/T45giWlmdUH9v
CCanZM6+XBFb+36gF+KfC7YrUJZ8/7n02WjO9no35hpLk5NbO7jQxzA8BBnyqmahplOoEZplS0Ij
yK5tnrWmIHBanhA630n4f5MZuXTHxiYi0chrxyKSF+GtccKH2RQnJ2Fd73ktnBrroKuBioUYaUQG
zFFLQcFQgL99POL4fZGCyHywamNp8Evr7NvqKZsuqor5vP3bpLdgzS6H60GnGJ2J23TfMex52I6M
MiAbZxHYLDdJU5aIYmvLsSXLa5nmjBc+t98U5+aunmUVcQT9UxsOVo9c4hYs1EswxDmzNnQA2XMB
iyhUgaaTK/xSNi2JlGadaowfj9piZeRAMvOmfIrwSJ7U3BqP2lCvgESNo8GayGdGPqW9ZDYt1VXU
57zX6lJ5xEssxPCNtJwMw1+boSR15LAzUx24fkffu5S1ehjidhsnLiQ/oR/NWdU8DALxXRdhd+zD
+6CUv21T4xQjQuzmxFmfMG68hX/ln236T0qFe5ZaqvKCt5rblTU88D4S1UtRH+PxXZPhp7FIFlQg
GvpiqMk66pgco6HwcybabQ5ETbKnuYViVjn+wBLENQ8VHxm/Se2fYW3tIPo0P0xSYFMXdUYy/Bw8
/zaqMLgWWLkTc12dN/ZXvNLFB5HFd28RG6ye/WGZ0BIo7+uhjuJBmFIkJSyUFL+5NHmY3vQSd81Z
9ISo6URsrpld7wtinAdWAg3A9OnLrEGOk2ensH0yLmXuQyxP3rFptwBDCnYSng3N9K+bLHcRe9mp
dH4Vw+8acbt34kvulg9xV08HMMCnDLYKhYuqupofE0fCwAN6QHc0jkeynsJM9gp83xbN66cj8UUT
CFMEWewXzteHpkrMzdgr+OdZzpbeqSl0A7b8qVPiw044fgcCB0CqXsN41AfA0KzbLHGgEtjbBRAV
dlBZ6PsLf80GkZvW93Mimc6RlD68e8yfwDGuRt0/NKVnRmN9cBK0lqYjhuYtv1iHHd3ZIL7NnVqG
+B6cOX6oemjk3ol4SXl0Le/nMMhhbynj9+DF39rOlo0wZEBGm6trzl6kBDaPrfaL9qiBGGx+1lb3
EuLl9Zx5p2p5mALodaigtZ1le7xcGXia4GIjumwDZ3juAuBNAtgA551p2tj19NRxxLSGft62fmfu
7LrhjyHEyGV81Dr4ncbOvi35FC1Omu59m+G8JFunegrBIGiVGGHZyXZ/JrSgfet7vyp1GmX6OXrj
xV3cC9m2sxHO32Hh8+pk+deYVC85t8ElpN7J1Clz/cjcv/7wqa13Y9xw3wmnF/gxYGlXZ0eaT6hz
s7r2Fc7bgE6hjR2kK8FL6pMDvwDl0ebmGgYRCmr/6FiFD5nARPRVKc+Msar2E/vda0+aOBts58g+
7IFReriMbDuPpmM9h851MRcoge34Z1JJsPeElBfXicETLMW9sJHl8bGOWC8s+8dgOidUMvGSda+B
OSRPNBhsLbtrX5wZs0OytDfY/taDgSgKDuyItQVfcZLkV19b2bWbTffCW4Nh07haBV0gsz24oFet
4nWiopiV6lsSTEez1N274ekvAEM8JgQa/K7DdHtxS+ysuLCb/oKx41N4lhMZrrLPbdo804SR7JSS
+X6wY2x6CctFW9VPcdhe5w5moNm6JuWCT/3iZxdQf+22GUb9IvI9rZmHxXarF9vxXrFk01cUrydD
FoJOXodXP4U7yAwDTavQdpT23rvZYEdIHDXt4sYHJDQ3SA/kISjmTLGLu/F4rEyHkhJoYDsL0N+O
N7E/x8jWx6LIo1hnz4YOqgeLhnTEKp+VSJnWh5Zf+CyaaQ9LSjChEMwkqTz9F3PnsRy5si3ZL8I1
aDHpQQqkFtRiAiOLdQAEtA7g63sFX9vtO2qzN3nWE9qpqsMqMokEYm93X07a2Q74SXRig/h9g4bh
EXyzKhLC/t+56Ka1pjdyn0qNC9qOz5zj/WMROPCcRETVhwvsQDLvxZNJq30B0y3Dt3Jjjkl+K30b
Z/h2c207ddsGcfSlcSpvF0RGxZSP67Uae5u70IBeOaYzQJeC/PRS3+oaIKCU5r00M0Qy3SN5iO3s
02n+aB3jmELCc29SFcjllGvHrkp+Iqw4/CMU0cp4PNBnX39GHlJfyTPuLSgjDqYpYTx0dz100zZ4
YYb1dAduTWtGW8OnRa6imO+cIuNtRmCHZ3AGfD9gIGB6gj4UtniIp1F/bkSvKguNY98E50lKfODU
LN2HLHkT+daJluSGVzq5ZWk87BzPule27uFg4WeBNRMuKvzjJ1w5OHzbXB15DZKYA2JMXA90aRtt
c5yz3KJZh2LmJMeo0NXzcnBRq7cD60T6KHRnP+rmtAJdIi8IGQ8N3uELffbrmozRMZ/5KutKHm3y
4mZi6fusrN8sQyRnY9FZ7+KnOjpoq+wIQy7bhvcy4iD2JW8HNzK5FuXPwBM8ps70wpAj19jLXKRg
szqmTvZ/PsiurygDYlLqB2s31mZygZOYltFBx8eQ+L52bMuxe1jcfW46+uX3g9fM63QKzBOlW1Aj
QDXp9ZMrq5S/GMCFNR4SdyoO+LDmdzWseMnEnOSm09YiQTC60w9ZF5peDwmEmTv3um2Oh/k4anWz
JoVhvZgT8kwatFg0Zp1Uq6+hSmXBS0X91X4aaEnTi+DMu7dEDJ0mciV+eXRVi2JZdNcyQ0+ojRG/
b0OFQDflLxw4qvti2KfO4/yMoR/enAR+01m5PLhLYz0xqQ2HtAdFnbrcttnyLRjl5+lxbpKPhPrV
c12bYufoRhESS/hYsJBvZjhnF4nYJjS3fB4nf1jpkzwGGKLPfoehuBs4mEprxEyWfXkU7dymucze
xs371N2rMi6OGvWvGMR83jSCKS0vbsXEhdJBQeiE8ZQPY/ASNNmEmS76o4Nn7ecy/oNT5kWfsDVT
Pucxq3Icnw3/rVmyr44O2ju7bUtd8auuEMBlOlMPNYxFG6vQsIvouAGc2IjOi2imRxxEwBWTGqkq
7vj7JxyB7B0c1mEi2VZak4OCs/urW5ucXqSl3QaEmbXO9XwcGnHiH9fudalHqnf5o3fTnW1OQFlx
Cb7HI8d/GRfbqIqMU1f7+orf6q4LvU2rxWQFGRQMeWQiYharFa6UyAxdx4vZEXbHTkJdrnvvVBpe
2E4Tu4bR/MwIbE29scZ7sA8aF3hFW6Mu2j17NlRMKoC5ayvB1b/WffnPnJVh4VPXZHvlH46HxN+k
XItMtpuEpt02Zy5l45ntDCv5QvvjKG4nj7ZS3n0pjjhUsHJq1p4HQU5/FqdFvRDnpPjO6TwPBHr2
3N5QgiT8DmjB3Whpz5orB17IZGIB8Z7XCS1gVXAnh74xJ+9gGL710blof6Pef82NL0+aUc43Lupi
m7gQVxb8YThnTklMCOZ/Nl/6n/HS/7X7W12/ir/db8r036nT/8qZ/vuX/5+EUG1czf8v//TtJ+2S
r/80T4OeUp/yb+O0TUqZIwq8JN1w3P9rnDb+BcRMZ63g0bXAp0DBKKv2N2Fq/gtrNDx3CGC2oT7r
395pw/sX5mucZjZa1a/n+r/lnXYdxdL4DyKB7fqkWOkD0bFQs0f6ZSf8B/UiHd0Gh1W/hDxKcOuM
9OJNNRWJ+PdetMp7W/r2HLfdpW2Xg03Bjm6X/cErop1Mu7+LH6wrjUY+WydnHqVlOOkx40sKFr2s
7ePs9cOhz8xN102X/F0f+5UzwL6IfI1lbNpRJa92adp4SRoeQuBhPLSkaR9XS0BiIWbvGcVbxykf
DVRu0N8+TPBInPqqvHRN/ALAABKjjJ4sl2CCW7MfxV6kjTq1W3L5GGLVhFqOIea6jGYEPNkMDtGd
Ors/s1K1q6zJ+BTtr2H/ExHAWMknnYNVyNM7PXkFnYqTOMysPaHIpshHlo0Hy8hvhEdZv5tP4Hg3
MVF74U3dITY8RPiGVtplbkxwIN3NDip07OYVbCbAhhCjWPoQ+cG3RVrQ117mtuKp4IBP6mpZrvO+
5fwH2iEWvNDIfms9s/xtAQZ/M4h3T1ZhFEVgECvId9RYUUPU4OEeW/2VsNWLhbGrbNo3kmnPTjv9
OLlxAaC0Lm3nOnZDsvcbm5kUe/oOVFscUgkJJLRzp/elhq0yj0ix5vRHxOlN1+0xxInAkg4L8zrG
0XZtdPfGfVAeiJMACskcfb0wvWadGB/F0P012AscIaP0Gwscyb3OfD0MsJhyqgKO3hXNY02T5QXf
59FKCFcmgfAh9mBXtxb3zRi1dyPHgNs6DkC0CkhU4THE93Z5jFisHuAx22seaLRJ6cZnFZTiecYC
Ams8DnNj0O8VpzuuTruj5k7eUo5iqxajKMKi7VM7wHbCnONnVg3Jw1I7hyZCJ8Ksmx5jG3iT0MS1
tZDb8T1at7gkLbDIqjq3TRftWXCVKKwFujCsMytQTSJN7+/xwLoP9MhH8qsGAqeAk8Y26cfmsPjV
iGULa7EcvylYHrf+YJ8tOTrhlLh3oyk3g+0Qm2nZkE9Rbq2okpG8Stapjt13rLqn1kJXtexvbIBb
z06oPnC2iDfGOrbN24AhGQXvqYVnEwLBgGvhPs1ew3mpseg3XQqcfFQDrl0HwF0JwJ7tHrbUKu4d
KJlspoLG2S+jVdHnmQWb2XU+Xa+rQnPkAG/MPhQQc8B3qQWfWud86gV/q9a0HH3aZD8o93xf5wej
iMKo0lC1CcLmLfWdrY+dxNwoM45f0Vs8W59NbH0OHsS9euMo44jrDUyBXAHl4qmmkr+OlX4QUzsG
pVeRMebFGOrogahmBF8kF0K81OJnKsQPj+PsXpO9XfvBAP6oa286B72DKb1pn6BxBkvRY18jz9lV
FkJ89ThojOLZgqfWahAyfeFwXsmi+E8cPUVR9WqwEj4Uy3I2aBcJTb0/m06Wrf2S4JmeVOzJirR6
bNv2Jxifo8pyV4sXRMfGYGMWLymWNNcqT3lsP2KvbynfNNuT0ZORneJqPk/OtBMVxJbJFgI/Qhpw
iqp/SBfadw2U1UbohK4zIEznsa4CiIn8V2ZW1FUb2rRtZHd0IhnshgKGXVr8jdvhuYqHcCnbp1KL
dxHx2B3Xw5vMnsdcLnDwcLTb2TWtqgZpFqQ6+gfLWdeyz0M0BxuS56BV/doPGzf4ZnbkUDUWX9Ju
+pD8W0rO3uXmhGq5sk3q4XVwHsfFXT5cGiUuQzrBf58l/nJs6jjzErx/AC2mwsuIQXBQxz3z2bOf
EOWQrI2u167mPEgKHKhYdXFEcVcl2GI57R1SEVXx2CN3seq71qAVX/Xo3Vmi6jiw6q9NTzuP6aif
BialpnNyNvf6R90P2UvnTxv3IY4b4zuaJK1jbiPv2F5rleatmRF9udfn+psHaLEfbJ+e72xk0nPc
b/buy63jobclZl8T+eZ+LVu+m9SamDxnJzgFmnE3a4krp3efs9ZAAbHS5tRPVJ3WlQ4HU9N33FtO
CBEn3XHcXePRypPpaCGW7Q/rumKT2FE619f+1QoobM5916bxNv7xBkQZczbHbQOLioeHHe3QId8y
3/rTIdPse3p97Fb/KRbX3pUTa2DPKukw15mv8BxZW8s4GVZXvo+UYhyTebZ3iTMcIaCfYl5KB38N
OKeczDD3O9I9wmquDEWMUld4ilsUWsydVeBvBmdyXzv2AG1n/aEWS17HxXrqurik/HbkkV6IfR+U
Tehx07vqY7MfOyu9eRjqV3GRexBVhgp4U1SHRAeLFbtz4hm9329FyWXy+6FDFFxJ2fn7WuLQSGvn
y42TftW6NjeOJV0OResanNXnNBRTK3dxXh50LaZtVDNRwQLtFR2cc0cfbd2EvVbQpuPLuGCGmpZG
bn9/mWSu3PVezz5kGPF49yQwSIS8UTyVX+ImkpsIrzfNTca20I9LO/nH2JHTKVVZd90DgrbwU9iA
9v0oMo4CtEWevQVaTrJ8uQQ19O8R48FWDl29waFnrkbcY7sgF7tMZ4vZQOtZOXn2XUdYzawg5knp
FIcMk/saPNBDpkcPWagv6bsAn1+bMln5Zsn6WntIoNSobtvFo50hNbobSeJk04zeXU3qOAVHdOhZ
brh7aIhcUIf6WPTrpGN6SaYLr5PgQRTpmypJXtMiPk1F9iJY2PX7ro9uOSMyt70BYV5PH/FKlmwD
Brc7OZqebyFg/sgAcINULg6NP0acevKNRITGe5uz43OilwV9qIng7gCWmo5BzJSK+Y+jnsVKsTUX
ccYvHYXcia858XMixnAwHV2z90MS7FKXVsA2M+6GDgV2Vm/G2LS5fmN5MOFTP+DQ8h9maVtbMFTA
N/yae+zVSBpontFY0Q2nkm9Gm5wbY2Z0G5p0A9oHan6UDXuH40XoWw1TXDBtBqL6wCUWZ+vrcX6l
lySUw/JPNufZYWzjkWMTduAKbtMWV9fEMnshc1KMr0xObMo4cdkYeA9+UJ9bXzwsNlsZ/qngfbSe
gr6KMMG0ztocGIKrtki32CLkKQUQeA+mxVkl3PA20je7HReKdsqyZCes8SP3OyusJkSsJssiwCf2
xETp2acURDharfanZLvudb19qthNhxgY/qSsBhvEm3XqR8M5aKwHcxDaMWWQ3tYRgmwWLPrWKIJ5
ayaSoGLg3i1+j59icdDdngO4KPUHkGD+OUk8ikuTwfuMi+VlHyYcr75ZUjNIcshHr+m2S/0x1s78
9bmYHM9Mo/7oImAfpmiZSDGjbEfJ35zED6zb4k3O4flNx0m/wv+hXYx2RNIDGdnIKfqb5+WXUy7m
q4OSqekOVWoNDo+4iuRHAqsJ93/9QGfolX3zcOn1DiRFhttEakI7T23yiAr7zR3yVXOs7JZ0EEA6
rLZi0b0HrlVzVaV5/WOxDPZxlX7HLps7gZegcjseOe1kQStBPi9KoX216XAJMIC9DCIY9lUXJDvu
uDrBK1YnU/Bk9v302sXBcjUjEFBeszhvduqku653h/Xg6/deL/oX32OFGtt4zVufktES+wgJdQsa
ZAn7L9N76xn50zwTo2LHlybWM9/7tehi1g9jcv7dSy1zad3Vr4zRNV907uL3BgNT0h/ZQE1AYMSn
Ly39QRSRsbW12tgUk4HZpgapR5zNr8PfPw6ifDk5FUUz+B03nc060Kd84LYEmEJmOAUnyJ830RWv
AbLKQc50pDp2JTa612Kf8YfmaldBv/e76lufs+b6+8GBVIJqekNHZaiSbQi4uGLbwQeXY/gdmRJI
TLVy3TY/Loa0HoPKKi9xf25kcWvp7p3B6mK4FcZDMFU8igj+b63IqMO0wztFLS0bO9/ATgMegFLa
pgkHc4lYa6/1IOX90hJmqc3SXuP3XjOF8siztYHyp1X/7CG5hrOkyjzly765FdCZmUOOrPrxB2L+
lNfxX6qOOOuR4mjZSF+82jfu9LGv8em+tpE7/wHTYuTl1Wna4S8ug2OFs4FGsurN7YMA35776U2w
SE21Q0zG6duZzOzKEy0wmgcYhuDtbbaMPLwjRZQdKhtDcK6IAFQ+5bEH3gYNyXI9Rlk7vXU0wqGt
lOWL32cvrd20KD3KGtpSCw3qVCSLdcxGFoVpMtrHgHXx0LveEQtiKuKDNqTLBkWMZTnksFWGQ6YY
KNCiMSQLcTP4ayQOCMSLd6RS8QHaHxFJRgc7Ifg7B9BmjVjfUCSNPTGbJM+nDJYh/fPBYcIsgfnE
9UikPPJQaVftgBlLNpAizNQ7Y8QBg7b43r6YieOXnrn3wd7deqtJz+3EBO7WIFnz4iPRow+NHwGQ
kGU6d2bvrEGv6J+lOb05Zu09ug27TBe28JpuZv1zIN5YpFHxRGg1QGlx083v/+8DKM3tpvpRo1IN
/YAFo/mORYRb+Q71D/UsS5lNCX+yEScwxjFFtkLsDYuEs1fZIdVN2YYVbbKZutfImzhugOgrTCTu
UuZeyHW8suPBfU6NeBfXPEXMHoZ6XsSs+5I+2bWNzcvldWXIKnt5zAc/vwoEni7bydhTB87iOtYc
cm0Pc2qCXPOe5jphL9E1V9dLrMeanMh8SYuhvnbmMlxT1h+hFdkeQ9LYX3sF04K25GxQ7ljeBYt8
rnHxPtB+g6VtLZrBeOuq3jz5aQySMGDg4Cn8QDICoIMU0wM85pyln8edTY8FJrGoOPVlau/GIOE9
scgUdAYUSUuMC5wPfPkN5bNIHHXyYhbzK1TZ7CkCNCGTYlm5EFK2pHcwUbNIYIdC6qRi7x3iV2kO
RU8+cGgKmHYFx7Osz5/I1DCHLTqN8xw2SB4OzQ5fknbBaKhdLAp+bH/y7I0Vg7y2sFPdWHchX9ij
DOsGu88wCtx+5EBWGJQ5aMfB06An77zH2yR7T3lYPRp4GDZpAbXZYfbkzpvsYGDGlJXl5q6Q8mOM
9Q8vcYoNON3nAevPue6dF54Q6a5ozUvnc/l3bjGgQZbZBd/AQ9vO/VGI+BSxijlE1ngvDALdqyxz
6XhKYxj2rbSxKGR4hoyyeqKytHzKbcTKATv70vyDtoqvlqwFLAzOf9gn+ZbppxBT0oeewaY3cP5m
TrkXjUeVsDMgOeXPpmb+afvlY55w1sls/LihMX6xTdoZ9hBTFZmD0cZ8O3pScsda1sIKPsYqg/tI
N9OaL/+f1m8RFPpb3sdfk1v016pdJKv4GJosQyh94PoZMkHyKrgx40zbLRoRjNScfaSDh0hbrJ0u
7E9XQ3Tt0msEf+UYONVPSzlFWEOIYV3XX1x77LZaXzonYYzpJuqTZtvDL3me7ezTcBZzO9t5ude5
P5+nXea0wQ1ienKPtHq1ZAhAIyH/kx7foF/lT7Mgpq2R2L/pRVZyd2/u9kI0pTM7+ZZZ5evMdmOb
1RrdVX6anz31YVJi2+8vg97bp/7UbrPKwnUiXfveePmhZr10qv35MAge0imkzJOcEmz6CYv43CTh
PNRYcGlBxWYk9NBRSQA/JgFJ3iAJF5Wbz1SCvs8eWpWoN1W2vlUpe7wum0Hl7m2VwPeD11Yl8nWi
+VgsyOirtH6icvs1AX5HJfk7Iv1lQba/HlmikPUfzeI2gEo75nhljjOMTIj4+dkAEcCagGSLogZw
Z+ZdpkgCk2IKNIouUCjOgFDEgeKXPaAoBBQ6FaHtsFupFaPAVrQCTLoubmgIBjUog0AxDWZFNyjA
HFiKd/D7W6liIETAENJxnyo2gqUoCQJcgqe4Cb0iKOgYJjXFVKD7xHqa67MLbGHyFXUB/ILxy2GI
M9LmRKlY4AXvFTDZ7UB2Fx09ZYrHPmfnAZd3Om9dRXlIiDiCYm9WJgCIeFSm52f15NxgDD16ihQR
gYxwkuTY8ywCPfeDK0kRsdB2IuVGqJIPZOlqPfSQDrEP41cEvqDYFDqQihxYRaeoFbXiV0CGKy4m
SItOsS3ofljb2INJlZLFUvwLParel1eM8uyaFR+jUqSMrHeBgYHFW+Fe+6rS8Vx4NuxAVRllKBcn
oH9SF9YhznuSWbgb1kZs/uMa4jFjrb1ziVSzBWIa8YKnBDf2Z5sp7mEJQYKKn4cIus+2KatsMxqf
snflqev0iwcehKBsea0VMQS0AJsvRRGpMzPekMsqjyWIEUexRiCbRzv4O9M6F2Voze7Fdsb6b8du
UWOJ8A8Y9W0lPVZEttVflxixJ5+atzZxXKznl1TpPKl+UlyAY6oUoFxpQUQL5ht2enmaEIp6pRix
EbE+LEQkG5K1VmoU9zX52fffHaOns6oyoZ5lWfyCAVrHwwCZY1b6VCReC+SqtPjuZHIemqrj+Ezi
K13MveCduSIaebRViNI2tYfYA+ScFNpnl/q8iRA/8QcSiaXbeMNfqc4oC/TC/A+wA0CycREGS/YP
SRsP2c1DfhNKh2MWJmqrtDn6ZwaMoNZeItvlyHctMl6n9LwKYa9B4NNjwE9x2R09pf1BJgNXgRqY
Kl0QETDZj25m73WlGiZKP2Qfo6+Q0Y3TjLjIb6EyIjc6v8Ij1/ouQopslCZZKnVyRKY0lF45KuXS
mTvt5grOE0E3cEuO8nxjA27YOhx/Ns7IlT/FSglVmigldjb3YHRSVymmgMiaddtavGwyJlZk4ETI
pF2gEMBFsZhzIEiI+5ykX2ntvgFPUsosGq2h1NoA2XZQ+q2BkJsg6LL3n85sO4KXHrG3R/QtlfrL
+7y4pQjCg1KG40nb1korlt39jJGhcsWbZaVoyQFQ1bF/6ZXKHCi9uW6N8pyly1FEGiebrqye+zEI
3aHNLhrD8gZv5Ucv/CLM60DsDKNIzqkjPgRbgceFJgycziWHih65gY6+8TB7pvXkaz22W4STVS0o
ImVFU+xg4YCYQ1W3lb5eI7Q3v4q70t4rRPjUJaPe2fgMOs8AGai0ei7q4CyR73GkYgb3oG86LuD5
YhAhrtCaPgCzOOpqtkKcwQvH2HSk0JIugXK8e7t8yFhZZUgiXoxxxWcZr5wFgEC2s/IapMp1QBeo
UC4EVJb0aNRPpfIn+Oj6bqmbyqG1rvVRv/x+sOY9VMPuIQgW7ZhhhRIYH2gym5QPIucYuSuxRszK
IyGUZeK/PigHRae8FG6USwwnpnkZpmoTWX+YeZIrQQ5vB5C1R9F26nMO4LLHXKcDk2elzvOZNHF8
5hD4xnelM1OrBKk2Het2fkZKY0LBAkKIl9HMnR+SqpUXD6QrhbqdszfVEc5TLhKsucshVc4SS3lM
FuU2yZXvJFEOFCKB3IKVK0Uqf8qsnCpx7HRPhXKvjMrHUts4WlysLbnyuCzK7eIq30uWb0dsMMD3
krtUzpgBiwxEPuPYYppJlHtGUz4aB0MNa2fMdcpj83sAEMp3kwXm10ze9dAUfDWScnlkjKXELIEJ
L2beupD+3HGwxKxaOB/4MAgqx0eC+5ciBTedZMRoRdlycrdoDePtFHMObae18Y+E+EbYnNkxXxD2
qo4xGwyhthkTtgJBj4sexOBwiHHV3fOWRZbeeF8mHq1V5hXuGd5mvo1kae5GgQpV6VP+1mI05LU1
7LtRa5+DWYpQ+h5XFG7Gp2iCyYrqe0/i6JIY8cSJI+5veoyBtTIrBJ3cmM9xRjWJT6BF9MV0GUWM
yT8bTtkyHHt7aq/tRHwqToW81BWmUMHsxKoVdYmn9jXuXBYvM/yTTnxEWZ48+Xh8p9wWB93SjPXQ
kE1gEpkpj6ooYBvrI2/A9qTapdZ45fN9GtC4x9IEr6+cN2Yj94uhGSs/HofnoJw8+CnCfe3V/l+v
te8qgV+jc3AN29Z0txHp4VWmdeKoW2m7rThGH4aBHnpSwqc0s5zzPGtv7EPyHWuaDyMtpCoCxoCU
UUxm6lmHjbTLDxMIF9r/kEFI3JwHj0LiFSAgd23GTb0xe/NQDdxQvDTNQ2/u8zVIHbV8qck0TgNc
qY7nRlCO2yr2ySMxd3QiT8/eBD0HEOxulv0Vl8Vy9BMMJkl/JgJy4e2ZhLSxezSYSPHeG8Uu1xXK
pcCcndjvMpfkJ40KALz26QfjK3tAYKScymKpvzZN8FnSWzRW1nOrRiXoMHPoNp1x6XfUCA+vtSu+
bdc6jXFa3hxs0iH7/wvhVEx1Bm7ZfqCI1SgMGVqC4441zlg8msk5F5BDAg/pIc3QDLNA3GrTr24U
CTzDlB2uFaNmRf3KW6LzdA1awfsRLMG6M+W3axj1o60+UB0HGcQ2j9Sjk6EtpXsCfxnbWOIi8jf3
hkaUNUfIW1SOo1o+kESwQfPCSoyPGowKe6luLa/BBbsZKzg7MNfRdMK6PJ38ZYrD1MHyGtQivouM
N7E9gTQtyKmvmiVpbn5v4lStcTxpgQDQ6xRZGEQOyI5Ib5+FpM2p8f3hnFQbiq54EC6AclCyAKBJ
yeKRUYiIITZRSdAr1YR4bDqbs2Y3l28l8NicEtyPqgEGMkTQRV2av132pBEgS48O7NbT0RaSdey5
8c6yqDDysmcS99Buimc/ds9+QF+R6723tgX9syHIRURgwXfDIQFUGHDR9dSI94brZ+VwgnSCtN9G
UXHpkpKtUNNwwxkubCFKSgGMFzNFao7lajQXX/muN2zD7RXt0ZtM16ENURzldq27GcecuJUcxy31
nIy+AZu33hcJUZw0Pt+XOE3vXp68F1PH0p2dGDFyxf1n98E7qF4lDWeiwSQiRF83gB/rD6BOk2ge
oAsfASEr5HnyhteCNBr8of4fzjHnRkC9NxNsrGMd9ogGUbE0K8LM7RYa+A+WQXJ11dcQFPm14CZD
HqNZRbi915nVwrAGV30iQjRsgB9IWWSvFrbASJe7KS9f9HK+UrxxD9IZ14UHB8qCVBJBEgAs8Qpr
JFm5JqklyjamTSLmD1y45PSAcrtm9AHGF02s815SjShSX1nnOLYAi0blqajRr43k3cwcVjmbkWuS
9Qs3l3ZOy5XhzPPGZ7O+qa36r65Rf+AF2A4HzbiaOS2EklNS0gwbt+6e+eOXqpDGUWsQa6jZkK+J
5TjrtnSbRyvDOl9Ixr/S8twtM0PzgB1zI3zBOFLJHxKG3SVIxu4yiBwVbhZnrW/1967Kv0XLOToa
iY3gaSy3ntr/QPbpdu4Ia0x28ArSgHdx0+rDjYujO2ObuZAKGZ+XVL+y1j0u0nLu8UjSEjUEhGoa
rPOiGfbY+4HcjNj+jb6ItkXU5RuGQGjLwigeHN3a+2bwESBR3GePuLJtdp+927+0INrwbmhPsUVg
MsOOEC4GoJfAJi8yWlb5KF33sZ5AVlHsk2y5KT/lVWNRTjziVOx1xhJPvzOc8VAaZuTMDonJsGdw
871/p1mpPszsFwlkmxw2YtyCFGI8s8fUt2X9l4h0v5XrwhomLl4yLoVhvSNWEWmW+87Q1pX/FUTs
g6TzmsXiwuxLEKR67PLhISUPOXr2d8OOQ0YujygBw8Yaza0T01sPWPfY++woMbohBvN6W+6ZQEt8
GzVMnPDo7z6C8ZVEicTPDBerC+KN5Q/VqS2XYecn+vcQzMsJzlW2poMJ74WO95WcBuvFPtsNDmJV
J7gJtfwzq3KYG+6HNPu5uWqfsuYgJLnkb6TmbBITUIAh4veI4w0bmTE7ZWS9ODa173qsrWx3oE5T
0fH3xpZ1I4vjdDgmMRZ6f1iw4ILWNdxAu2lifGprPD7GjCJvsAlc502S7zxsn4RZPqIcYwuJIeeC
HBVmlcEjN4rjR6vPL8R/AF4UbNTHftr1A34Or2UXM8f5haWSa2rAYpyPWi++FzO2Qi1t7h37klEE
gpGgZhnUk3VmyDPSBUNG9ejhBx/n2bywF5xWPIC0/Zhw/hY9n13qf30SXSdbM+8GqJ6TP3Z9WBb2
fqGL4bRM07BHW53W1PAtZ1LO4uSTvaLAiE7EMgNu5DjWzpU6d8O2ctHnNMa85G86G+UzNuVv3D7D
ls4we581XRL2Lk9b08mx7RtEtVpIt/umoT5MjnlwdkS5NZ0yZxwt/a09muPBtnMmhybKTh6HMgad
aB+rY+40snQZqOHV2BE+L+W73esrs4nsq+NWtMupD03gsHMg8uXGApe9pWkroNZYupbaI3Lgyr1s
9ek+4CvtUts6Glp/tLjPhQFbrw1f6ckk6f+XQt1H/hHWABMmisGu8kfO6rB6rqB7u0XEH1It3Qnu
WK8TvKHOJoTiy0b+OFgUejs9DUI6h670Edsb6yIiC89F4FdbWWY9Mt6oX3F0PbhNkG5crQk2AUN+
3uTkzNlwd1TEh37AowjtHjQZdUsRco9uDK8CJ8aqiYZHp1jOkFKtre76L9oy9ytkJCLVNCRjjiEo
NA8HVFxFuc6qbd8O36lXocQzbXhmw/tI6o+Tkb92CdgRt/8HEyMEJUGpbfOzkD9eYo9hf2YUSe3h
kJd9wblb+qvYh5TtcsOvZu4LYjH/Jlnyt5BqMsMuW3vJYRg5MYDUwFcLnn8VtfFbC0f2wPyyMskI
rtOBgERvLDBXRK+v67KfDsyZ2amTwwUfR32yc4dvXLBOGkmxreEXUka8WNbVHyAHvrFkpriwqwlO
O9mf+mLI7NKM449nFp96qz/2lfjDzxjrPNa0UevsTRrfeSiIVTqNsLWcvgktyqsR93D60ApZRuZZ
06etrjOp5TYuiCWLuN6THw7dbMBLHCFu4mBzZG1Z05NGYeAHyYOXCL/gQsSHgPg5WqKeYzAVelpa
gmOu2VwJD7xg5TVHam5abmobTw5PcOeZRPP4UdOL6RCjTHIdIyN7IqGxoab3w5tPlgQG1ypnzNBl
J56xIPkD54/pt5BcpqPme8OthVE3R0U4BtMjhhbnogoZRATCZvnf7J3XkuXK2VyfCIwCCvZ2e7/b
uxvE9Big4G3BPL0WRtL/k4yQqAfQTZOHwzPT0xso82XmSuzLc9tEl9oo70LRB1wxBDgEaf8WIqGP
nRdDpOJjYGh/zd3jlCRXExvVGE1MuXwo2HQmrHHndavRdPdx4WJsUIMBpUze0VQhUGeXouSkxpGX
fUmQnFThOWiMHz44R7c0+TG7/mVILjjOoPF5YXN23Tk5WEnLSQbn4EsGHdEvPlQYPMtWjPfE4MQQ
2ILj/QBlG37il0cEeBUH/Yc3VyDAzfxjinscfdxn12OLutl7walxGDXEFsnQjFvvvvCB4RoEcvK0
UU+AGD7H3kkuNp8+N2B95oR8Kt3hoGSOMSCqXzz41avYoRYWZWnwuVAtAzMQ1aB74xElzRjDdmPz
KcFOP7CDbWOfP9+wyaNov4Ady53C8YML3/YtKso/Ac43Z/ApVBIUPikOPbtqUj+Ft/clVADgdlsF
Qk3AF1o1zmqwirds8Yp18AQQPPR+DMEEzHhdOQp55anJnOnQlaRE/bSk9NzS8SNG3G4VT9Gj8CxN
ltnBZaYUibuUwkEcj/nGsSuOUr0e157dTyRSeSFjJ/muZJZyjSU6U0eZWvdRaD/N9Y/ZwWkGWXM9
Ycn8TvsXgBbRkS6GF3wfPNDhDzMyK+h8IKK0X36pGMmBUwqG5FMROw8UdRdPU57SgmIUzSvj++NU
ti9J6vbfVu2Askm67SC0ybagig38y4FoNPMJR2RX06UdtxTixIjo2NvyY6qL4Mgul2xDbbUsf9xx
/ZgWOvQBZ8X9Jt3EqfowaHLlUxlRu6jVzWyqtC22Cj+xHsTwR87hxmy6vZfaEMcS2r0wMfwgSg0Z
3f0yaxD0viqgm5eCN9BM9xloGkAXHh5ITKW2CVFvBqJU08OLky3Z5iNM6qGmXZYIyWs505w+1kx7
+rQkqWfRYBbE2U7EPtWCGO96Ku0Ld9oWEtpNkFp3sRGxvcQNSIXCTgN8EDD7zMsXpnHPWmNjsiPW
JeTLZo0J2dpCiflFvZ5se2vPWeGPMXDYE4yQSS7Ga812uQ7P/STOXUOKJjbSauNX6kessV3XEhAw
IXZCG3mz9B9QYhCHjD4ANKiyeIUkSXEhdTsM8A4moFof1bYjerBKOg3WsnmZA8zYJpKw5uQUcG09
87BMq9Y/YIAF1G8R+m2at8DsLtEY1BRGDJuBC2U60qLilyPxHRwWQF5o5AWIyCcHr9Yx33MWhnIK
P7s/NMJ/NrAQVr6D/TYu3UflrnvuL7tCGV+WwqxaC9gopl3vrYoLUh3C2ETAfZ0oEV75PyHvDGj3
Yj1hlqcXTd30zej4QUbI2Rm1jSu7nUN26uRtcKZT0vQH2dUpF7nCQdBJYfwpGMSdfhWqt3f52P+I
FM0tkslcV7afOAdJm4Dq8+UVJUz/h65KkzzBv7r2A5jn8NPdQIjAc/+9IZNBb53zOc3osOTyiWZb
m2z0/F0R47dAZLFj19yQSkaZFMbeXRq3pS7fCVeeXGr5/lPB4r9WWHm2G3hCopoQxXQ9y5TLt/tP
IQJLmeUceum4p2cwW4EhuA8D6cV61t02Yiy/tev0N8IXm4WpvuzOuFbwUQkfur+9gjaCrKj46MZX
twl5JC3zP1Qc/61M/5eQA98f0Qbzb9qCut6lAvmfvr/KofUiy1uK0ou6XqceNqDKDouD75GXHZqm
2AFE4bJKY2yH+pBOVfsxed9WUrHVaIiVcUzb5dAMWAZ4Iv9/tOb/pd9NBhZhmP9zM8FKUU3wz8Ga
//kv/K9cjf8PKSRVmgCjHLZN+V+dbv7fQgJKeXFzOdL5G57537ka7x+OJXhISbzwAnnWP5W62f9Y
Ejp0mQtBntSkNOHfOgj+r50Ejmf/2xvKn+NL0yS879i8pA5/1X9+5Gp6HdsiAPQ1to/MzIadn0/+
JlmgHbMIVk5d9hdQtkfT8I017mg4IAV3flQecq3eg0Xz/EmwMWt3MtYNLIDNXIDjAqtWI7bl5Q1z
D0n9BSpicDs9lQ2gETK3mBNAj+R1NZ4taCTxgiXJXtVBSwT2qo6ApEPDKiUQE2vBmWRwTYxK9Mdy
mO4m9TCb0Zrm29SZB2ozf1fQVF6r3PplUcvaRf78JNz5d+abcFSG0jtDNsRVC14lWzgrC3ClGKfv
1IkUbPqGPLsEqDS4nLjhtDCpTO8B5BYXgou7oFz6BeqiFryLZF224b0EVu9cqQRbzSQ4S3/C5Ouz
ykXTXszAYvzwXBDwPOShla/9Rl56m6lgDaFZAz2IuS6TZqJVJmzMbTSgztvAtMLGgOXsgkuMFmiN
FoDKoGzsvQVoIyDbNFmwL0RrbucWtG6/4G8CODgZPBx/AePUtVBHF0PxFkl7ZLjUJfs5KTip4Wbb
WkPhcLeZI44onL0y0+ekyJFpM+KSWWW45C+VV5E9ovpnZUqELEuJ32wR1d73oUPZjMQv4wL6kT7I
H+3h7DEM3D5ACpx93qp6E0QJwYdeb5oFG5TBD0o7QEIORKFyQQvZC2TIgTaUqwB1psO2jL5xGEjO
7EvYRNPUd9s6nCQoClmfGArACWBse8XaBdZoWqaqzTRtq7T6SBXYDzkZz2OZ1HtsdeEmWBBJ0wJL
kgs2aVwASt6CUmpHoEpGmf2yFtYS4Am+OO2fyUkmRo+cr8N2F0Mf5sKuqZVegE0DRoR4QTgpAcwp
W7BOPnwnLp75IYT4xAoriSkQwsiNmS6mIo2PXYnq6jIdctOR72HBR40Mss8jNKO0FO4OpCOUk8VM
s8hF2Kpi6xj4EbQPm8qnfgFUsbfc3QVZZS7wqnTBWA3wrPyGcr1QeDX9ovQhiQDsVS0h+0wRKCyu
B5hsoWNRMIr7bgFmRRboLCqAzDW1wsWGYWS/oyUQfWaBbblzfE3mcb5laeMfnJCZRAnQ36TRj0A1
DukF2wUrbr7EmDbrAqTXcmjPBZAvbmLf0YL90jEAMDSE/Gpm5zwmkUOTGVrUggsDXGlcek78Lbwv
yg2Bik3QxRTPEbSu6Q8q3qFfAGT2hHc6YPZ4psi9vik4ZcUCLIvDKX+iD+2d/jLoHcSEQJtZC+Qs
NLlVOD6XFZUpoiI2gz5i2gZDIXg3CyjNXZBpPuw0CEPOrezAqfVAL3z4auUCWlOd5xxhCDyBHIeb
j4S0QNkc6GwNlLYxAtdWkfHbAEx7ZJbKusezO9qbYEG82bDe0gX61kB/8xYMnFiAcBrcBOgSUEo4
iV11qtHXMVQ2NGh3iEBJCFiuhTCHo4Fqg8TrqUZ7qeiSfhIKIyTjPrIDc0ScLAkOXS5AnEwskw4t
WvukxiW6oO36BXJnBRQbB74RPscO2FFbYQgoMrs51O/VAsnL2vJF4MjZa6d+LLKSIKFtVivcbelR
+vlVlcI8AYwfzjqckX3QLNo6cw5xOf5IGLa9aKTWYjyFVtkfhwL01wDRD0iMv9UL5C9ecH/WAv7z
zJJVqw1+OgsUMFvwgHoBBcYLMpAhg+OXeOd91ND8rWWW8dI5nPfhQ6rRa05yoQ8GYAjThUeY59m3
DiAUOgw8uS1BLYRNw2dJ6SWhqcnFxNFQQ2cz4GZMY21kemkDoV8Mi2enMttiI0VZf81SvJWjIhMm
A9iJS6A9aczgXHjmz2QhLKqFtegDXdS9do7FhD7T9uEP5pXVQ4AxIOKevOlF99ojUB+CheMYFRAd
m5qLrfbj9TgU6BRm83OK85ekuVOaRw0oRpaVhWSUBc4BrOyXQdbxMAXOetIFltXm1nNDPaEhoKjR
3LJSblVuYZRcnVykB65f19qHTlmD7zy03hk9CYhh7W16LZbewnjEBqks7nkwoS1b0M44UKTmsVtv
IclZ66h2g9vfL73VKq5B0PIDgUPHW1iaZM31up7Intl/UZveIO7TQt/0Fg4nCurC94fNqQfwOcCE
Tk3pNPtqIXiqheXZFzBk5xG9pWRW5FSROFghifyWsVYYp5952YTbwt/bw8A904YXGtXlHm8aBNH3
tDdcygHGU7wQRgFHc1JYqKNu19PdBmh+HSxM0gY4Kc6aaOs67adjjORKgbJuHUELTLxQTRvwptbC
OSUim62rhX3qDfxIgT5BPj54Cx11WDipBrJoCu7lXHmOjyMVmio+UHBp8FVRC2NSEaZTrPsJWBlr
3MRwMwluYfkrt7vpWAQ+dsDMlx+zq99CmlWjvA/PoINWvELimjPtvobZAzWF7jFNi+iu+u6xiM35
+vcL6ZPHRkvsFlrHp6mdjuXoGGuu6QADRQDNjyV1sd504SFpsNiuZYz3q0NQJNisqwc5+j1vQHNE
t/7ESPVZtNhdeOOG698vCBeojC4kVZizQ2Iy1yPNLGd9SxuSBnGizrEvPixYQ0hu1dNg5U+NjV7a
EDJ0LH9eiTR9FmrnT8ZZZHNMKS+1PZ3l4n5dALgmVjNITasmILpl0oRB3uBjeg+CU2W+eZ5AdbOH
5woC2oobTcawtNvbEy5wjG1f9DVs8+iZsQXbI7f7EEPAwXFFyRoo6dsZh63iOxxE89XrDB802n/H
yRKftLV0gw9HV/gbGgS3nZEdsnjcx65b8qDKV6pEXwNJvii0wUHr1HvWMeVMVfTSViYZpTJ6r0VL
Yzvp8E6au6ZwnqtevhpqN6Tp43T1Jufdamp1m6ifHE0HNZqU0mpobUrdDb/bIRU557huP2gBwuQ7
9PLBGU1/xSrY7lI6RYjj2cbJ6MnJceEFvdFXeh/XM0CEPFuibPWZEkVF7QgrpRyWv1Hqfoc1K4bq
+k0zyacirr7UiMXAkCYoOVRemDVQwaZ6U4niZuTJzuq4k6fJKW5NuGNQ3aKOGUuHz+8RE9qZUDB9
A8n3WKg/8YxPoywdYwVnic2mt44J9e2GmIyHNCFMFdjFdZDJj4Rh9Vx458DJ30hyXZkk7bXEPKl4
cZ5SMq0w+eEym3l0gEUTrNlXZ4BiSvNU5N3GTmHW+JW7KfNpKTcybxKNpSwTPvYExoPgb55wlh4V
xgk+OnkSYujWmVdMJ8OMrnjL+ou9fJHMnFvTCl6t5nc0WtmRpeQMUGS6VFAfed4eUa6mx0qC7cGV
B/cJuMqqo73gSYua0VHi/Cbq+ho99b1VXXLqGx7+fqmD7CtL9INBcurWuHHKoaWZ9pgVzUdqeKgO
GxCDAtdwjpP1SSbA+hn7SbFuzDq8W9i4WMXX2iqx6kirPCduuk4sixNhVPnJJTUlY+/Rz/YMnAFq
jkVJM0GEYVfm6lwl+pV3dbyLygr3hkVLBbMlkvLeMF0HE2QYUTwA3sKfH5JBeofMramYWP6xwLv1
UIis2mlfLvUU97zxjJNoJAUSC7qI9YH4W/RqYr0lgRvpTVBx2FLBlyLTtM7/6uCVzarWED6naXQn
mW8IYy5WQwzCJe8+hbbFFhfa0jH0MhQZfSWNN6+5sG6ShKnGBNMDzk7cXPM5BirGA+laQDypKn+C
XPjVDM4CeCaJr7OPcm4jVtprXRfQpqYj0O8Mnxv5JbckDCBwjJ/Sxn4q8yBBv2SHdQezYyIc1Szu
iFMSSOSoS47C/Plh63CXaZFabXLb6LanSTWbDpUIypqXv2RTTu3wVF1FX93xtPtbSzUgia0TGFho
bX3/4LAyrNGZkQQnQHtUPMOCGe6cWb77vmDwC1QRdaNcYyqud20QPiAV5TDeJnzPKaSHoJ4OfhJ+
DhGnk1FOnLSwMvQxJ5opLrkfxEDx6O5LtzFHTmXRkuAYzi+JxfKKSyxCR3b3QUwgl7M0B8Lxjy1x
gbTAJMpqC6Vqepvo92SEeIH/9KVraFUOcxveFkDI+Am243QfNelSwu0yphBUZK1EmpwIRRdXrUAL
NvkvyznyYV857C0pjfldN+EvmyBDxgV7hzCIZi4vMcdWoEzT67iUKBV0mYE+JfpG9I7kJrvdTHiP
TBvPS60/ai9a1wZ3gEn5e/5eJW4zx4Av7/9UTqzZxKggE0kxHHLB/ppKfeHhRhNVb3mD2ste4aS4
N3U0/mlIzu5qGQHEs4IVtbkXVQG66C2CrWxN1j6DVzvHXvvYVkxvA6P77somwQIzP9ncuZlmQ1Yw
xIoi8hZ/HM9owqLlWc4a89teF/bAI2FBfTJ+OzaNu81MIRq2uXDtwYO4dk2WUm9e0Ug+BxNiFFjR
EGcdz+eKDCdHdi0vg+XodTKEHwxZ2NFdfinwqDKCv5x5EfhBtbWn+FuG0TFB9D0oJzozFHfWBVmW
ldOkpyF0LtjnyjeumgNhfrQV0cfOIbS0u7M1XtQozg6u7F4g2vpnK2KuEPAT5PdtP4uEDHY0evgP
hu5FRaZ58MKkv3TBvJX0C1AU1JfkWBumKWMH7s+789rAUTYeB9GHXGTIpnRUOG2KwGX67LF/iMgW
x6Rh1yRffVEFadcZvTeiuHFyD5DIWLdSXe5IfBnk8OUHodPYDBqsCv5nMtHRhmpkbMrWX4TPqYNu
acO4bTGiqJgIqO4elJ9uEoy4m1py+ghkFfD21DU/4xJ5XYbxJncF8VLIGkCS8c/EESP7oU9eInFT
fSy2AD8HaIyKqyypSzWYp0pNS184kLDAbj8VsjS4eWNYD9FB8W020U2nNbzRtHkSTp2AE5jvsAbY
+WsiLDPtdB6nPBSGuDrrLL+hjK2X/wQfqD5ttlzX30ZRZMM4KWhYc/NyG716ujsFbY7oVz9XDoBw
FrEJAkyuXtIQHSXF/xESPtgjcsJ3rek0plk67P3oyfwuMVAPdnXA4Q31Qst0R9K5XOt8/JPV5m+p
WSBjRhpru0/80xDRIhv3x8QXP2IhbphU6j39Z2Jd1HQzdXWysuhwQ9iBlWCOYCYytFwshKQwTZ8Q
JNVHtm74f3cZM5sRGGth1aBOIc1jocGDXjlgzS1kNt/d8DIX+CvGP63j6Nd6xMovVXp0IoeweUUI
qC+TB7LwHW4w5iiRzUIct6o8g86q1yoLIipy3R8wqiVwfWoFeN73FNtfWA6iDUf+lR7GzwY49zaq
nFs/jgIHid4YgjSHQ6k4nzKU0F5t49BnDOOHnKvqYKtLnyTA9DR6Aje90uTlLkShqFeRDAO4PISb
Pso58PNZENCSpMQ5i1hw+0w6KnnaG3x83WuBPZe3KPrUFKltEvsYJYAAfZWtOdBQCYP8FYhkH3C5
a2WLTxLLsYj1FjdOAKY35mGZk3s+Y5qpSoynXhtxS6IdYRdHHkeAZHqYeZZiyRbpLhv9hJN4csV+
GMOvgaVkG8EaK5XnA85o4Os2E53CZMwBu4c7jo1vCObePk7c53Lg2NuIyOJ68qC1rA8ozSYPOX6d
wHmYnS6+Iu2yr0b6JQPr+xZmISNC7sRpHfEKMqk90gq/M1MWLh01L9g5ZyIGM/DtLv7ysmLn2yNs
2RDoii7tX3YbfsWl856MpE7KCBdxUAV0Bfkbx9TnRPKjbUSi164yYOYnzx2Jf95KbFBz+cZl7reJ
LMShnnMGgfaDW7Avpvnwi9DhwTbID4a4dM0SQgZ2SXIVbBBRr71DGti0k8ztKTAyDNG+YgjQ0/jJ
nUnSNks01bAxpWfnAR7LCoMxKZwicWCg5f7edHHBjh6onNzFDzF0dsaRUV9YRnNaAIwtk8yWcVoW
bgrJAKqwjLNMIWKY3G7Yl7JDQIjgqesw5JiY9g8jMzrO1RbTMV7yHos2BgpsIQS6aDBMJc/tNz1V
bCi+2nUo4SXXCQegQKnc42j07anDaAIce/k+omrNbwWi2DWWmBdLW0YvWSVvKqR+z5QYCYz505TW
Z+jnLY50GjfzMbr5IQ0IUfVolBZEHqcHpdFxvIqhBjqxWHsGFg5PA+/U1G60TNmEvjqlXe4yG2Rj
mp7o/IIp2e7zYXyFO/saZvlTkbNLR95IxW3fpaiBqyCP9jn2izWDTnvN/n+NfL2IREj3QzZLsDvj
rVcF8ixk4zADlB5kwAgT4EgRFbGyeFUda9qQ+Nz4jXaxw3XB1q+IJprtUO3rkSMm/mO98eQys+35
3oN3KhmSbVqwDuo5v0jT+yxGsaEO7RM6AVcEXMLIq/7ams1Lw8XRaQdvb3VUUYF/sKuufqpr2uvw
P1GAmstnywqNJ8Vyex7l8BEF3OZsVlzN+LRzYKLSD7GqoU7TCMLObg5foWR5qoj/Nv4HWOp5VVjW
s9M0j41hPRpOeS/gjXAk6Jef/aXJ5YNRO5gdwuQgeAuCHoOQK15p2GMrncILnyMKctRuytDD8w2J
JnWf3ZKRB2bQJzjbGEPAU7hR9+RwYuckxCxODR77iKg2k1cxySQbMwWEWHrZbGGKMJ6v8uF94hfX
enBaOHc6Rl7lsm6XT1WbD7fc8gVdivpkWvg5bY/1JLWVcXU1tpPMLODLC9wR9EBfOiM1tngG5xVx
Nyimo3Vw4v4hDMkoaa/dJG2LSfLqO+uo6Iu1gWMGUoB/TUTSn/wiZAiTTeuRzOo6IsLRetWFuRKd
LkuRksxOJlGEvR/gnqjwpQ8x8L+gPtht2a4HgzPi4L9lKsmoBQrvfut2l5KUkh3lNvModuHKRhFN
W7WjmALBnyEDfX79qm/yccXIGzNJLm7kHDdDXzyYM/gOk4MI3nd4B2l56ASj2ckFAZ8zM8XX+oIu
pGHoBg5BN0svbnuaQtURvIEA9sZbl+Hp3Khs+MjlqRlS4PABU0GcvVM2uMeWSXaaa15IxkknASnY
NYNV6nVYna3uXjT4NnNkp00NW2yNi8FnBim8/gqviT83YzbFX5ezJqyLPVOLFdLdwe+HzzKYp/PA
WToQVfHod7x+LaaUWtW7YQQchh8FcFrB6Tqk6MewH4053fQdgsTYhhhXpl4Dd0EsGjLOn35i99t2
FDamtJL3AYZsg16/SfJumyM+Y/hn/m42CBytuwUbye6WRttiHgOuV3i2TYdWxxYkFnJDuiOoRWqh
/aW4uF18qPq5MR391sq3LaeYrYT8ztEcr1/eZAwafnqsjRPXhqk3jmOM89l0szVTS1ZITRhYZflW
lAl3H80AWhmABbBNJXFLmOs9FOl3Zspkl1KOtbaqMtob/vyHvAAkCNsGVwqzf5f4hBcpdy6v05g/
wQl33lojrLdJLzaMTKiqa3HH1GXSbJUjYLAMAHZgGKvnBDMcno1dxYDzaFRjstaeC/u4Ne9Nwfrc
aexKTepuIlxqD5xbycZh2ZYdoS3zXacNBukiBzmECdOnqnvTdQEnm+I+WdFPgwKhleHKQ+El75wl
V3SgTqs0LmNKZQKMxhyu2eyYqNVrYv3mJvWh64WI8NykcYHXL5aH0JngIjgow/jgsQr8uyjweuE2
38IEbK7mGyUgzMs5mQRNTcFSOGydvoRbxD3Yxa6ILRh/MLJD7D73fc7ceFT3YUHrT1CZagRUDh7O
Yw/wwQZS1ifDjnh9zJW5OFZIESuz5jEVgDQgGW9pcVoZ8QS4pvV+D8I6IV9hB2CDWTGSDpT/TTiY
BmYeGG3Y3zgrf8AZfLT87muQTAh6Bk+4T+E5D8MFYm18M4OnTNTyktlsxL3pfdm+dVJmNcJYnzfN
chWubM9+SeOHPG/SYhXJhgaAoj5gxo83FarmkwsaTWn+Tmgnzq1JZ+cFCNTWT+dX6liLQxUtP8aR
QIwT1PMZinS3sjS1GHLqjCf6CXYkNrYVR7kjSox/9FqKmws5XGlFGa9//9vf7FjfdF8GpVyH//7F
yCKlEwwtrqa882409PpEsI2ztuffLsfeU6LKfB/2cNbssYseG/qfdqk1AKAaSKQX3ofjdPrccYvb
jTODRrNNkmNZcjlqfdE/RWOrnyjbxeuHQZHW4UF5HZS4rU4ca4cpiiwDVmJx8BvUMKvT70lpnqLG
5yq4BJ6DbBA4+GafajS8ligJfL4TwfkSYxfmRwyHEXSzo4xHweyTk0er44Odt/nes4f47lsHiff1
PrZJRACnu3Zlbd1zT1yqYWouMnK+u3kIdr3odwBDtl7oYIuah10YyHhjISgXs9tQUwv9yMtY5k29
DTLeBablWwY115JUWEGX2crBAec0kgWSVAbTjeKogySE1Za7RMZmXHCZvJWkZx6JXlwr1B5YCtaz
S23klg+BIQZ6ER9F940meDQKgCNu9pUQjNk7Ywpv1smNNVHIbZvH1mpGW9+mE4e4NOshfKUfEDI3
PtE/fjJMo4kp/yS8tPacKn+dasB6hACBcmOyG3zgJ4DmrLALj0klTolRAouQglRDB3qnifcO1ZNs
T/Bp+77CNx8Ne2YHSpTeDY9wVyRv82hjeJBlv9NCPxpgxjZxpT3WxGLddmdHtkyttNFsKsAYlZSU
zdgEXxLzBubvNTH7YS8HWx+QVDFHVDGtKwN98k0/bRmQ3Gx3oIh5mpJ9IvoP0OZPdarbPSrbFQpG
Av8NX/JUDRyqM30Kf0zEH3Z5iNFi6sgX1pGyNmUgXyjTrc70MAo/eY4G+lBYbkmO9xDLdbfE2IZ+
Z0/+S5fr59TpWs6NOK0KjZ4Z9byUPj9zY6hQDayUzslMZpe5sFEUAHdfopnMCXYjhAl14Zwa3kcP
HqNkfrTLI0RgoyI3VP7AcJ89Fdw8tWe863wqDnoW9zEX6NaUptCITCbIYRi2S7KbZF5Hrzo9DXMI
WMIz3lD/F4o72JWppCU3A6yXF2fHA5BtMEwTql6NCbWuXPtXLsH/jT1RoYpjH48inxrVJw9mlLQr
Lyp+El5BfWV6NtGE0MZIVMpi37cMbhwKa/3OVNgqdL51UlZKht2kEIa5XTv0yACHs7lYMTZaWTnx
Gq75JvlTprtdHB/rFP+EGN2tl5qkYpYvbTNV+xRwExBYfJKlQukimPLY6USfZkXZY+i3zGG53mYS
OTmIvmDxJWtL4TW0subqtl+pDKvvyAuJDje3emyc9VD0HxgIYI5oe9cHzjvwBKQBmX53pjGvMi77
W5ox7V1L3u466E9FrJLD+XRHBNsR16zIauU9ZxlrPS32ryhqTy2YjtMSU4ZX0O2nFIwAN+VVGV4n
Tex30OEfb3L3CVPpVSDTpRWBeIHyvtu6W05Cot0V55LLl9uOhNznut+1MXNPS6FTtXOxdg0AG6LR
vPwKnDcNj6OMryaDbPzodImnhs0pgmQf5alPc5HP27DLd1QFgDdL8PXUKRGvXpHKz22ug3XJP05N
z0rJ1DgdOShYPkfrvIBSyzLMRMhhJjCicKV2+SVs8dnrFgZQWP8MygASGtkqy+2eB9gnG3LY70bl
YN/A4MyPdWvgNeVHm2zL1PBp3hvWfsUnaMOaeFZiIK7GhHzN/8TstEnYtxjKHIX5hhHZ4CQ2//Ia
jJORC2gsN51b22TPhPOY1EMXnLIi2jKgXwG6Rhsb5UNC5mNovI/Z+jBt9e0OACAQnxkAoNusrCa4
eQnyAbJASM6mBS7VXq2KHcbWJTXTRY4m2rzjse4CxWTsHsfDhzujTpQqviSxPIYBHthxCn73XOdW
Ak93reK31PvyPZ97W+F+aRhgO6XENrVpAZxoOkERhSrhbnXv7icsLqNtXYou29Rzs0+n4ars+B3i
RbBqer7JpbFsA0GBNXGIbEYo4Tnq4KbDzfoqmdNQdHL3cSh2eYPBoNiELuQTSBhHzERWTi8VxYGr
nt++bcmUhooy2aYBdEj/bsUQlRvCIS2piUCUJSILGCIyDhbBm5U25Fb59ZsbvLqVcwGdHPUWwyxN
NBJu8oa48UsWx3tgrdRACo9SeU8ci6g9557zns3+OaOtnPn+uhB9A531rOr5qRz86yIIKRtPl+HS
psVVaAOy6NNyzfcwVUQmTXidStYbq8U244noS5l4coO9S7U7k9VNEQHk41Z0pluZV2RTJvO0BV5x
nGBHMLyKSKEM64IWXCTo9hbQ75a5kOsEQ1HtGy+JwGZG5RfDlYkkRjEGx6QPDw0QrUT2CHEjVQYI
OrYZct6SPzvrKcvza2dWl8qOOUDefX7/WDZ7MxMxGyGgGiJrmGtuFj6heMqPmUfyMJk1Z0K62cre
RPtj7hkk/Mk+RX48M/htgDPg28iIKxNkICfzCeDjUknwZdOGUy8kJKYZbs9rLRG4AUE6bzOVPOvq
hxShXAcDnIlQtjn326U5XFyzRc8s2w5Fixs26GOuxuLQUr2LCEpWuHd36UKaEgUU6kTfdVI/DF78
Kmh3KCTCjD0YEFHyR6ujhdqLoovOWnbl8TFZulTxuDQElSKEIhpymi46pg2nBsOO11Pn732rvFc9
AQJ8el+q1smtg2B4nntCLpk9NhfDDL9GuyWj4ckzukvx0vPd7KeoTjZzR8reJHkzOpyegIz1OPPV
E6s9SlDjvhWlP5/kPGwTRfHx7MrvXCprpzr7lSWCdj1UqyqhjMCjco3PJLvOWD/WbFOLajlE4qVH
2rDHiAuW4uafHyh7JAACaoTZdnGeTRTKftxFOQfSKRq/Gx9qIcd00hJVXXBe2YQk8YFDrYnwFTth
EfCPsL6s2/Y4uu/SHyMc60N5kpNm7kh1BfHY+hWChNpX2kxfuxjiWcveULdY5sjfY0bwWnUQ0gfT
W4MlU+qULvQSL51avB6psSADrLVVU3Y2dZjiySnd7PE3wB/72cxRNSt3PnUR4pU5uu5mDCJr4/uM
ch3sk3AQr103qluAuDFZyVM2srOECpAstiMGcwMmhfKO5YmEtU6sb9/WBU1v4iFYWrW6EO8zNVsN
974ztNSlfQtFgb7apZGrtLiDm0tLV7b0damluUsUdFXp5pIhSDBaVDRvRTsuxgbM2v4Fqdp46JPq
6JbNcBAD1aMKJYdcjfmQB7hRJT+Vaoq+qzRjiYEZQ1qpu/4P9s6kOW5ky9J/Je0tegc14HAHHNVd
bdaMmREMzoO0gZEaMM8zfn1/UL5XT1KqlC9r0ava0FJJiWBEAO7X7z3nO260dpfMMbdo78kv6I51
wOGwZOROugIJZR6ylDrrR5oPpbV1khlMVI4hNXDa9JI2qzlQZMu80Zvc5bkzLKsh0JtUNL3ko2Fi
bCCqIGHKv8QEqGG/JhRoit5GotVcItaITWFKHhX3QDV2Erqh7Aecqrgs94GlryrQXiWBbWgjODMF
CF+IchvYkBhaP9YObaTylC/n/no3Ef/Wm/MbIKSnfkbQRjpcWdwZCl0BKgEolwTI2UuSnBvh916y
5eSSMmcTN9dVz1CQaYotOXS+695ht9t9VaeOkYSxhmR/I6P0tYoJkrMacItZfij6KVunWnwWJZjT
ogT77Sw5eGRNhIc+Ic08GgFrtS2LSJntitGzrwtsMnqEm1AK5glqSdmDURzsuiV5r4/rL1NSciIl
lM9sgc4kxPSFc7U3MNvtHKWcBXs6bn37rVyy/dSS8gc2j4IQPcOjinngrC5bEXAYvATEAyrsCOOS
F+gSHEjuSrRjiEvpvaQKmku+YERhXbi2vgEyQ2QN7eBDQRwhnoBtuuQTok/jDElkYfY1u7AD3Vwv
fZeWLXTJN/xv7f2/or23bKUJlfjPxff713p6zb/Ltfj7v/ldf+8ipfcw0ipTm8pxpMlPGz437b//
zZXvpGM7pmlxCc/6+p28qJdcC9t8x+xXeJ5lClfbqPb/9ltDM5NvCfedY3sm38Kl4dmu+ivye8vV
PzpSiOL0kJMrJDYI/l37B/l9YmGJgcGb71AZP5aj3Lj4k03dDg9FZDDFguS5G+q5/iDSS84Y4iKj
kN6iGHyDSD6cIf5f2GzVvnoRRVs9juI0RwAGk5RgBt1w9iBd1xGKHTxuT1MyAvUpnE0mXnyvsxBr
CrmqAcnuSRB7MKc42/TukqLkFe2NNeH3I2V9NRcw8HG37mrwS8ju0fSwhEAtcDmEdpqDtjVg6CU2
nd6V7x5aU6JrCAuLVid7sjMjwWlmwkMbz802w6hhnRn2uek+ExPHiqpyBKhdS0LG0uwQDt4rZ5xQ
whtS4LZh8lQ7aiFQO80rndpNJYv5CnjFXdcSK14Wy/GvoKuBXAh2nfNi8NOf2zqTF0xyqDKs/BpN
QLFKOZGtReKNl3RvnxoW4RH4QlaDNxMPpKKla922D4MLJqOqZtqUdIVVACMhr50bn6NRVV37FfEJ
7iivhbMm1ofNsn2F2oyDIESD6UJSSgpG+3PVbD2Cmrb8jC9y8sFFAJttKhigZuQxwMivVITyoAuT
ZzyFsDgMaaO5QIoxXhq2mnd0XAjJhc3eey9eNF7CEGLKAE4qQ/S99UoInZabv1iCfkcqTt3Q0z5F
KMN7VbVszxYMD8H7njw7gedt7HZAmC1JfhukDbPPp0CekhtVOzj53XGLKwNhZvRhwsCIehIUlndt
MfO9lLBoyfIuiF4goASYLzhAXNuNBbK1D4yPJC4dpEpP42ROjGxauIEAlAPfeoBRxAt/Q+HzXICU
PcD6xbvd8U0YnK6JG69Zpjs0fyFElYQKyhx7KhlTDnYGMWOGhCZ9m9Sd2gk095qt1dHzPnQjlBHD
dHRFdB14Dq2+mmaHTN47ysPqHNZHSvxPEDdBC3b1J/mFUweSu+lCJSTv0ibbTDXK0ACGG2s4E2gR
oA0CuLSS3qWl2+vYrV77CKRL5JF2GBMDReULfWDPH+TKXOhJXimSC/SCXwjuMgbefgOdLxHiqirj
dWNQfftJfkkDSkJsqs6GXeMrdLrdlPbAIpZ2hIn3P+hu07LGGEsw+QhJ+1Zie9G+/Di0ab+VBlZQ
SM+bku5rbRE5ZcT+BP5Sbjkgo6uCVDVidk6H+XGIFA2RuUYJkl/rToUwyPUhH3mc+vQD+MTkkqE6
GHmTB47U3ZvYbqkoDOfWK+pVr/SX1I+ukHLRChjbTcpaApHWIj23qpHemxcj/KCTRTAuL6z8Ioeu
eZRZ+DmVYfPoaOSWRhzdYHCud0zvqyVjYDjT78ehSQTj1u1wIGBOfLCVUW/8WeKXiFCZE+oF1qIy
8PiY5X2QPmrLLK8G0wXL172WxKvc+HhcJsfivDhN9VVSkvSV+rcTceCHOZycY5gPcq26bscgRlw5
gUp3HZGl2z4OH4ERDje17u4aH8RMTSLDGoxHuyWfD7Jjm++DPo+PXdGRFJL3e/SnzbGvIT4uGX0b
WRvVZWVjqqdef0iclBybAdRF7D9jEbxFznWfZOlzpmCVRhZ6nG42nUtvMi/zIYify749+AniJuKT
zKsBN+rVqMTnoLjpeSy2kTQ6KkH3QZrFUwMgRYiyugxcJXk+UhMch0lHFJPprleeRsCVmbtSduc+
c7tTxksBEFVCn5ro2w4oanamtpimt8rmoOzRX+1oJqigBCjgMcusCnjMSO9h96I6rNn8rkfLPNb1
dO+lQXds8hvdhu4WJWF47GpmHakCh6DJHdRGaB/DUfegGsjM85NqN5Q3garmFYX84jqnSRNldA0C
9o8kxNzeISS8ECFtzAKEECqRkohW9SZk+oBI5MUZE3PXNyGngFzcV+duWKSZJs3/TMmXoUvu0B8R
wdYwmm4lainTewEg+NGG61GXzFeDUCNzcDrmsgaJyxPzDjMk1Sitq7eWvWDVoA0R83wv8uXCKNbR
jAJL97HNc3S/1P65wPy7ogf2lsBiW1FfL10E/SV2PjRtTQYKBghid8wtPiQyoiY6yZp+IqtcuWEr
hIo7yiewH9WumwinmeiwGmBNVt1Qfqnj7ktPQ3lVHkqw1Csvyt5nlXefR8F0Eat5JfI6pUfIdIZj
xS1LU7MB48L7q76ojAEaUX8vUNHv26itD/WoHgOXfAqW43t2vGJNOM5qOttt8D6qg/Vols42hfSa
N+SzTd5Ljm4TrUq7Iv0PXRxq4qxQLG7lqzaLZ2VYr2XJmcFXkgSdJT/oxEnjJu+MBXC1K4qI+x9K
I8eG6r6xjkOYnVyoqZGEz7vEZ6RiE1RYzNzFad617heQXCmDfqxPcV3dBou6N1g4HWEOplrQzjeC
Ef2JFaOksvoPPMccOQ2gwubA52FwONyNAx5hOCB13D+ZKb5nld9mqiMplsSKdcpwsqlhLvW2x/9q
mFep1ONT5mYPUNsy3amfKcwtZ3ytUPjSYaijrdX4UNDL/pphWbRl7SRMyMhfWNHEVltuuk1oFdcd
HF2BC5GxLaf1ECbHqjeTaS1xFKwZHWGutjKGZiud07qIIFfEUX5bASSAC9vuCGL3awxoWO8vo5id
vyXbcVfL4toYSAojRwDZVAN8sxtbEBwMrrVAP2Mx94J4jbDe1keSic5hmCF8Sqd81TN6X/ewNi+Q
7Z2DHnIjs8DYslImn7jPh979OjDc2/3iUCvD9wSU81iPtyZC2lPqz2Qf4J4O0lMb5aDeJ+9WluWb
Hxfd0rsjjJrmTa7DW8wpPvzvKWY9YPctjM8Ui4UGf9NhDdtkNd56CrRj4+T2tWjGG7spQwThBHYW
NGdC9VlqvBtVjlbRw/yzzePmoe50cqCqnoEo9S/Un/Elcx06b12Bh9QMse7ZzZUZtbetY2EMzQxr
7xekQxnuAY2iex+O926A/N3TzCa93rh3vR6pTVp/MnAKrEat7xr9kneZwV0GosJO/C/Y9GjHoZr0
ws8kW87bMlMH2sXXvkzcJzd+NboR5S4ykqlgnNK5kPEnhsaz4NEN3ZPjlz12hpg0HpfuF36tQ9zz
fZ2k+zGhoYWFd9wTSs1oCyKDP1AcLVXDaCdoIYEQrJHcr6OwvkAMgjqYcGlmGnS+9CNJixYRASZG
Bt48P0zv4kk/pukttB76LT6GvK9fUoprBHbBnpnhG5T/aJV1ebSe2FeMHN3XRKqM/RJGHIbTz2HK
bVPoklDnWTdXlV9uqqmDJuzxgkZ6ROHUTUcgnptcJeXBRhtLk3DGJNoHjFJ0vO4Ls7gSIAGYVT1R
IhMJTseaeL1cieKpMKYHgBn2SYXqi+ll02rp5oCUj6H6TWIdZMDEOq+77GwZIhoOIRoRYP4gLzpH
VVdec/LLUS8D332AM2wdARLfmU76PhrS+qgD9v80NNp1SVz1rmUmfuFVyr9pTaDMsZHuPFtCsKYp
th+pNo/SH/DR5CT7eahbtmPqY4wQ5W0kb836U+0bxXHs6/TUL1+g3fmuRZRVFKaHKQgsxiwlWhFd
bwYbn2JHEOamk4xgC229h2gavW8i89YnGAT2EX1s0zcS7C+U35EVz7fgXQmkNsKZ4DyCNCaPkCcr
uRE5J5EitU2eoDBf5TPCVrLmpk3Fcr4qCbnbhwnrvYvMPM6AOw46E0yZea47grF3WKMJJ3MJEPcZ
DpCpxyCnZxh3B4rluUrdlzSbp4cqREDbGatRjSEK6xI5NpgGiqMGMle58Fis8ozg5raDP3KsMkFx
Y5hvIkV4OJsQ6s3WNEjfdU1WBL0fO7Ln8GQBZemi+kiQCmmEIFSevHF8qMN8TypU+2CmZnSec9hS
A+qJUDche0EPs9ghOiYDInfuOoDSszY+zOR+5soXNyru5m0oDdbo0NrLvsmwj1vYGpEdbBfNFHex
+pQ6hT44grWlGMorqCvZOiKkZjMoBsZgNm/I4cPKK0pnE6LKJAGtwLA2aBulQnInjAOlZkICCLJ0
qzTEppuBKVnsZAAv3HI/kFq+I8t1Q+JCsG1bStJEfb39yj2qpRktuJ8+oM5CH182JDU3wczf8Oon
TiJgZbjFDl1j13fzCFlK2OQNKDk8SFqhOwy9FDcm+p3Iy71NpkKPUT1d5QZ1WGIVmmAFbEuYXZ7T
3vTOVuXtLZ2rrVs3t0ZAJmFzsZwxr8lDu0zL2SMwJ7SvxIzxSZJx7xKJcectX6KhOthR8UmUyl/X
LkHwIi5IoNN0/BrFe4DU5RRYxzhNwicrsnBvJZE6qD7OnnuMlHnpHc0eBJOHBBcZVBvsxxQZPct5
vlLIHrduQx5gEJgc/Z0dKit9O0I19vvpxk5RLBA4Lndj7E7Uznrt+xaYpah4NctOXyXOQB5Ob9+3
aZaTtmzjIeLe2OWVhWcsQbjUJQYM8tR8bV2WQZtzEmMKfzOLsT8GYF/3Cq1qnbDAKdtrz0IWPX7n
eUtsDqezxjHfV67xQjXrfmqgpxm45i5QJzi7cigJz03YDGDqWOsIhcemZHS1IeknX5UEMFyO2N5x
H0LwNPPFjmSQzdSTR/TB45xXjsp98wq1HNNn2LJFmG8qwzBuiw67Qz0C1U6dh8yZx7tKP+bWpdd5
47nQwCMJYsH8QoF6HoZbDav6Q2xE2Mwa1GyR5T1Dc7wNQll+VlDT4Zrol9AJIPtLetlhStaHS4Hh
MejaEppRXvVl626zcTHOBdhawNRR34Cn2rNPmOeQOtOxq9ukl8ahHDssc43eEm3jsl2YGUGRAQlh
Rf0UloZ8j6YPe6N5yZbtMC8o2rUPD/SOzs4RUgB4xHLW+DsJSUhgHFDxTtENT1R4E/d2j4Lhwt2Z
xEtitxnSBxeKFH1mvINxXX7OSjJpRGjupyK1PiGQpvgjfhIOG5QWj2g4wyF/Kbai6SkwWiRptrQ2
I0LRZVsoSZ2MGV2L6NSagcvnzPw7cDrCM5yCN8zHR0sFQL+rsHFRQYsO6hqcgx/c5UZ1V4y3arbD
LzYuwupz2ifyRTb5uNXFmLI3FzQzkra5bg3i6+t2Aq+Au4Z0bIuJ+IyzDirvtZtCwpnmOAU2N70X
KjwHcx7v/DHuoQIpYre64OQECZavodgbWR08dhWN4lwn7/s8t3Y2s6Adwitg4aLPcR207sXgy4qg
DDc9Qpj/UgU7qr7hCYUDR2DlGJzwvf2U4iEZksnaU8kPO9hXvCMBI/hhlbltcsJOr1EAxktlfk/b
ILyDmbmMrimAMflu6sSwEbCDU/Nqn0UbTrAZkvPi22W8rbEXYEjFMOrasQeFFtGjPZXygqB05pkd
oMhqysdDQcJbO9KNo5I5pWTMbbyG9VBjMpIauofMSXiD2ZDsm8gIb2w3O5YZ8WxuCuRWpPiBEKX5
uqKO1u4JVG7NOJ5ck7JKmXagBFiSX+3rpN/zfqmbmqH5ybSdm2YyypuBNttqmD173w1iujBxhe0o
3xhrdbQQBiR+5wFiZ5vF1V4zYt6ouvOxo47xrvJzBuSTbTwmrfmI2g2RpYkZvFRoR+1kIhcq88J9
S2V/EdDEPGLpGmkDYCKA1Ei1VRwV8tG1Qbt/1EhRCteRuy6Vzbqih7AamPKegRiBstcAI5uqVHR9
TAIf8JkcDSa5G2R+HhtMjDm81qecMLfSVykbPYOTNsJNRR9zl3VR+2g03aEKxpfZ9+OnKmfg3Wad
OtSS6O2pcMZ9xQyqaOJ5o2ODbmDjbOPJTzYaXQ/1x4q8lOAgCL/aFN05FOI5TGykYuGRw3N79rCm
0D8Kc8jW0rprqve428RqiJx8U6KTPn79Ui//NRcKdRgqvp393sKqdxXSsaGhWgzsQtwIqi/uQ4Rl
XUDfRLsQGxC9XuSChqIdTCEqK0WjqeS36dvQWnFbkPVuN+YWVZ+3RfFz6LSX0z6J40ufwgNciNPu
a6bgE8b9ywlnIL9k713asfnJ8Bw8z535jH924pVFJUdLfZ/20eU4j9Z1R0StKQLiUUdNzwpJJEgN
p72RabsEMqJd5+E5VI38qKtguinxzGNjZeudGqvYIkgszjYDQ/s+kW53NMSEztNKT37rPXcWDvUS
c07douCszcY+lZ04yklFx9zIFsofH2A5EIEi3AZs3tQmm0Wt2pqf2qFHo1G2xwlI0yZeZZC+0Bvn
CwHfs503n+YKU8wyWqvUPiCOFAfb6d1jXBn8Lcr1FZN9ZKlZ80G0Vb/F8O1gGhveAmQhuyIfUcYa
1g4qMMqwiiPXAJuHgEHuGi+uzCe6aGWKpCohe3LrGDAFoKDBHhjQ9FlO+4z5YEUa4ipFPQ9ZvCeD
ugn1OrSgPaY14zVktStpTubGxsN54QXmBwvHwwyWHMu5faeYeAAJSanY3cuka8dtlbJiFU1NO8pr
35jwY513chjVEx61oS3aU6bvyxGLJoFAjuX41yir+0vpcRALezI3E1LDaLBUlCcVObJ9yBm5bhvz
AsEwXKAAfTp7x0zLpAu3F+ZFVVcOpwzS2gCO3pG4Rs+9qq/BQffXIXc6nxgw55p+zuBGNyBAxrUj
mvCK3imWOwUohq5tFxfDborsD4rmwNW0pOV8Cnw32+c2kvAIR3higoMNnHzeisB3EDbsvDn9EsRR
dj31RrdTwZjvDE+NDzY6lpJwl/vKGR5o5+X3E8EcLnkCTFfJtRw9KuZMlPfEJlM9hUgBwYkT5gIB
fG1mo/jAAQJkRfhJZF9NfIl7W0JbWlu9sDatxx/xj3qb1tKK24monz7wq71fhvP7dn7xxsG+CpZf
GUNa5CXh49cvYsDjesygH9wGMbJvayBVZBoonFGREnAcTPB+ja49lSmiw4TWxgU4j2w9YoO5dPrS
XYmW4zi3yIZxwLAu3Y6gOP+Q5cI8G3OaXNtLIf31v1pG87Iugr0bO+cE3v3RmQA8amd2dyD+n7wJ
hmnFQOTeeQOw13LIDLobSvRVCtiWWAipnwm3g7fhknaeTAVznIEj0Jg/wyZqTvRJGwJiq4fZMPDZ
edGjO1fmtY87EU7LNnYd+zGb7yYmO2ekaMaFEycNXW7wIry6eJtbSyxAMvu4mfwGlWKGKN4lG3ig
Oh4idjxrOoIVRelvF8QLFgbLr3NygcDdBP2oV74p9kVXF5d0hqwLKMQc1JwPgGjLW9g2b0gJhmsz
JuAiHY5u75Ln2JX1ue1rfdFJH8Q7mL0dN0y5CS33wY7RlDiTcJBVFlAypwjQqm0gwBvnwwif+sIY
PO9lzq0PBDlEp3xCVN1J94QZ83mO8pBCxN0jhvs8GXlwKwf/0BW4qb2hDy6zrMSbiZ6LiYVsq31q
J/fkGHfHr18GAIjkQ6XWBhHAMRmpBYMw+dRmU3aa7eHa0ZWB1DjZTvlcf4mj8hLX832Tu4/0s/tz
WLQKHrc/HawEKAa2rQ1lKUuKJIuhM6p1j9rj2hvxrMMISc+iTI+lxACmRtqF2FA0x4AXHXjREVUF
QGA0GEcZUj5xvNi0ije9MBB3tT2BArJODyQN4G4aYmMfy686+WxcmcSFqCEGM2sgeKI5kpAAwXJd
jgXzK9VQEjncQWXU3ML19q9nAuUtFYcLSfkiM2w2ua7EqjBN2L0o2c5EA4BUvtLuSF3fqSspPkgj
GYBimg9+NMm7FJsRCLfJORk1EovJiZlOmgZtnHFEASXb+MBrZv/pazijQXMRt6lFeo3DoSYgM5i/
f9Fn43QHDMzfBoziKnpdK1u1w4bMoidDZsY+xLuxYW4UrFsxRBta7t0hjEvgQt78KqbT7JRsknl1
rvLbmf3rSVP8o+okFW8kl8VOmieUNcVGBpg5ImE0awBs2WHoemqQwTrpzrgzi9w5VKVlYOcC6Bkx
U3QUtV+H3cYUDA88sDGOoZNLx+yIJkMbiQGgZNQiwFqzcJ/NwLRvo85Z4zfqVqAwg8dioPTTkU+L
hnQRdLzhVW2JG60d0BtdIi9q5h0Hn+xGZgJb6Kjc317xAekFlPSitw6JR5e4NIneQfWxyn00/vT7
EHJWSPhB3O1gesKyqOqJkIyJlcAuBL7UCP4bKdIusaBlJpEQT5okoVqIs6HIljDYSHccndItUtVP
XrM1kjR4qK0SUUhV3kLfMO45WhB242yZBVQbV3BPw4sdWCpobxZ1Z60FleQai0G4DlsbBxp6tZru
WcY0a6lUdNEWVEgKKU/cfRpQGpaJ2T+4aPowZGQRW7cudy6KYjSk3pGorODszgB7A4ka0SflZVtM
YEoLfyiPTYrzJ2NdvsUQzcq6pBfMTIZ2SUjoUlLNM/esz6YDqXPy9bRHKf3xvzUi/5JGhD4BAo3/
XCNy+Zpl3W//4zUr/9dvx9cmJArxW1yj9fu//7texHnHzqBtlGlYN7Ul1H/oRex3bEVCWK40XSF4
tP722z/0IvKdNoUizc3THsu3BvL4d72ILd7h4CO2TFrSNhGgWH9FMGKrRQ/yT0KoISx8NVoI7wcy
aC66wOo6yKC1GMVWgdt+qmS4rPBRfy5lQvNbCif4oGEpk75BwtGWdgWjU+BNhyJgr6XPrc4Oh741
LXdiEMbYPKR2QSWufY72sdCZu1ZiHLcEu6BfDUEsEb5WcuJl8lIVLZgP4bKUFoI2OA2evVi8nfPg
cMJFS3+y4A4+K3b5S03gFE8bI6hUwznzECAc8plKy6bjt8kY0V9mSLIpvCLrvWd5/cmNBHI7yGoe
2vFk9Lb44xadfZJtc9PJn4chqHCL+UHycRgdPLi5lgYRHC4xLBm5gVtl9OIBKkJxBxvaIE489ZHw
cnosHua5Ga+TMst3bg2CYgrlJ6JLEhTcRvpi5G18UbiMACc2HijoRLQ8xE40Mp2v2qt5luKoxnJC
yuiEBxP56I6RRrSz/EQRqRVOD10CAunYBA26WLgRVINjUnL2slLRnvNaQkNbDJGFMfhHFbvlm2TM
RpdU4Lkn/HsTt5W99hqz/lzEefLMZCj76LecGFHRiJeJ6dMTIyO6hJBhw/s5xQC80qB+Wmx0pLpt
Q1cnRDGWEVIgR7cNsxIjQ0hMLLokjd0n5qpWCuR74LXyqReM2rCqWep2QMR9PetxfBSy91Yuhokj
92/xylyKMG7MrO2mqUdjT30pbm2398EQRZ2460trJAasoPXWE8t1a0B5qjEXVGXwmDWTWmSL0jNW
M01Zi1ER2fbrUFnJxiPC9UaJTNC7rvHuFFTeDLldg92IdblciVirYwUH/ij5aeKmjk0yX+KxY+SL
3wOad+NMDwAK8x2Lq8k4pET807JpbqaSqfJFk3mKCYkVcnmLuyHcoB8Qd67T+K+e2bFHdK1SxzmL
wF46xFKRk1IN441yW4TMs1da0Zaslfmxgz56QiGO9jhpyY6mP4br9spyMwO7bdqhJMIuEDYHMVVk
0zdsiCMoszxot20ugUP5UjmnynFAcJkKQvWhTkT1RE/Z3k6I3shtG614lbSS9qwbTIPckUE4Qeby
O0DbYJ85aRSu5mzb+bP95pJFn1+URqyYomWoPxpY9zZoqMj43BvWfI9xBXtCxNzVOSJlWyg47Wzx
jBJ/drH8qhwnRQAzQFhQr/zOoXdZdlYbrwvp+Pe1WxVPXm1LUpfGYrqyjbr6gkKcqlLZM5gSDLe7
tp+g5kETGLaGIvr8wqyExYogIn7lijjGCHyGxstc95XAOVorlg/DbpiUJbNtmHuf95lqxyCCaVXV
SPAuEFcCL08LzdLF6PYO3fmAdJZ3OTxqN0KHwOdjX/WcuDk/6bRt7z3QlHd5HSnw9BgSjpT8ZDvk
fqXMw1gbiIx4JDoMRXPlHtuyth9DEkwf85ygnHUjKpvNd1wwCyOkeloxfttTqi6wd3BtzhOGwvmV
QDL3mUevp2856nsEQxUSq3RJ5S11fQoKNF8XorNGZPS0cF+0bxdfBlp6BrdCYt9w8C2YH/WDe5uN
tntKa7qzTpPQB61n445gPdgqY6Ky8+hZw3Ub9iBxnMj/FNWNsfYzL3j0KRy2VmVCR5nLsP5sKjsK
z8Lt51cTWTohZpU6t8mMTMRMCug0MYVKTQbSJph89FtNl5+bBvOhaIJ4W4kBgmVUBu/LCfSfz6j4
EA9MwkxGp7sqscuzSY/Suwj4J/cwuPNzqNtxk2cW+UAm37tQjR3cy6qN0IbIgh5HpYfDRLIzJ3IY
Qy4EwiB5FZEnazAXIrieq8SiqO+imKO7snFMOfaBPDpkCrUOhktTU5n3GbWjZ5jdrp4j0G9llX1k
2BsdyMFOTllpUFHBd9m2cHaxNGk0MgFCR39gyW5CoiCjpb0EiMC4UT59AUP77kMTe/0NCek28b7g
DTvKjGNxpQ3nHJKgfKCNLTfj3HQsqrHjnjyCZ97+/xZj//Pj+G8fi3KqowBu6v/538ufCYhfv7av
3/1h87VCuu0+19Pd56ZL23/QoJe/+a9+87fP/1KdxbzOAj39q1Lr/9Zd/vqRWM7fburXT5+b8LtC
6z9+wO+1lue+s1xqIhJ1fpfmUuz8rs315DtPKsKxIVMrYUubi/691hL6nfCowTxPSSFsx/5Gm+u8
A7PN4sl3bcDZUv+VWstaSqp/llpagoi30Ae7pmtR1rkORd23ZGzDC8sxjWyJj97Dp9SndY+dOlMT
+xj77pCIZOf5uXFnKQX7orFtmjs91J1v3sCb3y/4G3KFmyLK2+bf//Y9oPsfv4arEB5I6kdvURB/
w4SXFFQ6iIU8dFF2agzxpjQqzl9f43sV8u/XkJYQ0tGcGSl7v7+G77HjV2YIE5eDIJ3DT7/+8T97
Cd/++KWo/eYlBMNk1H7Lj6eCSffkhci1trK7X1+E8vsPH5eEog4KQzNnkN73F6ncIaBrzf4ov4bF
kXuz8WtnCytwQBPr93/ysXAO+OPllC1dTaqgAtL+/eUGhwO1VzJ3nWLfuxpNp3wUqSWhDhblw69f
2c8+HUIRlc2BxDNRa39/qcYkA9RkxnLofSA9xODhkq0wUtqQUBGQ30+Zode/vuTyZn1/73um5QrH
IbxBUan8cEN0VDbxUHfyUBftIcqNJ2DGLncwOkXXDqBtGs57bDXRznNgZv362n+8WzwTyT2PMQ+e
p10e8G/vlnw2rL51anlwQvS8RT++hRzMN7++CAvIH14gCn4Jmd8hlwKM/ncXoRSy/aiq5IE4GRhe
76GQXfz6Cj97GbBBbJtrAP//8QaJzclxDDOShwYcFGi/rrgkIe5PbvqfX0QLnlqOd3JZDL99r9w2
JPfaNexDKdNVZoy7Tpe3/5XX8c9LLL/CNw/vVGfVXNQBy2B9DtrmbQSf+idv1c8+DJtTrdIkJSjz
xw/DHRnJBcsNXiJiog2O2YmUzl2mycLzoy23iEkmEX6pX7+yPz5XnmmTsrFcWjs8x9+/MkQQkLej
lOdqHLt9zuycQNwh2TYJOO9cldUj5t7w+OuL/nHd8Ey2NO6L5ZqEonx/USgOCeG8hTyk03TWtn8J
necQF+affGo/e22K25oVw+NRlj+sGaVXoMxGVHVwshuDbqAY5X/hMXXUskWyTEj547uX+KZsEa7b
h1nVWLix9ZIGxMns46/fr5/dG9rSDiZS23HdP7yQ0tBdrXN58NWzBa8Bzs+vL/CzR+jbCyz7yjf3
d6KcDChcKQ+Fk6XEVY8wAiQ00V9f5Wcfu3aX+on3yqZ79P1VTLubksrmKpWagpswj+YjK+p4Jy3T
PPz6Uj8pXDxhUf6AV5BsGl9Deb55RYYKp6IOWdtahfIALZj/HnVbjzdGdum67zM8wZImTiQ1olIi
w+vHcKCH/utf4yfv69IlYxcxBevTj8s43NiqcqzaPjSMDi4M07+dF+XqX7+IbRJq7GKgEkT6fP+2
enZcyXjq7UPu9vLDhCTtMNt+c/nXr6I8S8FHsOn7/bjKKqesQ7N2ACsPKHqU/eSG0Hh+fY2fPLDi
22v8sMwGA1oDGFjiQPjYErRSIp0cDeM4ttWrE5oHGyTqn7x5P7knearoTLJzcGv++GiRmGAXflgJ
HMb2ZW/YBMOtf/2ifvLwfneFH56tCVUjJjquIL1yeXbp3DkVqYd4/u0dOcPQv+1ObroYZu6vr/yz
u8+1NDcfFaESP65ONa4i1NK5OCQTZOyBKKV1bDEj//VVfvYOckZx+Wn0dNiEv7/9GMXNoXYtdQij
ONsWM2hewCfeAfRY+SdP9c9eEElAnhY0oUmR/OFOH+zYMkqO0SjCerkezODj1LTBn3xeP7mIbbIn
mtR9VCxLW/3btfD/kXdeS3Ij2Zb9oYs2ODRe5iG0jtRJ8gVGCYfWyr9+FpJ9u5lJXtLY8zJjU1WW
VkkmGQGEw8U5e69dSUXyHBCFfdsaBLKQfAabDhHhX981SuE2sj8fiqcl3iyBSdCQ7tfrzt4WBeA3
ciWWtqoIwk7M9g8X9IsPyNQ9bJ6c3+arenPXdEUPy0wLd4+x/BL61yqpYYz/Ya01xS/v2w8vY7y+
b13uxD20Jkiv5uzjmKm/t1FGgPyqJUjyfdoG/omoRfg+RHfGN01hQ+btYM2BSTBbdu+Wqdp3mMnR
NDmIX7Y1iV4zQhPyiTSBE5Bm0Emyb2heEZlrEQqGUdCJDw4lvE9DECHcCJRD1DFiTMQcNZWdZVpW
An57GVNqUlOdqkU7yfq2dJPuHpxYoNZGOIlH8sirdlWYBeoXfUqaSxdU1U0Z1+77wUZWs7SHUqMG
pQ1QnPzKOHSZLJC+hvHnICM3Yj8GFiUg1lGj2+CbzR/jdOwU9W/WHel5BGij/gAblucRwjIdIV3S
mvnNSDf3fWwEhGuNZbTpOh+TkI2xgHAG1+59NCP+FJNhXGcwygCdIaOE2IPadT5zj/Pp27BU95CA
19sQT0S3sw684TKWJBIsR18PceQRuktwVX6XRLFnAANlT9fOu7vEdzjLU1Lbx2478TNhTW5Sh10G
mPNmcqv2PfqN6EGTjfGkgjh4ErKG6lH0lbd04eeeM7Ivd3hMwUnMT4jluuSVYGNcD6F0b1wp4kf0
l4kPW84HgpFyAfSnc9JhTd1K11nrBPhxlb51XEnOVkgK6F2Zata5TPwQ1hRufjkaHukDiPYXRPO5
FCynFFhQRZOdseFl+jcJvkqtq5Ck+JVlaRbRAoGFAY6N2bsiTDTAFH5CpzuvYeQkBELyuQL0acYs
7xAgzjoucnqN51rgx7dR9zUIoJyIzEIn9lYsrWG0MnPLIqnVisjDTXVtAso9hIhQcgVsaxHrgcKJ
WnnZPamOicOFFqPYRlEQxlTrR7LDEZa2FxPJgLiXU6nTO087q96DUdb1dRmk4KSZRDWPMFmGEkID
U0+/pWFLDbBqGlu/eiIeKNRWykSkHaeu9B60borvpyjF7RD2IYAfI7vWowMEqnTcdSmC7KNUY78v
6fs2n5DZ9+Iauh5uyYmdOXRm0mIEXW2EBoX5jToUCSewurAhW+Oy0Lp+qZUBdexKGOCWEdvngdVt
UUtmSw1LMFDaMNpUdoznKbRH+AhG7Pgr7I/IBHgYYaqMPspnw4nrY8V55iuzqoUmIWzgiozdOu5V
sm4i2e1hI4k9y8iE+NnEd5JAAYajWntHLaMFEKdRtO6pocJ4CGeoa+efSQ4TC9pE1akOKUmpwE8+
E6DRb6GJZM9Ra+cXvUAtp1q/ubP7Bhy7B4Kw9DxO7paef5RB7a5o4lQfMZoU72SdXgtzhuemsTYc
7Eyau8IjvbqoQmdt2CJfStLBNtSVu81QDZ/qJm8++OasnJWZXn2oYcGtZmXYF92mz6/iOrvyhrAA
9RYIGREDyoQmqTaF5jJQTd0EVqQFRxMby9aNM8Ku8E6CFJ5i7wOArvpbGHjxl67zgm91r5oBwOxU
YS/zyvQd+i3/mAHf2hcUXT5BX6k2USvDq2FnNAprqz/qpekuejvpvwWSOBERoHlNzDG/hVSHsmIg
USLS+wBbnz0TEoXmH0I8cHtfAeMOMoj1Rd+gSbQC8JWWRdoPcSEaU7OZaI+84LAQNGAvjh3SIauM
aO1L2/5cjca41zsq1KMTELQqhln2ZUVLNpTBoVfuuCpqvT0Ynoy/9F08bXQ71kCsO0mOtY6iGMYB
b2cRCvy+TIX+WKW6uC1xSeiLIKiGG4p0xEoFSuGvmrUITtJsUnjGG6+yta9wPsPPv1+o/7SsvdkO
eE3DlID3gN4VCJ2abbzvxOkf9lDC/MXW99UiPb+NH88r5ATkw8TLGH0ENixvQ8QZZhFegqYAXRCY
1IiXY0Y5fwPtY3z0pfl9LSRiI+iDFPW+2aKLJTSTXHeSy7RwXSG0PtgK6v7CzZL0tkXSS8Ys9wyY
B0fvPRsdWn2zE1lYWvtlSF2YNX1GboxkVYZdj9WOWx8CXoD5ZNNQAF6uAShy0Js+QSNW2wbR0mUw
h2CLS9uH1Z7WaI8jFdwAetCPZgYK3JPQ8wixmMhsH6IA91sOgcyI+420Te0Tvs3OxIuWWmts6NF+
0Ibmc6nTi1LZnCKYzJJzpejkb3q7EqCqmzD3drnsixJzNkhCsWIvjSeGuTA8J3C3WpbB0sm/AHIe
XHwyrV4DTQWGp00fsHeQ1kIkXTfsew6JNZJEPRNrqYfNHvA91kMMvr2DTdFt7WQnSwuqAV37FMht
VeGRpY9VwkfL4TLCo/9cwDje662mcQ1xZiNUFM0nK3Xx/IC6XKM9D9ZuDUZy2VHUW6KRdO7hyIqj
ruXdbZbrxdFyKv2T69BTN32VALezpq1vZe7DgCvvyB6m2jaGGBZp3lVnD3vZMp5I9AOg7HzRGs3Z
qUmWe43yznoCtHW0FAvViLsYUBfyMG0ctnzowVLYYthUhfiGdN54Jrd8OuJBNc/1y2IoeuJd43mF
zOa1knKa0W3ZERA2UkDiIZjZqO278mWlZXsgaAIoQ3wrX9bitAqJMElf1mh9SOaMq56WAe4hEaCI
7Nz9kJnB+PfbaI9zm40chSrMT0V7UpY7LLIGSuuYpvu2sPuy2GSm7NFMxc+/nwl+sY/mBiJy8djG
cZ5/c9ApnAERZDJMe8esmwONPcJtqMGvlWyvv3+lX8w51PMEcCaa2/5PBzdSnsZ8qmJmUhmd+wYe
kAhW/0cvYb/R0nh+PyLcIAu0989alxyrYvjDRfxiRvvxIuw3xw7OIeSXAD3fjzZaTuKbBd78HHX2
7y/kV5/KXLymxEwGqm+8KWBiEIP3nDjjfqrd+oxU2XmeWnu64rwKH/+Dl+JMaHsMAc9AxvRqjsZT
6yLZmFX5g4+1W2VKIxtEtFtVZPH9719rfttvmg8eJ3ebXhcAHvNlvfhhPWDXKz0b0Q4qQB9LfZKN
sDsdxTHGb4ccylmOCDxDebC1lIOdpJLj9IfT9k/NJIqmiPyhz1mcU3kPry8XqoKbWoHboc4PUBna
ttZtil5LzqN0AI0kuOT/MCh/+YqeDa3QcKlIv62BZ2nT6aY5wJ4bfe2sQsvBkdI302WyogbsT6V/
/v1d/sWDRmnQhWXEquf8VP3xqz5VYZshJCisHWpNlNjVH5b2X4xPzsoekjnqFuKnZ1lNwSTsCq1C
Xik42G6CIlwgJQbM9odX+uXF2ECemDHolHpv5qcpJ3mAfbazl3Vbr+m8sEo03t+XAfloeHipl1Fd
fVtXJRKrANoQUs1K/fLsRSpEvxKZxCP9/pP5xW1jzPk6KkRL13+qrAeozzgocSyoCvchst1hpZec
Lky2h3/fjHBRXgiTQU595O20zhk5GSMiYve0jox9ic2VqkKzwsfW/mGq+kUlEFkkl8SIo4399pVQ
M7ephuV5z3hp1jmp6od48u87NWKgs0mLSQHpKt3U/qPXpTdGAYgV7G1Fi1XcTqA86XuIds46xDF3
GUYsabssTcWjJItBIiMZRqwAmvaHRfNXqwAfIf+aFoSxt4MykEIEAOsU3EHCxG4H1VL/dtHWbHNy
nlqw3omuNlrv//3jQJ2FOqFDz5gBxLzxevrqbGXksug7DB/u2pvqtZ1Nfyjv/zRI55dwdYuJ2vKY
td6sPWg28F73Xbd3cuaN1irOskv3BWCt3z8Mv5gXBcUOSyA+oVr4tu5Z6V2fCrdGTj96O8NrMK2A
TC8izJDu7vcv9dMkQrfZ567RnkHm+XMzoUBc38UcGNM2Shiednn0sbD+By+CutiYe8+m87ZkLGWV
5DRoOJXij4/p38NUMCP05b9/mV98PP7MawZex9ROP+j1CKCtGRPIYfd72XQluQyZFsAJcuzimfIu
TqGXV/un6Ojm++L8PVj+R1HSjxql/3WOPtdFU3xrX7RK//qxFz3Sv797KDL+e/sj/zeqnVCQMED+
Z1X58Wv9Mf34St/0/Y/8Czz4Ut5m2Jpi7mvzl/0LPIjA3ON88l3bBEPwv8VNwvgHDRnBFAlZkmfK
5sH9p5Ac2RMQQwQRPHWCRoDj/JW4SYjXDxbba7hTtrCRWugWFQhnfhp+2GX5wNXIREWVawbtmgQE
eTKfMw6z5yyJQnBnXQzwLgAege8PlpIldgklXXx5ZIP07YOSJsQbyfpUYDqEVbjyKEgv8GJTNssb
dxlEaYlbso93lWM+h1LgBinGg4cKilywTBzMLN0SbBmtQ+I1iEAdKyjppFvrzVEbtnFJQk6YWNZC
R6y50lzP3moT0TFT1t5m9WRd+w4mk0HmnYWTKbb8LTmpWMPoB22GPNlAGelv2nKnpB4dK5QSsP4D
8twI+aIIukZdWJyiKgyX1nB2VGTtapaoFYbn6JHYuN4ou4cpnD6P0tWvJnQaztiuap7rOcSpMf2r
QeL8rpJ28hCXREWBPDgpuEnYRSG05roMKE22ameY/h26D5s0+NbalrADlj4g8LtGA9Wfh9WtosR8
sHVVk8yZlLfKrImvLuSF+qVxyHttpwwju0DQ65epXqwSOaY3fkQNKoNQtCOcMVundLp2vShtAEcY
rQAEm5sk0/WD4dSbPuv7O83SD+P0bAVW/czp/cbRHbkcSgNWK/T6dRDVpGLaNfAAfJyb0Asw3OhI
sT2IY8COAXWNBMW6ZrUfStKeOXVs0jA18HkBteGsa0I3iM2DEVWnEbDCu8xAcN73o3kBF2U+duTa
+wCroFrZ9RGOSr9UVBV9vRmPs8Ebc692qkjdKZRhPRpD5y5xga0Ik8iv1G3A9kTa0cZ9SGL5uPQJ
gDvG7NxXKL3IyfT1i5CMM8OvCSho0w4Akveku0pcgVfiDQv15A6/KTV7gBKWm9obaAfllnLTe9+T
W6T82R16INzcGDFV31/J5VkndxZB3++lAnlOCAyG4KiFs6VhjQTSvMht92y/uFn19J7KEy2HGPqF
7lqkUqbge82CEFHs+BAJP8E1gsGWx/4qHBPtMOli21XKPqR9ZR9QQp29WNW7vorUqTIsEtwTHo35
aKo0rjBpynh9boBhP/Q9GumGUGEzbqLTyMFlaQIYLgozfLb6FLZR2azNckSdnJPfjWI5uWhV+t6e
QdXZyFMRmNMN9H2UY5E+LJqKT1+kU/9sRvbSrZR36hCjX3JLTXtZBvdeGVRX3S0xthXSWViJ/6Uh
GvcDPXdc0CNGURz97maqw2gd58Eio3Dy1RXls26BgVejrh0ohJeks6TOBiKLdx41pOiB7dxEwG8u
WMzNe5GScUTSaeJWhHXiiDtS5IUe6oXlIqwteg2aXVKd9cWxoH7NibotyPgx9DMth/yQp+42zPFh
tr0Darw0zJORwYromg+eloxX9OwpENNJgyLdtv4CGo48SisH0VCv0kZ/qMgA3jajtI5UToA69/m4
lKKeSIuFMM08XRwKJ8FRYfZnV7TMQTyEi7ggm2Ic/cdc0XNLU+8yqaG/9SrecFYNGTuWfNO4obnH
zK9t9RKkKWKFuwDS5GA63j5sPX9ptty1fiZ8tknS7cNC3upOGO+I2zRbwz0HgXcdUafvGx3XSNPK
iwbC/grK86MVj8aVani1SnMagO7EI1UaTraodLoL4eSNqzAYJ+hoYbCii91smro/Azb2d/Rg8YXX
/qrHL4FRjRTNWeKeNW78aMiovx/ANSel9W4UdnjW9KyloB/tmrTWlmSoTBskveYttPXwoOXGicYM
gKE0LLdeOtxLKxxviHtnsWgr8jBT8nVVkBe3AQarRZqQfYTbB3c7U1XIkjLFebV1tbGksohQnvhD
7yqGBvY8JmueqDw7ogCnge+CHfAnsdGztNi05K2sEzt+lxfdg6vPpj82VwvfIFgkd62HIIHBbcQ4
1acgmC7YQNYnE23FGbH9F9GN6qapkzsPIhUY0GFT9mRqa6NajDm2byul1ZT0899AJXjLT+qbgfu9
JhkxXaSRirYxUz8ta2IZysJ8bw/TiaDz5EEkncCWrfA+FbJ8aBttNwiyVScRAd7RHH3lwtNdgUrK
91YyM3OMdl+VwYb+Gq53LJ66SepKQIyyopGJH5zF6FsPLOYxjlmTfYhs1yxxTrltdqspq5g4O6Jm
6E8UcCx8uSliZ5fSFjsGlYW+nfaa3ZS7zF0T22udC54wHeBWNGCYKqiG222grf2KmBEFyeXSwtVZ
ayNHWwV8ZDtGTb1uu2MYBswkgaLhN1jn2cAoJkZ8T3F5OQqHpuCU2Su88Mxzfbejql2eYUC6lS92
QwVTlvUIfyWBG4MwWKwkN2KoTIJnK9bTgeZfCGNGvKvmOGBPD9v7MC5vOdCN+7KeqDuXcXLNC8Is
2ubccmfOYzJ9wJ3wKdI5IHftnE+jxdmyyZzk1Ituk/nTRxeg7z4YuD2UcId7oGggx8r+RLseerob
fNZG+5N0mhZY1aidDI8gFxLgb7yR7YJNCNmaIjqZCsmkobVPq5XlPrGyeSf6oOky7ptyrWmkKWLy
FAuZTE+x8oCtxBWhR2bjEs3VOwcjpJGEmQ7NbnmALO0sihgG52Tpu1gQz9MzeMmjHw9Mp/x6XMZf
TQwJh9jL3V3sadjwiqYpyUrbNIHy94ln5odo/vLyf53uADycAMx7Ubqtiia6KwxY7k5lYc+Q9rRo
wzK+upa1F+NAWEQ7EeTS0wnt6Y4bHrlTBsaltZ97ztLV3ObQiYTc4VZ6GwMZ5mLognw3Ys4glVFR
h6+8BnteVKP9jWZ8claDAAxC1u64hkJFoDfc11PSVKS909rRFl2fQ/j11Z7lPqXTRQRdOIX+To61
vh7bGSoaNeERg7l5C335NtFCAsmCHPRppGpAl327Hf0aoEZNzz/0XOhH5Dt2jY4fpsWSQ+AM1MWJ
FFp63Wj51DH3tdsgLex9k3WbqiY6QVjqEA7AikNPVRvN86IVOYvxitTR8bbsc21Z6Xm1RyfX7sYi
UJuq6eIjqi/ar2WvTtpUPKrYMQ+OtL5pUzdsVAHZ1ueouDYHwJjdUIdf/D7cxel0Q/zUByAx3W5q
JvPowxif0wyBLNItJ80hBAnsQr4x2+aYA0HL6EssdUHGtCAzkTgm7SbrSVmjZd+sut4Nr2Eu0BPQ
sOkZG2vyS8azYgkj22eYc6vt4cgWhUwDtpwnDY/ElhrVTWAa6aNOzRGvfg8nwmueDLeut8pMj8KI
2SxbOpgTFZf1QtLSBGiRWzBBA5sb2IVQajR96flQwxOAZA/KnfqT3zjfNJoyBPdO2TEvHPte9d2a
G4oiRTgXMKDdJRizG10nd9jACL9hK+ffmj0KMPAU5jG9zSLfeGiGzH8oiCZIjDy9ABMgDdXIHhFG
sNzf0T75LGXZXaXubYMyLZd2bG6D1imOmV/mD5LlakE7vT3Wg5896DkJlLqoSOBr3XYnVDIxNxv6
VcvrTWhVNuyOyCxXBuvNJqzT4E6ZZX3bsPj11RjcvfxSCv1izcCkTjT/RMhIJdNjcDZiQsGhx76D
P9bjcVSht0omfS/9muzQrDGWEojcCgbP0sQy+4nk2xu3asoV3hdnXyqogJ2Xa4ewwWoYUmIkXNiX
j6SVUjkJCE02MN/fqOlQxUpD6Zw0ewEmZIesgndgyB1gczIimcsXNrbdRVLbHrHjnXh0beUshKT9
Y9V1taDG9b5W3b2ZGu+bLJi2Ly/BieREgHm20rTxSMfAOKiBmk0u9ZsWWNqpbEbYiFm5rit9ZRb2
rky2jlU9t6n5mbBYC2i3/lz5+QbqFPbfpwIUtQwP5vBe6DCQy+kGHfPS9OR9LwlHo5oVgA2WAiaI
nzeHVPHXFw5La1ybn2kjk25HxmzR4mXGHBv4y2yU+9hGVm5NabysBMHRRXbbjw0YnKJAZNLn9R3b
DsJjm9xGc8B27d+/pnEgbTTVXaFuYRyu5bfQqL6OVvzsZ/p+8NLHoZpGQoPZl7UyebAnZoG4pfMe
kn8S4ju2Ca6+9HTTFgisDqwQ1aMl/eBOr+aqtageI8z/Sw9nB+McWQxJsX7tqcUkzXI5fp06IraX
guVYjtV0NeH93qWJm5+aMHscXn7To+RCHpIJz7vMt0Ji67T0jvwMCA9wo+hmRmfcz/Ic1zz7yiug
v3qVuZl5JEvShL11PW/LBSzevCyNYzq16U1aj0AK6jn2brLSG10jv1NJ1HRGFRuXKoMv31Sls83a
TlyQVovLKLRql3tzwGBH8B9XvFI5zI04yb2MVRiTsGohu1qYYf3WFA+dauArA2c/vHw7ZMCXNZyX
zHv8Lkf0eu+FXbN8+bbt9PjiNNVTFdjB/QQ4BC/o1RLRhzHjGSUpEb8qRsOJTZgK6/r+5QsJBbSs
e+K6X75l/ssOTgg5U0yiXcLVjgEDG/GN4xasYuVdMIbxjbB9dUii/jEiM+FGG6lB1K1o1o6TbS0w
MUDq9E+5J0oiodT70Ahu4z4eDoGlomubltGVw8+RIEu5ahksq0rIA65a58wi/85uY7LCXedJ+PA/
7FYcIp4NjuNIBVxkUT3kTzAijnkzTP3ae7YA4t7UtntIics9WPOmfXIz0lJKl5ydhh+OOWTDxQ8b
MCUIgiROcRY15/T9C/jthTsE9troxuo0pyzu8mG8MjWm7AfDDFo/v27nXrtLPeficSw6v3yRUmGJ
d6KTpir/UBnFjpVTvbDaPyikDfvJFM0NgU08UlVMHhcpMZVelrtWz+0ThPvPrSnjh5cvlR/h8pTA
jylIbp04qx+0atIXiA4MQuT4lrgCMlkV+TUDlfyFbQ/RiXPLcABSBmik7q0Heo/pNZHmFUqu+fDy
BX0ndgcOiU56KDOVPERpSOgas/zS1oH9dFXcbqlGCNbHUF2nFLZrLLPraJNnFHj9s8813cHwOINg
xGENw5AqA7mFTdLCsipXKsMeDNKD7eeEPyUM1mF2m0MVPKL5cm9EhBSxj3P1aXRS0t9T+WR0FGLc
+UQWMtsK+Eb3KYEZC498589jxOgbi/qdLeNDyIFvrmOlJ6pKyVkjJwasnMgpDBnbLjDPvT6OX3u7
w1AOI0Fr/JDRpVo2QJhvkzgJ8LjGdA4L5T5wCMA4i5/lq0EkZWpb6jQ2Jc0WNSUgvQQloVBHWJmx
E3SxP236hvleOdU1mvILjdl0QSENqHOO8dkgFbmvMZUbZPiM03wSLYtilUnxcQB2TUIkyupRPrcF
WWp1aE9HEJDxBe1cuerLIdyaY+VtZWyxjnGeiFKCf3wbpp9W4HnW5OCv/suIhZskelOtxwoFqm+F
n8NY7bSwIbOjkd3iv+wS2n1XdtUaouFn6eNzrgiygoIL1ltr3WVcofYMrJaH03z/9yXnXxeT/4Oq
9PZrcfmYfW3+X6hLu0hTf1eXPn1MGvnxy/D1a/mqOP39z/2zOA3LhFOePcsGLFrs1r+L0+IfLh0Q
OnTfq8w2ZeN/Om8pTls6qgyfHitEE1QAPxanMSjiNILzMavu/yoV56U38e/+vzv3VjH3zrai2T9C
g/p1ZTrqbDHGsD6gNCtnE7lRc7Q7QTSiIu2+6My9FgAZiSropnbgMepDnvEyI6mmyizY1y4oKFUW
aiWpOp+weaX7hAaLMGpviRhcEUjr+1BXC331w43+ZxfklVWXO/CDcmF+5zgpXBs7EcULj8L663ee
BYVku11qK3IEkyBMb4vhYxN0OvBn91mDjwEvzCAPTEdWFM/Zt0Wlw1GbqOYiZKuOqrX3gbDk0XWh
PWQe88eYVVcyR4t9XXfboPLYmpXSJ1B2Cu+Jxu0W7HnCCoGSFhbde1TiFByXbNTtR8KI8nVr2mcN
fiI4yxb4IbretRPW0cnurrEapg+IC62l0zq3GDwzjqpaePr9PXkRobz+NNHy0O8SusmiSQvv9T0Z
NWCfhQvVIC1JH02FkCcw51clWmSdEgCXoR3yKYkeJ45JV40pKR8I6vIJwnbmDBjU0fehFbxnR6Zf
lCx0UAATd9SP33Xo1Q4w8fONDboBgn2xYrYqg7F5h2WsXCAQfrKibjpSGv1Dr1DMDbQ3l+XRptFx
FWDJwJ79+rJ61+8qOmkAFMyHcvCiPYSxbjVktochrk2PDYirXtfdowCMfiIkNGDT3/1JkvCiOXj9
NtwZVGS6DDaDntLcB/yhi0O0VTK0ui3Xth1+NouCh2bGtXP2eVDRZgzt6CkZBwwqRrUb8uChlwQ3
wBE4Fylr7u8/6pe28o9vBh0JDX5sh3S7cGS97dWSM+0oLFI+D153NurcfByKi1UAkR6cyESgNLjs
eNW+pU+yqjutOfZfFPL960jEOVWqiUKyNzP+wb9fwmKothyrhp2h/IATrP4kZT3sbdN9r7RC29Rl
9TWwPLkTQyrPVavmPHt9SbNrUUex+WhPA0UN4g2neEwuf3+pvgWgAEuYwT/u3F374b5PWhXBKRJc
KqknJM2hg+t6AhaHILvUJRGjrfupFI3Ypo7xyZLXYDAvZS7zUxwDgit18PahX2zcHKRZKhKqPWAz
V5VPgKPpORgWLDD7ZYcq/iWjpmiGZOUA7t/TuwK2WbifiqTWDzh2SO3OsosIyW+aYyUDVy/uf3+x
xmsSAq1CB0wDT+/sFUMBY83T3g8X29fj2IdZ4a/KLElOVIdq2irsYZravbNIKGBCboj3dB764JY6
+AcjQM2pa5m5JNUwwtHmuRsnzb5k7pAsMQEbS9vpM8gg1Qejjts/PZosh68eTd4uliwLa68PdMt/
q1XLIsW5OUzDdUMS0HpyUnFqb0RZ6ghMVH0I897bOkULe4UQ5pNpAsxKZA9C2s7POcvNjQmaDouV
xuaybWmx7bqehMjf39SfJpD5XXqW6cL4gouNg+z1Te2oNEn4FiCaxOy/qaxPeE8qtsadcx3ieNuY
7kGvixMJcPmhqxnZNiFAf//IQkugnYyCg5Ubmczrd0FfkKJ8HEL+0lrvCHWZQF4wwCQ5e9M6imHX
EeAy0E+puxXF9i02RSzLJe2GyZj0pzJYIGJnj4fK9Z3hxpBAV5VBJRqE4cfWjjkeD365rHsb4qbt
70se9K2IPfOgBekqC9KG4xMm1CIgEiOp3tMQ85djMKi172rpH5bnNzatl3GM59ojbo9tCsbAN8sz
GRZhktZIqXgX3wSWq23aUT8MCtJ1QOaKRRu74tC396IqQAypodm1E7D1MgNNX5D/BOyp+MMnYMwv
+mrSpHNtU311fMMEaKLPo/mHh2sQUeG7MmcnbmPAytYv82atZWclxn4ZD01E07AK1pa0rDuQ73NO
yVpqp7rogyMIa8ZuR/E3bZpD7fbmMznIe5RGC3Z444mZFkJaj8GCQmlH0etPWjUxP/uv3j7Zvw4r
4Tw/ODic3wygIM/NBsszkRo9RDOLRu6xo2c5+UD4qYMHByPTpnULwvsoDW/cQbtxN2NUE4KkqfXv
n6mfdo5zWCOHxTmkhe0GuqvX97K2AruYjFZb0VBud0r/MoX5QAZzt7P9YDiCzCqvWWw4O4gX+gI0
QLhzitzH8N3QaWxM7Umg9t5Fupz7gjpxRDleabDsFskGuzAz4zUT5fcR8Ffimf8vTzIcZNg1/c8K
m/PHL3L6+EuS0Pc/+v0w4xn/QJLMhgO57lzMnrcd/1LaoL7R2Rp5CEFeWI7/TRFy/oHCCwkMm3XG
Cp6vf51lDPEPJkNQ2IBBaL2b/l9RhKClvF2OGEroax1E82yE4Zq82SpE2ItGyjHNxqG/c4AvH67T
fExWVuHIO5zkVxZWRQboMbPLG8Rcw62DwuAgiV5RjtibQT0s+1LfohmdDr5TUuzMzQtesm3K+rek
f0F6Q+cSWTWR+RtlabkJW3pvYur044D6/FhTqNzU/VAuUwswmp1b6QoWUUwhUnPWw9zacRsbU1vk
3gxJ7C27ovvke452F9O6NaKnNH2nqDLcJXFIgDhUZ8jQebFugsw+eUOXnqRtJMyOKVHX4x6DZhQu
xsZbUjOzdiaVcEQswBXDRg9uyMsF8S0bNgeltNdR4Bn3bSLpUYh6I8HXfrA/Y952Fh7ZN8/nyOvz
976WHXEjOueIstbOEmTKu8ZTIHdNgyoQKcZnQ30kLnTc4AQegNDtmoBQKihr8ULsQwc3TtekH/PA
oFAUJN9UU9C7xXaL9nnJkvbkluO5siIqN4hFT50jbkptS2vFxJNmPJEdtqTYutN9e8OMYiwd0tRv
oKMXFJ0IsScsyyeJtMb5iRuPMr89bas8PoWm8pdxMPRLUxBREoQZOSlnu6kF/lVaoUk/dsuA+NM9
teUnnGT6BhPGwgtljWOgI6pplMk+Y6CucExWhzoPLlA9yDtzB31LWUdyxOluZNSFG1eGN05NVNFk
Jd/wtRDx1QUcBAg8XKky25BJXGySqH5nZuW7EFIdyUQwhItPeYjIZSjDNfxrsIIT21CO39Z5Ji4s
m7rUV47alUhKPnFb8GJK61G04RdvioJdlIB7NrviqIVlt0lbwPZmakUXQkHrRdSG3tqcB6Hhqudc
18Uxj8vmQTj52U1xhhIN+YwTxLt3quDW8+StWwzuUes0Qaw5HZcuCvJrnwKAIVGcrCR8eIUE/Z37
9LLJ4sL6Zh6sMq92Hbv8eG565ty/S1iJbKVP7QHxgzhORnfA0+ovpF+RzmSF2byvmS5J390XeYPM
xBTvK84RNyHetjowsGo7TrqO8DovB2F6l3wKn4niAMF0mJyEXjLrD4lgerOVvbMbJ6keJ9c9FVGf
rGw6tRdPueiJIvOk4R2kTZyZa9lMBnbhuS5AhiWLX1BfS7u/+d9Encdu5EgWRb+IAL3Z0qS38qUN
IZVKJIPeB/n1c7I3M4vBdANTJWWSEc/cew8OW4B2sjk9aJAosA4d0dSsftdxZwtl09peeR4qzSF6
AmaltWQEPXYsGy0oVJjMNka+amfEEYGb5RquSiIAK/llqXa8s+REDn+tZieTj9RHjxp0epfvNYCG
YGNXBG/KHBHwibGaqy2qKntnaLB4Negb0WxKB5mK64RdR4Ypi03v6NZYWeqsgVD4QOMY2akrrClw
hEYHzur/QvosG+4GQ2aD7QrYcu6PdV7tpapOFzTo6mF26mO/TtkOZY0O624ECbEUER9xD3mChalS
TtA0pXaze1oatTKUcCDC2zeTIb8w0K53qZYHcFWQYWjkza/jXxgRyT6N52AAZfCu02QaznzlYaiq
/KQW7S7ncD7k7XehV2LTiJNIycF0sljfjWzLMOYRwW1rybI18wY2cnMo9p1d2aeVFSCvhXezyDDF
RG0BYqicIWA9ceUjPZl10QWp0AINuyxE09gOlwUbuPs4dkZ7l7o4jO2uo0HMp5MC0yaOzUsN2NV3
CzuqNf1OjmSEzudBoGG4AVrZcVJSRsHBuNkjbz9hmgBaLs4QYRr4+gMPNdhOzJn+VLOa7mpDP+Wq
kBSKjrNtPJGeHS8PzN75NDJhQj82jBu4uGfWUxksGKy9jjE/ucMMhK8VScjYZ4FzvzgXAjOIkV2s
a9cVHFsaLmQTox4Zn8f//td//9U3bFP9wu1/l6TUd4LoWSI2xbUn/jrpDPfc2TlkJwx7b3H7hLTf
2yYW7GWjGFiqTOKs43R/dloDLCrcq8J6x1CRR0OFzRlNDMumFAHB+Li1NOZTvoztPJLunJxYRAZd
O62BbMRwqfW74TnZXmSpuiEUYeZcT2bsb/EARNVztuRxn7TMhkBklH3o8KAxVtCrDUE8F0PqlNn1
v2ztTWw92AXjTA9M0W07s1UDgKDDRnXQJMH3PC55Fbjsrjg8OZvNGqwv5Qj3AKTimPAeqa1LxJrm
mUXWSUvc/TIke6cyjwP7vEBxvcNk9b79BLokWKcXXiHFtwgADQdkZUbD4t9rKytUveKYaTo95wJT
MMscTpHkDWXWdo5j0gWhcUP1009J0n8oNftDD/UMZvR3ZclP8Mcuk2YnO9cZrmSfbw2dUNrWyr/N
R86rEDC04uVvwQxVRTrUx/M7arNXNfnqSYbXzPNaLVfWYVkQl9plZA9irKS70k+w78hvC35Wf4IM
4te9srFN+TuB8rFLxCsQtz4sltsESBDcICoJz68xmyARsvWx6cJKMK/KNH7mPHtof8yG4gfeCaWc
nysy9rFgf5AUHWo9l1yF/1bk66np8nOigIRO1eM0O196beVYbWgU+0r1NhjfDhx6RFMPHjQetY63
S1d/E1G9bGKkCjxYDwGki5Peqaw3qagvMFfQC0h7w4ne+u1qmz7RczfC5lW/zuFuc5UXDE+8Alpd
J6JeLZ+AAWIOMUlG1Zpk69AJQl9gnTd0+ktmWKhtK0xawIS/HWhwEH31o9Jpr3iHtzJHQCRTdYjU
8kea8QtqxSVw1IVdf2YdcTdfDIIeQtL3qmhyiGSuBoMNXPJQZmXptk4KcFadSHwXaSdbOB7fsiM/
JFH/DIojfSJdl9VUL3Xqpn7DKA+4lI/UeHpIG1XvpVqNT0ByD5/c4+yPn01d9hyiCW7x0bvLtH02
0xfyeFOflN83FtmLj2rqRtQCloHYQUe1Bp65PIbwsKVUZCfbhm49LbJDPpdQ52ePjH/9KcbWHJF9
8q56c8M8C5+jZ5BETfbtLhW3sZQKUf9dfDYN1+egDtkJv+rrUpx5V4EJwHxCBaiel0bvA9tZX6Zy
llEa20E+wMnQQZYCNW+clqG2ERQP4YIkCLq3wKk25W5yauaslhPCVskgzgL2VlLGjQ9OrJqxP+OF
Jf6YoIc5DpK1+WNJAnXHskekMCVdhCgzQiwajHYWVgVjLLd6m7/R6fGMDn0aaRb+0GL9Js7tw0X+
MKdtiFHlx6tROMSEiAiB6uvxgdTDIA+99lWmlb1VqS+rwoLbHGsfhok6yq7iZysdflxt0IKkrN6y
wXxR5xs//08JIq5odUTp5JJsFG08IgWiMsw1ULvL7yIYhjeqq4YYsYXPvo0ndcwPk2fLADQ2fFEz
3XgJWQZ2HSqERQGPesf3JLarFE+Jtuw6lyhfyVa/xcGPr73G5gzW11yQPMy6B5ZAhYfRa5Y/Gsab
sIqr6eKsZCh5lTlBDqrJPgLSNnHMqFHM9J0K6Y4FtPKaL6d0j8gpCwpKppfeRP1UMt1rHIvijSYh
a8l+WT8c4IcYwO1718V/nA7YEegXCjmtutg8lY2blmygy4eShVWs48CZL/52ab/6MQA/iXyMzUp8
yIvyKE0KDsxm4EaHxELk4AXgx7yTMslHHryFJVRJ3K3qfaAIi88GqreYhf0efNQ2g3nrTWi67RFJ
ZF7l/ySC5m1BDMYUu+dCzsc6K1iclKi1W3Xp/cXVxtDmkuWlW94hQdf+8pAUliOTWJDNuWqQ2KGr
S+jG9pMoJxFZTq+Gadaij586gH0QZVfqf9TIvvfReDCqkqms9sTBzDvMrua5yg2ks1JsYKZpGwb6
Cx/ksC8LmxKu5EAolGsqGJLn1InaWOihUwNJSkV7nvtpvutD8v7AHVctfzt5jX97Cqdt3VLDDeN0
11JkzaaOGD0uCVJRjW+7UJ9R13MkVFoXet/W7NWBxVQ7DEVV8VsUr0xwkNJq3gebP56sxTIDlrrP
+TSVjH6lOHQzjAuVMs5t3c2YxAA8UjjvxQMTPa1uJJf220MiWBfzdE4ViBrkk3DFOlWw4kwIiW0u
nK8htaeAVAOKbTCHSmHclF4tkGMXr1peQbE0lgiktLtpgoZqbZNgjwxG72Eh4GSKHPwS6MY+q1U9
p4nHIi15MR56Wril/uQ6PxWD1FcpnW4rFtNARbkcU+dBolmI/ehH3Xg+W6o8kwM0v5qSOycxCAyb
pTyh7Hq37BqZfqauYM6bv2wAD21eWu+4J/p5UKKhYXU3JiyfKocvxUxG/VyR1W/H2m+6juoWFA2p
SnTNzaCmgbFYNjI3pHWwKLegeLyN1yd/m1VYVNjgPi1AbWG9WunTaE6A5/n1mUGjLMt79FYM2VZu
NzAQtF4z0RhjqrEALLDLLFndbtHQhu44SV/wUocekq/Niqghaot0CaUU70s9MZGd5H4m6CloRQGw
uLN2Y9tBPgBwvwW1dhhM1wqEfLd0MT5X2j/QfalqrEel5WLrK7MHxFp6u964amu/A7kCjdKE0xo7
Z65sdz8lyj61UxFx2US6PcGRBAHE9pgLqhb1xnW5lgioSsn8H9lRWRg2mkqPubqtn2qcxKm0tWOs
tLzYabcD37DptEluunqsae3n8QQwZkt2hLEj4xIPQzcDcGfBFDo5sVPiW9iTFY3d+M80MzvElOO3
Q0wQuXT7UEEJmKIC4RtmEt3qZDpN4TBzlPz3mj2e/SntQ+kJSuBOgqgq+307Eq3FRtwK3QaTSiKF
CBI5/7LVY5oNjLZYR+OB9vxNvLIMKAK/KAiMsMW5BBwpqVDz551fZ2dcv77ZvvIIZOGaOsp2PYGw
W28oTt+EG7/D11qf2X1rUZ+q/9iN/NrWCGXKc92oRU0RqQCNI941djGkbOypmGUwtbl5GOviwuTe
vFXDAXYr6rDWQRDu2IR21Ud9EfW5b8otuAdt02vOK5at9dyN85Npt+VOafiNlv0yNScLkUfoFu1J
E17kKqCySbgfD0MsCZrX9WaP+t1GE2u9oXKy3lNviuhtX8faKP4khIfpJblWzltvz+62XwT/T4Dx
6tQsx1WYv1XlsDroTe0E7Phtcrv8FhfZ1al7ht9JXUejo/7qrkl8GfTSyJhm91BO+d0uLOXcSl+6
HYbhdI16t8wiwuu54k/F5CYHzJvyOq8H4hLY58xTfGuX9lnN4S2IpNvFit6TWUV30I1FpBgTqNLS
kMgVqfvMdjF2TQV5ung08UQ3zL7u1Mur7NDm5EY4TPH6U47JLY4d5erE7q+qSvKNoGf7InPjLdH3
VlRpM9gJB7EqtR9wXqGOb2q14A4zJtKhauNHOJ14Xhv1rA2PXwZh25YsxP4g+5G4H70m1AdOaqZ6
T41gMdYNs/axGA2MTIhDJdcX1sAxIAXNOqtqh1lBrUIlM//WsyZ2qdJuE/uhjzDpODKb2UPGzhnR
K3FxveRXrFtPDVmxb2xYx4y4JZ20AjxEVsMOr1cCIrG9eIQ0BaXb5vdqst5gYGhho3vWlk/qMspS
3kettP1WOCdpLe6RMSYAtFjfAonk51shoY2GOGeZenKwBZ01CCHslS4EiAGcKcao8KqoMN56FBRH
uizPtydJ64BuFL6Y5vcGLgQin9DJJndlYR8FpOa0kHlurHjdTNN5wSWmIDlTSvOoevY21139VK1i
1zumToIrYOiaNoBPvaZoXEjz0duMzbILBgagIvqS9uJogEOmrjd22lBS/btFQwLwQLsSk3IjGy/1
V50Mrc74V8qGPC+HlUWuiU9CZd6pkV5dQAcBbVzj24inqAlbtjKZDRLl8YfGY/OTzI0V5a1cAkQE
1cElJN43Zf+gQVFMlx5Fnz6SgGmNFTcWQwpI7SDavih4A2O27ctUs9ixuMkDKo46Le69Q7Wlll81
EshN7i4/8zKYFH79X/QJJBd5iv4+M+KLsctdetLEfKN5od9ZXjBNnmCZeHvaLJCM6YpoRCefSl1p
i8amlRerwcKQG4+oVsXsjppRQqPuP43mUAOlQ8BnbZd5/RmFhitA3SdYKeJSecmH+SNp/onVjGqq
AAT4p1q227Ku/hilCWOH1GZtMu4uDa3tKC/6TPxfle2MuQ4zFUFfFf+UAtMKCOQ1Nu6rtClJxUlT
/urOH6UmHwxqA+6XkzrZWzkpwExQuNYK2J6msELgJMe5Ne/uBAvXo9zMKn2n52ZPoh7/hqv3t/Dk
kX3a34r6zp8q857kiB21uv1Ileybhst10c/JmatgkAuzWtPpfSfLmC8TuJj9Og8nThyjoDEvZYKg
McffmGCnlq774snsa7wsLi0Z9LmtMur3gvUxW1Eottrj53AqzI8jiCGOvfy3kkrF44XKmUsrJn1j
1nLSzgCY5IZ1d3uboIIMB8wqvhPZECWJ96kT36RjXVKG4xwZ3k9rjZtUZP/62AzjljbYU5l5lXNG
0B2IgNige89DxUj7TQLLkEdazb5QYKI2WnO0vu256XcKAWZTmZWv0jSv6rgkV6v21KhraFq6h0oQ
G0BA5ulEoZT8Al1j6AgmTlFtfiUeIj+Z+4804a0ha89TmXHNfLTmZLTsqWnryfCSaX1zIaGgzeKT
rwSJgBRmOEIHTmJmd2hidkPHB+OtUF294jGy7MRxlqo4OpmqRS4jToYIor6OoNU1JU2eaDmV+5I0
1Y6qmHFG0fTXcq69oMkwflU8yuyim0d0BlWcZXUxHpx4PdYcwhoZnaFnc5qTVFCfAL7UJ7NZv3jc
nUP/EBsvHVTykQ+P153q2TSyQzZpGPFiYh5rjYivTCdykFI5DYXpAGF9AHEACFdUfoTh6bVDhGXr
pc8zyTVRCRsxVOb6bNu5POUl+VO4w3A/k2sHvlzqr9PYa8HsaNN+yYvntpPFEdkkCV2V8xtTMlzw
sNyM0cVOJJJ/gz7GJGgKmohRTFHRz/iiqmkKGu9ZpPW6JXdvn06C0NbJXAP4icu+W5wXtzJooNKB
12ZlvNU6NoM+dVLP/F0to1fgfopWgFmO9WaLPg06SzrfhrTGOpeLMUoa5Zeb/8L8Id+vxMTsm5pg
y2ZAFNEmdYI+GmXX4iYsGNZmYdmxOkevMANuKGObAvnaeFXZHKu54btOm5vQ9frQMZKf2mE4ySz7
bPD9Xr2KcC9NjH5jTt7FrZ75KM5yVeddZ2n7uTDXTbH8ApTOD5hzen+ckxEhHIFXdq9ci9qeTpoJ
Wp6xW7a4G7S77SzGiz2b7R3dOYBnbwo9dx4izS7ORqtkRyhUKBgemLHRE/TwbTpELW1IWzPsLwoW
AtQzkZMLvk1nedZnLDpdTfCVYO11GHWU2OriwHnqbmrMUsFC6mw29a5tbR2yF7xgnBv3doGHjA+f
PInSAWW8NN9ksezz5sXyuAw7dfG4S5Vjmkr7PisiQrqHWVOUp6TvDV97kF35pcrWSE5sm5ARE5RB
N4qgOJbqxiuzD0bmxyZJVICG6Zfl1otP1M4e+br+4K4zpHN5woig4ghRRydau/FPmTEob5jCtu6t
gDQaqP20bKbjuMxW5GUKdYhIrF3X2Ver0zQOpvrW5C8gfiufbNEOhY/5kVadhLpF1zMxRFusoIbf
EBporFmqx6+5s44kZDY73R7gu/GfDY1VnwNSEilzGgI3HgoRTPoxm8uVo0qoG6tPLxoMNr6+mRrL
fFddBZt+Rw3fl8WXWr2TPLX6rqQrQ/q268VN1ZIS5eQogkXNC1qfvI1WiyBdpzQMnprWihBa0G+q
6VkW5qfuZfzxJKi2FpbdUl9JY1lW/c0YxkOXj8cqH7ydMDM9JIf0nPZMOvESWsdCiB0T6TmQI/s4
Ynhz9OESx4yHX9YY8LiomWIePYZeHC9/FrAKL6VRvhk1q0W9ar7G5iMVqnnMY43aYqgOWFxfhYSM
y+aS7PKO5LzRYs7HoGlfN3NUsta+xgx3I3MIs6mYT2b/WXjfY+fUKEfZys1K8+zqd62A6Lb66dok
u7KMFYCcpWRMwNg8jxvMl2rzzX3URpzT9L0lyPG2Gfy+Vl/N0bp4vd7vea03fc8JV7Bzo9BSJ0ZN
cONskhK0Iw4Ak4xR1mwMYoYn63FSFRbTxDqnx+oLF+QmhuyN2inyADGqCSjStytH49aDIk4cb3cb
Fj74orVUVk3GH4KQu53lVh7atia+DSQ5kAVLNuIsBU6ugigJPCX+xBzglGnxFnSEs+vn+KZTye6W
2AqzwU2eHoGtpICtHh6qkfX2fBkds36i/fMHbc6uBd3cyRMgpugcD5ZUvgyvql700oWlDnRK5WSx
a1JQi4ppTQG4VHQ6v9u44jdUTZSodcqdXGfJbtCFgbUeenwKi36TZT1RAA2/07TGC3rWlmJ56OtI
4hvFuIONhawXnZGl1KKOYvRApCj5j3La9vZQh3bnZVc+cX7tjZBi/GeTiW4YjwWRrOzbUBNxOSHY
D+zektuKlGxKyE47xKULCth9HEQ6FXSWTuyoRv1k3nLNXW8ILdPrUDNIM6W4pEl5s1uWzASws5z+
zQQ8PTehFcjm2PStgtpwJSU9r7CYe/OIwdYgjrsxJn1rDS0O2gLncyXq9cqWKeEH0rutbGA+9Gu5
ncfxPrIHOg+O/cZoXOcJmkefcIzGNdKvZK1IkyxfWj2HTmJXLFYNMiowNm4TwVvhTma80Rin2ZlY
37U45Sk+9ZNmXEpmoOGoN0SyxgKZHJnou04Yp06L18NEoEe01HOz6zn2YSR90AX3H9Sqnr+Ol4Eb
5OopTciUwAgAhveHdhzKED5iube4oh8z5y2X1fSlD1gK2UGGSgWm0utSfZ+R9slkS1Wv2UyXV7EQ
gldNB2Y3B1M9mw4BzqPrvJhYyXy9cl+GfLloyhiH44gX1S1YDa0LgocufbJb8ZPXTKxzxFO+Pf7F
P5Htm5Jo9bVnoCwJCPD7mdTw0RY/cyPvj+MlWf2Ztoh/hwvURTwSYONeAWyTzcE4PndsdIEWMRtk
LKCpJPrViiDOfKIze9W1ycKyl37WDAbNftxTLPxmbjtuKvvc13UaDGvZbFqtowFRY644rtPedyeW
NRmbrkf89n7udq6qncqstrCus+Yk8RRcNNtNYIPBjO1jC1xlwdA1bQRpaK1Tvek8goyMKV9TPfuh
Cyy2/5WLKSVv3ehXLQH+iPhObVbgcsRAq+urrVd/XAWJoLtqrybCiJhkkpB91nvi2KlPd7pHKXnH
YjcC2lWNEIO9bVGTqn5ClNg+w3295MRBKYmN3gzdxIxcUan/4sPivbAz/Tiv2vhuNG/ESjof0Ktd
MgxzNfzvHwddeSUYotg7wjFPU29SIxkVAh0FmdekD2+x6NJDS6Z4WGWe4O5nZeq6BWKe8YDhmyGh
GhUpNjMN4Qr2v9+qmKtgQLEQ6rY53/uhwIhfcix1zGLTNU/ehsF58sreu1UeK7jWoPpq8nA26Ir6
Hu+jR4myo+TswWnHDkzqLQniAxMDCpfc0h8eguI3pg6+KUZ7UhdW98KLpQ/t8t3JrrR1mt/i7gII
O78+8noVMmK4CIZoggYa8P00B0WcW1txjtKuYcrjDmbbolhPLH34zHoqsHIQG3osPOPcw0z5zc+2
naOMVtOVVhrajfk7C32TeG28W8mN9QvOZm75dPyTJce2We+CMJ8r033rGVEAkHjt6Fa5ubXa3GU9
Zp7LbGiDZjbnUNHMdldr/Q5N9QP9zI7QzEY42ImX+/xR+i1fFr5Y8WNYhXNIHlv1quvwpY0Ti5HE
WomuA8WZgxcNZrzhgVFpxmtcEbc25CPcP3pCNADGXXF3UHSzICu77qnulrdRGb8mBBw72o9y08th
Y/TrS0vPcMA4uoTWgqi7YH+trIU8CpHu+3RKzqJ2FL9T1GRTEWeeO6V9Kr1zkpZg4Sxg6PEQl+Hq
vaSjvUS1un4Ak612fc53ZmXaXS29S8r64dCxB/PLXtxJEi6eq1IPieqlY5rCxnpsUjWiRkgNvqUz
ZdRMkbEd+uGapK1y1DBlMzfZ8i0Q8gt/Dra8inLMPU8LS0xK7HLTDk3xMEEwd9E5YMkI3tqMeojl
phOqExEuPVOaTmG2kjt/+S2SwMqZYI9Vfsxx7Yal9PDKa0q+m/OH3zUuDjWZMrdBe0IN+m/GaQ7G
ZvpndZh41XkMjWS9JLpl7JRiPdXLROK/bMcjrrAHs/2Uy+GfVo7YNls60IpYklrm8SXvNT1Y5Oa/
D7IjO0pvCysqrGq5dfnDwNrWRbjJDL2/6+mA5t7zhp2dD63vrGq1dUdq9G5ujNf//rGrwbwK6ZZh
p7jGWZ8n64zTM0gYOe9W5kK2CzFApMV2iqt9abTOvej5SudmqxaTczQYSu27qhgPltcc3TF7j9eH
eM1x5+PEoUcY+OqeXC+7z8tMq0Bp0NYlsi8y3je5uX628NkR96BQSVBKsVdav73G6jdrZjNQWjnR
kbaMkMGV8agPXVjlr8k4Oj+4byaylTPlyWWOsB1pK6tWuHtnaOdtmetGlNQ9nlDXYiSdroRJV6w5
GYx6AeblNoIujKy2ZJanEyEa51B1Raf1x560xdNUFzz72q4S/E34P7durGziZNiSeAeVdKk1343Z
spC843F5z9pZ00x6Ao9HDc/oxq6IOCYzbPT5C/JN2oGL11x9PngEOm5o0NBHOHqkKUMVySZrg3lu
bs7oVZfKSb7Bo9AX9urK9UHg9aiYczBWtInpPEkSQzR0GH02BHR76gEL2r1umjEyKkW/LnqsXfGN
4N66TzZzhiZJk81Q6/+KRZaEsJu4pXpzSxZhc87Hel+b6df4MapDsy/pQVjqn8bJ+MliMFgzYGdv
bnH1Fvl33Cb3Wc/Y67EUOsxZc3dnrXwgTTV+JAY/OOgOJfaawB1o5ytrIIh9EPLi8eBsPF4E7vvc
fQekc9EiRxrNzSYSBM0NkWFtjP4JBmw9OFZUZvp4xOuWPuWm8/y4HLI4jz/NxotmAipPJWEG7Uz3
n83qEPRI309GWXVbzYrlllXpLcvL6vL//4rz5LubxnxHknkBw0BfeJ3H7OSU/GCmBggZQiVqC5nQ
e2romhRM+cTQvJhtCiEDiURAd0/qZo3RIeuVHr+/hTRyTX/QcxPAkPTTDe9m5K5peS/n6qWY89c2
U9uj4Szivpq0V+wNgHzH061p2JV4OmJTnRWHm2rpORPGbhqaI24GdVvFrnHxVG25ECWlTjAPuuGp
wloRQLdGifNI3TFHEx0TpyVo7g+zYh5aAEULpU4zlR5c2NybOK1+DX24lqiL4G87G2st7Y0kqYHq
VJ868GOsuBhzfCZLfV80903hidvPFgP+jPZ5MNwC5T/zqF4k7qkMZwRyGz0fkfvLP/Nc5PjMmv60
VMUVT3rNqy9Z8IImZ2Ma4m47p2gdTimykUlTBGgXLZAP3azlqTHbWwLF9BihGmFMgWDD7jb2HctA
PcIXqdAIge3RCkee6zj7KJlAzsTAByigGNck2nchrebMS410i0FEmVQ0HI1XgTD3DuNg0YdwvKap
zhlr3g1kzXvA6Dura6aIPhIH+WRtejW7LXaDbk9oGv33sF/qP/1MzY1kg35mdm9ozY7SoNKIswEX
b77Jc5vFKmnpnVj0EtdA9jXli3tPJ+NZAPjobBcQNXxfVguOzi/V/joobY80NH9bS5inMjfkJrO6
PGzrxjh03bKEpGxA37S6LpLVDEDcYBygjIl4TmTqD5C0zx2RqAezNG7DnPWvEpIM63HDvicpLc2U
mwkjBuYDEnIKq+RzZ5FZINRhQQWj/zNcGOjJWE8k4Etzm8m1DSeEKH7G+qKd5JH402eC1IxAPsDn
jk5+oF3GX7VOx9Ur2k7tiZyVJhvUhHwB1Nf6U99T1BGZdRrslGcyP0kjh42DPVPxph2Mja+HpGpF
lMbMZXQuQ3dz9O6T5f2xax4AdhnRY2tsBj1DYQfIhQ0wPEZuGHQLKaxDbX9y5X+Pk7UexVxHmDa3
OjLep2VgfFm3J0z6fFniBm/kvdNMM5SO9Q/9NuK53PzLyXYYgL1Ila+rfcZs+CuxCe3oZP1mwkZU
udVy7t1in1ptf0+VwKoy83tKMcTnVXstu+UTza4ZJJ3r7DSbvNY+Y06rJOyg2+FiSc/hOq2Tu2fA
x7EW87g2SEsKMSqbGojAHg1ic8Th/wZkANGnOzmvU5HzXs1q/d4+cklinZgsAuPQZYiBIw2mAh9M
bIkDZR4+dYMcH4pORW07gPAqy1WDLQwo1Sayi9Fjuas/chw2hVsQJDHMT4qsqm1Xx2BlyHbyh4wH
bNX0T7NgclJAb/QTF1mXm1fUz+Ir65JP135vUzg0c2JMe504PLRLOU+fbV4IoSZ8h7C7kEfqoV66
JEpNupX5T3nMS6cm/VdRlLI5YLWInIGLQb/nWY+c0jVvUw5Ve5LuG0+SG5B09eKuAHaqmNWZ1RZR
R3fi6yQ+HTNz+ZqoPIaWnEcnXkx/MYwvh3A6lDdtvTO9lFSM9aPtxh8+JL7BgMUDw7O4wIRvvNaK
uHs812gR6b35HM1ZtXl/KrpzRQkejzu9PMLhaah4K/rOV3hfCOBZ0/Q5jo3hmmfLq1SUk4KmRs/F
FFhNZm6NckalWmGPBKzuG+ZUbgoD+dn6XOuNutPS4ZnR8Lc29h+kfPGdsIMyPX5ZBJWoCQs2DeV6
jdUktA1wNa6JKwrSEK2RzNTn3prRuj4m+VBvdiKO1z/KnPjxQ8I1p5u51+dLnJ71zgZ7r5TxNs3k
xlndV70jIk8O3TUl8ppofkYKpMtMYJwC1D1cDY9wBpZ6XTA3KpVqjumMDVeF+u+hBB5RwRM7WSaa
2BarHUAon+8fZsGCqV37PBwdeESmYW3ISqYDK5O/K3KLzVoZ/zJ9em4UHnfMjX+pJ8OlpFNcBKoL
wfIHlxvE8fQ8Z0530NX2F6Em2UJVPx3aAktjNTrberDXk6URZzEmro3Wu85OojQWNDyaEi1mve4s
UKJgh8R6rdIQCsctb8rmlHTWrdbGbGeWib532ybMKzwEvTKztUu9PCoob0D4xOlGJvOXm0FRL9Pl
bzug5dQfWkx9GDRGFXKf4Qpjba8SWzmo9/GNuLJ/LFolfwRphwQs7hi/19sWhCyuwiWPGkpeo5Zu
NDPGM3GG7xlUGUfeYxGN2ZL5S2dzo3FdJjyw1Oiasetp5X3V6NsQRosX6Yt9njV1DfXHeC9ODyR1
zaTbFGLLtqe5MgE9rem8V1pqKOZFp7gUvKnJ/9g7r906svw7v4ox9zWoHACPL06O5GESJd4UKFJd
cVfYodLT/7/TbRiGYb+BL0ZQd48kiqdq719Y61uUgTwZkkr2rEiF3k5DuRNN71ANlkeE9S+MZNJD
pTkPDeOarmVxmyM/8FlLsXyzrv7Ud0y+eo32qxuvLRLSrBre+yWfsP2SBTXaEqYGWKQ2iZmT9RGh
1rQyZHGxsMu3YVRDi22DXZFzunH5GNpr3qwQW3HB1GQ3DHmDoHEzsAbcZA3p9PK+Ta8nqF+Vu8ML
+E7F9LxUbL24Nj0r/yH9lnXIwJ3SOdEu1yOSW2RGc0tVG/kHAVBrJSyGOFMG1aCPdb2Dtzg73V7U
5rVc8IbkJJ8xJMF+Uy0vH4sTbBzdvC3RfIT3g9h3xnIDUWDl2dpsSmVNayuVe6uWfyyvsDaWn+zn
zgFpop/uaBw6v7X086f5w7XbYSM8a9x0fX7WZVfvciwgK7R30yVLFxrHcRKH1nTtqg+CR0ea6CTK
6KOEdmRyMEPzFJ+kX2MHDb1iH/ZzuQvagfwsYIqb2V+cvWbjuYZ6VJ/sVpzdcIlOfG+SdTQYb42C
r9gHwtw8UQWnQEBzFXl3DKP53ErkE1NuzrVmL1HVeotS4XeIdOCp9UYW294+8OJLN02njjOLESG6
lxmQVtKYbeBP3yUkBLe3XhsxPs+uyhDxZB+1XT5zaL+V9vAqOuAqwrqvhuvtVPjAFppJHZM6/xUt
m8Wtf1RZ96rgsfaO/0I7B86S/mVpVtqa31sZXjrIucif+QLSd9WY18VzLC57ngQuhW+7Ty9h4P6I
CBnadgoCbzEV+a6IxGlJEJ8rXpFDJl0HNFemn01IaJzrNMiPiCfYT35/DDporqZjZNyzwLTrCSxc
62xb3ZvNUFrNYQmb14n54pTzu5fCaTduC3JOLM8xklZVdS9+ND/VMbPudBg3LoTRwJXvXSgv6NK6
tSEiTI0BQ7kcoOmg0yOCar+tylOVB79D44yUpbBaGZm6mybtrTVZX/4VSKBoOpY3I5jOgs0UvM7+
w0T9S1QaqlwXdQiTx8QZv+2oeVFIpUsQzRGTp5Wy4AkGeNPcKX5SVY8g6NS4HggsC/0+vNoot1zK
uRhfjARaii0TSGU9PlK8wvkqPnyfTRbPwb6LovOiZlZpIIajyX+e8hIypUHkCKaTj3uGLg0ZZ3Kd
nZmSLYrcd9Hse1qag7LZT0DfN4xfkZLBwMnhYuDjtc3K2IQtkThcYE2GtCpjYsvotYCs0TvsfAUy
qbgVNaKEKrOqzZza5RUjRgkpuvmK02NZu4xzPOaaPtBdHK73LcCPSUdHOINIkM26Tid/699NpKpB
d28oRvFF850Md10D3yJgs9ZUj64h8a4yTwOiCkLjvINgR0XQ2Yl2dj/4FsN7+5MNzNkxzWn0XsSI
GrfIGddOdbJDXlpvfJFe3Wl2CX1T4ESnjYhr6Ahy/Jz86FlGiPykYqtKLGNDhYqpa+6HNQCx+kii
26XXzKWzEWrRnHPIzuVDwy8fIp/SYURjykwkQ/h1aRdIK3ML5q/gGUQI9EMV7en+vxTg69r+W4Bh
ocBz78o+VbwhJ+B6noKPaXD+RE59N/x3v2iguafvtA4q2904I5PoSz55hKtrNOohhoAMzW3abWNf
JPs6R1DBjplJcKKhdyvag904GXcLAPCUTVl8aMfs2VSCeillNeUaCcHc/zN1NqLM2TsaRE5qbvL9
1Fe/EEdzNs/fQ1b/Nn6OUFvl/SouH2yk6ppyZe6tYyaWW9pUYC2r4LVPWyi6+AdRYNUN0rLG71GL
hx9tz2M1olBYR3n5qwyabDeEWKC7wNtrzWla190bKkMGeoIhLJmL2ICS5tMQoM5IMR+2d2v8vhoQ
27PXQ/DnYdJAREW5x2k4lmGy1rmzWQa7WoUZpBfDZnIVaHbYRQswoNbHccmbVQ7vckk1lY71x0cy
tG5Blo3NmB4yC8Vjm7Xv+O/7vWPTmmS7zkTdNo0Tj5okPLutsHa+jVshAXy75l23qHLWYRjgjkzS
H63iA4LUEhWwZ00ZOhsR5ls1kfjpMi/ai6fAmsTZE+Ep7tsHMsxCeK9hiHTEYqN7F2QyFN6hw6i8
+S6ihVflIwoEGvaXISHtwIzi6IGt3KiRCVQr8jUz+4w6rS42Vpsc/UmwograawlDi9v+x3i3VrQu
8gIozI8uuFQcqv6TTTaend4PnwrVX0KjUySPWN2QgNGhAhigz+l5BhmTIHoWmHoagRhsWizUyAVj
VxDG335ePOm5+VV50Xces/ED7tyyKokHxm5oBVbe0q4TxXuPDzI7x5b/0QZ8whifwrVmNtfX8nc4
CeS+brHreh7ztMi/lbv8JcTwLB5RjrRU3tBgNd/UboQKQ9zqFfn2N3ScdUnDcJ8ACQnpvWkRNzoi
eGIoxccyJ9dJI/YMnPE6eOii6H6SDH04B+0G1AJYbOkiyM7XM7RCKgLy6sSAPIfHh+YIunbI32K+
b8zExDp7AKKGP3He9TZfTtYDt00jVkuGU71i+LKrGMr1VIp9UzAMz5tNaQfhhsRtKi6XrT9DBrka
6+fWaYYD0uNrk8VknulgZH9MrqmDOLtHwlSHfETxXS2zQDQdl7+YQL6VA0Jc3xm4QawkgH83ROvI
Hw6zmQmVHMhIcV1kiPA6DfuLu+Otm9aI0syKf4VHxvyspC82bveL+ylE54gM3ZWSEtUx10ryAAYp
8nScUnRx1jJu7TZjXR5ALlkszZNMIJG5ZPWkN3aMmMmpghWuAszVzYLjIHBvtjv8EEPwK9Jy4W4I
fNT2zgoNOcGd3TXs+2sROb99f+k2EfCpNSvTW2iP9VkSvuUtHxkv91iBLp5rbvEZGhvsVuutcU8o
b8d1n9kjVzIwVta7m7Ti6zeR+weHtVyRNnVcIvOnxYW1n7l6QsqhlZgpJxs2NVV8tYekI4FvowrZ
nNLXTKAPoKeCKziLk8BJjEA3/stJ4a7WwmU3vxwL7XIue3DqRPgZ2lI9IUbaWU0N1ZsTXmDRmANu
dsSb1Q6Cy83XCgYVD992HM5Ky+fA9uJDJ4cz/SiHYo5KP7LgYmdBua2sytlUr5aStE1UQAQuvMgu
Q1sdMYEpijvkPJZUGUOxkfm1g1rJXvG+xhT0olCMLuVoD6dJo8IbQRqBB3K9jcdQsrWjz3BOwkdH
CNbRNJ4FNpTMCX6JhuPIZA5e2+SP4xUUd4P/EPn6qf49Ws53rxNMUpyZYWx9oRp8mLygx/CINsTy
9LcdzzXVVf0aFT4Zg1THGeSYdREMGHS4T8CiR7/KWVJ3Oibdpp2vdw1zoKUNfs4aVabr5nx5XHPr
qjAsgr18RuONCLcQ/oedUhOkQfbLpkvOSBo89PatFe7RdM7yNPjVzlQ8acTx0sJ3dEQSszduHuT6
ss9QxdvDxqHTLTsRHEzqfMGJR6QPuN8VZlPESG3mcay2NE8RuHKG8felIP5Wd+R9sHUQrvJosLY9
/e0x2gcc9quspjAxafLDzYK/TKKILB8fctn9UBl+pWLA4Z7xQqQRJRYRchgbmNp0S/uW9ElCskIH
GBdJap9HPyMfbG0PdF1T+qtyuUH25R1IJvshcUeJ0jrYKr+GfSjc7TxOWEWXZM/4RB9bzs5zG7m3
uuCWNCmYSzYq2XYoEMOlDoPGdG6xe7vI66JPOYqEjXR8sBd6PiI60H+HuME6g31kTrqdFS6fsh6O
thjSjevc3+CYh9KdzbF9LWf0iIWTZRcChYlxA8RO2dqtyiVgjRp212AmCdl2cXG4jn5ROVNRH3hR
RvOArJL6Di7Dshh/yy6J9g5ZN99WbM11gH3KEy994U3s00GY3oe1Za75I3Fl8SEgi4qoctm7PDUJ
6RRZ05+xI31kfQrw3W35ODq+K6tSsxAa+tpaozVA8Pzm5zZQBjGZVZtPp6lVtwS7y6YSuBZyPOlL
qZdjVTA9m108elk2bq2wStcQ/bbNOMwPS0WNatEMTt8GdBaTCWKn+4Rga9ydFR8t78/YGCyz+fBY
U7ns8Ivnm/l+K/FpH+c0Z+hWPaX2lywZ1KTKKbamKn/GJrSYZnrjoWf1fSXQYsYXhJOkZci089ra
eQlhKEx1Xz9Iyq4O7e6xq1OkCw39RocgeWoG96hqZ+bB0BX2OlT5mD8qykyCgnvTH502/Stw7RiI
8dq1lpdaCftFvLO9mW6Mc+HXgSdC3LvsArfxX0wk71qNNP8TYURoi1cd1pjAdBUeEmk9joIpuIIe
skFxnG0SnWGicYtuR2HGjExtHSQArwYjyGMWTzfHyeznoqnMqQqqP27rVTuVoyxQgYMgCcgRDwRS
DQuAyPNdhOF4Elhr9Dg2Ev58lg3bIBefwApcfFqmnuSqd0MQPdMoz1U58SFhnF/3cRo9xgmwhB42
RJqr/BYY7geDxWVvCvbfDImZ60emPyTZ/G2VqjpFpbVWBBu8dHW4wmayd0LE2TJvq1XpolLxDJhp
FXRHqKnLbkqAP7CSqraEBqyIE3QOacFWbjCBuxsV3XAezja5HeaSzth4HIMJHXnodPZlXG9HJa5O
y8jEI40QxY1D7IPNZcSyvVnLKe5WaIe9r8kmSM1gEGpz193nqL7XS5a4L3DD8226YLxGxMMslpnZ
oQX3uLJ9qZ+ieUJl2ffkBeCmDVDMsb+Px+2CaHbFHR1eS/WMS5hiJNPDJWCwsZqsCmmlh9CgL4S1
GWW/ielKbwWRsmwOHo029kYW1K8ONlycZ2QDzfNnbhKuaGSt5LOEahbrRhEPVNfti9HUw3IJvpRF
MU2gZMpSfNe64w8miocuJ8Yl6aFkdGJqNuD+u/sSJ9vbR4vZx6kv4gMLG6yl4/0wcAQDMu4Op2nF
bi7c8jDd+Xujj9kZjYi7tNNlHIkMGCb6ThYzq9zpi5/+vU0mZJp0IyI3Jo48UMF2fF5GBTLVNw1n
FKv0JeNcg2EU1tFTkdn0US6OzsR5pKGMVt0ys2LALNL3XFxd5/L0aecXJxUoTL97M6XXn2U0LSSa
PSvPCc6tmx+yYLpvmeKbpIfcu8p5S4d310JbnLoj5hMhD/n47XCf6sPoDHRkGLxa7ywS450ETfjG
IAhI4PzugxjFIOMr9BMi/Bq6hpofTzZDOuRdrD3eEDjnB4zuuAJLatWl8I4J5NzdIoZTqy2x5aAJ
Vce8NlYvpYy/HNQDK5Oc/dTrT2ZkooltjUE8rVvKLCetWtQuO5KU7y68gSgFRLpkCLAqt1DrIcwo
d8znCWnA3Sz6auGyKNktszJhz3RlGlOdLMd5ZXo+bZUqnnDEVbvQjGBJlNhaLAGprfp1PHfDqYAk
X3A+oeFt3tWY1Qdfuj/tivWzw1y6RzuJ20ScKyunzgrqYQNxAq0+POcsYrbBG65WnounrEqjT69J
4WeXau9CDGZubtt7RGzyCKI7Zb7BRjm3/AHecX3T+rlf/PJr1OWrcrnXO89GRHwPQs6GO0ClX+VW
txMshlYwkfSefZdzoj6iO8DQqidSsI3U1Z4NnFzZ2p/P0Eun/dhbLLomkUFMYS5p96NPdF9hrY1v
mJUF4yekzQpIRz5iio9SZkIWHg4JZb0XwVuaqPmVGaE5No7C5z+jUfXwqzLA9eaT5dL30KXLlQoD
dba6jCOk84unJCeoq53Rldyhy0k7+D/oDl+cPDmWTmg/JwbFZ8cigBImuBpM6/RZPDEFnzjuibra
urUzPVdx9pX0D8UUkj3is2wj86nZmjQHlRLY7CR4UfedhTrMw5FzLBjklPdv1xDTnMXjrNiyTejt
uhk3zRAtq6rM8bbSqK0tph5dM9UMN9HbO4iJX2QJeAHpnrYb+y0eENDL+/YYUsiDDsxDAzQdYE/a
bK2o/eCIl1eGvHel9SEj24RtrmT8ZljyX6JAqJcpp6Fbhqje0Y7ddQkBI8glnPcIDVrC3xmQq9hq
2baW9csA9pZtmfPs1UHNLr1i1dQ5zVnnhIrRNoSxN71SwT7G6Z8ApsSxUWp5mMku2nNrdv88JcHs
XT00jEcnp39I5uVRQFrZNA1EiZH8RhalYhXDFXkZPSzJA0j4YLC3rYmG84zoelveMwdYGI67QGWP
g0ZnJGJlET7QWacuzZnCj/p18gh5mFS/totpM4XJW9ov7spCDLRO8kLBwQ9eq669REUV3RhXMAfH
7pu3NcgH0r12ir++cZCJoXCfCPdADRSxu7+U9fAnzbcTr8nJnvzk1Hk59VWeXp2xpZqRQwL4LrsQ
8oRjKaffyyxZYH+z3gY99lfavWaTJ/oevtG9jqWfntgobgg4mk4uzmDvzispBQJ5574jVwtj+jI2
J6tnsc8YscsJ3AhqbGZtjOi+J+/D6hwX1UVzj/PyYsav5ZOxp+g4pdqlD8klVUKYrikrCSEzy1m1
v3o3GT8tuaPUx7MMcOKU9LQ6egisjSyTYjM1drZ2kDc9LAx1pwk0yOR7R78jpItX7oRZ78YbV+/1
rN/SeDKPtqLW68ZRrXJt5K6ZGWIVWPbWOHmfjCadbcixgcByFxvf8dEpBxbFu50vl6Z4TVs7vYBT
ssCaY9KcE/E9T4F/Mx56wTijNBuoGRglldh0AINXrBYtO3htOlTLyKQ2ZPR8ownk7g4yjTy1xx82
/+kZxuZyYojUoqlJI24F9JdH2mefMYu/h2CyL0kGWRmWfbC0pvc+GeNVUKkPddfXSDtifMn66+/f
VctpOyub/WiXKpr28NPXwwdz4GpT3eWQtglsPEC81qb3a46xb/yL00/pxM8FrfMMKfkUsEFrqqo+
YO87FIOlGLBA5RlabjqiJ1rMzSou2Q3FzEhEia8BsV2HnqPDKFaz4nBzi+UgvZGEtridvflIajJU
WdmslC6PhZPXO0f95FIuji4LiceeAkS4/nvabhEduqgq5/4x7MZPL2Ao1TPLSUlbTPCxr6IZEGWY
NmTmBPoORoYjgt/tWBpScttBJXvjxudONdN73ggOQWVe+YO7BxV6Yp90xXwe519s9KfTWN/PNBmw
thfFi3WnROEJb1eD8Y8lpwH3NDRUz7VIqcAKwTJd7IeaxJTc3nR542yrImXqIuSDLeEh2PZv9HmY
8mX4USULhB+HKwPVpdln8jtAXRwik+pMIn900QSoIDyHiP5WoysJTHrqCTN5zZLpdekgRLAplmc4
YaeuCsLTYmU/LNNX55yfrUSncAWbUrzJyDuHvmbHFTlnJa3kGZAurwjMENaN5hJFEpJBFxA1abln
0DvqpeGQ135i3UxOQ8uyqgqBuJJMz9CfWX8mJg/XAptbtnqfIqEwu+cDr5XCyWcDkQD1yTGjR7zM
Zf8QDy7lKOJGwo/Lqyf86TqY/E+ZZ8MxUn1K4dj/HjVfAGJXcZ3zhhKkwH2rMe6cMNC2m+5u3Q1h
RO4o7uqrkxVYp8oYz7pXZ0cfNTR74eyKlt26tEw3Owe3cB0o56EUOI8DcU9fSAOxz+inL83I11p5
/tMMAvzmVfkeYTNFYTR8a6eUPA598wLbKNizcSAkcgSqNw14wAWT0SnJavIKUeeMCIOHskiPsSDr
i6ymfFOg4j22drcF2ZP/9mOZYtTSfyXwRtdGhekxtRw0iUl5CZNvK3Pry8Do42p68z9/wL2wDqZJ
nILBjc6SUe7B7d0Lx6t30kSmxbxY0KpkAEjL6t8Ltt3WPSEJ+1d2l+ldZbF1MSV/8SdCnMLVX1VB
casSSnzDX7Qh2wqBF5P6DtFVNLf2uSKth/keTViUkp4QMR16xd3dkBGz7mqUNPGceIwMpbdeYuJr
nK/C8dXO7o39Uwsb5XpdcTiBDcGprw6VBGzLZHbvo+hCYNCkG3xDrMf6LjpyIvzADPaLRdTMgB8G
eRVPCHZns56NC2p1WfSTO1Folg7bZ/SP3XoWzW+CULjtx+axD6Jy6zZJv3U72Hdsy/ECdAcHdlJd
ELuSVTMW/cl5aYoWXnXrMp12wBgmTN/4/keMiSr+0EzTDNoL/XFM7WZZtt6T2KXXdniXejL7c5YW
WVGpT7LLS6QhdYGYEzkQ7pyYfByDaFd1e6+ZecHFhpwqBInWZhgmTFh3M7RXVPv6t0FWeKjcEolD
tnCc2oB4VqNiGTjmnEva8eDSzDkq8H6cjwNLwRO5WwvWvt3kesMqgmu2C5xg7ev4TuvpAEh5qf3P
D1njO7tU53hmOBbWogIhYTfsoKz4TguKsTzJ5Vu76fQ66fmY8BE9qAYfPKVd2dfEeXa8BxX4tU2I
kG7Ht2Neu93zDF3mkoFxe/ILMUHFzLbNIifUCAt2oezO+0m630vHlJMDLljX71YWYAuS+PfswpnP
tnFfWg6UNQ6cdD1kxXeLU2UdJal1XDAWrhky2WSOuLgYjXzzIvd9NL6DLRbiTYDDfO6d5eyld3mZ
KptHw9PLWHwYHpgVlhDXRL+LlB7Xvumq29//7u+fMZs9Fc3QXGatwOqUSbYTS3fnyPQ1nEY8XSUo
DJR128kD3MRqcHxywoA4XS1n+jnYWPgssY91LbRm92fg9fqsC02MKosc8k8cRq9sMeh35qk2TwvL
JtfYxQpuKQaJJqsfccRX5Eem76PTMb/Ug7qAWrq1zTwcsHmOe2+ZmOtkVDdkqb3lnvOW87g8ES/6
JptgwoeaMYA8DMXQPfBi61+Tih7m6kMXaXZJhulGJ4rSta232TA3COnmEVtiEFxIY7QvRKC8SYhn
zxQx/jOHxLAmY+s+srzvnQSAo96GxhsK+RWbBqObKD7bGUZI3uLHbUi0YE4i83dlfwe9yK9phvkj
CjrOZIHJ2Bl+1En8nnqIM/lOPC/Yy1Yl2ZQXSZzjluLxp2/GEmxBSWyUccn4ysLpJosgeWy7ciHz
0z8yNPfPf/8wGT2sfdrcswpVgtgK6+CyoaUGPZXR6wRTazaxN9c7E0N0EAkV40hn+gi5QR87bOKb
WnovsR0FhHUNF2z8OLpCC4FTgP8NYMpOZSNa/oiZAQC8XTdva/yzMIj1T9ZsNHQVkQ9Nty6rzN30
IJVyhUeO5qDJf5pysM6hPiSVDrdgm5+wTZfMOx/ipHxF2oy+kWuh8QA2ckGWrrq4XuWeEdt9hMKP
kZLW16EMEXjqq3DQzHUhC6vwVEH3+mwrf1dP66WH1z4vmWDXbX+DmfkdSOTSZEFme83a56KOopwZ
pMXgWvV95MXWVXAcUSPnRZU/oilLdyOT7RVybAgEbrPBW+Bt3B7lR7ukpETn8he9dnFTmm4S2s7v
uBr9czDMXHN6PAFMNevGcMcOk+ExMkfPhPWPMmHQXPrJ+EEe7C+mxqSjkSsdpSI6DFP4nNf+/J0z
Zlssow94eNM7Ij/Hatt76IES9LjG+WCaG93KonvAlIofofXJnPPBIEi3bjZBPNEAS5JUnaSdyOwi
5nZy2j0TRec3/RIzTu7GRynS/qJdEFBa+6wxBz+4ZuE+fZjMIn+JGNNcwliZE4EtZF7J30s2L9cp
t14pJ6kS0F0+p56P+UZlasOAVQJqyrtHSwGCjOa4uboWJqq+qIhpRoa5GR2172LohEE2HRHn0qEM
SHR1M4VrD1LNhuvF3vijIq5qQcwYSkI2ksrdTiq9zNmyHKohXE64coCflFF3mEmPvMBHeowF0aoU
PN+min7rADABMtBgEyWoOgfGcdvwG41eTnxwsBbKs26o415ENXlbmihsdWNx6pkkIBDDm2Yq5mZp
T9Ncks9wknX36RJscEBviGvXOZu2qV+s8kWmunhQjoJ55lTz1tXlfS4rX2uuaDEBESm8+1//a1wq
hVuqV6s24G0UTOdXsThMUn+OSf8+wy8JMea0w1++D4ZSzS3TNtgbLN8SVpXCf76f2Ow+cY3BhZrX
XP9/d8LxEYDWTAxKYo322R6RTyUD+3jY7O7N05sI1uiT6pLT3DAdHbiLfhEctQaIll3m1Oso+RBv
dlHZnltcGCti0175BoeP3A0TdiOVH0ZdFBswIvh9+o7M7F68ToLvSVMWl1hDgtVJxcZjEYd4XDBL
kYhswMqRtuC8LBWjxnlB4u0k+h1b6rFn4J2Njf6nUBOzqC6BusU11L4iDiaUn91TK6HKz3EwvhY5
H43kmSUQA0YiK0GKgTZMz7MA9akblnGinKZdjrJ5x6Cyx7aeIb1ORrImC+zgqmmKvaMfVEUiZLsI
w40YFqdM5F/VeHLdQK05s1FUhzxTOjxNWPk39DYhEki7I5vM25c9v9SB2k5luJiNE/ak8cB5cWSO
maDooad4BE/LhN4mw+FahcnKlUhmFpUtFwmKTzzrEm1F12ALbVJEygNq+ElionQTBUGRBoxJX1Zw
rOX0yRyJU0VecaTx6PFh/KzQbhPIAOSiyCOy6/O3SsX9C4owCoc51XvCXmnQiWxtXQmvJ3ycJw9l
WGk9AYDN9xm2ZGqtZjpRFxzydHb2XYmRh6qC2fQ8pcR112c3gYjQIydb6zRsCCdJSnIdbbFHgwNh
QlpHMv12RdOYXdBUGXkm2VtO+AF6hLbZdKj1FkrxS+AGC7AbWrYi8LO9088cGvT7XdhfailOVoeG
cbbYRoeJebbjYjsvXnIp2qhiQtUIXiB5dMtlOvrKQj60ZM1Op4Z82aCrLjID9NRUN/B44ikZ+jtl
rop2ph4/g8GEt5z0aGYzvHSyt6ZtwSPx6gQDYtwemXxPiBvuhCxa4R/FRVZAyPd05RzQSKNtCbP7
FL5Ta5wrlOJsgLciUJJ9cw+6IkPXMlo9iJRa2p/dcM2IL8nLHzpHeaU8+0ni5Sf1mYRVOKIByZRx
EJ9m8ccX6OrjOJkh1I2KhdT4MVEbVIha7YoSr1XvNKrd0as6az3EZt8NwDIVdrEGspogRnjVsxMA
YzJGm7Ey8zEMkoPonPpoRz8ZtHCFjskOyxJ7USGOtlt8VehaVEfKZ67z8kXwnQPEUT5U6Pk6FV2h
4NyGu6LRG7R7tAF8dK7jMdQG+TfnbnoiuOHBCGadPbsX7BIuygWKLptr9Brk8Mpr9WVKRPDxuWRt
R4oTCka2fCw3BenkFyDMPtv7xN21sI9viewcCAv9uqW5PKS58TY+kpcAJ/uxQ+yHch4vgeUDJBxS
GROi0ae7JpccIzZ++MTGdiAjlLGAZwrM/1GjkWpKWG0LnsCVJSA8oFT41el0zZqakContdZZUM03
FUVEwUbZzZ1Et8nZ+jL/LnZuP4+vaQaNsondL2+Gk4E1H9pmWO3agFwiEDPFJlIzqMxKBT/bZmxO
S+//hUjN2QFlRVcY2/bPBGPUJiTE4ujF03nQYfnMeOslqnG2zznBTthT9aFw6kNqp/ZtUfoztHS6
D7UMjjh75l00MWhsRPVqqxfedudAmn0EFo38zDwdfs7GQVeXORhgPfJqSXgp3n17j+B0OZKx8RMG
+UE5Fry5rt9jTUNhF+fLpr6LByt0ePjG857NusPntfZE9lyqmcqCLWOotyEG/jKxeqQVCHLAvGYb
jb4fSFVbUbqw8EEPOArg8ODxGDhLmVgrZdhflJbzYsdpcU4S/o4hWiJT92gJ7PrszxA4cy/BWFOA
jdMTNWBXPXgjoaJIoCQn66od058qyLxNpaqtfX9fLNYNgVd+DHZjrfygwOohv3qX1DG7YCLY9/nO
lEiHqhQVYgTAasM0s4GTylcPaOQNCzAyv6U4ALiiHklaffOC9IedpxMKLyFvQ+ASYGZvmf9YO1Qf
3S52gl0NgxeZogSWXkoIwv5Lm0oclpkVnab7D74sid/NcWj3nHYPCSu6fWjkX1Yz63Msubwr5V7m
MP3M+xIb92L6PaKb98oBG5bVKYQT1VxHi52km5NYbgRzpcSdH6QJ5Y5r6WVuNK7Hlmd9zOdTLenw
8UEQsih+WF1B0O+c7bOaxRbElntUufWmolQzssPDAvUI7mJBFhoG/u7WRh6vYp3ussmzt6J2o62M
q+gxs4OAnG+U8MwqaOQ7HbOb+V2aWN+0YkCg+Q0rB/HGCkPU1hpSaGr1JZG93vdpjNp06cUpNv6v
2uvyCxCyl6jz0LyXwwum0q+G98eePHnluSpkj27aRkly906PbFOYDGIYk2DdkFj7D0sPTPzvn03F
+e+cjf8fSfI6d3/+86/Pb1E0+Bq1LL70/x6S6IbePafp/x1JcjPf5iv/I+X8f/ll/yuOxE38gKhE
O3Ajz/fIAxn/KP2ff0XBvwPfo9MjXSZw//kvTSt1/p9/OeG/I98lsYraPExi9x6xpVrz93+y/30P
LwkStnZuFHiJ86//8d/JuMz+tLd/gnjU//HP/60x4tYWJHj851/3OJ5//l/Hb74CP8THgNrBjsjF
svnpf7F3HktyG1q2/ZWON4cC3gx6kqbSe1s1QWQ5eO/x9b1Aqe8tlvTI6B73RGJQpBKFhDlm77W/
JeRo/0rsFEztGSMbamyIbI5TGbCVCesMMgI8HZI801h5+3Km/jqUrx895Jz86qO/pS/J/n/HiVoq
mizH5U5GxTFPA/u1yQgY/fWnKX/LVSLTSlJME40Y+UM84DicL7lKPv4tvRz0jbUQgVdIGUlKjrJT
ZOvZM5xNTuOFIUQOnroivYsOqmQRRLcAanaCecacSjmq0ULArJSK2qTWqzvd4rMn3DPcW6DZvR6v
a/XUlcZGg7+vVKEGHBmVXnLtZHGt9MI+a8olNOi5l/gA9eLid3FH4t+C2YipkUxTM1QuKK66b+FL
ch4VdNeZOo26KbtiCzUxaj8BYd+evbTAcIfVr9M7l0yqcJCVqJ6alMquIPtDctO7Xmr5ohG2SigI
MztxkGTa2k5u8bt6TfUaEmudihhG3Bebv+rWy65FLG7K/ivK0bWrqDM5CV51Batc7NtnWDE+ldKi
cXLkwREYPIIsEP3CaNJEE1uJG9cLjBAd49pswW9Hc4fJ4qRNKPACMzyjS9HHhUwEmPCZkP/VIUwU
gKDLnQYvypvaSEJbEz+z5s9DpQP6gXoR5WYAGhcLPNouexpF1tpM1KW9J1dtrEnVkzoY4TNxljjy
TivmavZeSGu51aKR0I5e6sbVVpKDQIU1KoR01kpWb41KVk3LuuuIYk+DBUNGcYYmjDeYHs+KQmdP
YHKW2li5Qi1RZpFgLhozk3eAog+FWl99tEIhkbpHVgXSkxpI7zKuwy0UHRgVAaoh3BOn3vVnKqtH
QnbDRRVFCJsZiQvEz79wCnUMXOBWUfiN3Qp5d/4RsdWZBKWCIyE3mlFjwQxvNWlhqBeRQKAnZB7O
OKIs0gRsw7WpN9MybQlwByHD9EVqt56O7ky0Jg4yqyfi6auR6erZpIHGwUY4aFaiOqzULHvtMJ3e
qaDXRfBMaW2Fy8DO/UWs6y8wG6yp0DnEnVhytElL9VDlGqjvvKuYRW2NOrMXtbTCwdGPIytLpo3u
OcxO5W5VNh0FT1E8aYMQm1UfV2IdpDNTTtcxksiRiMFBrTlnZJXCWiEyZYQqQ3jCAPdutrRwkS85
E7ETMMpr9ywpk5GcSfVoqerSIdDyXSETyhk3o6Rzl4lrz1iSPHmmu3RJoCB8GtqvdM8DlvAFhAh7
QHFCmi5MEIK+7c2biI4G8nO2gW4Axik5GyHX+q8fTuoQy/n1WWjy4h6exSr3rqwb8rfYTstJpCwt
Gcz7gbWWYwdmbxGKITAhfvnnPwQ1Q4JdvRhiX63jmpH5MMGOTSdFRjk8mwJBWyjti+fJiItaqjI9
VtsFsSbc8mpgIj0C5pyayNWypFpxwhTiIZRLK7OFBmCwoov02bCE8Yor8+HGpbYJWfak/tWTn6VC
K58KjdWrq5vvCeq7VR1oxdaj7cdMMyxxGjAsbuOhHY+h1ZGCvvtxkv6vCPlNEaKIXBRfrqfJo3z8
x0fMEL8bQqr/8/+dyDf3oq8FyF9/5a8CxPzDkk1CmjVdJEbZNLi4/ixATPMPkTAyWZQksieH3/+r
/JDNPySZ37AUZkDaULb8q/yQDeLQgDeYiqEOSdGUM9/KjV+VH8bPcYG6RQHEUckQ42GHmqo2xOp+
eSvbisutyWZ8HupVOMkbaQ2c9CQfrFNylU1vlyTaIXlYd/FanwPi0gI8Cwx2WUfrjNnte1pnEyYI
88yul26G9t6KxWcfUpcV5ZsgdW9RaypEe4AGzG4hD23a/k3wmtPDz9I3dF6IucD+X6Nr9Kiu1l2+
phTwPH2VdebQt7rlwdWhZyCOC/yzOKBvZVV6ZlV6dOEJ7vDhTHEwY+UMygokDWZAPLHzUgsu2bne
qppDd0c4xlHRO4BHuHlImZiBalhoMb0AaprIQOn55ev/h8rqW/Du38/q96oOKXOJJBy6S0gCsF1U
R+A5O8zPkoiKwoR4FY8tWz4SQjFp6ExGgfTE0JRXuRGvgPhEY3fVLbC29ZvsRJLNpbkVN4SZC+M9
k7OzrQQ+j+qx4O0Pvz5ySxoO7d9Pwr8f+reqMNVVJjOp0s0bUETEza0LtQlmAiAU3lowOznBCNBI
8yDjeuocY7x1s9rttrTTM6WWtwF4xLbGjqJnFqlfjBeRb63JRV5JRmw/obNbi5pDCcFoV+D/F+qX
Gtl0gZ2kycIDOEMd3jaVnyaY0djDXSUo+mtb6phEUuoaWw1XmVjqpOsN7GhLS2esxY6hqaIxAp5i
dq8w5ZOZEBk6K1x74eaqP02KlpdbjfxFILBa4rWz6TP3rVLVeMEUjBenFtoTZnKDqsThOsJaUspe
hdfNR/aNW5u8CmMbafVK8QWQdUqLtZJKJ7T5EcBla14ADD7yXxHnyPBC9VeD9AgsGfBv0fJMesbi
QVzGGyVUsH6i0ppUWvMp5DqTErFyQcZREDEwPTr+HqCaMHzF+IfO5rvO917eUOdc4lN+Ejdi/Oat
pHUfcH6COl2VjMipJX2BTXi6UVWGfzbZfdj4HN7BDrIYU9jLomORLeaQLxGS2K1HxghYMerXJ9+o
3hrQLq6AcjkoGfvIbtKAnuxm7JtRoKAGBK67gUZF+GxMXAkgT3h6SUwkiJMx53QE9s2DfkH2L8nB
K+RNzVD8BTXrUr8GRXhrzGRWbRNReZbHSJTXwr14RI/goSJ3RCwj3Nn4Wysya+elDzkDz9FS7N1z
pQ2hEfFI0XGxDOyn7BIckkOpKJ/FWJTKG3bOQwq1IJwQNUTGTYa9ysKofhlOkyNpy/bsPlt36403
5dRqyoV7Bv25UzdZCmAPlNxJpcSj/VnHkr8NTarmiH21enWfhTdE3rfimpo68L4C/2ej0Zd52PqY
naLBa4RT7tj22Fop6+ToIpejEAIOzST4XvEw82WS2Pp7fY9yCn9bYjNfWOWTX2PWVLBL9tarDZwf
/oW39RQ8fFEGAT8H+7DOtqpU3bQeVSphcZAHzA7k45vIiKpdlq/tq/SavJhSBCMTxAQoBn/SbMsz
+hOBnzV6eA9LfaOimmVH4d5ck4cuISxVRdedqkjH/EBtGRgiGnFE+ej1cj0DCLMLZOSjVFwHJYtn
vRI/Aid4JgeFuf6q2qp5t4v36dk7+mf6uGlYj/L0WdjZB8Oc1RMed+OCCeaCbyUjgmCsl1mwRiSm
QU+ZYG4QlwnsTa8meUeTym7uVf267tdZDkkcGu3euQSX9lZcqkuGGYdkMfspWyrrYtv52EOkFnoC
mccjJkMu0gQIXEwKuwLdo6TCnjNWrz0xNYxswf/vqo/ipYzVKSMde+L4wMQt61zg2JKI3GFdVV3i
NFtqWyK99q0v8Hq5eC9NwDa6zaJNZAVkWFXNxDLUAFvnqKwcHkRF8oguqhquS4fp7NwauDgDXdgv
sWCmcHQBRK0TxpiMw/jmOblrcV9mwgN9UgGzRnsUGkeHSCsdpTkj2bB6CBf1LAq8UdW9d4ku/U25
JYe+6PaGmD57L6zt8UOxkoGPuGVmbNvdiWuUQFASRXYIB5Rw0RcrcOj5EAZFoqL+4rwUH80lC5CK
CqzwgWDXbrRIerbAcvXoSzZL1ixjGV+J9DP6mxDFJ19k7kBsUx76OtnGyUs+9RYilzcYq32NTHMU
umNXsD+AnK4tedaHsCNl1xpjtWaPPO7Wtm8v/WOUs3swjRlOQNSZrlJMamwFsN9WmTWHFv1andtr
dJbv9sk86Z0+9UGPSC/DPH8WvmYUBkNXl9/soVqIh7oBW+7NHgoJCopWbZ9R3acgZqulU5rzsEsn
YmreMyPVJ1U9MlF8FCIg62PB56h3aEYH2XF3zlk7yAS+OydF60lGTeERy8+KnDpjI3PvLe8mbDAZ
ylJJ+DBHD6PIX6ya3jM6Cwf7FEEOHRWTOAw3Gjw29xGZ7rVd1vG7fOr2EiJhvzE/tWN5Gy6j4dlT
74qRlQxEGwM0Y2hjq1EjTGHWJkFCoO+lgySyYkO42dwtiSEPqx7YdJSpojSyNg5vpAo1R7RwyBuB
1/JeeSOreLWM9Nzd9VOhVXsfCL5ob+Krf0XX7AD8StFAjMvPFntsRAiL0k+jvX90jzJpXT1oz4jz
oO4ic2aTXXntdpA9z2ifABA/aXmrjqcQxR4F3iF6d/INT/JO2aSpeVa26t46RpfsUlya1rkHeFrV
/fA+km7Vhdxa7lMWARf7ub9FL/mpOITRznRPGKfn7a3nz+SnOI8OLJehD4xgIZ6adjUF0DBW34QX
yTyB3ZYO7G3gQOSt/yrezVN/kLb2Ob+ZrjCrsNSjv1oWsnq1wIfhYOVnQxBA6seIGFDTAzv/BJeA
ofSyfthv6KfG1kHYNBiQ2uJatcA14uYpco/KoVxKQXpTJ0XHxWJMHYFA2U25ily5Hjn1czQrg3qn
4MSblZUbjzV1BjJmTXoddK/q4VtSOQnqFQS9WQqt26cuSy+YznbFLu3aCzZpBcbEXrq2V7nF32wf
clnRxg9l2dCeT3PLR31cuMjWk6fEccbBLjzkrrK1CVraB6dQh1K6CiGP4AYXe7goH/GH/MpMBjLc
RHuOP/yX+MUCtu/52QEF0SzRFvEhPeTgatASju1Vto+PkReu25jHkTw4DSTK8mXZzgBG9iu3RVaJ
hXze80rtLPVCtq19NVKNfrQ+1zweoUD0B88Kr1GJmsm39nIKfCvlj7dkE/L2WjkQTMaSTZpDVron
XdGBbBr+var5gSPZgHOVu5uA/ItadohRkMEa5TAP2JjGk4Ax6ERAQ513CbZMFNUsetWFp7I0FoKF
CBdpIXj53W2FZWVF4ofaZRslRyQeWjiAYBvz6o3mInltPsQOIvLYIgr5KxxSXKuNNmozJZ4nhgRS
nRgbXGfAQarCmdhytujJxnry4BbQj+DdzHsPN4EC6jauMYu1xkcS2oN5yUgh0oL5J4grUMVLREc/
TqysWXn07nwtWJ14Qj2JSFrJ1cJT3pfg/DQQgoh1+HZxNDWuVMwzJ3PIAnSWWlwM4XusF82S/MjY
ENeyEC+EMrKebHsgVuuI3hG7dhOWTVuXyckKPZD4FMrFJEdSGYWSMkKgBiEI+jVmcJzDPZHCYsa+
riNVG1sUtlZPDOcOgZtwV9up0Jc3StuTHWbOrOkQqxqqAEiXYsFocE6kRjBmOA4ZJjjiZ82nB9Nk
k1cr8SZSlavYWwaZRuWO+IetanhPjtPufb9dWTh0FkmTfarB0uKrodgU2C97/mdo4IQt5NqBR8DE
mlnSSgV26MdGMHEMrQHJpWqg3IDyhTK5aLKngA5CnefA0hDpt2di/6EzABlVMfJzrdubHRduZEtz
xyjgw6f9UfWoODwlHrf+EIooRKe2aJlIEQCHR+ikOe/w+qWFWZXLomBIh24pmf66R5KY8P+tRzJZ
GaiKJskKiPNvo2z0tI0fF6w0+518iK4ikjhE8IxmvPixKT00ikDBn3iWWmfx2B3qO+tYPGjqIbm2
TbJjaskcLzzH5+gIjNIm8Lcss6fUG7Gbx7Sml9a439X3/m4mW6GLx7Rge+/qPVKvOGsg6yg1BfVd
NetPhj4LU6rnzVLb6WjsRnTtEdd2q3dUqw+lxF8t51PtFLTmXn1xkq04vIoC3knt8HIyh9eUP6p2
2am8uC/hpbipR4/3mch7rd3bF0N+D9dyGFylN6mynnwr2hSoByQMwVf/XF1bn/V5bZUv2QicReV9
UmaTrFUk976CpMpMmPLG+IQ5MfZ8b0ExUB2N9B054j7z+pc6MhFQjQhniwCBJm/xJySJ92TdsuWt
7WCTqgxce1qbsBxeTTNLZZJtZTzW1EU8d9XOggX3QMeGTzFGBm+fnGrYM9YjzSCUzUj0mZ62YOsV
TKq9kh5tgYk0fOcRz+LhvaA8wR90IIs0O6N+KQCNnIo4r0aZ7cyDTJur3qrK8J61Q9/KtjWssCZk
ME0AlNRkHoEEV3hkgZgfR7zlhtPY3ZqbzdvPcE9BtMv5vfClu1nP7qWYp8voKZiUF5E/U9wUkjey
ER7Ee35JL+HFPCp7eZvw1v31FSv/Q1P/0wX7bS/hqyFZVoEmzYUWAjFULXtZjIKFgwH0Lt/Ne39l
Hb62R4zFn+V1MzB8HdLpziEtXPlSlTeXpi4+xDR4vzmy4Vb5Nm4wdUNUJZF/IHkdllRf5k9I7m18
x600V07BNXgoQfRaUQi0e/wZ0tlNz/1b86mgBN6o+qrT1BcXFlSsPOvFVLSPUiihW3HB91AkADGa
ZTduue2vj5FZ3G8Okmng14MUPDuquSLluebVeyuUP0yxk8Ygxp1R8qLQkJWvQbKeaQBAmg5rHTa2
8pXK49pd0723KkRfnzlba0dkyhhFzUS5e0QpDLd/sW1B1I3dLprbgXumtgm9ZiKPUQJPpYV4GO56
y2t22TV7dFd4h0/WKbsKkrISg7n1Zt3LxcQ4wbO+D/+9PFO4qAfh1ExV2OJQH7M1pjFCTI+ycg6O
0THdB6u07fb62FFXoagrk9bXNmi2cNlUMI0XBVJBkwmIemz8g13S0K7ctbKL5c8g2SaxB/YQYVf2
TFRJxXtwptlyOfKHR5ktLiy/mkdSReaatC94nCvVq19I0zoftiTI/6sh0KDKGSH51/gax1I9lu/R
ub/K1gJ5zcrKoecme39lrrKht1Yy6xTBmBypuKonfS6jpdf1JdYsVkznXE1v+UO6NmdjWG2Rej3K
DZcT6q8bXoaVkEC8oM931sbGPlmH1isWokLE7KO9SteSQYu6HOZr5YWVyFobhgfDFIGej5GCwmih
p5nN+cKUz/jgH9KLygji15fWj73C98vfRDomGYrE8tcYFopfL39BdSUhKKR5YzVTY+eedepi+ZPg
AQWBaLh25poI+UKcCqKFtY8sCpbBpAVxvnzUIICson3OZOXkJwBKXYVBnXX79TFqPy81f0wEWWn+
+xi/jYiDso1doBnKXEuTpawT2yKNlFv/Wr/qZvWSeZ+lBENLvAb40dtFnp7be6kyNYkD/dUbxifq
PeE7zvaK6c+09K3jkZM++A3jmB7VdUxFQoGLk8dgpBG/iK/Na/Gat3iToMS9Eau2QH3KIKTM85mT
Fbdu7TLz6ua//jGVf/gxGbcP2n3ZNHkYDZPyL19FAMmLXjyT5mmT39CCnOziWJdA0K3Bfl/2RCPX
cDgckMDpaz36qPoa+3me7owoOiNPVAnjHHoGtI9oC2kjSFuonuFlMfhZgf60lQkokaHv+F1Bov28
yf/xDf106N/GzSRmCLmYNMpcbagqgM24KXCsjuCMlWAyAFenTafMioNxCxgQ1LeisqZq/FpaL+Up
egle2lf9WcBqfHDFIbZ8HLQRL0ApHTEtN3VAXB7b3EV30E7t3QX3iId+i4a6XOgyg8txLc3snb+t
jbuWj2oVRfDB24fHfIuwfyev8yXAJ7wVrfushOHjf/G1cXFauimZFo6xb7VYKEptkbJKncvkllh3
97k4ljl743FGQ4YSfAd5mMkS6wAatoTGjfwHJTDIcI3aR6y5izDVcQSqBbzXKa7eTZIJN1mfdVW1
toJXI/VWQe5+/vqo5Z/FEH9+Y1+P+tsLuWqsAkyTo85RnM5kX6WdZPrp1/mzoQOSqM7yKMJrqTXE
QXRmkY6Yxa/Q7dpPjKzH6aG85PSe/kU4S/vkN3fCDyXGt4cSp1PUuAskWePfP98J7BCFvExMcW7T
aSZcH8mH/gxtzuU2VV6Tj+BDoje1WZ3QqYIgoGsNTw5hDrA5lG10CHckX0FNB9zHZtyRpIfdWs9G
woPr16fxn5YVPx3pt9PIu1SpQy1hj1wXH/xiUinxs0cEF7G40/yl/PB2NZJwpGP56NLL2m8e39I/
fY3DSRJlU2NN97fqJbVQJva6OAemuM7P2VFbF7ThBe14xqQ6Jbelgq3ardiav/Ok/00n8kMd9P2b
+vr53woTro6qtMNcneu+TWKlY80pkT19+lruypNyy5jKyPGx1THBAM3YJAcq1It7UmnJNdqIZDPc
HBGj1yGMDA/GJj+FE2meXZILuCTIhXPuoFPFZLK9KVgfMoI9tdfsA69oLz+KejOklPVLcixkfduw
nxj+b8AZe2TK9F0msjrx3WRU2s0LxqbYW9bhxWWUSuQy7A9If8OM1WLYGg5T14bxaz3MYYdOpBkm
s8Ye5PE2YlxrM7YVh/ntry+hfziFqigayJFMEfEOm9ifL3bbbZuMHb0yz++a+ZAS0hYqtiqjfJjW
2oxt7WF+WzDI7ffqJp8A263HSRqz+gnscJZWuDuPSU6mUsr8I1eYna1D0jqyt7VOr2Gve7VDPrlV
NiHrl7F+Gl5/+aPu3L1PkjRBz6E5dokrSFZGJDzqGu95oiKZaWG8OIdgwyIal4Q8zqVuAZTSxDLs
HaUgOKUMeetL/iE8O9APGf92jIFD4qwByoeLYOft/GFSDHQT9swJWFPKGLkb5skptY77ojNk7hg2
xwf51t34Xi7Kvh+m0cpv2o8fVczPl6kqSpZmmezFOc3at9tUQFBiR32uzDsIkoSZTOJzJQtL9hwi
2AEkSm2EStpTd6k9Q868DlX3Mw3H2MLU0TUbxtDmpVvWTFXyF8yIOgnmSLtQEeV5euo+I6PA1wAs
NF3EOZR66C4PJypGsBcWQS7KI5cwg9b0JiSikdjTfdDyMTUiHEjrXhw3DReYJ8txpqIO6zPilSfo
zCaVy0qn87qpXjD+1j3lkHb5SW/v8sKeh+FnFgUrRWsXAKYzE95XXcmsK7VNACEaaMaLgS0bze40
Em+t09YrttSLDGbmj+v3/0QZvxFlGAS7yAo12v9fG4q59pE/yq+6jH/9rT+VGYb6h2og1htmOYaJ
J5bC6k9lho4Aw9JQRYiERRAKqPBY+G9thvoHTnR0nzqF4vB3OIi/pKGy+AdKDsUUYRrJEnMj9X+i
zdB48vz7rkHdwSeYPJEs0ZJghX3vDSzZq7n0WqIKNBfUWN93TBG6VMbt6PqTL2fmHxQLP1eQw2eh
/5ANWbcgZfHDfetDCl3U/caJuY2aLHkV2O0zjuqJTQtK9ohOBGni1x8o/dMnUmsPZgLRUiRz+O9f
ym0rYn9dBbY+NaTWiphfitxlFYD8ZhQbSjwBeWLcfPLbZ66CDIHCu1IcKk8MQDEei0ULY38lZbWM
rsoRt0LQsL4maSXd/OZAf56d/Hlq+MJVXvAWQwpjqAG+HKhvCAG8PBIjbEOwNoh59JmpY60exa6R
rJuyY6LSNDV6ADEvXuq8b4Gg8HUeyRAKwJW2RJy3ffL568P6VkH+dVgKA1pJVXA7m9/aFfx/Yupb
LNEqcpA3JWkpybiRE/dTx9hG8gtaMyVmVyEGfnMhPcycNA7UPhcG8U3unAgvlbuSpHQhusIBBR/Y
YMsOVnZdgVZRPSt4F9j5LhTZJ/qFoI5XwI7BLOqy9Pjrn4RJz98udBNVFPeNrCDA498/n2HT6xux
rBRtmlahu87bxnkSWktahhK7iYSwjoOOjgJOSVzlRyEpmvdYH0itKDHppoDbnRj/rkWQ3WXKIs2M
yIpTK+chWKE3Vn2mx6K/S9jheD1zZTEmH6WKsWNauP827E7hJLr9PlZ5c7jRxUckdQ4Uf14SACd0
BuONguY81TCBAltd+jI5CIRqjOn2ypGgmysWCU9VvdKsQ52Zt6AEJ465Dn9uJ5+qnLEVgDLTjE5+
3z0JVTSzSTCqMu2JBOOppxIkVjVbr3LOsXcsDTdcimQ725m9CmPIcnFDLeeJ90Iy8Lt68IGs7s0B
S483Fd1HF5FpZPKljRylvyZptXIt/Uk0TDZi6iujYLi5gMtRU/hZsSowgZmytFYGjL8MTFoHsJ+K
FDihqFyypn3XGwOSrMJoOJNY4Pf2sRT4TBe258g3DGNadaY6ksMGkFFVsUpxCjzFI0Kk0pWmZ/2m
JG0Bx5QiiytJl30WQMgCmBk5LR3+r6+c4XH/7QlJi6Iwh0dYLin69/I7NSLExgV9m2Qr0S4RIawl
fiOu0e/PFHyqY8NwhBOoEbOdGjrLzWmFzPxTH6jArPprcm5q4Z207oBhrTqszFMNuHEZRRPadWwn
blLM67pJ7rAIQkYvadS9U61Kpyq1k5UVtsJdUgI2/X2XzyoWzoyye1ebGqpjrsyg8p/KCvnMr3/s
b13Hj1uf59Dw+jNZQfAA+Pl+SU0xrY3h1mc+1m004BnOGKyMukh5he3RnlGIStjybSnsD7KX54Th
9WxBG0NIl1KvmhfapfxTswXp9deH9g8PdXN4l9AJYaxitvPzkYVOF9GP4U9tTFkbK3ny6dYwekSm
s+yOf/NkHn7Mn9+PJv0+MntRHOY21rfmB8Sh3rAg0qZdVxh3J88NtFtswP4XP9KXT/n2cEIU5OmF
kmtTQrq8D5DupKEWsJy5LnXQ4CWGhl9/oPTzIOrH12taFotQaghTIfTo55PIFeqnqQxxItYU0Ilm
AD9Tw5zGzrTXrkjpU2QXjYnpj3bgrohivLdioIX/88OwSE5lu8WbT+WXPx9GIjQaCRWaNhUcQNt2
q19lEobHiD0RnFhyCo22cibIRuvBWnAJUOr95giG1uvrF6yZ+EVwcDEXlRG8/hjLf3nzyq0jAVTz
kd33WkeXUBXVhpWzyzImMamCmo7WsSrGOkHyUI56jypBIkrQqkxCFX99MN+LMY0RqIohE2eHxbPr
h+Lzy7H0ao8oQ+cSc8FdT/UyIt0sBQDhSqnym4/6fhNRZujDW53Ho25Jmvnt+ydzTIbDKVhTA+fu
sgx9YxFJbbMh261CMS5ZvzvP6rcmmAJY1HiiUPfxFDWQG39rghu5xLIqNfY0tDOspQ5pgCSYNnfB
SzBehnBEyIFTsgWPUibk0H5WTklQYtBJNiya1phRW+CakFsJiVzezEvarl3hshKtraBfYX9W0B1Z
EpZVVfRnZtSJNXwoUozIevXe5DSMWTER/xzLAmnwiLqW8OG7a1cDNRPxz8BwMBXiOBO5zzZN2bjv
nCGXWOE8/YhKRX221UzHB619lLXYvVkC2+YGL/WYBKJoloI/JSq2TXBeRA5XTW7UM7/0gLrADcYA
qYTbXlPjpaq4GkWkboM1h5AwlfyBAVGb6AZdGspCAfUd0W4+gTCWJmUakchY9r61KPsMNk+M4X4A
BXXGJSncgATnQPJqhIYlJuLW8P2lGDb5OlX09tOgsxzMjK1lZYuuLSZipQCM8ylE0fsnwVOjdh1S
WRcTdlXWGwQM0hUAqnKovU6Ek2Mr1ZsaiP6CthvhSSHKawoGQoWJYx7j4CDegIjuAsqjZm59M8J5
2ofavqzN6J3ldbFri8LRR6kYBFuG2uwmQw1VcV3IyyE6/B5naXiL5aLVnppS7Y5ZGNR7IQirfNRC
roM2gdd44ua1ePHKoj4odlddUtm3xjFK33PXtwmQUSHYwodw5hBGBAi9ubdlKYXNVpTFiZRFxszp
9XRrQwQhE68VpxXmyoeAHGGh5V61CXu5nISgCEcCRuiXFpfpWO0MArEcMrmBdlTPxAAAfOwCxD8+
Rv5ECpK3nCy6s2yV9qeeq9kVFzbOoLoZS3Ip3Cq9yTZ9agcnIVHq51zJyre2qxL5qYtlhHm4XJk7
qA7kOwES3bSRjA/SG4SV7eQaEZ2NPGrKwn1utQrWLPQxc+PaOjqnDvOuyQBlmiLaAoxmsoiC7zHJ
rVyfi3VBcmiBY1RTWB6qlts+W5lCOAkjxJGhI9gSQSY+VbQbhEeZ8SLMGx43WuHPSOIBM9/aPRAm
EVY9RFSU1ILjnurWMqd1W0NfxXq3s4s0mHa2wCMS0+uG6PQhW7dEOJpogEdTpd/lieosi8QtjFGj
GR7SPDe40h3HMzLH4VFIpfvkWk0zrivC+xIUwlNLq1JQK8MHy1F6SzI84BlYCSbm8M01tegmHZHR
E1AAxYV8FGepux1xLb0dHlQjCoHNFEB3nfKOwrADA+O5i0RpnbldY4uxY0jTqVkhZBFaLOuNT0Vs
ZuQ5eoObSizKrSxEFsM4zoyObEpXl2VPJBkmBE1DhsrmkSQQlVmcLLZbRWwJyes8mZRvwT6QHCwC
MQbhvop44nZTMyCByvedBO7LwGyvEC0Sn4l2jpS6aQZkYA4H3doWbltvasxr8PErpdi5UotBvw7z
UjvXqVDwcaUrz9sujLdOZbmzUm6ksdsoPcEBgd4sWlpa5M6ZIEzFutLeE0Xg/pHghKuuVq5Vm6jN
JFcfzIrE59jWUOAKpPqJsmQ8u5aYz4nU9K4OGu1ZZfOIw0bY1BPmZh5jJ6l8slqzn7l66j4s0i+X
MJQNuoYexkFQijMvENW1LCaGP07A9656JQMZnQfipqglL5/oQleczdIA8SRI4diQE3OgBylHEBFQ
DvOwW3VC5DxEkkWoK9tg6aVadm8N6HC43KQjnqdqJQSaMg1cGddcXnovZqLhuxfJ7vHiNDoV/bCn
DFUblIyZbGSjrm9I4J27Vub1NuTSfhY6uvYKjQ29ey0n+8hRmjUUCRUGD5A+POYJqiGklyaRu4Up
tTzo635Sd8nGq8UUQkjmreKQOoEmqLFXtWQKM8t1waqHKaVhDEbBG/mCmc2a0EOq6TTqmxYqwjpQ
8/+i7rx2I8fSLvtCwwK9AQZzQRM+pFDI64ZIpSTy0NtD8/T/iur60dU9GAfMXMxVo6o6U4aMcz6z
99oY5Jg6n1aonKRzykmJplHVn5z0RimtrA61BBt+r82xE5ZsGmDH19XB6VUJdM4xinm/MMJVQWzn
1Xs1IFLI1GL94mGtNeRTjXx71TCbc5bIdQ8E/7WCyRCldOWvSoNdzjBs4zwbSKMio+gqJLGGFrVj
mr/lpXB+pCHVp1YvSQ1NiPprJ6S1Ldov7sI8U58R6I93w9Anz/QJtuZrdtdsHT5Cie/0kuWbQVyM
0znaFcDCetLqxgESVcVngKb9V28JwNWyTdOnCY72BVCz9W3MqvcbjHd10GcljQhRBuOKvCvs7Krj
arfsFeLMtL63s7H8Mua4enDBGiBfspXpDMPO3muEx26K1kJ6ydM6FROUZz8zlOaYpK7EXGkOPxXD
qL3wXKyfRKfDyV+NONSSKjknxAlsUFq6b7Qu8TkuWWgSbQUCiM8SeZYTNtfA6vWJ/QKrvKU1yJKt
oGXyMzeOEmZm3b1nhqhepDuj+lvqGl1vbSk82yHurMdpHIxjDuH8Lk9zuVHLqYyaBXCtD8PAejer
qibjT6vfFgKHDlOZmE+9iuhj7RJva5WDM/qpW/JFvTUzIs6BlvKoVdb7OWfABkp7JsarG/SNo2cF
vMxk2mMjWQD4lTLbJw4eJRuDtPBV3QHaxIIUoZNOj3HCbnuLbSULuaaGPZgVasCgr5T2Os95+dss
EUlXypj+4N0YXxx0TJYPZjlBGkViFmDvPJ12tRcbP11tGfU2J5Pu5BQsaDPXqs4DTMJHMoOWoGlE
dyiylCFJKj2opKk53uKfXJdET3hFMF0mfbzwtQghY/KVXwmB5oXuJoILS3WavvN27X/hZq8Crr16
QyAeeDS3xQ/S521Gg6zPYW1WBGvC594SowlMthDL9KJRMaPK5xmC8ALGoTtxfuPSdR+Nqjf3qm7y
cxDEcykLmUdjA3gCj8M6fc2wMgDFxLb40Xp+h2sx6h+rCX/Z17zZ8QILVJD0c6fyrolOyBpsJv3S
YddZN3a3tGtoQvPae6LAgeGpXIjCrI3AI+KZOJsbWxgBY2m+EVPfvRQEcB2N2gJ1RJEhnliso+NM
EMeGglL4Z9Dz5qON8/ayEq26pcpAjDyPXb23VtUAcowvjaL1tsRd6+Gn1op66ykDPzm13TUrXfcX
omLEjmnLKk6HsDwlavddmI0LeU06l7bPyx/aLP1uzHWdc1ON8SEXye+RDFFsNXX6OE4l3NhF0XTg
LRMJtJnikbY+DE8NUgAi1dluoPJTzLBQ8gbE7jQ/T+oisjDP8Cq4AuGnMkl8+EvV7o0qhcaZuOup
GERyB5uI7aXXKBnolNV9Talfzunk9O9Noamv5ji7v5NRWckTQhYVkv9JMmUrUZe65lLtSQ4jFgBP
E8vXPpEvucnUZFYIwukBCF/cUU8vi9q1D9rKTdHbi4u6OpfekXGm+tO4HntBIhgxovBmEZzrmBAR
5IT3POx0Ez9B3lXV4s8KHxHwsWX33mbsnyJDHdl11e2qIsZIpux51CwvXKlv93A8EIoh1KB41VpD
3vOwvddJd3mGaoLq3s0XHdnRqurnibEdxwkyYD4ORuqeQeesH2oKFukwmUXWRak2ZAC4ES0/1eqQ
zZvSMcrX2R6wmNdzyaI8Ee3voiT8OyrsqlK3bkurG8aaRR3nGhAWIlcaTCCNNB22RYsJM1TWZWyP
UtcoL0nyaq+MBuJ59uelBMdNChjbvYO3CEIb1lhzUAoveTeFeUKBcU8Q1OAekcbPyYk/l78IckIX
v5T14MLEaTMwuXFK2jJzgoTPMyqXoZ1uW2qyVGa/qOcUY4zTaFHqtXEZ1jHYqgujhVhl8wWIabAS
J2xtRz6jVy7vFC9DHKjOw6UpWuA9tyxS1qhISZdbaBvETBqe2q7mE2HB3VXypE7xVBGc6SwODit1
kgbE63J91Suz/0k9yz4PchQzR5JmnVP6VJVePhlPHQiCDkhVb1bRMpZud2dBxL5ryTuhIlRrmACW
VE/dn5BBblKY8yTEQeojlOheekb77qo9lbwzte5nlnXwQXXOptfa1gkVdtIK0lwtk8cSr/b9mtIh
9jN0N8D1jvfct0CA0k4kzyiUF4KLCxGptqgf5yFbC+RWi/VLyXTovHodGRPSb1WKOaJE8TaqVr9D
PHJ9BUPedrIkvnjhkTRseNL7xs80bHJ62AOomuRCuAloryYpLKJSurnYLdXKtV8i5emWniCbkQd1
GtmcPzu1LbHJxcZz3WYD5S/X2g+Jhr8cGISHzGzJkNRJlOvdhoj5qR52NdTH3SKEc1FzRllcOiqs
vmosxLWUHVcnZZ9GBlu3yjIavZXDcpbr2auc9lONjemXmmv1rmhJQElSzIUQpkpQg11y0BfHjjxG
tJtCvVnh8KDQ+C7tiSwVbPR4+b7b1QBuZOvavBPGmGwcZWg2Val6pNhRuP8eCkRlS6+XkWPV5SeT
doDf5tqjE4xFrXwWmeCQN1lqeFdYhpJoPX7FBqtVVeUMQL2Cfw94U94SWu8R7h66aVy+QsaCk25M
8EBMYj+9Wq9oqOyhurqjhpYeNJ1U8DAmmfCrQRrExsIL4iqXSRyNdfLjmMCgdFx9F7V1jDdIEhxf
HQHdrkbYH4mMWUR8wb2Z1F/SIxDKht6pgkzaE2tjgkuLXWKMeodIxJKdL6mKzK+chjoiNsMkIQYY
TgoJbwqIRbVylw+IWbVPA4lWuxxhfzSlDBTE1cEANoB5H1c37/uYG3cVYSA/ZeeucHx70ALMc56G
WQH3Ta5QYBsu0TNwlLYxw5sggdRL9kC54BvTC8MIBXc+FbUkzbQtHBKG9KQEDsljD4B/KU+Gy50e
wEbqzkIQ2tm5BjqfG6lyUDTlvirhS/Ucun53M3eTWQy1Q7PYCkUk0biAvpx0r9+CIJpsyVSMFk63
nTT02CPbgnBWMXwPjnLrF8r+mb0FLnJPtG9Ss7NjP6u4eHjZosFb2GiMroTA5hkpC4VRUyBZSxe2
pu8QgoPwghkfWUZdoBZQpyYkEj84qJtH2DnrVVES54WFaQ30Ll5HcsDcwty7WFeI9uaH3XlS075Q
BLmhJmzttSMr776w1fnZUtqBrN0sCZQ+Iwa1qbn/if2r+WmEQ0YcPQ9pDfj/IHugXX6eFvqtjZKA
ZtuSxL7sWPvxDBZEQBhfxCTvxsrB1ZPGcY2gi0bGH2edD4VnTQjlCgI+27qOD4UgaVjNm+SiOa1z
0Dq+O8oUPcYZw+fn+bZi8RsBDrStl2TykyEzLyZ1OTuifFFPSZKqVyCERtCShHCoF/ZihLhU6D74
me5Tvbk4nWk+lcpAojTJmWPvM0TSP6H96t8xqTaP9loiXRw6e8NiBH62tR6nysTfzfLmpC6euMaW
M1+aoWy2+PvVDflaP4qi2YnPTBx0fFZDBU9N3IM6tOFKbdJLX9b27SLN5LUiMe97sfQ1SoQlyVPw
uKNwanS8u7Y73K0gV3cK+eHncVmGF1t42QOx4ah89YV2aTKAD4RT7S7A941FPQxtHG+NWlr7xoMq
OyZ9fub7Rc0fJ+pDpnRLYDaGdj+UxbSVDjsvelEbE2lG5lM2WPbTrGmo8VXwYEuii/fSjM0fXg/Y
bDIj+4hmnbCoZRHTo6UhwCXzwtA2k1sJsg8l+caB51UEPLVuv5lGwudFC+AtobXYmOtCLAp7lw9c
hYDv65Thn5PkMiyE9Vlz3TyWDJE/GRIIYig6qSnJr8WupfNcLJ5+dgnjKbD3rlmHU7kSlBZtXrgE
lJGt/ELzBo0+S9fhe3QIglcgzLOS/J3ktja9Ozpj0zsgdo0TURn1h0WXI85MJZa3E5OTykyIm9jM
rdl9CU6k94nt1plY7iXMHTaLnXlDn08ebREK2KSPUO6D9ux7I9U2YJyMd1z0drvpaqZ9IzuXsKGz
fBkrk/PVVKzZX90hffKUP3HxffVmEVz32cH9oeKoWx79jPHulhELbIaZK+8Rvs3SatGS97o17uHQ
9huvJa6nN2VPdFSb2Bi/UWMwIpbrundNqRIHSoALE1OLOU4yNqs/C6Mlpyfp72OCn45F7MQv1biw
YmX0UIErwNgeWskoLrI2hg+hZT34QXuZj4vWaBrZgb250QmHA+SsqFujzc0gJgLRxfHRp9cOY/xb
O3nggyYGJ4LBdMBZ9J3pRWB4HE9MCsAVLP18FrXV8UsxGTlYZqo/o7I3pkjPevWzUbmO22K5gXaY
P2zK+rZjbguLMsdW8mM9To195Dghjre6HZVln8T3xpL2MPTL6UjnGd8JmUAhmrulIgyadPD1QVHm
GvvbbDLT7VtnyfcEKCnXhQ0p/mkLU5QPNdTRfKgLxr7Jl5pZGO7sSLDMZhaYVNoaVVU1mHuH0uFh
XdcCfMAtERuTyleW8LqGJdHdlA63QJOVtOt5Y5ZUtCSQpzixV+fk0Bw/6zN+/W2WgnogFtJoPsjX
xOookvzBS7zbE7NWAM4A1ul9zXJar3ls5scVOoeAPcA77uZqQV9fj5D1lix7m4iMxS/dFE8W2MOA
b7K90jPRZcpOlkDKY7xssvISdds6ZoW/SvsTxop1ir0zV3juQI4g8wSvrUD2iIMULgcB3XSc4Qi5
IgMfArrUIheOcmhyzTcgUcric20C6gXbH9/XOUkqs1vOx6TCnzWturiyUVi3VScQLK6z3KIo1u9H
bZFBMRj4U8CuXKxG717UwjYil6VEmCtFtgG6y7sGrzbwcL4EfNIBlpa29yiBOGw9+n96KtWD3Okt
vpO3+jm34EgsdUefniPMfi3zlBN+bJ0NU3E3qpuSE0pWypniWnlBgiehUhE/4UvR5dvJsU0jGpI4
g/AiUutxHYhfS1WlP0kwJQc29CbemrHZjrZdc2QMFlVWrZP+qWE9blKhbzulWJ6ybiCdEY6Dk+Fi
RA7gE4ZqkQJZFmNxN9+Gtu2omFdLQo6R3TAoIYPlBCymbPST4hbUDVPdur8K1WOnOKpm8cuc2fPt
alDaaji0rbKcvZXNw7ahnh63caq2XLlJsdy8Sf3F+LNEnrBg7zWomc9OqxJAUDCiUcPaK5YZp73j
XLR59WA0afHOpL75holfX2vdUa7FRNJpoA2a9TZ2jnEpCUF5NBsHMK0xKa+mdDJid3UiaFZbOVC4
OEe7qqmSSlFj2ZtkCggky64A7rtXMdXdxnTLlgnXqrn7RFUQzNqj9uglqxs2JP1GhM6jvaykRXdb
ANxcCVwfDA+4l0vuFJDiyY8pB+GaDMV0GHItOSbmSqS0otuRSdhWwI6p2I3ClEdl8Aac5R2ffEX0
Cok2nrybpQ4phmUTvIbEflFzgJpDr3r3CUEOHes2/BeK3t0Y6lPvzy3xxoSqE54NsYyPl54ur8Ar
u/dqVbSfrJse116drhCkqPSzWS+X0CkN9LCVYDiMpVofjpwd6iWRZAMhk4DsyrBLBUOyaNQa6yqs
1w5p26c6GbyA8+I599y66FCslNg2lyL0qHL8hOSKmTuCtujZu0VY+JM99VUSo7fVnR7aQxW/F/Wu
NOFl9FPXHMd06ULIfTNRJmMrOyroWe6XMXGejDmX1zzrlyul5/iW13Z/sRKbSktL6WLIkVGBtRq5
qTMr7tUt8OjyUlbJtMVAi5lDxjCUJ3Q9XSlB6JYQsqd+jcMZ+Cia3pQOdJYt2chjO9EGMHU85rZ9
S7qJcR3OydpvlFI2L7WokbqYJMjdIIVL2FnDEiZ5PD4YWqIfTY9El6pM+k2v9uPeBr2MByMn8aQD
GVH7meCuoDeuDPZNmTguol+2ixyWLVNtaB8sjaEKq+k9wAvgHs7tsCg6wrQRObq/lEWpol6DZTpP
5fygMmsMzc5DnGMJzXmwcmH+tMbovTqeJ76bScXJlZCit3M0t9marVdsyaR1bg2Suetd6DUmzPeT
9DLlyYLlslUkiihO5ax5JN5ceai0EihRtXJ55IQcFvDVov+ykpfIXIJYPW/0xIdnVPod9SgFsrPq
4TBDq/tzMf9/WwC7/a5vsK7+v97+4t81Ul1Bs/rf/vUfIWf99XVvjK9/+YfoT97Xw/jdLdfvfiz4
o/9gft7+n/+7//Evatj/QtqqYSjQkYH8TaDw3yHHwm9Wd39Xtv7zD/0lbXX+MAwUrJbt2khR/iZt
dew/XIoqTOGap6O5c/8mbXX/wPpkYKa5aVcBkyE9+E9pq/sHYmz+FJ5AjQvK0v9PpK2gP/9N24Go
1gGQaRKKaqIucf9NcCoqqyn5/kA75/3RkyuuP+/XRGkEzSmGYjQ/l1b32LcQPDla4fIJaQTxSGBU
ZhR9ZMzTExuoKgTKq2w6BT5YpiKjQ5MJcAnQ/TbOxGUxWRsCK+qfpzj7nhqnf2b39eQyv6jlklz6
zGJAd/NpK+NV77r5lOKa1ihOxvlhusG5UOBZQISLMwqFkyirYbMaerzvkqTynfq+NNblIV3xxQxk
mbXSu5dkILDYnmDL4KTsodN0BQAccpyQGy5GqNRxwNwGCbzZO3vZW5/raPZ3vA/PHKDrZ6+TKNgi
vutfJ6cAyWwqRrQmrAZu1SMjgni+m5nFMQt6R6bCjs8xtjm0/lguEaN04BRGtXHd8TXJ4Pm40Kl9
ZvNLpMKtT0mZ1bvfFQyXJPXG0JZkXjptTcjEe2bbb2OjGIE2UZnuDRFPUU/6CEoyYK3DCe8FqZWS
bNQ6Zd5Tz29O/iRRd80NZdZsJ790Z0r3owG6y6u5aD7NulgDnGmjz7RiPMiVhUeRgo7CClJGWQmv
JuHi6yeTSHjAS8EU38NQaLc6ygkxuwQ+K6kBUxrHtgU6BBvpbWMiUtwVtr3p3fs5NYajpPYZUrJ/
rM67d21AEprwxuM8ZYQsizjQ2mQ8FDpBcNmok9KrLsbGNTi3CRNmSlLRBrtObgcgRQg9V+fxpHn9
Xdwr63bE0kDZNTdA87ERKDbBBRP2fpD1aXvok+SSdNj/hfVkm9YYZQke18S7pw79TgrdO6fupJ71
tMpIhe73jDvFa5OuB93o7MPS2Es4lsOwcW3xOmvtzc/x4BVZ/OpNPI2iCtJGQHViQcoT6Q4IKkjW
7HQGOY7eH0nnkaxj5I4dUnYcV63addI6g7sdNu0A+aADzI4zYbwaBhsV2ObPyGa8jZVYFFeCotIc
yY+rJiIp0sU+0vEXUKbih6yBD7Ys3Xm2yWX9f3JYn8XvDiHdz/Cvx/OfR+4/z+7/v4505FUeSq//
sV3hLNa6+/UvGEkO9b/+2D8Odc/4A60r21zCPDzEWrfz+R9+BU//g6fOaB8JrnvTp/3tUMfkYNzG
ocgkVUujFPjnoa794XEr3ywO7B9MBwHtf15rf3kG/mcsSds2/lW6CMfa4t8xLmGHiU5H9f7tVDe8
RKkB2fJS5sZLY6svmsqAtWwCqbzH9l2OHb3YKCLi1ff0IEnPVbwF1W+QwjLmWID9lGRpdFQ/hFRn
tm8SDJ8HzNDbNerMF9cJNbntGJHKt8rezs6hKc90ZUg2DMx3yZPQHxZ96x17n8pD9+dpoxVPS46M
564DpMJ5/MHwCc5G/NyYIbMAYcF9Ybsd0eLbis/pXxkRZ6Bd7jtMzC9xGdkU8szLRjXa3FgdLF1X
f8A+5fmSJNR+J+fjxNCsOGhJNHGGkQ4w7bGsV324oRUvxd6kTIYbA3eH06RPGWQVdyCVnfFAOLjy
Zr01JGh9MOQdf3PAJ9iFJ99v60BDch8Ml4r/uvgrfZf9J21wRVztq886xF4otcTU0Y3UzDfDMxQv
pBzMMVLF1961e+OrdXx6S1h/Wh8VeriGUFSyaYuzrSba7sX9UHbsusxX+cBs0qki41kFJfhOFHES
xHcK4bLXwcMam66C2MaBH35ww3Yrs416no/2qfjhoPYJ+/RrZtSct8TVvWiv7JFa8C5kYOrhLbqs
CjbSiHrScqbHeb2TzX0lKqBs/qQfSnHOyg2/84VsXrmxtcgdf4r5AdGBe2Ktkk0QQiOM7vI3zASn
AzCwJeDPBHbEbqY96a+m0m7zNSrSgcsbo1XsYc6rM+r0QPIexevTyIumnNdxZ5XXLj6LCvFfGNoW
zNy9LZ+t4dypZEeYzmOtjhsYw8in2KtbvsEEDS1jYN6Qz/qjNj8pWN2bL3U3LunrmuvvfAgiN4NT
crHlt23uV7NifYfmw+i/aBZ+0pksQuOnMOuDRcqB2bIr1sEtIVeN8tX5wcoSkjpf7GjuAKm0Xk+w
9AYIDENGf3UG4SN6AhOpvOPX+NCr8Stzpq/b/8q+/PywMsR8Y/mpzeVnLd76vnkyCFk1ufjb3dw+
LW6B8KLcrwnb/kwFpAUpTH8MR28MrMEKqhHuVaH5AZhrWc+/B43MXgF6znbEFld1OBn2eRpPVjaF
scXEu8ITp8dsE4dIVPVdm/S+3n7j3aDy0OyCCejJnc5i2rdsnxhFc+01Abz3stzpnbMzEAWAgxNY
91S/dU7Mn0hpcOhq49BhkjC7HybuB20lpjo+NmBSYz4YHS1SOt6NIPswrOMTWooLWWXtjawUCvw1
xbNfN+dcRop1zgi9J1IxEOyZsD6Kk90eyW+zS4JY7WCTgu7qDyTNkupaQvwDoNU9LlBl+fBr2kOa
7TotGDTGHvVbqn0mGSVm0MyfcXJMm4viBRuxHAZyAZ0OaK6Gsm47ODvGj6Fn9H4rfxWaE2IB2TEc
DWZGTTFA6/wo2GdM65syXaDXZVK77UOI+UTlwO4H9dPg/FTpRwPEUFleNJKTpXJYE1K/WdP3vj8+
E88ID/SOKVpg6h/6vAPLxSs7Meh3MWjpyGgmAIB1QDzgbBJH3wUFp6P1QResYGLUUM8ELCq0/FnM
Tdh3L131oZi71bpPl99MZoP6jByCwLUr8WPES+975dWeqaiemMORF3hcuzeN/rRhBTc+DsOjFqP+
+Yjru6X6ku2+SO4swdndPYR5t5HyCed2MNTod417ayGWzOYZrYG97od4N35a1qVbJIuVa6M96u1v
bVbCcr2HyANGiIOm42y8TRAdpQxtLotlzKNhKT4pcb/SOP1c3PGLLfen1/Zft38HbeJHtVjhNqei
VS+WOjIdvNTqVSnsn2Hsv/CKfNI6fNWMtvss+xSekDxYvpxqHI3VC7P4k5UN18p6HLTpzNBhn8X6
fXWL9kxiP212ZvLViGa7ENIsKsZS7KJSDkV3FNG8pPtOvfaVE0jJZ0ly1psZ33JuP7DRVJB3SnK6
U/s5YVpohLClDaMFTOzPWsiMBmHC7TXQi+1cxIGwyQHGQi+tAAG0lnJ9LA92+9MCi0+UAEPcVqVg
VlIkTMC37P6xc8ovFo29/SY4fWvSsQht25rQ2MhGzpYbKdZ9ybyBXGoHGJoKwswKQkOtiIfSLwrL
LTwJkc72s0+0SzkTQEZmslbJEwNUFlZBHL9sRu0+tziixbszioOz/m7JfYq1KTRzTj6GjhKN6Ewm
nc6601Xdramg8qVxQ//od+rktzaZAROXaz8wSxl9tp7ETk5RneaRhVC7b496+0KQIcu5CcJT60Ru
daP0+k12VXPUZfdDNl40rX9kzH6z8ELlQIyl6xQKauTlH24yBMi37JT7pvHeDDSdxuxGoGOCyhKs
P649hMSmnHcZll8ER7cILeVo5uSS9bjakXQ2ANna5eBpbUjyFK7gLfa3rWPtbXrLmluLEd9GT/ND
6moBcbzbqvg1rb+IuwxNrg5tmN/i6ezrKpozsPfsc8nXc8MFkrwksEix6Ba7mkR750ps6XLoDTec
941ynxvnVnsrpernFglp+oLV69WC5pU175iBArN8rWLiKpe5PoKQJ58IucGW7d1prJEUE1V37HPz
IZ6l3MruEajQwlJ4eEUCc8B6/y3kSXTPxIpG5MKFjsyP6KXCjBQFYohJuuL0EtGaMsGyZoTzUxAv
QGkAL1v9E+GQfko3RWR9Yz1PXRIi5vnSWv6UTkJDUgLAT+1AxOkuKQpiAznq1j0nLu+itsUqR2Uz
sv+E2TzYzYOdePtR1mGbisPKUNMC5mZnIpTIlhLb2jjxen8uxHwe0wvaqotH8MTM1YlWAyU4DXuz
b9PYt52LO7/brR56UHIKQiM61PTJSEZ70h7IUHxEbxgwCzeDP4FokNMy9aKnrFrSgnqs+TXa6QXZ
2M6EVDYzQfOTbNglpIxIHAyJJTYDgdIh9og+sFC0k85wGaghQdExCWN55O0lCqtg/rRs8vYaUH5Y
9U2qK/LapwcFhZVxh4b31SZUr5lvZoYfRa0fcYlFGxMg7kPBatRf2Wb49WqCBvZuK/nvmczkQV6I
XwXiRMwuhrZBEYGr1heFdjLtJl56i8keH3HU3a74VPjLW6i8bX4BthVs+oGRCK9bovFFx99q8aXV
5qZ6zEk9XBx1pwKkBhid+5vSKEKjaDe3WNgVhRhAi1eQV4FJCPbiJQfhvdV8SpojU0d/mvfFwN/a
JZghf0HWdbNNqY8ILtI7NRXnDnuFWJzAM166/Db6M7fsN+E0qmRJSvuOlnibuQevfOji59F9bJvf
FdyslnWmXIFPKIAtmwk6pmDFYDgbw4bH1Kl7lv1hodZhbCavSPo36fA0fDoxrQRBKAst/VjO9/TF
27RUQUH1W7sngXBW37XYxtKRNDtESFEC8zv25MZaxZYPIErzrNPOKRiq1IX3q54gUgbtYN0LL9nP
ufdR5e1e3MTbubbP2vWhRrAu/A8tzc8LCEKXSJGd1xNCrc68g/2+be/yotpNVnnSKrLwMm0FITwR
5mte5qTawwCOamdGddBlV4a3e7u51XmxipIkR4OTpG/KLhFnthiMSQJ2g58NgsslPrjijv3CHq/0
dqb4qjPzITXy1veTqfiwpXmpFs72afB1u9gvwrhTME5NMP2tLn7YDB6s9aomjgtRu4CSXm3NdDeT
38GHvYwIQL5mVbpRp490Ua9FVbEFotHIHszFfik1/KgXBLd3CKUJd8xyoOElorbkLS4heyB8tVnD
pQDX28oNGoPfPCKvjdCbYOO59/b4nGsPspt3KMyAqc47FRG7UJtNbcTQN5f9UIh9Z3+xUThg6fYH
A+1aNRI0wJXUlYcMyDA7hNPUKHcssHaFVfAT8aQ64iFPY558qIp3P1rMwwX6XccLCSLFnYQyQsNb
ATbMnbLtUv6oy/ieTcah5ECAnqipzPN4gnVXMLDJtyiqWDMZUcW9ktAPLqBIYIZS1L6iiHuonHUz
0NcRz3h1h/wZITKNicKZqAcqApxyqTZK+4Enx6e7uzlwoWnKyEH8Znh+LmvIyelG64pIdd5viiDr
ZqUDFp1DSNFdB36kCPDTRsRUVwNpcCSDxKv50pW/CYIo/RKU1LgiFyVJ892QdUXD2j/Q8smE6SNx
uDktmJP2uHExXokmwFTgT4rCSPNT4UzQKTBsPh4lHKt0BhqrHTuLT0zV7esYjPBoneuuPEp3vSZE
1ynSfFaBWtzuyFAltdlbEbiZylYTClxE8hMVNxy6PtLtjy6/kyp8JboMOoIxZwR4bkfkZI29Vep7
phCRiN/U5mtUEU3lGnTWK3nGEVkDOPuLMJMUQqZ6cOwvJFJHFgqHzlL4FsbDittkVfiLKSWderhX
8KdPsxMwt0QOo0d6XUerWkW5tjWhuc/OHK0YAcmRVqyvXB82zargRzi0BPvW7lvdfaLA3+g4R1yj
2zSkKaDWtZyX1n5PGWBq+KlNrbrVSEHzVjGZqBV1z16FNwPh4qhFS8F2FVWGNTx0dJUr3MpzJl7i
rA5XTk+dW1CRB1YI/pKDKG2u83hsNgwQqmrD5VJr58l6s9l9e+rL4O5tWs0sfs7yU9rt3XJfcolY
iHpimumMKEMpgtUm+s9A7JX+rNXRWspTD/rXvDKP3SfNqVy3oj1y0+OI2bSFt3X4tZkmokc0cPUn
0QN+Z1A0XTix+YJTioSU18ABLag8rVglYL/h8H5yxcHVHywVFeaTXV36/jLNJ4jHTLsj1dzOw3bl
cSD2UUUwlCgbe95mKsjSenKQtJd4kfF7INfLqg9zfSJGVNMvC7w4t8/8ZbyWKjpe7W5JJDajIBNP
9nDu+dJVzJDmq2k1/6OsXhPjgV9E64moc17y+domaViXNCzugYcRu0fP/UBEFGqTtStjY1usDjRy
RItTuu307wz685Ii2HtOa2Wj3lRzC12EZwZ1aW+cScLy+cRzwrdpI1vIvTbKmP64wOUrATe7PCpp
SnD42B11D9AqsfRyv8HR5S/MF8DcbnTiQeO13aHQhkr0H9ydyY7rWLqd38VzJrjZbJITD0SK6hWK
CEU7IaJl3/d8en86mS67LnAN3IlheFCFzMo6R3kU0ub+17/Wty4CtYWnghF+6fJ9psg3g2ocKXvi
5hREYyIa+DlQ1WjQSPk+68ahiC6Yi9cwiNcGtfAGkALRJgene1ZvXcPkyJLtmLQnmUb3QxccHA52
CkRF2nJuPsD2cceZUhMzOTvhJ9cz3vh87ThfVaysmFPZBWjDW0pAd6avYQhcMIGbrGU138A77j9j
hV+sYYxOPiy8gabiFURKZiW8D5R8PSSe+Dbsek0R5/u1nFYlBtFAflbmyQmPo0hcmXJ3d3Qij8FO
eVDtX5vVZdaQ+eJ/58G3zlTPsAa30xrUfzbCwcEke9QG79J8Gwwbry4/xrzFjbOz4eXlxpUkCwbd
wl2c9DNcrstWpQwLYAPfAzCwyH/xs71AmooIUcHjW6MmGb5B+6yHzcNuJTmHd4yPO2poASJITzGJ
6PEFM810BXl4L9O7GWKI/dlaoSfneK2z8WzVvZgt0pPWqr61S+xmeea5piE2Ao0t65ZzklTS4tVh
zCVJPqpqv+qxitEfitbHSDDH5yCeWcTObsoVSvVMun51pd82UHztgutpNm5b9TUp6T0jpFip0AxH
dMORWXDa0Kuythye5tmTZSvf8dR7EWWh3WhRvkE4L32o4Hb1jAMGs9cCpd7kbBLiy8AFFVg6hQu/
aXYJihdioauxvsza1Qth9aHPMtVJTjUbA6HPc+sYYX7iC1VTAj0FPmxDrXrQyKoGbKKwqawmOXk3
v5wNu2LODxMQ9jjiM7C7daBJDJBlxF1PAo0Ve3kKeRjoyZc5wn22jioge3Tb3MHPjsPUDAif/eTa
ji+FmZwC0oaEeLSWbwQiqQnUn9oEQq/4y27dG92qsSSPz8vcyD8zZxy8GIKmT/EubGxFftB/Oanq
Gv0XIx5CovFVw+yMv+OMJrAHGbwoNMs3hEcSF9gMYu0hHCwuWepdNP0uOBduOYZ0fqvDxz4+NIaK
ReSwtI+F8kkF/Cqaf6oOnHCU3y2pxTqM+6Y2rtMYMnD0kilXaph5KmUdZ7ynBs+C9Oo0YUJFrTKa
eOVV5ujaE38MbqRIPkN4oTZtE0WIXyUnsoB3LoVXz6cxKTewq9Qxdqv2FeVWkXdmNR667Lo0mwox
dm5p5S5JdvK6ux5+8YjMaVFVxBuhDScN9aY9xM15MX7DTidovNIW3V9yyoRqmnBvfWXd+2A8a2Lf
NO+TtYPpStaSUnE05bt6AKt8h5iXmB9D8To357g+g9pywyB0m3pXlgd06xatmm0eraoffKuMbH4h
w2NhPGqZSafpR7KRtQhA6dXNsPAQw+nCr4Ml4zUQ6p+ZiMUh02fc1is1PeB5R9Be3oz8PCG9GWKH
FX6zRHCt5Uqj2g1LAjIWdUEGD/+TNGlUgJKerQQjzhid6mytz992+z2nEzVq5fpUtDtvqne1jrtM
fWOw9ILGJ6LJ2/0LLVGaTDHap4ZZNlpezOpUpuh3jKk3zHaEgzUWLsuVdWAzjapY9+dHJbEOtPc+
6PWdPpDx2PNYx8y0m6PeT4gCN/LX1L4qghIdjwElhEMfPKvyBTLNKrdfCvs7n5BSR57ZMUM053m4
3HcXGdKYdSiqbakAf7/X5kuK8zFhYXlvjOu688XiJ+0uyDcYaZaaCI3YLw112cd58irA3fU+k+/p
8upoW6c+2IzPOdPDtNW5ANHJVyIq4vqloHiV6tuh/sgBKFnkvd86tMzZ4pu4U7hN0zeF6HMWvOGO
ekb8FMkXDchI9sXamjYOJaOUQopmaxv7tPyJlJNdBcxOGvhVlCuuR/X80VnfIdK2mar7FPu9EMYa
I+zZrv1K8WkozgRXUCROusNyIhlbg0VCRDwlR6DyfdPx4/pBd+4LiMEUW2Mci/dcZ92ekiE6FoDl
pAMv66cd9Z8x7UcRx/Bu5j3CtW3cGNlAj/F58T196NGs7PdSJfN+BUnLWneXhJjctU8O6QVQx8L+
Qv2pjfuexYmNoxLXozpfyaFzpDOdAlm2T4vxFELq69ZLsu4EhZNUkO+bV02vN8jMhuvfVOiJroT5
eqs41gkEfwX2c294XDAtTJLWtyNPTrAx5o/COPLZ76eNDwPQSh9G+tLQeb6ZEVBK0Bo2KttnmP3K
IZzW6ImqfbQTjlcPE/gGstzY3IAip7DeFNFDi8xsYrk9284DY2+HUiFsZhR/BEnMsqfhW+Rj6GO/
jRAUdl5FkQgLpDJ0Q+VICfQSHxV8ZV24NqpNdFKqu1Y+cvnEZtoHz1w5+tiVGh/7u3G8b3kf7Sfo
IrbYV839QkJNHNJnjtGKao9502draR2wqzfDPrdeIzookWdaTzcecMeH+j7r6Onp7WPXbubgvAAg
tPyG2hP18TZGxeJOjU72TWB3zrg02f/dbumdsW5V4vBbHp4e+eSVSa8Ucj0oUVs9CMfnGxqHlDvx
ffb0/gLcLy7Wi/WhLifVpZNh2nOjBMbIJZsRdnKhgnNNKud9z4PlHXh2HGHfuiSBa/a+ZWzw4IbJ
IRNroyGx4nIx4AfDflGnwkd1rSf5VZm+Xm0Yse0f9bd8mH/sb/2s7arA7X8MbSNDcpHEglbaW+An
uaebK6TfnlJRfvKl69fv3WNzsb6KaP2HAuTjQ+dfanzqeBE+8aoH6p1dRoQf/0VLvKI9SAsdiXWo
ryuHDjw9slZ2H/R3BUntySV+1uWr6X65N0/argTeKWuXAHy9rIZL/zMYW7PclhwIIcqU10Ue1RuH
anxes5Q6hDHTIaBHtNFT/NT+ZI/8y3efygMHM55+gE7GVvsOUoz+6+wWgUUzYeR2s3qN4AIp1w5d
pkSFL84vgEa0pMliR0FixpsNj2DoOK2gR3LNSXZES3K5zbEEY27v6YlwiSyEtseHgIfLzFbQxVOu
v7CTaXW/09yhc0kH1BJO/4HqNerZEuEi7zFIr5qp+cxFRzP6dMkt7WWoUzcbIkgg/IEUcge5igpL
NdFmSvKn0k7emiJrXFSnXg8Etlwmi8JMHoa2OAsVlmaRLHdq57wW+pYLiV26uDfDxA3rD2PecLue
IjZ/vZ/22MkJwq3nbhfHawoGMKEYlT8tJCa9PNxExD+mxNV4vARIjdNFK5Y9SQzu/gMTjD8NZCjg
5EBSn9NPp1HXuvkAKGMF0JK1lnH2g2RXhycMtFFge+gOfK3LGvzDqh2yTR+zx64Kr02bVdX/hhlN
TFxw5zramMqtx/wpZ2neVfhduLAmFktw7h0hoSHJBy1kHpbLdejYFSPW2Pw8HQDQBv+HD9HcDp4C
kXCtJNeWjSI0JRd/IVMnx0PM0l2x1xrfiJU3C7523dMkPi0eAIcyeukXIC6BhqjytVjfSi/dqqBc
4fVOmqEH9N4Zf2MsRou+NurzKN0CuZhsEr/XcBSt/lqpbxJFIEHS4wnh684uaUmXP4AU97r22DJH
C4ljkQjI8lG2/m3J2NARvPOn/NQtzAfKeuYKHJoWH+dn7iKavctAvU/a/dQd6RdOKz/E8S1dSLLF
pTvmtetszUuJcPHCpXW648+efTNz1Pc3t5C9shYPXRsR/w7qhrYirboGZATquFe2usq/Kt7mDV6D
V15+P1ixN6JTLAeDf8eOjBhdViB1bXd+jYDVF7yTq4oY6+zDClvSbduuOxgfEJ3HZ96LUfh8tjzO
/+GbJypmh0RbtcGawti+93scZjRxGJ45bjLj15kPw0g8SHlmJUWEd8WqUdF3Ny0QSxg0g9oFTro0
vjahfxHm9Ozh9v0XA+1G+6naBhG1loRtVtkbj14q/VazcJmNyxqlxVMoPIr80TyUy3ZhMtOVDwxL
heHmurPmm11iOb2TnLSQ5FPkNI/3tWeR6fhDtU/0Syt27EXLnAcXIEAsrs5HoL1aG1O7T6ITs0r9
yqE6KlRA8+t2CFvL4E7c7TDUZR2zhTvdXt6NustcHmlCW8EFdLWUZpeZbxdwWuzbLEyfKd/DnlWt
p2TTlntJ+U+7juenOn8ZubT2J9uIfIthPRDF81jLX0d6IwyidH0L3iiP8VmxnU3EKDcK7PxNufXh
Ca40NpBFVftxRz6RBGMgHzL76k/KE+s4JABlUE9JvQmwAsS8i2Are65QCBt2fwJqws7Bs7tppzYf
pvpiGl8RFzLLeQjUcRvzxZu+LKnwjPj0W+OVGP26do49VxfHhuObpYgiEIMfm+5Xrd4n87mZvvua
7jqbsSXEF41mLhgfFngFai9WOg0rCXBgHQFEPvqDSd2FzF3Aks1dBcjpnJFnLHlal4nVngBgPFeO
eSGhKh6pYBvcqCb6PkxJv8cWdIDChB9PbQiIWNxzHNuXVSbXOdywVXRDHlV2dyBTwy1FjtW6Upac
ijWHR4YU436SuI1vgZgKEB+rNIPWQsHHrtSr6SScnTGP2gOIhZgJnaQK0SXyTHuBxKr5da4sF6gb
62pIrrUxf4EJQkKOsefoU3GWKcnhqTFzOs3pE2eMSsNfMSAs2gltbqQ3VhXZgdVtP1HNhkLQckyA
lN7Lwcq+cMozrpucTmPa7wFU2/ClAtQlU2RUC7bZ8c9fJWQ1SPlGbrEYOzLiywtppcZXy074Wj3t
HPIkV3vIRpcsiLPFxshjs12WPUwGDIMV08hkVNgRk/HszGF8bHjmHCpAeK4oFAjAfXQIKI3Y14Pm
m3UyayuYwnjoIm8e2uwZvkDgDoTVp5rstBmce+64OxFOWEdqTTuEC7vcbpzf+lRdzmWrW0/0G1zj
too2QmuGrTIQCRkZQLz6dWH1erI6NURZz+N9epkkyT7hJA3rc6076irbNag22yINCtZfPXfmmqNh
iWxX0gF4rc2KoEfpLJ6eZtFjFDDo3hZWcWeHDw08lXtdY0FrdYc//2W2BsNFLmnu6Sxu2Wapexpz
QVPPh1rQvNgjQzftfVOAqHFaLmX1yziUzYYnYxI9yxI36TLyzO6r9sqvnqAGMQrrXm6zohu1Zl80
CwD3hSvwTDIdz854NmdEUJslDWCsmEDGeNVz3YTCUvyYBkuv0GBnRBk2p7eiodcb9qYdnd+h4w9J
Fjt0q7rxufYTz6gj7ow/fR+Ym8pQ3oc0Idyt560XIyLjiyqMnVQ0V2baawQeYqdzLEVSXgmHXSm6
3SQWYxdxLyBMbAIUsp2rwpKt2+fqnoDvZxtbDfJqylqrnnsuwlZ/VPpsOJbIcYb8lX0IRogFgQhz
d0AirAPF15eeZ0lJhljEv/PMAhE8AhtjJDRCZ+RxBQwoTKzE0y8jmQQ2wDSElmrtApTadJpzXyNq
1FRWuE7MAFd28XOtBptCcsnSFtn5fcUdx2C2nvTmJAYHz8NibGxEdPd2ttKCR2uTc9uy8Lwtsl+c
ezSiUTlmiGVLydF9kJI6xxFNa/tGldzk8UQ8VeX0rLfaKZhpejGBdOkDATYhoiO7qK1mZ9EGQgR9
UgsOswUxS2OdcoMM2MdxPOtVMBzyVN0OOPbSXlzb2OFuYk2k2LGpxbHt4xX/bpiLVYdsiDat4TaT
tWrrAstgsLKsnDGDuENyxlm+G8cMM2yVPg4aY6CZXGZerHGiN9qXbsvsYFd29Us4te9E1qEqHOIA
mcBo+EipLR/lYD7kdUunwZI+E//cgId9ryvrJA3bFwXih9mhFUzNtSwUZ0UOhNY8/Usq/eDqhfJU
w42QQ3RABeISk6Z0YfXXRlBn1VWossRmWNejrBYE7yscLInFphJI0Fgqj7Wap9zwLWBjMST5hrqf
XL+MMIVW6IEPtl28NjxrYuTowlAJ9KDxL2Z8HOA0u2XQTWsW6fj3kTXqRLqtM1zntn2RqfYlg+kH
zxqrXOc2n8DtKQwYhaQ/uRLMrN3Jaqd5mx/nCmHdKvZKOS6rqmt1L4lT8DA9raOjfIrxs3pZFTjk
6IVBysVMSD2DvKgRH5Q6ADqSfxU0I4cqU9HS01ksULxJ6SAYLhCS4oKDiwmvWS5LiN6vy+tgZLAT
lLdJMGIA+sUcgjlNJQxclXxgBT1zq1iP3X5Jv5cUZ8vcjIcgaq4pJ6fXLIVgZ6adE5Kx86y9luGT
5LvRzk+lhsXl9k7LJb6MwnFt0/yKRPljGPwM05RxIWePEg2vSWs0eycMQ8/M0xjtvzwptqWtVWFt
8bjTPceb1rL00TAINHhaHIM9e0k/Ah9sjnBdOzpZ+waWpkFYxzfek6GjHjaH+q6x5A7r7NOesFOq
xqehKcfBTPYCIQlDHWlWJfQFh8FQ+hDK7geD6amXADiK5KsNgXw7OpXB6QWGDG+E3QarSa0RXyfl
GFrkpuR0a+BuvqyKYMNA0R5dpa6GlCiD8tWUw3lY2iNEypF14IgebJUnQw12DrCGlW4IY7PwwSgD
iQouGFQsMn0iWsjETkyk3WnJ47u0sk2/6k3eSaoAsoRtsZraRyONrdOsmI9JBpTYMCpONLXccjC2
Bw2MgNpKl2xZd8DEQHE5by84ObqX7MLXrequyewD+QNcRrLeYVUo0Y9jz7YQnmo7uBMpi7yC7aTO
Tyube1bPffBJpjbzQo0tfY92lUSzvhPa65DNWyeJ4l0Yah/A1Dgn4YPE2FNKu/fFXCBX1vRImdYB
M4Vc9XXylEezH43PyHSFD1uw86PcOuNLeEvb6Sxt2p/C/kdrtPsYHXAdVv1Fj3X93E8Dy9bG3OCm
xO+RJZsoDFgHNwST4/bKA4r7FFN9wDNQq1qKkSwcDvw5kjHlfjwWmCQXDM9a0LmOXXzfdpO8tdtU
u+rYem4TnM0e0hhsz7q5KmaWv5g+xaf5dfOGOmL8ZgH0e3N7VjtWpF9qhJ0/mFeYGi5pMHr6LZ9J
lfMnsVXYVWCldOsNpnEKuaj7ltBb5vaZB86PDUTUceiiXwp8ItKAc4LRBapRfYYghj8PpSve64l9
bE0EP7PkAEVJMptpU5nwYDDYldLhXVlV3H/50EXEgw96ttguRhIV6W/yqI1bOdamq9WtAsqjVAOu
2voxojV4dXPu/THhMZMWIrtLRB0zBmkHCzRibNm/FkyysU2/nEsG0BZlWeFiQSvn7YX5z2TzVEZy
KSncS29CwpR+SkXCXbLMX9KA33VDaEfFecrv5fB7EQ69Dlwh/7xQPRlv1bwxEue31XmXhkr+LhlP
/7R8srvh+8//aYDNAo3uj1339pI3YyHurtU4GN94alGKxrfQnu8WmbIKq+x1nf5mgzhMBVZWW28d
N7+5oUbcmVzkOQkx5oDMRJRqFYpOdMdrW+tQk05HhsUDBunzlTQwUoys75xJHIhOcpPIYl9N+XRt
kp+Q3VO9LsEEBr6Nclu0T//tFjD4J8P2bxb+f8Um/nb0/+tv//u15MjO/49Bi///4hgSsDJDEqj/
/zyPcf3JPorwo/j4t5jd//qVf0cybPGXrmkSWrPk99P+BC/+jmRY1l+abtqUG2hSkKG0CGv8UyEh
nL/I1/1dN0OBqCEpRPknZyfMvyC/OI4Db80mr/Ffi2TAav4POTtpkhORmEcEITud1+Sf/2/c4ji1
41an2sG3F1N/taNYUptRt9y4nIl7RdKalyGS+raHHMJpnyzQKqF0jaQjzOJu1MCEYDdVNB9iWXEM
u7K7VhgqsEXOE7oYgWnhzaazdGRaTSwHSRAst1LXOmT3VTZlA7GyA5vT9Kp9sKbF3sXj2E0riDJ0
PxjJ0J1rxbBx82OT/1Jpg+VpZDQ8gYM0DT/jKgVOr0mb7Y8eT4xoAZFSLhfwh6Ayzrn6YOUJw305
6FkPRCsiuzvbncqJUWUjYdqpYJkPQevJCEzORZnV7WMyK9UOtkd0xp/M7nmeKuCMLG5etDad2BvD
pcO4Gi/JFfjXQOW7rLfBaEC1BZFC4KvLUfWL8fbFV4VgSZI7Qc4N1BDQn7qWw8qeEyiFlaor3zmo
vKOuLBDZ2/E2VGdqlrx0QRuNLo2u06PGX0acx3bo4HUU3J2MUsUw6SwVeIeRROHeSIucN23unG0F
2wwXdluDNcvN4KF3xvq+n26+IECTrHLrpcASYtj3YTsAYHf0+luEizxNFhwFNr5Lv+6sSfP7vig9
LpST5yycwhit4+eqLTvPSavYN8Z+3krO4j2DReZ24dzcQTCANZYmCiUD2G1ho4dbySB0MIwy2GkK
XeLUeqjvXPiXPYCc4FLqRXKak6D0+XmU0WrIsVSNnVXjsm+WXUMK0DWrG1mvti0/GPtppzlN9VTp
nHkWHMPc7UMyC7JyULWcTLGBPg7PopkRQ4JWx/A0UVRHPgb5w6/7qt+mNYZfxBoDHHiqTMULmnB8
p4SiurcSral9JZqXtajNeq9FrfNMggOaYZeQ2yzhjtkbkUvWeLIbxrUezsuJ41uhOU6Bd1Wr9RZx
eriEidkwF+oF1y8ARrvc0cFtgboxnosEsdfMbWCJUK6vIy3PB1OJ+IRbY/yLQlP5Ywi1hmdlYb2r
WR42bt/bztUqRAWWJmZ+AiAXniy1yI/0GTi7yIije6NOpdebOt21C3eSj2qiGcmbuzBGjbRJz4iU
/kfVGLoXfQmScy+F2M9qYZ5JbZovGpiY3WxkyMNTZqLRIWmsWyZm6QaVOVxtZ9Ke+twat3Kc5s+W
MpiXzK67dNsHdvcJ7K0qsEd3Yb+Kg6ZoVqauWn4xa9GHbjj42HmHuKUFkWXdNUWb+/EQMTDr1EHU
floirNVp7pxgfuVbPrbRpurT4i5KE/3KeBzuwZhpj3xnhu3czlxPIgpB6OKLDTZCetkwExDM5Z0C
aMIPJ2RrVyvqSIBR707OUJnn0jZ7gKsQjZ4xOwb7HqTfNhAYdWxdxgeRZPa5IGZKCFWkPNetrAwO
MqjEti/G4UDtPYsnO8W1w+wg5lWjCHHNl8au1kyJJIZN0BpW2uX3dhOqDwtvPKckKKSWcs55+tUT
sKarxOzJHZmGU/oUr8AMz9PJnFedUnHftvkW7wKlTDdxPtYIxc5tgp24OCVepXPwRE4ncGWK/H5Y
4pYqk1mRe1XkfAkLw/rF+EnMJIZavco7xjihlewgmm44OIECB0QR04wLuRYT6gne3gOJVaGvS7Mn
yzs7COdCabYYt623SSviU7uERGDGJqq5oLQNuA1BzLme4WxStErbBX4FmNxdpsyvQN/C30GqxYOy
tKo3SsuIN11vDUdNJ9wlYLPdgdwVXqbHhI6GxByQngGm/DYU2r+XtVmEK5E0yV4nVnu0WxtfedHg
BykCHF510PNmlRHF6ivJDM+VUScLhpk23QfLUh3QCuCr4lh6HNSxZQTJhgbHszXjnQSWRwEX4Bzy
Vkw4CU2F7fxsIByeADvWn6Vl6E+AOrhvlxnZh2lKnHse5bq1JZBcvY2dgrXZ6AbGhhhafuwJug5/
8i7EEE9nbWl5uXIjcxCsh1o69qDE07DS2DQYtHysIFzNrWuBaiRr2BuMOosZfJd8bYd1VQ7aQ1s3
oYQu0bNBkoLiHgajIXyZ5jQ8yLSnVbMtkidVoNZz2g9Ay6Z2YmtT8ygIlnY3Jho6tBLW6o2LPO17
6PtM+LOZrRcl6j8sOwUqldTWT5zYwVap7fIu6YTFPg1nxLE3J7kD9zEycRXsBFsuNDyu7FH+wO7p
3vPIjA52VsCIz7qw2Y6FY6IPVQ2qOOseFYaRUVxgQo8bfqf4PeOzihYOA9vGdvMZQ0N8oUYTM/mi
j8kD4q5OQi8yhkOnsdfVuqn7HIMyfU704SnUpxzScmKD+FkiPHhg7ZziZV5a6ljGCGRaBTGE+smd
oc2oQGkUAfAGGIBkOCTF69DJ7CkphuyzBcxzgkkMAn+OYB/3yJAUNaPUDkmgTog0UIxZ75rLyNDQ
BP7Mybctg9tW0uxwK5o1oJG5tHo895VYTqmVmV/WTMV8AVD8T3gidHuYsMfWmo0rIByxCxxqx/JE
vgEx0TlVTRtjddtmsFHa4D7vtfTZxKi9LQBQIkmT3gSh3+4rBjmCkLPpLzRmIIIGS3DP3cE+4opM
j0OkpFwPmphHMB65z6qKGkiean4fmRq4gqhMpEUAXSJ5gnQz3gq+ZOS8KT/H7WWMFA4V8Zsi8u6U
KQVhzLAfULILiD+hkcCJNoT9Zjvd6LdKPzNMCtyFbq0TstFDAVxoaRD6HQtkzUotDdWLoYL7Zhdq
fuOU3XFq0h6dVXGKPbCV+Tkntf9lJCOepyRsHxTGrp1uBgvDmlpCYKBH9xjmJn8ZlnrzJEsVkp+s
8uLESG7s657qAG4JROyK2Hx3iizd8xYoPlAp6LSCHie8NE63Ix3R3LegPO4ZxWDh9JJ66jwNX6m0
aAkoqtYad2p5zKCsfQogqXjY26IfH1KnyvEr1BPuoFrbpEzHr1h7MXjEHYHjsul3XVNH34rAxdku
KumM0GCeVMes+VKgVLG8Rt7xkwGrfBEkHJAlZ3pBUmNtzlKekoTedz3U7LsoTrRby9HMAqdsniDb
1oB7xbDjnRbvce0o286auxMGOdRO2EYfiT00rpMI6yHqbQRIo1A5YfLc/AxjBvXBbITX25IHnZ60
/T2db6RsNbUWJ8KfCvpzqZBvFvHG6qTkK3krFY4x6zjuMuXFp+xscWmGRHE7+htwIwXxtCnTHIt6
yGMctlPOJ8QuenAybUbAOm7Kx4FB4unWyXafavQjaDWm9iQOrJOu9cuzonXVRlYj9Y3dkLCYtaN1
nvYxoBgr9AkGof613NAGvex26eB0b7VaDh/LIJq1gFxwF1QKRFdoPzxeEDO9AWkAm5jpbAYZGmsn
H3ilJauOxWJr722uB09NPrV+qXJz6HUFdTqO8vJIk6yTbJzFnPDrAhs/1kXBj60GtbexLIAFbVm1
DySkbD9oEvtLpSfJWAUtz+AZHty7g2rAFwlIzXMVYQepnNk5d+OSvQIdm+80HQQ7u2n7TRYRp7mZ
FuIyO6b5azZN+QKFU7kzpmTyIOCoXyCIxakaQB+unNxpPsI5iDeZVop7WiV5wSCfjrYIJq5QdXNV
U638yKxqWrPkFViUOuOiyhp3tqoK2trnxXaesnrKTRwBxu1kU7S1oqnMFxnP3Adp2zGWGe03TgsH
rihk0FVK78FuTIfcG3nuPjcx5twGuFAEKQn3gtJZ+lNmBtWwjpQsfR5EHl6tZI4fIqNh5rA5RXZl
VLDBN3KtJQnVVXf1bLIj0cNy3jaJFt/2DPXwEJZ1w5hlqgtcPRluoMaZDz2gn89QJobr0PCyTZSJ
tghRE9wOBRjGDMVCqqTTuzzCzA+t4qmZCsWLKLYJGG9Aoo+F1KCMB/mOIl3O2WRoXptUVx/BfmDg
0kYQZ0tCmKgxzE2B3nW2sXbup6KjhCUYlzNhKcYkbLkQl0L8ACOhE1PkS71q57S4RHWIBVxNM/PS
liUm76zG7hoO+fBY47wuXRWo8KuRDjwr6S65bQP6InkBQkn+hc+xfUjmqvR1+KHEF6FkMj4M6f0S
AP+YAzZ1bWqn5wxY7RZ/OUmtaqk2Y51kl4Rb8VHY4n10LAOhu87wQc+Mf0kHJn2lzQ1rhGAZT4Jv
sWeqSXRH6VeysyKNtKQ2pvJtEfC/zBYrXa/K4BxMmvRzToiSzDUgTt/O7f5gRraJVK2yf11ZlZXf
Pql8DMHpskLm0TZtCbWjSSqGhiVqScBoS5Dx74KKOfbBVcVaYrDqiCeDnB6rNi0+rVwGvlz6+O3/
rt50E7b+pVz9vwRr0pFV/nMl6fQTRh/Zx/zvStIfytPtF/7D9tD+skxV06VJNds/mtDfQpLtAGxC
CJLUkVr//JP/2UUq/6IrCiqTY9nyDxTkX0KSZv5FJYIJQ8kE8CEs6tH+C2wPer/+XUiyVanSG2VC
brPZuVnGf+hB64Oog/VLxGvSnCsqZbIGzSl8QJvdlZITc4ePAyNHV/9WQ58ezBvWema4aqTiK0HT
3WmDmu+MslncAkysJ3rFBJYjyN7BCvX1Gyu0T2OMmYP+3uiqtonp6O0N9RjHs3PM2/na0190rtkL
kSRMExiYSeXzVk7uFI9vCuczkXfc/kpiSteuNDLPZdftMcfnOwtvGqyd65gW4YMBsedu6HkGytJP
Zmd5Lsis+kB4zT1X5eZubPDpBLq6bmgZvto3Fg/6n3GoFobiNiBKzAXci9q4OoPZfXRULdpaLRYg
XjoFa9JtK3MqqQ+yP7g9TneGKvA126G8hNCbeQxGz1neYOUm0rrpytA4qQu6MpMRKWP8ysRtKAz3
JCF430o19axyLG7AB7XgIPnbunWaTeRQyaiYc/zY9diewykkijL0D0m5pW2Zq34/GTtWcs7FiPSv
mAx0VhpfeBVoRzDL9iKJLoiGyfN/sHcmO7Iqa5Z+Iq7ADDCY5CC8b8Ojj70nKHaH0fcY8PT5+b15
m6xUlSonJZWUgxPSOXF2E+442L/+tb4FUrm4BdCp2XNDWcon+w9yznUY0J4COzsLAmuFRYdUSNlU
w+F1vUj3h137P+4Hvrm9LCx50dg4B4fZh6Vx4LnB9JmW+TPnD8ENzf6ZzEQwFHmrWTTXpm7jQ0cY
nVO52GNbz0AWB89mmfCSZx9h/0zT0Tplq6hGcsWzsBhLJMtTlfQ477S7XRaKjdyue9doUI8xwQlq
eI5egW6z0Nf3xP/0xipHHyvVBFevHyQ9lQyl5GHLLAVNMnbhafZ1tYpSFvoyJvAc1BhhoK7Oa4wd
PDK4lLZR9/zZphM5pLuX3IUdXAbmOHCbfvD00GMTpMgLq4LBytHA573vKz8sSFkry7cPSyXegpZv
BD9nSaZvtnW7VcTHHrrQeUtrqzxEBNTXjbQteFD9uU8TeBYuDne87YiOm3i0sHY6UbICxpsfoeLW
d+zsAyRQMAoW+40+vENiTLoenelkk/cDAnXt2ruNPh3WaRb1D+ZLiIFRNaQEQDVUfYaJPLDx4XFB
xuAGhpUvsgsuWVpt+8JTt2nVJwWoFBKLkY0iIRKxHN1/fPnnv3YOKiTj3yr0VX0q57yqWSmRhK4b
We+Fg04ijPPe66HbdCi8q/HPoi33W5PH9t69d1fZzZPoR+9pHHFDSB3IRzOl1ja515nJMgcVMERn
uTTlUxzILycx8W8+1Ns8kfZ32IZM7bUwq6VboPdMCQMoayro695As7pvv2Uc/hnpGXEjI6+Nx22r
Hqzp1YxEhNpFdV+TXVA41N90FdFYhOawtmAjnjWnw6vjgkhhC5pmpOhVTmZlkiF+sCnHyG8Kc2ip
LskrR323GvdnCDf0cQBHqnyve05zNAyo0c5RLiM9UAycrMKDJ/jrzYvmI5ES99h7SvzxpV9KJmdE
mMjCP0PdOH/BYNwKBo56cMRhrOV4jIe5ORafTndvK+nz0TuaUKjNVKe/G7Jwp6rEedr25vjXf/Mi
zzv5FXKQi9GNljnVnIchb89psfMbKW41YgN75yh8BWj8jWlxA8NEfsiMSJ3vlHhjvX65TDbZZ3bF
FDQPy2bSDR0zUeIep6EhY0BDsHv867//88tf/5tJUZAYrOP9HPbq1vV3QUkAGZhiwLgWMSyYPC6Q
dI/BJwkw5YdDc11Kjy8d2rqbxv1h6EqPEGnFVSwg/uXhT9G4/nYow7chmbhlqWXXxo54jXyzUhVI
zKycwO4CYtjTpkGMs5wHuLYEg5zE2fRzYVaejAd4JUN4T8zIHTDnYIPY1G4drJhL24zfHBJQci7q
r0ZWZkNpnz5qEU2vQ+jfotlFlRgTdxe1FZNH0rzx+SCyORUsatudXFC+7FJQ/iUEmOJ5OrexZc7q
vagYY/WormE4/Mbro44EfJM1OUA4R6E37TMVzx/jmH21dFUR4CX64NcXx/Iw8ef4AWM+W5vim1CJ
eIv6RB5RYrdxrl7m3hT40eVb18er2SGBW2T3ML9fsKvVEyh37NFBBfM5IrNttfjQq8I5NIIYbRCS
MR8ZJ9GCnHyDX3qX8nTTLhUxULOhWjPkz4yVouGhW9b43KmZjo5lRBBtqs7z6MzInBPKNzV36ChE
ZrmlY/8JXodsaTZlrJwVJk80IN8acQzRK6ytHiMET/gd/rMHwtIdrJPC27ohAiFmgOLCpfZpKdU8
qsU4z0nOGrTH+koXut5Y24nnxaPt++XfvszGmzdLp2jwwJxQ+9Olq8x0wQtCmXlL5AEfCt4AgCBb
Zdscp00Hw3wgXS1xG85909+iO5TClgmG2hlXDFjcRZvxTEKIbQ6kdUxmKiL7rvBZWvN5wP9CHzKF
bJrb9Tw3+M5gzHbetLZxj9FYRCDS+DZJ9C79tOJ6PmQJTz/EkDHRyRYIy6G3ac8Z2+ARnP34CIkE
aQoFTgCIZPriaFV/pYP3mnUNfc9LhSw4dt+pToOgSkVEH9UDltDyFkdDvWGgxhNlmEGntNyUM7tq
71F19ruuHHfbpoPmsg+xwwsMJpksVn0ddgRbfCKYSehjf7PGldO5CRTHttqhit7SDDSiTrmZsM+j
dDAzBD7ubaS0Fu6dptliCDsLkT+FEU6chFezTQh/iYEGPGeOEcR5Uk5Bumu8It3V01ZmGREjC8J4
GLn30r3uErVWd5kjUl5J4uzijOVc4t27PkTqbhFMnMs85nR4Q8QyQGyVE43nsa6jC5rFhtZunz6P
GaNWXvx27eWrGMhMO7bsVu6EDg8Cvdsu9ybENOudA5x0c3JTJyBeiTu7XOybFZTkmWByrM1IzSoB
d7AaMQ/ockDaYIpMnbFedcT6i1msLNsjGd9VH90oov28tNR7awvzIuroUAbX2dMLely9zvVSkyLE
m68TvcUUeQmqudr5gm4d794GUJF0H+gBuHsrGtjSp6AeSZQ55jwsrlhljn7qM7Wwzjm1Qg0HRGPq
f/p6QzW4sxGNJsgKPJvOiHWq+V1zMxNbKVu8Wk1yyDU25algImc59w5iCA2+5MjSN4+V7mdMMuqj
9ZLhaRo2Vti+C9Nd/dnrtjIh5dnQd/VgdeFWdqxM+Ph9o7Er3JgmRiUg02zluP67usEWt3BSSef4
4HVyWU2WHa2WJQ4vVZDtEzfo90FssGBWGAEJ9L9ZHX3t9ajjvaUVuqO/F25X77I06aiSCULu2psF
YX/lcFKhhAVaWtOIVT0rABa5SygtGw72sKS3Zplr7nduug2/Mcc+mpzyy0BM32vnVPgezVLzPs0W
liPB+E5JyLACDv3CEdewLiHsxPHiISlhB3SO1hu3c757HhZVqKCg86q82OvgTiS0cJsuI7hjKOIP
CrAEXUhnn0R5f8cOGlc9drrdsznnxwJ/zg5p2bE2pQ4H1IOPcXswjAMwxEYwB8e8u2euKarSmbOq
KDTA2eSemyV/b0lVBi1vDEecd+2mLem8DWD8+SUR/ifYkH7dIFz8rfL3f4wf/3do5f+j72Olv8pf
SfzV6v9k/PjruO7yK/82risoyiw3qMUOgRe7aG9/R3HyHdwewrb9u5FD/ovtQ9p/USHr5NBjkpZh
4Lr/mNb5lo9Hgw2hDELHR+/770zr8n+tkLYVtC5bAfa8j+2ugAb6r66PQfuqsIuUAc/HPD9mXnI/
l9dMP7HC7a9tar38cG9s4twBd8mLbdN0KXMFns6yf7QF2IwRT+BJc4/XTn0VtRmu5n64paAZKBJW
+3XVZdkmIWj3RLk0vtrOVBt/jDyiNC9TPTu7ZpoaUDsVGXdv3I5FHa+jhgiyZHDzpXxj+h12Zeb4
m/+3MtO/qkz/9v8TZdZ36GFx76zt/70YtdL6q++T7r9c4P/8xf/hbIIba9sukIBAcjlBA//7FR7Y
fxEeHiVf2aCkkKb4zt8FKfcvji3u1zjwV09hfPrHJe6ov6Aa8WnxXYdfqpT871ziYKz/i7Up8BSX
digCwU0Vhu1/vsjtKB0z/pkAdnoIB14OjW0o203CvjBB3vls5lZiTnKqg77hGPHgRZfDVqsxPtGI
8OykY7rKtZO+YSF9arWRF9wM8uZaxEm7tr4OxhzLrueQRifVeZqYxoQjj6mgfTkzpI5CXEoe/Qda
abl36hKXxMLy1wUa3eWCZEawkQ0tG5mR+LrdiXRb+q6JbVr+V7Tg+owHssXtTVt0QFFMsoGXt4pK
1tT2H46B7C5V8NZGAQy7GvqLosdpl9zpI8PdX77wRhcz2xdwXJX/pDxqaRvqD+Gfy29AbqtEfx8m
GNC5++Hmcb6j7obW+vLC4Q14AJU3K/tunKfZBOwt/k1BL7DuRlYW/bum0qhNlolKz4OY9fLg8SQ8
MXFuBDOxHWLfrOv2FTPu7ynFtX5XF4Tu3xxgD3sWw2UTw4Ew9Zuqk/uWSe4USLFJsPpUHKMekpRM
KQFBhnWVfeUpXYR6IlQuCnHyzm3kw2nxZ71yZH+NJ57UaVn9SUEi71pOOqX+zdFIbEa5tCsvlv7W
jLyS3mC9BB1En7wMTohgq4wGsDPBKVoVwP66j/CmMrb1M9RNqmYW0nx2y92prfJtjM0PUnG97WVF
KzkVJysvdN+qPiseBjdXG4GJZTM34Up6XGjTDBPT9RbI5UI9ZD4AMgoUFIWRDxzaMatSQcX8FX5v
W+JkWfZli5GFQscps7aH3QKTyOESSsWNo9ZD4RIQo0GYKRkHFNVU0PKy5HOAILkeK0C0FBXiBwtD
Uj+j6B5ae0w3U1Pi5i98civV/dzHVgSFH7UoB59PomVqphvL0HKNN85BZqv7jdCKFUk1/uDz8Qpv
8oCJp31rqHLDDZ9A/ozVLXNCCQEhBxW1SWVTf+94xTWpoZWCy/HVxU9N0rxO+RAfyDv4dwOAqIh+
sew92c0XBXrucxsDQZCpFLteIgYTX/jRRLZmYpLzAYcgeEG3tx7GhU6hBE/1tglwaitpmU0Qx+ZE
f/dT5y5c5LHSTx11gMROowgmbLzssZjVR2tOcKerCfdASWKzq5w1NaWYFkT5TmVPpkhe6JCMvc3J
GUIN4tY+L/OfiWzFFskxXvlILKuInaWJ2z9Da/CBh+eQV+ih9ao1aLlilfCYX2W22ZQ+DEe82Sz4
OuCu0MPu5g+c/3vfeZwCjn9OvOPSh34KSwRz4muz1Jj0fLOnduxY5QnTBxdoHyQZf4b/Lc9aUBSq
pPkjlBsN/4waUNfmBywq8gcqpBOxutkzf76vFpLvSf056gH0TDh8UrPNPNQv+Xe8AVDSXHuXkWjj
T7CnxzQKX8Lys/DJkUqdvrJBdh8UJom9rahzFoJpPe7PHTcGRQyIPqF2F7TWF/XkJygwWzNDa1FF
TIgnLM74GY5LJh/TxLBNXpBsscrsahJzIE1JZkcRXop4pomxat+XNL2U/iEhdTBxQGC4VnpnAbTW
owGvRSbNSTpoPEz2lsuyTlMKDKAmr/d1BKEoIhcWmueCtem2450L1fAYmaPkb7ebQu9nqNP4caDL
fAxcAsptg9vK2CftTste+prkVLesdUDLQExP1qHK4+eq88QpmIYX0MelctprTSNjplRxrWsoAHFa
UhrmkoWy2OcSKzZnmbs/Ie4eAtt7S/vwG7t3AYLBPynUYapIifzGJNET/UtSwfCgFVn6gLAFnEUw
ppE4pwPmWhPmar0QhvL6ZpsaOEJTGDF3tLd0JD9fsfVlc7IccTX+pA/3uSzr7+04/hJTdmkutZf9
HOKe6HgHC7bRn7Y8VouUV6DQoB7CltBsCkHBIH4/ZNyzGCHNpaQb6dSPDj95Sik5PtJunQ68DdJ1
g1VOOq8EVHeI4ui9GwvyeA61FRGbUASJ+ODGyXHwY0ksLfo1+stvM9FiPEM/iW3sIQNNjyBhUCPQ
qQ8jEdPV6DvtWlLN23u/FjjbIQU9ZPbMn16jfzn5e+aIZ8mLTzSPRB5bSzAs5oebN9VGlT6/5zwc
wpRWjyy2SBygM8T2zEPBD97ihUC5Xyw8CIZn2WGtdJzh3Qr7vcAt9UBY6yH4Wzw1S4lX+69FA4Eq
CqaTsppwraCHkXmOn2J6oZD7WIoLN6lZ7CfuZUm9ix2k7T7C8nCo2wwqBBwDRLhfmQSk5EIXr+vK
fac7CB/vMMXfXLXW6bUvR3w0Vf7cGgp520ATkM+XZwd01m+vcE5YfolGRrIHedIf28SVwCjoFDVA
n+s+mfdxPKkd9oXuQAE9P3KcQsJREDPwrhJgr7yre//iNJF7lbz9c/kZdYF+7bthM9JXsrUynhVK
NNGevsxb0JBChUtIlmYUJKhol984XplD2C43ZszDM4IAqxUg6PggTbN2vLx77/zC2eIA1wznvrv3
W/p7Y2n/0NQ3vU76d01r3wPmVv/qTXjxdA6fxQmaeRtXOCNpJt4Ksm4nKy/tc6mY2Gdjhj03KnlS
s7e3E6zg3lS0p8pyyaiEsJZi+Xtc3O2gwXmnw2iB93K4O5HgImoX7lJZPYeYra+qfWycfjiZDk5g
GqZHHnMreGa3MiLjG8bZj6L9NttLAZIN8ojILn4bP3ZD4+3LsafMqSCDhG2GdrcSb2MXP9ux5xJz
Z5/QFz6Kk2ffPC//JnX5lTU632EuoeFzMMGWStFgQz3ji/BD6zHvZlpMhmXtcF2h/bTDUWT2LwD2
MGH21f3hRyrOogzWaT9zti4xpNeTVXkOJoL4E/BluyYstY4GOBiZIkHfaCk2yAZk8dHxdxBb4Wmk
UGV5d6xTN/fZbogqB+WsOasha9eirem0C+flFGr7R1cuw84FAXTqw5hbWQptxybywgaAKntJdBA5
ix1SET+6PqXJotwk/rgb+GPOPMBieLjxNuE62bDEm3CmEDbi3VWj+pHa1rnPhydUKho6l20ep5ci
UO8eyOS4/ZGBgk7ceQ8v4Ru2t0+OSRm3DRICKBPT2MPC+Z1kjr3pmuZVOuC7TeCrVTK4KD8SijeN
B8FNuDNay53xYhz2Kf69EsUtnBs1Zxz+xvhcVI1cpcX00iwc9hoTRdc8Cp5xMVXP9SC6Ywmhi6Xc
BPqmcN01cmH8KvlPXmLeoPN+XxSbuciN9C0UKEO23KsUH22wCIpIoy5fi76ISKFn9yZ7y9oU1Lbt
QyuhiKEMgo0eIyxQiX/jAX6UoXOtDObtMY6vhnMiiW97eEzDYdzgLF04wsJCwrLe7YJiqK9TyOsN
LhMiRltat77Kf8QgDT7xtZ1pdO8uhCe7C+mg/lJZyy+wreFmGqy1zVbmqWCvv8nvxYOcMBG/uDU+
x9LzEC6D6T3iE/GA9985Qsl5g2H5mrNfXw+gT0VF35kvr2MIQZLvpqt+7H7jJ+vXVGLekRSULOBS
ha+VtpzbKQ2y4ImPn8UECWnhwGBZnCVpqTwndCqTywrfwjIAJ17QNBDX7oO39KxN7G/FWJt7SwzM
yxQCfGt77yIYXxaycmkJ5k9ruBCTHd3sxL6avn6LwhkDinuhhy+D4QgMiHBGQXHiKWiNwAnPhtTL
ea6UHKMJJ+fXWFVfNFateSj9VmnfboYRXo5Gzi9tov9LEQOecdES44tIzJ+oBvMxqYE9OharwAW/
xoCUea44JqX82bHNXo0C9nBTh1B1Gw6GC5pfQMsqBtxgDWRTreSMPG91ye099JIYpmaqd03IZ1h2
44Bu6oybpa7B7nWg6TQCNwUe82HQeh11rcuWET++WIIrYDFuX/qh1A50bbBJwh8vdtJd8PkQuBDV
JQRcuuklh92YcYKY72cfsQWJQeywv+FXRmKTNMWz7EFVIZV+ZqT0VOyfk7l4zZzpmKvsVUjzwslP
76ImWY1aYKuoORhxUssmc/b84XsfSY4HIWlerv9vLVeEJaySVHDor5gx02cTJ+QIkn7nADTem4k4
KQd47iXL6AMgyWzu8uua9qhzMoX9blD9q2faCRRW0eOFTIjHLa4qtgE396NPBuWxaBlTXZplkZag
PE50BdzmyiZ5EwnuOI0wqLInm40VtVceS7FcjZfKsNthAZtWXQzntcx3hWC5OsT++Fi4+tbUrJsG
dzE3kxYQjbs/RTn5pxK7yEPDW+xZSUD20amfMdPUz62YfhDdCHHJgpYCFQ4fDQnso16WPZXdWMZC
/5WFV/WYh+kjy9xxwxU4nksMErIx3tkdZxj2KatGUTgTwRjisksdV/sJRzIDgH/Jx8naKqcrHyuq
HJ2++CHdfngfiJp2zgWRYkYvA9e0jN5rC63YV9Z3o8T71Am+wUyRVfN76umvWtSbcLGxKGv3M4qK
YJ/Zat85xc74U/qZxrgTiz6Eb7IMF1O1sEoomAi85bhM/TWKi2gXmHHXp3kCVPjeGU8+IQvLcVO2
HJrdxlyzbIAlNJhuX7o4KkbDdOs67XiIApaA2VjjFcAhw2PTbu6X+hlCu1hXJZjuuLbzg8Casg1w
tzwwHCZrbiXUnnjFN5CGcEAs/Zncr8ymLE5COQCGiVMcOrtqNzmN2UerW9wHgtM+ERuzbGsUb/yN
tUWZTX0UPEHeSVeodWbU8FriL3wQYt4XFtXDOe2Tx5QRtyuZqNQdwu6xUj85ccsaCukC689MT8cC
fk5Cg5ty4tMh9HrrzrHo02/l7IPDcayRWx/9a7HbHCQYzq2TgoExST9drAZmYg096dqBmg7keEqX
ujqXvTGXNJYpHdPw5T3WgBUeyg3BdLWyDOYlmPXmRIvuxfGiGz4/yCULdee5p1tWhEO6rZX+SujW
upUxhgEThfkHzifQOhzvd1kocwIYxj8LhzkX9eyr5gCPt79Pb0BUhoO3QHJqmfl3kd9YhO8oXJ9m
mZzujZC97c3ERAjM1oZBQ/bxI3suyPKSw0Iv2KOLqukPvZ9e2j45thPeyqTwvvlhuYu5WHQGvXJZ
MFBaC2ubGQf8Q1u0zTGhZvcQjN6XsWV9nqB5rDwbLG2pdH8ATYozN3xLNNxJNwLu5+EKoT5IDB9D
ycfSssrmez6aQxIuJaXvnrtpK/2rMLl1bOKOi9MhlLhpi8UDc/fTSRv/+4zDZdsuHbwwpEw+6PCm
zAKgDvxmOeJISmeKUiB3uIfWZsLXEEPwn0L38edipGt9M9fxdsqQMJhaCCHhpeGe+Fgn3HxMHbrb
GI8mD9aYysDQog4tdc4TvNxj68ZnNtVIe/087RPBKwki+XcwMZdUfQrvSvmPcQ8ntyg4lCYmM0Sc
8o7xKXBOAi+A72dQcVisb5eGIZNsGlgq4MqPaBHPOfoC5TrFbnCy/hiVNSUwFBGtS9vt1uSdRk6n
2ua4IKkXcJJ2w1LRZdPewkCoGNKS3n8vslnuuwRVINDwVjy6h88t0kwc5dY+iikxd13/lW7G4kXx
mRZ3L8s4vxQEOiEmqOSkgydybfbL3CHwWSEnSdmWT5PJj1FeO1eJYw4bjoUBNG2eW8BARy0jFw+3
+d6LqT/1gwGbmc24GO4Ip75w3rHUxAqIWE6Q/M7u77ViOoPFuzTZa19m3lXeE5M2N/8zbQmBH3rc
p+P0LPo6PddpakA9EsnHUZx5JUJCFDQXFyZ0odzmZYDcl+FxeCJdwQgnyPa4hwSky2fcz+MWS3O/
m5fs6lPMvlYOk+7UxvQdz91v6/4T1eO5c+znVOX+bvG74VQmA6hfA+8vh52QlJzcxgKqcavbVe3Z
/YMnMrVLM6u/BWGwV0bCqSpgZHAmmg9uoDkgt6BYhqLl/wXtck5ScyP/mj6oqCEAF5oXkixi2wMG
Lsk7lpGixIYQEpooufWM18vExUucpl8RXepnuh9+CNs99hWM0WE6LV76fVgOzRT+rHI2zbjkf08j
tuOKUNLBansaavMA4MDWdjkIt7nQ5O1cfmQoo0nyuQzWzS0re90qUlhy6PFq0f/nluZpTnnsihbs
VQ/QgvP18ExcLYC8jHqRugm0fch2BbeBsbZX9798Iud1bahzFd1LTEF9HpP2HS37y2GA5pKMX/qi
OAurDlaLBEE++kAZWuvXSM5y4yNjUdeY7+iALPv20ZvgOPR0p3Q4xnJCKnutux0lMXWHM9mL4ZyY
cgt2irYQMO5UFp/TzKUUCCazHr1dq+heRuUHqtL9mnyOveFIAVWSa3/tCGeb+I2NtD3OPFPa15C2
ci8cfxD4JefxXdXWTaX1fmDZvTLEI9eMQnjCCS7brXyZ7nEpj0EP1cP/1sUTRW2Ojc2yjVbVQOc1
rlcSquHN+SjjtjinMyRnu5IHqyvNlvbtx8GNwKbJVT780vVPUgPJgRDiNbP+DD5HGx/S+5RyfJci
fqeP/SNpjHVKfQwEsvTW/NFfS8Xoge6HuNXo04B/jIepY206QhIXFr9X6Ua/kjTvbmndE1jCiX1g
xm02ScFzgMeKfsrg+zwUKdYEppCTLmaY4p2Fl0PN85Eo3HxM6/ggcibkoF1HBVPqqFP3pOA9oOtC
oPSqsw4/PLKgJ7y8NnNx/T1KIc0KBeONTcuvcKzkph0jUMnhuAs6+TSNko8rR7MBacUkMFhMDXfO
RXFp3IwZOYBIl8xUOSgMwjxezclf+t+Lz2BgxFto519DPR99Ic5R5WNscN09cxJug3m+aH/+HnnN
YymI/9n6wBHw2svgfXHSF/Bl0ypt1WUazNfc5Lt0Cj59V930tM2X4VbXP7Pofki7l5JJGQGkJfJb
wxXllQYLRhPQYv/EgYL50AHsFWGhChdsbzCcUdlT7h8x4qipmCfHgIuDi1c76kdRA5CuRxCMM9yo
PfclfMvkA2JVCzpWkz+JVX1mI/sUtZ/d98FS/GbiKSeCTYiSu3QTg/vr+A3dKn4JZ/Xqi+wc9PVn
7NBQJBt3a/fpW0M1hgbiqmvxtMTBqyWZ0k+Na370XvBRmOqzXSZNhoeTWMb9RdybjNCg2+Hscoe/
oh92Th2sS8PtADqphuVpW3G7Tv23oGS71Htzv9G1gxV4BCYqy8fRWCUk8bE9BURd4VDUzsMQWOZq
tyiC0JJwAebYP7xcYPgxQXCYTXtGep9e2/Alc3Pwp4Dhr0QLPmXuiQ9WdDFqQPez8gp3m+XmF+TK
BKZp9tXV5ZcfONnTtx6YyiptCDMCgvOvLcYy44sv2wkqXrg9xKQSe10Gcz/hPdBm2RnNhyYIwaU6
3FWPeTPNXEscFqyh/uX0ldyTPydZ5FAzqPKE4H/OKBMKpvlRyjfSXR9dXkDATtpVSZfOgyx/WzXH
tL5jF5RQ+o6no24Jp92vnz4BoXj/TSUVL6s5HcFiYwlbgmB61KLhqTbPgKIlAmaUSaYMcjk9q8n9
UhGAihdBY6y/a63CPcHYsxR24PsUkBWwhRva3qviTEX42oW08oSyw8sxU2PCmDkO1jnx2oSHcsEi
rB+Dk27eofJtinzYeMmCh1ha15r2lNLT8WVu5zNbkfQyzRXNIzRemI4di1f529mbg1PTeedBgTkc
tDJP8CCupF08CPN0+KLiY/ax0icPL/JKZfXVZ1I6kYe6I5qIeJY92JGpp/kC/1XZQHNvOYHuHd5v
fmR8qdovQbu6UH0sb5AHrks6ZMJ0r1z/Zz/R0l7eN1x5gbyKdE8iqHO4/avthBW46Y3zWaXUX2g7
fPZ9mtNqglJX0w1vLbbmI8l/sbN78C5zbUNxadOXsJK/cjnSVMBQje15eDc60+9rW+VUCjosJOo4
4/yYBIDPsvvIZnNf9yMAMJFCw2MS7UYc6hlUMNNmK0dV81vbc67LEnqZgHrlO9nwI1YuPHNTsAKN
5Eh52gydtlj6I+JU9zClBGJ58bY1Tn+k/OgmFg9LIOJ97UyPoBLjo3XsCtxT4M+SjU71sjEBQHds
eATtGR2zJzGa4JjZDGgO7MpVr+w/S0xviV+xLAjz5HEI2uzGmvEdHLpzbkPZEr91/nR1PJ+ob0eF
geTYs7La+R53nLGHDHAe2jonhmq/5YoaxdZzP1Qk3mvV+Rtk9xqm1sB41dTDMWP5T8Ax2GSmOrtx
uqynsT6DLiTsyvI4LfaEqZ8rTQa267y3zm+crY0+GqEng+UuT4Aofkxiro5hYvLbkh2zJJK3YUiv
SIjy6I608WDHY73QuYBuQlxNfkofI9CLACG/sVeybv5gqPxdFq6zcaReXsYx+HBC9V6JdLlZx1lj
s5q64d6H+VbUNiSdM+HCFnaQW+wx/PIh5S6/9nrvK5ZMIlOd/5mwTvM3pfZqqMyukv2feLhzKEtS
m0VO52riOGo1MwkiqzVbE6bhir0NfTDls1+qeOexHXlYcKQVKP881nYxHT2kZ+mQbCTO1J49okXv
Tlyh0UMD+J35sDjZeQYYGj0/kXQDgkMyc0U8rDZyH/XRzp6L4YweUiGKYH4ch3abOV6zH3os3rmN
Il7cD8jiVw+kbutMBBgWr0y2RoTcxz1WSq0HOMvjDX8QtYpYb42/3XDahElAQxtEiDwN1cFSl9Kl
W2KJDcbApdv38lGCItnbWEKfF6t0d3k/LCca0pf8d87n/kWmH17sequwC46JB3qe9hzIZpEk6pe3
D9NMGfo8TkQX8D7OU/rR5nrGkwqQ3CMHs7UEXWtd1E4kU+FEk0jf+cAfdoWNYDWLGbdk30Z0tBJX
X4jKUvrdHr27JAlK5IT4wGqs189OxtjuqSVa9wzJD7Ub/hgSnjsOMhS+63jT+rbPWEZgdpmJCkZ8
aMO6tHd+tvxZ7t6GKBUMuwAwIkwN1PrxSrWmtza4/xscUR+y8I6c5H7WI3A7x0Kumvz6Iw7L6WxY
NxkHpajU2rzlwXghbtPIl84R4RFjw7Sqq/mUzC6nvd5uyZU36i3N/529M2mO29q29F9ReFCjggLd
QRMv/CIq+4ZJJhuRNCeIlEih79uDX18fKNFXtGVfX1OvwoPiwGGxQWYiEwf77L3Wt8RjUgAybkMm
IOq17+PkS0f1EKfxA+rMWxKv4Ai36Bb8kqYRYaDtqgTSnzHpMyTqgUzfNwPO9bpJ1iOtbzQFK6cK
sQbIyQSV2CegcLpVLUrTpjWIXsN1cFT1SdqRPg9JGJABwuplPOXZDAiQF43vkUREPoWiwJRTXBIP
bHJvHUKc5pVdXQspKBsQnc0qzb13eoqzoEw/TJ/9WRIgPzd7VBvORyNjkhdlkC8sX14XqvHRJWjA
0KG0qUHULYamucyH2p7HZqesSy/5ZMsiWsY4fvTQuzWdqL/0o/Jg5VwEAiwbC0BDpUVTsFAvni8z
oHEqT7reBoWKwcamnneTIVrlMen1vmEeUsSfm77CB5pImsPDrQ7TgIYHvMQ6phdI8LxPyJH5ZdfD
o9e2edVXnVzErawosD9D9rBhaQQAMAwVxWwo70grwL2q9u1C4tKdDaNLtRQmZEUNPSkhHpaX/J7Z
vL6uu+AJchx2CqVh0ZAMbCJ17SXSopjsN+VYewenuw+lsOHDAK3w4AzMlDxwz+KOcaxK2zxA8Ddr
ii5bxRLNg+F7O8U3T4YGIg5Nc7RnGqTP8T0RF2tpwUrJWJ4NrfCWOW38veiq+KDUOGi7Luru7EIj
GpvY4RAyKQWNuipLtgyyMLR7xVWP9WRdSMMYKHir1Nd1qq942R+9gI+LSRMAm/LAzcLY0S5sb/TG
naI+FCYeg79O7Ow6l0a9c+PIXCQ6pFI6XeMFle45OnB3DeMnJAzEm7sefKJASYOFkwc7y0jyQ5FG
gBGj5tggbyrj0N/SNbznz7mhkJW49C0+/j2+t11btwvTtL1dZZftYWR9wbzWM8LHWSdJmHZNPHK6
NQ6H5/+QrwWE3aGHJ1uP/SQn02XJApRIZhD0IBiDAXPtniqpkNbaYBkwCX66lJ76QY3rfKH2RbbG
78tIh71GmYbGvtaLj53wwl0Qd/Uljcd105kYDbPEX5djQ9uz9dFjJ80aQX5PfCsN0Z55WK2esxMI
qLFZ5ctmkXixdmbExZUbWONB+JgLqULaBWGfzcpTjSfH7gAdcZ3YkqVdy6ZFBN5G0ogChg/4Uk0L
wdmkh7CgJk3GcYoLJDGCVvewyNwJl1zhPB9N9WjmbblNVcq4cEAL7KbhU664tx2dVDiFAQLskvCh
Fgk8ik1nh++j2Q6hexmUOdRxo6G2xWi8LHPGmj3wiI3dpc284AbfjbpxMXbBugGTyXcgi3alDXBg
ajx5uBhWoBWco2LXn1Ej6IuQZsnCqRxnUSsVhHcKHOTmqZzi9cjXG8pqabhIs8KouGzcyTiT1rso
rs2lEakQICt03CPa91CEFyBMKL9bn4yBrg0vlBDMKG/2XaTWSOqm/4Q+sV+NWcPrUeZWY3f0QlUw
v5ABuHmfxS5xEQkqJkiOKAQC/ZCaUfLgbf0KqHBgC2c5oseyUkHRYzT5JvNofsRR/EAxG2/iyXfn
TDqYiH2EPfgW955xWFWMaa0ixNfjEdNMgxjejN9gmagKTq19nyCl8lE/3TQhlwn47JG4nI8SQkLs
fkBxEtNlj7QDXU57g6C+W0ZVcZlgp7wYBmEeodqY6xqSapU0J/qe9SHLcJq0fvmkI9FlqNW7izhE
h8IaUhzALw8XVZxNQd3RmeWM7iyx6pEdfExW5IBnx7c99nSRvVBcxd54HuHqeuNVdzYXNvpEgNUF
Kc/4nMYPeRvtsd/HGzxuiPFSedTBmW/KMmdIGzfoBsoK+9FgyrkFVb1qdZN+eHIVhFTLtVZ30Luh
DlsYbHCmtmyi6aKl45QGN2rMsJXxkMiUHhfMhgWQS6LPbAbfXVF75J356S15phHak8KMakRZLejH
jmgAhnneunFD8MkDaiiDdw/TYbGk7Zis1NLzj3aH4CFsugMYjivQ7c7WDwEYQ0HYhF1+lWtWugvr
8V4C01hLo43Wepr8Quc8W5Cqlq11MWYHnQY2zOKamUwu15VapItiDBg3gqWba8Uoz7PKu0LrCOha
1ssS9RY7TPWsxLtiKEF7E43lZ3HZAGo5RoE4RpU17XGq6sZs+09Z2G1HWn9Wni1wj8KooxhatXnx
WaEob3RxZ6BzIvcHnwiGYGRtyi3vMPuwANmS4ejrtEcbkCqkXcXaoXRaGwTWFJiTlqs61Ini8sS2
ZBgpM6wTlo2ttzWrQ6XlwUVpE3MuySLq+dQt6ysztEBsEeod1Oceec57znCJ8AQEN465udJWzhaQ
VwLkbNZ0H3s3pdfJ/RN/EqeDoWdApKE5Jdc6GhKu2qkpDlHwVWI8I0ODO5IN24dBTz+vSl9buH1G
JFGNvFRxuRl4IJC0cTxEGF+B/YT+hRXTENKAzQThLtXse1NOPj8IgsuiTT7rLpWD4iHNVHT/GI9Z
eGaR82WESG9HPInjpC0yrwIZrY1MBptCQY3eYZxu7fRWwQsUjeGnbNTyvUIcQ899IBidegNkbRP1
Hpn1IrqRyWRWk7T1aw9/rjucXGCH4DX7s4QpVpd6Mz2vQZqgZkhbkNilZqizriMOI5LKOk5baNER
yXfZPvcVc1mahB+0+a1bmeyVHs0mjFelazyA114hlMcbGbr2io94oBorsIioQ50uWsG3Yg0qiYdq
EWMGIZBS3uAF4hTKW5O+v4h5VnTHEllV+ypyHw2a25O+4EntbWXly+5OhEq1YIxPmI4HzQUJJAEc
NtEWSqR9FqPYjSMRNlpKqiwsoH65bE1OvUy4geitMe4ceV5qGIIsI2yR+vF21hRVRTdltmTHXq/R
iqz6tsw3rkDjZjYkaon2Q+lFxt5Nm49gM8AFO+D48iuKMxJAZJgemGFSGY/sYYukWPqBcxaRln6I
BT1l/PWbJHFplbhlN0/K6cT3aNJETUnJbCJho830cLTJmQnwzrUNKuUy6nDvygZUhk2ih3VlhA9d
55n7tqfKTxhRxj0cs8QTkqJd84B4oNF1qxh9hGsfE8sITlVOqGGMnsZoxF0bVSct9laq7YOMlpV3
TZgJ0i47v/XpHWRWtHGDqttPJBdjUlpqoSh/cQjVgIRGXQOCu2I3ipcI7RcpsQ57gIUl3GETdA4j
cYOUmpg3GFhYso+7aFjXgsD2mkw9xtwTDGdgS2DChp/3akC33YdZmDCxuQzqZlwiP9MXz/+EhCkv
jVKlReSBxspgmBGWQf4F0vzrmiSL1ukeLVp/us7MQhj6FbbcvUK6QmfK5tq2G5rE1T4sCHTVCveq
j9NsbVV9ugTkRn4aDka6olQ0NNBFmccn0iTZJC0wOXWfBaRpbqPs/8d1jth2L2DtbnJ8f0uvSM50
tcs2COVnjldVm0JSVBf5uT+63tynPzgn4HUntGeoIxMXJQNJjUSBxga3l1R86EbEYxr7WaX+HOYV
ao7ioBvGtg81fLs07HYIpVnsh6z40PoKerDS2YuGS1Y2UXohwGelEjNXqTrORsaWgmMeiZFjWcve
RlEFf9VZBe14NuhoX8ck72+0lJgpX2Y6pr8WUY058sbIEmYlSQ4LhbYK2BV6vwpF3AzjbLhu0vMg
Us3983/QVGZr0jOuQ9NmWcAWz5bXwJs5dYskk9P/71XJmrCR/86J9dVugmnjj70qH5rmVJ3iyZD1
yov1r7/9FcKrmuDoNU3H7ySeebpf2ClAeIWNK0ClzfMKwWto7/XJbAV3mc2mNeFRXhC8uvOe/QGT
yi+0lQnc+x+QU4hAeUVOsXhalsbTsi0cWbYlnMnH8ul0xdSz/vkn7X/LEac5mI4ABXmzTqF7UPm7
yQXezHxts+2AclL087ox+jNfeCXa6ZDpSV0Ml5aX1siFTMuH1e47I0kaZKrB2RDIH9QJMu00hADB
zE0+mIriwV5qY7yeGEWoE131k8VYZtMCcSJoE+2XaQwkmvYOoxfRWauxitRwUZBzDsk+Q2qpN9k6
yS1oRJHzi5JBPHLQa0gV57uLeR+9Dy3wibeujmN9nitVD2krwrKCg+BmBJ+CFjoHXFJaWPqlp2Rz
mx4GXGwAFoFQCedJ4niFuVn0i07W0ZlRE3Cntv61I7uYFD+lJAAITQkn8zqvyuuOoMUhcs7NnCFb
kaSA8MZSKUk1coBDxeQyxuxJZoWnlzjogchBimxWcRcE1ioZKooW1a/Eo96UoQ+twGdaKtPUCZad
ouV3I1WjvihCJyZRLLBwfNu23HYM32+stlG2tJesyzigQoiruNuYA80M4Az7YDCTU9E28VI2YtWp
DdkoMWh0gK5iVgwmgYYuzAXDKcQZXMf+rKicltsgOzPkb9tIz1FSYupoNL6jhGNMgkxNpyZW2CZ0
6lNtkQhV6OZ1Hyc7hRt9nVdopsKPMUzPhQ0FeV1ylwZIb7drFJLRRukjrLMoHClhwwPKJIJyHPKQ
QXsgXdZ9d1J+3DJ08mZxn6xDK35AQET8R47mBbkiimBHcP+tTDuYp8hI9zCMsZjXw71fN7hnelOf
ZS0DfpPyf2UaDXdu4mw7P0YDMaBZqlzuejHENvKwqK2CxmWPprT+qqFdv/YVPEal6YMyY7cmUYFi
vRF6gP+q01CNOSQPcd8gyMJjQEKUzmG0nCkYjWQ7L0pRZSL9WglPi5dl6irrsQq9DVttuI0QmRnz
4cGJaKPSz2/KG5Cw9Vwwu7tspEKwRhDa86amhRkylFn7LhtntVGKI8bpB3VwmpXtws1RY8vdxwOh
AK6WJgwy2m6b9CoWCXUknQQ8HD0x7hwMh2OxF6IwFjmyhzmAFO0hxVzNiZDeVrYgFF2wgvd2LFr0
6IZ1VUEKA87i2ZdogEghVXx/XetNhCoYqZZpRemSKZB9wXASZcVAjKXCGH/d+ANCP0MyH0dsfFU4
VrFhL5EsKzcnUJz15hhG5K8nUJVnauRcG4yPCSAfDEQukB0SldYUAw4k0PT8kO/QWC6UpC1mZFZp
KP2Dcd016H3SwjE/GI2Hhb9kU6lPGe6B1xOI1w8MGVPfuqtwFxDPqBBYwexB6yaBJFc9WbFR6X0g
wco4WoSB7FIyl/dDUo9Lp0a6EIsBcZ+XGhuVWbgWUxEISz2wXCdAemicy8E7BRVUae7NZC/AnUu9
28IkXAOJi72NexKnszGrLwBL6stKQ8FQ2jEJmgp2miDq8V0NCtgQrIITWYoXR7/eMBjyi75YS0fW
IzP/jM9xIsXHMCbWlk55tPYyouySitwDBKx5DdIIyPgqcODWgQhgy0axPWK8d53evkVyI9eK02gX
qmIFMK7T6piA2WZvGZmkNgaVRP4BGlpXbl0bFhVb/CUw9WxeUl8wPE4B/KtEefopVA6I4smmUQyC
d8fUnkdqcFuWBlesOmRoNCyS4ZBQz13JXwQDiv8YoxpJbwRMJ64HhTny2upmLExz3sbDeOlosjlP
aubyZLaux94jTNI/F2E6aZ3YaRHPcitdlqYq8PjsOJm689KmuFPDwt9YQeCuayN1lwz2PyOBs856
e7AWLo+BswjpZyOrqxEC8NxWGM7gCgryG7xi7U0bwVyKE7Namz2toy6tGzrQgdrBnPFhB80yP6LE
ornMW2gVFygeblwG9uwka7jRWOvz9LJURbNjhhXMrbqxtgGpXZhrOlRDTX79Te3wNezgXdamxzyE
/vfzT8J+zTD7/Z14sk1/cycOPFlQr1v6Gnx3Orn1CKqZu31fbq0xV+9r6emXzUjzOG5rl34HXpdo
aWUhrg1bqDu3JpqmFiiPVb0LN3pIXmhglcm2HEV6X5Rjvwr7KU8eBVMF5s9nEoU0DlhUh4BzC/bF
obC3Q/VqSPz4PK2TBjNYTkcqa3lQ01LKZZ8bJVLUBDm4Bu5ggdBZkklT1cqFKGKunKYNz3wH7oPU
SVBxm1G7NkHJLOsmglU4qWCzltUsiAz3kZWT2ptmIMHRWkqmtpTWtT2GU8qLVa6pgsCOUhPYsI/7
kTYt+PqQjdvS1jL4JsgZDeQHbJRmamk0GgIBpIvsu2SMKtY1AC+bXEoyT8uGl2gWUMObkGzuVkG7
w5LuVh70aV8v1703OFdlo4l7TFyhu8ghUydQo0ztyLadgGJYG/anUAFGMyN8w1MXMoEPXMXYjhTo
L1hI3Y6WI5/K68at0M/SPM9PiqFIpuKV9+BGg9hGo1Mc064y2iV7czaMJbGqFWKZzWAp6sEJy+yz
7o/WqsjTYSXAvZAPqhPNyuRVuQb2rO6sPh4vO0NYODkaxmEzxXKKRQQRuTgTcdXW89wt3SeLAqjh
+i08A1eXV2ygw5SPhZ0yr1Cmi4t8uhzLA11Je9YyUCZVxkuGU1CUqJAjzX1oJGy6yEuzBCO91t1F
hIozPEZSj3XY3WHDJ3torOClzWWVeaShNOWGcLscTLDbB1vQ6PJ6CP1hm0K0OY6FoGmXP69l6bSs
pbzOuTEtddG06GEGtj5200JYsx4gkMY1e1F5WfiQP6+ZWeCG3Ej9NKzPXXCZw8zrU/oObaE4v2iy
ij/XvsQWrFjDRu/I+o2xTeDdwid+7Cwrve3VVKRzgJVmtwTMyb1DoUt/LHTcwQsHzFkzJ+QnPNfV
gIEdhD1Swqc7GBpzBS6lpFkvfIdpq4fgn90rt8McrY6/wEMXfijQH/oLrIEkQIBJxRbHjEXsTV3X
7lWZU7XVmrIVfWvBcDcnRk1RYK5Sy/DY9ULbEQSAlI+N6pzyDIVGPVrhxhES0wCuUHlMB3IneMcs
WlJ5twsNy4EZXLAWhx6+C0VkGgFALXgl4tM0JgyA3ur7aICYRIwQkbF+ZWLvrIpx4ZTIcUxwTkRU
agx8AafHhFbGwVGXmXsphegbyuSKlrxr007OY+dS5K638hIC0KTlsX7jYjsqeQiJ0I+dO6M07DvX
F9qjYsnuxu5ZpvzIg1Iey+KzXsiOl6+LWxSN+jAvbTU+9xWr+6XMDOOzEeSs5CIn6nyaHF5XEz8l
NiCazbjdjlvH0kD8646zZ7zSz7vRr+eNVvoIa1UcPb0yWMtMa3QSgEs9vAIsQL9NH91xA04aw1lU
TfGiMdypsk0E5srQObMTz7jIlMrbGlkz3KpZ2W00RXVXVpKGax2h5nkHVPGjtJsOabqePuht6D6M
AoCaIwTt3EEJF2Fn0uuDoqMDP2bg8EsE4mnEc4p8yWzNfBc8C7ciHzsckRUXTZ/ljGappI0RUGpd
CVK09RwdoZnHGw8jP9Od0VXPEHI61y33pc8FMI6bpuoRkDV97OaLNgrchSW5L886hkSPqhx98Olx
S28u835BXJL9EspBLOgnJ4jvDWeh6hB9c8dYSukO5y1x3bOkCpPpAwoONotx9Y/M/dIoLTdF53Jl
hoS4Rv1kJdZZxJCjqQiNdxG3oFlrRTcFc/EIRHGurZBOWiG++nZY1b0zXeo6GpyxRStQxXm21JQ0
24I6sPENWekUUR174W2FffEcgGTx4Gj1KJFQhvrdJP4lc9GxJmsDAVtJ2tbYw1m0i5bsPkKj7shf
Sm7Q2lEV5CUoMMqQYytJPu2L2ppUFnR3+5ZdT50788ZOxrMRFMJ28DykO7pO5TDWbB8cM1sKdRAQ
5AJGdTAi9q5mAh/URHVQA029UMcwu00Dq5pSFqLhwgdZTsCglxtErQV0ppBJx3vHD0lK7eL6hpyD
6hY0aXlmBBUeUAsZpGurw33apEyRkEjsGr0YT8jZ2w8+vd3rQCS0aszMKfcp0ZH8DlI4E+HlObGb
0cLg0qfYm8xEdmmsEwMzYx2G6X3fqd0STBECWVWh58wALaoB6Oq4GKSrBB6Lr5GgB+9HPVuleTpe
h6oxiZtTNu20bLVHQMnovhGOkpqqDnZarDrG8sYi8RUWut4kylm0FSm4W7XWGJyYoh+Kc7Lt4EwA
ebz00Ic9pZrlShJSSQGoHEGbWETlje/gGYtM3cHa5FjXaB6IVRH+A21uzAFdbyZLJ7bJHfGgjBkR
e6LKNQkLZgC8ttFx7Vq7L64yJz1zfHIyC2MGTKzeCrZ6eIGMbJWFPZsDE173yW/1dAEnz2gXuKrC
o48abduObbNBaI7ARtcZjxfZ8GAj3Z/zyQe+Varl3HcE8RciuNHHnl0kGGNyOlzwF2nW2fg/2uEc
QoGy9vJeuYat0KxZnslu1jNMNkMWPjaKH/PR81ym6z4BqdXQX6mo8W+CwvXpFtbo5khHwY+Nfhft
bENQtAKEjL7KBx+50JlD6GA61z3imhMIxxhrWWBmdpbhmgpFrp2YtVhL0XXupYgHd+EHhr+o7LqZ
5XUkzvlXOnf8oFu2rsR4P460R/oAnHUQhoy3KyZGSyYSAt5F2NvLAK7BKsoAb8+URBPs59VkZ8te
2dkO00CN8domRc587eHqwdioizPiC92dkGa8jmUPHZMx6azQaz6leMc/8FBILVprpIb0VSW8FyGf
+bJn+KwaBuk8KawCk/kqpeRo3gapSW6SB1Sk1J1ma1Hfo3Gw9KXZO/Eu1HAY2V7TLrHfZJ+dLHYO
Vi2QoUQ1uhEcyUuCG0zinJpi56N7WdpEJ2xNTTRUYDGFE3Xkx752nlwy+BZhqLv7Wm0uhUpUt+ma
SwmeZZWiOpoPVfZJ8bCPofWDrYEWwqEmI10k0nYiIudH6mlOci3C7dzQs11Bx3ZXCGZjlCGAuQcz
7Jct+UNzq+UdnQV1ayXIiRLefwSbN1yoxgLICdXon+8LNCBORZ5IfPrbx59/YlugG7ZhCFfQ9YOc
pP2mQedWlDbmIJ01H5Pr8d64L0/KfXnVn9eXeG6yCyU5f37E/2f4rX8gBxv2h6Hqlkq0h8X/0MP/
UwrR2emRvu63Td3vHuAra8t9r7sYyPl4IxfRLcG+7Wt7V5C+JjQWfNN2TSIP2PFllE7Bzz8Z4r1A
22RBwTINMjoN2rJ1zu2XH+nveXpAIjigi5PW/I/Q2NwbXn1+FF1jVio0TISvt5Nm0uCijJtgk/R4
InEWuEg2ssRgbFHDgSk1y8AxgmnryCTBWY/Iec7G0qV2152gxU3RROc9YWoksQPZZKXPHOywWoBo
uJSxnszJX4IhGDRDv1F1xnhd4QJp9NJnqZ8fPZC4QbKCH6SPNRk/845yUxDDaDWkSzTCJa008io6
vm3vPZR2q03qwzQHIVOhK/ArhAWbSGbpXaE53lVsC0Jwmt7y65UfVcFl2xXhU+kXxtqu4DrMbDtz
r4GLhjeELAXaDG2kVBY6ZhKXMrHO42s/jHtzZwYcZKlaUd6CT9BYUuQoLsD21zs79zQ2rWVl0Psa
Owz92cS60Vh0cUpEfrSPCtc6y7JaXVlUZZiew65jeoUHpMMwfKUBUKGS8EWsXTV6XCM3wgvorgYt
Zb83aCzh0D9Qcaz1OIZQi9Wj8pYynlQ5YAXFZyIskBK4bhEGdNp8HbFAWgIuq8xaDjTWUjoCkkKl
mmOTRfgSo0UY2a5kylXPKClA3RAgz3A7tvhnfWH3yUXVI1U7JxF4XNP3ywl0JK/4XOghaMjYKWS9
giRp+oewGmt3kTCTOBldrRQ011oLLViuGFemost13mn+B1r4FndiPzVh7PhkE2kOwTcSy9LSHxuz
RXJXtdda21VnrsXgkDtbPnioLdFnisWAm5s96tDlgXGmYjDqZoQEWcNtbNGr3iv6ZKKJstT3IYqi
MAsbRdlFlYbGjrFjhemnpAEw07UAd3yidZiwGK+YFOAaQqIO0OY9MlJtBKNqWM0iklOQwxhqxNI0
pWycBUkXabqg34sUUNO7FnhKOfj4K1ykWAs1171yrXRGlx4GC1tNOgQ5ETWkht2HmuuRquf0gAB4
Z7NjgizmoTdTWsUeQQkgKr3acpeuDxBxLh0yzy6GsZPFJnMzQm55xQDRRxvSbutkNbf0KkOJ1QPD
bdRaPUwRDvrMHDR9GaSe3kLAq70T4Xn6lZqh5Fu2WuAq8yp1SVUaCotRSe2b8ZIJRkeXaLT56xHx
CPwLk007Mw+sqqgE85PhloUO2cVPlrEeyA9tkhbMGE2jpcjKe32mFhXETjxIWN/TMjjCkIyXSNBK
byGtGkQusBAeGuqEwPvnN1UAG3KEBx2F5jSxqYziFvPKWFF9lMM5OCH9Kh513kS2mFMGdjIMx2jU
+4sy4wpHlBIXJ+nD+m2t1kPlB4AiyWhHEc/Gxi2hTRDM6Weat11e8fsIgYNjLTxTWXhKag8HjRbW
Tad0dKVEYJgZGxWNtlljcDSyxqtPMnFbhMem5l9JZHewA/Fe7CPXSJdAs51HvNvlGT1a6JtllZ/S
MWrP1LhXUPHEhrzLIgPiFhylnWno6n3BDGpFEDbTDG1qd0NrHQncoY1BtFuZzCPbDxcDxu0rS5CY
5eW+PFSAKOgxdHm4prsizpmkQTAuXBQ+dhLZez/TAJvA26L346BoJIh3ye2hXg51XD3wLnsnALWN
gcU0NFduq/Yf/Dq3L/1RwwaEU9TfJwlyU2pk7yiDRvslRO5w9PB+Y7V+Xq8cpzrGje1sLaug6S11
YzfIWsd4aIeCwB1VvyP8GvWnbxVDjY21RbhdKuaF2iEWmtu9pMDROkeuCBHDztbhUQqV2sfPPUT1
IdZI0hR9itx89LMNNlTzkPMhXSTSUSt8wGOyxTwb3VlN3D7RsnZWSZRbR3ZH5rXEB7MaiQe4gYFk
LCHWcBn5kdXdlEqB5BG0lb7VRzZWs0IL2dlqkXMfFeC+HMKUiQhrOyyAQF7Sc9wXJFl5gXXsTPTJ
s5IrD2+4pcYHoRjthh26cQ4cnlYdLK6IrOfSl0hRUoJe1Nbeeqkva1AoEfJzP/Nvg0jpiZL0xScL
3s+Rhqb2GR4NvDmXfhhMEomS0E5KY6n0pnZX4Fqx5rCbSQ0VhdluzdSu5gZmrEthRVCbMtJuPJcu
QIy4dZvEiKyM0Rz3iopuh+gjFeAIyKyDk7I/R2HSGbOKTEv035nuHkO1Sa49cFU3UOphEMuWUnxW
BL21KmOsdnBbhkOeKxox4klPyjnv4KSUNrvomJv6Z9uuDGIZiNKDOyTKEUfYQF4AWq1lF8dOdpUM
Zn9rBSUaeKxfDMNCLRMPMQXn/H+kqvwfAFp+LXwXp+a0fB7+X7ZPlbx6qtuk+ZI3DJV/+ulza/4m
/3u/9DKE//6B3j19Izv4lNMOnZ6BH+bZt1WmNhX/rwQHz0/p+fn+2RGSE5qG9vHp5590ikehY4MX
U+zK9PXTO9ys/tcf2+57CmDLoUGsPn9RLPJ435yhPzoHf/7yvpzMP/+dVy/g9JhOYRF1U4Wfmlen
QExxw3/lHPzmEP86B4QU20JMJS/9/uev354DFxuSBh/xy0+/nPN/0jmw9IlM+raTYML5RXYCXvfL
O80G49sPgvV+kpVogj3G89c/7iQgAGHWpb71NLAFswzdYJ//5XX+5now36tCn/bY+pcf/+OuB56c
+hcXhT+8IAz1vQOK1hQuKNxvPwTivalZjm4a5j90NWCsbX15S6Aef7tK/35J/MNXr2nvAVaz3k0Q
7G9fvQNB2FZ1QMD/tEXQhNDNdv1tC4D73hRotoUJZnv6+s17zwKgOq6panz/n3UL0G0+kW989br1
XjhU54YDAf356/V7b7x36L/ojkZlNn394657A7ngWz/5+vQqudEh7Hv16h37PbJCy6Xz9OXrP3j1
f+E2+WtNNbm/Hp+rqfCp/l7R9Ue/8FJI/P7nX4uIqTM6FUuvfnHSdH557H8VW//9all4LnS++eFL
4fP8OF///OsL/P1Dv3qsl1f18s1N+FSdqk+BfP6B/Po0z08pNdn/yR6D6vTuWJ0en+pXXUVAVtyP
/vWEfv7p1dP95hr40+NXbXb6RIbf9x6CxuSPeIi6PqUvz3Q6+VNX8eXf39XS/rp2/dkzRytzql4O
Mx2W+zTL0VtPyOZUyVN2ejnQ84fFoMH08o2//4Q3YfqHZ1oz6QG//SF2pzRt3/2vU1r817v9ifFU
+OoMUbG5LI5vPUX7U5Wx44lfn6Qvdeebj82lkPzmwAxb3v6kz05xHZwe+6en4uVgz++t7Vrc2t/6
tA+nx0B+/zLl+D/g037xGPL0X57o81VESfYD3sxj+9h+Cp6qSr46uAVj8OUbf/8jfyRQ9vTx5TjP
z/pLSfrW8311ik6oc0+vdsBf7/1vPfY1zPrw1YJlUAn9gPfw5pSGybvz02P77Rn5Wqa+9Vk/Gwq+
t4gbpjUlmr71+HdPdfNu9pT5p+TlYNP7+bXUeOvRDycWcxaspnr1Gf9ay7716Gty66vTq1bBtEPU
jR9wv1jnr57xrzvPtz5nbvyn9JS9wyDy7jz8lH88Ve+2dcI/62/PP9twTZsq3jc/3p8VAkShsA36
IQtlOObV63JgOriNxeXtr+GmCov29Sfo68F/wNW7OD1SiD2/HScSZt5tTt1TEr486ed7yfRCmLe/
fO/vr5vnPML0Vr8c6evREa1OeUhvfasPp2w6Ty8H+ubgP+A0/btE6G9amX+nXl08QRr6/TM3f0Dx
tPj1eluEr1ZoPkOcefMH3A/n/y6A641n568kIL3xIf6Cce2Nj7DjVvCHxrgfsB+5eeLS8n9b42Pz
RW9h/ICL968KQP70NH1vJ/lrr/33+8uXHvr3/uz15nn6jU/J06n67/8LAAD//w==</cx:binary>
              </cx:geoCache>
            </cx:geography>
          </cx:layoutPr>
          <cx:valueColors>
            <cx:minColor>
              <a:srgbClr val="FFFF00"/>
            </cx:minColor>
            <cx:maxColor>
              <a:srgbClr val="FF0101"/>
            </cx:maxColor>
          </cx:valueColors>
        </cx:series>
      </cx:plotAreaRegion>
    </cx:plotArea>
    <cx:legend pos="r" align="min" overlay="0">
      <cx:spPr>
        <a:noFill/>
      </cx:spPr>
      <cx:txPr>
        <a:bodyPr spcFirstLastPara="1" vertOverflow="ellipsis" horzOverflow="overflow" wrap="square" lIns="0" tIns="0" rIns="0" bIns="0" anchor="ctr" anchorCtr="1"/>
        <a:lstStyle/>
        <a:p>
          <a:pPr algn="ctr" rtl="0">
            <a:defRPr sz="1200" b="1">
              <a:solidFill>
                <a:sysClr val="windowText" lastClr="000000"/>
              </a:solidFill>
            </a:defRPr>
          </a:pPr>
          <a:endParaRPr lang="en-US" sz="1200" b="1" i="0" u="none" strike="noStrike" baseline="0">
            <a:solidFill>
              <a:sysClr val="windowText" lastClr="000000"/>
            </a:solidFill>
            <a:latin typeface="Calibri" panose="020F0502020204030204"/>
          </a:endParaRPr>
        </a:p>
      </cx:txPr>
    </cx:legend>
  </cx:chart>
  <cx:spPr>
    <a:gradFill>
      <a:gsLst>
        <a:gs pos="46900">
          <a:schemeClr val="accent1">
            <a:lumMod val="40000"/>
            <a:lumOff val="60000"/>
          </a:schemeClr>
        </a:gs>
        <a:gs pos="0">
          <a:schemeClr val="accent1">
            <a:lumMod val="60000"/>
            <a:lumOff val="40000"/>
          </a:schemeClr>
        </a:gs>
        <a:gs pos="100000">
          <a:schemeClr val="accent1">
            <a:lumMod val="20000"/>
            <a:lumOff val="80000"/>
          </a:schemeClr>
        </a:gs>
      </a:gsLst>
      <a:lin ang="18900000" scaled="1"/>
    </a:gradFill>
    <a:ln>
      <a:gradFill>
        <a:gsLst>
          <a:gs pos="0">
            <a:schemeClr val="accent1">
              <a:lumMod val="5000"/>
              <a:lumOff val="95000"/>
              <a:alpha val="77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3.png"/><Relationship Id="rId3" Type="http://schemas.microsoft.com/office/2014/relationships/chartEx" Target="../charts/chartEx2.xml"/><Relationship Id="rId7" Type="http://schemas.openxmlformats.org/officeDocument/2006/relationships/chart" Target="../charts/chart15.xml"/><Relationship Id="rId12" Type="http://schemas.openxmlformats.org/officeDocument/2006/relationships/chart" Target="../charts/chart20.xml"/><Relationship Id="rId2"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5" Type="http://schemas.openxmlformats.org/officeDocument/2006/relationships/image" Target="../media/image5.png"/><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289560</xdr:colOff>
      <xdr:row>1</xdr:row>
      <xdr:rowOff>22860</xdr:rowOff>
    </xdr:from>
    <xdr:to>
      <xdr:col>4</xdr:col>
      <xdr:colOff>327660</xdr:colOff>
      <xdr:row>5</xdr:row>
      <xdr:rowOff>84783</xdr:rowOff>
    </xdr:to>
    <xdr:pic>
      <xdr:nvPicPr>
        <xdr:cNvPr id="3" name="Picture 2">
          <a:extLst>
            <a:ext uri="{FF2B5EF4-FFF2-40B4-BE49-F238E27FC236}">
              <a16:creationId xmlns:a16="http://schemas.microsoft.com/office/drawing/2014/main" id="{A57D9DDE-F3AC-40CE-A0F0-18BB82BA2B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482" t="34724" r="9108" b="38872"/>
        <a:stretch/>
      </xdr:blipFill>
      <xdr:spPr>
        <a:xfrm>
          <a:off x="289560" y="205740"/>
          <a:ext cx="2476500" cy="793443"/>
        </a:xfrm>
        <a:prstGeom prst="rect">
          <a:avLst/>
        </a:prstGeom>
      </xdr:spPr>
    </xdr:pic>
    <xdr:clientData/>
  </xdr:twoCellAnchor>
  <xdr:twoCellAnchor editAs="oneCell">
    <xdr:from>
      <xdr:col>4</xdr:col>
      <xdr:colOff>457199</xdr:colOff>
      <xdr:row>1</xdr:row>
      <xdr:rowOff>15240</xdr:rowOff>
    </xdr:from>
    <xdr:to>
      <xdr:col>22</xdr:col>
      <xdr:colOff>198116</xdr:colOff>
      <xdr:row>5</xdr:row>
      <xdr:rowOff>83820</xdr:rowOff>
    </xdr:to>
    <xdr:pic>
      <xdr:nvPicPr>
        <xdr:cNvPr id="5" name="Picture 4">
          <a:extLst>
            <a:ext uri="{FF2B5EF4-FFF2-40B4-BE49-F238E27FC236}">
              <a16:creationId xmlns:a16="http://schemas.microsoft.com/office/drawing/2014/main" id="{EDA80D0F-264F-4B13-A0B0-EB5FCF7E848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87" r="64729" b="-287"/>
        <a:stretch/>
      </xdr:blipFill>
      <xdr:spPr>
        <a:xfrm rot="5400000">
          <a:off x="7852408" y="-4758689"/>
          <a:ext cx="800100" cy="10713717"/>
        </a:xfrm>
        <a:prstGeom prst="rect">
          <a:avLst/>
        </a:prstGeom>
        <a:effectLst>
          <a:outerShdw blurRad="50800" dist="50800" dir="5400000" sx="21000" sy="21000" algn="ctr" rotWithShape="0">
            <a:srgbClr val="000000">
              <a:alpha val="43137"/>
            </a:srgbClr>
          </a:outerShdw>
        </a:effectLst>
      </xdr:spPr>
    </xdr:pic>
    <xdr:clientData/>
  </xdr:twoCellAnchor>
  <xdr:twoCellAnchor>
    <xdr:from>
      <xdr:col>5</xdr:col>
      <xdr:colOff>571500</xdr:colOff>
      <xdr:row>1</xdr:row>
      <xdr:rowOff>68580</xdr:rowOff>
    </xdr:from>
    <xdr:to>
      <xdr:col>22</xdr:col>
      <xdr:colOff>518160</xdr:colOff>
      <xdr:row>6</xdr:row>
      <xdr:rowOff>106680</xdr:rowOff>
    </xdr:to>
    <xdr:sp macro="" textlink="">
      <xdr:nvSpPr>
        <xdr:cNvPr id="6" name="Rectangle 5">
          <a:extLst>
            <a:ext uri="{FF2B5EF4-FFF2-40B4-BE49-F238E27FC236}">
              <a16:creationId xmlns:a16="http://schemas.microsoft.com/office/drawing/2014/main" id="{836B51F5-4BB9-4D5B-873D-B98A3C8B4CBE}"/>
            </a:ext>
          </a:extLst>
        </xdr:cNvPr>
        <xdr:cNvSpPr/>
      </xdr:nvSpPr>
      <xdr:spPr>
        <a:xfrm>
          <a:off x="3619500" y="251460"/>
          <a:ext cx="10309860" cy="9525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4000" baseline="0"/>
            <a:t>E-COMMERCE </a:t>
          </a:r>
          <a:r>
            <a:rPr lang="en-IN" sz="4000">
              <a:solidFill>
                <a:schemeClr val="dk1"/>
              </a:solidFill>
              <a:effectLst/>
              <a:latin typeface="+mn-lt"/>
              <a:ea typeface="+mn-ea"/>
              <a:cs typeface="+mn-cs"/>
            </a:rPr>
            <a:t>SALES</a:t>
          </a:r>
          <a:r>
            <a:rPr lang="en-IN" sz="4000" baseline="0">
              <a:solidFill>
                <a:schemeClr val="dk1"/>
              </a:solidFill>
              <a:effectLst/>
              <a:latin typeface="+mn-lt"/>
              <a:ea typeface="+mn-ea"/>
              <a:cs typeface="+mn-cs"/>
            </a:rPr>
            <a:t> ANALYSIS DASHBOARD</a:t>
          </a:r>
          <a:endParaRPr lang="en-IN" sz="4000"/>
        </a:p>
      </xdr:txBody>
    </xdr:sp>
    <xdr:clientData/>
  </xdr:twoCellAnchor>
  <xdr:twoCellAnchor>
    <xdr:from>
      <xdr:col>3</xdr:col>
      <xdr:colOff>243840</xdr:colOff>
      <xdr:row>11</xdr:row>
      <xdr:rowOff>114300</xdr:rowOff>
    </xdr:from>
    <xdr:to>
      <xdr:col>20</xdr:col>
      <xdr:colOff>518160</xdr:colOff>
      <xdr:row>18</xdr:row>
      <xdr:rowOff>167640</xdr:rowOff>
    </xdr:to>
    <xdr:sp macro="" textlink="">
      <xdr:nvSpPr>
        <xdr:cNvPr id="9" name="Rectangle 8">
          <a:extLst>
            <a:ext uri="{FF2B5EF4-FFF2-40B4-BE49-F238E27FC236}">
              <a16:creationId xmlns:a16="http://schemas.microsoft.com/office/drawing/2014/main" id="{187CFA79-7BF7-469D-AF11-352A97165219}"/>
            </a:ext>
          </a:extLst>
        </xdr:cNvPr>
        <xdr:cNvSpPr/>
      </xdr:nvSpPr>
      <xdr:spPr>
        <a:xfrm>
          <a:off x="2072640" y="2354580"/>
          <a:ext cx="10637520" cy="11506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1800" b="0" i="0">
              <a:solidFill>
                <a:schemeClr val="bg1"/>
              </a:solidFill>
              <a:effectLst/>
              <a:latin typeface="+mn-lt"/>
              <a:ea typeface="+mn-ea"/>
              <a:cs typeface="+mn-cs"/>
            </a:rPr>
            <a:t>The objective of this project is to create a comprehensive sales analysis dashboard in Excel to gain insights into e-commerce sales performance. The dashboard should allow stakeholders to track key metrics, identify trends, and make data-driven decisions to optimize sales strategies and improve business performance.</a:t>
          </a:r>
          <a:endParaRPr lang="en-IN" sz="1800">
            <a:solidFill>
              <a:schemeClr val="bg1"/>
            </a:solidFill>
          </a:endParaRPr>
        </a:p>
      </xdr:txBody>
    </xdr:sp>
    <xdr:clientData/>
  </xdr:twoCellAnchor>
  <xdr:twoCellAnchor>
    <xdr:from>
      <xdr:col>3</xdr:col>
      <xdr:colOff>304800</xdr:colOff>
      <xdr:row>20</xdr:row>
      <xdr:rowOff>99060</xdr:rowOff>
    </xdr:from>
    <xdr:to>
      <xdr:col>21</xdr:col>
      <xdr:colOff>304800</xdr:colOff>
      <xdr:row>40</xdr:row>
      <xdr:rowOff>30480</xdr:rowOff>
    </xdr:to>
    <xdr:sp macro="" textlink="">
      <xdr:nvSpPr>
        <xdr:cNvPr id="10" name="Rectangle 9">
          <a:extLst>
            <a:ext uri="{FF2B5EF4-FFF2-40B4-BE49-F238E27FC236}">
              <a16:creationId xmlns:a16="http://schemas.microsoft.com/office/drawing/2014/main" id="{7F21F700-1A30-473D-A360-CED4CF1EE79E}"/>
            </a:ext>
          </a:extLst>
        </xdr:cNvPr>
        <xdr:cNvSpPr/>
      </xdr:nvSpPr>
      <xdr:spPr>
        <a:xfrm>
          <a:off x="2133600" y="4099560"/>
          <a:ext cx="10972800" cy="35890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IN" sz="1800" b="0" i="0">
              <a:solidFill>
                <a:schemeClr val="bg1"/>
              </a:solidFill>
              <a:effectLst/>
              <a:latin typeface="+mn-lt"/>
              <a:ea typeface="+mn-ea"/>
              <a:cs typeface="+mn-cs"/>
            </a:rPr>
            <a:t>What is the total revenue and profit generated this year from clothing sales? Additionally, how many orders were received, and what was the total quantity of items sold?</a:t>
          </a:r>
          <a:endParaRPr lang="en-IN" sz="3200" b="0" i="0" u="none" strike="noStrike">
            <a:solidFill>
              <a:schemeClr val="bg1"/>
            </a:solidFill>
            <a:effectLst/>
            <a:latin typeface="+mn-lt"/>
            <a:ea typeface="+mn-ea"/>
            <a:cs typeface="+mn-cs"/>
          </a:endParaRPr>
        </a:p>
        <a:p>
          <a:r>
            <a:rPr lang="en-IN" sz="1800" b="0" i="0">
              <a:solidFill>
                <a:schemeClr val="bg1"/>
              </a:solidFill>
              <a:effectLst/>
              <a:latin typeface="+mn-lt"/>
              <a:ea typeface="+mn-ea"/>
              <a:cs typeface="+mn-cs"/>
            </a:rPr>
            <a:t>Which month recorded the highest total sales revenue and the highest number of orders?</a:t>
          </a:r>
        </a:p>
        <a:p>
          <a:r>
            <a:rPr lang="en-IN" sz="1800" b="0" i="0">
              <a:solidFill>
                <a:schemeClr val="bg1"/>
              </a:solidFill>
              <a:effectLst/>
              <a:latin typeface="+mn-lt"/>
              <a:ea typeface="+mn-ea"/>
              <a:cs typeface="+mn-cs"/>
            </a:rPr>
            <a:t>Identify clothing items with the highest sales revenue or quantity sold to focus on popular products</a:t>
          </a:r>
          <a:r>
            <a:rPr lang="en-IN" sz="1800" b="0" i="0" u="none" strike="noStrike">
              <a:solidFill>
                <a:schemeClr val="bg1"/>
              </a:solidFill>
              <a:effectLst/>
              <a:latin typeface="+mn-lt"/>
              <a:ea typeface="+mn-ea"/>
              <a:cs typeface="+mn-cs"/>
            </a:rPr>
            <a:t>?</a:t>
          </a:r>
          <a:r>
            <a:rPr lang="en-IN" sz="1800" b="0" i="0" u="none" strike="noStrike" baseline="0">
              <a:solidFill>
                <a:schemeClr val="bg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IN" sz="1800" b="0" i="0">
              <a:solidFill>
                <a:schemeClr val="bg1"/>
              </a:solidFill>
              <a:effectLst/>
              <a:latin typeface="+mn-lt"/>
              <a:ea typeface="+mn-ea"/>
              <a:cs typeface="+mn-cs"/>
            </a:rPr>
            <a:t>Determine the states with the highest sales revenue or number of orders?</a:t>
          </a:r>
          <a:endParaRPr lang="en-IN" sz="1800">
            <a:solidFill>
              <a:schemeClr val="bg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0" i="0">
              <a:solidFill>
                <a:schemeClr val="bg1"/>
              </a:solidFill>
              <a:effectLst/>
              <a:latin typeface="+mn-lt"/>
              <a:ea typeface="+mn-ea"/>
              <a:cs typeface="+mn-cs"/>
            </a:rPr>
            <a:t>What is the profit margin for clothing sales?</a:t>
          </a:r>
          <a:br>
            <a:rPr lang="en-IN" sz="3200" b="0" i="0" u="none" strike="noStrike" baseline="0">
              <a:solidFill>
                <a:schemeClr val="bg1"/>
              </a:solidFill>
              <a:effectLst/>
              <a:latin typeface="+mn-lt"/>
              <a:ea typeface="+mn-ea"/>
              <a:cs typeface="+mn-cs"/>
            </a:rPr>
          </a:br>
          <a:r>
            <a:rPr lang="en-IN" sz="1800" b="0" i="0">
              <a:solidFill>
                <a:schemeClr val="bg1"/>
              </a:solidFill>
              <a:effectLst/>
              <a:latin typeface="+mn-lt"/>
              <a:ea typeface="+mn-ea"/>
              <a:cs typeface="+mn-cs"/>
            </a:rPr>
            <a:t>Analyze sales data to determine the gender distribution of customers and their respective purchasing behavior</a:t>
          </a:r>
          <a:r>
            <a:rPr lang="en-IN" sz="1800" b="0" i="0" u="none" strike="noStrike" baseline="0">
              <a:solidFill>
                <a:schemeClr val="bg1"/>
              </a:solidFill>
              <a:effectLst/>
              <a:latin typeface="+mn-lt"/>
              <a:ea typeface="+mn-ea"/>
              <a:cs typeface="+mn-cs"/>
            </a:rPr>
            <a:t>?</a:t>
          </a:r>
          <a:br>
            <a:rPr lang="en-IN" sz="1800" b="0" i="0" u="none" strike="noStrike" baseline="0">
              <a:solidFill>
                <a:schemeClr val="bg1"/>
              </a:solidFill>
              <a:effectLst/>
              <a:latin typeface="+mn-lt"/>
              <a:ea typeface="+mn-ea"/>
              <a:cs typeface="+mn-cs"/>
            </a:rPr>
          </a:br>
          <a:r>
            <a:rPr lang="en-IN" sz="1800" b="0" i="0">
              <a:solidFill>
                <a:schemeClr val="bg1"/>
              </a:solidFill>
              <a:effectLst/>
              <a:latin typeface="+mn-lt"/>
              <a:ea typeface="+mn-ea"/>
              <a:cs typeface="+mn-cs"/>
            </a:rPr>
            <a:t>Analyze the age demographics of customers and their purchasing behavior segmented by gender</a:t>
          </a:r>
          <a:r>
            <a:rPr lang="en-IN" sz="1800" b="0" i="0" u="none" strike="noStrike" baseline="0">
              <a:solidFill>
                <a:schemeClr val="bg1"/>
              </a:solidFill>
              <a:effectLst/>
              <a:latin typeface="+mn-lt"/>
              <a:ea typeface="+mn-ea"/>
              <a:cs typeface="+mn-cs"/>
            </a:rPr>
            <a:t>?</a:t>
          </a:r>
          <a:br>
            <a:rPr lang="en-IN" sz="1800" b="0" i="0" u="none" strike="noStrike" baseline="0">
              <a:solidFill>
                <a:schemeClr val="bg1"/>
              </a:solidFill>
              <a:effectLst/>
              <a:latin typeface="+mn-lt"/>
              <a:ea typeface="+mn-ea"/>
              <a:cs typeface="+mn-cs"/>
            </a:rPr>
          </a:br>
          <a:r>
            <a:rPr lang="en-IN" sz="1800" b="0" i="0">
              <a:solidFill>
                <a:schemeClr val="bg1"/>
              </a:solidFill>
              <a:effectLst/>
              <a:latin typeface="+mn-lt"/>
              <a:ea typeface="+mn-ea"/>
              <a:cs typeface="+mn-cs"/>
            </a:rPr>
            <a:t>Which sales channel is contributing the most to overall revenue?</a:t>
          </a:r>
          <a:br>
            <a:rPr lang="en-IN" sz="1800" b="0" i="0" u="none" strike="noStrike" baseline="0">
              <a:solidFill>
                <a:schemeClr val="bg1"/>
              </a:solidFill>
              <a:effectLst/>
              <a:latin typeface="+mn-lt"/>
              <a:ea typeface="+mn-ea"/>
              <a:cs typeface="+mn-cs"/>
            </a:rPr>
          </a:br>
          <a:br>
            <a:rPr lang="en-IN" sz="1800" b="0" i="0" u="none" strike="noStrike" baseline="0">
              <a:solidFill>
                <a:schemeClr val="bg1"/>
              </a:solidFill>
              <a:effectLst/>
              <a:latin typeface="+mn-lt"/>
              <a:ea typeface="+mn-ea"/>
              <a:cs typeface="+mn-cs"/>
            </a:rPr>
          </a:br>
          <a:br>
            <a:rPr lang="en-IN" sz="1800" b="0" i="0" u="none" strike="noStrike" baseline="0">
              <a:solidFill>
                <a:schemeClr val="bg1"/>
              </a:solidFill>
              <a:effectLst/>
              <a:latin typeface="+mn-lt"/>
              <a:ea typeface="+mn-ea"/>
              <a:cs typeface="+mn-cs"/>
            </a:rPr>
          </a:br>
          <a:br>
            <a:rPr lang="en-IN" sz="1800" baseline="0">
              <a:solidFill>
                <a:schemeClr val="bg1"/>
              </a:solidFill>
            </a:rPr>
          </a:br>
          <a:endParaRPr lang="en-IN" sz="1800" baseline="0">
            <a:solidFill>
              <a:schemeClr val="bg1"/>
            </a:solidFill>
          </a:endParaRPr>
        </a:p>
        <a:p>
          <a:endParaRPr lang="en-IN" sz="1100" b="0" i="0">
            <a:solidFill>
              <a:schemeClr val="dk1"/>
            </a:solidFill>
            <a:effectLst/>
            <a:latin typeface="+mn-lt"/>
            <a:ea typeface="+mn-ea"/>
            <a:cs typeface="+mn-cs"/>
          </a:endParaRPr>
        </a:p>
        <a:p>
          <a:r>
            <a:rPr lang="en-IN" sz="1800" baseline="0">
              <a:solidFill>
                <a:schemeClr val="bg1"/>
              </a:solidFill>
            </a:rPr>
            <a:t> </a:t>
          </a:r>
          <a:endParaRPr lang="en-IN" sz="1800">
            <a:solidFill>
              <a:schemeClr val="bg1"/>
            </a:solidFill>
          </a:endParaRPr>
        </a:p>
      </xdr:txBody>
    </xdr:sp>
    <xdr:clientData/>
  </xdr:twoCellAnchor>
  <xdr:twoCellAnchor>
    <xdr:from>
      <xdr:col>2</xdr:col>
      <xdr:colOff>502920</xdr:colOff>
      <xdr:row>27</xdr:row>
      <xdr:rowOff>76200</xdr:rowOff>
    </xdr:from>
    <xdr:to>
      <xdr:col>3</xdr:col>
      <xdr:colOff>205740</xdr:colOff>
      <xdr:row>28</xdr:row>
      <xdr:rowOff>22860</xdr:rowOff>
    </xdr:to>
    <xdr:sp macro="" textlink="">
      <xdr:nvSpPr>
        <xdr:cNvPr id="2" name="Arrow: Notched Right 1">
          <a:extLst>
            <a:ext uri="{FF2B5EF4-FFF2-40B4-BE49-F238E27FC236}">
              <a16:creationId xmlns:a16="http://schemas.microsoft.com/office/drawing/2014/main" id="{C56FE0D7-5056-4F09-873F-23AD566FF733}"/>
            </a:ext>
          </a:extLst>
        </xdr:cNvPr>
        <xdr:cNvSpPr/>
      </xdr:nvSpPr>
      <xdr:spPr>
        <a:xfrm>
          <a:off x="1722120" y="5356860"/>
          <a:ext cx="312420" cy="129540"/>
        </a:xfrm>
        <a:prstGeom prst="notchedRightArrow">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533400</xdr:colOff>
      <xdr:row>21</xdr:row>
      <xdr:rowOff>53340</xdr:rowOff>
    </xdr:from>
    <xdr:to>
      <xdr:col>3</xdr:col>
      <xdr:colOff>236220</xdr:colOff>
      <xdr:row>22</xdr:row>
      <xdr:rowOff>0</xdr:rowOff>
    </xdr:to>
    <xdr:sp macro="" textlink="">
      <xdr:nvSpPr>
        <xdr:cNvPr id="8" name="Arrow: Notched Right 7">
          <a:extLst>
            <a:ext uri="{FF2B5EF4-FFF2-40B4-BE49-F238E27FC236}">
              <a16:creationId xmlns:a16="http://schemas.microsoft.com/office/drawing/2014/main" id="{C11E940E-D3A1-4B78-B62C-843405A46C97}"/>
            </a:ext>
          </a:extLst>
        </xdr:cNvPr>
        <xdr:cNvSpPr/>
      </xdr:nvSpPr>
      <xdr:spPr>
        <a:xfrm>
          <a:off x="1752600" y="4236720"/>
          <a:ext cx="312420" cy="129540"/>
        </a:xfrm>
        <a:prstGeom prst="notchedRightArrow">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525780</xdr:colOff>
      <xdr:row>24</xdr:row>
      <xdr:rowOff>60960</xdr:rowOff>
    </xdr:from>
    <xdr:to>
      <xdr:col>3</xdr:col>
      <xdr:colOff>228600</xdr:colOff>
      <xdr:row>25</xdr:row>
      <xdr:rowOff>7620</xdr:rowOff>
    </xdr:to>
    <xdr:sp macro="" textlink="">
      <xdr:nvSpPr>
        <xdr:cNvPr id="12" name="Arrow: Notched Right 11">
          <a:extLst>
            <a:ext uri="{FF2B5EF4-FFF2-40B4-BE49-F238E27FC236}">
              <a16:creationId xmlns:a16="http://schemas.microsoft.com/office/drawing/2014/main" id="{EEF4920E-666E-49CB-B257-98247E686AF4}"/>
            </a:ext>
          </a:extLst>
        </xdr:cNvPr>
        <xdr:cNvSpPr/>
      </xdr:nvSpPr>
      <xdr:spPr>
        <a:xfrm>
          <a:off x="1744980" y="4792980"/>
          <a:ext cx="312420" cy="129540"/>
        </a:xfrm>
        <a:prstGeom prst="notchedRightArrow">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510540</xdr:colOff>
      <xdr:row>25</xdr:row>
      <xdr:rowOff>160020</xdr:rowOff>
    </xdr:from>
    <xdr:to>
      <xdr:col>3</xdr:col>
      <xdr:colOff>213360</xdr:colOff>
      <xdr:row>26</xdr:row>
      <xdr:rowOff>106680</xdr:rowOff>
    </xdr:to>
    <xdr:sp macro="" textlink="">
      <xdr:nvSpPr>
        <xdr:cNvPr id="13" name="Arrow: Notched Right 12">
          <a:extLst>
            <a:ext uri="{FF2B5EF4-FFF2-40B4-BE49-F238E27FC236}">
              <a16:creationId xmlns:a16="http://schemas.microsoft.com/office/drawing/2014/main" id="{A7925CD5-45D3-48B6-BE21-22DB26F30AA3}"/>
            </a:ext>
          </a:extLst>
        </xdr:cNvPr>
        <xdr:cNvSpPr/>
      </xdr:nvSpPr>
      <xdr:spPr>
        <a:xfrm>
          <a:off x="1729740" y="5074920"/>
          <a:ext cx="312420" cy="129540"/>
        </a:xfrm>
        <a:prstGeom prst="notchedRightArrow">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502920</xdr:colOff>
      <xdr:row>28</xdr:row>
      <xdr:rowOff>160020</xdr:rowOff>
    </xdr:from>
    <xdr:to>
      <xdr:col>3</xdr:col>
      <xdr:colOff>205740</xdr:colOff>
      <xdr:row>29</xdr:row>
      <xdr:rowOff>106680</xdr:rowOff>
    </xdr:to>
    <xdr:sp macro="" textlink="">
      <xdr:nvSpPr>
        <xdr:cNvPr id="14" name="Arrow: Notched Right 13">
          <a:extLst>
            <a:ext uri="{FF2B5EF4-FFF2-40B4-BE49-F238E27FC236}">
              <a16:creationId xmlns:a16="http://schemas.microsoft.com/office/drawing/2014/main" id="{3B7B45CC-CD3F-475A-A3DC-7F7CD1076967}"/>
            </a:ext>
          </a:extLst>
        </xdr:cNvPr>
        <xdr:cNvSpPr/>
      </xdr:nvSpPr>
      <xdr:spPr>
        <a:xfrm>
          <a:off x="1722120" y="5623560"/>
          <a:ext cx="312420" cy="129540"/>
        </a:xfrm>
        <a:prstGeom prst="notchedRightArrow">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518160</xdr:colOff>
      <xdr:row>30</xdr:row>
      <xdr:rowOff>68580</xdr:rowOff>
    </xdr:from>
    <xdr:to>
      <xdr:col>3</xdr:col>
      <xdr:colOff>220980</xdr:colOff>
      <xdr:row>31</xdr:row>
      <xdr:rowOff>15240</xdr:rowOff>
    </xdr:to>
    <xdr:sp macro="" textlink="">
      <xdr:nvSpPr>
        <xdr:cNvPr id="15" name="Arrow: Notched Right 14">
          <a:extLst>
            <a:ext uri="{FF2B5EF4-FFF2-40B4-BE49-F238E27FC236}">
              <a16:creationId xmlns:a16="http://schemas.microsoft.com/office/drawing/2014/main" id="{8EAD0411-CABA-4C62-A4E5-EB02606DF8C4}"/>
            </a:ext>
          </a:extLst>
        </xdr:cNvPr>
        <xdr:cNvSpPr/>
      </xdr:nvSpPr>
      <xdr:spPr>
        <a:xfrm>
          <a:off x="1737360" y="5897880"/>
          <a:ext cx="312420" cy="129540"/>
        </a:xfrm>
        <a:prstGeom prst="notchedRightArrow">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510540</xdr:colOff>
      <xdr:row>31</xdr:row>
      <xdr:rowOff>175260</xdr:rowOff>
    </xdr:from>
    <xdr:to>
      <xdr:col>3</xdr:col>
      <xdr:colOff>213360</xdr:colOff>
      <xdr:row>32</xdr:row>
      <xdr:rowOff>121920</xdr:rowOff>
    </xdr:to>
    <xdr:sp macro="" textlink="">
      <xdr:nvSpPr>
        <xdr:cNvPr id="16" name="Arrow: Notched Right 15">
          <a:extLst>
            <a:ext uri="{FF2B5EF4-FFF2-40B4-BE49-F238E27FC236}">
              <a16:creationId xmlns:a16="http://schemas.microsoft.com/office/drawing/2014/main" id="{719F0C7E-D06F-4AFD-B429-61803BF1EE41}"/>
            </a:ext>
          </a:extLst>
        </xdr:cNvPr>
        <xdr:cNvSpPr/>
      </xdr:nvSpPr>
      <xdr:spPr>
        <a:xfrm>
          <a:off x="1729740" y="6187440"/>
          <a:ext cx="312420" cy="129540"/>
        </a:xfrm>
        <a:prstGeom prst="notchedRightArrow">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518160</xdr:colOff>
      <xdr:row>33</xdr:row>
      <xdr:rowOff>99060</xdr:rowOff>
    </xdr:from>
    <xdr:to>
      <xdr:col>3</xdr:col>
      <xdr:colOff>220980</xdr:colOff>
      <xdr:row>34</xdr:row>
      <xdr:rowOff>45720</xdr:rowOff>
    </xdr:to>
    <xdr:sp macro="" textlink="">
      <xdr:nvSpPr>
        <xdr:cNvPr id="17" name="Arrow: Notched Right 16">
          <a:extLst>
            <a:ext uri="{FF2B5EF4-FFF2-40B4-BE49-F238E27FC236}">
              <a16:creationId xmlns:a16="http://schemas.microsoft.com/office/drawing/2014/main" id="{2C0CFC19-BBEF-4E23-BDAE-4A06B39ACBBE}"/>
            </a:ext>
          </a:extLst>
        </xdr:cNvPr>
        <xdr:cNvSpPr/>
      </xdr:nvSpPr>
      <xdr:spPr>
        <a:xfrm>
          <a:off x="1737360" y="6477000"/>
          <a:ext cx="312420" cy="129540"/>
        </a:xfrm>
        <a:prstGeom prst="notchedRightArrow">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144780</xdr:colOff>
      <xdr:row>0</xdr:row>
      <xdr:rowOff>114300</xdr:rowOff>
    </xdr:from>
    <xdr:to>
      <xdr:col>4</xdr:col>
      <xdr:colOff>662940</xdr:colOff>
      <xdr:row>5</xdr:row>
      <xdr:rowOff>171562</xdr:rowOff>
    </xdr:to>
    <xdr:pic>
      <xdr:nvPicPr>
        <xdr:cNvPr id="4" name="Picture 3">
          <a:extLst>
            <a:ext uri="{FF2B5EF4-FFF2-40B4-BE49-F238E27FC236}">
              <a16:creationId xmlns:a16="http://schemas.microsoft.com/office/drawing/2014/main" id="{D039EEC9-EF74-4F3A-8EA7-1209FE2A542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482" t="34724" r="9108" b="38872"/>
        <a:stretch/>
      </xdr:blipFill>
      <xdr:spPr>
        <a:xfrm>
          <a:off x="144780" y="114300"/>
          <a:ext cx="3032760" cy="9716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312420</xdr:colOff>
      <xdr:row>3</xdr:row>
      <xdr:rowOff>160020</xdr:rowOff>
    </xdr:from>
    <xdr:to>
      <xdr:col>12</xdr:col>
      <xdr:colOff>7620</xdr:colOff>
      <xdr:row>15</xdr:row>
      <xdr:rowOff>205740</xdr:rowOff>
    </xdr:to>
    <xdr:graphicFrame macro="">
      <xdr:nvGraphicFramePr>
        <xdr:cNvPr id="4" name="Chart 3">
          <a:extLst>
            <a:ext uri="{FF2B5EF4-FFF2-40B4-BE49-F238E27FC236}">
              <a16:creationId xmlns:a16="http://schemas.microsoft.com/office/drawing/2014/main" id="{7FC7505B-3178-459B-B739-D9E061ACB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182880</xdr:colOff>
      <xdr:row>4</xdr:row>
      <xdr:rowOff>175260</xdr:rowOff>
    </xdr:from>
    <xdr:to>
      <xdr:col>12</xdr:col>
      <xdr:colOff>121920</xdr:colOff>
      <xdr:row>19</xdr:row>
      <xdr:rowOff>175260</xdr:rowOff>
    </xdr:to>
    <xdr:graphicFrame macro="">
      <xdr:nvGraphicFramePr>
        <xdr:cNvPr id="2" name="Chart 1">
          <a:extLst>
            <a:ext uri="{FF2B5EF4-FFF2-40B4-BE49-F238E27FC236}">
              <a16:creationId xmlns:a16="http://schemas.microsoft.com/office/drawing/2014/main" id="{FBCC3D49-24E9-40D5-82CB-59F269EEF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579120</xdr:colOff>
      <xdr:row>22</xdr:row>
      <xdr:rowOff>19050</xdr:rowOff>
    </xdr:from>
    <xdr:to>
      <xdr:col>2</xdr:col>
      <xdr:colOff>952500</xdr:colOff>
      <xdr:row>26</xdr:row>
      <xdr:rowOff>22860</xdr:rowOff>
    </xdr:to>
    <xdr:graphicFrame macro="">
      <xdr:nvGraphicFramePr>
        <xdr:cNvPr id="5" name="Chart 4">
          <a:extLst>
            <a:ext uri="{FF2B5EF4-FFF2-40B4-BE49-F238E27FC236}">
              <a16:creationId xmlns:a16="http://schemas.microsoft.com/office/drawing/2014/main" id="{FC921CA8-278D-4DF4-AB20-5930DA8AB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541020</xdr:colOff>
      <xdr:row>22</xdr:row>
      <xdr:rowOff>38100</xdr:rowOff>
    </xdr:from>
    <xdr:to>
      <xdr:col>6</xdr:col>
      <xdr:colOff>830580</xdr:colOff>
      <xdr:row>25</xdr:row>
      <xdr:rowOff>152400</xdr:rowOff>
    </xdr:to>
    <xdr:graphicFrame macro="">
      <xdr:nvGraphicFramePr>
        <xdr:cNvPr id="6" name="Chart 5">
          <a:extLst>
            <a:ext uri="{FF2B5EF4-FFF2-40B4-BE49-F238E27FC236}">
              <a16:creationId xmlns:a16="http://schemas.microsoft.com/office/drawing/2014/main" id="{242909A5-304A-4152-8522-3BF69E351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22</xdr:row>
      <xdr:rowOff>152400</xdr:rowOff>
    </xdr:from>
    <xdr:to>
      <xdr:col>9</xdr:col>
      <xdr:colOff>647700</xdr:colOff>
      <xdr:row>26</xdr:row>
      <xdr:rowOff>99060</xdr:rowOff>
    </xdr:to>
    <xdr:graphicFrame macro="">
      <xdr:nvGraphicFramePr>
        <xdr:cNvPr id="7" name="Chart 6">
          <a:extLst>
            <a:ext uri="{FF2B5EF4-FFF2-40B4-BE49-F238E27FC236}">
              <a16:creationId xmlns:a16="http://schemas.microsoft.com/office/drawing/2014/main" id="{A46B171A-6BAB-4C79-8C64-4E18578E8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510540</xdr:colOff>
      <xdr:row>23</xdr:row>
      <xdr:rowOff>3810</xdr:rowOff>
    </xdr:from>
    <xdr:to>
      <xdr:col>12</xdr:col>
      <xdr:colOff>617220</xdr:colOff>
      <xdr:row>26</xdr:row>
      <xdr:rowOff>45720</xdr:rowOff>
    </xdr:to>
    <xdr:graphicFrame macro="">
      <xdr:nvGraphicFramePr>
        <xdr:cNvPr id="8" name="Chart 7">
          <a:extLst>
            <a:ext uri="{FF2B5EF4-FFF2-40B4-BE49-F238E27FC236}">
              <a16:creationId xmlns:a16="http://schemas.microsoft.com/office/drawing/2014/main" id="{53DD8E3E-4AE1-4B41-937A-DB815E2FE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327660</xdr:colOff>
      <xdr:row>1</xdr:row>
      <xdr:rowOff>15240</xdr:rowOff>
    </xdr:from>
    <xdr:to>
      <xdr:col>16</xdr:col>
      <xdr:colOff>83820</xdr:colOff>
      <xdr:row>3</xdr:row>
      <xdr:rowOff>152400</xdr:rowOff>
    </xdr:to>
    <xdr:sp macro="" textlink="">
      <xdr:nvSpPr>
        <xdr:cNvPr id="9" name="Rectangle 8">
          <a:extLst>
            <a:ext uri="{FF2B5EF4-FFF2-40B4-BE49-F238E27FC236}">
              <a16:creationId xmlns:a16="http://schemas.microsoft.com/office/drawing/2014/main" id="{9E0F9EEE-CE14-4797-99F3-6A75C3541611}"/>
            </a:ext>
          </a:extLst>
        </xdr:cNvPr>
        <xdr:cNvSpPr/>
      </xdr:nvSpPr>
      <xdr:spPr>
        <a:xfrm>
          <a:off x="327660" y="198120"/>
          <a:ext cx="12184380" cy="6172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0" i="0">
              <a:solidFill>
                <a:srgbClr val="FF0000"/>
              </a:solidFill>
              <a:effectLst/>
              <a:latin typeface="+mn-lt"/>
              <a:ea typeface="+mn-ea"/>
              <a:cs typeface="+mn-cs"/>
            </a:rPr>
            <a:t>What is the total revenue and profit generated this year from clothing sales? Additionally, how many orders were received, and what was the total quantity of items sold?</a:t>
          </a:r>
          <a:endParaRPr lang="en-IN" sz="1600">
            <a:solidFill>
              <a:srgbClr val="FF0000"/>
            </a:solidFill>
            <a:effectLst/>
          </a:endParaRPr>
        </a:p>
        <a:p>
          <a:pPr algn="l"/>
          <a:endParaRPr lang="en-IN" sz="1100">
            <a:solidFill>
              <a:srgbClr val="C00000"/>
            </a:solidFill>
          </a:endParaRPr>
        </a:p>
      </xdr:txBody>
    </xdr:sp>
    <xdr:clientData/>
  </xdr:twoCellAnchor>
  <xdr:twoCellAnchor>
    <xdr:from>
      <xdr:col>5</xdr:col>
      <xdr:colOff>0</xdr:colOff>
      <xdr:row>36</xdr:row>
      <xdr:rowOff>0</xdr:rowOff>
    </xdr:from>
    <xdr:to>
      <xdr:col>7</xdr:col>
      <xdr:colOff>91440</xdr:colOff>
      <xdr:row>39</xdr:row>
      <xdr:rowOff>190500</xdr:rowOff>
    </xdr:to>
    <xdr:graphicFrame macro="">
      <xdr:nvGraphicFramePr>
        <xdr:cNvPr id="10" name="Chart 9">
          <a:extLst>
            <a:ext uri="{FF2B5EF4-FFF2-40B4-BE49-F238E27FC236}">
              <a16:creationId xmlns:a16="http://schemas.microsoft.com/office/drawing/2014/main" id="{589718CC-AA0B-4510-9C0D-9BB4D7193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213360</xdr:colOff>
      <xdr:row>4</xdr:row>
      <xdr:rowOff>106680</xdr:rowOff>
    </xdr:from>
    <xdr:to>
      <xdr:col>14</xdr:col>
      <xdr:colOff>99060</xdr:colOff>
      <xdr:row>19</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8A43091-C240-45C1-BBD3-A0377EE995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48400" y="952500"/>
              <a:ext cx="4762500" cy="3268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883920</xdr:colOff>
      <xdr:row>3</xdr:row>
      <xdr:rowOff>156210</xdr:rowOff>
    </xdr:from>
    <xdr:to>
      <xdr:col>7</xdr:col>
      <xdr:colOff>518160</xdr:colOff>
      <xdr:row>13</xdr:row>
      <xdr:rowOff>60960</xdr:rowOff>
    </xdr:to>
    <xdr:graphicFrame macro="">
      <xdr:nvGraphicFramePr>
        <xdr:cNvPr id="2" name="Chart 1">
          <a:extLst>
            <a:ext uri="{FF2B5EF4-FFF2-40B4-BE49-F238E27FC236}">
              <a16:creationId xmlns:a16="http://schemas.microsoft.com/office/drawing/2014/main" id="{E5B12516-507A-41F6-8C8A-7508A71C9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594360</xdr:colOff>
      <xdr:row>20</xdr:row>
      <xdr:rowOff>95250</xdr:rowOff>
    </xdr:from>
    <xdr:to>
      <xdr:col>12</xdr:col>
      <xdr:colOff>68580</xdr:colOff>
      <xdr:row>34</xdr:row>
      <xdr:rowOff>125730</xdr:rowOff>
    </xdr:to>
    <xdr:graphicFrame macro="">
      <xdr:nvGraphicFramePr>
        <xdr:cNvPr id="3" name="Chart 2">
          <a:extLst>
            <a:ext uri="{FF2B5EF4-FFF2-40B4-BE49-F238E27FC236}">
              <a16:creationId xmlns:a16="http://schemas.microsoft.com/office/drawing/2014/main" id="{5134864D-8AEB-4992-A575-3EB02DB60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381000</xdr:colOff>
      <xdr:row>5</xdr:row>
      <xdr:rowOff>118110</xdr:rowOff>
    </xdr:from>
    <xdr:to>
      <xdr:col>8</xdr:col>
      <xdr:colOff>586740</xdr:colOff>
      <xdr:row>18</xdr:row>
      <xdr:rowOff>137160</xdr:rowOff>
    </xdr:to>
    <xdr:graphicFrame macro="">
      <xdr:nvGraphicFramePr>
        <xdr:cNvPr id="2" name="Chart 1">
          <a:extLst>
            <a:ext uri="{FF2B5EF4-FFF2-40B4-BE49-F238E27FC236}">
              <a16:creationId xmlns:a16="http://schemas.microsoft.com/office/drawing/2014/main" id="{8824147E-0B61-4CE2-AC9A-D548E8314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142875</xdr:colOff>
      <xdr:row>0</xdr:row>
      <xdr:rowOff>118473</xdr:rowOff>
    </xdr:from>
    <xdr:to>
      <xdr:col>21</xdr:col>
      <xdr:colOff>242455</xdr:colOff>
      <xdr:row>3</xdr:row>
      <xdr:rowOff>170090</xdr:rowOff>
    </xdr:to>
    <xdr:sp macro="" textlink="">
      <xdr:nvSpPr>
        <xdr:cNvPr id="8" name="Rectangle 7">
          <a:extLst>
            <a:ext uri="{FF2B5EF4-FFF2-40B4-BE49-F238E27FC236}">
              <a16:creationId xmlns:a16="http://schemas.microsoft.com/office/drawing/2014/main" id="{B83BFB16-11AA-4541-B6BD-E67F27B86836}"/>
            </a:ext>
          </a:extLst>
        </xdr:cNvPr>
        <xdr:cNvSpPr/>
      </xdr:nvSpPr>
      <xdr:spPr>
        <a:xfrm>
          <a:off x="1971675" y="118473"/>
          <a:ext cx="11072380" cy="591944"/>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92076</xdr:colOff>
      <xdr:row>0</xdr:row>
      <xdr:rowOff>125096</xdr:rowOff>
    </xdr:from>
    <xdr:to>
      <xdr:col>3</xdr:col>
      <xdr:colOff>96098</xdr:colOff>
      <xdr:row>3</xdr:row>
      <xdr:rowOff>170090</xdr:rowOff>
    </xdr:to>
    <xdr:pic>
      <xdr:nvPicPr>
        <xdr:cNvPr id="3" name="Picture 2">
          <a:extLst>
            <a:ext uri="{FF2B5EF4-FFF2-40B4-BE49-F238E27FC236}">
              <a16:creationId xmlns:a16="http://schemas.microsoft.com/office/drawing/2014/main" id="{1853486A-6E99-465B-9BBD-49E1AAF1F60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482" t="34724" r="9108" b="38872"/>
        <a:stretch/>
      </xdr:blipFill>
      <xdr:spPr>
        <a:xfrm>
          <a:off x="92076" y="125096"/>
          <a:ext cx="1840986" cy="596083"/>
        </a:xfrm>
        <a:prstGeom prst="rect">
          <a:avLst/>
        </a:prstGeom>
      </xdr:spPr>
    </xdr:pic>
    <xdr:clientData/>
  </xdr:twoCellAnchor>
  <xdr:twoCellAnchor>
    <xdr:from>
      <xdr:col>0</xdr:col>
      <xdr:colOff>244930</xdr:colOff>
      <xdr:row>0</xdr:row>
      <xdr:rowOff>142240</xdr:rowOff>
    </xdr:from>
    <xdr:to>
      <xdr:col>23</xdr:col>
      <xdr:colOff>152401</xdr:colOff>
      <xdr:row>3</xdr:row>
      <xdr:rowOff>170090</xdr:rowOff>
    </xdr:to>
    <xdr:sp macro="" textlink="">
      <xdr:nvSpPr>
        <xdr:cNvPr id="7" name="Rectangle 6">
          <a:extLst>
            <a:ext uri="{FF2B5EF4-FFF2-40B4-BE49-F238E27FC236}">
              <a16:creationId xmlns:a16="http://schemas.microsoft.com/office/drawing/2014/main" id="{6F36BCC3-35EC-4A79-B2E3-368557F7745C}"/>
            </a:ext>
          </a:extLst>
        </xdr:cNvPr>
        <xdr:cNvSpPr/>
      </xdr:nvSpPr>
      <xdr:spPr>
        <a:xfrm>
          <a:off x="244930" y="142240"/>
          <a:ext cx="13990864" cy="57893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N" sz="3600" b="1">
              <a:solidFill>
                <a:sysClr val="windowText" lastClr="000000"/>
              </a:solidFill>
            </a:rPr>
            <a:t>SALES ANALYSIS</a:t>
          </a:r>
          <a:r>
            <a:rPr lang="en-IN" sz="3600" b="1" baseline="0">
              <a:solidFill>
                <a:sysClr val="windowText" lastClr="000000"/>
              </a:solidFill>
            </a:rPr>
            <a:t> DASHBOARD</a:t>
          </a:r>
          <a:endParaRPr lang="en-IN" sz="3600" b="1">
            <a:solidFill>
              <a:sysClr val="windowText" lastClr="000000"/>
            </a:solidFill>
          </a:endParaRPr>
        </a:p>
      </xdr:txBody>
    </xdr:sp>
    <xdr:clientData/>
  </xdr:twoCellAnchor>
  <xdr:twoCellAnchor editAs="absolute">
    <xdr:from>
      <xdr:col>0</xdr:col>
      <xdr:colOff>81643</xdr:colOff>
      <xdr:row>4</xdr:row>
      <xdr:rowOff>40820</xdr:rowOff>
    </xdr:from>
    <xdr:to>
      <xdr:col>3</xdr:col>
      <xdr:colOff>102055</xdr:colOff>
      <xdr:row>6</xdr:row>
      <xdr:rowOff>0</xdr:rowOff>
    </xdr:to>
    <xdr:sp macro="" textlink="">
      <xdr:nvSpPr>
        <xdr:cNvPr id="21" name="Rectangle 20">
          <a:extLst>
            <a:ext uri="{FF2B5EF4-FFF2-40B4-BE49-F238E27FC236}">
              <a16:creationId xmlns:a16="http://schemas.microsoft.com/office/drawing/2014/main" id="{656094C9-4DA1-4C25-87C6-23CC83B6A5E9}"/>
            </a:ext>
          </a:extLst>
        </xdr:cNvPr>
        <xdr:cNvSpPr/>
      </xdr:nvSpPr>
      <xdr:spPr>
        <a:xfrm>
          <a:off x="81643" y="761256"/>
          <a:ext cx="1849212" cy="319399"/>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ysClr val="windowText" lastClr="000000"/>
              </a:solidFill>
            </a:rPr>
            <a:t>FILTER</a:t>
          </a:r>
        </a:p>
      </xdr:txBody>
    </xdr:sp>
    <xdr:clientData/>
  </xdr:twoCellAnchor>
  <xdr:twoCellAnchor editAs="absolute">
    <xdr:from>
      <xdr:col>3</xdr:col>
      <xdr:colOff>142381</xdr:colOff>
      <xdr:row>6</xdr:row>
      <xdr:rowOff>40699</xdr:rowOff>
    </xdr:from>
    <xdr:to>
      <xdr:col>6</xdr:col>
      <xdr:colOff>602673</xdr:colOff>
      <xdr:row>9</xdr:row>
      <xdr:rowOff>135948</xdr:rowOff>
    </xdr:to>
    <xdr:sp macro="" textlink="KPI!C21">
      <xdr:nvSpPr>
        <xdr:cNvPr id="37" name="Rectangle 36">
          <a:extLst>
            <a:ext uri="{FF2B5EF4-FFF2-40B4-BE49-F238E27FC236}">
              <a16:creationId xmlns:a16="http://schemas.microsoft.com/office/drawing/2014/main" id="{6D4C8054-5A3A-44CD-8B17-3F9361AA10D0}"/>
            </a:ext>
          </a:extLst>
        </xdr:cNvPr>
        <xdr:cNvSpPr/>
      </xdr:nvSpPr>
      <xdr:spPr>
        <a:xfrm>
          <a:off x="1971181" y="1121354"/>
          <a:ext cx="2289092" cy="635576"/>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911AFCA8-2E9B-43A3-A879-6B77B61010F8}" type="TxLink">
            <a:rPr lang="en-US" sz="1800" b="1" i="0" u="none" strike="noStrike">
              <a:solidFill>
                <a:sysClr val="windowText" lastClr="000000"/>
              </a:solidFill>
              <a:latin typeface="Calibri"/>
              <a:ea typeface="Calibri"/>
              <a:cs typeface="Calibri"/>
            </a:rPr>
            <a:pPr algn="l"/>
            <a:t>₹ 418,881</a:t>
          </a:fld>
          <a:endParaRPr lang="en-US" sz="2800" b="1" i="0" u="none" strike="noStrike">
            <a:solidFill>
              <a:sysClr val="windowText" lastClr="000000"/>
            </a:solidFill>
            <a:latin typeface="Calibri"/>
            <a:ea typeface="Calibri"/>
            <a:cs typeface="Calibri"/>
          </a:endParaRPr>
        </a:p>
      </xdr:txBody>
    </xdr:sp>
    <xdr:clientData/>
  </xdr:twoCellAnchor>
  <xdr:twoCellAnchor editAs="absolute">
    <xdr:from>
      <xdr:col>3</xdr:col>
      <xdr:colOff>142502</xdr:colOff>
      <xdr:row>4</xdr:row>
      <xdr:rowOff>47749</xdr:rowOff>
    </xdr:from>
    <xdr:to>
      <xdr:col>7</xdr:col>
      <xdr:colOff>0</xdr:colOff>
      <xdr:row>6</xdr:row>
      <xdr:rowOff>6927</xdr:rowOff>
    </xdr:to>
    <xdr:sp macro="" textlink="">
      <xdr:nvSpPr>
        <xdr:cNvPr id="38" name="Rectangle 37">
          <a:extLst>
            <a:ext uri="{FF2B5EF4-FFF2-40B4-BE49-F238E27FC236}">
              <a16:creationId xmlns:a16="http://schemas.microsoft.com/office/drawing/2014/main" id="{E4715579-504C-4376-975A-9B2BC58CCFFC}"/>
            </a:ext>
          </a:extLst>
        </xdr:cNvPr>
        <xdr:cNvSpPr/>
      </xdr:nvSpPr>
      <xdr:spPr>
        <a:xfrm>
          <a:off x="1971302" y="768185"/>
          <a:ext cx="2295898" cy="319397"/>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ysClr val="windowText" lastClr="000000"/>
              </a:solidFill>
            </a:rPr>
            <a:t>SALES</a:t>
          </a:r>
        </a:p>
      </xdr:txBody>
    </xdr:sp>
    <xdr:clientData/>
  </xdr:twoCellAnchor>
  <xdr:twoCellAnchor editAs="absolute">
    <xdr:from>
      <xdr:col>3</xdr:col>
      <xdr:colOff>156483</xdr:colOff>
      <xdr:row>22</xdr:row>
      <xdr:rowOff>152400</xdr:rowOff>
    </xdr:from>
    <xdr:to>
      <xdr:col>9</xdr:col>
      <xdr:colOff>581891</xdr:colOff>
      <xdr:row>36</xdr:row>
      <xdr:rowOff>124691</xdr:rowOff>
    </xdr:to>
    <xdr:graphicFrame macro="">
      <xdr:nvGraphicFramePr>
        <xdr:cNvPr id="41" name="Chart 40">
          <a:extLst>
            <a:ext uri="{FF2B5EF4-FFF2-40B4-BE49-F238E27FC236}">
              <a16:creationId xmlns:a16="http://schemas.microsoft.com/office/drawing/2014/main" id="{1C40458B-3A5A-4D14-A8E0-C1F4948EB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10</xdr:col>
      <xdr:colOff>20782</xdr:colOff>
      <xdr:row>10</xdr:row>
      <xdr:rowOff>13856</xdr:rowOff>
    </xdr:from>
    <xdr:to>
      <xdr:col>16</xdr:col>
      <xdr:colOff>187036</xdr:colOff>
      <xdr:row>26</xdr:row>
      <xdr:rowOff>69273</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DD7A7C00-053D-4A4E-88C2-6705066BF9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16782" y="1842656"/>
              <a:ext cx="3823854" cy="29814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7</xdr:col>
      <xdr:colOff>55419</xdr:colOff>
      <xdr:row>4</xdr:row>
      <xdr:rowOff>41564</xdr:rowOff>
    </xdr:from>
    <xdr:to>
      <xdr:col>10</xdr:col>
      <xdr:colOff>512618</xdr:colOff>
      <xdr:row>6</xdr:row>
      <xdr:rowOff>742</xdr:rowOff>
    </xdr:to>
    <xdr:sp macro="" textlink="">
      <xdr:nvSpPr>
        <xdr:cNvPr id="56" name="Rectangle 55">
          <a:extLst>
            <a:ext uri="{FF2B5EF4-FFF2-40B4-BE49-F238E27FC236}">
              <a16:creationId xmlns:a16="http://schemas.microsoft.com/office/drawing/2014/main" id="{222EE79E-A3C3-4A22-B136-A6BCC118B998}"/>
            </a:ext>
          </a:extLst>
        </xdr:cNvPr>
        <xdr:cNvSpPr/>
      </xdr:nvSpPr>
      <xdr:spPr>
        <a:xfrm>
          <a:off x="4322619" y="762000"/>
          <a:ext cx="2285999" cy="319397"/>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ysClr val="windowText" lastClr="000000"/>
              </a:solidFill>
            </a:rPr>
            <a:t>ORDERS</a:t>
          </a:r>
        </a:p>
      </xdr:txBody>
    </xdr:sp>
    <xdr:clientData/>
  </xdr:twoCellAnchor>
  <xdr:twoCellAnchor editAs="absolute">
    <xdr:from>
      <xdr:col>10</xdr:col>
      <xdr:colOff>574964</xdr:colOff>
      <xdr:row>4</xdr:row>
      <xdr:rowOff>41564</xdr:rowOff>
    </xdr:from>
    <xdr:to>
      <xdr:col>14</xdr:col>
      <xdr:colOff>304800</xdr:colOff>
      <xdr:row>6</xdr:row>
      <xdr:rowOff>742</xdr:rowOff>
    </xdr:to>
    <xdr:sp macro="" textlink="">
      <xdr:nvSpPr>
        <xdr:cNvPr id="57" name="Rectangle 56">
          <a:extLst>
            <a:ext uri="{FF2B5EF4-FFF2-40B4-BE49-F238E27FC236}">
              <a16:creationId xmlns:a16="http://schemas.microsoft.com/office/drawing/2014/main" id="{03C114B8-595D-4C1D-A231-0DE3E878A1AC}"/>
            </a:ext>
          </a:extLst>
        </xdr:cNvPr>
        <xdr:cNvSpPr/>
      </xdr:nvSpPr>
      <xdr:spPr>
        <a:xfrm>
          <a:off x="6670964" y="762000"/>
          <a:ext cx="2168236" cy="319397"/>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ysClr val="windowText" lastClr="000000"/>
              </a:solidFill>
            </a:rPr>
            <a:t>QUANTITY</a:t>
          </a:r>
        </a:p>
      </xdr:txBody>
    </xdr:sp>
    <xdr:clientData/>
  </xdr:twoCellAnchor>
  <xdr:twoCellAnchor editAs="absolute">
    <xdr:from>
      <xdr:col>14</xdr:col>
      <xdr:colOff>367146</xdr:colOff>
      <xdr:row>4</xdr:row>
      <xdr:rowOff>41564</xdr:rowOff>
    </xdr:from>
    <xdr:to>
      <xdr:col>17</xdr:col>
      <xdr:colOff>540327</xdr:colOff>
      <xdr:row>6</xdr:row>
      <xdr:rowOff>742</xdr:rowOff>
    </xdr:to>
    <xdr:sp macro="" textlink="">
      <xdr:nvSpPr>
        <xdr:cNvPr id="58" name="Rectangle 57">
          <a:extLst>
            <a:ext uri="{FF2B5EF4-FFF2-40B4-BE49-F238E27FC236}">
              <a16:creationId xmlns:a16="http://schemas.microsoft.com/office/drawing/2014/main" id="{5F747228-2F5B-46CA-A0A4-604509BC3B14}"/>
            </a:ext>
          </a:extLst>
        </xdr:cNvPr>
        <xdr:cNvSpPr/>
      </xdr:nvSpPr>
      <xdr:spPr>
        <a:xfrm>
          <a:off x="8901546" y="762000"/>
          <a:ext cx="2001981" cy="319397"/>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ysClr val="windowText" lastClr="000000"/>
              </a:solidFill>
            </a:rPr>
            <a:t>PROFIT</a:t>
          </a:r>
        </a:p>
      </xdr:txBody>
    </xdr:sp>
    <xdr:clientData/>
  </xdr:twoCellAnchor>
  <xdr:twoCellAnchor editAs="absolute">
    <xdr:from>
      <xdr:col>17</xdr:col>
      <xdr:colOff>602673</xdr:colOff>
      <xdr:row>4</xdr:row>
      <xdr:rowOff>48491</xdr:rowOff>
    </xdr:from>
    <xdr:to>
      <xdr:col>21</xdr:col>
      <xdr:colOff>235527</xdr:colOff>
      <xdr:row>6</xdr:row>
      <xdr:rowOff>7669</xdr:rowOff>
    </xdr:to>
    <xdr:sp macro="" textlink="">
      <xdr:nvSpPr>
        <xdr:cNvPr id="59" name="Rectangle 58">
          <a:extLst>
            <a:ext uri="{FF2B5EF4-FFF2-40B4-BE49-F238E27FC236}">
              <a16:creationId xmlns:a16="http://schemas.microsoft.com/office/drawing/2014/main" id="{3FA536A1-517C-4DF3-8631-065365B2A8D7}"/>
            </a:ext>
          </a:extLst>
        </xdr:cNvPr>
        <xdr:cNvSpPr/>
      </xdr:nvSpPr>
      <xdr:spPr>
        <a:xfrm>
          <a:off x="10965873" y="768927"/>
          <a:ext cx="2071254" cy="319397"/>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ysClr val="windowText" lastClr="000000"/>
              </a:solidFill>
            </a:rPr>
            <a:t>PROFIT</a:t>
          </a:r>
          <a:r>
            <a:rPr lang="en-IN" sz="1600" b="1">
              <a:solidFill>
                <a:schemeClr val="tx1">
                  <a:lumMod val="85000"/>
                  <a:lumOff val="15000"/>
                </a:schemeClr>
              </a:solidFill>
            </a:rPr>
            <a:t> MARGIN</a:t>
          </a:r>
        </a:p>
      </xdr:txBody>
    </xdr:sp>
    <xdr:clientData/>
  </xdr:twoCellAnchor>
  <xdr:twoCellAnchor editAs="absolute">
    <xdr:from>
      <xdr:col>7</xdr:col>
      <xdr:colOff>55418</xdr:colOff>
      <xdr:row>6</xdr:row>
      <xdr:rowOff>48491</xdr:rowOff>
    </xdr:from>
    <xdr:to>
      <xdr:col>10</xdr:col>
      <xdr:colOff>515710</xdr:colOff>
      <xdr:row>9</xdr:row>
      <xdr:rowOff>143740</xdr:rowOff>
    </xdr:to>
    <xdr:sp macro="" textlink="KPI!G21">
      <xdr:nvSpPr>
        <xdr:cNvPr id="60" name="Rectangle 59">
          <a:extLst>
            <a:ext uri="{FF2B5EF4-FFF2-40B4-BE49-F238E27FC236}">
              <a16:creationId xmlns:a16="http://schemas.microsoft.com/office/drawing/2014/main" id="{86440AFA-F7A0-462A-8563-8472343381D8}"/>
            </a:ext>
          </a:extLst>
        </xdr:cNvPr>
        <xdr:cNvSpPr/>
      </xdr:nvSpPr>
      <xdr:spPr>
        <a:xfrm>
          <a:off x="4322618" y="1129146"/>
          <a:ext cx="2289092" cy="635576"/>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00DB437D-3FBF-404F-958A-7D7057F93463}" type="TxLink">
            <a:rPr lang="en-US" sz="1800" b="1" i="0" u="none" strike="noStrike">
              <a:solidFill>
                <a:srgbClr val="000000"/>
              </a:solidFill>
              <a:latin typeface="Calibri"/>
              <a:ea typeface="Calibri"/>
              <a:cs typeface="Calibri"/>
            </a:rPr>
            <a:pPr algn="l"/>
            <a:t>177</a:t>
          </a:fld>
          <a:endParaRPr lang="en-US" sz="2800" b="1" i="0" u="none" strike="noStrike">
            <a:solidFill>
              <a:srgbClr val="000000"/>
            </a:solidFill>
            <a:latin typeface="Calibri"/>
            <a:ea typeface="Calibri"/>
            <a:cs typeface="Calibri"/>
          </a:endParaRPr>
        </a:p>
      </xdr:txBody>
    </xdr:sp>
    <xdr:clientData/>
  </xdr:twoCellAnchor>
  <xdr:twoCellAnchor editAs="absolute">
    <xdr:from>
      <xdr:col>10</xdr:col>
      <xdr:colOff>574964</xdr:colOff>
      <xdr:row>6</xdr:row>
      <xdr:rowOff>55418</xdr:rowOff>
    </xdr:from>
    <xdr:to>
      <xdr:col>14</xdr:col>
      <xdr:colOff>311727</xdr:colOff>
      <xdr:row>9</xdr:row>
      <xdr:rowOff>150667</xdr:rowOff>
    </xdr:to>
    <xdr:sp macro="" textlink="KPI!M21">
      <xdr:nvSpPr>
        <xdr:cNvPr id="61" name="Rectangle 60">
          <a:extLst>
            <a:ext uri="{FF2B5EF4-FFF2-40B4-BE49-F238E27FC236}">
              <a16:creationId xmlns:a16="http://schemas.microsoft.com/office/drawing/2014/main" id="{33A324F0-E3E9-42F5-A095-1C6718607551}"/>
            </a:ext>
          </a:extLst>
        </xdr:cNvPr>
        <xdr:cNvSpPr/>
      </xdr:nvSpPr>
      <xdr:spPr>
        <a:xfrm>
          <a:off x="6670964" y="1136073"/>
          <a:ext cx="2175163" cy="635576"/>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AD7A447C-577C-4D65-A5D6-B609DFF986C9}" type="TxLink">
            <a:rPr lang="en-US" sz="1800" b="1" i="0" u="none" strike="noStrike">
              <a:solidFill>
                <a:srgbClr val="000000"/>
              </a:solidFill>
              <a:latin typeface="Calibri"/>
              <a:ea typeface="Calibri"/>
              <a:cs typeface="Calibri"/>
            </a:rPr>
            <a:pPr algn="l"/>
            <a:t>291</a:t>
          </a:fld>
          <a:endParaRPr lang="en-US" sz="2800" b="1" i="0" u="none" strike="noStrike">
            <a:solidFill>
              <a:srgbClr val="000000"/>
            </a:solidFill>
            <a:latin typeface="Calibri"/>
            <a:ea typeface="Calibri"/>
            <a:cs typeface="Calibri"/>
          </a:endParaRPr>
        </a:p>
      </xdr:txBody>
    </xdr:sp>
    <xdr:clientData/>
  </xdr:twoCellAnchor>
  <xdr:twoCellAnchor editAs="absolute">
    <xdr:from>
      <xdr:col>14</xdr:col>
      <xdr:colOff>374074</xdr:colOff>
      <xdr:row>6</xdr:row>
      <xdr:rowOff>48491</xdr:rowOff>
    </xdr:from>
    <xdr:to>
      <xdr:col>17</xdr:col>
      <xdr:colOff>547256</xdr:colOff>
      <xdr:row>9</xdr:row>
      <xdr:rowOff>143740</xdr:rowOff>
    </xdr:to>
    <xdr:sp macro="" textlink="KPI!J21">
      <xdr:nvSpPr>
        <xdr:cNvPr id="62" name="Rectangle 61">
          <a:extLst>
            <a:ext uri="{FF2B5EF4-FFF2-40B4-BE49-F238E27FC236}">
              <a16:creationId xmlns:a16="http://schemas.microsoft.com/office/drawing/2014/main" id="{7B42FBEE-E2FF-473D-9168-D2AC531064CA}"/>
            </a:ext>
          </a:extLst>
        </xdr:cNvPr>
        <xdr:cNvSpPr/>
      </xdr:nvSpPr>
      <xdr:spPr>
        <a:xfrm>
          <a:off x="8908474" y="1129146"/>
          <a:ext cx="2001982" cy="635576"/>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D190ACA8-9247-4FC1-BABD-18731A438533}" type="TxLink">
            <a:rPr lang="en-US" sz="1800" b="1" i="0" u="none" strike="noStrike">
              <a:solidFill>
                <a:srgbClr val="000000"/>
              </a:solidFill>
              <a:latin typeface="Calibri"/>
              <a:ea typeface="Calibri"/>
              <a:cs typeface="Calibri"/>
            </a:rPr>
            <a:pPr algn="l"/>
            <a:t>₹ 268,431</a:t>
          </a:fld>
          <a:endParaRPr lang="en-US" sz="2800" b="1" i="0" u="none" strike="noStrike">
            <a:solidFill>
              <a:srgbClr val="000000"/>
            </a:solidFill>
            <a:latin typeface="Calibri"/>
            <a:ea typeface="Calibri"/>
            <a:cs typeface="Calibri"/>
          </a:endParaRPr>
        </a:p>
      </xdr:txBody>
    </xdr:sp>
    <xdr:clientData/>
  </xdr:twoCellAnchor>
  <xdr:twoCellAnchor editAs="absolute">
    <xdr:from>
      <xdr:col>17</xdr:col>
      <xdr:colOff>602673</xdr:colOff>
      <xdr:row>6</xdr:row>
      <xdr:rowOff>55417</xdr:rowOff>
    </xdr:from>
    <xdr:to>
      <xdr:col>21</xdr:col>
      <xdr:colOff>235526</xdr:colOff>
      <xdr:row>9</xdr:row>
      <xdr:rowOff>150666</xdr:rowOff>
    </xdr:to>
    <xdr:sp macro="" textlink="KPI!C45">
      <xdr:nvSpPr>
        <xdr:cNvPr id="63" name="Rectangle 62">
          <a:extLst>
            <a:ext uri="{FF2B5EF4-FFF2-40B4-BE49-F238E27FC236}">
              <a16:creationId xmlns:a16="http://schemas.microsoft.com/office/drawing/2014/main" id="{A066D366-B2E1-4E21-9DBC-558B9A3DE860}"/>
            </a:ext>
          </a:extLst>
        </xdr:cNvPr>
        <xdr:cNvSpPr/>
      </xdr:nvSpPr>
      <xdr:spPr>
        <a:xfrm>
          <a:off x="10965873" y="1136072"/>
          <a:ext cx="2071253" cy="635576"/>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2CA6A129-CFF6-45A7-807F-841751530BBF}" type="TxLink">
            <a:rPr lang="en-US" sz="1800" b="1" i="0" u="none" strike="noStrike">
              <a:solidFill>
                <a:srgbClr val="000000"/>
              </a:solidFill>
              <a:latin typeface="Calibri"/>
              <a:ea typeface="Calibri"/>
              <a:cs typeface="Calibri"/>
            </a:rPr>
            <a:pPr algn="l"/>
            <a:t>64.08%</a:t>
          </a:fld>
          <a:endParaRPr lang="en-US" sz="2800" b="1" i="0" u="none" strike="noStrike">
            <a:solidFill>
              <a:srgbClr val="000000"/>
            </a:solidFill>
            <a:latin typeface="Calibri"/>
            <a:ea typeface="Calibri"/>
            <a:cs typeface="Calibri"/>
          </a:endParaRPr>
        </a:p>
      </xdr:txBody>
    </xdr:sp>
    <xdr:clientData/>
  </xdr:twoCellAnchor>
  <xdr:twoCellAnchor>
    <xdr:from>
      <xdr:col>5</xdr:col>
      <xdr:colOff>6927</xdr:colOff>
      <xdr:row>6</xdr:row>
      <xdr:rowOff>138545</xdr:rowOff>
    </xdr:from>
    <xdr:to>
      <xdr:col>6</xdr:col>
      <xdr:colOff>512618</xdr:colOff>
      <xdr:row>9</xdr:row>
      <xdr:rowOff>20782</xdr:rowOff>
    </xdr:to>
    <xdr:graphicFrame macro="">
      <xdr:nvGraphicFramePr>
        <xdr:cNvPr id="64" name="Chart 63">
          <a:extLst>
            <a:ext uri="{FF2B5EF4-FFF2-40B4-BE49-F238E27FC236}">
              <a16:creationId xmlns:a16="http://schemas.microsoft.com/office/drawing/2014/main" id="{4F8FC745-7926-4628-99AB-47B9129B2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96982</xdr:colOff>
      <xdr:row>6</xdr:row>
      <xdr:rowOff>117764</xdr:rowOff>
    </xdr:from>
    <xdr:to>
      <xdr:col>10</xdr:col>
      <xdr:colOff>145473</xdr:colOff>
      <xdr:row>9</xdr:row>
      <xdr:rowOff>27709</xdr:rowOff>
    </xdr:to>
    <xdr:graphicFrame macro="">
      <xdr:nvGraphicFramePr>
        <xdr:cNvPr id="65" name="Chart 64">
          <a:extLst>
            <a:ext uri="{FF2B5EF4-FFF2-40B4-BE49-F238E27FC236}">
              <a16:creationId xmlns:a16="http://schemas.microsoft.com/office/drawing/2014/main" id="{2D73D6FD-D0EF-4244-A665-4FF018EB5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471054</xdr:colOff>
      <xdr:row>6</xdr:row>
      <xdr:rowOff>138546</xdr:rowOff>
    </xdr:from>
    <xdr:to>
      <xdr:col>14</xdr:col>
      <xdr:colOff>187035</xdr:colOff>
      <xdr:row>8</xdr:row>
      <xdr:rowOff>173182</xdr:rowOff>
    </xdr:to>
    <xdr:graphicFrame macro="">
      <xdr:nvGraphicFramePr>
        <xdr:cNvPr id="66" name="Chart 65">
          <a:extLst>
            <a:ext uri="{FF2B5EF4-FFF2-40B4-BE49-F238E27FC236}">
              <a16:creationId xmlns:a16="http://schemas.microsoft.com/office/drawing/2014/main" id="{852762F8-E7ED-4739-BAC4-AC5B37770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200891</xdr:colOff>
      <xdr:row>6</xdr:row>
      <xdr:rowOff>131617</xdr:rowOff>
    </xdr:from>
    <xdr:to>
      <xdr:col>17</xdr:col>
      <xdr:colOff>464127</xdr:colOff>
      <xdr:row>9</xdr:row>
      <xdr:rowOff>6927</xdr:rowOff>
    </xdr:to>
    <xdr:graphicFrame macro="">
      <xdr:nvGraphicFramePr>
        <xdr:cNvPr id="67" name="Chart 66">
          <a:extLst>
            <a:ext uri="{FF2B5EF4-FFF2-40B4-BE49-F238E27FC236}">
              <a16:creationId xmlns:a16="http://schemas.microsoft.com/office/drawing/2014/main" id="{C7E449F6-5165-4493-8D1A-00F4D8591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200890</xdr:colOff>
      <xdr:row>7</xdr:row>
      <xdr:rowOff>0</xdr:rowOff>
    </xdr:from>
    <xdr:to>
      <xdr:col>21</xdr:col>
      <xdr:colOff>145473</xdr:colOff>
      <xdr:row>9</xdr:row>
      <xdr:rowOff>6927</xdr:rowOff>
    </xdr:to>
    <xdr:graphicFrame macro="">
      <xdr:nvGraphicFramePr>
        <xdr:cNvPr id="68" name="Chart 67">
          <a:extLst>
            <a:ext uri="{FF2B5EF4-FFF2-40B4-BE49-F238E27FC236}">
              <a16:creationId xmlns:a16="http://schemas.microsoft.com/office/drawing/2014/main" id="{7E048C05-0181-4F54-9872-3920C6E36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3</xdr:col>
      <xdr:colOff>145470</xdr:colOff>
      <xdr:row>10</xdr:row>
      <xdr:rowOff>6927</xdr:rowOff>
    </xdr:from>
    <xdr:to>
      <xdr:col>9</xdr:col>
      <xdr:colOff>574963</xdr:colOff>
      <xdr:row>22</xdr:row>
      <xdr:rowOff>90055</xdr:rowOff>
    </xdr:to>
    <xdr:graphicFrame macro="">
      <xdr:nvGraphicFramePr>
        <xdr:cNvPr id="70" name="Chart 69">
          <a:extLst>
            <a:ext uri="{FF2B5EF4-FFF2-40B4-BE49-F238E27FC236}">
              <a16:creationId xmlns:a16="http://schemas.microsoft.com/office/drawing/2014/main" id="{C4CC2EC2-4BE5-4711-B6C8-0D7141AC9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10</xdr:col>
      <xdr:colOff>27710</xdr:colOff>
      <xdr:row>26</xdr:row>
      <xdr:rowOff>103908</xdr:rowOff>
    </xdr:from>
    <xdr:to>
      <xdr:col>16</xdr:col>
      <xdr:colOff>193964</xdr:colOff>
      <xdr:row>36</xdr:row>
      <xdr:rowOff>117763</xdr:rowOff>
    </xdr:to>
    <xdr:graphicFrame macro="">
      <xdr:nvGraphicFramePr>
        <xdr:cNvPr id="71" name="Chart 70">
          <a:extLst>
            <a:ext uri="{FF2B5EF4-FFF2-40B4-BE49-F238E27FC236}">
              <a16:creationId xmlns:a16="http://schemas.microsoft.com/office/drawing/2014/main" id="{B0ED596F-E81B-46A8-8BD9-04F8D6092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83127</xdr:colOff>
      <xdr:row>6</xdr:row>
      <xdr:rowOff>41563</xdr:rowOff>
    </xdr:from>
    <xdr:to>
      <xdr:col>3</xdr:col>
      <xdr:colOff>103539</xdr:colOff>
      <xdr:row>27</xdr:row>
      <xdr:rowOff>62346</xdr:rowOff>
    </xdr:to>
    <xdr:sp macro="" textlink="" fLocksText="0">
      <xdr:nvSpPr>
        <xdr:cNvPr id="31" name="Rectangle 30">
          <a:extLst>
            <a:ext uri="{FF2B5EF4-FFF2-40B4-BE49-F238E27FC236}">
              <a16:creationId xmlns:a16="http://schemas.microsoft.com/office/drawing/2014/main" id="{CE2D59C2-8AE6-47A4-ADB5-ACBBB8342B77}"/>
            </a:ext>
          </a:extLst>
        </xdr:cNvPr>
        <xdr:cNvSpPr/>
      </xdr:nvSpPr>
      <xdr:spPr>
        <a:xfrm>
          <a:off x="83127" y="1122218"/>
          <a:ext cx="1849212" cy="380307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96981</xdr:colOff>
      <xdr:row>27</xdr:row>
      <xdr:rowOff>145473</xdr:rowOff>
    </xdr:from>
    <xdr:to>
      <xdr:col>3</xdr:col>
      <xdr:colOff>117393</xdr:colOff>
      <xdr:row>36</xdr:row>
      <xdr:rowOff>131618</xdr:rowOff>
    </xdr:to>
    <xdr:sp macro="" textlink="" fLocksText="0">
      <xdr:nvSpPr>
        <xdr:cNvPr id="32" name="Rectangle 31">
          <a:extLst>
            <a:ext uri="{FF2B5EF4-FFF2-40B4-BE49-F238E27FC236}">
              <a16:creationId xmlns:a16="http://schemas.microsoft.com/office/drawing/2014/main" id="{5048FB2C-F28C-4833-BBEC-6290A67BA024}"/>
            </a:ext>
          </a:extLst>
        </xdr:cNvPr>
        <xdr:cNvSpPr/>
      </xdr:nvSpPr>
      <xdr:spPr>
        <a:xfrm>
          <a:off x="96981" y="5008418"/>
          <a:ext cx="1849212" cy="1607127"/>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228599</xdr:colOff>
      <xdr:row>29</xdr:row>
      <xdr:rowOff>34636</xdr:rowOff>
    </xdr:from>
    <xdr:to>
      <xdr:col>2</xdr:col>
      <xdr:colOff>561108</xdr:colOff>
      <xdr:row>34</xdr:row>
      <xdr:rowOff>145473</xdr:rowOff>
    </xdr:to>
    <mc:AlternateContent xmlns:mc="http://schemas.openxmlformats.org/markup-compatibility/2006" xmlns:a14="http://schemas.microsoft.com/office/drawing/2010/main">
      <mc:Choice Requires="a14">
        <xdr:graphicFrame macro="">
          <xdr:nvGraphicFramePr>
            <xdr:cNvPr id="76" name="GENDER 1">
              <a:extLst>
                <a:ext uri="{FF2B5EF4-FFF2-40B4-BE49-F238E27FC236}">
                  <a16:creationId xmlns:a16="http://schemas.microsoft.com/office/drawing/2014/main" id="{E194DD55-776B-4B71-ABEB-42C65347D58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28599" y="5257800"/>
              <a:ext cx="1551709" cy="1011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174567</xdr:colOff>
      <xdr:row>7</xdr:row>
      <xdr:rowOff>16626</xdr:rowOff>
    </xdr:from>
    <xdr:to>
      <xdr:col>2</xdr:col>
      <xdr:colOff>581891</xdr:colOff>
      <xdr:row>26</xdr:row>
      <xdr:rowOff>34637</xdr:rowOff>
    </xdr:to>
    <mc:AlternateContent xmlns:mc="http://schemas.openxmlformats.org/markup-compatibility/2006" xmlns:a14="http://schemas.microsoft.com/office/drawing/2010/main">
      <mc:Choice Requires="a14">
        <xdr:graphicFrame macro="">
          <xdr:nvGraphicFramePr>
            <xdr:cNvPr id="77" name="Months">
              <a:extLst>
                <a:ext uri="{FF2B5EF4-FFF2-40B4-BE49-F238E27FC236}">
                  <a16:creationId xmlns:a16="http://schemas.microsoft.com/office/drawing/2014/main" id="{36B36D0B-D655-4D1D-A776-7F9209D449B6}"/>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74567" y="1277390"/>
              <a:ext cx="1626524" cy="34400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16</xdr:col>
      <xdr:colOff>256309</xdr:colOff>
      <xdr:row>10</xdr:row>
      <xdr:rowOff>13855</xdr:rowOff>
    </xdr:from>
    <xdr:to>
      <xdr:col>21</xdr:col>
      <xdr:colOff>242455</xdr:colOff>
      <xdr:row>20</xdr:row>
      <xdr:rowOff>83474</xdr:rowOff>
    </xdr:to>
    <xdr:graphicFrame macro="">
      <xdr:nvGraphicFramePr>
        <xdr:cNvPr id="33" name="Chart 32">
          <a:extLst>
            <a:ext uri="{FF2B5EF4-FFF2-40B4-BE49-F238E27FC236}">
              <a16:creationId xmlns:a16="http://schemas.microsoft.com/office/drawing/2014/main" id="{DAAF64A9-C379-4914-A41C-8C994BE22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16</xdr:col>
      <xdr:colOff>256309</xdr:colOff>
      <xdr:row>20</xdr:row>
      <xdr:rowOff>152400</xdr:rowOff>
    </xdr:from>
    <xdr:to>
      <xdr:col>21</xdr:col>
      <xdr:colOff>240377</xdr:colOff>
      <xdr:row>36</xdr:row>
      <xdr:rowOff>117765</xdr:rowOff>
    </xdr:to>
    <xdr:graphicFrame macro="">
      <xdr:nvGraphicFramePr>
        <xdr:cNvPr id="34" name="Chart 33">
          <a:extLst>
            <a:ext uri="{FF2B5EF4-FFF2-40B4-BE49-F238E27FC236}">
              <a16:creationId xmlns:a16="http://schemas.microsoft.com/office/drawing/2014/main" id="{6970F270-5B24-4538-AF41-CEB7486E6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20</xdr:col>
      <xdr:colOff>311728</xdr:colOff>
      <xdr:row>33</xdr:row>
      <xdr:rowOff>145472</xdr:rowOff>
    </xdr:from>
    <xdr:to>
      <xdr:col>21</xdr:col>
      <xdr:colOff>184462</xdr:colOff>
      <xdr:row>34</xdr:row>
      <xdr:rowOff>110835</xdr:rowOff>
    </xdr:to>
    <xdr:pic>
      <xdr:nvPicPr>
        <xdr:cNvPr id="73" name="Picture 72">
          <a:extLst>
            <a:ext uri="{FF2B5EF4-FFF2-40B4-BE49-F238E27FC236}">
              <a16:creationId xmlns:a16="http://schemas.microsoft.com/office/drawing/2014/main" id="{F39D2D02-5EBC-403D-AEEA-B3CFE1EAC41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503728" y="6089072"/>
          <a:ext cx="482334" cy="145472"/>
        </a:xfrm>
        <a:prstGeom prst="rect">
          <a:avLst/>
        </a:prstGeom>
      </xdr:spPr>
    </xdr:pic>
    <xdr:clientData/>
  </xdr:twoCellAnchor>
  <xdr:twoCellAnchor editAs="oneCell">
    <xdr:from>
      <xdr:col>20</xdr:col>
      <xdr:colOff>450275</xdr:colOff>
      <xdr:row>34</xdr:row>
      <xdr:rowOff>173182</xdr:rowOff>
    </xdr:from>
    <xdr:to>
      <xdr:col>21</xdr:col>
      <xdr:colOff>78582</xdr:colOff>
      <xdr:row>36</xdr:row>
      <xdr:rowOff>48491</xdr:rowOff>
    </xdr:to>
    <xdr:pic>
      <xdr:nvPicPr>
        <xdr:cNvPr id="75" name="Picture 74">
          <a:extLst>
            <a:ext uri="{FF2B5EF4-FFF2-40B4-BE49-F238E27FC236}">
              <a16:creationId xmlns:a16="http://schemas.microsoft.com/office/drawing/2014/main" id="{6505CDD6-F29B-46D1-BE28-687495F6568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642275" y="6296891"/>
          <a:ext cx="237907" cy="235527"/>
        </a:xfrm>
        <a:prstGeom prst="rect">
          <a:avLst/>
        </a:prstGeom>
      </xdr:spPr>
    </xdr:pic>
    <xdr:clientData/>
  </xdr:twoCellAnchor>
  <xdr:twoCellAnchor editAs="oneCell">
    <xdr:from>
      <xdr:col>20</xdr:col>
      <xdr:colOff>147476</xdr:colOff>
      <xdr:row>31</xdr:row>
      <xdr:rowOff>103909</xdr:rowOff>
    </xdr:from>
    <xdr:to>
      <xdr:col>21</xdr:col>
      <xdr:colOff>353290</xdr:colOff>
      <xdr:row>33</xdr:row>
      <xdr:rowOff>55418</xdr:rowOff>
    </xdr:to>
    <xdr:pic>
      <xdr:nvPicPr>
        <xdr:cNvPr id="4" name="Picture 3">
          <a:extLst>
            <a:ext uri="{FF2B5EF4-FFF2-40B4-BE49-F238E27FC236}">
              <a16:creationId xmlns:a16="http://schemas.microsoft.com/office/drawing/2014/main" id="{4D6806A1-CF6D-49C6-B71E-89E66C4A193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339476" y="5687291"/>
          <a:ext cx="815414" cy="3117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121920</xdr:colOff>
      <xdr:row>1</xdr:row>
      <xdr:rowOff>0</xdr:rowOff>
    </xdr:from>
    <xdr:to>
      <xdr:col>4</xdr:col>
      <xdr:colOff>190500</xdr:colOff>
      <xdr:row>1</xdr:row>
      <xdr:rowOff>0</xdr:rowOff>
    </xdr:to>
    <xdr:sp macro="" textlink="">
      <xdr:nvSpPr>
        <xdr:cNvPr id="5" name="Rectangle 4">
          <a:extLst>
            <a:ext uri="{FF2B5EF4-FFF2-40B4-BE49-F238E27FC236}">
              <a16:creationId xmlns:a16="http://schemas.microsoft.com/office/drawing/2014/main" id="{E6B4E31B-DF44-4168-B6A6-97E34494EA85}"/>
            </a:ext>
          </a:extLst>
        </xdr:cNvPr>
        <xdr:cNvSpPr/>
      </xdr:nvSpPr>
      <xdr:spPr>
        <a:xfrm>
          <a:off x="10858500" y="1440180"/>
          <a:ext cx="2506980" cy="7467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1100"/>
            <a:t>INSIGHTS:</a:t>
          </a:r>
        </a:p>
        <a:p>
          <a:pPr algn="l"/>
          <a:endParaRPr lang="en-IN" sz="1100"/>
        </a:p>
        <a:p>
          <a:pPr algn="l"/>
          <a:endParaRPr lang="en-IN" sz="1100"/>
        </a:p>
        <a:p>
          <a:pPr algn="l"/>
          <a:endParaRPr lang="en-IN" sz="1100"/>
        </a:p>
      </xdr:txBody>
    </xdr:sp>
    <xdr:clientData/>
  </xdr:twoCellAnchor>
  <xdr:twoCellAnchor editAs="oneCell">
    <xdr:from>
      <xdr:col>0</xdr:col>
      <xdr:colOff>344908</xdr:colOff>
      <xdr:row>2</xdr:row>
      <xdr:rowOff>71061</xdr:rowOff>
    </xdr:from>
    <xdr:to>
      <xdr:col>5</xdr:col>
      <xdr:colOff>10813083</xdr:colOff>
      <xdr:row>42</xdr:row>
      <xdr:rowOff>137160</xdr:rowOff>
    </xdr:to>
    <xdr:pic>
      <xdr:nvPicPr>
        <xdr:cNvPr id="8" name="Picture 7">
          <a:extLst>
            <a:ext uri="{FF2B5EF4-FFF2-40B4-BE49-F238E27FC236}">
              <a16:creationId xmlns:a16="http://schemas.microsoft.com/office/drawing/2014/main" id="{9047D00F-F62E-47D2-BB1C-0688ED0267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4908" y="436821"/>
          <a:ext cx="13516175" cy="7381299"/>
        </a:xfrm>
        <a:prstGeom prst="rect">
          <a:avLst/>
        </a:prstGeom>
      </xdr:spPr>
    </xdr:pic>
    <xdr:clientData/>
  </xdr:twoCellAnchor>
  <xdr:twoCellAnchor>
    <xdr:from>
      <xdr:col>2</xdr:col>
      <xdr:colOff>76200</xdr:colOff>
      <xdr:row>3</xdr:row>
      <xdr:rowOff>83820</xdr:rowOff>
    </xdr:from>
    <xdr:to>
      <xdr:col>5</xdr:col>
      <xdr:colOff>10515600</xdr:colOff>
      <xdr:row>41</xdr:row>
      <xdr:rowOff>114300</xdr:rowOff>
    </xdr:to>
    <xdr:sp macro="" textlink="">
      <xdr:nvSpPr>
        <xdr:cNvPr id="9" name="Rectangle 8">
          <a:extLst>
            <a:ext uri="{FF2B5EF4-FFF2-40B4-BE49-F238E27FC236}">
              <a16:creationId xmlns:a16="http://schemas.microsoft.com/office/drawing/2014/main" id="{195C4303-00DB-45C1-88C4-F1BC30B1BA40}"/>
            </a:ext>
          </a:extLst>
        </xdr:cNvPr>
        <xdr:cNvSpPr/>
      </xdr:nvSpPr>
      <xdr:spPr>
        <a:xfrm>
          <a:off x="1295400" y="632460"/>
          <a:ext cx="12268200" cy="69799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IN" sz="1600" b="1" i="0">
              <a:solidFill>
                <a:sysClr val="windowText" lastClr="000000"/>
              </a:solidFill>
              <a:effectLst/>
              <a:latin typeface="+mn-lt"/>
              <a:ea typeface="+mn-ea"/>
              <a:cs typeface="+mn-cs"/>
            </a:rPr>
            <a:t>Insights</a:t>
          </a:r>
          <a:r>
            <a:rPr lang="en-IN" sz="1400" b="1" i="0">
              <a:solidFill>
                <a:sysClr val="windowText" lastClr="000000"/>
              </a:solidFill>
              <a:effectLst/>
              <a:latin typeface="+mn-lt"/>
              <a:ea typeface="+mn-ea"/>
              <a:cs typeface="+mn-cs"/>
            </a:rPr>
            <a:t>:</a:t>
          </a:r>
        </a:p>
        <a:p>
          <a:endParaRPr lang="en-IN" sz="1400" b="0" i="0">
            <a:solidFill>
              <a:sysClr val="windowText" lastClr="000000"/>
            </a:solidFill>
            <a:effectLst/>
            <a:latin typeface="+mn-lt"/>
            <a:ea typeface="+mn-ea"/>
            <a:cs typeface="+mn-cs"/>
          </a:endParaRPr>
        </a:p>
        <a:p>
          <a:r>
            <a:rPr lang="en-IN" sz="1400" b="0" i="0">
              <a:solidFill>
                <a:sysClr val="windowText" lastClr="000000"/>
              </a:solidFill>
              <a:effectLst/>
              <a:latin typeface="+mn-lt"/>
              <a:ea typeface="+mn-ea"/>
              <a:cs typeface="+mn-cs"/>
            </a:rPr>
            <a:t>September recorded the highest sales revenue of </a:t>
          </a:r>
          <a:r>
            <a:rPr lang="en-IN" sz="1400" b="0" i="0" u="none" strike="noStrike">
              <a:solidFill>
                <a:sysClr val="windowText" lastClr="000000"/>
              </a:solidFill>
              <a:effectLst/>
              <a:latin typeface="+mn-lt"/>
              <a:ea typeface="+mn-ea"/>
              <a:cs typeface="+mn-cs"/>
            </a:rPr>
            <a:t> ₹  79,759 </a:t>
          </a:r>
          <a:r>
            <a:rPr lang="en-IN" sz="1400" b="0" i="0">
              <a:solidFill>
                <a:sysClr val="windowText" lastClr="000000"/>
              </a:solidFill>
              <a:effectLst/>
              <a:latin typeface="+mn-lt"/>
              <a:ea typeface="+mn-ea"/>
              <a:cs typeface="+mn-cs"/>
            </a:rPr>
            <a:t>indicating strong performance during that period. However, November had significantly lower sales, suggesting potential areas for improvement in marketing or product offerings during that month.</a:t>
          </a:r>
        </a:p>
        <a:p>
          <a:endParaRPr lang="en-IN" sz="1400" b="0" i="0">
            <a:solidFill>
              <a:sysClr val="windowText" lastClr="000000"/>
            </a:solidFill>
            <a:effectLst/>
            <a:latin typeface="+mn-lt"/>
            <a:ea typeface="+mn-ea"/>
            <a:cs typeface="+mn-cs"/>
          </a:endParaRPr>
        </a:p>
        <a:p>
          <a:r>
            <a:rPr lang="en-IN" sz="1400" b="0" i="0">
              <a:solidFill>
                <a:sysClr val="windowText" lastClr="000000"/>
              </a:solidFill>
              <a:effectLst/>
              <a:latin typeface="+mn-lt"/>
              <a:ea typeface="+mn-ea"/>
              <a:cs typeface="+mn-cs"/>
            </a:rPr>
            <a:t>T-shirts are the most popular clothing item, suggesting their widespread appeal and potential for further marketing efforts. </a:t>
          </a:r>
          <a:r>
            <a:rPr lang="en-IN" sz="1400" b="0" i="0" u="none" strike="noStrike">
              <a:solidFill>
                <a:sysClr val="windowText" lastClr="000000"/>
              </a:solidFill>
              <a:effectLst/>
              <a:latin typeface="+mn-lt"/>
              <a:ea typeface="+mn-ea"/>
              <a:cs typeface="+mn-cs"/>
            </a:rPr>
            <a:t>Promotions such as "Buy One, Get One Free" and "Flash Sales" have been most effective in driving clothing sales, resulting in a noticeable increase in sales volume during promotion periods.</a:t>
          </a:r>
        </a:p>
        <a:p>
          <a:r>
            <a:rPr lang="en-IN" sz="1400">
              <a:solidFill>
                <a:sysClr val="windowText" lastClr="000000"/>
              </a:solidFill>
            </a:rPr>
            <a:t> </a:t>
          </a:r>
          <a:endParaRPr lang="en-IN" sz="1400" b="0" i="0">
            <a:solidFill>
              <a:sysClr val="windowText" lastClr="000000"/>
            </a:solidFill>
            <a:effectLst/>
            <a:latin typeface="+mn-lt"/>
            <a:ea typeface="+mn-ea"/>
            <a:cs typeface="+mn-cs"/>
          </a:endParaRPr>
        </a:p>
        <a:p>
          <a:r>
            <a:rPr lang="en-IN" sz="1400" b="0" i="0">
              <a:solidFill>
                <a:sysClr val="windowText" lastClr="000000"/>
              </a:solidFill>
              <a:effectLst/>
              <a:latin typeface="+mn-lt"/>
              <a:ea typeface="+mn-ea"/>
              <a:cs typeface="+mn-cs"/>
            </a:rPr>
            <a:t>Tamil Nadu and Rajasthan lead in sales revenue, emphasizing the importance of regional targeting and understanding local preferences in driving sales.</a:t>
          </a:r>
        </a:p>
        <a:p>
          <a:endParaRPr lang="en-IN" sz="1400" b="0" i="0">
            <a:solidFill>
              <a:sysClr val="windowText" lastClr="000000"/>
            </a:solidFill>
            <a:effectLst/>
            <a:latin typeface="+mn-lt"/>
            <a:ea typeface="+mn-ea"/>
            <a:cs typeface="+mn-cs"/>
          </a:endParaRPr>
        </a:p>
        <a:p>
          <a:r>
            <a:rPr lang="en-IN" sz="1400" b="0" i="0" u="none" strike="noStrike">
              <a:solidFill>
                <a:sysClr val="windowText" lastClr="000000"/>
              </a:solidFill>
              <a:effectLst/>
              <a:latin typeface="+mn-lt"/>
              <a:ea typeface="+mn-ea"/>
              <a:cs typeface="+mn-cs"/>
            </a:rPr>
            <a:t>There's a gender imbalance in customer demographics, with females being the majority.</a:t>
          </a:r>
          <a:r>
            <a:rPr lang="en-IN" sz="1400">
              <a:solidFill>
                <a:sysClr val="windowText" lastClr="000000"/>
              </a:solidFill>
            </a:rPr>
            <a:t> </a:t>
          </a:r>
        </a:p>
        <a:p>
          <a:endParaRPr lang="en-IN" sz="1400">
            <a:solidFill>
              <a:sysClr val="windowText" lastClr="000000"/>
            </a:solidFill>
          </a:endParaRPr>
        </a:p>
        <a:p>
          <a:r>
            <a:rPr lang="en-IN" sz="1400" b="0" i="0">
              <a:solidFill>
                <a:sysClr val="windowText" lastClr="000000"/>
              </a:solidFill>
              <a:effectLst/>
              <a:latin typeface="+mn-lt"/>
              <a:ea typeface="+mn-ea"/>
              <a:cs typeface="+mn-cs"/>
            </a:rPr>
            <a:t>While the majority of customers fall within the 25-30 age group, it's essential to explore the preferences and behaviors of middle-aged and older adults for potential growth opportunities.</a:t>
          </a:r>
        </a:p>
        <a:p>
          <a:endParaRPr lang="en-IN" sz="1400" b="0" i="0">
            <a:solidFill>
              <a:sysClr val="windowText" lastClr="000000"/>
            </a:solidFill>
            <a:effectLst/>
            <a:latin typeface="+mn-lt"/>
            <a:ea typeface="+mn-ea"/>
            <a:cs typeface="+mn-cs"/>
          </a:endParaRPr>
        </a:p>
        <a:p>
          <a:r>
            <a:rPr lang="en-IN" sz="1400" b="0" i="0">
              <a:solidFill>
                <a:sysClr val="windowText" lastClr="000000"/>
              </a:solidFill>
              <a:effectLst/>
              <a:latin typeface="+mn-lt"/>
              <a:ea typeface="+mn-ea"/>
              <a:cs typeface="+mn-cs"/>
            </a:rPr>
            <a:t>Myntra's dominance as the top sales channel underscores the significance of online platforms in reaching and engaging customers effectively, suggesting continued investment in digital marketing and e-commerce strategies.</a:t>
          </a:r>
        </a:p>
        <a:p>
          <a:endParaRPr lang="en-IN" sz="1400" b="0" i="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200" b="1" i="0">
              <a:solidFill>
                <a:sysClr val="windowText" lastClr="000000"/>
              </a:solidFill>
              <a:effectLst/>
              <a:latin typeface="+mn-lt"/>
              <a:ea typeface="+mn-ea"/>
              <a:cs typeface="+mn-cs"/>
            </a:rPr>
            <a:t> </a:t>
          </a:r>
          <a:r>
            <a:rPr lang="en-IN" sz="1600" b="1" i="0">
              <a:solidFill>
                <a:sysClr val="windowText" lastClr="000000"/>
              </a:solidFill>
              <a:effectLst/>
              <a:latin typeface="+mn-lt"/>
              <a:ea typeface="+mn-ea"/>
              <a:cs typeface="+mn-cs"/>
            </a:rPr>
            <a:t>Conclusions:</a:t>
          </a:r>
          <a:endParaRPr lang="en-IN" sz="1600" b="1">
            <a:solidFill>
              <a:sysClr val="windowText" lastClr="000000"/>
            </a:solidFill>
            <a:effectLst/>
          </a:endParaRPr>
        </a:p>
        <a:p>
          <a:endParaRPr lang="en-IN" sz="1400" b="0" i="0">
            <a:solidFill>
              <a:sysClr val="windowText" lastClr="000000"/>
            </a:solidFill>
            <a:effectLst/>
            <a:latin typeface="+mn-lt"/>
            <a:ea typeface="+mn-ea"/>
            <a:cs typeface="+mn-cs"/>
          </a:endParaRPr>
        </a:p>
        <a:p>
          <a:r>
            <a:rPr lang="en-IN" sz="1400" b="0" i="0">
              <a:solidFill>
                <a:sysClr val="windowText" lastClr="000000"/>
              </a:solidFill>
              <a:effectLst/>
              <a:latin typeface="+mn-lt"/>
              <a:ea typeface="+mn-ea"/>
              <a:cs typeface="+mn-cs"/>
            </a:rPr>
            <a:t>In conclusion, the provided insights highlight the business's strong profitability, successful sales performance in certain months and regions, and the importance of understanding and catering to gender-specific purchasing behaviors. Continued focus on efficient cost management, targeted marketing strategies, and product assortment optimization can further drive growth and success in the competitive clothing market.</a:t>
          </a:r>
        </a:p>
        <a:p>
          <a:endParaRPr lang="en-IN" sz="1400" b="0" i="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600" b="1" i="0">
              <a:solidFill>
                <a:schemeClr val="dk1"/>
              </a:solidFill>
              <a:effectLst/>
              <a:latin typeface="+mn-lt"/>
              <a:ea typeface="+mn-ea"/>
              <a:cs typeface="+mn-cs"/>
            </a:rPr>
            <a:t>Time savings:</a:t>
          </a:r>
        </a:p>
        <a:p>
          <a:pPr marL="0" marR="0" lvl="0" indent="0" defTabSz="914400" eaLnBrk="1" fontAlgn="auto" latinLnBrk="0" hangingPunct="1">
            <a:lnSpc>
              <a:spcPct val="100000"/>
            </a:lnSpc>
            <a:spcBef>
              <a:spcPts val="0"/>
            </a:spcBef>
            <a:spcAft>
              <a:spcPts val="0"/>
            </a:spcAft>
            <a:buClrTx/>
            <a:buSzTx/>
            <a:buFontTx/>
            <a:buNone/>
            <a:tabLst/>
            <a:defRPr/>
          </a:pPr>
          <a:endParaRPr lang="en-IN" sz="16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a:t>Cleansed and preprocessed the data using Power Query to prepare for analysis and gain insights on sales performance, resulting reduces manual data manipulation time by 30% enabling faster analysis and decisionmaking.</a:t>
          </a:r>
        </a:p>
        <a:p>
          <a:pPr marL="0" marR="0" lvl="0" indent="0" defTabSz="914400" eaLnBrk="1" fontAlgn="auto" latinLnBrk="0" hangingPunct="1">
            <a:lnSpc>
              <a:spcPct val="100000"/>
            </a:lnSpc>
            <a:spcBef>
              <a:spcPts val="0"/>
            </a:spcBef>
            <a:spcAft>
              <a:spcPts val="0"/>
            </a:spcAft>
            <a:buClrTx/>
            <a:buSzTx/>
            <a:buFontTx/>
            <a:buNone/>
            <a:tabLst/>
            <a:defRPr/>
          </a:pPr>
          <a:endParaRPr lang="en-US" sz="16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1400" b="0" i="0">
              <a:solidFill>
                <a:schemeClr val="dk1"/>
              </a:solidFill>
              <a:effectLst/>
              <a:latin typeface="+mn-lt"/>
              <a:ea typeface="+mn-ea"/>
              <a:cs typeface="+mn-cs"/>
            </a:rPr>
            <a:t>40%</a:t>
          </a:r>
          <a:r>
            <a:rPr lang="en-IN" sz="1400" b="0" i="0" baseline="0">
              <a:solidFill>
                <a:schemeClr val="dk1"/>
              </a:solidFill>
              <a:effectLst/>
              <a:latin typeface="+mn-lt"/>
              <a:ea typeface="+mn-ea"/>
              <a:cs typeface="+mn-cs"/>
            </a:rPr>
            <a:t> reduction in the time required to interpret and communicate insights to stakeholders .</a:t>
          </a:r>
          <a:endParaRPr lang="en-US" sz="24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effectLst/>
          </a:endParaRPr>
        </a:p>
        <a:p>
          <a:endParaRPr lang="en-IN" sz="1200" b="0" i="0">
            <a:solidFill>
              <a:sysClr val="windowText" lastClr="000000"/>
            </a:solidFill>
            <a:effectLst/>
            <a:latin typeface="+mn-lt"/>
            <a:ea typeface="+mn-ea"/>
            <a:cs typeface="+mn-cs"/>
          </a:endParaRPr>
        </a:p>
      </xdr:txBody>
    </xdr:sp>
    <xdr:clientData/>
  </xdr:twoCellAnchor>
  <xdr:twoCellAnchor>
    <xdr:from>
      <xdr:col>1</xdr:col>
      <xdr:colOff>411480</xdr:colOff>
      <xdr:row>6</xdr:row>
      <xdr:rowOff>83820</xdr:rowOff>
    </xdr:from>
    <xdr:to>
      <xdr:col>2</xdr:col>
      <xdr:colOff>76200</xdr:colOff>
      <xdr:row>7</xdr:row>
      <xdr:rowOff>22860</xdr:rowOff>
    </xdr:to>
    <xdr:sp macro="" textlink="">
      <xdr:nvSpPr>
        <xdr:cNvPr id="10" name="Arrow: Right 9">
          <a:extLst>
            <a:ext uri="{FF2B5EF4-FFF2-40B4-BE49-F238E27FC236}">
              <a16:creationId xmlns:a16="http://schemas.microsoft.com/office/drawing/2014/main" id="{CE5206E1-CBE2-40B8-A78B-9A1C31E96F10}"/>
            </a:ext>
          </a:extLst>
        </xdr:cNvPr>
        <xdr:cNvSpPr/>
      </xdr:nvSpPr>
      <xdr:spPr>
        <a:xfrm>
          <a:off x="1021080" y="1181100"/>
          <a:ext cx="274320" cy="12192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398248</xdr:colOff>
      <xdr:row>10</xdr:row>
      <xdr:rowOff>25341</xdr:rowOff>
    </xdr:from>
    <xdr:to>
      <xdr:col>2</xdr:col>
      <xdr:colOff>62968</xdr:colOff>
      <xdr:row>10</xdr:row>
      <xdr:rowOff>147261</xdr:rowOff>
    </xdr:to>
    <xdr:sp macro="" textlink="">
      <xdr:nvSpPr>
        <xdr:cNvPr id="16" name="Arrow: Right 15">
          <a:extLst>
            <a:ext uri="{FF2B5EF4-FFF2-40B4-BE49-F238E27FC236}">
              <a16:creationId xmlns:a16="http://schemas.microsoft.com/office/drawing/2014/main" id="{3C63FC1F-42ED-433C-A057-194B49F43958}"/>
            </a:ext>
          </a:extLst>
        </xdr:cNvPr>
        <xdr:cNvSpPr/>
      </xdr:nvSpPr>
      <xdr:spPr>
        <a:xfrm>
          <a:off x="1007848" y="1854141"/>
          <a:ext cx="274320" cy="12192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390628</xdr:colOff>
      <xdr:row>13</xdr:row>
      <xdr:rowOff>124401</xdr:rowOff>
    </xdr:from>
    <xdr:to>
      <xdr:col>2</xdr:col>
      <xdr:colOff>55348</xdr:colOff>
      <xdr:row>14</xdr:row>
      <xdr:rowOff>63441</xdr:rowOff>
    </xdr:to>
    <xdr:sp macro="" textlink="">
      <xdr:nvSpPr>
        <xdr:cNvPr id="17" name="Arrow: Right 16">
          <a:extLst>
            <a:ext uri="{FF2B5EF4-FFF2-40B4-BE49-F238E27FC236}">
              <a16:creationId xmlns:a16="http://schemas.microsoft.com/office/drawing/2014/main" id="{B0DC98B0-BA80-4A8B-BD74-F49A1F0A1A41}"/>
            </a:ext>
          </a:extLst>
        </xdr:cNvPr>
        <xdr:cNvSpPr/>
      </xdr:nvSpPr>
      <xdr:spPr>
        <a:xfrm>
          <a:off x="1000228" y="2501841"/>
          <a:ext cx="274320" cy="12192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390628</xdr:colOff>
      <xdr:row>15</xdr:row>
      <xdr:rowOff>177741</xdr:rowOff>
    </xdr:from>
    <xdr:to>
      <xdr:col>2</xdr:col>
      <xdr:colOff>55348</xdr:colOff>
      <xdr:row>16</xdr:row>
      <xdr:rowOff>116781</xdr:rowOff>
    </xdr:to>
    <xdr:sp macro="" textlink="">
      <xdr:nvSpPr>
        <xdr:cNvPr id="18" name="Arrow: Right 17">
          <a:extLst>
            <a:ext uri="{FF2B5EF4-FFF2-40B4-BE49-F238E27FC236}">
              <a16:creationId xmlns:a16="http://schemas.microsoft.com/office/drawing/2014/main" id="{903FF1D8-6633-449B-ADBC-D73D564EF3B4}"/>
            </a:ext>
          </a:extLst>
        </xdr:cNvPr>
        <xdr:cNvSpPr/>
      </xdr:nvSpPr>
      <xdr:spPr>
        <a:xfrm>
          <a:off x="1000228" y="2920941"/>
          <a:ext cx="274320" cy="12192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367768</xdr:colOff>
      <xdr:row>18</xdr:row>
      <xdr:rowOff>55821</xdr:rowOff>
    </xdr:from>
    <xdr:to>
      <xdr:col>2</xdr:col>
      <xdr:colOff>32488</xdr:colOff>
      <xdr:row>18</xdr:row>
      <xdr:rowOff>177741</xdr:rowOff>
    </xdr:to>
    <xdr:sp macro="" textlink="">
      <xdr:nvSpPr>
        <xdr:cNvPr id="19" name="Arrow: Right 18">
          <a:extLst>
            <a:ext uri="{FF2B5EF4-FFF2-40B4-BE49-F238E27FC236}">
              <a16:creationId xmlns:a16="http://schemas.microsoft.com/office/drawing/2014/main" id="{ADDBA8FF-4AD2-4EAC-96E5-4F21EDC17260}"/>
            </a:ext>
          </a:extLst>
        </xdr:cNvPr>
        <xdr:cNvSpPr/>
      </xdr:nvSpPr>
      <xdr:spPr>
        <a:xfrm>
          <a:off x="977368" y="3347661"/>
          <a:ext cx="274320" cy="12192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367768</xdr:colOff>
      <xdr:row>21</xdr:row>
      <xdr:rowOff>170121</xdr:rowOff>
    </xdr:from>
    <xdr:to>
      <xdr:col>2</xdr:col>
      <xdr:colOff>32488</xdr:colOff>
      <xdr:row>22</xdr:row>
      <xdr:rowOff>109161</xdr:rowOff>
    </xdr:to>
    <xdr:sp macro="" textlink="">
      <xdr:nvSpPr>
        <xdr:cNvPr id="20" name="Arrow: Right 19">
          <a:extLst>
            <a:ext uri="{FF2B5EF4-FFF2-40B4-BE49-F238E27FC236}">
              <a16:creationId xmlns:a16="http://schemas.microsoft.com/office/drawing/2014/main" id="{BFFCD1FA-41FB-478F-B7EE-38315A785D57}"/>
            </a:ext>
          </a:extLst>
        </xdr:cNvPr>
        <xdr:cNvSpPr/>
      </xdr:nvSpPr>
      <xdr:spPr>
        <a:xfrm>
          <a:off x="977368" y="4010601"/>
          <a:ext cx="274320" cy="12192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EEN" refreshedDate="45367.355310879633" createdVersion="7" refreshedVersion="7" minRefreshableVersion="3" recordCount="177" xr:uid="{04F99588-79E6-4132-938B-9975E25FF346}">
  <cacheSource type="worksheet">
    <worksheetSource name="POWER_QUERY"/>
  </cacheSource>
  <cacheFields count="21">
    <cacheField name="ORDER ID" numFmtId="0">
      <sharedItems containsSemiMixedTypes="0" containsString="0" containsNumber="1" containsInteger="1" minValue="1023" maxValue="9812"/>
    </cacheField>
    <cacheField name="ORDER DATE" numFmtId="14">
      <sharedItems containsSemiMixedTypes="0" containsNonDate="0" containsDate="1" containsString="0" minDate="2023-01-05T00:00:00" maxDate="2023-12-30T00:00:00" count="168">
        <d v="2023-01-05T00:00:00"/>
        <d v="2023-01-06T00:00:00"/>
        <d v="2023-01-09T00:00:00"/>
        <d v="2023-01-11T00:00:00"/>
        <d v="2023-01-15T00:00:00"/>
        <d v="2023-01-17T00:00:00"/>
        <d v="2023-01-20T00:00:00"/>
        <d v="2023-01-22T00:00:00"/>
        <d v="2023-01-25T00:00:00"/>
        <d v="2023-01-28T00:00:00"/>
        <d v="2023-01-30T00:00:00"/>
        <d v="2023-02-01T00:00:00"/>
        <d v="2023-02-02T00:00:00"/>
        <d v="2023-02-04T00:00:00"/>
        <d v="2023-02-05T00:00:00"/>
        <d v="2023-02-07T00:00:00"/>
        <d v="2023-02-08T00:00:00"/>
        <d v="2023-02-11T00:00:00"/>
        <d v="2023-02-14T00:00:00"/>
        <d v="2023-02-17T00:00:00"/>
        <d v="2023-02-20T00:00:00"/>
        <d v="2023-02-23T00:00:00"/>
        <d v="2023-02-26T00:00:00"/>
        <d v="2023-03-01T00:00:00"/>
        <d v="2023-03-03T00:00:00"/>
        <d v="2023-03-04T00:00:00"/>
        <d v="2023-03-06T00:00:00"/>
        <d v="2023-03-07T00:00:00"/>
        <d v="2023-03-09T00:00:00"/>
        <d v="2023-03-10T00:00:00"/>
        <d v="2023-03-12T00:00:00"/>
        <d v="2023-03-13T00:00:00"/>
        <d v="2023-03-15T00:00:00"/>
        <d v="2023-03-18T00:00:00"/>
        <d v="2023-03-21T00:00:00"/>
        <d v="2023-03-24T00:00:00"/>
        <d v="2023-03-27T00:00:00"/>
        <d v="2023-04-03T00:00:00"/>
        <d v="2023-04-04T00:00:00"/>
        <d v="2023-04-06T00:00:00"/>
        <d v="2023-04-09T00:00:00"/>
        <d v="2023-04-12T00:00:00"/>
        <d v="2023-04-15T00:00:00"/>
        <d v="2023-04-18T00:00:00"/>
        <d v="2023-04-21T00:00:00"/>
        <d v="2023-04-24T00:00:00"/>
        <d v="2023-04-27T00:00:00"/>
        <d v="2023-04-30T00:00:00"/>
        <d v="2023-05-01T00:00:00"/>
        <d v="2023-05-02T00:00:00"/>
        <d v="2023-05-04T00:00:00"/>
        <d v="2023-05-05T00:00:00"/>
        <d v="2023-05-07T00:00:00"/>
        <d v="2023-05-08T00:00:00"/>
        <d v="2023-05-10T00:00:00"/>
        <d v="2023-05-11T00:00:00"/>
        <d v="2023-05-14T00:00:00"/>
        <d v="2023-05-16T00:00:00"/>
        <d v="2023-05-17T00:00:00"/>
        <d v="2023-05-19T00:00:00"/>
        <d v="2023-05-20T00:00:00"/>
        <d v="2023-05-22T00:00:00"/>
        <d v="2023-05-23T00:00:00"/>
        <d v="2023-05-25T00:00:00"/>
        <d v="2023-05-26T00:00:00"/>
        <d v="2023-05-29T00:00:00"/>
        <d v="2023-06-03T00:00:00"/>
        <d v="2023-06-08T00:00:00"/>
        <d v="2023-06-09T00:00:00"/>
        <d v="2023-06-12T00:00:00"/>
        <d v="2023-06-14T00:00:00"/>
        <d v="2023-06-16T00:00:00"/>
        <d v="2023-06-19T00:00:00"/>
        <d v="2023-06-21T00:00:00"/>
        <d v="2023-06-22T00:00:00"/>
        <d v="2023-06-24T00:00:00"/>
        <d v="2023-06-26T00:00:00"/>
        <d v="2023-06-28T00:00:00"/>
        <d v="2023-07-01T00:00:00"/>
        <d v="2023-07-05T00:00:00"/>
        <d v="2023-07-09T00:00:00"/>
        <d v="2023-07-12T00:00:00"/>
        <d v="2023-07-16T00:00:00"/>
        <d v="2023-07-20T00:00:00"/>
        <d v="2023-07-23T00:00:00"/>
        <d v="2023-07-27T00:00:00"/>
        <d v="2023-07-31T00:00:00"/>
        <d v="2023-08-03T00:00:00"/>
        <d v="2023-08-11T00:00:00"/>
        <d v="2023-08-15T00:00:00"/>
        <d v="2023-08-18T00:00:00"/>
        <d v="2023-08-22T00:00:00"/>
        <d v="2023-08-26T00:00:00"/>
        <d v="2023-08-29T00:00:00"/>
        <d v="2023-09-01T00:00:00"/>
        <d v="2023-09-02T00:00:00"/>
        <d v="2023-09-03T00:00:00"/>
        <d v="2023-09-04T00:00:00"/>
        <d v="2023-09-05T00:00:00"/>
        <d v="2023-09-06T00:00:00"/>
        <d v="2023-09-07T00:00:00"/>
        <d v="2023-09-08T00:00:00"/>
        <d v="2023-09-09T00:00:00"/>
        <d v="2023-09-10T00:00:00"/>
        <d v="2023-09-11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2T00:00:00"/>
        <d v="2023-10-03T00:00:00"/>
        <d v="2023-10-05T00:00:00"/>
        <d v="2023-10-06T00:00:00"/>
        <d v="2023-10-07T00:00:00"/>
        <d v="2023-10-09T00:00:00"/>
        <d v="2023-10-10T00:00:00"/>
        <d v="2023-10-11T00:00:00"/>
        <d v="2023-10-13T00:00:00"/>
        <d v="2023-10-14T00:00:00"/>
        <d v="2023-10-15T00:00:00"/>
        <d v="2023-10-17T00:00:00"/>
        <d v="2023-10-18T00:00:00"/>
        <d v="2023-10-19T00:00:00"/>
        <d v="2023-10-21T00:00:00"/>
        <d v="2023-10-22T00:00:00"/>
        <d v="2023-10-23T00:00:00"/>
        <d v="2023-10-25T00:00:00"/>
        <d v="2023-10-26T00:00:00"/>
        <d v="2023-10-27T00:00:00"/>
        <d v="2023-10-29T00:00:00"/>
        <d v="2023-10-30T00:00:00"/>
        <d v="2023-10-31T00:00:00"/>
        <d v="2023-11-01T00:00:00"/>
        <d v="2023-11-04T00:00:00"/>
        <d v="2023-11-08T00:00:00"/>
        <d v="2023-11-12T00:00:00"/>
        <d v="2023-11-16T00:00:00"/>
        <d v="2023-11-20T00:00:00"/>
        <d v="2023-11-24T00:00:00"/>
        <d v="2023-12-01T00:00:00"/>
        <d v="2023-12-02T00:00:00"/>
        <d v="2023-12-04T00:00:00"/>
        <d v="2023-12-05T00:00:00"/>
        <d v="2023-12-07T00:00:00"/>
        <d v="2023-12-08T00:00:00"/>
        <d v="2023-12-10T00:00:00"/>
        <d v="2023-12-11T00:00:00"/>
        <d v="2023-12-13T00:00:00"/>
        <d v="2023-12-14T00:00:00"/>
        <d v="2023-12-17T00:00:00"/>
        <d v="2023-12-20T00:00:00"/>
        <d v="2023-12-23T00:00:00"/>
        <d v="2023-12-26T00:00:00"/>
        <d v="2023-12-29T00:00:00"/>
      </sharedItems>
      <fieldGroup par="18" base="1">
        <rangePr groupBy="days" startDate="2023-01-05T00:00:00" endDate="2023-12-30T00:00:00"/>
        <groupItems count="368">
          <s v="&lt;1/5/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23"/>
        </groupItems>
      </fieldGroup>
    </cacheField>
    <cacheField name="SHIP DATE" numFmtId="14">
      <sharedItems containsSemiMixedTypes="0" containsNonDate="0" containsDate="1" containsString="0" minDate="2023-01-08T00:00:00" maxDate="2024-01-02T00:00:00"/>
    </cacheField>
    <cacheField name="Ship mode" numFmtId="0">
      <sharedItems/>
    </cacheField>
    <cacheField name="CUSTOMER ID" numFmtId="0">
      <sharedItems/>
    </cacheField>
    <cacheField name="CUSTOMER NAME" numFmtId="0">
      <sharedItems/>
    </cacheField>
    <cacheField name="GENDER 1" numFmtId="0">
      <sharedItems count="2">
        <s v="WOMEN"/>
        <s v="MEN"/>
      </sharedItems>
    </cacheField>
    <cacheField name="AGE" numFmtId="0">
      <sharedItems containsSemiMixedTypes="0" containsString="0" containsNumber="1" containsInteger="1" minValue="19" maxValue="59"/>
    </cacheField>
    <cacheField name="AGE GROUP" numFmtId="0">
      <sharedItems count="3">
        <s v="YOUNG ADULT"/>
        <s v="MIDDLE AGED ADULT"/>
        <s v="OLD ADULT"/>
      </sharedItems>
    </cacheField>
    <cacheField name="Product code" numFmtId="0">
      <sharedItems/>
    </cacheField>
    <cacheField name="PRODUCT" numFmtId="0">
      <sharedItems count="8">
        <s v="kurta sets"/>
        <s v="kurti"/>
        <s v="t-shirt"/>
        <s v="shirt"/>
        <s v="trousers"/>
        <s v="coat"/>
        <s v="jeans"/>
        <s v="leggings"/>
      </sharedItems>
    </cacheField>
    <cacheField name="SIZE" numFmtId="0">
      <sharedItems/>
    </cacheField>
    <cacheField name="PRICE" numFmtId="0">
      <sharedItems containsSemiMixedTypes="0" containsString="0" containsNumber="1" containsInteger="1" minValue="810" maxValue="1991"/>
    </cacheField>
    <cacheField name="QTY" numFmtId="0">
      <sharedItems containsSemiMixedTypes="0" containsString="0" containsNumber="1" containsInteger="1" minValue="1" maxValue="3"/>
    </cacheField>
    <cacheField name="TOTAL SALES" numFmtId="0">
      <sharedItems containsSemiMixedTypes="0" containsString="0" containsNumber="1" containsInteger="1" minValue="810" maxValue="5853"/>
    </cacheField>
    <cacheField name="PROFIT" numFmtId="0">
      <sharedItems containsSemiMixedTypes="0" containsString="0" containsNumber="1" containsInteger="1" minValue="-40" maxValue="5003"/>
    </cacheField>
    <cacheField name="CHANNEL" numFmtId="0">
      <sharedItems count="6">
        <s v="MYNTRA"/>
        <s v="FLIPKART"/>
        <s v="AMAZON"/>
        <s v="MEESHO"/>
        <s v="NYKAA"/>
        <s v="AJIO"/>
      </sharedItems>
    </cacheField>
    <cacheField name="STATE" numFmtId="0">
      <sharedItems count="8">
        <s v="TAMIL NADU"/>
        <s v="MAHARASTRA"/>
        <s v="PUNJAB"/>
        <s v="RAJASTHAN"/>
        <s v="ANDHRA PRADESH"/>
        <s v="WEST BENGAL"/>
        <s v="GOA"/>
        <s v="KARNATAKA"/>
      </sharedItems>
    </cacheField>
    <cacheField name="Months" numFmtId="0" databaseField="0">
      <fieldGroup base="1">
        <rangePr groupBy="months" startDate="2023-01-05T00:00:00" endDate="2023-12-30T00:00:00"/>
        <groupItems count="14">
          <s v="&lt;1/5/2023"/>
          <s v="Jan"/>
          <s v="Feb"/>
          <s v="Mar"/>
          <s v="Apr"/>
          <s v="May"/>
          <s v="Jun"/>
          <s v="Jul"/>
          <s v="Aug"/>
          <s v="Sep"/>
          <s v="Oct"/>
          <s v="Nov"/>
          <s v="Dec"/>
          <s v="&gt;12/30/2023"/>
        </groupItems>
      </fieldGroup>
    </cacheField>
    <cacheField name="PROFIT MARGIN" numFmtId="0" formula="PROFIT/'TOTAL SALES'" databaseField="0"/>
    <cacheField name="Field1" numFmtId="0" formula="PROFIT/'TOTAL SALES'" databaseField="0"/>
  </cacheFields>
  <extLst>
    <ext xmlns:x14="http://schemas.microsoft.com/office/spreadsheetml/2009/9/main" uri="{725AE2AE-9491-48be-B2B4-4EB974FC3084}">
      <x14:pivotCacheDefinition pivotCacheId="18499111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
  <r>
    <n v="1023"/>
    <x v="0"/>
    <d v="2023-01-08T00:00:00"/>
    <s v="Second Class"/>
    <s v="IU6482"/>
    <s v="Sundari"/>
    <x v="0"/>
    <n v="25"/>
    <x v="0"/>
    <s v="FUR-BO-10001798"/>
    <x v="0"/>
    <s v="L"/>
    <n v="1382"/>
    <n v="1"/>
    <n v="1382"/>
    <n v="532"/>
    <x v="0"/>
    <x v="0"/>
  </r>
  <r>
    <n v="1064"/>
    <x v="1"/>
    <d v="2023-01-09T00:00:00"/>
    <s v="Second Class"/>
    <s v="UI9247"/>
    <s v="Preetha selvi"/>
    <x v="0"/>
    <n v="35"/>
    <x v="1"/>
    <s v="FUR-CH-10000454"/>
    <x v="1"/>
    <s v="XL"/>
    <n v="1049"/>
    <n v="1"/>
    <n v="1049"/>
    <n v="199"/>
    <x v="0"/>
    <x v="1"/>
  </r>
  <r>
    <n v="1204"/>
    <x v="2"/>
    <d v="2023-01-12T00:00:00"/>
    <s v="Second Class"/>
    <s v="BD8165"/>
    <s v="Rohan Kapoor"/>
    <x v="1"/>
    <n v="23"/>
    <x v="0"/>
    <s v="OFF-LA-10000240"/>
    <x v="2"/>
    <s v="3XL"/>
    <n v="1105"/>
    <n v="1"/>
    <n v="1105"/>
    <n v="255"/>
    <x v="1"/>
    <x v="2"/>
  </r>
  <r>
    <n v="1205"/>
    <x v="3"/>
    <d v="2023-01-14T00:00:00"/>
    <s v="Standard Class"/>
    <s v="ZM3598"/>
    <s v="Ananya Singh"/>
    <x v="0"/>
    <n v="29"/>
    <x v="0"/>
    <s v="FUR-TA-10000577"/>
    <x v="2"/>
    <s v="M"/>
    <n v="1796"/>
    <n v="2"/>
    <n v="3592"/>
    <n v="2742"/>
    <x v="2"/>
    <x v="2"/>
  </r>
  <r>
    <n v="1206"/>
    <x v="4"/>
    <d v="2023-01-18T00:00:00"/>
    <s v="Standard Class"/>
    <s v="WS4816"/>
    <s v="Siddharth Verma"/>
    <x v="1"/>
    <n v="25"/>
    <x v="0"/>
    <s v="OFF-ST-10000760"/>
    <x v="3"/>
    <s v="S"/>
    <n v="883"/>
    <n v="1"/>
    <n v="883"/>
    <n v="33"/>
    <x v="3"/>
    <x v="0"/>
  </r>
  <r>
    <n v="1290"/>
    <x v="5"/>
    <d v="2023-01-20T00:00:00"/>
    <s v="Standard Class"/>
    <s v="ZT8705"/>
    <s v="Riya Gupta"/>
    <x v="0"/>
    <n v="25"/>
    <x v="0"/>
    <s v="FUR-FU-10001487"/>
    <x v="4"/>
    <s v="XL"/>
    <n v="1312"/>
    <n v="1"/>
    <n v="1312"/>
    <n v="462"/>
    <x v="2"/>
    <x v="1"/>
  </r>
  <r>
    <n v="1345"/>
    <x v="6"/>
    <d v="2023-01-23T00:00:00"/>
    <s v="Standard Class"/>
    <s v="YM8472"/>
    <s v="Arjun Kumar"/>
    <x v="1"/>
    <n v="39"/>
    <x v="1"/>
    <s v="OFF-AR-10002833"/>
    <x v="5"/>
    <s v="2XL"/>
    <n v="1944"/>
    <n v="2"/>
    <n v="3888"/>
    <n v="3038"/>
    <x v="4"/>
    <x v="3"/>
  </r>
  <r>
    <n v="1398"/>
    <x v="7"/>
    <d v="2023-01-25T00:00:00"/>
    <s v="Standard Class"/>
    <s v="KX7604"/>
    <s v="Saanvi Sharma"/>
    <x v="0"/>
    <n v="48"/>
    <x v="2"/>
    <s v="TEC-PH-10002275"/>
    <x v="0"/>
    <s v="L"/>
    <n v="1265"/>
    <n v="1"/>
    <n v="1265"/>
    <n v="415"/>
    <x v="0"/>
    <x v="4"/>
  </r>
  <r>
    <n v="1502"/>
    <x v="8"/>
    <d v="2023-01-28T00:00:00"/>
    <s v="Standard Class"/>
    <s v="MJ8267"/>
    <s v="Aaradhya Mishra"/>
    <x v="0"/>
    <n v="51"/>
    <x v="2"/>
    <s v="OFF-BI-10003910"/>
    <x v="0"/>
    <s v="M"/>
    <n v="1032"/>
    <n v="1"/>
    <n v="1032"/>
    <n v="182"/>
    <x v="5"/>
    <x v="5"/>
  </r>
  <r>
    <n v="1547"/>
    <x v="9"/>
    <d v="2023-01-31T00:00:00"/>
    <s v="Standard Class"/>
    <s v="KM8076"/>
    <s v="Vihaan Singhania"/>
    <x v="1"/>
    <n v="21"/>
    <x v="0"/>
    <s v="OFF-AP-10002892"/>
    <x v="5"/>
    <s v="S"/>
    <n v="1521"/>
    <n v="1"/>
    <n v="1521"/>
    <n v="671"/>
    <x v="0"/>
    <x v="5"/>
  </r>
  <r>
    <n v="1629"/>
    <x v="10"/>
    <d v="2023-02-02T00:00:00"/>
    <s v="Standard Class"/>
    <s v="FV9306"/>
    <s v="Aisha Reddy"/>
    <x v="0"/>
    <n v="19"/>
    <x v="0"/>
    <s v="FUR-TA-10001539"/>
    <x v="6"/>
    <s v="3XL"/>
    <n v="857"/>
    <n v="1"/>
    <n v="857"/>
    <n v="7"/>
    <x v="0"/>
    <x v="6"/>
  </r>
  <r>
    <n v="1789"/>
    <x v="11"/>
    <d v="2023-02-04T00:00:00"/>
    <s v="Standard Class"/>
    <s v="QH6305"/>
    <s v="Kabir Malhotra"/>
    <x v="1"/>
    <n v="32"/>
    <x v="1"/>
    <s v="TEC-PH-10002033"/>
    <x v="6"/>
    <s v="M"/>
    <n v="1467"/>
    <n v="3"/>
    <n v="4401"/>
    <n v="3551"/>
    <x v="0"/>
    <x v="0"/>
  </r>
  <r>
    <n v="1852"/>
    <x v="12"/>
    <d v="2023-02-05T00:00:00"/>
    <s v="Standard Class"/>
    <s v="JW5476"/>
    <s v="Myra Choudhary"/>
    <x v="1"/>
    <n v="25"/>
    <x v="0"/>
    <s v="OFF-PA-10002365"/>
    <x v="6"/>
    <s v="2XL"/>
    <n v="1159"/>
    <n v="1"/>
    <n v="1159"/>
    <n v="309"/>
    <x v="0"/>
    <x v="0"/>
  </r>
  <r>
    <n v="1873"/>
    <x v="13"/>
    <d v="2023-02-07T00:00:00"/>
    <s v="Standard Class"/>
    <s v="XW7134"/>
    <s v="Arnav Bhatia"/>
    <x v="0"/>
    <n v="29"/>
    <x v="0"/>
    <s v="OFF-BI-10003656"/>
    <x v="1"/>
    <s v="S"/>
    <n v="1734"/>
    <n v="1"/>
    <n v="1734"/>
    <n v="884"/>
    <x v="3"/>
    <x v="5"/>
  </r>
  <r>
    <n v="1876"/>
    <x v="14"/>
    <d v="2023-02-08T00:00:00"/>
    <s v="Standard Class"/>
    <s v="AJ6940"/>
    <s v="Ishaan Agarwal"/>
    <x v="0"/>
    <n v="52"/>
    <x v="2"/>
    <s v="OFF-AP-10002311"/>
    <x v="1"/>
    <s v="XL"/>
    <n v="1112"/>
    <n v="3"/>
    <n v="3336"/>
    <n v="2486"/>
    <x v="2"/>
    <x v="4"/>
  </r>
  <r>
    <n v="1879"/>
    <x v="15"/>
    <d v="2023-02-10T00:00:00"/>
    <s v="Standard Class"/>
    <s v="UB7062"/>
    <s v="Avni Khanna"/>
    <x v="0"/>
    <n v="49"/>
    <x v="2"/>
    <s v="OFF-BI-10000756"/>
    <x v="2"/>
    <s v="L"/>
    <n v="987"/>
    <n v="2"/>
    <n v="1974"/>
    <n v="1124"/>
    <x v="3"/>
    <x v="2"/>
  </r>
  <r>
    <n v="2037"/>
    <x v="16"/>
    <d v="2023-02-11T00:00:00"/>
    <s v="Standard Class"/>
    <s v="GI3948"/>
    <s v="Atharva Joshi"/>
    <x v="1"/>
    <n v="26"/>
    <x v="0"/>
    <s v="OFF-ST-10004186"/>
    <x v="3"/>
    <s v="3XL"/>
    <n v="1779"/>
    <n v="2"/>
    <n v="3558"/>
    <n v="2708"/>
    <x v="3"/>
    <x v="1"/>
  </r>
  <r>
    <n v="2037"/>
    <x v="17"/>
    <d v="2023-02-14T00:00:00"/>
    <s v="Second Class"/>
    <s v="JF7682"/>
    <s v="Prisha Sharma"/>
    <x v="0"/>
    <n v="26"/>
    <x v="0"/>
    <s v="OFF-ST-10000107"/>
    <x v="7"/>
    <s v="M"/>
    <n v="868"/>
    <n v="2"/>
    <n v="1736"/>
    <n v="886"/>
    <x v="1"/>
    <x v="6"/>
  </r>
  <r>
    <n v="2056"/>
    <x v="18"/>
    <d v="2023-02-17T00:00:00"/>
    <s v="Second Class"/>
    <s v="GM8402"/>
    <s v="Advik Desai"/>
    <x v="1"/>
    <n v="52"/>
    <x v="2"/>
    <s v="OFF-AR-10003056"/>
    <x v="2"/>
    <s v="S"/>
    <n v="1899"/>
    <n v="1"/>
    <n v="1899"/>
    <n v="1049"/>
    <x v="2"/>
    <x v="7"/>
  </r>
  <r>
    <n v="2058"/>
    <x v="19"/>
    <d v="2023-02-20T00:00:00"/>
    <s v="Second Class"/>
    <s v="HF6873"/>
    <s v="Sara Nair"/>
    <x v="0"/>
    <n v="47"/>
    <x v="2"/>
    <s v="TEC-PH-10001949"/>
    <x v="0"/>
    <s v="XL"/>
    <n v="1257"/>
    <n v="2"/>
    <n v="2514"/>
    <n v="1664"/>
    <x v="0"/>
    <x v="0"/>
  </r>
  <r>
    <n v="2150"/>
    <x v="20"/>
    <d v="2023-02-23T00:00:00"/>
    <s v="Second Class"/>
    <s v="WU8241"/>
    <s v="Vivaan Patel"/>
    <x v="1"/>
    <n v="42"/>
    <x v="1"/>
    <s v="OFF-BI-10002215"/>
    <x v="3"/>
    <s v="M"/>
    <n v="1215"/>
    <n v="1"/>
    <n v="1215"/>
    <n v="365"/>
    <x v="0"/>
    <x v="0"/>
  </r>
  <r>
    <n v="2154"/>
    <x v="21"/>
    <d v="2023-02-26T00:00:00"/>
    <s v="Standard Class"/>
    <s v="OT2547"/>
    <s v="Diya Singh"/>
    <x v="0"/>
    <n v="29"/>
    <x v="0"/>
    <s v="OFF-AR-10000246"/>
    <x v="7"/>
    <s v="XL"/>
    <n v="1376"/>
    <n v="1"/>
    <n v="1376"/>
    <n v="526"/>
    <x v="0"/>
    <x v="0"/>
  </r>
  <r>
    <n v="2165"/>
    <x v="22"/>
    <d v="2023-03-01T00:00:00"/>
    <s v="Standard Class"/>
    <s v="GY4703"/>
    <s v="Armaan Iyer"/>
    <x v="1"/>
    <n v="26"/>
    <x v="0"/>
    <s v="OFF-AP-10001492"/>
    <x v="4"/>
    <s v="L"/>
    <n v="1388"/>
    <n v="1"/>
    <n v="1388"/>
    <n v="538"/>
    <x v="0"/>
    <x v="5"/>
  </r>
  <r>
    <n v="2190"/>
    <x v="23"/>
    <d v="2023-03-04T00:00:00"/>
    <s v="Second Class"/>
    <s v="XM6309"/>
    <s v="Kiara Shah"/>
    <x v="0"/>
    <n v="24"/>
    <x v="0"/>
    <s v="FUR-CH-10002774"/>
    <x v="2"/>
    <s v="2XL"/>
    <n v="1980"/>
    <n v="1"/>
    <n v="1980"/>
    <n v="1130"/>
    <x v="0"/>
    <x v="4"/>
  </r>
  <r>
    <n v="2356"/>
    <x v="24"/>
    <d v="2023-03-06T00:00:00"/>
    <s v="Standard Class"/>
    <s v="JI9243"/>
    <s v="Vihaan Gupta"/>
    <x v="0"/>
    <n v="24"/>
    <x v="0"/>
    <s v="FUR-TA-10000577"/>
    <x v="0"/>
    <s v="S"/>
    <n v="1357"/>
    <n v="1"/>
    <n v="1357"/>
    <n v="507"/>
    <x v="1"/>
    <x v="6"/>
  </r>
  <r>
    <n v="2398"/>
    <x v="25"/>
    <d v="2023-03-07T00:00:00"/>
    <s v="Second Class"/>
    <s v="NT2487"/>
    <s v="Nandini"/>
    <x v="0"/>
    <n v="28"/>
    <x v="0"/>
    <s v="OFF-BI-10001634"/>
    <x v="1"/>
    <s v="3XL"/>
    <n v="1025"/>
    <n v="2"/>
    <n v="2050"/>
    <n v="1200"/>
    <x v="1"/>
    <x v="2"/>
  </r>
  <r>
    <n v="2456"/>
    <x v="26"/>
    <d v="2023-03-09T00:00:00"/>
    <s v="Second Class"/>
    <s v="YH5823"/>
    <s v="Aarush Patel"/>
    <x v="0"/>
    <n v="25"/>
    <x v="0"/>
    <s v="TEC-AC-10003027"/>
    <x v="2"/>
    <s v="S"/>
    <n v="892"/>
    <n v="1"/>
    <n v="892"/>
    <n v="42"/>
    <x v="1"/>
    <x v="7"/>
  </r>
  <r>
    <n v="2468"/>
    <x v="27"/>
    <d v="2023-03-10T00:00:00"/>
    <s v="Standard Class"/>
    <s v="UF9124"/>
    <s v="Shanaya Singh"/>
    <x v="0"/>
    <n v="21"/>
    <x v="0"/>
    <s v="FUR-BO-10004834"/>
    <x v="2"/>
    <s v="M"/>
    <n v="1863"/>
    <n v="1"/>
    <n v="1863"/>
    <n v="1013"/>
    <x v="1"/>
    <x v="0"/>
  </r>
  <r>
    <n v="2485"/>
    <x v="28"/>
    <d v="2023-03-12T00:00:00"/>
    <s v="Standard Class"/>
    <s v="ZI2085"/>
    <s v="Sara Nair"/>
    <x v="0"/>
    <n v="19"/>
    <x v="0"/>
    <s v="OFF-BI-10000474"/>
    <x v="2"/>
    <s v="L"/>
    <n v="1374"/>
    <n v="1"/>
    <n v="1374"/>
    <n v="524"/>
    <x v="0"/>
    <x v="1"/>
  </r>
  <r>
    <n v="2690"/>
    <x v="29"/>
    <d v="2023-03-13T00:00:00"/>
    <s v="Standard Class"/>
    <s v="GZ4180"/>
    <s v="Avani Chopra"/>
    <x v="0"/>
    <n v="29"/>
    <x v="0"/>
    <s v="FUR-FU-10004848"/>
    <x v="0"/>
    <s v="XL"/>
    <n v="1173"/>
    <n v="1"/>
    <n v="1173"/>
    <n v="323"/>
    <x v="0"/>
    <x v="2"/>
  </r>
  <r>
    <n v="2790"/>
    <x v="30"/>
    <d v="2023-03-15T00:00:00"/>
    <s v="Standard Class"/>
    <s v="OW8123"/>
    <s v="Rehan Malhotra"/>
    <x v="1"/>
    <n v="20"/>
    <x v="0"/>
    <s v="OFF-EN-10001509"/>
    <x v="4"/>
    <s v="2XL"/>
    <n v="1875"/>
    <n v="1"/>
    <n v="1875"/>
    <n v="1025"/>
    <x v="0"/>
    <x v="2"/>
  </r>
  <r>
    <n v="2850"/>
    <x v="31"/>
    <d v="2023-03-16T00:00:00"/>
    <s v="Standard Class"/>
    <s v="YL4826"/>
    <s v="Zara Sengupta"/>
    <x v="0"/>
    <n v="32"/>
    <x v="1"/>
    <s v="OFF-AR-10004042"/>
    <x v="7"/>
    <s v="3XL"/>
    <n v="1596"/>
    <n v="1"/>
    <n v="1596"/>
    <n v="746"/>
    <x v="0"/>
    <x v="0"/>
  </r>
  <r>
    <n v="2906"/>
    <x v="32"/>
    <d v="2023-03-18T00:00:00"/>
    <s v="Standard Class"/>
    <s v="HC4972"/>
    <s v="Reyansh Reddy"/>
    <x v="0"/>
    <n v="39"/>
    <x v="1"/>
    <s v="OFF-BI-10001525"/>
    <x v="6"/>
    <s v="S"/>
    <n v="943"/>
    <n v="1"/>
    <n v="943"/>
    <n v="93"/>
    <x v="5"/>
    <x v="1"/>
  </r>
  <r>
    <n v="2938"/>
    <x v="33"/>
    <d v="2023-03-21T00:00:00"/>
    <s v="Standard Class"/>
    <s v="XR3095"/>
    <s v="Suhana Sharma"/>
    <x v="0"/>
    <n v="34"/>
    <x v="1"/>
    <s v="OFF-AR-10001683"/>
    <x v="6"/>
    <s v="M"/>
    <n v="1222"/>
    <n v="3"/>
    <n v="3666"/>
    <n v="2816"/>
    <x v="5"/>
    <x v="3"/>
  </r>
  <r>
    <n v="2951"/>
    <x v="34"/>
    <d v="2023-03-24T00:00:00"/>
    <s v="Second Class"/>
    <s v="OI3926"/>
    <s v="Kumari"/>
    <x v="0"/>
    <n v="43"/>
    <x v="1"/>
    <s v="OFF-PA-10000249"/>
    <x v="3"/>
    <s v="L"/>
    <n v="1783"/>
    <n v="1"/>
    <n v="1783"/>
    <n v="933"/>
    <x v="2"/>
    <x v="4"/>
  </r>
  <r>
    <n v="3018"/>
    <x v="35"/>
    <d v="2023-03-27T00:00:00"/>
    <s v="First Class"/>
    <s v="UQ5489"/>
    <s v="Sanvi Pandey"/>
    <x v="0"/>
    <n v="47"/>
    <x v="2"/>
    <s v="TEC-PH-10004977"/>
    <x v="5"/>
    <s v="XL"/>
    <n v="1810"/>
    <n v="1"/>
    <n v="1810"/>
    <n v="960"/>
    <x v="2"/>
    <x v="5"/>
  </r>
  <r>
    <n v="3045"/>
    <x v="36"/>
    <d v="2023-03-30T00:00:00"/>
    <s v="First Class"/>
    <s v="GT9104"/>
    <s v="Arya Chauhan"/>
    <x v="1"/>
    <n v="31"/>
    <x v="1"/>
    <s v="FUR-FU-10003664"/>
    <x v="0"/>
    <s v="2XL"/>
    <n v="1325"/>
    <n v="2"/>
    <n v="2650"/>
    <n v="1800"/>
    <x v="3"/>
    <x v="5"/>
  </r>
  <r>
    <n v="3047"/>
    <x v="37"/>
    <d v="2023-04-06T00:00:00"/>
    <s v="Standard Class"/>
    <s v="ZK5789"/>
    <s v="saranya"/>
    <x v="0"/>
    <n v="35"/>
    <x v="1"/>
    <s v="OFF-EN-10002986"/>
    <x v="1"/>
    <s v="3XL"/>
    <n v="1856"/>
    <n v="2"/>
    <n v="3712"/>
    <n v="2862"/>
    <x v="1"/>
    <x v="0"/>
  </r>
  <r>
    <n v="3057"/>
    <x v="38"/>
    <d v="2023-04-07T00:00:00"/>
    <s v="Standard Class"/>
    <s v="OV8462"/>
    <s v="Ishani Gupta"/>
    <x v="0"/>
    <n v="21"/>
    <x v="0"/>
    <s v="FUR-BO-10002545"/>
    <x v="1"/>
    <s v="L"/>
    <n v="1184"/>
    <n v="2"/>
    <n v="2368"/>
    <n v="1518"/>
    <x v="2"/>
    <x v="0"/>
  </r>
  <r>
    <n v="3068"/>
    <x v="39"/>
    <d v="2023-04-09T00:00:00"/>
    <s v="Standard Class"/>
    <s v="JX8479"/>
    <s v="Aarohi Singhania"/>
    <x v="0"/>
    <n v="23"/>
    <x v="0"/>
    <s v="FUR-CH-10004218"/>
    <x v="2"/>
    <s v="S"/>
    <n v="1772"/>
    <n v="2"/>
    <n v="3544"/>
    <n v="2694"/>
    <x v="2"/>
    <x v="0"/>
  </r>
  <r>
    <n v="3289"/>
    <x v="40"/>
    <d v="2023-04-12T00:00:00"/>
    <s v="Standard Class"/>
    <s v="RS1940"/>
    <s v="Mehra"/>
    <x v="0"/>
    <n v="25"/>
    <x v="0"/>
    <s v="TEC-PH-10000486"/>
    <x v="1"/>
    <s v="XL"/>
    <n v="1615"/>
    <n v="2"/>
    <n v="3230"/>
    <n v="2380"/>
    <x v="1"/>
    <x v="0"/>
  </r>
  <r>
    <n v="3298"/>
    <x v="41"/>
    <d v="2023-04-15T00:00:00"/>
    <s v="Standard Class"/>
    <s v="UJ5960"/>
    <s v="Kiara Bajaj"/>
    <x v="0"/>
    <n v="28"/>
    <x v="0"/>
    <s v="TEC-PH-10004093"/>
    <x v="1"/>
    <s v="M"/>
    <n v="1196"/>
    <n v="2"/>
    <n v="2392"/>
    <n v="1542"/>
    <x v="0"/>
    <x v="0"/>
  </r>
  <r>
    <n v="3401"/>
    <x v="42"/>
    <d v="2023-04-18T00:00:00"/>
    <s v="Standard Class"/>
    <s v="UA8094"/>
    <s v="Aniket Singh"/>
    <x v="1"/>
    <n v="20"/>
    <x v="0"/>
    <s v="OFF-ST-10003479"/>
    <x v="2"/>
    <s v="3XL"/>
    <n v="810"/>
    <n v="1"/>
    <n v="810"/>
    <n v="-40"/>
    <x v="5"/>
    <x v="0"/>
  </r>
  <r>
    <n v="3457"/>
    <x v="43"/>
    <d v="2023-04-21T00:00:00"/>
    <s v="Standard Class"/>
    <s v="HK5093"/>
    <s v="Aadhya Sharma"/>
    <x v="1"/>
    <n v="26"/>
    <x v="0"/>
    <s v="OFF-ST-10003282"/>
    <x v="3"/>
    <s v="2XL"/>
    <n v="1178"/>
    <n v="1"/>
    <n v="1178"/>
    <n v="328"/>
    <x v="3"/>
    <x v="0"/>
  </r>
  <r>
    <n v="3457"/>
    <x v="44"/>
    <d v="2023-04-24T00:00:00"/>
    <s v="First Class"/>
    <s v="ZM8195"/>
    <s v="Yashvi Das"/>
    <x v="1"/>
    <n v="24"/>
    <x v="0"/>
    <s v="TEC-AC-10000171"/>
    <x v="3"/>
    <s v="M"/>
    <n v="1657"/>
    <n v="2"/>
    <n v="3314"/>
    <n v="2464"/>
    <x v="0"/>
    <x v="2"/>
  </r>
  <r>
    <n v="3642"/>
    <x v="45"/>
    <d v="2023-04-27T00:00:00"/>
    <s v="First Class"/>
    <s v="YG7401"/>
    <s v="Kavya Patel"/>
    <x v="0"/>
    <n v="27"/>
    <x v="0"/>
    <s v="OFF-BI-10003291"/>
    <x v="0"/>
    <s v="S"/>
    <n v="1327"/>
    <n v="2"/>
    <n v="2654"/>
    <n v="1804"/>
    <x v="0"/>
    <x v="6"/>
  </r>
  <r>
    <n v="3715"/>
    <x v="46"/>
    <d v="2023-04-30T00:00:00"/>
    <s v="Second Class"/>
    <s v="ZT2084"/>
    <s v="Aarush Khurana"/>
    <x v="0"/>
    <n v="22"/>
    <x v="0"/>
    <s v="OFF-ST-10001713"/>
    <x v="1"/>
    <s v="XL"/>
    <n v="856"/>
    <n v="2"/>
    <n v="1712"/>
    <n v="862"/>
    <x v="0"/>
    <x v="7"/>
  </r>
  <r>
    <n v="3719"/>
    <x v="47"/>
    <d v="2023-05-03T00:00:00"/>
    <s v="Standard Class"/>
    <s v="QE2054"/>
    <s v="Niharika Sen"/>
    <x v="0"/>
    <n v="29"/>
    <x v="0"/>
    <s v="TEC-AC-10002167"/>
    <x v="7"/>
    <s v="L"/>
    <n v="1883"/>
    <n v="2"/>
    <n v="3766"/>
    <n v="2916"/>
    <x v="0"/>
    <x v="3"/>
  </r>
  <r>
    <n v="3769"/>
    <x v="48"/>
    <d v="2023-05-04T00:00:00"/>
    <s v="Standard Class"/>
    <s v="XI3189"/>
    <s v="Virat Agarwal"/>
    <x v="1"/>
    <n v="19"/>
    <x v="0"/>
    <s v="TEC-PH-10003988"/>
    <x v="6"/>
    <s v="3XL"/>
    <n v="1237"/>
    <n v="2"/>
    <n v="2474"/>
    <n v="1624"/>
    <x v="0"/>
    <x v="1"/>
  </r>
  <r>
    <n v="3820"/>
    <x v="49"/>
    <d v="2023-05-05T00:00:00"/>
    <s v="Standard Class"/>
    <s v="VZ5187"/>
    <s v="Anvi Shah"/>
    <x v="0"/>
    <n v="20"/>
    <x v="0"/>
    <s v="OFF-BI-10004410"/>
    <x v="4"/>
    <s v="2XL"/>
    <n v="1355"/>
    <n v="1"/>
    <n v="1355"/>
    <n v="505"/>
    <x v="3"/>
    <x v="4"/>
  </r>
  <r>
    <n v="3824"/>
    <x v="50"/>
    <d v="2023-05-07T00:00:00"/>
    <s v="Standard Class"/>
    <s v="AN5607"/>
    <s v="Neel Kapoor"/>
    <x v="1"/>
    <n v="23"/>
    <x v="0"/>
    <s v="OFF-LA-10002762"/>
    <x v="3"/>
    <s v="S"/>
    <n v="894"/>
    <n v="2"/>
    <n v="1788"/>
    <n v="938"/>
    <x v="2"/>
    <x v="5"/>
  </r>
  <r>
    <n v="3854"/>
    <x v="51"/>
    <d v="2023-05-08T00:00:00"/>
    <s v="Standard Class"/>
    <s v="YE9034"/>
    <s v="Aarav Saxena"/>
    <x v="1"/>
    <n v="27"/>
    <x v="0"/>
    <s v="FUR-FU-10001706"/>
    <x v="2"/>
    <s v="M"/>
    <n v="1644"/>
    <n v="1"/>
    <n v="1644"/>
    <n v="794"/>
    <x v="5"/>
    <x v="0"/>
  </r>
  <r>
    <n v="3856"/>
    <x v="52"/>
    <d v="2023-05-10T00:00:00"/>
    <s v="Standard Class"/>
    <s v="QY6891"/>
    <s v="Meera Iyer"/>
    <x v="0"/>
    <n v="25"/>
    <x v="0"/>
    <s v="FUR-CH-10003061"/>
    <x v="0"/>
    <s v="XL"/>
    <n v="1399"/>
    <n v="1"/>
    <n v="1399"/>
    <n v="549"/>
    <x v="0"/>
    <x v="2"/>
  </r>
  <r>
    <n v="3857"/>
    <x v="53"/>
    <d v="2023-05-11T00:00:00"/>
    <s v="Standard Class"/>
    <s v="SI3927"/>
    <s v="Atharv Singh"/>
    <x v="1"/>
    <n v="22"/>
    <x v="0"/>
    <s v="OFF-FA-10000304"/>
    <x v="5"/>
    <s v="L"/>
    <n v="1422"/>
    <n v="2"/>
    <n v="2844"/>
    <n v="1994"/>
    <x v="0"/>
    <x v="3"/>
  </r>
  <r>
    <n v="3920"/>
    <x v="54"/>
    <d v="2023-05-13T00:00:00"/>
    <s v="Standard Class"/>
    <s v="BV6941"/>
    <s v="Aahana Khanna"/>
    <x v="0"/>
    <n v="24"/>
    <x v="0"/>
    <s v="TEC-PH-10002447"/>
    <x v="5"/>
    <s v="2XL"/>
    <n v="1136"/>
    <n v="2"/>
    <n v="2272"/>
    <n v="1422"/>
    <x v="3"/>
    <x v="7"/>
  </r>
  <r>
    <n v="3927"/>
    <x v="55"/>
    <d v="2023-05-14T00:00:00"/>
    <s v="First Class"/>
    <s v="VI6280"/>
    <s v="Rudra Sharma"/>
    <x v="0"/>
    <n v="28"/>
    <x v="0"/>
    <s v="OFF-ST-10000604"/>
    <x v="6"/>
    <s v="3XL"/>
    <n v="1813"/>
    <n v="2"/>
    <n v="3626"/>
    <n v="2776"/>
    <x v="2"/>
    <x v="3"/>
  </r>
  <r>
    <n v="4068"/>
    <x v="56"/>
    <d v="2023-05-17T00:00:00"/>
    <s v="First Class"/>
    <s v="PY6075"/>
    <s v="Aryan Gupta"/>
    <x v="0"/>
    <n v="21"/>
    <x v="0"/>
    <s v="FUR-CH-10003968"/>
    <x v="6"/>
    <s v="S"/>
    <n v="1066"/>
    <n v="2"/>
    <n v="2132"/>
    <n v="1282"/>
    <x v="1"/>
    <x v="5"/>
  </r>
  <r>
    <n v="4078"/>
    <x v="57"/>
    <d v="2023-05-19T00:00:00"/>
    <s v="First Class"/>
    <s v="WD5709"/>
    <s v="Aarushi Desai"/>
    <x v="0"/>
    <n v="28"/>
    <x v="0"/>
    <s v="OFF-PA-10000587"/>
    <x v="1"/>
    <s v="XL"/>
    <n v="1202"/>
    <n v="1"/>
    <n v="1202"/>
    <n v="352"/>
    <x v="5"/>
    <x v="1"/>
  </r>
  <r>
    <n v="4102"/>
    <x v="58"/>
    <d v="2023-05-20T00:00:00"/>
    <s v="First Class"/>
    <s v="NV9138"/>
    <s v="Advaita Mehta"/>
    <x v="0"/>
    <n v="34"/>
    <x v="1"/>
    <s v="TEC-AC-10002167"/>
    <x v="1"/>
    <s v="L"/>
    <n v="1936"/>
    <n v="1"/>
    <n v="1936"/>
    <n v="1086"/>
    <x v="3"/>
    <x v="2"/>
  </r>
  <r>
    <n v="4106"/>
    <x v="59"/>
    <d v="2023-05-22T00:00:00"/>
    <s v="First Class"/>
    <s v="LV6943"/>
    <s v="Reyansh"/>
    <x v="0"/>
    <n v="31"/>
    <x v="1"/>
    <s v="OFF-BI-10001460"/>
    <x v="2"/>
    <s v="2XL"/>
    <n v="1487"/>
    <n v="1"/>
    <n v="1487"/>
    <n v="637"/>
    <x v="3"/>
    <x v="6"/>
  </r>
  <r>
    <n v="4270"/>
    <x v="60"/>
    <d v="2023-05-23T00:00:00"/>
    <s v="First Class"/>
    <s v="IH4879"/>
    <s v="Ananya Rajput"/>
    <x v="0"/>
    <n v="30"/>
    <x v="0"/>
    <s v="OFF-AR-10001868"/>
    <x v="0"/>
    <s v="3XL"/>
    <n v="1859"/>
    <n v="1"/>
    <n v="1859"/>
    <n v="1009"/>
    <x v="0"/>
    <x v="3"/>
  </r>
  <r>
    <n v="4297"/>
    <x v="61"/>
    <d v="2023-05-25T00:00:00"/>
    <s v="Standard Class"/>
    <s v="XW3571"/>
    <s v="Sinha"/>
    <x v="0"/>
    <n v="32"/>
    <x v="1"/>
    <s v="TEC-AC-10004633"/>
    <x v="1"/>
    <s v="S"/>
    <n v="1802"/>
    <n v="2"/>
    <n v="3604"/>
    <n v="2754"/>
    <x v="0"/>
    <x v="4"/>
  </r>
  <r>
    <n v="4583"/>
    <x v="62"/>
    <d v="2023-05-26T00:00:00"/>
    <s v="Standard Class"/>
    <s v="AI7623"/>
    <s v="Prisha Suri"/>
    <x v="0"/>
    <n v="26"/>
    <x v="0"/>
    <s v="OFF-BI-10001078"/>
    <x v="0"/>
    <s v="M"/>
    <n v="1498"/>
    <n v="2"/>
    <n v="2996"/>
    <n v="2146"/>
    <x v="0"/>
    <x v="5"/>
  </r>
  <r>
    <n v="4637"/>
    <x v="63"/>
    <d v="2023-05-28T00:00:00"/>
    <s v="Standard Class"/>
    <s v="WA8690"/>
    <s v="Krish Nanda"/>
    <x v="1"/>
    <n v="33"/>
    <x v="1"/>
    <s v="OFF-PA-10003892"/>
    <x v="4"/>
    <s v="XL"/>
    <n v="1763"/>
    <n v="1"/>
    <n v="1763"/>
    <n v="913"/>
    <x v="1"/>
    <x v="0"/>
  </r>
  <r>
    <n v="4685"/>
    <x v="64"/>
    <d v="2023-05-29T00:00:00"/>
    <s v="Standard Class"/>
    <s v="WU6340"/>
    <s v="Saanvi Chopra"/>
    <x v="0"/>
    <n v="27"/>
    <x v="0"/>
    <s v="FUR-FU-10000397"/>
    <x v="1"/>
    <s v="L"/>
    <n v="971"/>
    <n v="1"/>
    <n v="971"/>
    <n v="121"/>
    <x v="1"/>
    <x v="5"/>
  </r>
  <r>
    <n v="4735"/>
    <x v="65"/>
    <d v="2023-06-01T00:00:00"/>
    <s v="Standard Class"/>
    <s v="PR4095"/>
    <s v="Atharva Rao"/>
    <x v="1"/>
    <n v="29"/>
    <x v="0"/>
    <s v="FUR-CH-10001146"/>
    <x v="2"/>
    <s v="2XL"/>
    <n v="1698"/>
    <n v="2"/>
    <n v="3396"/>
    <n v="2546"/>
    <x v="3"/>
    <x v="5"/>
  </r>
  <r>
    <n v="4761"/>
    <x v="66"/>
    <d v="2023-06-06T00:00:00"/>
    <s v="Standard Class"/>
    <s v="UQ4681"/>
    <s v="Avika Joshi"/>
    <x v="0"/>
    <n v="35"/>
    <x v="1"/>
    <s v="OFF-AR-10002671"/>
    <x v="2"/>
    <s v="3XL"/>
    <n v="929"/>
    <n v="1"/>
    <n v="929"/>
    <n v="79"/>
    <x v="5"/>
    <x v="2"/>
  </r>
  <r>
    <n v="4801"/>
    <x v="67"/>
    <d v="2023-06-11T00:00:00"/>
    <s v="Standard Class"/>
    <s v="WG2506"/>
    <s v="Ayaan Malhotra"/>
    <x v="1"/>
    <n v="25"/>
    <x v="0"/>
    <s v="TEC-PH-10002726"/>
    <x v="3"/>
    <s v="S"/>
    <n v="1957"/>
    <n v="2"/>
    <n v="3914"/>
    <n v="3064"/>
    <x v="5"/>
    <x v="6"/>
  </r>
  <r>
    <n v="4857"/>
    <x v="68"/>
    <d v="2023-06-12T00:00:00"/>
    <s v="First Class"/>
    <s v="UF5014"/>
    <s v="Nitya Mishra"/>
    <x v="0"/>
    <n v="32"/>
    <x v="1"/>
    <s v="OFF-PA-10000482"/>
    <x v="7"/>
    <s v="M"/>
    <n v="1446"/>
    <n v="1"/>
    <n v="1446"/>
    <n v="596"/>
    <x v="5"/>
    <x v="7"/>
  </r>
  <r>
    <n v="4861"/>
    <x v="69"/>
    <d v="2023-06-15T00:00:00"/>
    <s v="Standard Class"/>
    <s v="WT7184"/>
    <s v="Ranjitha"/>
    <x v="0"/>
    <n v="30"/>
    <x v="0"/>
    <s v="OFF-BI-10004654"/>
    <x v="7"/>
    <s v="M"/>
    <n v="1517"/>
    <n v="3"/>
    <n v="4551"/>
    <n v="3701"/>
    <x v="5"/>
    <x v="3"/>
  </r>
  <r>
    <n v="4863"/>
    <x v="70"/>
    <d v="2023-06-17T00:00:00"/>
    <s v="Second Class"/>
    <s v="WK5092"/>
    <s v="Kiara Gupta"/>
    <x v="0"/>
    <n v="26"/>
    <x v="0"/>
    <s v="OFF-PA-10004675"/>
    <x v="7"/>
    <s v="XL"/>
    <n v="1573"/>
    <n v="2"/>
    <n v="3146"/>
    <n v="2296"/>
    <x v="2"/>
    <x v="3"/>
  </r>
  <r>
    <n v="4907"/>
    <x v="71"/>
    <d v="2023-06-19T00:00:00"/>
    <s v="Standard Class"/>
    <s v="NV7602"/>
    <s v="Vivaan Singh"/>
    <x v="1"/>
    <n v="31"/>
    <x v="1"/>
    <s v="FUR-CH-10000513"/>
    <x v="2"/>
    <s v="L"/>
    <n v="1239"/>
    <n v="3"/>
    <n v="3717"/>
    <n v="2867"/>
    <x v="1"/>
    <x v="0"/>
  </r>
  <r>
    <n v="5023"/>
    <x v="72"/>
    <d v="2023-06-22T00:00:00"/>
    <s v="Standard Class"/>
    <s v="LV3065"/>
    <s v="Nisha Patel"/>
    <x v="0"/>
    <n v="33"/>
    <x v="1"/>
    <s v="FUR-FU-10003708"/>
    <x v="4"/>
    <s v="2XL"/>
    <n v="972"/>
    <n v="3"/>
    <n v="2916"/>
    <n v="2066"/>
    <x v="0"/>
    <x v="5"/>
  </r>
  <r>
    <n v="5120"/>
    <x v="73"/>
    <d v="2023-06-24T00:00:00"/>
    <s v="Standard Class"/>
    <s v="UY3247"/>
    <s v="Aarav Singh"/>
    <x v="1"/>
    <n v="34"/>
    <x v="1"/>
    <s v="OFF-ST-10004123"/>
    <x v="4"/>
    <s v="S"/>
    <n v="1619"/>
    <n v="1"/>
    <n v="1619"/>
    <n v="769"/>
    <x v="0"/>
    <x v="5"/>
  </r>
  <r>
    <n v="5138"/>
    <x v="74"/>
    <d v="2023-06-25T00:00:00"/>
    <s v="First Class"/>
    <s v="WP8152"/>
    <s v="Anvi Bansal"/>
    <x v="0"/>
    <n v="29"/>
    <x v="0"/>
    <s v="OFF-BI-10004182"/>
    <x v="1"/>
    <s v="3XL"/>
    <n v="1230"/>
    <n v="2"/>
    <n v="2460"/>
    <n v="1610"/>
    <x v="3"/>
    <x v="2"/>
  </r>
  <r>
    <n v="5173"/>
    <x v="75"/>
    <d v="2023-06-27T00:00:00"/>
    <s v="First Class"/>
    <s v="DE8790"/>
    <s v="Devansh Gupta"/>
    <x v="1"/>
    <n v="35"/>
    <x v="1"/>
    <s v="FUR-FU-10000260"/>
    <x v="0"/>
    <s v="S"/>
    <n v="1162"/>
    <n v="1"/>
    <n v="1162"/>
    <n v="312"/>
    <x v="0"/>
    <x v="6"/>
  </r>
  <r>
    <n v="5274"/>
    <x v="76"/>
    <d v="2023-06-29T00:00:00"/>
    <s v="First Class"/>
    <s v="LJ4723"/>
    <s v="Avani Agarwal"/>
    <x v="0"/>
    <n v="27"/>
    <x v="0"/>
    <s v="OFF-ST-10000615"/>
    <x v="2"/>
    <s v="M"/>
    <n v="1170"/>
    <n v="1"/>
    <n v="1170"/>
    <n v="320"/>
    <x v="0"/>
    <x v="7"/>
  </r>
  <r>
    <n v="5301"/>
    <x v="77"/>
    <d v="2023-07-01T00:00:00"/>
    <s v="Second Class"/>
    <s v="RW1462"/>
    <s v="Riya Malhotra"/>
    <x v="0"/>
    <n v="22"/>
    <x v="0"/>
    <s v="FUR-FU-10003194"/>
    <x v="0"/>
    <s v="L"/>
    <n v="1984"/>
    <n v="2"/>
    <n v="3968"/>
    <n v="3118"/>
    <x v="2"/>
    <x v="3"/>
  </r>
  <r>
    <n v="5371"/>
    <x v="78"/>
    <d v="2023-07-04T00:00:00"/>
    <s v="First Class"/>
    <s v="QA7042"/>
    <s v="Aaradhya Singhania"/>
    <x v="0"/>
    <n v="28"/>
    <x v="0"/>
    <s v="OFF-AP-10002118"/>
    <x v="0"/>
    <s v="XL"/>
    <n v="1776"/>
    <n v="3"/>
    <n v="5328"/>
    <n v="4478"/>
    <x v="5"/>
    <x v="3"/>
  </r>
  <r>
    <n v="5387"/>
    <x v="79"/>
    <d v="2023-07-08T00:00:00"/>
    <s v="First Class"/>
    <s v="TJ4695"/>
    <s v="Vihaan Shah"/>
    <x v="1"/>
    <n v="26"/>
    <x v="0"/>
    <s v="OFF-BI-10002309"/>
    <x v="1"/>
    <s v="2XL"/>
    <n v="1528"/>
    <n v="2"/>
    <n v="3056"/>
    <n v="2206"/>
    <x v="0"/>
    <x v="6"/>
  </r>
  <r>
    <n v="5391"/>
    <x v="80"/>
    <d v="2023-07-12T00:00:00"/>
    <s v="Standard Class"/>
    <s v="OQ8765"/>
    <s v="Anika Verma"/>
    <x v="1"/>
    <n v="21"/>
    <x v="0"/>
    <s v="OFF-AR-10002053"/>
    <x v="2"/>
    <s v="3XL"/>
    <n v="1085"/>
    <n v="1"/>
    <n v="1085"/>
    <n v="235"/>
    <x v="0"/>
    <x v="4"/>
  </r>
  <r>
    <n v="5396"/>
    <x v="81"/>
    <d v="2023-07-15T00:00:00"/>
    <s v="Standard Class"/>
    <s v="PM9275"/>
    <s v="Arjun Mehra"/>
    <x v="1"/>
    <n v="24"/>
    <x v="0"/>
    <s v="OFF-ST-10002370"/>
    <x v="3"/>
    <s v="S"/>
    <n v="1867"/>
    <n v="3"/>
    <n v="5601"/>
    <n v="4751"/>
    <x v="1"/>
    <x v="7"/>
  </r>
  <r>
    <n v="5173"/>
    <x v="82"/>
    <d v="2023-07-19T00:00:00"/>
    <s v="Standard Class"/>
    <s v="MV8160"/>
    <s v="Shanaya Khurana"/>
    <x v="0"/>
    <n v="29"/>
    <x v="0"/>
    <s v="OFF-EN-10000927"/>
    <x v="0"/>
    <s v="M"/>
    <n v="1453"/>
    <n v="1"/>
    <n v="1453"/>
    <n v="603"/>
    <x v="2"/>
    <x v="4"/>
  </r>
  <r>
    <n v="5408"/>
    <x v="83"/>
    <d v="2023-07-23T00:00:00"/>
    <s v="First Class"/>
    <s v="TS1862"/>
    <s v="Ria"/>
    <x v="0"/>
    <n v="25"/>
    <x v="0"/>
    <s v="OFF-ST-10003656"/>
    <x v="0"/>
    <s v="L"/>
    <n v="1320"/>
    <n v="1"/>
    <n v="1320"/>
    <n v="470"/>
    <x v="3"/>
    <x v="4"/>
  </r>
  <r>
    <n v="5409"/>
    <x v="84"/>
    <d v="2023-07-26T00:00:00"/>
    <s v="Second Class"/>
    <s v="NY6058"/>
    <s v="Ishwarya"/>
    <x v="0"/>
    <n v="23"/>
    <x v="0"/>
    <s v="FUR-CH-10000863"/>
    <x v="1"/>
    <s v="XL"/>
    <n v="1179"/>
    <n v="2"/>
    <n v="2358"/>
    <n v="1508"/>
    <x v="2"/>
    <x v="0"/>
  </r>
  <r>
    <n v="5410"/>
    <x v="85"/>
    <d v="2023-07-30T00:00:00"/>
    <s v="Standard Class"/>
    <s v="QF8375"/>
    <s v="Aarna Reddy"/>
    <x v="0"/>
    <n v="27"/>
    <x v="0"/>
    <s v="TEC-AC-10001998"/>
    <x v="7"/>
    <s v="2XL"/>
    <n v="1411"/>
    <n v="2"/>
    <n v="2822"/>
    <n v="1972"/>
    <x v="4"/>
    <x v="0"/>
  </r>
  <r>
    <n v="5412"/>
    <x v="86"/>
    <d v="2023-08-03T00:00:00"/>
    <s v="Standard Class"/>
    <s v="UF1782"/>
    <s v="Arnav Jain"/>
    <x v="1"/>
    <n v="30"/>
    <x v="0"/>
    <s v="OFF-LA-10000134"/>
    <x v="2"/>
    <s v="3XL"/>
    <n v="1473"/>
    <n v="2"/>
    <n v="2946"/>
    <n v="2096"/>
    <x v="0"/>
    <x v="0"/>
  </r>
  <r>
    <n v="5429"/>
    <x v="87"/>
    <d v="2023-08-06T00:00:00"/>
    <s v="Second Class"/>
    <s v="VE4026"/>
    <s v="Kyra Sharma"/>
    <x v="0"/>
    <n v="22"/>
    <x v="0"/>
    <s v="OFF-ST-10003442"/>
    <x v="3"/>
    <s v="L"/>
    <n v="1902"/>
    <n v="2"/>
    <n v="3804"/>
    <n v="2954"/>
    <x v="5"/>
    <x v="5"/>
  </r>
  <r>
    <n v="5692"/>
    <x v="88"/>
    <d v="2023-08-14T00:00:00"/>
    <s v="Standard Class"/>
    <s v="TD8469"/>
    <s v="Aaradhya Joshi"/>
    <x v="0"/>
    <n v="25"/>
    <x v="0"/>
    <s v="TEC-PH-10004093"/>
    <x v="5"/>
    <s v="XL"/>
    <n v="1753"/>
    <n v="2"/>
    <n v="3506"/>
    <n v="2656"/>
    <x v="5"/>
    <x v="6"/>
  </r>
  <r>
    <n v="5710"/>
    <x v="89"/>
    <d v="2023-08-18T00:00:00"/>
    <s v="Standard Class"/>
    <s v="YT8094"/>
    <s v="Yashika Das"/>
    <x v="0"/>
    <n v="23"/>
    <x v="0"/>
    <s v="OFF-PA-10000304"/>
    <x v="5"/>
    <s v="M"/>
    <n v="1903"/>
    <n v="1"/>
    <n v="1903"/>
    <n v="1053"/>
    <x v="3"/>
    <x v="7"/>
  </r>
  <r>
    <n v="5713"/>
    <x v="90"/>
    <d v="2023-08-21T00:00:00"/>
    <s v="Second Class"/>
    <s v="XC3409"/>
    <s v="Anay Singh"/>
    <x v="1"/>
    <n v="29"/>
    <x v="0"/>
    <s v="OFF-PA-10003177"/>
    <x v="6"/>
    <s v="3XL"/>
    <n v="1428"/>
    <n v="1"/>
    <n v="1428"/>
    <n v="578"/>
    <x v="3"/>
    <x v="6"/>
  </r>
  <r>
    <n v="5729"/>
    <x v="91"/>
    <d v="2023-08-25T00:00:00"/>
    <s v="Second Class"/>
    <s v="YM9260"/>
    <s v="Ishika Patel"/>
    <x v="0"/>
    <n v="27"/>
    <x v="0"/>
    <s v="FUR-FU-10003799"/>
    <x v="1"/>
    <s v="2XL"/>
    <n v="1599"/>
    <n v="2"/>
    <n v="3198"/>
    <n v="2348"/>
    <x v="0"/>
    <x v="6"/>
  </r>
  <r>
    <n v="5801"/>
    <x v="92"/>
    <d v="2023-08-29T00:00:00"/>
    <s v="Second Class"/>
    <s v="DJ4095"/>
    <s v="Vivaan Bajaj"/>
    <x v="1"/>
    <n v="26"/>
    <x v="0"/>
    <s v="OFF-BI-10002852"/>
    <x v="3"/>
    <s v="M"/>
    <n v="1880"/>
    <n v="2"/>
    <n v="3760"/>
    <n v="2910"/>
    <x v="0"/>
    <x v="3"/>
  </r>
  <r>
    <n v="5893"/>
    <x v="93"/>
    <d v="2023-09-01T00:00:00"/>
    <s v="Standard Class"/>
    <s v="BG2946"/>
    <s v="Ranjitha"/>
    <x v="0"/>
    <n v="21"/>
    <x v="0"/>
    <s v="OFF-BI-10004738"/>
    <x v="2"/>
    <s v="S"/>
    <n v="1160"/>
    <n v="2"/>
    <n v="2320"/>
    <n v="1470"/>
    <x v="0"/>
    <x v="1"/>
  </r>
  <r>
    <n v="5947"/>
    <x v="94"/>
    <d v="2023-09-04T00:00:00"/>
    <s v="Second Class"/>
    <s v="PC9467"/>
    <s v="Aarush Khanna"/>
    <x v="0"/>
    <n v="24"/>
    <x v="0"/>
    <s v="FUR-FU-10000629"/>
    <x v="2"/>
    <s v="XL"/>
    <n v="1278"/>
    <n v="2"/>
    <n v="2556"/>
    <n v="1706"/>
    <x v="1"/>
    <x v="4"/>
  </r>
  <r>
    <n v="5984"/>
    <x v="95"/>
    <d v="2023-09-05T00:00:00"/>
    <s v="First Class"/>
    <s v="TP4892"/>
    <s v="Siya Mehta"/>
    <x v="1"/>
    <n v="30"/>
    <x v="0"/>
    <s v="OFF-BI-10001721"/>
    <x v="3"/>
    <s v="L"/>
    <n v="867"/>
    <n v="2"/>
    <n v="1734"/>
    <n v="884"/>
    <x v="1"/>
    <x v="5"/>
  </r>
  <r>
    <n v="6103"/>
    <x v="96"/>
    <d v="2023-09-06T00:00:00"/>
    <s v="Standard Class"/>
    <s v="UO9127"/>
    <s v="Arjun Sen"/>
    <x v="1"/>
    <n v="28"/>
    <x v="0"/>
    <s v="OFF-AP-10000358"/>
    <x v="2"/>
    <s v="3XL"/>
    <n v="1183"/>
    <n v="1"/>
    <n v="1183"/>
    <n v="333"/>
    <x v="3"/>
    <x v="0"/>
  </r>
  <r>
    <n v="6125"/>
    <x v="97"/>
    <d v="2023-09-07T00:00:00"/>
    <s v="Standard Class"/>
    <s v="OT9274"/>
    <s v="Ananya Chopra"/>
    <x v="0"/>
    <n v="20"/>
    <x v="0"/>
    <s v="OFF-PA-10003256"/>
    <x v="2"/>
    <s v="2XL"/>
    <n v="1348"/>
    <n v="2"/>
    <n v="2696"/>
    <n v="1846"/>
    <x v="5"/>
    <x v="2"/>
  </r>
  <r>
    <n v="6132"/>
    <x v="98"/>
    <d v="2023-09-08T00:00:00"/>
    <s v="Standard Class"/>
    <s v="RE7094"/>
    <s v="Aarav Kumar"/>
    <x v="1"/>
    <n v="29"/>
    <x v="0"/>
    <s v="TEC-AC-10001767"/>
    <x v="3"/>
    <s v="S"/>
    <n v="1091"/>
    <n v="1"/>
    <n v="1091"/>
    <n v="241"/>
    <x v="3"/>
    <x v="6"/>
  </r>
  <r>
    <n v="6140"/>
    <x v="99"/>
    <d v="2023-09-09T00:00:00"/>
    <s v="Standard Class"/>
    <s v="YR3951"/>
    <s v="Anaya Sengupta"/>
    <x v="0"/>
    <n v="23"/>
    <x v="0"/>
    <s v="OFF-BI-10002609"/>
    <x v="4"/>
    <s v="M"/>
    <n v="1913"/>
    <n v="1"/>
    <n v="1913"/>
    <n v="1063"/>
    <x v="0"/>
    <x v="0"/>
  </r>
  <r>
    <n v="6157"/>
    <x v="100"/>
    <d v="2023-09-10T00:00:00"/>
    <s v="Second Class"/>
    <s v="XF9346"/>
    <s v="Rehan Sharma"/>
    <x v="1"/>
    <n v="26"/>
    <x v="0"/>
    <s v="OFF-PA-10004040"/>
    <x v="3"/>
    <s v="XL"/>
    <n v="1798"/>
    <n v="2"/>
    <n v="3596"/>
    <n v="2746"/>
    <x v="0"/>
    <x v="0"/>
  </r>
  <r>
    <n v="6238"/>
    <x v="101"/>
    <d v="2023-09-11T00:00:00"/>
    <s v="Standard Class"/>
    <s v="UH6850"/>
    <s v="Anvi Rajput"/>
    <x v="0"/>
    <n v="42"/>
    <x v="1"/>
    <s v="TEC-AC-10001552"/>
    <x v="2"/>
    <s v="L"/>
    <n v="1020"/>
    <n v="2"/>
    <n v="2040"/>
    <n v="1190"/>
    <x v="0"/>
    <x v="0"/>
  </r>
  <r>
    <n v="6239"/>
    <x v="102"/>
    <d v="2023-09-12T00:00:00"/>
    <s v="Standard Class"/>
    <s v="YT6174"/>
    <s v="Advaita Rao"/>
    <x v="1"/>
    <n v="31"/>
    <x v="1"/>
    <s v="FUR-FU-10004006"/>
    <x v="2"/>
    <s v="2XL"/>
    <n v="1426"/>
    <n v="2"/>
    <n v="2852"/>
    <n v="2002"/>
    <x v="0"/>
    <x v="0"/>
  </r>
  <r>
    <n v="6290"/>
    <x v="103"/>
    <d v="2023-09-13T00:00:00"/>
    <s v="Standard Class"/>
    <s v="YG9451"/>
    <s v="Kiara Joshi"/>
    <x v="0"/>
    <n v="56"/>
    <x v="2"/>
    <s v="OFF-BI-10002794"/>
    <x v="1"/>
    <s v="3XL"/>
    <n v="824"/>
    <n v="2"/>
    <n v="1648"/>
    <n v="798"/>
    <x v="0"/>
    <x v="0"/>
  </r>
  <r>
    <n v="6295"/>
    <x v="104"/>
    <d v="2023-09-14T00:00:00"/>
    <s v="Standard Class"/>
    <s v="XP6295"/>
    <s v="Ishwarya"/>
    <x v="0"/>
    <n v="26"/>
    <x v="0"/>
    <s v="TEC-AC-10003499"/>
    <x v="0"/>
    <s v="M"/>
    <n v="1425"/>
    <n v="2"/>
    <n v="2850"/>
    <n v="2000"/>
    <x v="3"/>
    <x v="0"/>
  </r>
  <r>
    <n v="6384"/>
    <x v="105"/>
    <d v="2023-09-16T00:00:00"/>
    <s v="Standard Class"/>
    <s v="ZV5143"/>
    <s v="Arnav Shah"/>
    <x v="0"/>
    <n v="47"/>
    <x v="2"/>
    <s v="OFF-AR-10000390"/>
    <x v="1"/>
    <s v="XL"/>
    <n v="1073"/>
    <n v="1"/>
    <n v="1073"/>
    <n v="223"/>
    <x v="5"/>
    <x v="6"/>
  </r>
  <r>
    <n v="6458"/>
    <x v="106"/>
    <d v="2023-09-17T00:00:00"/>
    <s v="Standard Class"/>
    <s v="EZ8210"/>
    <s v="Yashvi Agarwal"/>
    <x v="0"/>
    <n v="22"/>
    <x v="0"/>
    <s v="TEC-AC-10000844"/>
    <x v="2"/>
    <s v="L"/>
    <n v="1344"/>
    <n v="1"/>
    <n v="1344"/>
    <n v="494"/>
    <x v="0"/>
    <x v="7"/>
  </r>
  <r>
    <n v="6482"/>
    <x v="107"/>
    <d v="2023-09-18T00:00:00"/>
    <s v="Standard Class"/>
    <s v="VA5346"/>
    <s v="Reyansh Patel"/>
    <x v="0"/>
    <n v="38"/>
    <x v="1"/>
    <s v="FUR-FU-10001934"/>
    <x v="3"/>
    <s v="2XL"/>
    <n v="1401"/>
    <n v="1"/>
    <n v="1401"/>
    <n v="551"/>
    <x v="0"/>
    <x v="3"/>
  </r>
  <r>
    <n v="6497"/>
    <x v="108"/>
    <d v="2023-09-19T00:00:00"/>
    <s v="Standard Class"/>
    <s v="LH9328"/>
    <s v="Anika Mehta"/>
    <x v="0"/>
    <n v="50"/>
    <x v="2"/>
    <s v="OFF-AR-10000380"/>
    <x v="4"/>
    <s v="3XL"/>
    <n v="1986"/>
    <n v="2"/>
    <n v="3972"/>
    <n v="3122"/>
    <x v="3"/>
    <x v="1"/>
  </r>
  <r>
    <n v="6702"/>
    <x v="109"/>
    <d v="2023-09-20T00:00:00"/>
    <s v="Standard Class"/>
    <s v="RC5961"/>
    <s v="Advik Sinha"/>
    <x v="0"/>
    <n v="23"/>
    <x v="0"/>
    <s v="OFF-BI-10003981"/>
    <x v="4"/>
    <s v="S"/>
    <n v="1384"/>
    <n v="2"/>
    <n v="2768"/>
    <n v="1918"/>
    <x v="2"/>
    <x v="2"/>
  </r>
  <r>
    <n v="6714"/>
    <x v="110"/>
    <d v="2023-09-21T00:00:00"/>
    <s v="Second Class"/>
    <s v="NO3682"/>
    <s v="Avani Singh"/>
    <x v="0"/>
    <n v="28"/>
    <x v="0"/>
    <s v="OFF-FA-10000621"/>
    <x v="0"/>
    <s v="M"/>
    <n v="1138"/>
    <n v="1"/>
    <n v="1138"/>
    <n v="288"/>
    <x v="1"/>
    <x v="6"/>
  </r>
  <r>
    <n v="6754"/>
    <x v="111"/>
    <d v="2023-09-22T00:00:00"/>
    <s v="Second Class"/>
    <s v="DP5209"/>
    <s v="Aanya Sharma"/>
    <x v="1"/>
    <n v="36"/>
    <x v="1"/>
    <s v="OFF-EN-10002600"/>
    <x v="2"/>
    <s v="XL"/>
    <n v="1623"/>
    <n v="1"/>
    <n v="1623"/>
    <n v="773"/>
    <x v="1"/>
    <x v="7"/>
  </r>
  <r>
    <n v="6801"/>
    <x v="112"/>
    <d v="2023-09-23T00:00:00"/>
    <s v="Second Class"/>
    <s v="QY6084"/>
    <s v="Kabir Reddy"/>
    <x v="1"/>
    <n v="49"/>
    <x v="2"/>
    <s v="OFF-PA-10004965"/>
    <x v="3"/>
    <s v="L"/>
    <n v="1403"/>
    <n v="2"/>
    <n v="2806"/>
    <n v="1956"/>
    <x v="5"/>
    <x v="3"/>
  </r>
  <r>
    <n v="6812"/>
    <x v="113"/>
    <d v="2023-09-24T00:00:00"/>
    <s v="Second Class"/>
    <s v="YB6418"/>
    <s v="Ishani Mehra"/>
    <x v="0"/>
    <n v="55"/>
    <x v="2"/>
    <s v="OFF-EN-10002504"/>
    <x v="0"/>
    <s v="2XL"/>
    <n v="1542"/>
    <n v="1"/>
    <n v="1542"/>
    <n v="692"/>
    <x v="3"/>
    <x v="3"/>
  </r>
  <r>
    <n v="6920"/>
    <x v="114"/>
    <d v="2023-09-25T00:00:00"/>
    <s v="Standard Class"/>
    <s v="LK3267"/>
    <s v="Armaan Bansal"/>
    <x v="1"/>
    <n v="52"/>
    <x v="2"/>
    <s v="FUR-TA-10001768"/>
    <x v="3"/>
    <s v="3XL"/>
    <n v="1745"/>
    <n v="2"/>
    <n v="3490"/>
    <n v="2640"/>
    <x v="2"/>
    <x v="6"/>
  </r>
  <r>
    <n v="6958"/>
    <x v="115"/>
    <d v="2023-09-26T00:00:00"/>
    <s v="Standard Class"/>
    <s v="DB5792"/>
    <s v="Aisha Verma"/>
    <x v="0"/>
    <n v="24"/>
    <x v="0"/>
    <s v="OFF-BI-10003650"/>
    <x v="4"/>
    <s v="S"/>
    <n v="1991"/>
    <n v="1"/>
    <n v="1991"/>
    <n v="1141"/>
    <x v="5"/>
    <x v="4"/>
  </r>
  <r>
    <n v="6971"/>
    <x v="116"/>
    <d v="2023-09-27T00:00:00"/>
    <s v="First Class"/>
    <s v="JI6183"/>
    <s v="Krish Iyer"/>
    <x v="1"/>
    <n v="35"/>
    <x v="1"/>
    <s v="FUR-FU-10002157"/>
    <x v="3"/>
    <s v="M"/>
    <n v="1778"/>
    <n v="3"/>
    <n v="5334"/>
    <n v="4484"/>
    <x v="2"/>
    <x v="7"/>
  </r>
  <r>
    <n v="6974"/>
    <x v="117"/>
    <d v="2023-09-28T00:00:00"/>
    <s v="First Class"/>
    <s v="IB4073"/>
    <s v="Anika Singhania"/>
    <x v="0"/>
    <n v="41"/>
    <x v="1"/>
    <s v="OFF-BI-10003910"/>
    <x v="0"/>
    <s v="M"/>
    <n v="1756"/>
    <n v="2"/>
    <n v="3512"/>
    <n v="2662"/>
    <x v="2"/>
    <x v="4"/>
  </r>
  <r>
    <n v="7083"/>
    <x v="118"/>
    <d v="2023-09-29T00:00:00"/>
    <s v="First Class"/>
    <s v="VM5082"/>
    <s v="Reyansh Chopra"/>
    <x v="0"/>
    <n v="57"/>
    <x v="2"/>
    <s v="OFF-ST-10000777"/>
    <x v="0"/>
    <s v="XL"/>
    <n v="1012"/>
    <n v="3"/>
    <n v="3036"/>
    <n v="2186"/>
    <x v="2"/>
    <x v="4"/>
  </r>
  <r>
    <n v="7132"/>
    <x v="119"/>
    <d v="2023-09-30T00:00:00"/>
    <s v="First Class"/>
    <s v="ZM8016"/>
    <s v="Vivaan Malhotra"/>
    <x v="1"/>
    <n v="45"/>
    <x v="1"/>
    <s v="OFF-EN-10002500"/>
    <x v="5"/>
    <s v="L"/>
    <n v="1078"/>
    <n v="3"/>
    <n v="3234"/>
    <n v="2384"/>
    <x v="0"/>
    <x v="0"/>
  </r>
  <r>
    <n v="7182"/>
    <x v="119"/>
    <d v="2023-09-30T00:00:00"/>
    <s v="First Class"/>
    <s v="NL4096"/>
    <s v="Aaradhya Khanna"/>
    <x v="0"/>
    <n v="30"/>
    <x v="0"/>
    <s v="TEC-PH-10003875"/>
    <x v="3"/>
    <s v="2XL"/>
    <n v="1910"/>
    <n v="1"/>
    <n v="1910"/>
    <n v="1060"/>
    <x v="1"/>
    <x v="0"/>
  </r>
  <r>
    <n v="7193"/>
    <x v="119"/>
    <d v="2023-09-30T00:00:00"/>
    <s v="Second Class"/>
    <s v="ZH6058"/>
    <s v="Avani Singhania"/>
    <x v="1"/>
    <n v="51"/>
    <x v="2"/>
    <s v="FUR-CH-10004063"/>
    <x v="6"/>
    <s v="S"/>
    <n v="1707"/>
    <n v="2"/>
    <n v="3414"/>
    <n v="2564"/>
    <x v="2"/>
    <x v="0"/>
  </r>
  <r>
    <n v="7281"/>
    <x v="119"/>
    <d v="2023-09-30T00:00:00"/>
    <s v="Standard Class"/>
    <s v="QK5736"/>
    <s v="Diya Mehra"/>
    <x v="0"/>
    <n v="27"/>
    <x v="0"/>
    <s v="FUR-TA-10004534"/>
    <x v="7"/>
    <s v="3XL"/>
    <n v="1126"/>
    <n v="1"/>
    <n v="1126"/>
    <n v="276"/>
    <x v="3"/>
    <x v="5"/>
  </r>
  <r>
    <n v="7312"/>
    <x v="120"/>
    <d v="2023-10-01T00:00:00"/>
    <s v="Standard Class"/>
    <s v="KQ5019"/>
    <s v="Arya Patel"/>
    <x v="1"/>
    <n v="44"/>
    <x v="1"/>
    <s v="OFF-BI-10003274"/>
    <x v="6"/>
    <s v="S"/>
    <n v="1555"/>
    <n v="1"/>
    <n v="1555"/>
    <n v="705"/>
    <x v="2"/>
    <x v="2"/>
  </r>
  <r>
    <n v="7348"/>
    <x v="121"/>
    <d v="2023-10-02T00:00:00"/>
    <s v="Standard Class"/>
    <s v="QA2573"/>
    <s v="Aarav Bajaj"/>
    <x v="1"/>
    <n v="58"/>
    <x v="2"/>
    <s v="OFF-ST-10002974"/>
    <x v="3"/>
    <s v="M"/>
    <n v="1739"/>
    <n v="2"/>
    <n v="3478"/>
    <n v="2628"/>
    <x v="4"/>
    <x v="6"/>
  </r>
  <r>
    <n v="7389"/>
    <x v="122"/>
    <d v="2023-10-03T00:00:00"/>
    <s v="Second Class"/>
    <s v="VF6159"/>
    <s v="Myra Sharma"/>
    <x v="0"/>
    <n v="48"/>
    <x v="2"/>
    <s v="FUR-CH-10001146"/>
    <x v="0"/>
    <s v="L"/>
    <n v="1951"/>
    <n v="3"/>
    <n v="5853"/>
    <n v="5003"/>
    <x v="0"/>
    <x v="5"/>
  </r>
  <r>
    <n v="7402"/>
    <x v="123"/>
    <d v="2023-10-05T00:00:00"/>
    <s v="Second Class"/>
    <s v="NU6059"/>
    <s v="Aadhya Verma"/>
    <x v="1"/>
    <n v="21"/>
    <x v="0"/>
    <s v="FUR-FU-10003773"/>
    <x v="6"/>
    <s v="XL"/>
    <n v="1011"/>
    <n v="2"/>
    <n v="2022"/>
    <n v="1172"/>
    <x v="5"/>
    <x v="7"/>
  </r>
  <r>
    <n v="7512"/>
    <x v="124"/>
    <d v="2023-10-06T00:00:00"/>
    <s v="First Class"/>
    <s v="OI6784"/>
    <s v="Arjun Gupta"/>
    <x v="0"/>
    <n v="34"/>
    <x v="1"/>
    <s v="TEC-PH-10002293"/>
    <x v="0"/>
    <s v="2XL"/>
    <n v="1309"/>
    <n v="1"/>
    <n v="1309"/>
    <n v="459"/>
    <x v="0"/>
    <x v="1"/>
  </r>
  <r>
    <n v="7518"/>
    <x v="125"/>
    <d v="2023-10-08T00:00:00"/>
    <s v="First Class"/>
    <s v="ZB4036"/>
    <s v="Saanvi Kapoor"/>
    <x v="0"/>
    <n v="39"/>
    <x v="1"/>
    <s v="OFF-PA-10002377"/>
    <x v="0"/>
    <s v="3XL"/>
    <n v="1773"/>
    <n v="3"/>
    <n v="5319"/>
    <n v="4469"/>
    <x v="1"/>
    <x v="2"/>
  </r>
  <r>
    <n v="7583"/>
    <x v="126"/>
    <d v="2023-10-09T00:00:00"/>
    <s v="First Class"/>
    <s v="WN7145"/>
    <s v="Ananya Chauhan"/>
    <x v="0"/>
    <n v="54"/>
    <x v="2"/>
    <s v="OFF-FA-10002780"/>
    <x v="1"/>
    <s v="S"/>
    <n v="1826"/>
    <n v="1"/>
    <n v="1826"/>
    <n v="976"/>
    <x v="1"/>
    <x v="0"/>
  </r>
  <r>
    <n v="7586"/>
    <x v="127"/>
    <d v="2023-10-10T00:00:00"/>
    <s v="Standard Class"/>
    <s v="VE3952"/>
    <s v="Nandini Sen"/>
    <x v="0"/>
    <n v="32"/>
    <x v="1"/>
    <s v="OFF-PA-10001804"/>
    <x v="1"/>
    <s v="M"/>
    <n v="1437"/>
    <n v="1"/>
    <n v="1437"/>
    <n v="587"/>
    <x v="5"/>
    <x v="3"/>
  </r>
  <r>
    <n v="7593"/>
    <x v="128"/>
    <d v="2023-10-12T00:00:00"/>
    <s v="Standard Class"/>
    <s v="RT7059"/>
    <s v="Aryan Kumar"/>
    <x v="1"/>
    <n v="20"/>
    <x v="0"/>
    <s v="OFF-PA-10001736"/>
    <x v="2"/>
    <s v="L"/>
    <n v="1523"/>
    <n v="2"/>
    <n v="3046"/>
    <n v="2196"/>
    <x v="3"/>
    <x v="5"/>
  </r>
  <r>
    <n v="7602"/>
    <x v="129"/>
    <d v="2023-10-13T00:00:00"/>
    <s v="Standard Class"/>
    <s v="JN6497"/>
    <s v="Vivaan Mishra"/>
    <x v="0"/>
    <n v="25"/>
    <x v="0"/>
    <s v="OFF-AR-10001149"/>
    <x v="3"/>
    <s v="XL"/>
    <n v="989"/>
    <n v="2"/>
    <n v="1978"/>
    <n v="1128"/>
    <x v="2"/>
    <x v="6"/>
  </r>
  <r>
    <n v="7612"/>
    <x v="130"/>
    <d v="2023-10-14T00:00:00"/>
    <s v="Standard Class"/>
    <s v="QH6972"/>
    <s v="Ishaan Nair"/>
    <x v="0"/>
    <n v="43"/>
    <x v="1"/>
    <s v="OFF-FA-10002988"/>
    <x v="4"/>
    <s v="2XL"/>
    <n v="1948"/>
    <n v="2"/>
    <n v="3896"/>
    <n v="3046"/>
    <x v="5"/>
    <x v="2"/>
  </r>
  <r>
    <n v="7823"/>
    <x v="131"/>
    <d v="2023-10-16T00:00:00"/>
    <s v="Standard Class"/>
    <s v="SG3957"/>
    <s v="Avni Shah"/>
    <x v="0"/>
    <n v="33"/>
    <x v="1"/>
    <s v="OFF-BI-10004781"/>
    <x v="6"/>
    <s v="3XL"/>
    <n v="1737"/>
    <n v="2"/>
    <n v="3474"/>
    <n v="2624"/>
    <x v="2"/>
    <x v="0"/>
  </r>
  <r>
    <n v="7916"/>
    <x v="132"/>
    <d v="2023-10-17T00:00:00"/>
    <s v="Standard Class"/>
    <s v="NL6920"/>
    <s v="Reyansh Agarwal"/>
    <x v="0"/>
    <n v="46"/>
    <x v="2"/>
    <s v="OFF-SU-10001218"/>
    <x v="4"/>
    <s v="L"/>
    <n v="1973"/>
    <n v="2"/>
    <n v="3946"/>
    <n v="3096"/>
    <x v="5"/>
    <x v="5"/>
  </r>
  <r>
    <n v="7941"/>
    <x v="133"/>
    <d v="2023-10-18T00:00:00"/>
    <s v="Standard Class"/>
    <s v="ZH6058"/>
    <s v="Avani Singhania"/>
    <x v="1"/>
    <n v="37"/>
    <x v="1"/>
    <s v="FUR-FU-10001706"/>
    <x v="2"/>
    <s v="S"/>
    <n v="1185"/>
    <n v="2"/>
    <n v="2370"/>
    <n v="1520"/>
    <x v="3"/>
    <x v="5"/>
  </r>
  <r>
    <n v="7981"/>
    <x v="134"/>
    <d v="2023-10-20T00:00:00"/>
    <s v="Second Class"/>
    <s v="VD6872"/>
    <s v="Kabir Sharma"/>
    <x v="1"/>
    <n v="59"/>
    <x v="2"/>
    <s v="FUR-FU-10004848"/>
    <x v="0"/>
    <s v="XL"/>
    <n v="1330"/>
    <n v="1"/>
    <n v="1330"/>
    <n v="480"/>
    <x v="3"/>
    <x v="2"/>
  </r>
  <r>
    <n v="8023"/>
    <x v="135"/>
    <d v="2023-10-21T00:00:00"/>
    <s v="Standard Class"/>
    <s v="CR3912"/>
    <s v="Rukmini"/>
    <x v="0"/>
    <n v="29"/>
    <x v="0"/>
    <s v="OFF-AR-10000940"/>
    <x v="2"/>
    <s v="M"/>
    <n v="1075"/>
    <n v="1"/>
    <n v="1075"/>
    <n v="225"/>
    <x v="0"/>
    <x v="6"/>
  </r>
  <r>
    <n v="8062"/>
    <x v="136"/>
    <d v="2023-10-22T00:00:00"/>
    <s v="Standard Class"/>
    <s v="CE1856"/>
    <s v="Aaradhya Rajput"/>
    <x v="1"/>
    <n v="40"/>
    <x v="1"/>
    <s v="OFF-EN-10004030"/>
    <x v="3"/>
    <s v="3XL"/>
    <n v="1501"/>
    <n v="2"/>
    <n v="3002"/>
    <n v="2152"/>
    <x v="0"/>
    <x v="7"/>
  </r>
  <r>
    <n v="8145"/>
    <x v="137"/>
    <d v="2023-10-24T00:00:00"/>
    <s v="Standard Class"/>
    <s v="AS4956"/>
    <s v="Vihaan Joshi"/>
    <x v="1"/>
    <n v="22"/>
    <x v="0"/>
    <s v="OFF-PA-10004327"/>
    <x v="6"/>
    <s v="2XL"/>
    <n v="1715"/>
    <n v="2"/>
    <n v="3430"/>
    <n v="2580"/>
    <x v="0"/>
    <x v="3"/>
  </r>
  <r>
    <n v="8174"/>
    <x v="138"/>
    <d v="2023-10-25T00:00:00"/>
    <s v="Standard Class"/>
    <s v="QM3657"/>
    <s v="Kiara Mehra"/>
    <x v="0"/>
    <n v="56"/>
    <x v="2"/>
    <s v="OFF-AP-10001058"/>
    <x v="0"/>
    <s v="M"/>
    <n v="1443"/>
    <n v="2"/>
    <n v="2886"/>
    <n v="2036"/>
    <x v="1"/>
    <x v="3"/>
  </r>
  <r>
    <n v="8176"/>
    <x v="139"/>
    <d v="2023-10-26T00:00:00"/>
    <s v="Standard Class"/>
    <s v="HP6952"/>
    <s v="Reyaan Singh"/>
    <x v="1"/>
    <n v="26"/>
    <x v="0"/>
    <s v="OFF-ST-10003656"/>
    <x v="7"/>
    <s v="S"/>
    <n v="1353"/>
    <n v="2"/>
    <n v="2706"/>
    <n v="1856"/>
    <x v="1"/>
    <x v="6"/>
  </r>
  <r>
    <n v="8219"/>
    <x v="140"/>
    <d v="2023-10-28T00:00:00"/>
    <s v="Standard Class"/>
    <s v="ZD7250"/>
    <s v="Aarna Patel"/>
    <x v="1"/>
    <n v="55"/>
    <x v="2"/>
    <s v="FUR-FU-10000521"/>
    <x v="7"/>
    <s v="XL"/>
    <n v="1603"/>
    <n v="2"/>
    <n v="3206"/>
    <n v="2356"/>
    <x v="3"/>
    <x v="4"/>
  </r>
  <r>
    <n v="8254"/>
    <x v="141"/>
    <d v="2023-10-29T00:00:00"/>
    <s v="Standard Class"/>
    <s v="QY5729"/>
    <s v="Krish Desai"/>
    <x v="0"/>
    <n v="54"/>
    <x v="2"/>
    <s v="TEC-PH-10000215"/>
    <x v="1"/>
    <s v="L"/>
    <n v="1240"/>
    <n v="1"/>
    <n v="1240"/>
    <n v="390"/>
    <x v="5"/>
    <x v="7"/>
  </r>
  <r>
    <n v="8257"/>
    <x v="142"/>
    <d v="2023-10-30T00:00:00"/>
    <s v="Standard Class"/>
    <s v="RX7045"/>
    <s v="Anaya Khurana"/>
    <x v="0"/>
    <n v="31"/>
    <x v="1"/>
    <s v="TEC-PH-10001448"/>
    <x v="0"/>
    <s v="3XL"/>
    <n v="1850"/>
    <n v="2"/>
    <n v="3700"/>
    <n v="2850"/>
    <x v="3"/>
    <x v="4"/>
  </r>
  <r>
    <n v="8267"/>
    <x v="143"/>
    <d v="2023-11-01T00:00:00"/>
    <s v="Standard Class"/>
    <s v="RG4952"/>
    <s v="Yashika Iyer"/>
    <x v="0"/>
    <n v="52"/>
    <x v="2"/>
    <s v="FUR-CH-10000454"/>
    <x v="2"/>
    <s v="2XL"/>
    <n v="1387"/>
    <n v="1"/>
    <n v="1387"/>
    <n v="537"/>
    <x v="0"/>
    <x v="4"/>
  </r>
  <r>
    <n v="8275"/>
    <x v="144"/>
    <d v="2023-11-02T00:00:00"/>
    <s v="Standard Class"/>
    <s v="QM5309"/>
    <s v="Aarav Mehta"/>
    <x v="0"/>
    <n v="23"/>
    <x v="0"/>
    <s v="OFF-BI-10002735"/>
    <x v="2"/>
    <s v="S"/>
    <n v="1390"/>
    <n v="1"/>
    <n v="1390"/>
    <n v="540"/>
    <x v="0"/>
    <x v="0"/>
  </r>
  <r>
    <n v="8309"/>
    <x v="145"/>
    <d v="2023-11-03T00:00:00"/>
    <s v="First Class"/>
    <s v="OP4571"/>
    <s v="Anvi Reddy"/>
    <x v="0"/>
    <n v="38"/>
    <x v="1"/>
    <s v="OFF-AP-10000326"/>
    <x v="4"/>
    <s v="M"/>
    <n v="1709"/>
    <n v="2"/>
    <n v="3418"/>
    <n v="2568"/>
    <x v="0"/>
    <x v="0"/>
  </r>
  <r>
    <n v="8395"/>
    <x v="146"/>
    <d v="2023-11-04T00:00:00"/>
    <s v="First Class"/>
    <s v="XK8315"/>
    <s v="Aaradhya Jain"/>
    <x v="0"/>
    <n v="57"/>
    <x v="2"/>
    <s v="TEC-PH-10001254"/>
    <x v="5"/>
    <s v="XL"/>
    <n v="905"/>
    <n v="2"/>
    <n v="1810"/>
    <n v="960"/>
    <x v="0"/>
    <x v="0"/>
  </r>
  <r>
    <n v="8462"/>
    <x v="147"/>
    <d v="2023-11-07T00:00:00"/>
    <s v="First Class"/>
    <s v="MJ8574"/>
    <s v="Ishani Sharma"/>
    <x v="0"/>
    <n v="36"/>
    <x v="1"/>
    <s v="OFF-PA-10001950"/>
    <x v="6"/>
    <s v="L"/>
    <n v="1519"/>
    <n v="2"/>
    <n v="3038"/>
    <n v="2188"/>
    <x v="0"/>
    <x v="5"/>
  </r>
  <r>
    <n v="8597"/>
    <x v="148"/>
    <d v="2023-11-11T00:00:00"/>
    <s v="First Class"/>
    <s v="BX2076"/>
    <s v="Vivaan Das"/>
    <x v="1"/>
    <n v="48"/>
    <x v="2"/>
    <s v="OFF-PA-10002254"/>
    <x v="7"/>
    <s v="2XL"/>
    <n v="1361"/>
    <n v="2"/>
    <n v="2722"/>
    <n v="1872"/>
    <x v="3"/>
    <x v="2"/>
  </r>
  <r>
    <n v="8623"/>
    <x v="149"/>
    <d v="2023-11-15T00:00:00"/>
    <s v="First Class"/>
    <s v="YS7492"/>
    <s v="Advik Khanna"/>
    <x v="1"/>
    <n v="53"/>
    <x v="2"/>
    <s v="OFF-ST-10001590"/>
    <x v="2"/>
    <s v="3XL"/>
    <n v="1879"/>
    <n v="2"/>
    <n v="3758"/>
    <n v="2908"/>
    <x v="2"/>
    <x v="6"/>
  </r>
  <r>
    <n v="8712"/>
    <x v="150"/>
    <d v="2023-11-19T00:00:00"/>
    <s v="Standard Class"/>
    <s v="RO4187"/>
    <s v="Arjun Singh"/>
    <x v="1"/>
    <n v="27"/>
    <x v="0"/>
    <s v="OFF-AR-10001547"/>
    <x v="3"/>
    <s v="M"/>
    <n v="1092"/>
    <n v="1"/>
    <n v="1092"/>
    <n v="242"/>
    <x v="5"/>
    <x v="7"/>
  </r>
  <r>
    <n v="8745"/>
    <x v="151"/>
    <d v="2023-11-23T00:00:00"/>
    <s v="Second Class"/>
    <s v="YV5049"/>
    <s v="Shanaya Mehta"/>
    <x v="0"/>
    <n v="57"/>
    <x v="2"/>
    <s v="FUR-CH-10004063"/>
    <x v="2"/>
    <s v="S"/>
    <n v="1393"/>
    <n v="1"/>
    <n v="1393"/>
    <n v="543"/>
    <x v="0"/>
    <x v="6"/>
  </r>
  <r>
    <n v="8751"/>
    <x v="152"/>
    <d v="2023-11-27T00:00:00"/>
    <s v="Standard Class"/>
    <s v="LB9206"/>
    <s v="Diya Khanna"/>
    <x v="0"/>
    <n v="30"/>
    <x v="0"/>
    <s v="OFF-LA-10002475"/>
    <x v="0"/>
    <s v="XL"/>
    <n v="1631"/>
    <n v="1"/>
    <n v="1631"/>
    <n v="781"/>
    <x v="0"/>
    <x v="6"/>
  </r>
  <r>
    <n v="8769"/>
    <x v="153"/>
    <d v="2023-12-04T00:00:00"/>
    <s v="Standard Class"/>
    <s v="SF8961"/>
    <s v="Arya Mehra"/>
    <x v="1"/>
    <n v="41"/>
    <x v="1"/>
    <s v="TEC-PH-10004536"/>
    <x v="5"/>
    <s v="L"/>
    <n v="982"/>
    <n v="1"/>
    <n v="982"/>
    <n v="132"/>
    <x v="3"/>
    <x v="3"/>
  </r>
  <r>
    <n v="8796"/>
    <x v="154"/>
    <d v="2023-12-05T00:00:00"/>
    <s v="First Class"/>
    <s v="OX5621"/>
    <s v="Aarush Verma"/>
    <x v="1"/>
    <n v="22"/>
    <x v="0"/>
    <s v="OFF-PA-10002751"/>
    <x v="6"/>
    <s v="2XL"/>
    <n v="1496"/>
    <n v="2"/>
    <n v="2992"/>
    <n v="2142"/>
    <x v="2"/>
    <x v="1"/>
  </r>
  <r>
    <n v="8910"/>
    <x v="154"/>
    <d v="2023-12-05T00:00:00"/>
    <s v="Second Class"/>
    <s v="XN4857"/>
    <s v="Myra Singhania"/>
    <x v="0"/>
    <n v="55"/>
    <x v="2"/>
    <s v="TEC-AC-10003657"/>
    <x v="4"/>
    <s v="3XL"/>
    <n v="1415"/>
    <n v="2"/>
    <n v="2830"/>
    <n v="1980"/>
    <x v="5"/>
    <x v="4"/>
  </r>
  <r>
    <n v="8937"/>
    <x v="155"/>
    <d v="2023-12-07T00:00:00"/>
    <s v="Standard Class"/>
    <s v="WP3196"/>
    <s v="Anika Malhotra"/>
    <x v="0"/>
    <n v="23"/>
    <x v="0"/>
    <s v="OFF-EN-10001990"/>
    <x v="1"/>
    <s v="S"/>
    <n v="1806"/>
    <n v="1"/>
    <n v="1806"/>
    <n v="956"/>
    <x v="2"/>
    <x v="5"/>
  </r>
  <r>
    <n v="9206"/>
    <x v="156"/>
    <d v="2023-12-08T00:00:00"/>
    <s v="Standard Class"/>
    <s v="EB7401"/>
    <s v="Reyansh Kapoor"/>
    <x v="1"/>
    <n v="51"/>
    <x v="2"/>
    <s v="OFF-BI-10004002"/>
    <x v="5"/>
    <s v="M"/>
    <n v="1421"/>
    <n v="1"/>
    <n v="1421"/>
    <n v="571"/>
    <x v="2"/>
    <x v="0"/>
  </r>
  <r>
    <n v="9268"/>
    <x v="156"/>
    <d v="2023-12-08T00:00:00"/>
    <s v="Standard Class"/>
    <s v="QP4973"/>
    <s v="Nandini Patel"/>
    <x v="0"/>
    <n v="39"/>
    <x v="1"/>
    <s v="OFF-AR-10004441"/>
    <x v="6"/>
    <s v="XL"/>
    <n v="1042"/>
    <n v="2"/>
    <n v="2084"/>
    <n v="1234"/>
    <x v="2"/>
    <x v="2"/>
  </r>
  <r>
    <n v="9270"/>
    <x v="157"/>
    <d v="2023-12-10T00:00:00"/>
    <s v="Standard Class"/>
    <s v="ZP6318"/>
    <s v="Arnav Iyer"/>
    <x v="1"/>
    <n v="26"/>
    <x v="0"/>
    <s v="TEC-MA-10000822"/>
    <x v="3"/>
    <s v="L"/>
    <n v="1931"/>
    <n v="1"/>
    <n v="1931"/>
    <n v="1081"/>
    <x v="0"/>
    <x v="6"/>
  </r>
  <r>
    <n v="9305"/>
    <x v="158"/>
    <d v="2023-12-11T00:00:00"/>
    <s v="Standard Class"/>
    <s v="KT8391"/>
    <s v="Aaradhya Bansal"/>
    <x v="1"/>
    <n v="33"/>
    <x v="1"/>
    <s v="OFF-ST-10000991"/>
    <x v="3"/>
    <s v="2XL"/>
    <n v="1793"/>
    <n v="2"/>
    <n v="3586"/>
    <n v="2736"/>
    <x v="1"/>
    <x v="7"/>
  </r>
  <r>
    <n v="9378"/>
    <x v="158"/>
    <d v="2023-12-11T00:00:00"/>
    <s v="Standard Class"/>
    <s v="OQ1367"/>
    <s v="Vihaan Sharma"/>
    <x v="1"/>
    <n v="49"/>
    <x v="2"/>
    <s v="FUR-CH-10004287"/>
    <x v="2"/>
    <s v="3XL"/>
    <n v="1039"/>
    <n v="1"/>
    <n v="1039"/>
    <n v="189"/>
    <x v="2"/>
    <x v="0"/>
  </r>
  <r>
    <n v="9420"/>
    <x v="159"/>
    <d v="2023-12-13T00:00:00"/>
    <s v="Standard Class"/>
    <s v="KO5138"/>
    <s v="Saanvi Khurana"/>
    <x v="0"/>
    <n v="56"/>
    <x v="2"/>
    <s v="OFF-AR-10002656"/>
    <x v="2"/>
    <s v="S"/>
    <n v="861"/>
    <n v="3"/>
    <n v="2583"/>
    <n v="1733"/>
    <x v="3"/>
    <x v="0"/>
  </r>
  <r>
    <n v="9467"/>
    <x v="160"/>
    <d v="2023-12-14T00:00:00"/>
    <s v="Standard Class"/>
    <s v="ZS3649"/>
    <s v="Aarav Gupta"/>
    <x v="1"/>
    <n v="31"/>
    <x v="1"/>
    <s v="TEC-PH-10003931"/>
    <x v="4"/>
    <s v="M"/>
    <n v="1149"/>
    <n v="3"/>
    <n v="3447"/>
    <n v="2597"/>
    <x v="4"/>
    <x v="0"/>
  </r>
  <r>
    <n v="9512"/>
    <x v="161"/>
    <d v="2023-12-16T00:00:00"/>
    <s v="Standard Class"/>
    <s v="KB4281"/>
    <s v="Ishani Bajaj"/>
    <x v="0"/>
    <n v="24"/>
    <x v="0"/>
    <s v="OFF-PA-10000659"/>
    <x v="1"/>
    <s v="M"/>
    <n v="1817"/>
    <n v="3"/>
    <n v="5451"/>
    <n v="4601"/>
    <x v="0"/>
    <x v="0"/>
  </r>
  <r>
    <n v="9603"/>
    <x v="162"/>
    <d v="2023-12-17T00:00:00"/>
    <s v="Standard Class"/>
    <s v="ZO8173"/>
    <s v="Rohini"/>
    <x v="0"/>
    <n v="37"/>
    <x v="1"/>
    <s v="OFF-PA-10001144"/>
    <x v="1"/>
    <s v="M"/>
    <n v="1691"/>
    <n v="1"/>
    <n v="1691"/>
    <n v="841"/>
    <x v="5"/>
    <x v="0"/>
  </r>
  <r>
    <n v="9640"/>
    <x v="162"/>
    <d v="2023-12-17T00:00:00"/>
    <s v="Standard Class"/>
    <s v="EJ9306"/>
    <s v="Siya Mehra"/>
    <x v="0"/>
    <n v="28"/>
    <x v="0"/>
    <s v="FUR-CH-10003817"/>
    <x v="1"/>
    <s v="L"/>
    <n v="1071"/>
    <n v="2"/>
    <n v="2142"/>
    <n v="1292"/>
    <x v="0"/>
    <x v="2"/>
  </r>
  <r>
    <n v="9641"/>
    <x v="162"/>
    <d v="2023-12-17T00:00:00"/>
    <s v="Standard Class"/>
    <s v="TA6092"/>
    <s v="Krish Bansal"/>
    <x v="1"/>
    <n v="50"/>
    <x v="2"/>
    <s v="OFF-AP-10000891"/>
    <x v="5"/>
    <s v="S"/>
    <n v="1613"/>
    <n v="1"/>
    <n v="1613"/>
    <n v="763"/>
    <x v="0"/>
    <x v="6"/>
  </r>
  <r>
    <n v="9643"/>
    <x v="163"/>
    <d v="2023-12-20T00:00:00"/>
    <s v="Standard Class"/>
    <s v="DG6748"/>
    <s v="Anaya Joshi"/>
    <x v="0"/>
    <n v="43"/>
    <x v="1"/>
    <s v="OFF-LA-10003148"/>
    <x v="1"/>
    <s v="L"/>
    <n v="1940"/>
    <n v="1"/>
    <n v="1940"/>
    <n v="1090"/>
    <x v="1"/>
    <x v="7"/>
  </r>
  <r>
    <n v="9726"/>
    <x v="163"/>
    <d v="2023-12-20T00:00:00"/>
    <s v="Second Class"/>
    <s v="EP9306"/>
    <s v="Aadhya Reddy"/>
    <x v="0"/>
    <n v="52"/>
    <x v="2"/>
    <s v="OFF-AP-10002684"/>
    <x v="3"/>
    <s v="XL"/>
    <n v="1302"/>
    <n v="2"/>
    <n v="2604"/>
    <n v="1754"/>
    <x v="2"/>
    <x v="3"/>
  </r>
  <r>
    <n v="9760"/>
    <x v="164"/>
    <d v="2023-12-23T00:00:00"/>
    <s v="Second Class"/>
    <s v="ZR9076"/>
    <s v="Aryan Verma"/>
    <x v="1"/>
    <n v="34"/>
    <x v="1"/>
    <s v="FUR-CH-10004698"/>
    <x v="2"/>
    <s v="L"/>
    <n v="961"/>
    <n v="3"/>
    <n v="2883"/>
    <n v="2033"/>
    <x v="3"/>
    <x v="1"/>
  </r>
  <r>
    <n v="9768"/>
    <x v="165"/>
    <d v="2023-12-26T00:00:00"/>
    <s v="Second Class"/>
    <s v="JK5723"/>
    <s v="Aarna Shah"/>
    <x v="0"/>
    <n v="44"/>
    <x v="1"/>
    <s v="OFF-SU-10002189"/>
    <x v="0"/>
    <s v="L"/>
    <n v="1837"/>
    <n v="2"/>
    <n v="3674"/>
    <n v="2824"/>
    <x v="2"/>
    <x v="4"/>
  </r>
  <r>
    <n v="9806"/>
    <x v="166"/>
    <d v="2023-12-29T00:00:00"/>
    <s v="Standard Class"/>
    <s v="CT6291"/>
    <s v="Anika Patel"/>
    <x v="0"/>
    <n v="47"/>
    <x v="2"/>
    <s v="OFF-AR-10001940"/>
    <x v="0"/>
    <s v="L"/>
    <n v="1132"/>
    <n v="1"/>
    <n v="1132"/>
    <n v="282"/>
    <x v="4"/>
    <x v="5"/>
  </r>
  <r>
    <n v="9812"/>
    <x v="167"/>
    <d v="2024-01-01T00:00:00"/>
    <s v="Second Class"/>
    <s v="YO5196"/>
    <s v="Advait Kumar"/>
    <x v="1"/>
    <n v="38"/>
    <x v="1"/>
    <s v="OFF-PA-10002749"/>
    <x v="6"/>
    <s v="L"/>
    <n v="1476"/>
    <n v="2"/>
    <n v="2952"/>
    <n v="2102"/>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EBB6B0-61B9-4A20-8CBA-68136C1AAFCE}" name="PivotTable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4" rowHeaderCaption="MONTH">
  <location ref="B5:D18" firstHeaderRow="0" firstDataRow="1" firstDataCol="1"/>
  <pivotFields count="21">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dragToRow="0" dragToCol="0" dragToPage="0" showAll="0" defaultSubtotal="0"/>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L SALES" fld="14" baseField="0" baseItem="0" numFmtId="164"/>
    <dataField name="Count of ORDER ID" fld="0" subtotal="count" baseField="18" baseItem="3"/>
  </dataFields>
  <formats count="15">
    <format dxfId="146">
      <pivotArea type="all" dataOnly="0" outline="0" fieldPosition="0"/>
    </format>
    <format dxfId="145">
      <pivotArea outline="0" collapsedLevelsAreSubtotals="1" fieldPosition="0"/>
    </format>
    <format dxfId="144">
      <pivotArea field="18" type="button" dataOnly="0" labelOnly="1" outline="0" axis="axisRow" fieldPosition="0"/>
    </format>
    <format dxfId="143">
      <pivotArea dataOnly="0" labelOnly="1" fieldPosition="0">
        <references count="1">
          <reference field="18" count="12">
            <x v="1"/>
            <x v="2"/>
            <x v="3"/>
            <x v="4"/>
            <x v="5"/>
            <x v="6"/>
            <x v="7"/>
            <x v="8"/>
            <x v="9"/>
            <x v="10"/>
            <x v="11"/>
            <x v="12"/>
          </reference>
        </references>
      </pivotArea>
    </format>
    <format dxfId="142">
      <pivotArea dataOnly="0" labelOnly="1" grandRow="1" outline="0" fieldPosition="0"/>
    </format>
    <format dxfId="141">
      <pivotArea dataOnly="0" labelOnly="1" outline="0" axis="axisValues" fieldPosition="0"/>
    </format>
    <format dxfId="140">
      <pivotArea type="all" dataOnly="0" outline="0" fieldPosition="0"/>
    </format>
    <format dxfId="139">
      <pivotArea outline="0" collapsedLevelsAreSubtotals="1" fieldPosition="0"/>
    </format>
    <format dxfId="138">
      <pivotArea field="18" type="button" dataOnly="0" labelOnly="1" outline="0" axis="axisRow" fieldPosition="0"/>
    </format>
    <format dxfId="137">
      <pivotArea dataOnly="0" labelOnly="1" fieldPosition="0">
        <references count="1">
          <reference field="18" count="12">
            <x v="1"/>
            <x v="2"/>
            <x v="3"/>
            <x v="4"/>
            <x v="5"/>
            <x v="6"/>
            <x v="7"/>
            <x v="8"/>
            <x v="9"/>
            <x v="10"/>
            <x v="11"/>
            <x v="12"/>
          </reference>
        </references>
      </pivotArea>
    </format>
    <format dxfId="136">
      <pivotArea dataOnly="0" labelOnly="1" grandRow="1" outline="0" fieldPosition="0"/>
    </format>
    <format dxfId="135">
      <pivotArea dataOnly="0" labelOnly="1" outline="0" axis="axisValues" fieldPosition="0"/>
    </format>
    <format dxfId="134">
      <pivotArea dataOnly="0" fieldPosition="0">
        <references count="1">
          <reference field="18" count="1">
            <x v="9"/>
          </reference>
        </references>
      </pivotArea>
    </format>
    <format dxfId="133">
      <pivotArea outline="0" collapsedLevelsAreSubtotals="1" fieldPosition="0"/>
    </format>
    <format dxfId="132">
      <pivotArea outline="0" collapsedLevelsAreSubtotals="1" fieldPosition="0">
        <references count="1">
          <reference field="4294967294" count="1" selected="0">
            <x v="0"/>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18" count="1" selected="0">
            <x v="9"/>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18" count="1" selected="0">
            <x v="9"/>
          </reference>
        </references>
      </pivotArea>
    </chartFormat>
    <chartFormat chart="23"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87BEAD-F9C7-4EB0-8615-888CC00851D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0" rowHeaderCaption="PRODUCT">
  <location ref="C8:D16" firstHeaderRow="1" firstDataRow="1" firstDataCol="1"/>
  <pivotFields count="21">
    <pivotField showAll="0"/>
    <pivotField numFmtId="14" showAll="0"/>
    <pivotField numFmtId="14" showAll="0"/>
    <pivotField showAll="0"/>
    <pivotField showAll="0"/>
    <pivotField showAll="0"/>
    <pivotField showAll="0">
      <items count="3">
        <item x="1"/>
        <item x="0"/>
        <item t="default"/>
      </items>
    </pivotField>
    <pivotField showAll="0"/>
    <pivotField showAll="0"/>
    <pivotField showAll="0"/>
    <pivotField axis="axisRow" showAll="0" sortType="ascending">
      <items count="9">
        <item x="5"/>
        <item x="6"/>
        <item x="0"/>
        <item x="1"/>
        <item x="7"/>
        <item x="3"/>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0"/>
  </rowFields>
  <rowItems count="8">
    <i>
      <x/>
    </i>
    <i>
      <x v="4"/>
    </i>
    <i>
      <x v="6"/>
    </i>
    <i>
      <x v="1"/>
    </i>
    <i>
      <x v="3"/>
    </i>
    <i>
      <x v="5"/>
    </i>
    <i>
      <x v="2"/>
    </i>
    <i>
      <x v="7"/>
    </i>
  </rowItems>
  <colItems count="1">
    <i/>
  </colItems>
  <dataFields count="1">
    <dataField name="Sum of TOTAL SALES" fld="14" baseField="0" baseItem="0" numFmtId="164"/>
  </dataFields>
  <formats count="18">
    <format dxfId="131">
      <pivotArea outline="0" collapsedLevelsAreSubtotals="1" fieldPosition="0"/>
    </format>
    <format dxfId="130">
      <pivotArea type="all" dataOnly="0" outline="0" fieldPosition="0"/>
    </format>
    <format dxfId="129">
      <pivotArea outline="0" collapsedLevelsAreSubtotals="1" fieldPosition="0"/>
    </format>
    <format dxfId="128">
      <pivotArea field="10" type="button" dataOnly="0" labelOnly="1" outline="0" axis="axisRow" fieldPosition="0"/>
    </format>
    <format dxfId="127">
      <pivotArea dataOnly="0" labelOnly="1" fieldPosition="0">
        <references count="1">
          <reference field="10" count="0"/>
        </references>
      </pivotArea>
    </format>
    <format dxfId="126">
      <pivotArea dataOnly="0" labelOnly="1" grandRow="1" outline="0" fieldPosition="0"/>
    </format>
    <format dxfId="125">
      <pivotArea dataOnly="0" labelOnly="1" outline="0" axis="axisValues" fieldPosition="0"/>
    </format>
    <format dxfId="124">
      <pivotArea dataOnly="0" fieldPosition="0">
        <references count="1">
          <reference field="10" count="1">
            <x v="7"/>
          </reference>
        </references>
      </pivotArea>
    </format>
    <format dxfId="123">
      <pivotArea type="all" dataOnly="0" outline="0" fieldPosition="0"/>
    </format>
    <format dxfId="122">
      <pivotArea outline="0" collapsedLevelsAreSubtotals="1" fieldPosition="0"/>
    </format>
    <format dxfId="121">
      <pivotArea field="10" type="button" dataOnly="0" labelOnly="1" outline="0" axis="axisRow" fieldPosition="0"/>
    </format>
    <format dxfId="120">
      <pivotArea dataOnly="0" labelOnly="1" fieldPosition="0">
        <references count="1">
          <reference field="10" count="0"/>
        </references>
      </pivotArea>
    </format>
    <format dxfId="119">
      <pivotArea dataOnly="0" labelOnly="1" outline="0" axis="axisValues" fieldPosition="0"/>
    </format>
    <format dxfId="118">
      <pivotArea type="all" dataOnly="0" outline="0" fieldPosition="0"/>
    </format>
    <format dxfId="117">
      <pivotArea outline="0" collapsedLevelsAreSubtotals="1" fieldPosition="0"/>
    </format>
    <format dxfId="116">
      <pivotArea field="10" type="button" dataOnly="0" labelOnly="1" outline="0" axis="axisRow" fieldPosition="0"/>
    </format>
    <format dxfId="115">
      <pivotArea dataOnly="0" labelOnly="1" fieldPosition="0">
        <references count="1">
          <reference field="10" count="0"/>
        </references>
      </pivotArea>
    </format>
    <format dxfId="11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0" count="1" selected="0">
            <x v="2"/>
          </reference>
        </references>
      </pivotArea>
    </chartFormat>
    <chartFormat chart="0" format="2" series="1">
      <pivotArea type="data" outline="0" fieldPosition="0">
        <references count="2">
          <reference field="4294967294" count="1" selected="0">
            <x v="0"/>
          </reference>
          <reference field="10" count="1" selected="0">
            <x v="5"/>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1"/>
          </reference>
        </references>
      </pivotArea>
    </chartFormat>
    <chartFormat chart="0" format="5" series="1">
      <pivotArea type="data" outline="0" fieldPosition="0">
        <references count="2">
          <reference field="4294967294" count="1" selected="0">
            <x v="0"/>
          </reference>
          <reference field="10" count="1" selected="0">
            <x v="6"/>
          </reference>
        </references>
      </pivotArea>
    </chartFormat>
    <chartFormat chart="0" format="6" series="1">
      <pivotArea type="data" outline="0" fieldPosition="0">
        <references count="2">
          <reference field="4294967294" count="1" selected="0">
            <x v="0"/>
          </reference>
          <reference field="10" count="1" selected="0">
            <x v="4"/>
          </reference>
        </references>
      </pivotArea>
    </chartFormat>
    <chartFormat chart="0" format="7" series="1">
      <pivotArea type="data" outline="0" fieldPosition="0">
        <references count="2">
          <reference field="4294967294" count="1" selected="0">
            <x v="0"/>
          </reference>
          <reference field="10" count="1" selected="0">
            <x v="0"/>
          </reference>
        </references>
      </pivotArea>
    </chartFormat>
    <chartFormat chart="0" format="8">
      <pivotArea type="data" outline="0" fieldPosition="0">
        <references count="2">
          <reference field="4294967294" count="1" selected="0">
            <x v="0"/>
          </reference>
          <reference field="10" count="1" selected="0">
            <x v="5"/>
          </reference>
        </references>
      </pivotArea>
    </chartFormat>
    <chartFormat chart="8" format="10"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FFCCD9-0FED-4B1C-A49B-BC83D0156ECC}"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B7:C20" firstHeaderRow="1" firstDataRow="1" firstDataCol="1"/>
  <pivotFields count="21">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TOTAL SALES" fld="14" baseField="0" baseItem="0" numFmtId="165"/>
  </dataFields>
  <formats count="7">
    <format dxfId="79">
      <pivotArea type="all" dataOnly="0" outline="0" fieldPosition="0"/>
    </format>
    <format dxfId="78">
      <pivotArea outline="0" collapsedLevelsAreSubtotals="1" fieldPosition="0"/>
    </format>
    <format dxfId="77">
      <pivotArea field="18" type="button" dataOnly="0" labelOnly="1" outline="0" axis="axisRow" fieldPosition="0"/>
    </format>
    <format dxfId="76">
      <pivotArea dataOnly="0" labelOnly="1" fieldPosition="0">
        <references count="1">
          <reference field="18" count="12">
            <x v="1"/>
            <x v="2"/>
            <x v="3"/>
            <x v="4"/>
            <x v="5"/>
            <x v="6"/>
            <x v="7"/>
            <x v="8"/>
            <x v="9"/>
            <x v="10"/>
            <x v="11"/>
            <x v="12"/>
          </reference>
        </references>
      </pivotArea>
    </format>
    <format dxfId="75">
      <pivotArea dataOnly="0" labelOnly="1" grandRow="1" outline="0" fieldPosition="0"/>
    </format>
    <format dxfId="74">
      <pivotArea dataOnly="0" labelOnly="1" outline="0" axis="axisValues" fieldPosition="0"/>
    </format>
    <format dxfId="7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8CD9CF-5436-4FD0-8152-07E5B7A359AA}" name="PivotTable1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rowHeaderCaption="product">
  <location ref="B35:C44" firstHeaderRow="1" firstDataRow="1" firstDataCol="1"/>
  <pivotFields count="21">
    <pivotField showAll="0"/>
    <pivotField numFmtId="14" showAll="0"/>
    <pivotField numFmtId="14" showAll="0"/>
    <pivotField showAll="0"/>
    <pivotField showAll="0"/>
    <pivotField showAll="0"/>
    <pivotField showAll="0">
      <items count="3">
        <item x="1"/>
        <item x="0"/>
        <item t="default"/>
      </items>
    </pivotField>
    <pivotField showAll="0"/>
    <pivotField showAll="0"/>
    <pivotField showAll="0"/>
    <pivotField axis="axisRow" showAll="0">
      <items count="9">
        <item x="5"/>
        <item x="6"/>
        <item x="0"/>
        <item x="1"/>
        <item x="7"/>
        <item x="3"/>
        <item x="4"/>
        <item x="2"/>
        <item t="default"/>
      </items>
    </pivotField>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dataField="1" dragToRow="0" dragToCol="0" dragToPage="0" showAll="0" defaultSubtotal="0"/>
    <pivotField dragToRow="0" dragToCol="0" dragToPage="0" showAll="0" defaultSubtotal="0"/>
  </pivotFields>
  <rowFields count="1">
    <field x="10"/>
  </rowFields>
  <rowItems count="9">
    <i>
      <x/>
    </i>
    <i>
      <x v="1"/>
    </i>
    <i>
      <x v="2"/>
    </i>
    <i>
      <x v="3"/>
    </i>
    <i>
      <x v="4"/>
    </i>
    <i>
      <x v="5"/>
    </i>
    <i>
      <x v="6"/>
    </i>
    <i>
      <x v="7"/>
    </i>
    <i t="grand">
      <x/>
    </i>
  </rowItems>
  <colItems count="1">
    <i/>
  </colItems>
  <dataFields count="1">
    <dataField name="Average of PROFIT MARGIN" fld="19" subtotal="average" baseField="10" baseItem="0" numFmtId="9"/>
  </dataFields>
  <formats count="15">
    <format dxfId="94">
      <pivotArea outline="0" collapsedLevelsAreSubtotals="1" fieldPosition="0"/>
    </format>
    <format dxfId="93">
      <pivotArea type="all" dataOnly="0" outline="0" fieldPosition="0"/>
    </format>
    <format dxfId="92">
      <pivotArea outline="0" collapsedLevelsAreSubtotals="1" fieldPosition="0"/>
    </format>
    <format dxfId="91">
      <pivotArea field="10" type="button" dataOnly="0" labelOnly="1" outline="0" axis="axisRow" fieldPosition="0"/>
    </format>
    <format dxfId="90">
      <pivotArea dataOnly="0" labelOnly="1" fieldPosition="0">
        <references count="1">
          <reference field="10" count="0"/>
        </references>
      </pivotArea>
    </format>
    <format dxfId="89">
      <pivotArea dataOnly="0" labelOnly="1" grandRow="1" outline="0" fieldPosition="0"/>
    </format>
    <format dxfId="88">
      <pivotArea dataOnly="0" labelOnly="1" outline="0" axis="axisValues" fieldPosition="0"/>
    </format>
    <format dxfId="87">
      <pivotArea type="all" dataOnly="0" outline="0" fieldPosition="0"/>
    </format>
    <format dxfId="86">
      <pivotArea outline="0" collapsedLevelsAreSubtotals="1" fieldPosition="0"/>
    </format>
    <format dxfId="85">
      <pivotArea field="10" type="button" dataOnly="0" labelOnly="1" outline="0" axis="axisRow" fieldPosition="0"/>
    </format>
    <format dxfId="84">
      <pivotArea dataOnly="0" labelOnly="1" fieldPosition="0">
        <references count="1">
          <reference field="10" count="0"/>
        </references>
      </pivotArea>
    </format>
    <format dxfId="83">
      <pivotArea dataOnly="0" labelOnly="1" grandRow="1" outline="0" fieldPosition="0"/>
    </format>
    <format dxfId="82">
      <pivotArea dataOnly="0" labelOnly="1" outline="0" axis="axisValues" fieldPosition="0"/>
    </format>
    <format dxfId="81">
      <pivotArea outline="0" collapsedLevelsAreSubtotals="1" fieldPosition="0"/>
    </format>
    <format dxfId="80">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44C58D-B186-4F6E-8E6E-C74F625A7719}" name="PivotTable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L7:M20" firstHeaderRow="1" firstDataRow="1" firstDataCol="1"/>
  <pivotFields count="21">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QTY" fld="13" baseField="0" baseItem="0"/>
  </dataFields>
  <formats count="6">
    <format dxfId="100">
      <pivotArea type="all" dataOnly="0" outline="0" fieldPosition="0"/>
    </format>
    <format dxfId="99">
      <pivotArea outline="0" collapsedLevelsAreSubtotals="1" fieldPosition="0"/>
    </format>
    <format dxfId="98">
      <pivotArea field="18" type="button" dataOnly="0" labelOnly="1" outline="0" axis="axisRow" fieldPosition="0"/>
    </format>
    <format dxfId="97">
      <pivotArea dataOnly="0" labelOnly="1" fieldPosition="0">
        <references count="1">
          <reference field="18" count="12">
            <x v="1"/>
            <x v="2"/>
            <x v="3"/>
            <x v="4"/>
            <x v="5"/>
            <x v="6"/>
            <x v="7"/>
            <x v="8"/>
            <x v="9"/>
            <x v="10"/>
            <x v="11"/>
            <x v="12"/>
          </reference>
        </references>
      </pivotArea>
    </format>
    <format dxfId="96">
      <pivotArea dataOnly="0" labelOnly="1" grandRow="1" outline="0" fieldPosition="0"/>
    </format>
    <format dxfId="9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AF2CD0-C31A-4888-8FE9-BF19F2FC3DF4}"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I7:J20" firstHeaderRow="1" firstDataRow="1" firstDataCol="1"/>
  <pivotFields count="21">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PROFIT" fld="15" baseField="0" baseItem="0" numFmtId="165"/>
  </dataFields>
  <formats count="7">
    <format dxfId="107">
      <pivotArea type="all" dataOnly="0" outline="0" fieldPosition="0"/>
    </format>
    <format dxfId="106">
      <pivotArea outline="0" collapsedLevelsAreSubtotals="1" fieldPosition="0"/>
    </format>
    <format dxfId="105">
      <pivotArea field="18" type="button" dataOnly="0" labelOnly="1" outline="0" axis="axisRow" fieldPosition="0"/>
    </format>
    <format dxfId="104">
      <pivotArea dataOnly="0" labelOnly="1" fieldPosition="0">
        <references count="1">
          <reference field="18" count="12">
            <x v="1"/>
            <x v="2"/>
            <x v="3"/>
            <x v="4"/>
            <x v="5"/>
            <x v="6"/>
            <x v="7"/>
            <x v="8"/>
            <x v="9"/>
            <x v="10"/>
            <x v="11"/>
            <x v="12"/>
          </reference>
        </references>
      </pivotArea>
    </format>
    <format dxfId="103">
      <pivotArea dataOnly="0" labelOnly="1" grandRow="1" outline="0" fieldPosition="0"/>
    </format>
    <format dxfId="102">
      <pivotArea dataOnly="0" labelOnly="1" outline="0" axis="axisValues" fieldPosition="0"/>
    </format>
    <format dxfId="10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FBCBD2-05EF-4600-8452-D0E65D3A400A}"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F7:G20" firstHeaderRow="1" firstDataRow="1" firstDataCol="1"/>
  <pivotFields count="21">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Count of ORDER ID" fld="0" subtotal="count" baseField="10" baseItem="0"/>
  </dataFields>
  <formats count="6">
    <format dxfId="113">
      <pivotArea type="all" dataOnly="0" outline="0" fieldPosition="0"/>
    </format>
    <format dxfId="112">
      <pivotArea outline="0" collapsedLevelsAreSubtotals="1" fieldPosition="0"/>
    </format>
    <format dxfId="111">
      <pivotArea field="18" type="button" dataOnly="0" labelOnly="1" outline="0" axis="axisRow" fieldPosition="0"/>
    </format>
    <format dxfId="110">
      <pivotArea dataOnly="0" labelOnly="1" fieldPosition="0">
        <references count="1">
          <reference field="18" count="12">
            <x v="1"/>
            <x v="2"/>
            <x v="3"/>
            <x v="4"/>
            <x v="5"/>
            <x v="6"/>
            <x v="7"/>
            <x v="8"/>
            <x v="9"/>
            <x v="10"/>
            <x v="11"/>
            <x v="12"/>
          </reference>
        </references>
      </pivotArea>
    </format>
    <format dxfId="109">
      <pivotArea dataOnly="0" labelOnly="1" grandRow="1" outline="0" fieldPosition="0"/>
    </format>
    <format dxfId="10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7DCE87-7871-4FD6-AF6C-DFA5DA6672F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rowHeaderCaption="STATE">
  <location ref="B7:C15" firstHeaderRow="1" firstDataRow="1" firstDataCol="1"/>
  <pivotFields count="21">
    <pivotField showAll="0"/>
    <pivotField numFmtId="14" showAll="0"/>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axis="axisRow" showAll="0">
      <items count="9">
        <item x="4"/>
        <item x="6"/>
        <item x="7"/>
        <item x="1"/>
        <item x="2"/>
        <item x="3"/>
        <item x="0"/>
        <item x="5"/>
        <item t="default"/>
      </items>
    </pivotField>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7"/>
  </rowFields>
  <rowItems count="8">
    <i>
      <x/>
    </i>
    <i>
      <x v="1"/>
    </i>
    <i>
      <x v="2"/>
    </i>
    <i>
      <x v="3"/>
    </i>
    <i>
      <x v="4"/>
    </i>
    <i>
      <x v="5"/>
    </i>
    <i>
      <x v="6"/>
    </i>
    <i>
      <x v="7"/>
    </i>
  </rowItems>
  <colItems count="1">
    <i/>
  </colItems>
  <dataFields count="1">
    <dataField name="Sum of TOTAL SALES" fld="14" baseField="0" baseItem="0" numFmtId="165"/>
  </dataFields>
  <formats count="16">
    <format dxfId="72">
      <pivotArea outline="0" collapsedLevelsAreSubtotals="1" fieldPosition="0"/>
    </format>
    <format dxfId="71">
      <pivotArea type="all" dataOnly="0" outline="0" fieldPosition="0"/>
    </format>
    <format dxfId="70">
      <pivotArea outline="0" collapsedLevelsAreSubtotals="1" fieldPosition="0"/>
    </format>
    <format dxfId="69">
      <pivotArea field="17" type="button" dataOnly="0" labelOnly="1" outline="0" axis="axisRow" fieldPosition="0"/>
    </format>
    <format dxfId="68">
      <pivotArea dataOnly="0" labelOnly="1" fieldPosition="0">
        <references count="1">
          <reference field="17" count="0"/>
        </references>
      </pivotArea>
    </format>
    <format dxfId="67">
      <pivotArea dataOnly="0" labelOnly="1" grandRow="1" outline="0" fieldPosition="0"/>
    </format>
    <format dxfId="66">
      <pivotArea dataOnly="0" labelOnly="1" outline="0" axis="axisValues" fieldPosition="0"/>
    </format>
    <format dxfId="65">
      <pivotArea field="17" type="button" dataOnly="0" labelOnly="1" outline="0" axis="axisRow" fieldPosition="0"/>
    </format>
    <format dxfId="64">
      <pivotArea dataOnly="0" labelOnly="1" outline="0" axis="axisValues" fieldPosition="0"/>
    </format>
    <format dxfId="63">
      <pivotArea dataOnly="0" fieldPosition="0">
        <references count="1">
          <reference field="17" count="1">
            <x v="6"/>
          </reference>
        </references>
      </pivotArea>
    </format>
    <format dxfId="62">
      <pivotArea type="all" dataOnly="0" outline="0" fieldPosition="0"/>
    </format>
    <format dxfId="61">
      <pivotArea outline="0" collapsedLevelsAreSubtotals="1" fieldPosition="0"/>
    </format>
    <format dxfId="60">
      <pivotArea field="17" type="button" dataOnly="0" labelOnly="1" outline="0" axis="axisRow" fieldPosition="0"/>
    </format>
    <format dxfId="59">
      <pivotArea dataOnly="0" labelOnly="1" fieldPosition="0">
        <references count="1">
          <reference field="17" count="0"/>
        </references>
      </pivotArea>
    </format>
    <format dxfId="58">
      <pivotArea dataOnly="0" labelOnly="1" grandRow="1" outline="0" fieldPosition="0"/>
    </format>
    <format dxfId="57">
      <pivotArea dataOnly="0" labelOnly="1" outline="0" axis="axisValues"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1019F9-2062-44FA-BA88-7AD58D8E3FF4}"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7" rowHeaderCaption="GENDER">
  <location ref="B6:C8" firstHeaderRow="1" firstDataRow="1" firstDataCol="1"/>
  <pivotFields count="21">
    <pivotField dataField="1" showAll="0"/>
    <pivotField numFmtId="14" showAll="0"/>
    <pivotField numFmtId="14"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6"/>
  </rowFields>
  <rowItems count="2">
    <i>
      <x/>
    </i>
    <i>
      <x v="1"/>
    </i>
  </rowItems>
  <colItems count="1">
    <i/>
  </colItems>
  <dataFields count="1">
    <dataField name="Count of ORDER ID" fld="0" subtotal="count" baseField="6" baseItem="0"/>
  </dataFields>
  <formats count="20">
    <format dxfId="33">
      <pivotArea type="all" dataOnly="0" outline="0" fieldPosition="0"/>
    </format>
    <format dxfId="32">
      <pivotArea outline="0" collapsedLevelsAreSubtotals="1" fieldPosition="0"/>
    </format>
    <format dxfId="31">
      <pivotArea field="6" type="button" dataOnly="0" labelOnly="1" outline="0" axis="axisRow" fieldPosition="0"/>
    </format>
    <format dxfId="30">
      <pivotArea dataOnly="0" labelOnly="1" fieldPosition="0">
        <references count="1">
          <reference field="6" count="0"/>
        </references>
      </pivotArea>
    </format>
    <format dxfId="29">
      <pivotArea dataOnly="0" labelOnly="1" grandRow="1" outline="0"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fieldPosition="0">
        <references count="1">
          <reference field="6" count="0"/>
        </references>
      </pivotArea>
    </format>
    <format dxfId="24">
      <pivotArea outline="0" collapsedLevelsAreSubtotals="1" fieldPosition="0"/>
    </format>
    <format dxfId="23">
      <pivotArea dataOnly="0" fieldPosition="0">
        <references count="1">
          <reference field="6" count="1">
            <x v="1"/>
          </reference>
        </references>
      </pivotArea>
    </format>
    <format dxfId="22">
      <pivotArea collapsedLevelsAreSubtotals="1" fieldPosition="0">
        <references count="1">
          <reference field="6" count="1">
            <x v="1"/>
          </reference>
        </references>
      </pivotArea>
    </format>
    <format dxfId="21">
      <pivotArea dataOnly="0" labelOnly="1" fieldPosition="0">
        <references count="1">
          <reference field="6" count="1">
            <x v="1"/>
          </reference>
        </references>
      </pivotArea>
    </format>
    <format dxfId="20">
      <pivotArea type="all" dataOnly="0" outline="0" fieldPosition="0"/>
    </format>
    <format dxfId="19">
      <pivotArea outline="0" collapsedLevelsAreSubtotals="1" fieldPosition="0"/>
    </format>
    <format dxfId="18">
      <pivotArea field="6" type="button" dataOnly="0" labelOnly="1" outline="0" axis="axisRow" fieldPosition="0"/>
    </format>
    <format dxfId="17">
      <pivotArea dataOnly="0" labelOnly="1" fieldPosition="0">
        <references count="1">
          <reference field="6" count="0"/>
        </references>
      </pivotArea>
    </format>
    <format dxfId="16">
      <pivotArea dataOnly="0" labelOnly="1" grandRow="1" outline="0" fieldPosition="0"/>
    </format>
    <format dxfId="15">
      <pivotArea dataOnly="0" labelOnly="1" outline="0" axis="axisValues" fieldPosition="0"/>
    </format>
    <format dxfId="14">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6" count="1" selected="0">
            <x v="0"/>
          </reference>
        </references>
      </pivotArea>
    </chartFormat>
    <chartFormat chart="6" format="8">
      <pivotArea type="data" outline="0" fieldPosition="0">
        <references count="2">
          <reference field="4294967294" count="1" selected="0">
            <x v="0"/>
          </reference>
          <reference field="6" count="1" selected="0">
            <x v="1"/>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5E2FF6-8832-4059-B3E4-6E9C5BE8D80A}"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9" rowHeaderCaption="AGE GROUP" colHeaderCaption="GENDER">
  <location ref="B25:D29" firstHeaderRow="1" firstDataRow="2" firstDataCol="1"/>
  <pivotFields count="21">
    <pivotField dataField="1" showAll="0"/>
    <pivotField numFmtId="14" showAll="0"/>
    <pivotField numFmtId="14" showAll="0"/>
    <pivotField showAll="0"/>
    <pivotField showAll="0"/>
    <pivotField showAll="0"/>
    <pivotField axis="axisCol" showAll="0">
      <items count="3">
        <item x="1"/>
        <item x="0"/>
        <item t="default"/>
      </items>
    </pivotField>
    <pivotField showAll="0"/>
    <pivotField axis="axisRow" showAll="0" sortType="descending">
      <items count="4">
        <item x="0"/>
        <item x="2"/>
        <item x="1"/>
        <item t="default"/>
      </items>
    </pivotField>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8"/>
  </rowFields>
  <rowItems count="3">
    <i>
      <x/>
    </i>
    <i>
      <x v="1"/>
    </i>
    <i>
      <x v="2"/>
    </i>
  </rowItems>
  <colFields count="1">
    <field x="6"/>
  </colFields>
  <colItems count="2">
    <i>
      <x/>
    </i>
    <i>
      <x v="1"/>
    </i>
  </colItems>
  <dataFields count="1">
    <dataField name="Count of ORDER ID" fld="0" subtotal="count" baseField="6" baseItem="0"/>
  </dataFields>
  <formats count="23">
    <format dxfId="56">
      <pivotArea type="all" dataOnly="0" outline="0" fieldPosition="0"/>
    </format>
    <format dxfId="55">
      <pivotArea outline="0" collapsedLevelsAreSubtotals="1" fieldPosition="0"/>
    </format>
    <format dxfId="54">
      <pivotArea field="6" type="button" dataOnly="0" labelOnly="1" outline="0" axis="axisCol" fieldPosition="0"/>
    </format>
    <format dxfId="53">
      <pivotArea dataOnly="0" labelOnly="1" fieldPosition="0">
        <references count="1">
          <reference field="6" count="0"/>
        </references>
      </pivotArea>
    </format>
    <format dxfId="52">
      <pivotArea dataOnly="0" labelOnly="1" grandRow="1" outline="0" fieldPosition="0"/>
    </format>
    <format dxfId="51">
      <pivotArea dataOnly="0" labelOnly="1" fieldPosition="0">
        <references count="2">
          <reference field="6" count="1" selected="0">
            <x v="0"/>
          </reference>
          <reference field="8" count="0"/>
        </references>
      </pivotArea>
    </format>
    <format dxfId="50">
      <pivotArea dataOnly="0" labelOnly="1" fieldPosition="0">
        <references count="2">
          <reference field="6" count="1" selected="0">
            <x v="1"/>
          </reference>
          <reference field="8" count="0"/>
        </references>
      </pivotArea>
    </format>
    <format dxfId="49">
      <pivotArea dataOnly="0" labelOnly="1" outline="0" axis="axisValues" fieldPosition="0"/>
    </format>
    <format dxfId="48">
      <pivotArea dataOnly="0" fieldPosition="0">
        <references count="1">
          <reference field="8" count="1">
            <x v="0"/>
          </reference>
        </references>
      </pivotArea>
    </format>
    <format dxfId="47">
      <pivotArea type="all" dataOnly="0" outline="0" fieldPosition="0"/>
    </format>
    <format dxfId="46">
      <pivotArea outline="0" collapsedLevelsAreSubtotals="1" fieldPosition="0"/>
    </format>
    <format dxfId="45">
      <pivotArea field="6" type="button" dataOnly="0" labelOnly="1" outline="0" axis="axisCol" fieldPosition="0"/>
    </format>
    <format dxfId="44">
      <pivotArea dataOnly="0" labelOnly="1" fieldPosition="0">
        <references count="1">
          <reference field="6" count="0"/>
        </references>
      </pivotArea>
    </format>
    <format dxfId="43">
      <pivotArea dataOnly="0" labelOnly="1" grandRow="1" outline="0" fieldPosition="0"/>
    </format>
    <format dxfId="42">
      <pivotArea dataOnly="0" labelOnly="1" fieldPosition="0">
        <references count="2">
          <reference field="6" count="1" selected="0">
            <x v="0"/>
          </reference>
          <reference field="8" count="0"/>
        </references>
      </pivotArea>
    </format>
    <format dxfId="41">
      <pivotArea dataOnly="0" labelOnly="1" fieldPosition="0">
        <references count="2">
          <reference field="6" count="1" selected="0">
            <x v="1"/>
          </reference>
          <reference field="8" count="0"/>
        </references>
      </pivotArea>
    </format>
    <format dxfId="40">
      <pivotArea dataOnly="0" labelOnly="1" outline="0" axis="axisValues" fieldPosition="0"/>
    </format>
    <format dxfId="39">
      <pivotArea outline="0" collapsedLevelsAreSubtotals="1" fieldPosition="0"/>
    </format>
    <format dxfId="38">
      <pivotArea dataOnly="0" labelOnly="1" fieldPosition="0">
        <references count="1">
          <reference field="6" count="0"/>
        </references>
      </pivotArea>
    </format>
    <format dxfId="37">
      <pivotArea dataOnly="0" labelOnly="1" grandCol="1" outline="0" fieldPosition="0"/>
    </format>
    <format dxfId="36">
      <pivotArea type="all" dataOnly="0" outline="0" fieldPosition="0"/>
    </format>
    <format dxfId="35">
      <pivotArea outline="0" collapsedLevelsAreSubtotals="1" fieldPosition="0"/>
    </format>
    <format dxfId="34">
      <pivotArea field="6" type="button" dataOnly="0" labelOnly="1" outline="0" axis="axisCol" fieldPosition="0"/>
    </format>
  </format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8" format="4" series="1">
      <pivotArea type="data" outline="0" fieldPosition="0">
        <references count="2">
          <reference field="4294967294" count="1" selected="0">
            <x v="0"/>
          </reference>
          <reference field="6" count="1" selected="0">
            <x v="0"/>
          </reference>
        </references>
      </pivotArea>
    </chartFormat>
    <chartFormat chart="8" format="5" series="1">
      <pivotArea type="data" outline="0" fieldPosition="0">
        <references count="2">
          <reference field="4294967294" count="1" selected="0">
            <x v="0"/>
          </reference>
          <reference field="6" count="1" selected="0">
            <x v="1"/>
          </reference>
        </references>
      </pivotArea>
    </chartFormat>
    <chartFormat chart="8"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7B4584-7EB4-42B7-9F30-7F6BA5C7AD20}"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0" rowHeaderCaption="CHANNEL">
  <location ref="B8:C14" firstHeaderRow="1" firstDataRow="1" firstDataCol="1"/>
  <pivotFields count="21">
    <pivotField showAll="0"/>
    <pivotField numFmtId="14" showAll="0"/>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dataField="1" showAll="0"/>
    <pivotField showAll="0"/>
    <pivotField axis="axisRow" showAll="0">
      <items count="7">
        <item x="5"/>
        <item x="2"/>
        <item x="1"/>
        <item x="3"/>
        <item x="0"/>
        <item x="4"/>
        <item t="default"/>
      </items>
    </pivotField>
    <pivotField showAl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16"/>
  </rowFields>
  <rowItems count="6">
    <i>
      <x/>
    </i>
    <i>
      <x v="1"/>
    </i>
    <i>
      <x v="2"/>
    </i>
    <i>
      <x v="3"/>
    </i>
    <i>
      <x v="4"/>
    </i>
    <i>
      <x v="5"/>
    </i>
  </rowItems>
  <colItems count="1">
    <i/>
  </colItems>
  <dataFields count="1">
    <dataField name="Sum of TOTAL SALES" fld="14" baseField="0" baseItem="0" numFmtId="165"/>
  </dataFields>
  <formats count="14">
    <format dxfId="13">
      <pivotArea type="all" dataOnly="0" outline="0" fieldPosition="0"/>
    </format>
    <format dxfId="12">
      <pivotArea outline="0" collapsedLevelsAreSubtotals="1" fieldPosition="0"/>
    </format>
    <format dxfId="11">
      <pivotArea field="16" type="button" dataOnly="0" labelOnly="1" outline="0" axis="axisRow" fieldPosition="0"/>
    </format>
    <format dxfId="10">
      <pivotArea dataOnly="0" labelOnly="1" fieldPosition="0">
        <references count="1">
          <reference field="16" count="0"/>
        </references>
      </pivotArea>
    </format>
    <format dxfId="9">
      <pivotArea dataOnly="0" labelOnly="1" grandRow="1" outline="0"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16" type="button" dataOnly="0" labelOnly="1" outline="0" axis="axisRow" fieldPosition="0"/>
    </format>
    <format dxfId="4">
      <pivotArea dataOnly="0" labelOnly="1" fieldPosition="0">
        <references count="1">
          <reference field="16" count="0"/>
        </references>
      </pivotArea>
    </format>
    <format dxfId="3">
      <pivotArea dataOnly="0" labelOnly="1" grandRow="1" outline="0" fieldPosition="0"/>
    </format>
    <format dxfId="2">
      <pivotArea dataOnly="0" labelOnly="1" outline="0" axis="axisValues" fieldPosition="0"/>
    </format>
    <format dxfId="1">
      <pivotArea outline="0" collapsedLevelsAreSubtotals="1" fieldPosition="0"/>
    </format>
    <format dxfId="0">
      <pivotArea dataOnly="0" fieldPosition="0">
        <references count="1">
          <reference field="16" count="1">
            <x v="4"/>
          </reference>
        </references>
      </pivotArea>
    </format>
  </formats>
  <chartFormats count="4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4"/>
          </reference>
        </references>
      </pivotArea>
    </chartFormat>
    <chartFormat chart="0" format="2">
      <pivotArea type="data" outline="0" fieldPosition="0">
        <references count="2">
          <reference field="4294967294" count="1" selected="0">
            <x v="0"/>
          </reference>
          <reference field="16" count="1" selected="0">
            <x v="3"/>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1"/>
          </reference>
        </references>
      </pivotArea>
    </chartFormat>
    <chartFormat chart="0" format="5">
      <pivotArea type="data" outline="0" fieldPosition="0">
        <references count="2">
          <reference field="4294967294" count="1" selected="0">
            <x v="0"/>
          </reference>
          <reference field="16" count="1" selected="0">
            <x v="5"/>
          </reference>
        </references>
      </pivotArea>
    </chartFormat>
    <chartFormat chart="0" format="6">
      <pivotArea type="data" outline="0" fieldPosition="0">
        <references count="2">
          <reference field="4294967294" count="1" selected="0">
            <x v="0"/>
          </reference>
          <reference field="16" count="1" selected="0">
            <x v="0"/>
          </reference>
        </references>
      </pivotArea>
    </chartFormat>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16" count="1" selected="0">
            <x v="0"/>
          </reference>
        </references>
      </pivotArea>
    </chartFormat>
    <chartFormat chart="1" format="9">
      <pivotArea type="data" outline="0" fieldPosition="0">
        <references count="2">
          <reference field="4294967294" count="1" selected="0">
            <x v="0"/>
          </reference>
          <reference field="16" count="1" selected="0">
            <x v="1"/>
          </reference>
        </references>
      </pivotArea>
    </chartFormat>
    <chartFormat chart="1" format="10">
      <pivotArea type="data" outline="0" fieldPosition="0">
        <references count="2">
          <reference field="4294967294" count="1" selected="0">
            <x v="0"/>
          </reference>
          <reference field="16" count="1" selected="0">
            <x v="2"/>
          </reference>
        </references>
      </pivotArea>
    </chartFormat>
    <chartFormat chart="1" format="11">
      <pivotArea type="data" outline="0" fieldPosition="0">
        <references count="2">
          <reference field="4294967294" count="1" selected="0">
            <x v="0"/>
          </reference>
          <reference field="16" count="1" selected="0">
            <x v="3"/>
          </reference>
        </references>
      </pivotArea>
    </chartFormat>
    <chartFormat chart="1" format="12">
      <pivotArea type="data" outline="0" fieldPosition="0">
        <references count="2">
          <reference field="4294967294" count="1" selected="0">
            <x v="0"/>
          </reference>
          <reference field="16" count="1" selected="0">
            <x v="4"/>
          </reference>
        </references>
      </pivotArea>
    </chartFormat>
    <chartFormat chart="1" format="13">
      <pivotArea type="data" outline="0" fieldPosition="0">
        <references count="2">
          <reference field="4294967294" count="1" selected="0">
            <x v="0"/>
          </reference>
          <reference field="16"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16" count="1" selected="0">
            <x v="0"/>
          </reference>
        </references>
      </pivotArea>
    </chartFormat>
    <chartFormat chart="2" format="16">
      <pivotArea type="data" outline="0" fieldPosition="0">
        <references count="2">
          <reference field="4294967294" count="1" selected="0">
            <x v="0"/>
          </reference>
          <reference field="16" count="1" selected="0">
            <x v="1"/>
          </reference>
        </references>
      </pivotArea>
    </chartFormat>
    <chartFormat chart="2" format="17">
      <pivotArea type="data" outline="0" fieldPosition="0">
        <references count="2">
          <reference field="4294967294" count="1" selected="0">
            <x v="0"/>
          </reference>
          <reference field="16" count="1" selected="0">
            <x v="2"/>
          </reference>
        </references>
      </pivotArea>
    </chartFormat>
    <chartFormat chart="2" format="18">
      <pivotArea type="data" outline="0" fieldPosition="0">
        <references count="2">
          <reference field="4294967294" count="1" selected="0">
            <x v="0"/>
          </reference>
          <reference field="16" count="1" selected="0">
            <x v="3"/>
          </reference>
        </references>
      </pivotArea>
    </chartFormat>
    <chartFormat chart="2" format="19">
      <pivotArea type="data" outline="0" fieldPosition="0">
        <references count="2">
          <reference field="4294967294" count="1" selected="0">
            <x v="0"/>
          </reference>
          <reference field="16" count="1" selected="0">
            <x v="4"/>
          </reference>
        </references>
      </pivotArea>
    </chartFormat>
    <chartFormat chart="2" format="20">
      <pivotArea type="data" outline="0" fieldPosition="0">
        <references count="2">
          <reference field="4294967294" count="1" selected="0">
            <x v="0"/>
          </reference>
          <reference field="16" count="1" selected="0">
            <x v="5"/>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6" count="1" selected="0">
            <x v="0"/>
          </reference>
        </references>
      </pivotArea>
    </chartFormat>
    <chartFormat chart="4" format="9">
      <pivotArea type="data" outline="0" fieldPosition="0">
        <references count="2">
          <reference field="4294967294" count="1" selected="0">
            <x v="0"/>
          </reference>
          <reference field="16" count="1" selected="0">
            <x v="1"/>
          </reference>
        </references>
      </pivotArea>
    </chartFormat>
    <chartFormat chart="4" format="10">
      <pivotArea type="data" outline="0" fieldPosition="0">
        <references count="2">
          <reference field="4294967294" count="1" selected="0">
            <x v="0"/>
          </reference>
          <reference field="16" count="1" selected="0">
            <x v="2"/>
          </reference>
        </references>
      </pivotArea>
    </chartFormat>
    <chartFormat chart="4" format="11">
      <pivotArea type="data" outline="0" fieldPosition="0">
        <references count="2">
          <reference field="4294967294" count="1" selected="0">
            <x v="0"/>
          </reference>
          <reference field="16" count="1" selected="0">
            <x v="3"/>
          </reference>
        </references>
      </pivotArea>
    </chartFormat>
    <chartFormat chart="4" format="12">
      <pivotArea type="data" outline="0" fieldPosition="0">
        <references count="2">
          <reference field="4294967294" count="1" selected="0">
            <x v="0"/>
          </reference>
          <reference field="16" count="1" selected="0">
            <x v="4"/>
          </reference>
        </references>
      </pivotArea>
    </chartFormat>
    <chartFormat chart="4" format="13">
      <pivotArea type="data" outline="0" fieldPosition="0">
        <references count="2">
          <reference field="4294967294" count="1" selected="0">
            <x v="0"/>
          </reference>
          <reference field="16" count="1" selected="0">
            <x v="5"/>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6" count="1" selected="0">
            <x v="0"/>
          </reference>
        </references>
      </pivotArea>
    </chartFormat>
    <chartFormat chart="5" format="16">
      <pivotArea type="data" outline="0" fieldPosition="0">
        <references count="2">
          <reference field="4294967294" count="1" selected="0">
            <x v="0"/>
          </reference>
          <reference field="16" count="1" selected="0">
            <x v="1"/>
          </reference>
        </references>
      </pivotArea>
    </chartFormat>
    <chartFormat chart="5" format="17">
      <pivotArea type="data" outline="0" fieldPosition="0">
        <references count="2">
          <reference field="4294967294" count="1" selected="0">
            <x v="0"/>
          </reference>
          <reference field="16" count="1" selected="0">
            <x v="2"/>
          </reference>
        </references>
      </pivotArea>
    </chartFormat>
    <chartFormat chart="5" format="18">
      <pivotArea type="data" outline="0" fieldPosition="0">
        <references count="2">
          <reference field="4294967294" count="1" selected="0">
            <x v="0"/>
          </reference>
          <reference field="16" count="1" selected="0">
            <x v="3"/>
          </reference>
        </references>
      </pivotArea>
    </chartFormat>
    <chartFormat chart="5" format="19">
      <pivotArea type="data" outline="0" fieldPosition="0">
        <references count="2">
          <reference field="4294967294" count="1" selected="0">
            <x v="0"/>
          </reference>
          <reference field="16" count="1" selected="0">
            <x v="4"/>
          </reference>
        </references>
      </pivotArea>
    </chartFormat>
    <chartFormat chart="5" format="20">
      <pivotArea type="data" outline="0" fieldPosition="0">
        <references count="2">
          <reference field="4294967294" count="1" selected="0">
            <x v="0"/>
          </reference>
          <reference field="16" count="1" selected="0">
            <x v="5"/>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16" count="1" selected="0">
            <x v="0"/>
          </reference>
        </references>
      </pivotArea>
    </chartFormat>
    <chartFormat chart="6" format="16">
      <pivotArea type="data" outline="0" fieldPosition="0">
        <references count="2">
          <reference field="4294967294" count="1" selected="0">
            <x v="0"/>
          </reference>
          <reference field="16" count="1" selected="0">
            <x v="1"/>
          </reference>
        </references>
      </pivotArea>
    </chartFormat>
    <chartFormat chart="6" format="17">
      <pivotArea type="data" outline="0" fieldPosition="0">
        <references count="2">
          <reference field="4294967294" count="1" selected="0">
            <x v="0"/>
          </reference>
          <reference field="16" count="1" selected="0">
            <x v="2"/>
          </reference>
        </references>
      </pivotArea>
    </chartFormat>
    <chartFormat chart="6" format="18">
      <pivotArea type="data" outline="0" fieldPosition="0">
        <references count="2">
          <reference field="4294967294" count="1" selected="0">
            <x v="0"/>
          </reference>
          <reference field="16" count="1" selected="0">
            <x v="3"/>
          </reference>
        </references>
      </pivotArea>
    </chartFormat>
    <chartFormat chart="6" format="19">
      <pivotArea type="data" outline="0" fieldPosition="0">
        <references count="2">
          <reference field="4294967294" count="1" selected="0">
            <x v="0"/>
          </reference>
          <reference field="16" count="1" selected="0">
            <x v="4"/>
          </reference>
        </references>
      </pivotArea>
    </chartFormat>
    <chartFormat chart="6" format="20">
      <pivotArea type="data" outline="0" fieldPosition="0">
        <references count="2">
          <reference field="4294967294" count="1" selected="0">
            <x v="0"/>
          </reference>
          <reference field="16" count="1" selected="0">
            <x v="5"/>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16" count="1" selected="0">
            <x v="0"/>
          </reference>
        </references>
      </pivotArea>
    </chartFormat>
    <chartFormat chart="9" format="16">
      <pivotArea type="data" outline="0" fieldPosition="0">
        <references count="2">
          <reference field="4294967294" count="1" selected="0">
            <x v="0"/>
          </reference>
          <reference field="16" count="1" selected="0">
            <x v="1"/>
          </reference>
        </references>
      </pivotArea>
    </chartFormat>
    <chartFormat chart="9" format="17">
      <pivotArea type="data" outline="0" fieldPosition="0">
        <references count="2">
          <reference field="4294967294" count="1" selected="0">
            <x v="0"/>
          </reference>
          <reference field="16" count="1" selected="0">
            <x v="2"/>
          </reference>
        </references>
      </pivotArea>
    </chartFormat>
    <chartFormat chart="9" format="18">
      <pivotArea type="data" outline="0" fieldPosition="0">
        <references count="2">
          <reference field="4294967294" count="1" selected="0">
            <x v="0"/>
          </reference>
          <reference field="16" count="1" selected="0">
            <x v="3"/>
          </reference>
        </references>
      </pivotArea>
    </chartFormat>
    <chartFormat chart="9" format="19">
      <pivotArea type="data" outline="0" fieldPosition="0">
        <references count="2">
          <reference field="4294967294" count="1" selected="0">
            <x v="0"/>
          </reference>
          <reference field="16" count="1" selected="0">
            <x v="4"/>
          </reference>
        </references>
      </pivotArea>
    </chartFormat>
    <chartFormat chart="9" format="20">
      <pivotArea type="data" outline="0" fieldPosition="0">
        <references count="2">
          <reference field="4294967294" count="1" selected="0">
            <x v="0"/>
          </reference>
          <reference field="16" count="1" selected="0">
            <x v="5"/>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889C36-7635-4F3A-AC73-A67AE586395B}" autoFormatId="16" applyNumberFormats="0" applyBorderFormats="0" applyFontFormats="0" applyPatternFormats="0" applyAlignmentFormats="0" applyWidthHeightFormats="0">
  <queryTableRefresh nextId="19">
    <queryTableFields count="18">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GENDER 1" tableColumnId="7"/>
      <queryTableField id="8" name="AGE" tableColumnId="8"/>
      <queryTableField id="9" name="AGE GROUP" tableColumnId="9"/>
      <queryTableField id="10" name="Product code" tableColumnId="10"/>
      <queryTableField id="11" name="PRODUCT" tableColumnId="11"/>
      <queryTableField id="12" name="SIZE" tableColumnId="12"/>
      <queryTableField id="13" name="PRICE" tableColumnId="13"/>
      <queryTableField id="14" name="QTY" tableColumnId="14"/>
      <queryTableField id="15" name="TOTAL SALES" tableColumnId="15"/>
      <queryTableField id="16" name="PROFIT" tableColumnId="16"/>
      <queryTableField id="17" name="CHANNEL" tableColumnId="17"/>
      <queryTableField id="18" name="STATE"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1" xr10:uid="{D552FA9A-EB48-4C48-92AD-8843ACAE6DC1}" sourceName="GENDER 1">
  <pivotTables>
    <pivotTable tabId="19" name="PivotTable8"/>
    <pivotTable tabId="6" name="PivotTable16"/>
    <pivotTable tabId="6" name="PivotTable17"/>
    <pivotTable tabId="14" name="PivotTable15"/>
    <pivotTable tabId="14" name="PivotTable4"/>
    <pivotTable tabId="14" name="PivotTable5"/>
    <pivotTable tabId="14" name="PivotTable6"/>
    <pivotTable tabId="14" name="PivotTable7"/>
    <pivotTable tabId="23" name="PivotTable13"/>
    <pivotTable tabId="21" name="PivotTable10"/>
    <pivotTable tabId="24" name="PivotTable18"/>
  </pivotTables>
  <data>
    <tabular pivotCacheId="184991116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91663B71-41FA-42D2-B767-0B3E3419B254}" sourceName="Months">
  <pivotTables>
    <pivotTable tabId="19" name="PivotTable8"/>
    <pivotTable tabId="6" name="PivotTable16"/>
    <pivotTable tabId="6" name="PivotTable17"/>
    <pivotTable tabId="14" name="PivotTable15"/>
    <pivotTable tabId="14" name="PivotTable4"/>
    <pivotTable tabId="14" name="PivotTable5"/>
    <pivotTable tabId="14" name="PivotTable6"/>
    <pivotTable tabId="14" name="PivotTable7"/>
    <pivotTable tabId="23" name="PivotTable13"/>
    <pivotTable tabId="21" name="PivotTable10"/>
    <pivotTable tabId="24" name="PivotTable18"/>
  </pivotTables>
  <data>
    <tabular pivotCacheId="1849911165" showMissing="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5C5A484-8121-4331-9593-BDE52DB3DCF8}" cache="Slicer_GENDER_1" caption="GENDER 1" rowHeight="234950"/>
  <slicer name="Months" xr10:uid="{9598ED56-9A61-4688-B9F9-F9704C214FD8}" cache="Slicer_Months" caption="Month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9C0183-6ECB-4B0D-A5CA-F5E88C934A49}" name="POWER_QUERY" displayName="POWER_QUERY" ref="A1:R178" tableType="queryTable" totalsRowShown="0">
  <autoFilter ref="A1:R178" xr:uid="{419C0183-6ECB-4B0D-A5CA-F5E88C934A49}"/>
  <tableColumns count="18">
    <tableColumn id="1" xr3:uid="{CE2813D9-C307-4DDA-A650-FAB5F63AFAF8}" uniqueName="1" name="ORDER ID" queryTableFieldId="1"/>
    <tableColumn id="2" xr3:uid="{850BD745-6D5E-438F-A351-AC335C373C94}" uniqueName="2" name="ORDER DATE" queryTableFieldId="2" dataDxfId="155"/>
    <tableColumn id="3" xr3:uid="{D701BC93-579F-47EB-88D0-C6FE600DA7D8}" uniqueName="3" name="SHIP DATE" queryTableFieldId="3" dataDxfId="154"/>
    <tableColumn id="4" xr3:uid="{2FD08F4E-2817-4C51-802E-AB2481A52F71}" uniqueName="4" name="Ship mode" queryTableFieldId="4" dataDxfId="153"/>
    <tableColumn id="5" xr3:uid="{554D308D-8A8F-4567-9086-BC67F9E1926F}" uniqueName="5" name="CUSTOMER ID" queryTableFieldId="5" dataDxfId="152"/>
    <tableColumn id="6" xr3:uid="{497DB854-E2BB-4573-A7F7-8CBD223FE03B}" uniqueName="6" name="CUSTOMER NAME" queryTableFieldId="6" dataDxfId="151"/>
    <tableColumn id="7" xr3:uid="{107E2306-FEC4-4293-89DB-A07B89688855}" uniqueName="7" name="GENDER 1" queryTableFieldId="7"/>
    <tableColumn id="8" xr3:uid="{9E12141F-B9D0-44F4-9831-544873961333}" uniqueName="8" name="AGE" queryTableFieldId="8"/>
    <tableColumn id="9" xr3:uid="{E48536F3-501F-4F14-BDB3-7D52117F6623}" uniqueName="9" name="AGE GROUP" queryTableFieldId="9"/>
    <tableColumn id="10" xr3:uid="{D0D1734D-BAAE-4547-B0DC-F570852CBEB2}" uniqueName="10" name="Product code" queryTableFieldId="10" dataDxfId="150"/>
    <tableColumn id="11" xr3:uid="{F5E36527-1298-42E1-B7FA-3EF76FF994FC}" uniqueName="11" name="PRODUCT" queryTableFieldId="11" dataDxfId="149"/>
    <tableColumn id="12" xr3:uid="{58CF7996-EF3B-49C6-BC45-ADDD374A1132}" uniqueName="12" name="SIZE" queryTableFieldId="12" dataDxfId="148"/>
    <tableColumn id="13" xr3:uid="{9845D1FC-9CD3-4148-9E60-D952E64471D5}" uniqueName="13" name="PRICE" queryTableFieldId="13"/>
    <tableColumn id="14" xr3:uid="{1E307631-4C80-4493-8BAE-841C0C801692}" uniqueName="14" name="QTY" queryTableFieldId="14"/>
    <tableColumn id="15" xr3:uid="{43D30E57-D2DD-47D9-914A-D384977BC8E8}" uniqueName="15" name="TOTAL SALES" queryTableFieldId="15"/>
    <tableColumn id="16" xr3:uid="{A5DDAC06-C81F-4A05-9BAB-A51612AD0891}" uniqueName="16" name="PROFIT" queryTableFieldId="16"/>
    <tableColumn id="17" xr3:uid="{B6CEA3EB-D9AF-415B-9BD9-4C05446058B2}" uniqueName="17" name="CHANNEL" queryTableFieldId="17" dataDxfId="147"/>
    <tableColumn id="18" xr3:uid="{C43BC356-3091-47B2-B4A0-A880B26E3CF2}" uniqueName="18" name="STATE"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drawing" Target="../drawings/drawing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3.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095A9-DCC0-4F00-9755-139528F2543A}">
  <dimension ref="C8:C124"/>
  <sheetViews>
    <sheetView showGridLines="0" tabSelected="1" workbookViewId="0">
      <selection activeCell="J62" sqref="J62"/>
    </sheetView>
  </sheetViews>
  <sheetFormatPr defaultRowHeight="14.4" x14ac:dyDescent="0.3"/>
  <cols>
    <col min="1" max="16384" width="8.88671875" style="51"/>
  </cols>
  <sheetData>
    <row r="8" spans="3:3" s="49" customFormat="1" x14ac:dyDescent="0.3"/>
    <row r="9" spans="3:3" s="49" customFormat="1" ht="23.4" x14ac:dyDescent="0.45">
      <c r="C9" s="50" t="s">
        <v>572</v>
      </c>
    </row>
    <row r="10" spans="3:3" s="49" customFormat="1" x14ac:dyDescent="0.3"/>
    <row r="11" spans="3:3" s="49" customFormat="1" ht="23.4" x14ac:dyDescent="0.45">
      <c r="C11" s="50" t="s">
        <v>573</v>
      </c>
    </row>
    <row r="12" spans="3:3" s="49" customFormat="1" x14ac:dyDescent="0.3"/>
    <row r="13" spans="3:3" s="49" customFormat="1" x14ac:dyDescent="0.3"/>
    <row r="14" spans="3:3" s="49" customFormat="1" x14ac:dyDescent="0.3"/>
    <row r="15" spans="3:3" s="49" customFormat="1" x14ac:dyDescent="0.3"/>
    <row r="16" spans="3:3" s="49" customFormat="1" x14ac:dyDescent="0.3"/>
    <row r="17" spans="3:3" s="49" customFormat="1" x14ac:dyDescent="0.3"/>
    <row r="18" spans="3:3" s="49" customFormat="1" x14ac:dyDescent="0.3"/>
    <row r="19" spans="3:3" s="49" customFormat="1" x14ac:dyDescent="0.3"/>
    <row r="20" spans="3:3" s="49" customFormat="1" ht="23.4" x14ac:dyDescent="0.45">
      <c r="C20" s="50" t="s">
        <v>574</v>
      </c>
    </row>
    <row r="21" spans="3:3" s="49" customFormat="1" x14ac:dyDescent="0.3"/>
    <row r="22" spans="3:3" s="49" customFormat="1" x14ac:dyDescent="0.3"/>
    <row r="23" spans="3:3" s="49" customFormat="1" x14ac:dyDescent="0.3"/>
    <row r="24" spans="3:3" s="49" customFormat="1" x14ac:dyDescent="0.3"/>
    <row r="25" spans="3:3" s="49" customFormat="1" x14ac:dyDescent="0.3"/>
    <row r="26" spans="3:3" s="49" customFormat="1" x14ac:dyDescent="0.3"/>
    <row r="27" spans="3:3" s="49" customFormat="1" x14ac:dyDescent="0.3"/>
    <row r="28" spans="3:3" s="49" customFormat="1" x14ac:dyDescent="0.3"/>
    <row r="29" spans="3:3" s="49" customFormat="1" x14ac:dyDescent="0.3"/>
    <row r="30" spans="3:3" s="49" customFormat="1" x14ac:dyDescent="0.3"/>
    <row r="31" spans="3:3" s="49" customFormat="1" x14ac:dyDescent="0.3"/>
    <row r="32" spans="3:3" s="49" customFormat="1" x14ac:dyDescent="0.3"/>
    <row r="33" s="49" customFormat="1" x14ac:dyDescent="0.3"/>
    <row r="34" s="49" customFormat="1" x14ac:dyDescent="0.3"/>
    <row r="35" s="49" customFormat="1" x14ac:dyDescent="0.3"/>
    <row r="36" s="49" customFormat="1" x14ac:dyDescent="0.3"/>
    <row r="37" s="49" customFormat="1" x14ac:dyDescent="0.3"/>
    <row r="38" s="49" customFormat="1" x14ac:dyDescent="0.3"/>
    <row r="39" s="49" customFormat="1" x14ac:dyDescent="0.3"/>
    <row r="40" s="49" customFormat="1" x14ac:dyDescent="0.3"/>
    <row r="41" s="49" customFormat="1" x14ac:dyDescent="0.3"/>
    <row r="42" s="49" customFormat="1" x14ac:dyDescent="0.3"/>
    <row r="43" s="49" customFormat="1" x14ac:dyDescent="0.3"/>
    <row r="44" s="49" customFormat="1" x14ac:dyDescent="0.3"/>
    <row r="45" s="49" customFormat="1" x14ac:dyDescent="0.3"/>
    <row r="46" s="49" customFormat="1" x14ac:dyDescent="0.3"/>
    <row r="47" s="49" customFormat="1" x14ac:dyDescent="0.3"/>
    <row r="48" s="49" customFormat="1" x14ac:dyDescent="0.3"/>
    <row r="49" s="49" customFormat="1" x14ac:dyDescent="0.3"/>
    <row r="50" s="49" customFormat="1" x14ac:dyDescent="0.3"/>
    <row r="51" s="49" customFormat="1" x14ac:dyDescent="0.3"/>
    <row r="52" s="49" customFormat="1" x14ac:dyDescent="0.3"/>
    <row r="53" s="49" customFormat="1" x14ac:dyDescent="0.3"/>
    <row r="54" s="49" customFormat="1" x14ac:dyDescent="0.3"/>
    <row r="55" s="49" customFormat="1" x14ac:dyDescent="0.3"/>
    <row r="56" s="49" customFormat="1" x14ac:dyDescent="0.3"/>
    <row r="57" s="49" customFormat="1" x14ac:dyDescent="0.3"/>
    <row r="58" s="49" customFormat="1" x14ac:dyDescent="0.3"/>
    <row r="59" s="49" customFormat="1" x14ac:dyDescent="0.3"/>
    <row r="60" s="49" customFormat="1" x14ac:dyDescent="0.3"/>
    <row r="61" s="49" customFormat="1" x14ac:dyDescent="0.3"/>
    <row r="62" s="49" customFormat="1" x14ac:dyDescent="0.3"/>
    <row r="63" s="49" customFormat="1" x14ac:dyDescent="0.3"/>
    <row r="64" s="49" customFormat="1" x14ac:dyDescent="0.3"/>
    <row r="65" s="49" customFormat="1" x14ac:dyDescent="0.3"/>
    <row r="66" s="49" customFormat="1" x14ac:dyDescent="0.3"/>
    <row r="67" s="49" customFormat="1" x14ac:dyDescent="0.3"/>
    <row r="68" s="49" customFormat="1" x14ac:dyDescent="0.3"/>
    <row r="69" s="49" customFormat="1" x14ac:dyDescent="0.3"/>
    <row r="70" s="49" customFormat="1" x14ac:dyDescent="0.3"/>
    <row r="71" s="49" customFormat="1" x14ac:dyDescent="0.3"/>
    <row r="72" s="49" customFormat="1" x14ac:dyDescent="0.3"/>
    <row r="73" s="49" customFormat="1" x14ac:dyDescent="0.3"/>
    <row r="74" s="49" customFormat="1" x14ac:dyDescent="0.3"/>
    <row r="75" s="49" customFormat="1" x14ac:dyDescent="0.3"/>
    <row r="76" s="49" customFormat="1" x14ac:dyDescent="0.3"/>
    <row r="77" s="49" customFormat="1" x14ac:dyDescent="0.3"/>
    <row r="78" s="49" customFormat="1" x14ac:dyDescent="0.3"/>
    <row r="79" s="49" customFormat="1" x14ac:dyDescent="0.3"/>
    <row r="80" s="49" customFormat="1" x14ac:dyDescent="0.3"/>
    <row r="81" s="49" customFormat="1" x14ac:dyDescent="0.3"/>
    <row r="82" s="49" customFormat="1" x14ac:dyDescent="0.3"/>
    <row r="83" s="49" customFormat="1" x14ac:dyDescent="0.3"/>
    <row r="84" s="49" customFormat="1" x14ac:dyDescent="0.3"/>
    <row r="85" s="49" customFormat="1" x14ac:dyDescent="0.3"/>
    <row r="86" s="49" customFormat="1" x14ac:dyDescent="0.3"/>
    <row r="87" s="49" customFormat="1" x14ac:dyDescent="0.3"/>
    <row r="88" s="49" customFormat="1" x14ac:dyDescent="0.3"/>
    <row r="89" s="49" customFormat="1" x14ac:dyDescent="0.3"/>
    <row r="90" s="49" customFormat="1" x14ac:dyDescent="0.3"/>
    <row r="91" s="49" customFormat="1" x14ac:dyDescent="0.3"/>
    <row r="92" s="49" customFormat="1" x14ac:dyDescent="0.3"/>
    <row r="93" s="49" customFormat="1" x14ac:dyDescent="0.3"/>
    <row r="94" s="49" customFormat="1" x14ac:dyDescent="0.3"/>
    <row r="95" s="49" customFormat="1" x14ac:dyDescent="0.3"/>
    <row r="96" s="49" customFormat="1" x14ac:dyDescent="0.3"/>
    <row r="97" s="49" customFormat="1" x14ac:dyDescent="0.3"/>
    <row r="98" s="49" customFormat="1" x14ac:dyDescent="0.3"/>
    <row r="99" s="49" customFormat="1" x14ac:dyDescent="0.3"/>
    <row r="100" s="49" customFormat="1" x14ac:dyDescent="0.3"/>
    <row r="101" s="49" customFormat="1" x14ac:dyDescent="0.3"/>
    <row r="102" s="49" customFormat="1" x14ac:dyDescent="0.3"/>
    <row r="103" s="49" customFormat="1" x14ac:dyDescent="0.3"/>
    <row r="104" s="49" customFormat="1" x14ac:dyDescent="0.3"/>
    <row r="105" s="49" customFormat="1" x14ac:dyDescent="0.3"/>
    <row r="106" s="49" customFormat="1" x14ac:dyDescent="0.3"/>
    <row r="107" s="49" customFormat="1" x14ac:dyDescent="0.3"/>
    <row r="108" s="49" customFormat="1" x14ac:dyDescent="0.3"/>
    <row r="109" s="49" customFormat="1" x14ac:dyDescent="0.3"/>
    <row r="110" s="49" customFormat="1" x14ac:dyDescent="0.3"/>
    <row r="111" s="49" customFormat="1" x14ac:dyDescent="0.3"/>
    <row r="112" s="49" customFormat="1" x14ac:dyDescent="0.3"/>
    <row r="113" s="49" customFormat="1" x14ac:dyDescent="0.3"/>
    <row r="114" s="49" customFormat="1" x14ac:dyDescent="0.3"/>
    <row r="115" s="49" customFormat="1" x14ac:dyDescent="0.3"/>
    <row r="116" s="49" customFormat="1" x14ac:dyDescent="0.3"/>
    <row r="117" s="49" customFormat="1" x14ac:dyDescent="0.3"/>
    <row r="118" s="49" customFormat="1" x14ac:dyDescent="0.3"/>
    <row r="119" s="49" customFormat="1" x14ac:dyDescent="0.3"/>
    <row r="120" s="49" customFormat="1" x14ac:dyDescent="0.3"/>
    <row r="121" s="49" customFormat="1" x14ac:dyDescent="0.3"/>
    <row r="122" s="49" customFormat="1" x14ac:dyDescent="0.3"/>
    <row r="123" s="49" customFormat="1" x14ac:dyDescent="0.3"/>
    <row r="124" s="49" customFormat="1" x14ac:dyDescent="0.3"/>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A9AF5-5D24-4F0A-87BB-3605D058F319}">
  <dimension ref="A8:Q210"/>
  <sheetViews>
    <sheetView workbookViewId="0">
      <selection activeCell="O207" sqref="O207"/>
    </sheetView>
  </sheetViews>
  <sheetFormatPr defaultRowHeight="14.4" x14ac:dyDescent="0.3"/>
  <cols>
    <col min="1" max="1" width="11.21875" style="1" bestFit="1" customWidth="1"/>
    <col min="2" max="2" width="13.77734375" bestFit="1" customWidth="1"/>
    <col min="3" max="3" width="11.6640625" bestFit="1" customWidth="1"/>
    <col min="4" max="4" width="8.88671875" hidden="1" customWidth="1"/>
    <col min="5" max="5" width="12.77734375" bestFit="1" customWidth="1"/>
    <col min="6" max="6" width="27.109375" bestFit="1" customWidth="1"/>
    <col min="7" max="7" width="9.109375" bestFit="1" customWidth="1"/>
    <col min="8" max="8" width="8.77734375" style="3" bestFit="1" customWidth="1"/>
    <col min="9" max="9" width="16.33203125" style="5" bestFit="1" customWidth="1"/>
    <col min="10" max="10" width="11.33203125" bestFit="1" customWidth="1"/>
    <col min="11" max="11" width="5.33203125" bestFit="1" customWidth="1"/>
    <col min="12" max="12" width="6.33203125" style="3" bestFit="1" customWidth="1"/>
    <col min="13" max="13" width="4.33203125" bestFit="1" customWidth="1"/>
    <col min="14" max="14" width="11.5546875" bestFit="1" customWidth="1"/>
    <col min="15" max="15" width="11.5546875" customWidth="1"/>
    <col min="16" max="16" width="9" bestFit="1" customWidth="1"/>
    <col min="17" max="17" width="13.77734375" bestFit="1" customWidth="1"/>
  </cols>
  <sheetData>
    <row r="8" spans="1:17" x14ac:dyDescent="0.3">
      <c r="A8" s="34" t="s">
        <v>776</v>
      </c>
      <c r="B8" s="11" t="s">
        <v>0</v>
      </c>
      <c r="C8" s="11" t="s">
        <v>1</v>
      </c>
      <c r="D8" s="11"/>
      <c r="E8" s="11" t="s">
        <v>578</v>
      </c>
      <c r="F8" s="11" t="s">
        <v>178</v>
      </c>
      <c r="G8" s="11" t="s">
        <v>533</v>
      </c>
      <c r="H8" s="35" t="s">
        <v>536</v>
      </c>
      <c r="I8" s="36" t="s">
        <v>579</v>
      </c>
      <c r="J8" s="11" t="s">
        <v>537</v>
      </c>
      <c r="K8" s="11" t="s">
        <v>538</v>
      </c>
      <c r="L8" s="37" t="s">
        <v>552</v>
      </c>
      <c r="M8" s="11" t="s">
        <v>539</v>
      </c>
      <c r="N8" s="11" t="s">
        <v>553</v>
      </c>
      <c r="O8" s="11" t="s">
        <v>571</v>
      </c>
      <c r="P8" s="11" t="s">
        <v>540</v>
      </c>
      <c r="Q8" s="11" t="s">
        <v>562</v>
      </c>
    </row>
    <row r="9" spans="1:17" ht="15" x14ac:dyDescent="0.3">
      <c r="A9" s="38">
        <v>1023</v>
      </c>
      <c r="B9" s="39">
        <v>44931</v>
      </c>
      <c r="C9" s="40">
        <v>44934</v>
      </c>
      <c r="D9" s="11"/>
      <c r="E9" s="41" t="s">
        <v>575</v>
      </c>
      <c r="F9" s="38" t="s">
        <v>532</v>
      </c>
      <c r="G9" s="11" t="s">
        <v>534</v>
      </c>
      <c r="H9" s="37">
        <v>25</v>
      </c>
      <c r="I9" s="42" t="s">
        <v>580</v>
      </c>
      <c r="J9" s="11" t="s">
        <v>554</v>
      </c>
      <c r="K9" s="38" t="s">
        <v>547</v>
      </c>
      <c r="L9" s="38">
        <v>1382</v>
      </c>
      <c r="M9" s="43">
        <v>1</v>
      </c>
      <c r="N9" s="11">
        <v>1382</v>
      </c>
      <c r="O9" s="11">
        <v>532</v>
      </c>
      <c r="P9" s="11" t="s">
        <v>541</v>
      </c>
      <c r="Q9" s="11" t="s">
        <v>563</v>
      </c>
    </row>
    <row r="10" spans="1:17" ht="15" x14ac:dyDescent="0.3">
      <c r="A10" s="38">
        <v>1064</v>
      </c>
      <c r="B10" s="39">
        <v>44932</v>
      </c>
      <c r="C10" s="40">
        <v>44935</v>
      </c>
      <c r="D10" s="11"/>
      <c r="E10" s="41" t="s">
        <v>575</v>
      </c>
      <c r="F10" s="38" t="s">
        <v>531</v>
      </c>
      <c r="G10" s="11" t="s">
        <v>534</v>
      </c>
      <c r="H10" s="37">
        <v>35</v>
      </c>
      <c r="I10" s="42" t="s">
        <v>581</v>
      </c>
      <c r="J10" s="11" t="s">
        <v>555</v>
      </c>
      <c r="K10" s="38" t="s">
        <v>548</v>
      </c>
      <c r="L10" s="38">
        <v>1049</v>
      </c>
      <c r="M10" s="11">
        <v>1</v>
      </c>
      <c r="N10" s="11">
        <v>1049</v>
      </c>
      <c r="O10" s="11">
        <v>199</v>
      </c>
      <c r="P10" s="11" t="s">
        <v>541</v>
      </c>
      <c r="Q10" s="11" t="s">
        <v>564</v>
      </c>
    </row>
    <row r="11" spans="1:17" ht="15" x14ac:dyDescent="0.3">
      <c r="A11" s="38">
        <v>1204</v>
      </c>
      <c r="B11" s="39">
        <v>44935</v>
      </c>
      <c r="C11" s="40">
        <v>44938</v>
      </c>
      <c r="D11" s="11"/>
      <c r="E11" s="41" t="s">
        <v>575</v>
      </c>
      <c r="F11" s="38" t="s">
        <v>530</v>
      </c>
      <c r="G11" s="11" t="s">
        <v>535</v>
      </c>
      <c r="H11" s="37">
        <v>23</v>
      </c>
      <c r="I11" s="42" t="s">
        <v>582</v>
      </c>
      <c r="J11" s="11" t="s">
        <v>556</v>
      </c>
      <c r="K11" s="38" t="s">
        <v>549</v>
      </c>
      <c r="L11" s="38">
        <v>1105</v>
      </c>
      <c r="M11" s="11">
        <v>1</v>
      </c>
      <c r="N11" s="11">
        <v>1105</v>
      </c>
      <c r="O11" s="11">
        <v>255</v>
      </c>
      <c r="P11" s="11" t="s">
        <v>542</v>
      </c>
      <c r="Q11" s="11" t="s">
        <v>565</v>
      </c>
    </row>
    <row r="12" spans="1:17" ht="15" x14ac:dyDescent="0.3">
      <c r="A12" s="38">
        <v>1205</v>
      </c>
      <c r="B12" s="39">
        <v>44937</v>
      </c>
      <c r="C12" s="40">
        <v>44940</v>
      </c>
      <c r="D12" s="11"/>
      <c r="E12" s="41" t="s">
        <v>576</v>
      </c>
      <c r="F12" s="38" t="s">
        <v>529</v>
      </c>
      <c r="G12" s="11" t="s">
        <v>534</v>
      </c>
      <c r="H12" s="37">
        <v>29</v>
      </c>
      <c r="I12" s="42" t="s">
        <v>583</v>
      </c>
      <c r="J12" s="11" t="s">
        <v>556</v>
      </c>
      <c r="K12" s="38" t="s">
        <v>180</v>
      </c>
      <c r="L12" s="38">
        <v>1796</v>
      </c>
      <c r="M12" s="11">
        <v>2</v>
      </c>
      <c r="N12" s="11">
        <v>3592</v>
      </c>
      <c r="O12" s="11">
        <v>2742</v>
      </c>
      <c r="P12" s="11" t="s">
        <v>543</v>
      </c>
      <c r="Q12" s="11" t="s">
        <v>565</v>
      </c>
    </row>
    <row r="13" spans="1:17" ht="15" x14ac:dyDescent="0.3">
      <c r="A13" s="38">
        <v>1206</v>
      </c>
      <c r="B13" s="39">
        <v>44941</v>
      </c>
      <c r="C13" s="40">
        <v>44944</v>
      </c>
      <c r="D13" s="11"/>
      <c r="E13" s="41" t="s">
        <v>576</v>
      </c>
      <c r="F13" s="38" t="s">
        <v>528</v>
      </c>
      <c r="G13" s="11" t="s">
        <v>535</v>
      </c>
      <c r="H13" s="37">
        <v>25</v>
      </c>
      <c r="I13" s="42" t="s">
        <v>584</v>
      </c>
      <c r="J13" s="11" t="s">
        <v>557</v>
      </c>
      <c r="K13" s="38" t="s">
        <v>550</v>
      </c>
      <c r="L13" s="38">
        <v>883</v>
      </c>
      <c r="M13" s="11">
        <v>1</v>
      </c>
      <c r="N13" s="11">
        <v>883</v>
      </c>
      <c r="O13" s="11">
        <v>33</v>
      </c>
      <c r="P13" s="11" t="s">
        <v>544</v>
      </c>
      <c r="Q13" s="11" t="s">
        <v>563</v>
      </c>
    </row>
    <row r="14" spans="1:17" ht="15" x14ac:dyDescent="0.3">
      <c r="A14" s="38">
        <v>1290</v>
      </c>
      <c r="B14" s="39">
        <v>44943</v>
      </c>
      <c r="C14" s="40">
        <v>44946</v>
      </c>
      <c r="D14" s="11"/>
      <c r="E14" s="41" t="s">
        <v>576</v>
      </c>
      <c r="F14" s="38" t="s">
        <v>527</v>
      </c>
      <c r="G14" s="11" t="s">
        <v>534</v>
      </c>
      <c r="H14" s="37">
        <v>25</v>
      </c>
      <c r="I14" s="42" t="s">
        <v>585</v>
      </c>
      <c r="J14" s="11" t="s">
        <v>558</v>
      </c>
      <c r="K14" s="38" t="s">
        <v>548</v>
      </c>
      <c r="L14" s="38">
        <v>1312</v>
      </c>
      <c r="M14" s="11">
        <v>1</v>
      </c>
      <c r="N14" s="11">
        <v>1312</v>
      </c>
      <c r="O14" s="11">
        <v>462</v>
      </c>
      <c r="P14" s="11" t="s">
        <v>543</v>
      </c>
      <c r="Q14" s="11" t="s">
        <v>564</v>
      </c>
    </row>
    <row r="15" spans="1:17" ht="15" x14ac:dyDescent="0.3">
      <c r="A15" s="38">
        <v>1345</v>
      </c>
      <c r="B15" s="39">
        <v>44946</v>
      </c>
      <c r="C15" s="40">
        <v>44949</v>
      </c>
      <c r="D15" s="11"/>
      <c r="E15" s="41" t="s">
        <v>576</v>
      </c>
      <c r="F15" s="38" t="s">
        <v>526</v>
      </c>
      <c r="G15" s="11" t="s">
        <v>535</v>
      </c>
      <c r="H15" s="37">
        <v>39</v>
      </c>
      <c r="I15" s="42" t="s">
        <v>586</v>
      </c>
      <c r="J15" s="11" t="s">
        <v>559</v>
      </c>
      <c r="K15" s="38" t="s">
        <v>551</v>
      </c>
      <c r="L15" s="38">
        <v>1944</v>
      </c>
      <c r="M15" s="11">
        <v>2</v>
      </c>
      <c r="N15" s="11">
        <v>3888</v>
      </c>
      <c r="O15" s="11">
        <v>3038</v>
      </c>
      <c r="P15" s="11" t="s">
        <v>545</v>
      </c>
      <c r="Q15" s="11" t="s">
        <v>566</v>
      </c>
    </row>
    <row r="16" spans="1:17" ht="15" x14ac:dyDescent="0.3">
      <c r="A16" s="38">
        <v>1398</v>
      </c>
      <c r="B16" s="39">
        <v>44948</v>
      </c>
      <c r="C16" s="40">
        <v>44951</v>
      </c>
      <c r="D16" s="11"/>
      <c r="E16" s="41" t="s">
        <v>576</v>
      </c>
      <c r="F16" s="38" t="s">
        <v>525</v>
      </c>
      <c r="G16" s="11" t="s">
        <v>534</v>
      </c>
      <c r="H16" s="37">
        <v>48</v>
      </c>
      <c r="I16" s="42" t="s">
        <v>587</v>
      </c>
      <c r="J16" s="11" t="s">
        <v>554</v>
      </c>
      <c r="K16" s="38" t="s">
        <v>547</v>
      </c>
      <c r="L16" s="38">
        <v>1265</v>
      </c>
      <c r="M16" s="11">
        <v>1</v>
      </c>
      <c r="N16" s="11">
        <v>1265</v>
      </c>
      <c r="O16" s="11">
        <v>415</v>
      </c>
      <c r="P16" s="11" t="s">
        <v>541</v>
      </c>
      <c r="Q16" s="11" t="s">
        <v>567</v>
      </c>
    </row>
    <row r="17" spans="1:17" ht="15" x14ac:dyDescent="0.3">
      <c r="A17" s="38">
        <v>1502</v>
      </c>
      <c r="B17" s="39">
        <v>44951</v>
      </c>
      <c r="C17" s="40">
        <v>44954</v>
      </c>
      <c r="D17" s="11"/>
      <c r="E17" s="41" t="s">
        <v>576</v>
      </c>
      <c r="F17" s="38" t="s">
        <v>524</v>
      </c>
      <c r="G17" s="11" t="s">
        <v>534</v>
      </c>
      <c r="H17" s="37">
        <v>51</v>
      </c>
      <c r="I17" s="42" t="s">
        <v>588</v>
      </c>
      <c r="J17" s="11" t="s">
        <v>554</v>
      </c>
      <c r="K17" s="38" t="s">
        <v>180</v>
      </c>
      <c r="L17" s="38">
        <v>1032</v>
      </c>
      <c r="M17" s="11">
        <v>1</v>
      </c>
      <c r="N17" s="11">
        <v>1032</v>
      </c>
      <c r="O17" s="11">
        <v>182</v>
      </c>
      <c r="P17" s="11" t="s">
        <v>546</v>
      </c>
      <c r="Q17" s="11" t="s">
        <v>568</v>
      </c>
    </row>
    <row r="18" spans="1:17" ht="15" x14ac:dyDescent="0.3">
      <c r="A18" s="38">
        <v>1547</v>
      </c>
      <c r="B18" s="39">
        <v>44954</v>
      </c>
      <c r="C18" s="40">
        <v>44957</v>
      </c>
      <c r="D18" s="11"/>
      <c r="E18" s="41" t="s">
        <v>576</v>
      </c>
      <c r="F18" s="38" t="s">
        <v>523</v>
      </c>
      <c r="G18" s="11" t="s">
        <v>535</v>
      </c>
      <c r="H18" s="37">
        <v>21</v>
      </c>
      <c r="I18" s="42" t="s">
        <v>589</v>
      </c>
      <c r="J18" s="11" t="s">
        <v>559</v>
      </c>
      <c r="K18" s="38" t="s">
        <v>550</v>
      </c>
      <c r="L18" s="38">
        <v>1521</v>
      </c>
      <c r="M18" s="11">
        <v>1</v>
      </c>
      <c r="N18" s="11">
        <v>1521</v>
      </c>
      <c r="O18" s="11">
        <v>671</v>
      </c>
      <c r="P18" s="11" t="s">
        <v>541</v>
      </c>
      <c r="Q18" s="11" t="s">
        <v>568</v>
      </c>
    </row>
    <row r="19" spans="1:17" ht="15" x14ac:dyDescent="0.3">
      <c r="A19" s="38">
        <v>1629</v>
      </c>
      <c r="B19" s="39">
        <v>44956</v>
      </c>
      <c r="C19" s="40">
        <v>44959</v>
      </c>
      <c r="D19" s="11"/>
      <c r="E19" s="41" t="s">
        <v>576</v>
      </c>
      <c r="F19" s="38" t="s">
        <v>522</v>
      </c>
      <c r="G19" s="11" t="s">
        <v>534</v>
      </c>
      <c r="H19" s="37">
        <v>19</v>
      </c>
      <c r="I19" s="42" t="s">
        <v>590</v>
      </c>
      <c r="J19" s="11" t="s">
        <v>560</v>
      </c>
      <c r="K19" s="38" t="s">
        <v>549</v>
      </c>
      <c r="L19" s="38">
        <v>857</v>
      </c>
      <c r="M19" s="11">
        <v>1</v>
      </c>
      <c r="N19" s="11">
        <v>857</v>
      </c>
      <c r="O19" s="11">
        <v>7</v>
      </c>
      <c r="P19" s="11" t="s">
        <v>541</v>
      </c>
      <c r="Q19" s="11" t="s">
        <v>569</v>
      </c>
    </row>
    <row r="20" spans="1:17" ht="15" x14ac:dyDescent="0.3">
      <c r="A20" s="38">
        <v>1789</v>
      </c>
      <c r="B20" s="39">
        <v>44958</v>
      </c>
      <c r="C20" s="40">
        <v>44961</v>
      </c>
      <c r="D20" s="11"/>
      <c r="E20" s="41" t="s">
        <v>576</v>
      </c>
      <c r="F20" s="38" t="s">
        <v>521</v>
      </c>
      <c r="G20" s="11" t="s">
        <v>535</v>
      </c>
      <c r="H20" s="37">
        <v>32</v>
      </c>
      <c r="I20" s="42" t="s">
        <v>591</v>
      </c>
      <c r="J20" s="11" t="s">
        <v>560</v>
      </c>
      <c r="K20" s="38" t="s">
        <v>180</v>
      </c>
      <c r="L20" s="38">
        <v>1467</v>
      </c>
      <c r="M20" s="11">
        <v>3</v>
      </c>
      <c r="N20" s="11">
        <v>4401</v>
      </c>
      <c r="O20" s="11">
        <v>3551</v>
      </c>
      <c r="P20" s="11" t="s">
        <v>541</v>
      </c>
      <c r="Q20" s="11" t="s">
        <v>563</v>
      </c>
    </row>
    <row r="21" spans="1:17" ht="15" x14ac:dyDescent="0.3">
      <c r="A21" s="38">
        <v>1852</v>
      </c>
      <c r="B21" s="39">
        <v>44959</v>
      </c>
      <c r="C21" s="40">
        <v>44962</v>
      </c>
      <c r="D21" s="11"/>
      <c r="E21" s="41" t="s">
        <v>576</v>
      </c>
      <c r="F21" s="38" t="s">
        <v>520</v>
      </c>
      <c r="G21" s="11" t="s">
        <v>535</v>
      </c>
      <c r="H21" s="37">
        <v>25</v>
      </c>
      <c r="I21" s="42" t="s">
        <v>592</v>
      </c>
      <c r="J21" s="11" t="s">
        <v>560</v>
      </c>
      <c r="K21" s="38" t="s">
        <v>551</v>
      </c>
      <c r="L21" s="38">
        <v>1159</v>
      </c>
      <c r="M21" s="11">
        <v>1</v>
      </c>
      <c r="N21" s="11">
        <v>1159</v>
      </c>
      <c r="O21" s="11">
        <v>309</v>
      </c>
      <c r="P21" s="11" t="s">
        <v>541</v>
      </c>
      <c r="Q21" s="11" t="s">
        <v>563</v>
      </c>
    </row>
    <row r="22" spans="1:17" ht="15" x14ac:dyDescent="0.3">
      <c r="A22" s="38">
        <v>1873</v>
      </c>
      <c r="B22" s="39">
        <v>44961</v>
      </c>
      <c r="C22" s="40">
        <v>44964</v>
      </c>
      <c r="D22" s="11"/>
      <c r="E22" s="41" t="s">
        <v>576</v>
      </c>
      <c r="F22" s="38" t="s">
        <v>519</v>
      </c>
      <c r="G22" s="11" t="s">
        <v>534</v>
      </c>
      <c r="H22" s="37">
        <v>29</v>
      </c>
      <c r="I22" s="42" t="s">
        <v>593</v>
      </c>
      <c r="J22" s="11" t="s">
        <v>555</v>
      </c>
      <c r="K22" s="38" t="s">
        <v>550</v>
      </c>
      <c r="L22" s="38">
        <v>1734</v>
      </c>
      <c r="M22" s="11">
        <v>1</v>
      </c>
      <c r="N22" s="11">
        <v>1734</v>
      </c>
      <c r="O22" s="11">
        <v>884</v>
      </c>
      <c r="P22" s="11" t="s">
        <v>544</v>
      </c>
      <c r="Q22" s="11" t="s">
        <v>568</v>
      </c>
    </row>
    <row r="23" spans="1:17" ht="15" x14ac:dyDescent="0.3">
      <c r="A23" s="38">
        <v>1876</v>
      </c>
      <c r="B23" s="39">
        <v>44962</v>
      </c>
      <c r="C23" s="40">
        <v>44965</v>
      </c>
      <c r="D23" s="11"/>
      <c r="E23" s="41" t="s">
        <v>576</v>
      </c>
      <c r="F23" s="38" t="s">
        <v>518</v>
      </c>
      <c r="G23" s="11" t="s">
        <v>534</v>
      </c>
      <c r="H23" s="37">
        <v>52</v>
      </c>
      <c r="I23" s="42" t="s">
        <v>594</v>
      </c>
      <c r="J23" s="11" t="s">
        <v>555</v>
      </c>
      <c r="K23" s="38" t="s">
        <v>548</v>
      </c>
      <c r="L23" s="38">
        <v>1112</v>
      </c>
      <c r="M23" s="11">
        <v>3</v>
      </c>
      <c r="N23" s="11">
        <v>3336</v>
      </c>
      <c r="O23" s="11">
        <v>2486</v>
      </c>
      <c r="P23" s="11" t="s">
        <v>543</v>
      </c>
      <c r="Q23" s="11" t="s">
        <v>567</v>
      </c>
    </row>
    <row r="24" spans="1:17" ht="15" x14ac:dyDescent="0.3">
      <c r="A24" s="38">
        <v>1879</v>
      </c>
      <c r="B24" s="39">
        <v>44964</v>
      </c>
      <c r="C24" s="40">
        <v>44967</v>
      </c>
      <c r="D24" s="11"/>
      <c r="E24" s="41" t="s">
        <v>576</v>
      </c>
      <c r="F24" s="38" t="s">
        <v>517</v>
      </c>
      <c r="G24" s="11" t="s">
        <v>534</v>
      </c>
      <c r="H24" s="37">
        <v>49</v>
      </c>
      <c r="I24" s="42" t="s">
        <v>595</v>
      </c>
      <c r="J24" s="11" t="s">
        <v>556</v>
      </c>
      <c r="K24" s="38" t="s">
        <v>547</v>
      </c>
      <c r="L24" s="38">
        <v>987</v>
      </c>
      <c r="M24" s="11">
        <v>2</v>
      </c>
      <c r="N24" s="11">
        <v>1974</v>
      </c>
      <c r="O24" s="11">
        <v>1124</v>
      </c>
      <c r="P24" s="11" t="s">
        <v>544</v>
      </c>
      <c r="Q24" s="11" t="s">
        <v>565</v>
      </c>
    </row>
    <row r="25" spans="1:17" ht="15" x14ac:dyDescent="0.3">
      <c r="A25" s="38">
        <v>2037</v>
      </c>
      <c r="B25" s="39">
        <v>44965</v>
      </c>
      <c r="C25" s="40">
        <v>44968</v>
      </c>
      <c r="D25" s="11"/>
      <c r="E25" s="41" t="s">
        <v>576</v>
      </c>
      <c r="F25" s="38" t="s">
        <v>516</v>
      </c>
      <c r="G25" s="11" t="s">
        <v>180</v>
      </c>
      <c r="H25" s="37">
        <v>26</v>
      </c>
      <c r="I25" s="42" t="s">
        <v>596</v>
      </c>
      <c r="J25" s="11" t="s">
        <v>557</v>
      </c>
      <c r="K25" s="38" t="s">
        <v>549</v>
      </c>
      <c r="L25" s="38">
        <v>1779</v>
      </c>
      <c r="M25" s="11">
        <v>2</v>
      </c>
      <c r="N25" s="11">
        <v>3558</v>
      </c>
      <c r="O25" s="11">
        <v>2708</v>
      </c>
      <c r="P25" s="11" t="s">
        <v>544</v>
      </c>
      <c r="Q25" s="11" t="s">
        <v>564</v>
      </c>
    </row>
    <row r="26" spans="1:17" ht="15" x14ac:dyDescent="0.3">
      <c r="A26" s="38">
        <v>2037</v>
      </c>
      <c r="B26" s="39">
        <v>44968</v>
      </c>
      <c r="C26" s="40">
        <v>44971</v>
      </c>
      <c r="D26" s="11"/>
      <c r="E26" s="41" t="s">
        <v>575</v>
      </c>
      <c r="F26" s="38" t="s">
        <v>515</v>
      </c>
      <c r="G26" s="11" t="s">
        <v>179</v>
      </c>
      <c r="H26" s="37">
        <v>26</v>
      </c>
      <c r="I26" s="42" t="s">
        <v>597</v>
      </c>
      <c r="J26" s="11" t="s">
        <v>561</v>
      </c>
      <c r="K26" s="38" t="s">
        <v>180</v>
      </c>
      <c r="L26" s="38">
        <v>868</v>
      </c>
      <c r="M26" s="11">
        <v>2</v>
      </c>
      <c r="N26" s="11">
        <v>1736</v>
      </c>
      <c r="O26" s="11">
        <v>886</v>
      </c>
      <c r="P26" s="11" t="s">
        <v>542</v>
      </c>
      <c r="Q26" s="11" t="s">
        <v>569</v>
      </c>
    </row>
    <row r="27" spans="1:17" ht="15" x14ac:dyDescent="0.3">
      <c r="A27" s="38">
        <v>2056</v>
      </c>
      <c r="B27" s="39">
        <v>44971</v>
      </c>
      <c r="C27" s="40">
        <v>44974</v>
      </c>
      <c r="D27" s="11"/>
      <c r="E27" s="41" t="s">
        <v>575</v>
      </c>
      <c r="F27" s="38" t="s">
        <v>514</v>
      </c>
      <c r="G27" s="11" t="s">
        <v>535</v>
      </c>
      <c r="H27" s="37">
        <v>52</v>
      </c>
      <c r="I27" s="42" t="s">
        <v>598</v>
      </c>
      <c r="J27" s="11" t="s">
        <v>556</v>
      </c>
      <c r="K27" s="38" t="s">
        <v>550</v>
      </c>
      <c r="L27" s="38">
        <v>1899</v>
      </c>
      <c r="M27" s="11">
        <v>1</v>
      </c>
      <c r="N27" s="11">
        <v>1899</v>
      </c>
      <c r="O27" s="11">
        <v>1049</v>
      </c>
      <c r="P27" s="11" t="s">
        <v>543</v>
      </c>
      <c r="Q27" s="11" t="s">
        <v>570</v>
      </c>
    </row>
    <row r="28" spans="1:17" ht="15" x14ac:dyDescent="0.3">
      <c r="A28" s="38">
        <v>2058</v>
      </c>
      <c r="B28" s="39">
        <v>44974</v>
      </c>
      <c r="C28" s="40">
        <v>44977</v>
      </c>
      <c r="D28" s="11"/>
      <c r="E28" s="41" t="s">
        <v>575</v>
      </c>
      <c r="F28" s="38" t="s">
        <v>513</v>
      </c>
      <c r="G28" s="11" t="s">
        <v>534</v>
      </c>
      <c r="H28" s="37">
        <v>47</v>
      </c>
      <c r="I28" s="42" t="s">
        <v>599</v>
      </c>
      <c r="J28" s="11" t="s">
        <v>554</v>
      </c>
      <c r="K28" s="38" t="s">
        <v>548</v>
      </c>
      <c r="L28" s="38">
        <v>1257</v>
      </c>
      <c r="M28" s="11">
        <v>2</v>
      </c>
      <c r="N28" s="11">
        <v>2514</v>
      </c>
      <c r="O28" s="11">
        <v>1664</v>
      </c>
      <c r="P28" s="11" t="s">
        <v>541</v>
      </c>
      <c r="Q28" s="11" t="s">
        <v>563</v>
      </c>
    </row>
    <row r="29" spans="1:17" ht="15" x14ac:dyDescent="0.3">
      <c r="A29" s="38">
        <v>2150</v>
      </c>
      <c r="B29" s="39">
        <v>44977</v>
      </c>
      <c r="C29" s="40">
        <v>44980</v>
      </c>
      <c r="D29" s="11"/>
      <c r="E29" s="41" t="s">
        <v>575</v>
      </c>
      <c r="F29" s="38" t="s">
        <v>512</v>
      </c>
      <c r="G29" s="11" t="s">
        <v>535</v>
      </c>
      <c r="H29" s="37">
        <v>42</v>
      </c>
      <c r="I29" s="42" t="s">
        <v>600</v>
      </c>
      <c r="J29" s="11" t="s">
        <v>557</v>
      </c>
      <c r="K29" s="38" t="s">
        <v>180</v>
      </c>
      <c r="L29" s="38">
        <v>1215</v>
      </c>
      <c r="M29" s="11">
        <v>1</v>
      </c>
      <c r="N29" s="11">
        <v>1215</v>
      </c>
      <c r="O29" s="11">
        <v>365</v>
      </c>
      <c r="P29" s="11" t="s">
        <v>541</v>
      </c>
      <c r="Q29" s="11" t="s">
        <v>563</v>
      </c>
    </row>
    <row r="30" spans="1:17" ht="15" x14ac:dyDescent="0.3">
      <c r="A30" s="38">
        <v>2154</v>
      </c>
      <c r="B30" s="39">
        <v>44980</v>
      </c>
      <c r="C30" s="40">
        <v>44983</v>
      </c>
      <c r="D30" s="11"/>
      <c r="E30" s="41" t="s">
        <v>576</v>
      </c>
      <c r="F30" s="38" t="s">
        <v>511</v>
      </c>
      <c r="G30" s="11" t="s">
        <v>534</v>
      </c>
      <c r="H30" s="37">
        <v>29</v>
      </c>
      <c r="I30" s="42" t="s">
        <v>601</v>
      </c>
      <c r="J30" s="11" t="s">
        <v>561</v>
      </c>
      <c r="K30" s="38" t="s">
        <v>548</v>
      </c>
      <c r="L30" s="38">
        <v>1376</v>
      </c>
      <c r="M30" s="11">
        <v>1</v>
      </c>
      <c r="N30" s="11">
        <v>1376</v>
      </c>
      <c r="O30" s="11">
        <v>526</v>
      </c>
      <c r="P30" s="11" t="s">
        <v>541</v>
      </c>
      <c r="Q30" s="11" t="s">
        <v>563</v>
      </c>
    </row>
    <row r="31" spans="1:17" ht="15" x14ac:dyDescent="0.3">
      <c r="A31" s="38">
        <v>2165</v>
      </c>
      <c r="B31" s="39">
        <v>44983</v>
      </c>
      <c r="C31" s="40">
        <v>44986</v>
      </c>
      <c r="D31" s="11"/>
      <c r="E31" s="41" t="s">
        <v>576</v>
      </c>
      <c r="F31" s="38" t="s">
        <v>510</v>
      </c>
      <c r="G31" s="11" t="s">
        <v>535</v>
      </c>
      <c r="H31" s="37">
        <v>26</v>
      </c>
      <c r="I31" s="42" t="s">
        <v>602</v>
      </c>
      <c r="J31" s="11" t="s">
        <v>558</v>
      </c>
      <c r="K31" s="38" t="s">
        <v>547</v>
      </c>
      <c r="L31" s="38">
        <v>1388</v>
      </c>
      <c r="M31" s="11">
        <v>1</v>
      </c>
      <c r="N31" s="11">
        <v>1388</v>
      </c>
      <c r="O31" s="11">
        <v>538</v>
      </c>
      <c r="P31" s="11" t="s">
        <v>541</v>
      </c>
      <c r="Q31" s="11" t="s">
        <v>568</v>
      </c>
    </row>
    <row r="32" spans="1:17" ht="15" x14ac:dyDescent="0.3">
      <c r="A32" s="38">
        <v>2190</v>
      </c>
      <c r="B32" s="39">
        <v>44986</v>
      </c>
      <c r="C32" s="40">
        <v>44989</v>
      </c>
      <c r="D32" s="11"/>
      <c r="E32" s="41" t="s">
        <v>575</v>
      </c>
      <c r="F32" s="38" t="s">
        <v>509</v>
      </c>
      <c r="G32" s="11" t="s">
        <v>534</v>
      </c>
      <c r="H32" s="37">
        <v>24</v>
      </c>
      <c r="I32" s="42" t="s">
        <v>603</v>
      </c>
      <c r="J32" s="11" t="s">
        <v>556</v>
      </c>
      <c r="K32" s="38" t="s">
        <v>551</v>
      </c>
      <c r="L32" s="38">
        <v>1980</v>
      </c>
      <c r="M32" s="11">
        <v>1</v>
      </c>
      <c r="N32" s="11">
        <v>1980</v>
      </c>
      <c r="O32" s="11">
        <v>1130</v>
      </c>
      <c r="P32" s="11" t="s">
        <v>541</v>
      </c>
      <c r="Q32" s="11" t="s">
        <v>567</v>
      </c>
    </row>
    <row r="33" spans="1:17" ht="15" x14ac:dyDescent="0.3">
      <c r="A33" s="38">
        <v>2356</v>
      </c>
      <c r="B33" s="39">
        <v>44988</v>
      </c>
      <c r="C33" s="40">
        <v>44991</v>
      </c>
      <c r="D33" s="11"/>
      <c r="E33" s="41" t="s">
        <v>576</v>
      </c>
      <c r="F33" s="38" t="s">
        <v>508</v>
      </c>
      <c r="G33" s="11" t="s">
        <v>534</v>
      </c>
      <c r="H33" s="37">
        <v>24</v>
      </c>
      <c r="I33" s="42" t="s">
        <v>583</v>
      </c>
      <c r="J33" s="11" t="s">
        <v>554</v>
      </c>
      <c r="K33" s="38" t="s">
        <v>550</v>
      </c>
      <c r="L33" s="38">
        <v>1357</v>
      </c>
      <c r="M33" s="11">
        <v>1</v>
      </c>
      <c r="N33" s="11">
        <v>1357</v>
      </c>
      <c r="O33" s="11">
        <v>507</v>
      </c>
      <c r="P33" s="11" t="s">
        <v>542</v>
      </c>
      <c r="Q33" s="11" t="s">
        <v>569</v>
      </c>
    </row>
    <row r="34" spans="1:17" ht="15" x14ac:dyDescent="0.3">
      <c r="A34" s="38">
        <v>2398</v>
      </c>
      <c r="B34" s="39">
        <v>44989</v>
      </c>
      <c r="C34" s="40">
        <v>44992</v>
      </c>
      <c r="D34" s="11"/>
      <c r="E34" s="41" t="s">
        <v>575</v>
      </c>
      <c r="F34" s="38" t="s">
        <v>507</v>
      </c>
      <c r="G34" s="11" t="s">
        <v>534</v>
      </c>
      <c r="H34" s="37">
        <v>28</v>
      </c>
      <c r="I34" s="42" t="s">
        <v>604</v>
      </c>
      <c r="J34" s="11" t="s">
        <v>555</v>
      </c>
      <c r="K34" s="38" t="s">
        <v>549</v>
      </c>
      <c r="L34" s="38">
        <v>1025</v>
      </c>
      <c r="M34" s="11">
        <v>2</v>
      </c>
      <c r="N34" s="11">
        <v>2050</v>
      </c>
      <c r="O34" s="11">
        <v>1200</v>
      </c>
      <c r="P34" s="11" t="s">
        <v>542</v>
      </c>
      <c r="Q34" s="11" t="s">
        <v>565</v>
      </c>
    </row>
    <row r="35" spans="1:17" ht="15" x14ac:dyDescent="0.3">
      <c r="A35" s="38">
        <v>2456</v>
      </c>
      <c r="B35" s="39">
        <v>44991</v>
      </c>
      <c r="C35" s="40">
        <v>44994</v>
      </c>
      <c r="D35" s="11"/>
      <c r="E35" s="41" t="s">
        <v>575</v>
      </c>
      <c r="F35" s="38" t="s">
        <v>506</v>
      </c>
      <c r="G35" s="11" t="s">
        <v>534</v>
      </c>
      <c r="H35" s="37">
        <v>25</v>
      </c>
      <c r="I35" s="42" t="s">
        <v>605</v>
      </c>
      <c r="J35" s="11" t="s">
        <v>556</v>
      </c>
      <c r="K35" s="38" t="s">
        <v>550</v>
      </c>
      <c r="L35" s="38">
        <v>892</v>
      </c>
      <c r="M35" s="11">
        <v>1</v>
      </c>
      <c r="N35" s="11">
        <v>892</v>
      </c>
      <c r="O35" s="11">
        <v>42</v>
      </c>
      <c r="P35" s="11" t="s">
        <v>542</v>
      </c>
      <c r="Q35" s="11" t="s">
        <v>570</v>
      </c>
    </row>
    <row r="36" spans="1:17" ht="15" x14ac:dyDescent="0.3">
      <c r="A36" s="38">
        <v>2468</v>
      </c>
      <c r="B36" s="39">
        <v>44992</v>
      </c>
      <c r="C36" s="40">
        <v>44995</v>
      </c>
      <c r="D36" s="11"/>
      <c r="E36" s="41" t="s">
        <v>576</v>
      </c>
      <c r="F36" s="38" t="s">
        <v>505</v>
      </c>
      <c r="G36" s="11" t="s">
        <v>534</v>
      </c>
      <c r="H36" s="37">
        <v>21</v>
      </c>
      <c r="I36" s="42" t="s">
        <v>606</v>
      </c>
      <c r="J36" s="11" t="s">
        <v>556</v>
      </c>
      <c r="K36" s="38" t="s">
        <v>180</v>
      </c>
      <c r="L36" s="38">
        <v>1863</v>
      </c>
      <c r="M36" s="11">
        <v>1</v>
      </c>
      <c r="N36" s="11">
        <v>1863</v>
      </c>
      <c r="O36" s="11">
        <v>1013</v>
      </c>
      <c r="P36" s="11" t="s">
        <v>542</v>
      </c>
      <c r="Q36" s="11" t="s">
        <v>563</v>
      </c>
    </row>
    <row r="37" spans="1:17" ht="15" x14ac:dyDescent="0.3">
      <c r="A37" s="38">
        <v>2485</v>
      </c>
      <c r="B37" s="39">
        <v>44994</v>
      </c>
      <c r="C37" s="40">
        <v>44997</v>
      </c>
      <c r="D37" s="11"/>
      <c r="E37" s="41" t="s">
        <v>576</v>
      </c>
      <c r="F37" s="38" t="s">
        <v>504</v>
      </c>
      <c r="G37" s="11" t="s">
        <v>534</v>
      </c>
      <c r="H37" s="37">
        <v>19</v>
      </c>
      <c r="I37" s="42" t="s">
        <v>607</v>
      </c>
      <c r="J37" s="11" t="s">
        <v>556</v>
      </c>
      <c r="K37" s="38" t="s">
        <v>547</v>
      </c>
      <c r="L37" s="38">
        <v>1374</v>
      </c>
      <c r="M37" s="11">
        <v>1</v>
      </c>
      <c r="N37" s="11">
        <v>1374</v>
      </c>
      <c r="O37" s="11">
        <v>524</v>
      </c>
      <c r="P37" s="11" t="s">
        <v>541</v>
      </c>
      <c r="Q37" s="11" t="s">
        <v>564</v>
      </c>
    </row>
    <row r="38" spans="1:17" ht="15" x14ac:dyDescent="0.3">
      <c r="A38" s="38">
        <v>2690</v>
      </c>
      <c r="B38" s="39">
        <v>44995</v>
      </c>
      <c r="C38" s="40">
        <v>44998</v>
      </c>
      <c r="D38" s="11"/>
      <c r="E38" s="41" t="s">
        <v>576</v>
      </c>
      <c r="F38" s="38" t="s">
        <v>503</v>
      </c>
      <c r="G38" s="11" t="s">
        <v>534</v>
      </c>
      <c r="H38" s="37">
        <v>29</v>
      </c>
      <c r="I38" s="42" t="s">
        <v>608</v>
      </c>
      <c r="J38" s="11" t="s">
        <v>554</v>
      </c>
      <c r="K38" s="38" t="s">
        <v>548</v>
      </c>
      <c r="L38" s="38">
        <v>1173</v>
      </c>
      <c r="M38" s="11">
        <v>1</v>
      </c>
      <c r="N38" s="11">
        <v>1173</v>
      </c>
      <c r="O38" s="11">
        <v>323</v>
      </c>
      <c r="P38" s="11" t="s">
        <v>541</v>
      </c>
      <c r="Q38" s="11" t="s">
        <v>565</v>
      </c>
    </row>
    <row r="39" spans="1:17" ht="15" x14ac:dyDescent="0.3">
      <c r="A39" s="38">
        <v>2790</v>
      </c>
      <c r="B39" s="39">
        <v>44997</v>
      </c>
      <c r="C39" s="40">
        <v>45000</v>
      </c>
      <c r="D39" s="11"/>
      <c r="E39" s="41" t="s">
        <v>576</v>
      </c>
      <c r="F39" s="38" t="s">
        <v>502</v>
      </c>
      <c r="G39" s="11" t="s">
        <v>535</v>
      </c>
      <c r="H39" s="37">
        <v>20</v>
      </c>
      <c r="I39" s="42" t="s">
        <v>609</v>
      </c>
      <c r="J39" s="11" t="s">
        <v>558</v>
      </c>
      <c r="K39" s="38" t="s">
        <v>551</v>
      </c>
      <c r="L39" s="38">
        <v>1875</v>
      </c>
      <c r="M39" s="11">
        <v>1</v>
      </c>
      <c r="N39" s="11">
        <v>1875</v>
      </c>
      <c r="O39" s="11">
        <v>1025</v>
      </c>
      <c r="P39" s="11" t="s">
        <v>541</v>
      </c>
      <c r="Q39" s="11" t="s">
        <v>565</v>
      </c>
    </row>
    <row r="40" spans="1:17" ht="15" x14ac:dyDescent="0.3">
      <c r="A40" s="38">
        <v>2850</v>
      </c>
      <c r="B40" s="39">
        <v>44998</v>
      </c>
      <c r="C40" s="40">
        <v>45001</v>
      </c>
      <c r="D40" s="11"/>
      <c r="E40" s="41" t="s">
        <v>576</v>
      </c>
      <c r="F40" s="38" t="s">
        <v>501</v>
      </c>
      <c r="G40" s="11" t="s">
        <v>534</v>
      </c>
      <c r="H40" s="37">
        <v>32</v>
      </c>
      <c r="I40" s="42" t="s">
        <v>610</v>
      </c>
      <c r="J40" s="11" t="s">
        <v>561</v>
      </c>
      <c r="K40" s="38" t="s">
        <v>549</v>
      </c>
      <c r="L40" s="38">
        <v>1596</v>
      </c>
      <c r="M40" s="11">
        <v>1</v>
      </c>
      <c r="N40" s="11">
        <v>1596</v>
      </c>
      <c r="O40" s="11">
        <v>746</v>
      </c>
      <c r="P40" s="11" t="s">
        <v>541</v>
      </c>
      <c r="Q40" s="11" t="s">
        <v>563</v>
      </c>
    </row>
    <row r="41" spans="1:17" ht="15" x14ac:dyDescent="0.3">
      <c r="A41" s="38">
        <v>2906</v>
      </c>
      <c r="B41" s="39">
        <v>45000</v>
      </c>
      <c r="C41" s="40">
        <v>45003</v>
      </c>
      <c r="D41" s="11"/>
      <c r="E41" s="41" t="s">
        <v>576</v>
      </c>
      <c r="F41" s="38" t="s">
        <v>500</v>
      </c>
      <c r="G41" s="11" t="s">
        <v>534</v>
      </c>
      <c r="H41" s="37">
        <v>39</v>
      </c>
      <c r="I41" s="42" t="s">
        <v>611</v>
      </c>
      <c r="J41" s="11" t="s">
        <v>560</v>
      </c>
      <c r="K41" s="38" t="s">
        <v>550</v>
      </c>
      <c r="L41" s="38">
        <v>943</v>
      </c>
      <c r="M41" s="11">
        <v>1</v>
      </c>
      <c r="N41" s="11">
        <v>943</v>
      </c>
      <c r="O41" s="11">
        <v>93</v>
      </c>
      <c r="P41" s="11" t="s">
        <v>546</v>
      </c>
      <c r="Q41" s="11" t="s">
        <v>564</v>
      </c>
    </row>
    <row r="42" spans="1:17" ht="15" x14ac:dyDescent="0.3">
      <c r="A42" s="38">
        <v>2938</v>
      </c>
      <c r="B42" s="39">
        <v>45003</v>
      </c>
      <c r="C42" s="40">
        <v>45006</v>
      </c>
      <c r="D42" s="11"/>
      <c r="E42" s="41" t="s">
        <v>576</v>
      </c>
      <c r="F42" s="38" t="s">
        <v>499</v>
      </c>
      <c r="G42" s="11" t="s">
        <v>534</v>
      </c>
      <c r="H42" s="37">
        <v>34</v>
      </c>
      <c r="I42" s="42" t="s">
        <v>612</v>
      </c>
      <c r="J42" s="11" t="s">
        <v>560</v>
      </c>
      <c r="K42" s="38" t="s">
        <v>180</v>
      </c>
      <c r="L42" s="38">
        <v>1222</v>
      </c>
      <c r="M42" s="11">
        <v>3</v>
      </c>
      <c r="N42" s="11">
        <v>3666</v>
      </c>
      <c r="O42" s="11">
        <v>2816</v>
      </c>
      <c r="P42" s="11" t="s">
        <v>546</v>
      </c>
      <c r="Q42" s="11" t="s">
        <v>566</v>
      </c>
    </row>
    <row r="43" spans="1:17" ht="15" x14ac:dyDescent="0.3">
      <c r="A43" s="38">
        <v>2951</v>
      </c>
      <c r="B43" s="39">
        <v>45006</v>
      </c>
      <c r="C43" s="40">
        <v>45009</v>
      </c>
      <c r="D43" s="11"/>
      <c r="E43" s="41" t="s">
        <v>575</v>
      </c>
      <c r="F43" s="38" t="s">
        <v>498</v>
      </c>
      <c r="G43" s="11" t="s">
        <v>534</v>
      </c>
      <c r="H43" s="37">
        <v>43</v>
      </c>
      <c r="I43" s="42" t="s">
        <v>613</v>
      </c>
      <c r="J43" s="11" t="s">
        <v>557</v>
      </c>
      <c r="K43" s="38" t="s">
        <v>547</v>
      </c>
      <c r="L43" s="38">
        <v>1783</v>
      </c>
      <c r="M43" s="11">
        <v>1</v>
      </c>
      <c r="N43" s="11">
        <v>1783</v>
      </c>
      <c r="O43" s="11">
        <v>933</v>
      </c>
      <c r="P43" s="11" t="s">
        <v>543</v>
      </c>
      <c r="Q43" s="11" t="s">
        <v>567</v>
      </c>
    </row>
    <row r="44" spans="1:17" ht="15" x14ac:dyDescent="0.3">
      <c r="A44" s="38">
        <v>3018</v>
      </c>
      <c r="B44" s="39">
        <v>45009</v>
      </c>
      <c r="C44" s="40">
        <v>45012</v>
      </c>
      <c r="D44" s="11"/>
      <c r="E44" s="41" t="s">
        <v>577</v>
      </c>
      <c r="F44" s="38" t="s">
        <v>497</v>
      </c>
      <c r="G44" s="11" t="s">
        <v>534</v>
      </c>
      <c r="H44" s="37">
        <v>47</v>
      </c>
      <c r="I44" s="42" t="s">
        <v>614</v>
      </c>
      <c r="J44" s="11" t="s">
        <v>559</v>
      </c>
      <c r="K44" s="38" t="s">
        <v>548</v>
      </c>
      <c r="L44" s="38">
        <v>1810</v>
      </c>
      <c r="M44" s="11">
        <v>1</v>
      </c>
      <c r="N44" s="11">
        <v>1810</v>
      </c>
      <c r="O44" s="11">
        <v>960</v>
      </c>
      <c r="P44" s="11" t="s">
        <v>543</v>
      </c>
      <c r="Q44" s="11" t="s">
        <v>568</v>
      </c>
    </row>
    <row r="45" spans="1:17" ht="15" x14ac:dyDescent="0.3">
      <c r="A45" s="38">
        <v>3045</v>
      </c>
      <c r="B45" s="39">
        <v>45012</v>
      </c>
      <c r="C45" s="40">
        <v>45015</v>
      </c>
      <c r="D45" s="11"/>
      <c r="E45" s="41" t="s">
        <v>577</v>
      </c>
      <c r="F45" s="38" t="s">
        <v>496</v>
      </c>
      <c r="G45" s="11" t="s">
        <v>535</v>
      </c>
      <c r="H45" s="37">
        <v>31</v>
      </c>
      <c r="I45" s="42" t="s">
        <v>615</v>
      </c>
      <c r="J45" s="11" t="s">
        <v>554</v>
      </c>
      <c r="K45" s="38" t="s">
        <v>551</v>
      </c>
      <c r="L45" s="38">
        <v>1325</v>
      </c>
      <c r="M45" s="11">
        <v>2</v>
      </c>
      <c r="N45" s="11">
        <v>2650</v>
      </c>
      <c r="O45" s="11">
        <v>1800</v>
      </c>
      <c r="P45" s="11" t="s">
        <v>544</v>
      </c>
      <c r="Q45" s="11" t="s">
        <v>568</v>
      </c>
    </row>
    <row r="46" spans="1:17" ht="15" x14ac:dyDescent="0.3">
      <c r="A46" s="38">
        <v>3047</v>
      </c>
      <c r="B46" s="39">
        <v>45019</v>
      </c>
      <c r="C46" s="40">
        <v>45022</v>
      </c>
      <c r="D46" s="11"/>
      <c r="E46" s="41" t="s">
        <v>576</v>
      </c>
      <c r="F46" s="38" t="s">
        <v>495</v>
      </c>
      <c r="G46" s="11" t="s">
        <v>534</v>
      </c>
      <c r="H46" s="37">
        <v>35</v>
      </c>
      <c r="I46" s="42" t="s">
        <v>616</v>
      </c>
      <c r="J46" s="11" t="s">
        <v>555</v>
      </c>
      <c r="K46" s="38" t="s">
        <v>549</v>
      </c>
      <c r="L46" s="38">
        <v>1856</v>
      </c>
      <c r="M46" s="11">
        <v>2</v>
      </c>
      <c r="N46" s="11">
        <v>3712</v>
      </c>
      <c r="O46" s="11">
        <v>2862</v>
      </c>
      <c r="P46" s="11" t="s">
        <v>542</v>
      </c>
      <c r="Q46" s="11" t="s">
        <v>563</v>
      </c>
    </row>
    <row r="47" spans="1:17" ht="15" x14ac:dyDescent="0.3">
      <c r="A47" s="38">
        <v>3057</v>
      </c>
      <c r="B47" s="39">
        <v>45020</v>
      </c>
      <c r="C47" s="40">
        <v>45023</v>
      </c>
      <c r="D47" s="11"/>
      <c r="E47" s="41" t="s">
        <v>576</v>
      </c>
      <c r="F47" s="38" t="s">
        <v>494</v>
      </c>
      <c r="G47" s="11" t="s">
        <v>179</v>
      </c>
      <c r="H47" s="44">
        <v>21</v>
      </c>
      <c r="I47" s="42" t="s">
        <v>617</v>
      </c>
      <c r="J47" s="11" t="s">
        <v>555</v>
      </c>
      <c r="K47" s="38" t="s">
        <v>547</v>
      </c>
      <c r="L47" s="38">
        <v>1184</v>
      </c>
      <c r="M47" s="11">
        <v>2</v>
      </c>
      <c r="N47" s="11">
        <v>2368</v>
      </c>
      <c r="O47" s="11">
        <v>1518</v>
      </c>
      <c r="P47" s="11" t="s">
        <v>543</v>
      </c>
      <c r="Q47" s="11" t="s">
        <v>563</v>
      </c>
    </row>
    <row r="48" spans="1:17" ht="15" x14ac:dyDescent="0.3">
      <c r="A48" s="38">
        <v>3068</v>
      </c>
      <c r="B48" s="39">
        <v>45022</v>
      </c>
      <c r="C48" s="40">
        <v>45025</v>
      </c>
      <c r="D48" s="11"/>
      <c r="E48" s="41" t="s">
        <v>576</v>
      </c>
      <c r="F48" s="38" t="s">
        <v>493</v>
      </c>
      <c r="G48" s="11" t="s">
        <v>534</v>
      </c>
      <c r="H48" s="44">
        <v>23</v>
      </c>
      <c r="I48" s="42" t="s">
        <v>618</v>
      </c>
      <c r="J48" s="11" t="s">
        <v>556</v>
      </c>
      <c r="K48" s="38" t="s">
        <v>550</v>
      </c>
      <c r="L48" s="38">
        <v>1772</v>
      </c>
      <c r="M48" s="11">
        <v>2</v>
      </c>
      <c r="N48" s="11">
        <v>3544</v>
      </c>
      <c r="O48" s="11">
        <v>2694</v>
      </c>
      <c r="P48" s="11" t="s">
        <v>543</v>
      </c>
      <c r="Q48" s="11" t="s">
        <v>563</v>
      </c>
    </row>
    <row r="49" spans="1:17" ht="15" x14ac:dyDescent="0.3">
      <c r="A49" s="38">
        <v>3289</v>
      </c>
      <c r="B49" s="39">
        <v>45025</v>
      </c>
      <c r="C49" s="40">
        <v>45028</v>
      </c>
      <c r="D49" s="11"/>
      <c r="E49" s="41" t="s">
        <v>576</v>
      </c>
      <c r="F49" s="38" t="s">
        <v>492</v>
      </c>
      <c r="G49" s="11" t="s">
        <v>534</v>
      </c>
      <c r="H49" s="44">
        <v>25</v>
      </c>
      <c r="I49" s="42" t="s">
        <v>619</v>
      </c>
      <c r="J49" s="11" t="s">
        <v>555</v>
      </c>
      <c r="K49" s="38" t="s">
        <v>548</v>
      </c>
      <c r="L49" s="38">
        <v>1615</v>
      </c>
      <c r="M49" s="11">
        <v>2</v>
      </c>
      <c r="N49" s="11">
        <v>3230</v>
      </c>
      <c r="O49" s="11">
        <v>2380</v>
      </c>
      <c r="P49" s="11" t="s">
        <v>542</v>
      </c>
      <c r="Q49" s="11" t="s">
        <v>563</v>
      </c>
    </row>
    <row r="50" spans="1:17" ht="15" x14ac:dyDescent="0.3">
      <c r="A50" s="38">
        <v>3298</v>
      </c>
      <c r="B50" s="39">
        <v>45028</v>
      </c>
      <c r="C50" s="40">
        <v>45031</v>
      </c>
      <c r="D50" s="11"/>
      <c r="E50" s="41" t="s">
        <v>576</v>
      </c>
      <c r="F50" s="38" t="s">
        <v>491</v>
      </c>
      <c r="G50" s="11" t="s">
        <v>534</v>
      </c>
      <c r="H50" s="44">
        <v>28</v>
      </c>
      <c r="I50" s="42" t="s">
        <v>620</v>
      </c>
      <c r="J50" s="11" t="s">
        <v>555</v>
      </c>
      <c r="K50" s="38" t="s">
        <v>180</v>
      </c>
      <c r="L50" s="38">
        <v>1196</v>
      </c>
      <c r="M50" s="11">
        <v>2</v>
      </c>
      <c r="N50" s="11">
        <v>2392</v>
      </c>
      <c r="O50" s="11">
        <v>1542</v>
      </c>
      <c r="P50" s="11" t="s">
        <v>541</v>
      </c>
      <c r="Q50" s="11" t="s">
        <v>563</v>
      </c>
    </row>
    <row r="51" spans="1:17" ht="15" x14ac:dyDescent="0.3">
      <c r="A51" s="38">
        <v>3401</v>
      </c>
      <c r="B51" s="39">
        <v>45031</v>
      </c>
      <c r="C51" s="40">
        <v>45034</v>
      </c>
      <c r="D51" s="11"/>
      <c r="E51" s="41" t="s">
        <v>576</v>
      </c>
      <c r="F51" s="38" t="s">
        <v>490</v>
      </c>
      <c r="G51" s="11" t="s">
        <v>535</v>
      </c>
      <c r="H51" s="44">
        <v>20</v>
      </c>
      <c r="I51" s="42" t="s">
        <v>621</v>
      </c>
      <c r="J51" s="11" t="s">
        <v>556</v>
      </c>
      <c r="K51" s="38" t="s">
        <v>549</v>
      </c>
      <c r="L51" s="38">
        <v>810</v>
      </c>
      <c r="M51" s="11">
        <v>1</v>
      </c>
      <c r="N51" s="11">
        <v>810</v>
      </c>
      <c r="O51" s="11">
        <v>-40</v>
      </c>
      <c r="P51" s="11" t="s">
        <v>546</v>
      </c>
      <c r="Q51" s="11" t="s">
        <v>563</v>
      </c>
    </row>
    <row r="52" spans="1:17" ht="15" x14ac:dyDescent="0.3">
      <c r="A52" s="38">
        <v>3457</v>
      </c>
      <c r="B52" s="39">
        <v>45034</v>
      </c>
      <c r="C52" s="40">
        <v>45037</v>
      </c>
      <c r="D52" s="11"/>
      <c r="E52" s="41" t="s">
        <v>576</v>
      </c>
      <c r="F52" s="38" t="s">
        <v>489</v>
      </c>
      <c r="G52" s="11" t="s">
        <v>535</v>
      </c>
      <c r="H52" s="44">
        <v>26</v>
      </c>
      <c r="I52" s="42" t="s">
        <v>622</v>
      </c>
      <c r="J52" s="11" t="s">
        <v>557</v>
      </c>
      <c r="K52" s="38" t="s">
        <v>551</v>
      </c>
      <c r="L52" s="38">
        <v>1178</v>
      </c>
      <c r="M52" s="11">
        <v>1</v>
      </c>
      <c r="N52" s="11">
        <v>1178</v>
      </c>
      <c r="O52" s="11">
        <v>328</v>
      </c>
      <c r="P52" s="11" t="s">
        <v>544</v>
      </c>
      <c r="Q52" s="11" t="s">
        <v>563</v>
      </c>
    </row>
    <row r="53" spans="1:17" ht="15" x14ac:dyDescent="0.3">
      <c r="A53" s="38">
        <v>3457</v>
      </c>
      <c r="B53" s="39">
        <v>45037</v>
      </c>
      <c r="C53" s="40">
        <v>45040</v>
      </c>
      <c r="D53" s="11"/>
      <c r="E53" s="41" t="s">
        <v>577</v>
      </c>
      <c r="F53" s="38" t="s">
        <v>488</v>
      </c>
      <c r="G53" s="11" t="s">
        <v>535</v>
      </c>
      <c r="H53" s="44">
        <v>24</v>
      </c>
      <c r="I53" s="42" t="s">
        <v>623</v>
      </c>
      <c r="J53" s="11" t="s">
        <v>557</v>
      </c>
      <c r="K53" s="38" t="s">
        <v>180</v>
      </c>
      <c r="L53" s="38">
        <v>1657</v>
      </c>
      <c r="M53" s="11">
        <v>2</v>
      </c>
      <c r="N53" s="11">
        <v>3314</v>
      </c>
      <c r="O53" s="11">
        <v>2464</v>
      </c>
      <c r="P53" s="11" t="s">
        <v>541</v>
      </c>
      <c r="Q53" s="11" t="s">
        <v>565</v>
      </c>
    </row>
    <row r="54" spans="1:17" ht="15" x14ac:dyDescent="0.3">
      <c r="A54" s="38">
        <v>3642</v>
      </c>
      <c r="B54" s="39">
        <v>45040</v>
      </c>
      <c r="C54" s="40">
        <v>45043</v>
      </c>
      <c r="D54" s="11"/>
      <c r="E54" s="41" t="s">
        <v>577</v>
      </c>
      <c r="F54" s="38" t="s">
        <v>487</v>
      </c>
      <c r="G54" s="11" t="s">
        <v>534</v>
      </c>
      <c r="H54" s="44">
        <v>27</v>
      </c>
      <c r="I54" s="42" t="s">
        <v>624</v>
      </c>
      <c r="J54" s="11" t="s">
        <v>554</v>
      </c>
      <c r="K54" s="38" t="s">
        <v>550</v>
      </c>
      <c r="L54" s="38">
        <v>1327</v>
      </c>
      <c r="M54" s="11">
        <v>2</v>
      </c>
      <c r="N54" s="11">
        <v>2654</v>
      </c>
      <c r="O54" s="11">
        <v>1804</v>
      </c>
      <c r="P54" s="11" t="s">
        <v>541</v>
      </c>
      <c r="Q54" s="11" t="s">
        <v>569</v>
      </c>
    </row>
    <row r="55" spans="1:17" ht="15" x14ac:dyDescent="0.3">
      <c r="A55" s="38">
        <v>3715</v>
      </c>
      <c r="B55" s="39">
        <v>45043</v>
      </c>
      <c r="C55" s="40">
        <v>45046</v>
      </c>
      <c r="D55" s="11"/>
      <c r="E55" s="41" t="s">
        <v>575</v>
      </c>
      <c r="F55" s="38" t="s">
        <v>486</v>
      </c>
      <c r="G55" s="11" t="s">
        <v>534</v>
      </c>
      <c r="H55" s="44">
        <v>22</v>
      </c>
      <c r="I55" s="42" t="s">
        <v>625</v>
      </c>
      <c r="J55" s="11" t="s">
        <v>555</v>
      </c>
      <c r="K55" s="38" t="s">
        <v>548</v>
      </c>
      <c r="L55" s="38">
        <v>856</v>
      </c>
      <c r="M55" s="11">
        <v>2</v>
      </c>
      <c r="N55" s="11">
        <v>1712</v>
      </c>
      <c r="O55" s="11">
        <v>862</v>
      </c>
      <c r="P55" s="11" t="s">
        <v>541</v>
      </c>
      <c r="Q55" s="11" t="s">
        <v>570</v>
      </c>
    </row>
    <row r="56" spans="1:17" ht="15" x14ac:dyDescent="0.3">
      <c r="A56" s="38">
        <v>3719</v>
      </c>
      <c r="B56" s="39">
        <v>45046</v>
      </c>
      <c r="C56" s="40">
        <v>45049</v>
      </c>
      <c r="D56" s="11"/>
      <c r="E56" s="41" t="s">
        <v>576</v>
      </c>
      <c r="F56" s="38" t="s">
        <v>485</v>
      </c>
      <c r="G56" s="11" t="s">
        <v>534</v>
      </c>
      <c r="H56" s="44">
        <v>29</v>
      </c>
      <c r="I56" s="42" t="s">
        <v>626</v>
      </c>
      <c r="J56" s="11" t="s">
        <v>561</v>
      </c>
      <c r="K56" s="38" t="s">
        <v>547</v>
      </c>
      <c r="L56" s="38">
        <v>1883</v>
      </c>
      <c r="M56" s="11">
        <v>2</v>
      </c>
      <c r="N56" s="11">
        <v>3766</v>
      </c>
      <c r="O56" s="11">
        <v>2916</v>
      </c>
      <c r="P56" s="11" t="s">
        <v>541</v>
      </c>
      <c r="Q56" s="11" t="s">
        <v>566</v>
      </c>
    </row>
    <row r="57" spans="1:17" ht="15" x14ac:dyDescent="0.3">
      <c r="A57" s="38">
        <v>3769</v>
      </c>
      <c r="B57" s="39">
        <v>45047</v>
      </c>
      <c r="C57" s="40">
        <v>45050</v>
      </c>
      <c r="D57" s="11"/>
      <c r="E57" s="41" t="s">
        <v>576</v>
      </c>
      <c r="F57" s="38" t="s">
        <v>484</v>
      </c>
      <c r="G57" s="11" t="s">
        <v>535</v>
      </c>
      <c r="H57" s="44">
        <v>19</v>
      </c>
      <c r="I57" s="42" t="s">
        <v>627</v>
      </c>
      <c r="J57" s="11" t="s">
        <v>560</v>
      </c>
      <c r="K57" s="38" t="s">
        <v>549</v>
      </c>
      <c r="L57" s="38">
        <v>1237</v>
      </c>
      <c r="M57" s="11">
        <v>2</v>
      </c>
      <c r="N57" s="11">
        <v>2474</v>
      </c>
      <c r="O57" s="11">
        <v>1624</v>
      </c>
      <c r="P57" s="11" t="s">
        <v>541</v>
      </c>
      <c r="Q57" s="11" t="s">
        <v>564</v>
      </c>
    </row>
    <row r="58" spans="1:17" ht="15" x14ac:dyDescent="0.3">
      <c r="A58" s="38">
        <v>3820</v>
      </c>
      <c r="B58" s="39">
        <v>45048</v>
      </c>
      <c r="C58" s="40">
        <v>45051</v>
      </c>
      <c r="D58" s="11"/>
      <c r="E58" s="41" t="s">
        <v>576</v>
      </c>
      <c r="F58" s="38" t="s">
        <v>483</v>
      </c>
      <c r="G58" s="11" t="s">
        <v>534</v>
      </c>
      <c r="H58" s="44">
        <v>20</v>
      </c>
      <c r="I58" s="42" t="s">
        <v>628</v>
      </c>
      <c r="J58" s="11" t="s">
        <v>558</v>
      </c>
      <c r="K58" s="38" t="s">
        <v>551</v>
      </c>
      <c r="L58" s="38">
        <v>1355</v>
      </c>
      <c r="M58" s="11">
        <v>1</v>
      </c>
      <c r="N58" s="11">
        <v>1355</v>
      </c>
      <c r="O58" s="11">
        <v>505</v>
      </c>
      <c r="P58" s="11" t="s">
        <v>544</v>
      </c>
      <c r="Q58" s="11" t="s">
        <v>567</v>
      </c>
    </row>
    <row r="59" spans="1:17" ht="15" x14ac:dyDescent="0.3">
      <c r="A59" s="38">
        <v>3824</v>
      </c>
      <c r="B59" s="39">
        <v>45050</v>
      </c>
      <c r="C59" s="40">
        <v>45053</v>
      </c>
      <c r="D59" s="11"/>
      <c r="E59" s="41" t="s">
        <v>576</v>
      </c>
      <c r="F59" s="38" t="s">
        <v>482</v>
      </c>
      <c r="G59" s="11" t="s">
        <v>535</v>
      </c>
      <c r="H59" s="44">
        <v>23</v>
      </c>
      <c r="I59" s="42" t="s">
        <v>629</v>
      </c>
      <c r="J59" s="11" t="s">
        <v>557</v>
      </c>
      <c r="K59" s="38" t="s">
        <v>550</v>
      </c>
      <c r="L59" s="38">
        <v>894</v>
      </c>
      <c r="M59" s="11">
        <v>2</v>
      </c>
      <c r="N59" s="11">
        <v>1788</v>
      </c>
      <c r="O59" s="11">
        <v>938</v>
      </c>
      <c r="P59" s="11" t="s">
        <v>543</v>
      </c>
      <c r="Q59" s="11" t="s">
        <v>568</v>
      </c>
    </row>
    <row r="60" spans="1:17" ht="15" x14ac:dyDescent="0.3">
      <c r="A60" s="38">
        <v>3854</v>
      </c>
      <c r="B60" s="39">
        <v>45051</v>
      </c>
      <c r="C60" s="40">
        <v>45054</v>
      </c>
      <c r="D60" s="11"/>
      <c r="E60" s="41" t="s">
        <v>576</v>
      </c>
      <c r="F60" s="38" t="s">
        <v>481</v>
      </c>
      <c r="G60" s="11" t="s">
        <v>535</v>
      </c>
      <c r="H60" s="44">
        <v>27</v>
      </c>
      <c r="I60" s="42" t="s">
        <v>630</v>
      </c>
      <c r="J60" s="11" t="s">
        <v>556</v>
      </c>
      <c r="K60" s="38" t="s">
        <v>180</v>
      </c>
      <c r="L60" s="38">
        <v>1644</v>
      </c>
      <c r="M60" s="11">
        <v>1</v>
      </c>
      <c r="N60" s="11">
        <v>1644</v>
      </c>
      <c r="O60" s="11">
        <v>794</v>
      </c>
      <c r="P60" s="11" t="s">
        <v>546</v>
      </c>
      <c r="Q60" s="11" t="s">
        <v>563</v>
      </c>
    </row>
    <row r="61" spans="1:17" ht="15" x14ac:dyDescent="0.3">
      <c r="A61" s="38">
        <v>3856</v>
      </c>
      <c r="B61" s="39">
        <v>45053</v>
      </c>
      <c r="C61" s="40">
        <v>45056</v>
      </c>
      <c r="D61" s="11"/>
      <c r="E61" s="41" t="s">
        <v>576</v>
      </c>
      <c r="F61" s="38" t="s">
        <v>480</v>
      </c>
      <c r="G61" s="11" t="s">
        <v>534</v>
      </c>
      <c r="H61" s="44">
        <v>25</v>
      </c>
      <c r="I61" s="42" t="s">
        <v>631</v>
      </c>
      <c r="J61" s="11" t="s">
        <v>554</v>
      </c>
      <c r="K61" s="38" t="s">
        <v>548</v>
      </c>
      <c r="L61" s="38">
        <v>1399</v>
      </c>
      <c r="M61" s="11">
        <v>1</v>
      </c>
      <c r="N61" s="11">
        <v>1399</v>
      </c>
      <c r="O61" s="11">
        <v>549</v>
      </c>
      <c r="P61" s="11" t="s">
        <v>541</v>
      </c>
      <c r="Q61" s="11" t="s">
        <v>565</v>
      </c>
    </row>
    <row r="62" spans="1:17" ht="15" x14ac:dyDescent="0.3">
      <c r="A62" s="38">
        <v>3857</v>
      </c>
      <c r="B62" s="39">
        <v>45054</v>
      </c>
      <c r="C62" s="40">
        <v>45057</v>
      </c>
      <c r="D62" s="11"/>
      <c r="E62" s="41" t="s">
        <v>576</v>
      </c>
      <c r="F62" s="38" t="s">
        <v>479</v>
      </c>
      <c r="G62" s="11" t="s">
        <v>535</v>
      </c>
      <c r="H62" s="44">
        <v>22</v>
      </c>
      <c r="I62" s="42" t="s">
        <v>632</v>
      </c>
      <c r="J62" s="11" t="s">
        <v>559</v>
      </c>
      <c r="K62" s="38" t="s">
        <v>547</v>
      </c>
      <c r="L62" s="38">
        <v>1422</v>
      </c>
      <c r="M62" s="11">
        <v>2</v>
      </c>
      <c r="N62" s="11">
        <v>2844</v>
      </c>
      <c r="O62" s="11">
        <v>1994</v>
      </c>
      <c r="P62" s="11" t="s">
        <v>541</v>
      </c>
      <c r="Q62" s="11" t="s">
        <v>566</v>
      </c>
    </row>
    <row r="63" spans="1:17" ht="15" x14ac:dyDescent="0.3">
      <c r="A63" s="38">
        <v>3920</v>
      </c>
      <c r="B63" s="39">
        <v>45056</v>
      </c>
      <c r="C63" s="40">
        <v>45059</v>
      </c>
      <c r="D63" s="11"/>
      <c r="E63" s="41" t="s">
        <v>576</v>
      </c>
      <c r="F63" s="38" t="s">
        <v>478</v>
      </c>
      <c r="G63" s="11" t="s">
        <v>534</v>
      </c>
      <c r="H63" s="44">
        <v>24</v>
      </c>
      <c r="I63" s="42" t="s">
        <v>633</v>
      </c>
      <c r="J63" s="11" t="s">
        <v>559</v>
      </c>
      <c r="K63" s="38" t="s">
        <v>551</v>
      </c>
      <c r="L63" s="38">
        <v>1136</v>
      </c>
      <c r="M63" s="11">
        <v>2</v>
      </c>
      <c r="N63" s="11">
        <v>2272</v>
      </c>
      <c r="O63" s="11">
        <v>1422</v>
      </c>
      <c r="P63" s="11" t="s">
        <v>544</v>
      </c>
      <c r="Q63" s="11" t="s">
        <v>570</v>
      </c>
    </row>
    <row r="64" spans="1:17" ht="15" x14ac:dyDescent="0.3">
      <c r="A64" s="38">
        <v>3927</v>
      </c>
      <c r="B64" s="39">
        <v>45057</v>
      </c>
      <c r="C64" s="40">
        <v>45060</v>
      </c>
      <c r="D64" s="11"/>
      <c r="E64" s="41" t="s">
        <v>577</v>
      </c>
      <c r="F64" s="38" t="s">
        <v>477</v>
      </c>
      <c r="G64" s="11" t="s">
        <v>534</v>
      </c>
      <c r="H64" s="44">
        <v>28</v>
      </c>
      <c r="I64" s="42" t="s">
        <v>634</v>
      </c>
      <c r="J64" s="11" t="s">
        <v>560</v>
      </c>
      <c r="K64" s="38" t="s">
        <v>549</v>
      </c>
      <c r="L64" s="38">
        <v>1813</v>
      </c>
      <c r="M64" s="11">
        <v>2</v>
      </c>
      <c r="N64" s="11">
        <v>3626</v>
      </c>
      <c r="O64" s="11">
        <v>2776</v>
      </c>
      <c r="P64" s="11" t="s">
        <v>543</v>
      </c>
      <c r="Q64" s="11" t="s">
        <v>566</v>
      </c>
    </row>
    <row r="65" spans="1:17" ht="15" x14ac:dyDescent="0.3">
      <c r="A65" s="38">
        <v>4032</v>
      </c>
      <c r="B65" s="39">
        <v>45059</v>
      </c>
      <c r="C65" s="40">
        <v>45062</v>
      </c>
      <c r="D65" s="11"/>
      <c r="E65" s="41" t="s">
        <v>577</v>
      </c>
      <c r="F65" s="38" t="s">
        <v>476</v>
      </c>
      <c r="G65" s="11" t="s">
        <v>534</v>
      </c>
      <c r="H65" s="44">
        <v>26</v>
      </c>
      <c r="I65" s="42" t="s">
        <v>635</v>
      </c>
      <c r="J65" s="11" t="s">
        <v>561</v>
      </c>
      <c r="K65" s="38" t="s">
        <v>180</v>
      </c>
      <c r="L65" s="38"/>
      <c r="M65" s="11">
        <v>2</v>
      </c>
      <c r="N65" s="11">
        <v>2254</v>
      </c>
      <c r="O65" s="11">
        <v>1404</v>
      </c>
      <c r="P65" s="11" t="s">
        <v>542</v>
      </c>
      <c r="Q65" s="11" t="s">
        <v>567</v>
      </c>
    </row>
    <row r="66" spans="1:17" ht="15" x14ac:dyDescent="0.3">
      <c r="A66" s="38">
        <v>4068</v>
      </c>
      <c r="B66" s="39">
        <v>45060</v>
      </c>
      <c r="C66" s="40">
        <v>45063</v>
      </c>
      <c r="D66" s="11"/>
      <c r="E66" s="41" t="s">
        <v>577</v>
      </c>
      <c r="F66" s="38" t="s">
        <v>475</v>
      </c>
      <c r="G66" s="11" t="s">
        <v>534</v>
      </c>
      <c r="H66" s="44">
        <v>21</v>
      </c>
      <c r="I66" s="42" t="s">
        <v>636</v>
      </c>
      <c r="J66" s="11" t="s">
        <v>560</v>
      </c>
      <c r="K66" s="38" t="s">
        <v>550</v>
      </c>
      <c r="L66" s="38">
        <v>1066</v>
      </c>
      <c r="M66" s="11">
        <v>2</v>
      </c>
      <c r="N66" s="11">
        <v>2132</v>
      </c>
      <c r="O66" s="11">
        <v>1282</v>
      </c>
      <c r="P66" s="11" t="s">
        <v>542</v>
      </c>
      <c r="Q66" s="11" t="s">
        <v>568</v>
      </c>
    </row>
    <row r="67" spans="1:17" ht="15" x14ac:dyDescent="0.3">
      <c r="A67" s="38">
        <v>4078</v>
      </c>
      <c r="B67" s="39">
        <v>45062</v>
      </c>
      <c r="C67" s="40">
        <v>45065</v>
      </c>
      <c r="D67" s="11"/>
      <c r="E67" s="41" t="s">
        <v>577</v>
      </c>
      <c r="F67" s="38" t="s">
        <v>474</v>
      </c>
      <c r="G67" s="11" t="s">
        <v>534</v>
      </c>
      <c r="H67" s="44">
        <v>28</v>
      </c>
      <c r="I67" s="42" t="s">
        <v>637</v>
      </c>
      <c r="J67" s="11" t="s">
        <v>555</v>
      </c>
      <c r="K67" s="38" t="s">
        <v>548</v>
      </c>
      <c r="L67" s="38">
        <v>1202</v>
      </c>
      <c r="M67" s="11">
        <v>1</v>
      </c>
      <c r="N67" s="11">
        <v>1202</v>
      </c>
      <c r="O67" s="11">
        <v>352</v>
      </c>
      <c r="P67" s="11" t="s">
        <v>546</v>
      </c>
      <c r="Q67" s="11" t="s">
        <v>564</v>
      </c>
    </row>
    <row r="68" spans="1:17" ht="15" x14ac:dyDescent="0.3">
      <c r="A68" s="38">
        <v>4102</v>
      </c>
      <c r="B68" s="39">
        <v>45063</v>
      </c>
      <c r="C68" s="40">
        <v>45066</v>
      </c>
      <c r="D68" s="11"/>
      <c r="E68" s="41" t="s">
        <v>577</v>
      </c>
      <c r="F68" s="38" t="s">
        <v>473</v>
      </c>
      <c r="G68" s="11" t="s">
        <v>534</v>
      </c>
      <c r="H68" s="44">
        <v>34</v>
      </c>
      <c r="I68" s="42" t="s">
        <v>626</v>
      </c>
      <c r="J68" s="11" t="s">
        <v>555</v>
      </c>
      <c r="K68" s="38" t="s">
        <v>547</v>
      </c>
      <c r="L68" s="38">
        <v>1936</v>
      </c>
      <c r="M68" s="11">
        <v>1</v>
      </c>
      <c r="N68" s="11">
        <v>1936</v>
      </c>
      <c r="O68" s="11">
        <v>1086</v>
      </c>
      <c r="P68" s="11" t="s">
        <v>544</v>
      </c>
      <c r="Q68" s="11" t="s">
        <v>565</v>
      </c>
    </row>
    <row r="69" spans="1:17" ht="15" x14ac:dyDescent="0.3">
      <c r="A69" s="38">
        <v>4106</v>
      </c>
      <c r="B69" s="39">
        <v>45065</v>
      </c>
      <c r="C69" s="40">
        <v>45068</v>
      </c>
      <c r="D69" s="11"/>
      <c r="E69" s="41" t="s">
        <v>577</v>
      </c>
      <c r="F69" s="38" t="s">
        <v>472</v>
      </c>
      <c r="G69" s="11" t="s">
        <v>534</v>
      </c>
      <c r="H69" s="44">
        <v>31</v>
      </c>
      <c r="I69" s="42" t="s">
        <v>638</v>
      </c>
      <c r="J69" s="11" t="s">
        <v>556</v>
      </c>
      <c r="K69" s="38" t="s">
        <v>551</v>
      </c>
      <c r="L69" s="38">
        <v>1487</v>
      </c>
      <c r="M69" s="11">
        <v>1</v>
      </c>
      <c r="N69" s="11">
        <v>1487</v>
      </c>
      <c r="O69" s="11">
        <v>637</v>
      </c>
      <c r="P69" s="11" t="s">
        <v>544</v>
      </c>
      <c r="Q69" s="11" t="s">
        <v>569</v>
      </c>
    </row>
    <row r="70" spans="1:17" ht="15" x14ac:dyDescent="0.3">
      <c r="A70" s="38">
        <v>4270</v>
      </c>
      <c r="B70" s="39">
        <v>45066</v>
      </c>
      <c r="C70" s="40">
        <v>45069</v>
      </c>
      <c r="D70" s="11"/>
      <c r="E70" s="41" t="s">
        <v>577</v>
      </c>
      <c r="F70" s="38" t="s">
        <v>471</v>
      </c>
      <c r="G70" s="11" t="s">
        <v>534</v>
      </c>
      <c r="H70" s="44">
        <v>30</v>
      </c>
      <c r="I70" s="42" t="s">
        <v>639</v>
      </c>
      <c r="J70" s="11" t="s">
        <v>554</v>
      </c>
      <c r="K70" s="38" t="s">
        <v>549</v>
      </c>
      <c r="L70" s="38">
        <v>1859</v>
      </c>
      <c r="M70" s="11">
        <v>1</v>
      </c>
      <c r="N70" s="11">
        <v>1859</v>
      </c>
      <c r="O70" s="11">
        <v>1009</v>
      </c>
      <c r="P70" s="11" t="s">
        <v>541</v>
      </c>
      <c r="Q70" s="11" t="s">
        <v>566</v>
      </c>
    </row>
    <row r="71" spans="1:17" ht="15" x14ac:dyDescent="0.3">
      <c r="A71" s="38">
        <v>4297</v>
      </c>
      <c r="B71" s="39">
        <v>45068</v>
      </c>
      <c r="C71" s="40">
        <v>45071</v>
      </c>
      <c r="D71" s="11"/>
      <c r="E71" s="41" t="s">
        <v>576</v>
      </c>
      <c r="F71" s="38" t="s">
        <v>470</v>
      </c>
      <c r="G71" s="11" t="s">
        <v>534</v>
      </c>
      <c r="H71" s="44">
        <v>32</v>
      </c>
      <c r="I71" s="42" t="s">
        <v>640</v>
      </c>
      <c r="J71" s="11" t="s">
        <v>555</v>
      </c>
      <c r="K71" s="38" t="s">
        <v>550</v>
      </c>
      <c r="L71" s="38">
        <v>1802</v>
      </c>
      <c r="M71" s="11">
        <v>2</v>
      </c>
      <c r="N71" s="11">
        <v>3604</v>
      </c>
      <c r="O71" s="11">
        <v>2754</v>
      </c>
      <c r="P71" s="11" t="s">
        <v>541</v>
      </c>
      <c r="Q71" s="11" t="s">
        <v>567</v>
      </c>
    </row>
    <row r="72" spans="1:17" ht="15" x14ac:dyDescent="0.3">
      <c r="A72" s="38">
        <v>4583</v>
      </c>
      <c r="B72" s="39">
        <v>45069</v>
      </c>
      <c r="C72" s="40">
        <v>45072</v>
      </c>
      <c r="D72" s="11"/>
      <c r="E72" s="41" t="s">
        <v>576</v>
      </c>
      <c r="F72" s="38" t="s">
        <v>469</v>
      </c>
      <c r="G72" s="11" t="s">
        <v>534</v>
      </c>
      <c r="H72" s="44">
        <v>26</v>
      </c>
      <c r="I72" s="42" t="s">
        <v>641</v>
      </c>
      <c r="J72" s="11" t="s">
        <v>554</v>
      </c>
      <c r="K72" s="38" t="s">
        <v>180</v>
      </c>
      <c r="L72" s="38">
        <v>1498</v>
      </c>
      <c r="M72" s="11">
        <v>2</v>
      </c>
      <c r="N72" s="11">
        <v>2996</v>
      </c>
      <c r="O72" s="11">
        <v>2146</v>
      </c>
      <c r="P72" s="11" t="s">
        <v>541</v>
      </c>
      <c r="Q72" s="11" t="s">
        <v>568</v>
      </c>
    </row>
    <row r="73" spans="1:17" ht="15" x14ac:dyDescent="0.3">
      <c r="A73" s="38">
        <v>4637</v>
      </c>
      <c r="B73" s="39">
        <v>45071</v>
      </c>
      <c r="C73" s="40">
        <v>45074</v>
      </c>
      <c r="D73" s="11"/>
      <c r="E73" s="41" t="s">
        <v>576</v>
      </c>
      <c r="F73" s="38" t="s">
        <v>468</v>
      </c>
      <c r="G73" s="11" t="s">
        <v>180</v>
      </c>
      <c r="H73" s="44">
        <v>33</v>
      </c>
      <c r="I73" s="42" t="s">
        <v>642</v>
      </c>
      <c r="J73" s="11" t="s">
        <v>558</v>
      </c>
      <c r="K73" s="38" t="s">
        <v>548</v>
      </c>
      <c r="L73" s="38">
        <v>1763</v>
      </c>
      <c r="M73" s="11">
        <v>1</v>
      </c>
      <c r="N73" s="11">
        <v>1763</v>
      </c>
      <c r="O73" s="11">
        <v>913</v>
      </c>
      <c r="P73" s="11" t="s">
        <v>542</v>
      </c>
      <c r="Q73" s="11" t="s">
        <v>563</v>
      </c>
    </row>
    <row r="74" spans="1:17" ht="15" x14ac:dyDescent="0.3">
      <c r="A74" s="38">
        <v>4685</v>
      </c>
      <c r="B74" s="39">
        <v>45072</v>
      </c>
      <c r="C74" s="40">
        <v>45075</v>
      </c>
      <c r="D74" s="11"/>
      <c r="E74" s="41" t="s">
        <v>576</v>
      </c>
      <c r="F74" s="38" t="s">
        <v>467</v>
      </c>
      <c r="G74" s="11" t="s">
        <v>534</v>
      </c>
      <c r="H74" s="44">
        <v>27</v>
      </c>
      <c r="I74" s="42" t="s">
        <v>643</v>
      </c>
      <c r="J74" s="11" t="s">
        <v>555</v>
      </c>
      <c r="K74" s="38" t="s">
        <v>547</v>
      </c>
      <c r="L74" s="38">
        <v>971</v>
      </c>
      <c r="M74" s="11">
        <v>1</v>
      </c>
      <c r="N74" s="11">
        <v>971</v>
      </c>
      <c r="O74" s="11">
        <v>121</v>
      </c>
      <c r="P74" s="11" t="s">
        <v>542</v>
      </c>
      <c r="Q74" s="11" t="s">
        <v>568</v>
      </c>
    </row>
    <row r="75" spans="1:17" ht="15" x14ac:dyDescent="0.3">
      <c r="A75" s="38">
        <v>4735</v>
      </c>
      <c r="B75" s="39">
        <v>45075</v>
      </c>
      <c r="C75" s="40">
        <v>45078</v>
      </c>
      <c r="D75" s="11"/>
      <c r="E75" s="41" t="s">
        <v>576</v>
      </c>
      <c r="F75" s="38" t="s">
        <v>466</v>
      </c>
      <c r="G75" s="11" t="s">
        <v>180</v>
      </c>
      <c r="H75" s="44">
        <v>29</v>
      </c>
      <c r="I75" s="42" t="s">
        <v>644</v>
      </c>
      <c r="J75" s="11" t="s">
        <v>556</v>
      </c>
      <c r="K75" s="38" t="s">
        <v>551</v>
      </c>
      <c r="L75" s="38">
        <v>1698</v>
      </c>
      <c r="M75" s="11">
        <v>2</v>
      </c>
      <c r="N75" s="11">
        <v>3396</v>
      </c>
      <c r="O75" s="11">
        <v>2546</v>
      </c>
      <c r="P75" s="11" t="s">
        <v>544</v>
      </c>
      <c r="Q75" s="11" t="s">
        <v>568</v>
      </c>
    </row>
    <row r="76" spans="1:17" ht="15" x14ac:dyDescent="0.3">
      <c r="A76" s="38">
        <v>4761</v>
      </c>
      <c r="B76" s="39">
        <v>45080</v>
      </c>
      <c r="C76" s="40">
        <v>45083</v>
      </c>
      <c r="D76" s="11"/>
      <c r="E76" s="41" t="s">
        <v>576</v>
      </c>
      <c r="F76" s="38" t="s">
        <v>465</v>
      </c>
      <c r="G76" s="11" t="s">
        <v>534</v>
      </c>
      <c r="H76" s="44">
        <v>35</v>
      </c>
      <c r="I76" s="42" t="s">
        <v>645</v>
      </c>
      <c r="J76" s="11" t="s">
        <v>556</v>
      </c>
      <c r="K76" s="38" t="s">
        <v>549</v>
      </c>
      <c r="L76" s="38">
        <v>929</v>
      </c>
      <c r="M76" s="11">
        <v>1</v>
      </c>
      <c r="N76" s="11">
        <v>929</v>
      </c>
      <c r="O76" s="11">
        <v>79</v>
      </c>
      <c r="P76" s="11" t="s">
        <v>546</v>
      </c>
      <c r="Q76" s="11" t="s">
        <v>565</v>
      </c>
    </row>
    <row r="77" spans="1:17" ht="15" x14ac:dyDescent="0.3">
      <c r="A77" s="38">
        <v>4801</v>
      </c>
      <c r="B77" s="39">
        <v>45085</v>
      </c>
      <c r="C77" s="40">
        <v>45088</v>
      </c>
      <c r="D77" s="11"/>
      <c r="E77" s="41" t="s">
        <v>576</v>
      </c>
      <c r="F77" s="38" t="s">
        <v>464</v>
      </c>
      <c r="G77" s="11" t="s">
        <v>535</v>
      </c>
      <c r="H77" s="44">
        <v>25</v>
      </c>
      <c r="I77" s="42" t="s">
        <v>646</v>
      </c>
      <c r="J77" s="11" t="s">
        <v>557</v>
      </c>
      <c r="K77" s="38" t="s">
        <v>550</v>
      </c>
      <c r="L77" s="38">
        <v>1957</v>
      </c>
      <c r="M77" s="11">
        <v>2</v>
      </c>
      <c r="N77" s="11">
        <v>3914</v>
      </c>
      <c r="O77" s="11">
        <v>3064</v>
      </c>
      <c r="P77" s="11" t="s">
        <v>546</v>
      </c>
      <c r="Q77" s="11" t="s">
        <v>569</v>
      </c>
    </row>
    <row r="78" spans="1:17" ht="15" x14ac:dyDescent="0.3">
      <c r="A78" s="38">
        <v>4857</v>
      </c>
      <c r="B78" s="39">
        <v>45086</v>
      </c>
      <c r="C78" s="40">
        <v>45089</v>
      </c>
      <c r="D78" s="11"/>
      <c r="E78" s="41" t="s">
        <v>577</v>
      </c>
      <c r="F78" s="38" t="s">
        <v>463</v>
      </c>
      <c r="G78" s="11" t="s">
        <v>534</v>
      </c>
      <c r="H78" s="44">
        <v>32</v>
      </c>
      <c r="I78" s="42" t="s">
        <v>647</v>
      </c>
      <c r="J78" s="11" t="s">
        <v>561</v>
      </c>
      <c r="K78" s="38" t="s">
        <v>180</v>
      </c>
      <c r="L78" s="38">
        <v>1446</v>
      </c>
      <c r="M78" s="11">
        <v>1</v>
      </c>
      <c r="N78" s="11">
        <v>1446</v>
      </c>
      <c r="O78" s="11">
        <v>596</v>
      </c>
      <c r="P78" s="11" t="s">
        <v>546</v>
      </c>
      <c r="Q78" s="11" t="s">
        <v>570</v>
      </c>
    </row>
    <row r="79" spans="1:17" ht="15" x14ac:dyDescent="0.3">
      <c r="A79" s="38">
        <v>4861</v>
      </c>
      <c r="B79" s="39">
        <v>45089</v>
      </c>
      <c r="C79" s="40">
        <v>45092</v>
      </c>
      <c r="D79" s="11"/>
      <c r="E79" s="41" t="s">
        <v>576</v>
      </c>
      <c r="F79" s="38" t="s">
        <v>462</v>
      </c>
      <c r="G79" s="11" t="s">
        <v>534</v>
      </c>
      <c r="H79" s="44">
        <v>30</v>
      </c>
      <c r="I79" s="42" t="s">
        <v>648</v>
      </c>
      <c r="J79" s="11" t="s">
        <v>561</v>
      </c>
      <c r="K79" s="38" t="s">
        <v>180</v>
      </c>
      <c r="L79" s="38">
        <v>1517</v>
      </c>
      <c r="M79" s="11">
        <v>3</v>
      </c>
      <c r="N79" s="11">
        <v>4551</v>
      </c>
      <c r="O79" s="11">
        <v>3701</v>
      </c>
      <c r="P79" s="11" t="s">
        <v>546</v>
      </c>
      <c r="Q79" s="11" t="s">
        <v>566</v>
      </c>
    </row>
    <row r="80" spans="1:17" ht="15" x14ac:dyDescent="0.3">
      <c r="A80" s="38">
        <v>4863</v>
      </c>
      <c r="B80" s="39">
        <v>45091</v>
      </c>
      <c r="C80" s="40">
        <v>45094</v>
      </c>
      <c r="D80" s="11"/>
      <c r="E80" s="41" t="s">
        <v>575</v>
      </c>
      <c r="F80" s="38" t="s">
        <v>461</v>
      </c>
      <c r="G80" s="11" t="s">
        <v>534</v>
      </c>
      <c r="H80" s="44">
        <v>26</v>
      </c>
      <c r="I80" s="42" t="s">
        <v>649</v>
      </c>
      <c r="J80" s="11" t="s">
        <v>561</v>
      </c>
      <c r="K80" s="38" t="s">
        <v>548</v>
      </c>
      <c r="L80" s="38">
        <v>1573</v>
      </c>
      <c r="M80" s="11">
        <v>2</v>
      </c>
      <c r="N80" s="11">
        <v>3146</v>
      </c>
      <c r="O80" s="11">
        <v>2296</v>
      </c>
      <c r="P80" s="11" t="s">
        <v>543</v>
      </c>
      <c r="Q80" s="11" t="s">
        <v>566</v>
      </c>
    </row>
    <row r="81" spans="1:17" ht="15" x14ac:dyDescent="0.3">
      <c r="A81" s="38">
        <v>4907</v>
      </c>
      <c r="B81" s="39">
        <v>45093</v>
      </c>
      <c r="C81" s="40">
        <v>45096</v>
      </c>
      <c r="D81" s="11"/>
      <c r="E81" s="41" t="s">
        <v>576</v>
      </c>
      <c r="F81" s="38" t="s">
        <v>460</v>
      </c>
      <c r="G81" s="11" t="s">
        <v>535</v>
      </c>
      <c r="H81" s="44">
        <v>31</v>
      </c>
      <c r="I81" s="42" t="s">
        <v>650</v>
      </c>
      <c r="J81" s="11" t="s">
        <v>556</v>
      </c>
      <c r="K81" s="38" t="s">
        <v>547</v>
      </c>
      <c r="L81" s="38">
        <v>1239</v>
      </c>
      <c r="M81" s="11">
        <v>3</v>
      </c>
      <c r="N81" s="11">
        <v>3717</v>
      </c>
      <c r="O81" s="11">
        <v>2867</v>
      </c>
      <c r="P81" s="11" t="s">
        <v>542</v>
      </c>
      <c r="Q81" s="11" t="s">
        <v>563</v>
      </c>
    </row>
    <row r="82" spans="1:17" ht="15" x14ac:dyDescent="0.3">
      <c r="A82" s="38">
        <v>5023</v>
      </c>
      <c r="B82" s="39">
        <v>45096</v>
      </c>
      <c r="C82" s="40">
        <v>45099</v>
      </c>
      <c r="D82" s="11"/>
      <c r="E82" s="41" t="s">
        <v>576</v>
      </c>
      <c r="F82" s="38" t="s">
        <v>459</v>
      </c>
      <c r="G82" s="11" t="s">
        <v>534</v>
      </c>
      <c r="H82" s="44">
        <v>33</v>
      </c>
      <c r="I82" s="42" t="s">
        <v>651</v>
      </c>
      <c r="J82" s="11" t="s">
        <v>558</v>
      </c>
      <c r="K82" s="38" t="s">
        <v>551</v>
      </c>
      <c r="L82" s="38">
        <v>972</v>
      </c>
      <c r="M82" s="11">
        <v>3</v>
      </c>
      <c r="N82" s="11">
        <v>2916</v>
      </c>
      <c r="O82" s="11">
        <v>2066</v>
      </c>
      <c r="P82" s="11" t="s">
        <v>541</v>
      </c>
      <c r="Q82" s="11" t="s">
        <v>568</v>
      </c>
    </row>
    <row r="83" spans="1:17" ht="15" x14ac:dyDescent="0.3">
      <c r="A83" s="38">
        <v>5120</v>
      </c>
      <c r="B83" s="39">
        <v>45098</v>
      </c>
      <c r="C83" s="40">
        <v>45101</v>
      </c>
      <c r="D83" s="11"/>
      <c r="E83" s="41" t="s">
        <v>576</v>
      </c>
      <c r="F83" s="38" t="s">
        <v>458</v>
      </c>
      <c r="G83" s="11" t="s">
        <v>535</v>
      </c>
      <c r="H83" s="44">
        <v>34</v>
      </c>
      <c r="I83" s="42" t="s">
        <v>652</v>
      </c>
      <c r="J83" s="11" t="s">
        <v>558</v>
      </c>
      <c r="K83" s="38" t="s">
        <v>550</v>
      </c>
      <c r="L83" s="38">
        <v>1619</v>
      </c>
      <c r="M83" s="11">
        <v>1</v>
      </c>
      <c r="N83" s="11">
        <v>1619</v>
      </c>
      <c r="O83" s="11">
        <v>769</v>
      </c>
      <c r="P83" s="11" t="s">
        <v>541</v>
      </c>
      <c r="Q83" s="11" t="s">
        <v>568</v>
      </c>
    </row>
    <row r="84" spans="1:17" ht="15" x14ac:dyDescent="0.3">
      <c r="A84" s="38">
        <v>5138</v>
      </c>
      <c r="B84" s="39">
        <v>45099</v>
      </c>
      <c r="C84" s="40">
        <v>45102</v>
      </c>
      <c r="D84" s="11"/>
      <c r="E84" s="41" t="s">
        <v>577</v>
      </c>
      <c r="F84" s="38" t="s">
        <v>457</v>
      </c>
      <c r="G84" s="11" t="s">
        <v>534</v>
      </c>
      <c r="H84" s="44">
        <v>29</v>
      </c>
      <c r="I84" s="42" t="s">
        <v>653</v>
      </c>
      <c r="J84" s="11" t="s">
        <v>555</v>
      </c>
      <c r="K84" s="38" t="s">
        <v>549</v>
      </c>
      <c r="L84" s="38">
        <v>1230</v>
      </c>
      <c r="M84" s="11">
        <v>2</v>
      </c>
      <c r="N84" s="11">
        <v>2460</v>
      </c>
      <c r="O84" s="11">
        <v>1610</v>
      </c>
      <c r="P84" s="11" t="s">
        <v>544</v>
      </c>
      <c r="Q84" s="11" t="s">
        <v>565</v>
      </c>
    </row>
    <row r="85" spans="1:17" ht="15" x14ac:dyDescent="0.3">
      <c r="A85" s="38">
        <v>5173</v>
      </c>
      <c r="B85" s="39">
        <v>45101</v>
      </c>
      <c r="C85" s="40">
        <v>45104</v>
      </c>
      <c r="D85" s="11"/>
      <c r="E85" s="41" t="s">
        <v>577</v>
      </c>
      <c r="F85" s="38" t="s">
        <v>456</v>
      </c>
      <c r="G85" s="11" t="s">
        <v>535</v>
      </c>
      <c r="H85" s="44">
        <v>35</v>
      </c>
      <c r="I85" s="42" t="s">
        <v>654</v>
      </c>
      <c r="J85" s="11" t="s">
        <v>554</v>
      </c>
      <c r="K85" s="38" t="s">
        <v>550</v>
      </c>
      <c r="L85" s="38">
        <v>1162</v>
      </c>
      <c r="M85" s="11">
        <v>1</v>
      </c>
      <c r="N85" s="11">
        <v>1162</v>
      </c>
      <c r="O85" s="11">
        <v>312</v>
      </c>
      <c r="P85" s="11" t="s">
        <v>541</v>
      </c>
      <c r="Q85" s="11" t="s">
        <v>569</v>
      </c>
    </row>
    <row r="86" spans="1:17" ht="15" x14ac:dyDescent="0.3">
      <c r="A86" s="38">
        <v>5274</v>
      </c>
      <c r="B86" s="39">
        <v>45103</v>
      </c>
      <c r="C86" s="40">
        <v>45106</v>
      </c>
      <c r="D86" s="11"/>
      <c r="E86" s="41" t="s">
        <v>577</v>
      </c>
      <c r="F86" s="38" t="s">
        <v>455</v>
      </c>
      <c r="G86" s="11" t="s">
        <v>534</v>
      </c>
      <c r="H86" s="44">
        <v>27</v>
      </c>
      <c r="I86" s="42" t="s">
        <v>655</v>
      </c>
      <c r="J86" s="11" t="s">
        <v>556</v>
      </c>
      <c r="K86" s="38" t="s">
        <v>180</v>
      </c>
      <c r="L86" s="38">
        <v>1170</v>
      </c>
      <c r="M86" s="11">
        <v>1</v>
      </c>
      <c r="N86" s="11">
        <v>1170</v>
      </c>
      <c r="O86" s="11">
        <v>320</v>
      </c>
      <c r="P86" s="11" t="s">
        <v>541</v>
      </c>
      <c r="Q86" s="11" t="s">
        <v>570</v>
      </c>
    </row>
    <row r="87" spans="1:17" ht="15" x14ac:dyDescent="0.3">
      <c r="A87" s="38">
        <v>5301</v>
      </c>
      <c r="B87" s="39">
        <v>45105</v>
      </c>
      <c r="C87" s="40">
        <v>45108</v>
      </c>
      <c r="D87" s="11"/>
      <c r="E87" s="41" t="s">
        <v>575</v>
      </c>
      <c r="F87" s="38" t="s">
        <v>454</v>
      </c>
      <c r="G87" s="11" t="s">
        <v>534</v>
      </c>
      <c r="H87" s="44">
        <v>22</v>
      </c>
      <c r="I87" s="42" t="s">
        <v>656</v>
      </c>
      <c r="J87" s="11" t="s">
        <v>554</v>
      </c>
      <c r="K87" s="38" t="s">
        <v>547</v>
      </c>
      <c r="L87" s="38">
        <v>1984</v>
      </c>
      <c r="M87" s="11">
        <v>2</v>
      </c>
      <c r="N87" s="11">
        <v>3968</v>
      </c>
      <c r="O87" s="11">
        <v>3118</v>
      </c>
      <c r="P87" s="11" t="s">
        <v>543</v>
      </c>
      <c r="Q87" s="11" t="s">
        <v>566</v>
      </c>
    </row>
    <row r="88" spans="1:17" ht="15" x14ac:dyDescent="0.3">
      <c r="A88" s="38">
        <v>5371</v>
      </c>
      <c r="B88" s="39">
        <v>45108</v>
      </c>
      <c r="C88" s="40">
        <v>45111</v>
      </c>
      <c r="D88" s="11"/>
      <c r="E88" s="41" t="s">
        <v>577</v>
      </c>
      <c r="F88" s="38" t="s">
        <v>453</v>
      </c>
      <c r="G88" s="11" t="s">
        <v>534</v>
      </c>
      <c r="H88" s="44">
        <v>28</v>
      </c>
      <c r="I88" s="42" t="s">
        <v>657</v>
      </c>
      <c r="J88" s="11" t="s">
        <v>554</v>
      </c>
      <c r="K88" s="38" t="s">
        <v>548</v>
      </c>
      <c r="L88" s="38">
        <v>1776</v>
      </c>
      <c r="M88" s="11">
        <v>3</v>
      </c>
      <c r="N88" s="11">
        <v>5328</v>
      </c>
      <c r="O88" s="11">
        <v>4478</v>
      </c>
      <c r="P88" s="11" t="s">
        <v>546</v>
      </c>
      <c r="Q88" s="11" t="s">
        <v>566</v>
      </c>
    </row>
    <row r="89" spans="1:17" ht="15" x14ac:dyDescent="0.3">
      <c r="A89" s="38">
        <v>5387</v>
      </c>
      <c r="B89" s="39">
        <v>45112</v>
      </c>
      <c r="C89" s="40">
        <v>45115</v>
      </c>
      <c r="D89" s="11"/>
      <c r="E89" s="41" t="s">
        <v>577</v>
      </c>
      <c r="F89" s="38" t="s">
        <v>452</v>
      </c>
      <c r="G89" s="11" t="s">
        <v>535</v>
      </c>
      <c r="H89" s="44">
        <v>26</v>
      </c>
      <c r="I89" s="42" t="s">
        <v>658</v>
      </c>
      <c r="J89" s="11" t="s">
        <v>555</v>
      </c>
      <c r="K89" s="38" t="s">
        <v>551</v>
      </c>
      <c r="L89" s="38">
        <v>1528</v>
      </c>
      <c r="M89" s="11">
        <v>2</v>
      </c>
      <c r="N89" s="11">
        <v>3056</v>
      </c>
      <c r="O89" s="11">
        <v>2206</v>
      </c>
      <c r="P89" s="11" t="s">
        <v>541</v>
      </c>
      <c r="Q89" s="11" t="s">
        <v>569</v>
      </c>
    </row>
    <row r="90" spans="1:17" ht="15" x14ac:dyDescent="0.3">
      <c r="A90" s="38">
        <v>5391</v>
      </c>
      <c r="B90" s="39">
        <v>45116</v>
      </c>
      <c r="C90" s="40">
        <v>45119</v>
      </c>
      <c r="D90" s="11"/>
      <c r="E90" s="41" t="s">
        <v>576</v>
      </c>
      <c r="F90" s="38" t="s">
        <v>451</v>
      </c>
      <c r="G90" s="11" t="s">
        <v>535</v>
      </c>
      <c r="H90" s="44">
        <v>21</v>
      </c>
      <c r="I90" s="42" t="s">
        <v>659</v>
      </c>
      <c r="J90" s="11" t="s">
        <v>556</v>
      </c>
      <c r="K90" s="38" t="s">
        <v>549</v>
      </c>
      <c r="L90" s="38">
        <v>1085</v>
      </c>
      <c r="M90" s="11">
        <v>1</v>
      </c>
      <c r="N90" s="11">
        <v>1085</v>
      </c>
      <c r="O90" s="11">
        <v>235</v>
      </c>
      <c r="P90" s="11" t="s">
        <v>541</v>
      </c>
      <c r="Q90" s="11" t="s">
        <v>567</v>
      </c>
    </row>
    <row r="91" spans="1:17" ht="15" x14ac:dyDescent="0.3">
      <c r="A91" s="38">
        <v>5396</v>
      </c>
      <c r="B91" s="39">
        <v>45119</v>
      </c>
      <c r="C91" s="40">
        <v>45122</v>
      </c>
      <c r="D91" s="11"/>
      <c r="E91" s="41" t="s">
        <v>576</v>
      </c>
      <c r="F91" s="38" t="s">
        <v>450</v>
      </c>
      <c r="G91" s="11" t="s">
        <v>535</v>
      </c>
      <c r="H91" s="44">
        <v>24</v>
      </c>
      <c r="I91" s="42" t="s">
        <v>660</v>
      </c>
      <c r="J91" s="11" t="s">
        <v>557</v>
      </c>
      <c r="K91" s="38" t="s">
        <v>550</v>
      </c>
      <c r="L91" s="38">
        <v>1867</v>
      </c>
      <c r="M91" s="11">
        <v>3</v>
      </c>
      <c r="N91" s="11">
        <v>5601</v>
      </c>
      <c r="O91" s="11">
        <v>4751</v>
      </c>
      <c r="P91" s="11" t="s">
        <v>542</v>
      </c>
      <c r="Q91" s="11" t="s">
        <v>570</v>
      </c>
    </row>
    <row r="92" spans="1:17" ht="15" x14ac:dyDescent="0.3">
      <c r="A92" s="38">
        <v>5173</v>
      </c>
      <c r="B92" s="39">
        <v>45123</v>
      </c>
      <c r="C92" s="40">
        <v>45126</v>
      </c>
      <c r="D92" s="11"/>
      <c r="E92" s="41" t="s">
        <v>576</v>
      </c>
      <c r="F92" s="38" t="s">
        <v>449</v>
      </c>
      <c r="G92" s="11" t="s">
        <v>534</v>
      </c>
      <c r="H92" s="44">
        <v>29</v>
      </c>
      <c r="I92" s="42" t="s">
        <v>661</v>
      </c>
      <c r="J92" s="11" t="s">
        <v>554</v>
      </c>
      <c r="K92" s="38" t="s">
        <v>180</v>
      </c>
      <c r="L92" s="38">
        <v>1453</v>
      </c>
      <c r="M92" s="11">
        <v>1</v>
      </c>
      <c r="N92" s="11">
        <v>1453</v>
      </c>
      <c r="O92" s="11">
        <v>603</v>
      </c>
      <c r="P92" s="11" t="s">
        <v>543</v>
      </c>
      <c r="Q92" s="11" t="s">
        <v>567</v>
      </c>
    </row>
    <row r="93" spans="1:17" ht="15" x14ac:dyDescent="0.3">
      <c r="A93" s="38">
        <v>5408</v>
      </c>
      <c r="B93" s="39">
        <v>45127</v>
      </c>
      <c r="C93" s="40">
        <v>45130</v>
      </c>
      <c r="D93" s="11"/>
      <c r="E93" s="41" t="s">
        <v>577</v>
      </c>
      <c r="F93" s="38" t="s">
        <v>448</v>
      </c>
      <c r="G93" s="11" t="s">
        <v>179</v>
      </c>
      <c r="H93" s="44">
        <v>25</v>
      </c>
      <c r="I93" s="42" t="s">
        <v>662</v>
      </c>
      <c r="J93" s="11" t="s">
        <v>554</v>
      </c>
      <c r="K93" s="38" t="s">
        <v>547</v>
      </c>
      <c r="L93" s="38">
        <v>1320</v>
      </c>
      <c r="M93" s="11">
        <v>1</v>
      </c>
      <c r="N93" s="11">
        <v>1320</v>
      </c>
      <c r="O93" s="11">
        <v>470</v>
      </c>
      <c r="P93" s="11" t="s">
        <v>544</v>
      </c>
      <c r="Q93" s="11" t="s">
        <v>567</v>
      </c>
    </row>
    <row r="94" spans="1:17" ht="15" x14ac:dyDescent="0.3">
      <c r="A94" s="38">
        <v>5409</v>
      </c>
      <c r="B94" s="39">
        <v>45130</v>
      </c>
      <c r="C94" s="40">
        <v>45133</v>
      </c>
      <c r="D94" s="11"/>
      <c r="E94" s="41" t="s">
        <v>575</v>
      </c>
      <c r="F94" s="38" t="s">
        <v>447</v>
      </c>
      <c r="G94" s="11" t="s">
        <v>534</v>
      </c>
      <c r="H94" s="44">
        <v>23</v>
      </c>
      <c r="I94" s="42" t="s">
        <v>663</v>
      </c>
      <c r="J94" s="11" t="s">
        <v>555</v>
      </c>
      <c r="K94" s="38" t="s">
        <v>548</v>
      </c>
      <c r="L94" s="38">
        <v>1179</v>
      </c>
      <c r="M94" s="11">
        <v>2</v>
      </c>
      <c r="N94" s="11">
        <v>2358</v>
      </c>
      <c r="O94" s="11">
        <v>1508</v>
      </c>
      <c r="P94" s="11" t="s">
        <v>543</v>
      </c>
      <c r="Q94" s="11" t="s">
        <v>563</v>
      </c>
    </row>
    <row r="95" spans="1:17" ht="15" x14ac:dyDescent="0.3">
      <c r="A95" s="38">
        <v>5410</v>
      </c>
      <c r="B95" s="39">
        <v>45134</v>
      </c>
      <c r="C95" s="40">
        <v>45137</v>
      </c>
      <c r="D95" s="11"/>
      <c r="E95" s="41" t="s">
        <v>576</v>
      </c>
      <c r="F95" s="38" t="s">
        <v>446</v>
      </c>
      <c r="G95" s="11" t="s">
        <v>534</v>
      </c>
      <c r="H95" s="44">
        <v>27</v>
      </c>
      <c r="I95" s="42" t="s">
        <v>664</v>
      </c>
      <c r="J95" s="11" t="s">
        <v>561</v>
      </c>
      <c r="K95" s="38" t="s">
        <v>551</v>
      </c>
      <c r="L95" s="38">
        <v>1411</v>
      </c>
      <c r="M95" s="11">
        <v>2</v>
      </c>
      <c r="N95" s="11">
        <v>2822</v>
      </c>
      <c r="O95" s="11">
        <v>1972</v>
      </c>
      <c r="P95" s="11" t="s">
        <v>545</v>
      </c>
      <c r="Q95" s="11" t="s">
        <v>563</v>
      </c>
    </row>
    <row r="96" spans="1:17" ht="15" x14ac:dyDescent="0.3">
      <c r="A96" s="38">
        <v>5412</v>
      </c>
      <c r="B96" s="39">
        <v>45138</v>
      </c>
      <c r="C96" s="40">
        <v>45141</v>
      </c>
      <c r="D96" s="11"/>
      <c r="E96" s="41" t="s">
        <v>576</v>
      </c>
      <c r="F96" s="38" t="s">
        <v>445</v>
      </c>
      <c r="G96" s="11" t="s">
        <v>180</v>
      </c>
      <c r="H96" s="44">
        <v>30</v>
      </c>
      <c r="I96" s="42" t="s">
        <v>665</v>
      </c>
      <c r="J96" s="11" t="s">
        <v>556</v>
      </c>
      <c r="K96" s="38" t="s">
        <v>549</v>
      </c>
      <c r="L96" s="38">
        <v>1473</v>
      </c>
      <c r="M96" s="11">
        <v>2</v>
      </c>
      <c r="N96" s="11">
        <v>2946</v>
      </c>
      <c r="O96" s="11">
        <v>2096</v>
      </c>
      <c r="P96" s="11" t="s">
        <v>541</v>
      </c>
      <c r="Q96" s="11" t="s">
        <v>563</v>
      </c>
    </row>
    <row r="97" spans="1:17" ht="15" x14ac:dyDescent="0.3">
      <c r="A97" s="38">
        <v>5429</v>
      </c>
      <c r="B97" s="39">
        <v>45141</v>
      </c>
      <c r="C97" s="40">
        <v>45144</v>
      </c>
      <c r="D97" s="11"/>
      <c r="E97" s="41" t="s">
        <v>575</v>
      </c>
      <c r="F97" s="38" t="s">
        <v>444</v>
      </c>
      <c r="G97" s="11" t="s">
        <v>534</v>
      </c>
      <c r="H97" s="44">
        <v>22</v>
      </c>
      <c r="I97" s="42" t="s">
        <v>666</v>
      </c>
      <c r="J97" s="11" t="s">
        <v>557</v>
      </c>
      <c r="K97" s="38" t="s">
        <v>547</v>
      </c>
      <c r="L97" s="38">
        <v>1902</v>
      </c>
      <c r="M97" s="11">
        <v>2</v>
      </c>
      <c r="N97" s="11">
        <v>3804</v>
      </c>
      <c r="O97" s="11">
        <v>2954</v>
      </c>
      <c r="P97" s="11" t="s">
        <v>546</v>
      </c>
      <c r="Q97" s="11" t="s">
        <v>568</v>
      </c>
    </row>
    <row r="98" spans="1:17" ht="15" x14ac:dyDescent="0.3">
      <c r="A98" s="38">
        <v>5673</v>
      </c>
      <c r="B98" s="39">
        <v>45145</v>
      </c>
      <c r="C98" s="40">
        <v>45148</v>
      </c>
      <c r="D98" s="11"/>
      <c r="E98" s="41" t="s">
        <v>576</v>
      </c>
      <c r="F98" s="38" t="s">
        <v>443</v>
      </c>
      <c r="G98" s="11" t="s">
        <v>180</v>
      </c>
      <c r="H98" s="44">
        <v>20</v>
      </c>
      <c r="I98" s="42" t="s">
        <v>667</v>
      </c>
      <c r="J98" s="11"/>
      <c r="K98" s="38" t="s">
        <v>550</v>
      </c>
      <c r="L98" s="38">
        <v>1676</v>
      </c>
      <c r="M98" s="11">
        <v>2</v>
      </c>
      <c r="N98" s="11">
        <v>3352</v>
      </c>
      <c r="O98" s="11">
        <v>2502</v>
      </c>
      <c r="P98" s="11" t="s">
        <v>541</v>
      </c>
      <c r="Q98" s="11" t="s">
        <v>565</v>
      </c>
    </row>
    <row r="99" spans="1:17" ht="15" x14ac:dyDescent="0.3">
      <c r="A99" s="38">
        <v>5692</v>
      </c>
      <c r="B99" s="39">
        <v>45149</v>
      </c>
      <c r="C99" s="40">
        <v>45152</v>
      </c>
      <c r="D99" s="11"/>
      <c r="E99" s="41" t="s">
        <v>576</v>
      </c>
      <c r="F99" s="38" t="s">
        <v>442</v>
      </c>
      <c r="G99" s="11" t="s">
        <v>534</v>
      </c>
      <c r="H99" s="44">
        <v>25</v>
      </c>
      <c r="I99" s="42" t="s">
        <v>620</v>
      </c>
      <c r="J99" s="11" t="s">
        <v>559</v>
      </c>
      <c r="K99" s="38" t="s">
        <v>548</v>
      </c>
      <c r="L99" s="38">
        <v>1753</v>
      </c>
      <c r="M99" s="11">
        <v>2</v>
      </c>
      <c r="N99" s="11">
        <v>3506</v>
      </c>
      <c r="O99" s="11">
        <v>2656</v>
      </c>
      <c r="P99" s="11" t="s">
        <v>546</v>
      </c>
      <c r="Q99" s="11" t="s">
        <v>569</v>
      </c>
    </row>
    <row r="100" spans="1:17" ht="15" x14ac:dyDescent="0.3">
      <c r="A100" s="38">
        <v>5710</v>
      </c>
      <c r="B100" s="39">
        <v>45153</v>
      </c>
      <c r="C100" s="40">
        <v>45156</v>
      </c>
      <c r="D100" s="11"/>
      <c r="E100" s="41" t="s">
        <v>576</v>
      </c>
      <c r="F100" s="38" t="s">
        <v>441</v>
      </c>
      <c r="G100" s="11" t="s">
        <v>534</v>
      </c>
      <c r="H100" s="44">
        <v>23</v>
      </c>
      <c r="I100" s="42" t="s">
        <v>668</v>
      </c>
      <c r="J100" s="11" t="s">
        <v>559</v>
      </c>
      <c r="K100" s="38" t="s">
        <v>180</v>
      </c>
      <c r="L100" s="38">
        <v>1903</v>
      </c>
      <c r="M100" s="11">
        <v>1</v>
      </c>
      <c r="N100" s="11">
        <v>1903</v>
      </c>
      <c r="O100" s="11">
        <v>1053</v>
      </c>
      <c r="P100" s="11" t="s">
        <v>544</v>
      </c>
      <c r="Q100" s="11" t="s">
        <v>570</v>
      </c>
    </row>
    <row r="101" spans="1:17" ht="15" x14ac:dyDescent="0.3">
      <c r="A101" s="38">
        <v>5713</v>
      </c>
      <c r="B101" s="39">
        <v>45156</v>
      </c>
      <c r="C101" s="40">
        <v>45159</v>
      </c>
      <c r="D101" s="11"/>
      <c r="E101" s="41" t="s">
        <v>575</v>
      </c>
      <c r="F101" s="38" t="s">
        <v>440</v>
      </c>
      <c r="G101" s="11" t="s">
        <v>535</v>
      </c>
      <c r="H101" s="44">
        <v>29</v>
      </c>
      <c r="I101" s="42" t="s">
        <v>669</v>
      </c>
      <c r="J101" s="11" t="s">
        <v>560</v>
      </c>
      <c r="K101" s="38" t="s">
        <v>549</v>
      </c>
      <c r="L101" s="38">
        <v>1428</v>
      </c>
      <c r="M101" s="11">
        <v>1</v>
      </c>
      <c r="N101" s="11">
        <v>1428</v>
      </c>
      <c r="O101" s="11">
        <v>578</v>
      </c>
      <c r="P101" s="11" t="s">
        <v>544</v>
      </c>
      <c r="Q101" s="11" t="s">
        <v>569</v>
      </c>
    </row>
    <row r="102" spans="1:17" ht="15" x14ac:dyDescent="0.3">
      <c r="A102" s="38">
        <v>5729</v>
      </c>
      <c r="B102" s="39">
        <v>45160</v>
      </c>
      <c r="C102" s="40">
        <v>45163</v>
      </c>
      <c r="D102" s="11"/>
      <c r="E102" s="41" t="s">
        <v>575</v>
      </c>
      <c r="F102" s="38" t="s">
        <v>439</v>
      </c>
      <c r="G102" s="11" t="s">
        <v>534</v>
      </c>
      <c r="H102" s="44">
        <v>27</v>
      </c>
      <c r="I102" s="42" t="s">
        <v>670</v>
      </c>
      <c r="J102" s="11" t="s">
        <v>555</v>
      </c>
      <c r="K102" s="38" t="s">
        <v>551</v>
      </c>
      <c r="L102" s="38">
        <v>1599</v>
      </c>
      <c r="M102" s="11">
        <v>2</v>
      </c>
      <c r="N102" s="11">
        <v>3198</v>
      </c>
      <c r="O102" s="11">
        <v>2348</v>
      </c>
      <c r="P102" s="11" t="s">
        <v>541</v>
      </c>
      <c r="Q102" s="11" t="s">
        <v>569</v>
      </c>
    </row>
    <row r="103" spans="1:17" ht="15" x14ac:dyDescent="0.3">
      <c r="A103" s="38">
        <v>5801</v>
      </c>
      <c r="B103" s="39">
        <v>45164</v>
      </c>
      <c r="C103" s="40">
        <v>45167</v>
      </c>
      <c r="D103" s="11"/>
      <c r="E103" s="41" t="s">
        <v>575</v>
      </c>
      <c r="F103" s="38" t="s">
        <v>438</v>
      </c>
      <c r="G103" s="11" t="s">
        <v>180</v>
      </c>
      <c r="H103" s="44">
        <v>26</v>
      </c>
      <c r="I103" s="42" t="s">
        <v>671</v>
      </c>
      <c r="J103" s="11" t="s">
        <v>557</v>
      </c>
      <c r="K103" s="38" t="s">
        <v>180</v>
      </c>
      <c r="L103" s="38">
        <v>1880</v>
      </c>
      <c r="M103" s="11">
        <v>2</v>
      </c>
      <c r="N103" s="11">
        <v>3760</v>
      </c>
      <c r="O103" s="11">
        <v>2910</v>
      </c>
      <c r="P103" s="11" t="s">
        <v>541</v>
      </c>
      <c r="Q103" s="11" t="s">
        <v>566</v>
      </c>
    </row>
    <row r="104" spans="1:17" ht="15" x14ac:dyDescent="0.3">
      <c r="A104" s="38">
        <v>5893</v>
      </c>
      <c r="B104" s="39">
        <v>45167</v>
      </c>
      <c r="C104" s="40">
        <v>45170</v>
      </c>
      <c r="D104" s="11"/>
      <c r="E104" s="41" t="s">
        <v>576</v>
      </c>
      <c r="F104" s="38" t="s">
        <v>437</v>
      </c>
      <c r="G104" s="11" t="s">
        <v>534</v>
      </c>
      <c r="H104" s="44">
        <v>21</v>
      </c>
      <c r="I104" s="42" t="s">
        <v>672</v>
      </c>
      <c r="J104" s="11" t="s">
        <v>556</v>
      </c>
      <c r="K104" s="38" t="s">
        <v>550</v>
      </c>
      <c r="L104" s="38">
        <v>1160</v>
      </c>
      <c r="M104" s="11">
        <v>2</v>
      </c>
      <c r="N104" s="11">
        <v>2320</v>
      </c>
      <c r="O104" s="11">
        <v>1470</v>
      </c>
      <c r="P104" s="11" t="s">
        <v>541</v>
      </c>
      <c r="Q104" s="11" t="s">
        <v>564</v>
      </c>
    </row>
    <row r="105" spans="1:17" ht="15" x14ac:dyDescent="0.3">
      <c r="A105" s="38">
        <v>5947</v>
      </c>
      <c r="B105" s="39">
        <v>45170</v>
      </c>
      <c r="C105" s="40">
        <v>45173</v>
      </c>
      <c r="D105" s="11"/>
      <c r="E105" s="41" t="s">
        <v>575</v>
      </c>
      <c r="F105" s="38" t="s">
        <v>436</v>
      </c>
      <c r="G105" s="11" t="s">
        <v>534</v>
      </c>
      <c r="H105" s="44">
        <v>24</v>
      </c>
      <c r="I105" s="42" t="s">
        <v>673</v>
      </c>
      <c r="J105" s="11" t="s">
        <v>556</v>
      </c>
      <c r="K105" s="38" t="s">
        <v>548</v>
      </c>
      <c r="L105" s="38">
        <v>1278</v>
      </c>
      <c r="M105" s="11">
        <v>2</v>
      </c>
      <c r="N105" s="11">
        <v>2556</v>
      </c>
      <c r="O105" s="11">
        <v>1706</v>
      </c>
      <c r="P105" s="11" t="s">
        <v>542</v>
      </c>
      <c r="Q105" s="11" t="s">
        <v>567</v>
      </c>
    </row>
    <row r="106" spans="1:17" ht="15" x14ac:dyDescent="0.3">
      <c r="A106" s="38">
        <v>5984</v>
      </c>
      <c r="B106" s="39">
        <v>45171</v>
      </c>
      <c r="C106" s="40">
        <v>45174</v>
      </c>
      <c r="D106" s="11"/>
      <c r="E106" s="41" t="s">
        <v>577</v>
      </c>
      <c r="F106" s="38" t="s">
        <v>435</v>
      </c>
      <c r="G106" s="11" t="s">
        <v>180</v>
      </c>
      <c r="H106" s="44">
        <v>30</v>
      </c>
      <c r="I106" s="42" t="s">
        <v>674</v>
      </c>
      <c r="J106" s="11" t="s">
        <v>557</v>
      </c>
      <c r="K106" s="38" t="s">
        <v>547</v>
      </c>
      <c r="L106" s="38">
        <v>867</v>
      </c>
      <c r="M106" s="11">
        <v>2</v>
      </c>
      <c r="N106" s="11">
        <v>1734</v>
      </c>
      <c r="O106" s="11">
        <v>884</v>
      </c>
      <c r="P106" s="11" t="s">
        <v>542</v>
      </c>
      <c r="Q106" s="11" t="s">
        <v>568</v>
      </c>
    </row>
    <row r="107" spans="1:17" ht="15" x14ac:dyDescent="0.3">
      <c r="A107" s="38">
        <v>6103</v>
      </c>
      <c r="B107" s="39">
        <v>45172</v>
      </c>
      <c r="C107" s="40">
        <v>45175</v>
      </c>
      <c r="D107" s="11"/>
      <c r="E107" s="41" t="s">
        <v>576</v>
      </c>
      <c r="F107" s="38" t="s">
        <v>434</v>
      </c>
      <c r="G107" s="11" t="s">
        <v>180</v>
      </c>
      <c r="H107" s="44">
        <v>28</v>
      </c>
      <c r="I107" s="42" t="s">
        <v>675</v>
      </c>
      <c r="J107" s="11" t="s">
        <v>556</v>
      </c>
      <c r="K107" s="38" t="s">
        <v>549</v>
      </c>
      <c r="L107" s="38">
        <v>1183</v>
      </c>
      <c r="M107" s="11">
        <v>1</v>
      </c>
      <c r="N107" s="11">
        <v>1183</v>
      </c>
      <c r="O107" s="11">
        <v>333</v>
      </c>
      <c r="P107" s="11" t="s">
        <v>544</v>
      </c>
      <c r="Q107" s="11" t="s">
        <v>563</v>
      </c>
    </row>
    <row r="108" spans="1:17" ht="15" x14ac:dyDescent="0.3">
      <c r="A108" s="38">
        <v>6125</v>
      </c>
      <c r="B108" s="39">
        <v>45173</v>
      </c>
      <c r="C108" s="40">
        <v>45176</v>
      </c>
      <c r="D108" s="11"/>
      <c r="E108" s="41" t="s">
        <v>576</v>
      </c>
      <c r="F108" s="38" t="s">
        <v>433</v>
      </c>
      <c r="G108" s="11" t="s">
        <v>534</v>
      </c>
      <c r="H108" s="44">
        <v>20</v>
      </c>
      <c r="I108" s="42" t="s">
        <v>676</v>
      </c>
      <c r="J108" s="11" t="s">
        <v>556</v>
      </c>
      <c r="K108" s="38" t="s">
        <v>551</v>
      </c>
      <c r="L108" s="38">
        <v>1348</v>
      </c>
      <c r="M108" s="11">
        <v>2</v>
      </c>
      <c r="N108" s="11">
        <v>2696</v>
      </c>
      <c r="O108" s="11">
        <v>1846</v>
      </c>
      <c r="P108" s="11" t="s">
        <v>546</v>
      </c>
      <c r="Q108" s="11" t="s">
        <v>565</v>
      </c>
    </row>
    <row r="109" spans="1:17" ht="15" x14ac:dyDescent="0.3">
      <c r="A109" s="38">
        <v>6132</v>
      </c>
      <c r="B109" s="39">
        <v>45174</v>
      </c>
      <c r="C109" s="40">
        <v>45177</v>
      </c>
      <c r="D109" s="11"/>
      <c r="E109" s="41" t="s">
        <v>576</v>
      </c>
      <c r="F109" s="38" t="s">
        <v>432</v>
      </c>
      <c r="G109" s="11" t="s">
        <v>535</v>
      </c>
      <c r="H109" s="44">
        <v>29</v>
      </c>
      <c r="I109" s="42" t="s">
        <v>677</v>
      </c>
      <c r="J109" s="11" t="s">
        <v>557</v>
      </c>
      <c r="K109" s="38" t="s">
        <v>550</v>
      </c>
      <c r="L109" s="38">
        <v>1091</v>
      </c>
      <c r="M109" s="11">
        <v>1</v>
      </c>
      <c r="N109" s="11">
        <v>1091</v>
      </c>
      <c r="O109" s="11">
        <v>241</v>
      </c>
      <c r="P109" s="11" t="s">
        <v>544</v>
      </c>
      <c r="Q109" s="11" t="s">
        <v>569</v>
      </c>
    </row>
    <row r="110" spans="1:17" ht="15" x14ac:dyDescent="0.3">
      <c r="A110" s="38">
        <v>6140</v>
      </c>
      <c r="B110" s="39">
        <v>45175</v>
      </c>
      <c r="C110" s="40">
        <v>45178</v>
      </c>
      <c r="D110" s="11"/>
      <c r="E110" s="41" t="s">
        <v>576</v>
      </c>
      <c r="F110" s="38" t="s">
        <v>431</v>
      </c>
      <c r="G110" s="11" t="s">
        <v>534</v>
      </c>
      <c r="H110" s="44">
        <v>23</v>
      </c>
      <c r="I110" s="42" t="s">
        <v>678</v>
      </c>
      <c r="J110" s="11" t="s">
        <v>558</v>
      </c>
      <c r="K110" s="38" t="s">
        <v>180</v>
      </c>
      <c r="L110" s="38">
        <v>1913</v>
      </c>
      <c r="M110" s="11">
        <v>1</v>
      </c>
      <c r="N110" s="11">
        <v>1913</v>
      </c>
      <c r="O110" s="11">
        <v>1063</v>
      </c>
      <c r="P110" s="11" t="s">
        <v>541</v>
      </c>
      <c r="Q110" s="11" t="s">
        <v>563</v>
      </c>
    </row>
    <row r="111" spans="1:17" ht="15" x14ac:dyDescent="0.3">
      <c r="A111" s="38">
        <v>6157</v>
      </c>
      <c r="B111" s="39">
        <v>45176</v>
      </c>
      <c r="C111" s="40">
        <v>45179</v>
      </c>
      <c r="D111" s="11"/>
      <c r="E111" s="41" t="s">
        <v>575</v>
      </c>
      <c r="F111" s="38" t="s">
        <v>430</v>
      </c>
      <c r="G111" s="11" t="s">
        <v>180</v>
      </c>
      <c r="H111" s="44">
        <v>26</v>
      </c>
      <c r="I111" s="42" t="s">
        <v>679</v>
      </c>
      <c r="J111" s="11" t="s">
        <v>557</v>
      </c>
      <c r="K111" s="38" t="s">
        <v>548</v>
      </c>
      <c r="L111" s="38">
        <v>1798</v>
      </c>
      <c r="M111" s="11">
        <v>2</v>
      </c>
      <c r="N111" s="11">
        <v>3596</v>
      </c>
      <c r="O111" s="11">
        <v>2746</v>
      </c>
      <c r="P111" s="11" t="s">
        <v>541</v>
      </c>
      <c r="Q111" s="11" t="s">
        <v>563</v>
      </c>
    </row>
    <row r="112" spans="1:17" ht="15" x14ac:dyDescent="0.35">
      <c r="A112" s="38">
        <v>6238</v>
      </c>
      <c r="B112" s="39">
        <v>45177</v>
      </c>
      <c r="C112" s="40">
        <v>45180</v>
      </c>
      <c r="D112" s="11"/>
      <c r="E112" s="41" t="s">
        <v>576</v>
      </c>
      <c r="F112" s="38" t="s">
        <v>429</v>
      </c>
      <c r="G112" s="11" t="s">
        <v>179</v>
      </c>
      <c r="H112" s="45">
        <v>42</v>
      </c>
      <c r="I112" s="42" t="s">
        <v>680</v>
      </c>
      <c r="J112" s="11" t="s">
        <v>556</v>
      </c>
      <c r="K112" s="38" t="s">
        <v>547</v>
      </c>
      <c r="L112" s="38">
        <v>1020</v>
      </c>
      <c r="M112" s="11">
        <v>2</v>
      </c>
      <c r="N112" s="11">
        <v>2040</v>
      </c>
      <c r="O112" s="11">
        <v>1190</v>
      </c>
      <c r="P112" s="11" t="s">
        <v>541</v>
      </c>
      <c r="Q112" s="11" t="s">
        <v>563</v>
      </c>
    </row>
    <row r="113" spans="1:17" ht="15" x14ac:dyDescent="0.35">
      <c r="A113" s="38">
        <v>6239</v>
      </c>
      <c r="B113" s="39">
        <v>45178</v>
      </c>
      <c r="C113" s="40">
        <v>45181</v>
      </c>
      <c r="D113" s="11"/>
      <c r="E113" s="41" t="s">
        <v>576</v>
      </c>
      <c r="F113" s="38" t="s">
        <v>428</v>
      </c>
      <c r="G113" s="11" t="s">
        <v>535</v>
      </c>
      <c r="H113" s="45">
        <v>31</v>
      </c>
      <c r="I113" s="42" t="s">
        <v>681</v>
      </c>
      <c r="J113" s="11" t="s">
        <v>556</v>
      </c>
      <c r="K113" s="38" t="s">
        <v>551</v>
      </c>
      <c r="L113" s="38">
        <v>1426</v>
      </c>
      <c r="M113" s="11">
        <v>2</v>
      </c>
      <c r="N113" s="11">
        <v>2852</v>
      </c>
      <c r="O113" s="11">
        <v>2002</v>
      </c>
      <c r="P113" s="11" t="s">
        <v>541</v>
      </c>
      <c r="Q113" s="11" t="s">
        <v>563</v>
      </c>
    </row>
    <row r="114" spans="1:17" ht="15" x14ac:dyDescent="0.35">
      <c r="A114" s="38">
        <v>6290</v>
      </c>
      <c r="B114" s="39">
        <v>45179</v>
      </c>
      <c r="C114" s="40">
        <v>45182</v>
      </c>
      <c r="D114" s="11"/>
      <c r="E114" s="41" t="s">
        <v>576</v>
      </c>
      <c r="F114" s="38" t="s">
        <v>427</v>
      </c>
      <c r="G114" s="11" t="s">
        <v>534</v>
      </c>
      <c r="H114" s="45">
        <v>56</v>
      </c>
      <c r="I114" s="42" t="s">
        <v>682</v>
      </c>
      <c r="J114" s="11" t="s">
        <v>555</v>
      </c>
      <c r="K114" s="38" t="s">
        <v>549</v>
      </c>
      <c r="L114" s="38">
        <v>824</v>
      </c>
      <c r="M114" s="11">
        <v>2</v>
      </c>
      <c r="N114" s="11">
        <v>1648</v>
      </c>
      <c r="O114" s="11">
        <v>798</v>
      </c>
      <c r="P114" s="11" t="s">
        <v>541</v>
      </c>
      <c r="Q114" s="11" t="s">
        <v>563</v>
      </c>
    </row>
    <row r="115" spans="1:17" ht="15" x14ac:dyDescent="0.35">
      <c r="A115" s="38">
        <v>6295</v>
      </c>
      <c r="B115" s="39">
        <v>45180</v>
      </c>
      <c r="C115" s="40">
        <v>45183</v>
      </c>
      <c r="D115" s="11"/>
      <c r="E115" s="41" t="s">
        <v>576</v>
      </c>
      <c r="F115" s="38" t="s">
        <v>426</v>
      </c>
      <c r="G115" s="11" t="s">
        <v>534</v>
      </c>
      <c r="H115" s="45">
        <v>26</v>
      </c>
      <c r="I115" s="42" t="s">
        <v>683</v>
      </c>
      <c r="J115" s="11" t="s">
        <v>554</v>
      </c>
      <c r="K115" s="38" t="s">
        <v>180</v>
      </c>
      <c r="L115" s="38">
        <v>1425</v>
      </c>
      <c r="M115" s="11">
        <v>2</v>
      </c>
      <c r="N115" s="11">
        <v>2850</v>
      </c>
      <c r="O115" s="11">
        <v>2000</v>
      </c>
      <c r="P115" s="11" t="s">
        <v>544</v>
      </c>
      <c r="Q115" s="11" t="s">
        <v>563</v>
      </c>
    </row>
    <row r="116" spans="1:17" ht="15" x14ac:dyDescent="0.35">
      <c r="A116" s="38">
        <v>6301</v>
      </c>
      <c r="B116" s="39">
        <v>45181</v>
      </c>
      <c r="C116" s="40">
        <v>45184</v>
      </c>
      <c r="D116" s="11"/>
      <c r="E116" s="41" t="s">
        <v>576</v>
      </c>
      <c r="F116" s="38" t="s">
        <v>425</v>
      </c>
      <c r="G116" s="11" t="s">
        <v>534</v>
      </c>
      <c r="H116" s="45">
        <v>53</v>
      </c>
      <c r="I116" s="42" t="s">
        <v>684</v>
      </c>
      <c r="J116" s="11" t="s">
        <v>555</v>
      </c>
      <c r="K116" s="38" t="s">
        <v>550</v>
      </c>
      <c r="L116" s="38">
        <v>1246</v>
      </c>
      <c r="M116" s="11">
        <v>1</v>
      </c>
      <c r="N116" s="11">
        <v>1246</v>
      </c>
      <c r="O116" s="11">
        <v>396</v>
      </c>
      <c r="P116" s="11" t="s">
        <v>543</v>
      </c>
      <c r="Q116" s="11"/>
    </row>
    <row r="117" spans="1:17" ht="15" x14ac:dyDescent="0.35">
      <c r="A117" s="38">
        <v>6384</v>
      </c>
      <c r="B117" s="39">
        <v>45182</v>
      </c>
      <c r="C117" s="40">
        <v>45185</v>
      </c>
      <c r="D117" s="11"/>
      <c r="E117" s="41" t="s">
        <v>576</v>
      </c>
      <c r="F117" s="38" t="s">
        <v>424</v>
      </c>
      <c r="G117" s="11" t="s">
        <v>534</v>
      </c>
      <c r="H117" s="45">
        <v>47</v>
      </c>
      <c r="I117" s="42" t="s">
        <v>685</v>
      </c>
      <c r="J117" s="11" t="s">
        <v>555</v>
      </c>
      <c r="K117" s="38" t="s">
        <v>548</v>
      </c>
      <c r="L117" s="38">
        <v>1073</v>
      </c>
      <c r="M117" s="11">
        <v>1</v>
      </c>
      <c r="N117" s="11">
        <v>1073</v>
      </c>
      <c r="O117" s="11">
        <v>223</v>
      </c>
      <c r="P117" s="11" t="s">
        <v>546</v>
      </c>
      <c r="Q117" s="11" t="s">
        <v>569</v>
      </c>
    </row>
    <row r="118" spans="1:17" ht="15" x14ac:dyDescent="0.35">
      <c r="A118" s="38">
        <v>6458</v>
      </c>
      <c r="B118" s="39">
        <v>45183</v>
      </c>
      <c r="C118" s="40">
        <v>45186</v>
      </c>
      <c r="D118" s="11"/>
      <c r="E118" s="41" t="s">
        <v>576</v>
      </c>
      <c r="F118" s="38" t="s">
        <v>423</v>
      </c>
      <c r="G118" s="11" t="s">
        <v>534</v>
      </c>
      <c r="H118" s="45">
        <v>22</v>
      </c>
      <c r="I118" s="42" t="s">
        <v>686</v>
      </c>
      <c r="J118" s="11" t="s">
        <v>556</v>
      </c>
      <c r="K118" s="38" t="s">
        <v>547</v>
      </c>
      <c r="L118" s="38">
        <v>1344</v>
      </c>
      <c r="M118" s="11">
        <v>1</v>
      </c>
      <c r="N118" s="11">
        <v>1344</v>
      </c>
      <c r="O118" s="11">
        <v>494</v>
      </c>
      <c r="P118" s="11" t="s">
        <v>541</v>
      </c>
      <c r="Q118" s="11" t="s">
        <v>570</v>
      </c>
    </row>
    <row r="119" spans="1:17" ht="15" x14ac:dyDescent="0.35">
      <c r="A119" s="38">
        <v>6482</v>
      </c>
      <c r="B119" s="39">
        <v>45184</v>
      </c>
      <c r="C119" s="40">
        <v>45187</v>
      </c>
      <c r="D119" s="11"/>
      <c r="E119" s="41" t="s">
        <v>576</v>
      </c>
      <c r="F119" s="38" t="s">
        <v>422</v>
      </c>
      <c r="G119" s="11" t="s">
        <v>179</v>
      </c>
      <c r="H119" s="45">
        <v>38</v>
      </c>
      <c r="I119" s="42" t="s">
        <v>687</v>
      </c>
      <c r="J119" s="11" t="s">
        <v>557</v>
      </c>
      <c r="K119" s="38" t="s">
        <v>551</v>
      </c>
      <c r="L119" s="38">
        <v>1401</v>
      </c>
      <c r="M119" s="11">
        <v>1</v>
      </c>
      <c r="N119" s="11">
        <v>1401</v>
      </c>
      <c r="O119" s="11">
        <v>551</v>
      </c>
      <c r="P119" s="11" t="s">
        <v>541</v>
      </c>
      <c r="Q119" s="11" t="s">
        <v>566</v>
      </c>
    </row>
    <row r="120" spans="1:17" ht="15" x14ac:dyDescent="0.35">
      <c r="A120" s="38">
        <v>6497</v>
      </c>
      <c r="B120" s="39">
        <v>45185</v>
      </c>
      <c r="C120" s="40">
        <v>45188</v>
      </c>
      <c r="D120" s="11"/>
      <c r="E120" s="41" t="s">
        <v>576</v>
      </c>
      <c r="F120" s="38" t="s">
        <v>421</v>
      </c>
      <c r="G120" s="11" t="s">
        <v>534</v>
      </c>
      <c r="H120" s="45">
        <v>50</v>
      </c>
      <c r="I120" s="42" t="s">
        <v>688</v>
      </c>
      <c r="J120" s="11" t="s">
        <v>558</v>
      </c>
      <c r="K120" s="38" t="s">
        <v>549</v>
      </c>
      <c r="L120" s="38">
        <v>1986</v>
      </c>
      <c r="M120" s="11">
        <v>2</v>
      </c>
      <c r="N120" s="11">
        <v>3972</v>
      </c>
      <c r="O120" s="11">
        <v>3122</v>
      </c>
      <c r="P120" s="11" t="s">
        <v>544</v>
      </c>
      <c r="Q120" s="11" t="s">
        <v>564</v>
      </c>
    </row>
    <row r="121" spans="1:17" ht="15" x14ac:dyDescent="0.35">
      <c r="A121" s="38">
        <v>6702</v>
      </c>
      <c r="B121" s="39">
        <v>45186</v>
      </c>
      <c r="C121" s="40">
        <v>45189</v>
      </c>
      <c r="D121" s="11"/>
      <c r="E121" s="41" t="s">
        <v>576</v>
      </c>
      <c r="F121" s="38" t="s">
        <v>420</v>
      </c>
      <c r="G121" s="11" t="s">
        <v>534</v>
      </c>
      <c r="H121" s="45">
        <v>23</v>
      </c>
      <c r="I121" s="42" t="s">
        <v>689</v>
      </c>
      <c r="J121" s="11" t="s">
        <v>558</v>
      </c>
      <c r="K121" s="38" t="s">
        <v>550</v>
      </c>
      <c r="L121" s="38">
        <v>1384</v>
      </c>
      <c r="M121" s="11">
        <v>2</v>
      </c>
      <c r="N121" s="11">
        <v>2768</v>
      </c>
      <c r="O121" s="11">
        <v>1918</v>
      </c>
      <c r="P121" s="11" t="s">
        <v>543</v>
      </c>
      <c r="Q121" s="11" t="s">
        <v>565</v>
      </c>
    </row>
    <row r="122" spans="1:17" ht="15" x14ac:dyDescent="0.35">
      <c r="A122" s="38">
        <v>6714</v>
      </c>
      <c r="B122" s="39">
        <v>45187</v>
      </c>
      <c r="C122" s="40">
        <v>45190</v>
      </c>
      <c r="D122" s="11"/>
      <c r="E122" s="41" t="s">
        <v>575</v>
      </c>
      <c r="F122" s="38" t="s">
        <v>419</v>
      </c>
      <c r="G122" s="11" t="s">
        <v>534</v>
      </c>
      <c r="H122" s="45">
        <v>28</v>
      </c>
      <c r="I122" s="42" t="s">
        <v>690</v>
      </c>
      <c r="J122" s="11" t="s">
        <v>554</v>
      </c>
      <c r="K122" s="38" t="s">
        <v>180</v>
      </c>
      <c r="L122" s="38">
        <v>1138</v>
      </c>
      <c r="M122" s="11">
        <v>1</v>
      </c>
      <c r="N122" s="11">
        <v>1138</v>
      </c>
      <c r="O122" s="11">
        <v>288</v>
      </c>
      <c r="P122" s="11" t="s">
        <v>542</v>
      </c>
      <c r="Q122" s="11" t="s">
        <v>569</v>
      </c>
    </row>
    <row r="123" spans="1:17" ht="15" x14ac:dyDescent="0.35">
      <c r="A123" s="38">
        <v>6754</v>
      </c>
      <c r="B123" s="39">
        <v>45188</v>
      </c>
      <c r="C123" s="40">
        <v>45191</v>
      </c>
      <c r="D123" s="11"/>
      <c r="E123" s="41" t="s">
        <v>575</v>
      </c>
      <c r="F123" s="38" t="s">
        <v>418</v>
      </c>
      <c r="G123" s="11" t="s">
        <v>535</v>
      </c>
      <c r="H123" s="45">
        <v>36</v>
      </c>
      <c r="I123" s="42" t="s">
        <v>691</v>
      </c>
      <c r="J123" s="11" t="s">
        <v>556</v>
      </c>
      <c r="K123" s="38" t="s">
        <v>548</v>
      </c>
      <c r="L123" s="38">
        <v>1623</v>
      </c>
      <c r="M123" s="11">
        <v>1</v>
      </c>
      <c r="N123" s="11">
        <v>1623</v>
      </c>
      <c r="O123" s="11">
        <v>773</v>
      </c>
      <c r="P123" s="11" t="s">
        <v>542</v>
      </c>
      <c r="Q123" s="11" t="s">
        <v>570</v>
      </c>
    </row>
    <row r="124" spans="1:17" ht="15" x14ac:dyDescent="0.35">
      <c r="A124" s="38">
        <v>6801</v>
      </c>
      <c r="B124" s="39">
        <v>45189</v>
      </c>
      <c r="C124" s="40">
        <v>45192</v>
      </c>
      <c r="D124" s="11"/>
      <c r="E124" s="41" t="s">
        <v>575</v>
      </c>
      <c r="F124" s="38" t="s">
        <v>417</v>
      </c>
      <c r="G124" s="11" t="s">
        <v>535</v>
      </c>
      <c r="H124" s="45">
        <v>49</v>
      </c>
      <c r="I124" s="42" t="s">
        <v>692</v>
      </c>
      <c r="J124" s="11" t="s">
        <v>557</v>
      </c>
      <c r="K124" s="38" t="s">
        <v>547</v>
      </c>
      <c r="L124" s="38">
        <v>1403</v>
      </c>
      <c r="M124" s="11">
        <v>2</v>
      </c>
      <c r="N124" s="11">
        <v>2806</v>
      </c>
      <c r="O124" s="11">
        <v>1956</v>
      </c>
      <c r="P124" s="11" t="s">
        <v>546</v>
      </c>
      <c r="Q124" s="11" t="s">
        <v>566</v>
      </c>
    </row>
    <row r="125" spans="1:17" ht="15" x14ac:dyDescent="0.35">
      <c r="A125" s="38">
        <v>6812</v>
      </c>
      <c r="B125" s="39">
        <v>45190</v>
      </c>
      <c r="C125" s="40">
        <v>45193</v>
      </c>
      <c r="D125" s="11"/>
      <c r="E125" s="41" t="s">
        <v>575</v>
      </c>
      <c r="F125" s="38" t="s">
        <v>416</v>
      </c>
      <c r="G125" s="11" t="s">
        <v>179</v>
      </c>
      <c r="H125" s="45">
        <v>55</v>
      </c>
      <c r="I125" s="42" t="s">
        <v>693</v>
      </c>
      <c r="J125" s="11" t="s">
        <v>554</v>
      </c>
      <c r="K125" s="38" t="s">
        <v>551</v>
      </c>
      <c r="L125" s="38">
        <v>1542</v>
      </c>
      <c r="M125" s="11">
        <v>1</v>
      </c>
      <c r="N125" s="11">
        <v>1542</v>
      </c>
      <c r="O125" s="11">
        <v>692</v>
      </c>
      <c r="P125" s="11" t="s">
        <v>544</v>
      </c>
      <c r="Q125" s="11" t="s">
        <v>566</v>
      </c>
    </row>
    <row r="126" spans="1:17" ht="15" x14ac:dyDescent="0.35">
      <c r="A126" s="38">
        <v>6920</v>
      </c>
      <c r="B126" s="39">
        <v>45191</v>
      </c>
      <c r="C126" s="40">
        <v>45194</v>
      </c>
      <c r="D126" s="11"/>
      <c r="E126" s="41" t="s">
        <v>576</v>
      </c>
      <c r="F126" s="38" t="s">
        <v>415</v>
      </c>
      <c r="G126" s="11" t="s">
        <v>535</v>
      </c>
      <c r="H126" s="45">
        <v>52</v>
      </c>
      <c r="I126" s="42" t="s">
        <v>694</v>
      </c>
      <c r="J126" s="11" t="s">
        <v>557</v>
      </c>
      <c r="K126" s="38" t="s">
        <v>549</v>
      </c>
      <c r="L126" s="38">
        <v>1745</v>
      </c>
      <c r="M126" s="11">
        <v>2</v>
      </c>
      <c r="N126" s="11">
        <v>3490</v>
      </c>
      <c r="O126" s="11">
        <v>2640</v>
      </c>
      <c r="P126" s="11" t="s">
        <v>543</v>
      </c>
      <c r="Q126" s="11" t="s">
        <v>569</v>
      </c>
    </row>
    <row r="127" spans="1:17" ht="15" x14ac:dyDescent="0.35">
      <c r="A127" s="38">
        <v>6958</v>
      </c>
      <c r="B127" s="39">
        <v>45192</v>
      </c>
      <c r="C127" s="40">
        <v>45195</v>
      </c>
      <c r="D127" s="11"/>
      <c r="E127" s="41" t="s">
        <v>576</v>
      </c>
      <c r="F127" s="38" t="s">
        <v>414</v>
      </c>
      <c r="G127" s="11" t="s">
        <v>534</v>
      </c>
      <c r="H127" s="45">
        <v>24</v>
      </c>
      <c r="I127" s="42" t="s">
        <v>695</v>
      </c>
      <c r="J127" s="11" t="s">
        <v>558</v>
      </c>
      <c r="K127" s="38" t="s">
        <v>550</v>
      </c>
      <c r="L127" s="38">
        <v>1991</v>
      </c>
      <c r="M127" s="11">
        <v>1</v>
      </c>
      <c r="N127" s="11">
        <v>1991</v>
      </c>
      <c r="O127" s="11">
        <v>1141</v>
      </c>
      <c r="P127" s="11" t="s">
        <v>546</v>
      </c>
      <c r="Q127" s="11" t="s">
        <v>567</v>
      </c>
    </row>
    <row r="128" spans="1:17" ht="15" x14ac:dyDescent="0.35">
      <c r="A128" s="38">
        <v>6971</v>
      </c>
      <c r="B128" s="39">
        <v>45193</v>
      </c>
      <c r="C128" s="40">
        <v>45196</v>
      </c>
      <c r="D128" s="11"/>
      <c r="E128" s="41" t="s">
        <v>577</v>
      </c>
      <c r="F128" s="38" t="s">
        <v>413</v>
      </c>
      <c r="G128" s="11" t="s">
        <v>535</v>
      </c>
      <c r="H128" s="45">
        <v>35</v>
      </c>
      <c r="I128" s="42" t="s">
        <v>696</v>
      </c>
      <c r="J128" s="11" t="s">
        <v>557</v>
      </c>
      <c r="K128" s="38" t="s">
        <v>180</v>
      </c>
      <c r="L128" s="38">
        <v>1778</v>
      </c>
      <c r="M128" s="11">
        <v>3</v>
      </c>
      <c r="N128" s="11">
        <v>5334</v>
      </c>
      <c r="O128" s="11">
        <v>4484</v>
      </c>
      <c r="P128" s="11" t="s">
        <v>543</v>
      </c>
      <c r="Q128" s="11" t="s">
        <v>570</v>
      </c>
    </row>
    <row r="129" spans="1:17" ht="15" x14ac:dyDescent="0.35">
      <c r="A129" s="38">
        <v>6974</v>
      </c>
      <c r="B129" s="39">
        <v>45194</v>
      </c>
      <c r="C129" s="40">
        <v>45197</v>
      </c>
      <c r="D129" s="11"/>
      <c r="E129" s="41" t="s">
        <v>577</v>
      </c>
      <c r="F129" s="38" t="s">
        <v>412</v>
      </c>
      <c r="G129" s="11" t="s">
        <v>534</v>
      </c>
      <c r="H129" s="45">
        <v>41</v>
      </c>
      <c r="I129" s="42" t="s">
        <v>588</v>
      </c>
      <c r="J129" s="11" t="s">
        <v>554</v>
      </c>
      <c r="K129" s="38" t="s">
        <v>180</v>
      </c>
      <c r="L129" s="38">
        <v>1756</v>
      </c>
      <c r="M129" s="11">
        <v>2</v>
      </c>
      <c r="N129" s="11">
        <v>3512</v>
      </c>
      <c r="O129" s="11">
        <v>2662</v>
      </c>
      <c r="P129" s="11" t="s">
        <v>543</v>
      </c>
      <c r="Q129" s="11" t="s">
        <v>567</v>
      </c>
    </row>
    <row r="130" spans="1:17" ht="15" x14ac:dyDescent="0.35">
      <c r="A130" s="38">
        <v>7083</v>
      </c>
      <c r="B130" s="39">
        <v>45195</v>
      </c>
      <c r="C130" s="40">
        <v>45198</v>
      </c>
      <c r="D130" s="11"/>
      <c r="E130" s="41" t="s">
        <v>577</v>
      </c>
      <c r="F130" s="38" t="s">
        <v>411</v>
      </c>
      <c r="G130" s="11" t="s">
        <v>534</v>
      </c>
      <c r="H130" s="45">
        <v>57</v>
      </c>
      <c r="I130" s="42" t="s">
        <v>697</v>
      </c>
      <c r="J130" s="11" t="s">
        <v>554</v>
      </c>
      <c r="K130" s="38" t="s">
        <v>548</v>
      </c>
      <c r="L130" s="38">
        <v>1012</v>
      </c>
      <c r="M130" s="11">
        <v>3</v>
      </c>
      <c r="N130" s="11">
        <v>3036</v>
      </c>
      <c r="O130" s="11">
        <v>2186</v>
      </c>
      <c r="P130" s="11" t="s">
        <v>543</v>
      </c>
      <c r="Q130" s="11" t="s">
        <v>567</v>
      </c>
    </row>
    <row r="131" spans="1:17" ht="15" x14ac:dyDescent="0.35">
      <c r="A131" s="38">
        <v>7132</v>
      </c>
      <c r="B131" s="39">
        <v>45196</v>
      </c>
      <c r="C131" s="40">
        <v>45199</v>
      </c>
      <c r="D131" s="11"/>
      <c r="E131" s="41" t="s">
        <v>577</v>
      </c>
      <c r="F131" s="38" t="s">
        <v>410</v>
      </c>
      <c r="G131" s="11" t="s">
        <v>535</v>
      </c>
      <c r="H131" s="45">
        <v>45</v>
      </c>
      <c r="I131" s="42" t="s">
        <v>698</v>
      </c>
      <c r="J131" s="11" t="s">
        <v>559</v>
      </c>
      <c r="K131" s="38" t="s">
        <v>547</v>
      </c>
      <c r="L131" s="38">
        <v>1078</v>
      </c>
      <c r="M131" s="11">
        <v>3</v>
      </c>
      <c r="N131" s="11">
        <v>3234</v>
      </c>
      <c r="O131" s="11">
        <v>2384</v>
      </c>
      <c r="P131" s="11" t="s">
        <v>541</v>
      </c>
      <c r="Q131" s="11" t="s">
        <v>563</v>
      </c>
    </row>
    <row r="132" spans="1:17" ht="15" x14ac:dyDescent="0.35">
      <c r="A132" s="38">
        <v>7182</v>
      </c>
      <c r="B132" s="39">
        <v>45196</v>
      </c>
      <c r="C132" s="40">
        <v>45199</v>
      </c>
      <c r="D132" s="11"/>
      <c r="E132" s="41" t="s">
        <v>577</v>
      </c>
      <c r="F132" s="38" t="s">
        <v>409</v>
      </c>
      <c r="G132" s="11" t="s">
        <v>534</v>
      </c>
      <c r="H132" s="45">
        <v>30</v>
      </c>
      <c r="I132" s="42" t="s">
        <v>699</v>
      </c>
      <c r="J132" s="11" t="s">
        <v>557</v>
      </c>
      <c r="K132" s="38" t="s">
        <v>551</v>
      </c>
      <c r="L132" s="38">
        <v>1910</v>
      </c>
      <c r="M132" s="11">
        <v>1</v>
      </c>
      <c r="N132" s="11">
        <v>1910</v>
      </c>
      <c r="O132" s="11">
        <v>1060</v>
      </c>
      <c r="P132" s="11" t="s">
        <v>542</v>
      </c>
      <c r="Q132" s="11" t="s">
        <v>563</v>
      </c>
    </row>
    <row r="133" spans="1:17" ht="15" x14ac:dyDescent="0.35">
      <c r="A133" s="38">
        <v>7193</v>
      </c>
      <c r="B133" s="39">
        <v>45196</v>
      </c>
      <c r="C133" s="40">
        <v>45199</v>
      </c>
      <c r="D133" s="11"/>
      <c r="E133" s="41" t="s">
        <v>575</v>
      </c>
      <c r="F133" s="38" t="s">
        <v>394</v>
      </c>
      <c r="G133" s="11" t="s">
        <v>535</v>
      </c>
      <c r="H133" s="45">
        <v>51</v>
      </c>
      <c r="I133" s="42" t="s">
        <v>700</v>
      </c>
      <c r="J133" s="11" t="s">
        <v>560</v>
      </c>
      <c r="K133" s="38" t="s">
        <v>550</v>
      </c>
      <c r="L133" s="38">
        <v>1707</v>
      </c>
      <c r="M133" s="11">
        <v>2</v>
      </c>
      <c r="N133" s="11">
        <v>3414</v>
      </c>
      <c r="O133" s="11">
        <v>2564</v>
      </c>
      <c r="P133" s="11" t="s">
        <v>543</v>
      </c>
      <c r="Q133" s="11" t="s">
        <v>563</v>
      </c>
    </row>
    <row r="134" spans="1:17" ht="15" x14ac:dyDescent="0.35">
      <c r="A134" s="38">
        <v>7281</v>
      </c>
      <c r="B134" s="39">
        <v>45196</v>
      </c>
      <c r="C134" s="40">
        <v>45199</v>
      </c>
      <c r="D134" s="11"/>
      <c r="E134" s="41" t="s">
        <v>576</v>
      </c>
      <c r="F134" s="38" t="s">
        <v>408</v>
      </c>
      <c r="G134" s="11" t="s">
        <v>534</v>
      </c>
      <c r="H134" s="45">
        <v>27</v>
      </c>
      <c r="I134" s="42" t="s">
        <v>701</v>
      </c>
      <c r="J134" s="11" t="s">
        <v>561</v>
      </c>
      <c r="K134" s="38" t="s">
        <v>549</v>
      </c>
      <c r="L134" s="38">
        <v>1126</v>
      </c>
      <c r="M134" s="11">
        <v>1</v>
      </c>
      <c r="N134" s="11">
        <v>1126</v>
      </c>
      <c r="O134" s="11">
        <v>276</v>
      </c>
      <c r="P134" s="11" t="s">
        <v>544</v>
      </c>
      <c r="Q134" s="11" t="s">
        <v>568</v>
      </c>
    </row>
    <row r="135" spans="1:17" ht="15" x14ac:dyDescent="0.35">
      <c r="A135" s="38">
        <v>7312</v>
      </c>
      <c r="B135" s="39">
        <v>45197</v>
      </c>
      <c r="C135" s="40">
        <v>45200</v>
      </c>
      <c r="D135" s="11"/>
      <c r="E135" s="41" t="s">
        <v>576</v>
      </c>
      <c r="F135" s="38" t="s">
        <v>407</v>
      </c>
      <c r="G135" s="11" t="s">
        <v>535</v>
      </c>
      <c r="H135" s="45">
        <v>44</v>
      </c>
      <c r="I135" s="42" t="s">
        <v>702</v>
      </c>
      <c r="J135" s="11" t="s">
        <v>560</v>
      </c>
      <c r="K135" s="38" t="s">
        <v>550</v>
      </c>
      <c r="L135" s="38">
        <v>1555</v>
      </c>
      <c r="M135" s="11">
        <v>1</v>
      </c>
      <c r="N135" s="11">
        <v>1555</v>
      </c>
      <c r="O135" s="11">
        <v>705</v>
      </c>
      <c r="P135" s="11" t="s">
        <v>543</v>
      </c>
      <c r="Q135" s="11" t="s">
        <v>565</v>
      </c>
    </row>
    <row r="136" spans="1:17" ht="15" x14ac:dyDescent="0.35">
      <c r="A136" s="38">
        <v>7348</v>
      </c>
      <c r="B136" s="39">
        <v>45198</v>
      </c>
      <c r="C136" s="40">
        <v>45201</v>
      </c>
      <c r="D136" s="11"/>
      <c r="E136" s="41" t="s">
        <v>576</v>
      </c>
      <c r="F136" s="38" t="s">
        <v>406</v>
      </c>
      <c r="G136" s="11" t="s">
        <v>535</v>
      </c>
      <c r="H136" s="45">
        <v>58</v>
      </c>
      <c r="I136" s="42" t="s">
        <v>703</v>
      </c>
      <c r="J136" s="11" t="s">
        <v>557</v>
      </c>
      <c r="K136" s="38" t="s">
        <v>180</v>
      </c>
      <c r="L136" s="38">
        <v>1739</v>
      </c>
      <c r="M136" s="11">
        <v>2</v>
      </c>
      <c r="N136" s="11">
        <v>3478</v>
      </c>
      <c r="O136" s="11">
        <v>2628</v>
      </c>
      <c r="P136" s="11" t="s">
        <v>545</v>
      </c>
      <c r="Q136" s="11" t="s">
        <v>569</v>
      </c>
    </row>
    <row r="137" spans="1:17" ht="15" x14ac:dyDescent="0.35">
      <c r="A137" s="38">
        <v>7389</v>
      </c>
      <c r="B137" s="39">
        <v>45199</v>
      </c>
      <c r="C137" s="40">
        <v>45202</v>
      </c>
      <c r="D137" s="11"/>
      <c r="E137" s="41" t="s">
        <v>575</v>
      </c>
      <c r="F137" s="38" t="s">
        <v>405</v>
      </c>
      <c r="G137" s="11" t="s">
        <v>534</v>
      </c>
      <c r="H137" s="45">
        <v>48</v>
      </c>
      <c r="I137" s="42" t="s">
        <v>644</v>
      </c>
      <c r="J137" s="11" t="s">
        <v>554</v>
      </c>
      <c r="K137" s="38" t="s">
        <v>547</v>
      </c>
      <c r="L137" s="38">
        <v>1951</v>
      </c>
      <c r="M137" s="11">
        <v>3</v>
      </c>
      <c r="N137" s="11">
        <v>5853</v>
      </c>
      <c r="O137" s="11">
        <v>5003</v>
      </c>
      <c r="P137" s="11" t="s">
        <v>541</v>
      </c>
      <c r="Q137" s="11" t="s">
        <v>568</v>
      </c>
    </row>
    <row r="138" spans="1:17" ht="15" x14ac:dyDescent="0.35">
      <c r="A138" s="38">
        <v>7402</v>
      </c>
      <c r="B138" s="39">
        <v>45201</v>
      </c>
      <c r="C138" s="40">
        <v>45204</v>
      </c>
      <c r="D138" s="11"/>
      <c r="E138" s="41" t="s">
        <v>575</v>
      </c>
      <c r="F138" s="38" t="s">
        <v>404</v>
      </c>
      <c r="G138" s="11" t="s">
        <v>180</v>
      </c>
      <c r="H138" s="45">
        <v>21</v>
      </c>
      <c r="I138" s="42" t="s">
        <v>704</v>
      </c>
      <c r="J138" s="11" t="s">
        <v>560</v>
      </c>
      <c r="K138" s="38" t="s">
        <v>548</v>
      </c>
      <c r="L138" s="38">
        <v>1011</v>
      </c>
      <c r="M138" s="11">
        <v>2</v>
      </c>
      <c r="N138" s="11">
        <v>2022</v>
      </c>
      <c r="O138" s="11">
        <v>1172</v>
      </c>
      <c r="P138" s="11" t="s">
        <v>546</v>
      </c>
      <c r="Q138" s="11" t="s">
        <v>570</v>
      </c>
    </row>
    <row r="139" spans="1:17" ht="15" x14ac:dyDescent="0.35">
      <c r="A139" s="38">
        <v>7512</v>
      </c>
      <c r="B139" s="39">
        <v>45202</v>
      </c>
      <c r="C139" s="40">
        <v>45205</v>
      </c>
      <c r="D139" s="11"/>
      <c r="E139" s="41" t="s">
        <v>577</v>
      </c>
      <c r="F139" s="38" t="s">
        <v>403</v>
      </c>
      <c r="G139" s="11" t="s">
        <v>534</v>
      </c>
      <c r="H139" s="45">
        <v>34</v>
      </c>
      <c r="I139" s="42" t="s">
        <v>705</v>
      </c>
      <c r="J139" s="11" t="s">
        <v>554</v>
      </c>
      <c r="K139" s="38" t="s">
        <v>551</v>
      </c>
      <c r="L139" s="38">
        <v>1309</v>
      </c>
      <c r="M139" s="11">
        <v>1</v>
      </c>
      <c r="N139" s="11">
        <v>1309</v>
      </c>
      <c r="O139" s="11">
        <v>459</v>
      </c>
      <c r="P139" s="11" t="s">
        <v>541</v>
      </c>
      <c r="Q139" s="11" t="s">
        <v>564</v>
      </c>
    </row>
    <row r="140" spans="1:17" ht="15" x14ac:dyDescent="0.35">
      <c r="A140" s="38">
        <v>7518</v>
      </c>
      <c r="B140" s="39">
        <v>45204</v>
      </c>
      <c r="C140" s="40">
        <v>45207</v>
      </c>
      <c r="D140" s="11"/>
      <c r="E140" s="41" t="s">
        <v>577</v>
      </c>
      <c r="F140" s="38" t="s">
        <v>402</v>
      </c>
      <c r="G140" s="11" t="s">
        <v>534</v>
      </c>
      <c r="H140" s="45">
        <v>39</v>
      </c>
      <c r="I140" s="42" t="s">
        <v>706</v>
      </c>
      <c r="J140" s="11" t="s">
        <v>554</v>
      </c>
      <c r="K140" s="38" t="s">
        <v>549</v>
      </c>
      <c r="L140" s="38">
        <v>1773</v>
      </c>
      <c r="M140" s="11">
        <v>3</v>
      </c>
      <c r="N140" s="11">
        <v>5319</v>
      </c>
      <c r="O140" s="11">
        <v>4469</v>
      </c>
      <c r="P140" s="11" t="s">
        <v>542</v>
      </c>
      <c r="Q140" s="11" t="s">
        <v>565</v>
      </c>
    </row>
    <row r="141" spans="1:17" ht="15" x14ac:dyDescent="0.35">
      <c r="A141" s="38">
        <v>7583</v>
      </c>
      <c r="B141" s="39">
        <v>45205</v>
      </c>
      <c r="C141" s="40">
        <v>45208</v>
      </c>
      <c r="D141" s="11"/>
      <c r="E141" s="41" t="s">
        <v>577</v>
      </c>
      <c r="F141" s="38" t="s">
        <v>401</v>
      </c>
      <c r="G141" s="11" t="s">
        <v>534</v>
      </c>
      <c r="H141" s="45">
        <v>54</v>
      </c>
      <c r="I141" s="42" t="s">
        <v>707</v>
      </c>
      <c r="J141" s="11" t="s">
        <v>555</v>
      </c>
      <c r="K141" s="38" t="s">
        <v>550</v>
      </c>
      <c r="L141" s="38">
        <v>1826</v>
      </c>
      <c r="M141" s="11">
        <v>1</v>
      </c>
      <c r="N141" s="11">
        <v>1826</v>
      </c>
      <c r="O141" s="11">
        <v>976</v>
      </c>
      <c r="P141" s="11" t="s">
        <v>542</v>
      </c>
      <c r="Q141" s="11" t="s">
        <v>563</v>
      </c>
    </row>
    <row r="142" spans="1:17" ht="15" x14ac:dyDescent="0.35">
      <c r="A142" s="38">
        <v>7586</v>
      </c>
      <c r="B142" s="39">
        <v>45206</v>
      </c>
      <c r="C142" s="40">
        <v>45209</v>
      </c>
      <c r="D142" s="11"/>
      <c r="E142" s="41" t="s">
        <v>576</v>
      </c>
      <c r="F142" s="38" t="s">
        <v>400</v>
      </c>
      <c r="G142" s="11" t="s">
        <v>534</v>
      </c>
      <c r="H142" s="45">
        <v>32</v>
      </c>
      <c r="I142" s="42" t="s">
        <v>708</v>
      </c>
      <c r="J142" s="11" t="s">
        <v>555</v>
      </c>
      <c r="K142" s="38" t="s">
        <v>180</v>
      </c>
      <c r="L142" s="38">
        <v>1437</v>
      </c>
      <c r="M142" s="11">
        <v>1</v>
      </c>
      <c r="N142" s="11">
        <v>1437</v>
      </c>
      <c r="O142" s="11">
        <v>587</v>
      </c>
      <c r="P142" s="11" t="s">
        <v>546</v>
      </c>
      <c r="Q142" s="11" t="s">
        <v>566</v>
      </c>
    </row>
    <row r="143" spans="1:17" ht="15" x14ac:dyDescent="0.35">
      <c r="A143" s="38">
        <v>7593</v>
      </c>
      <c r="B143" s="39">
        <v>45208</v>
      </c>
      <c r="C143" s="40">
        <v>45211</v>
      </c>
      <c r="D143" s="11"/>
      <c r="E143" s="41" t="s">
        <v>576</v>
      </c>
      <c r="F143" s="38" t="s">
        <v>399</v>
      </c>
      <c r="G143" s="11" t="s">
        <v>180</v>
      </c>
      <c r="H143" s="45">
        <v>20</v>
      </c>
      <c r="I143" s="42" t="s">
        <v>709</v>
      </c>
      <c r="J143" s="11" t="s">
        <v>556</v>
      </c>
      <c r="K143" s="38" t="s">
        <v>547</v>
      </c>
      <c r="L143" s="38">
        <v>1523</v>
      </c>
      <c r="M143" s="11">
        <v>2</v>
      </c>
      <c r="N143" s="11">
        <v>3046</v>
      </c>
      <c r="O143" s="11">
        <v>2196</v>
      </c>
      <c r="P143" s="11" t="s">
        <v>544</v>
      </c>
      <c r="Q143" s="11" t="s">
        <v>568</v>
      </c>
    </row>
    <row r="144" spans="1:17" ht="15" x14ac:dyDescent="0.35">
      <c r="A144" s="38">
        <v>7602</v>
      </c>
      <c r="B144" s="39">
        <v>45209</v>
      </c>
      <c r="C144" s="40">
        <v>45212</v>
      </c>
      <c r="D144" s="11"/>
      <c r="E144" s="41" t="s">
        <v>576</v>
      </c>
      <c r="F144" s="38" t="s">
        <v>398</v>
      </c>
      <c r="G144" s="11" t="s">
        <v>534</v>
      </c>
      <c r="H144" s="45">
        <v>25</v>
      </c>
      <c r="I144" s="42" t="s">
        <v>710</v>
      </c>
      <c r="J144" s="11" t="s">
        <v>557</v>
      </c>
      <c r="K144" s="38" t="s">
        <v>548</v>
      </c>
      <c r="L144" s="38">
        <v>989</v>
      </c>
      <c r="M144" s="11">
        <v>2</v>
      </c>
      <c r="N144" s="11">
        <v>1978</v>
      </c>
      <c r="O144" s="11">
        <v>1128</v>
      </c>
      <c r="P144" s="11" t="s">
        <v>543</v>
      </c>
      <c r="Q144" s="11" t="s">
        <v>569</v>
      </c>
    </row>
    <row r="145" spans="1:17" ht="15" x14ac:dyDescent="0.35">
      <c r="A145" s="38">
        <v>7612</v>
      </c>
      <c r="B145" s="39">
        <v>45210</v>
      </c>
      <c r="C145" s="40">
        <v>45213</v>
      </c>
      <c r="D145" s="11"/>
      <c r="E145" s="41" t="s">
        <v>576</v>
      </c>
      <c r="F145" s="38" t="s">
        <v>397</v>
      </c>
      <c r="G145" s="11" t="s">
        <v>534</v>
      </c>
      <c r="H145" s="45">
        <v>43</v>
      </c>
      <c r="I145" s="42" t="s">
        <v>711</v>
      </c>
      <c r="J145" s="11" t="s">
        <v>558</v>
      </c>
      <c r="K145" s="38" t="s">
        <v>551</v>
      </c>
      <c r="L145" s="38">
        <v>1948</v>
      </c>
      <c r="M145" s="11">
        <v>2</v>
      </c>
      <c r="N145" s="11">
        <v>3896</v>
      </c>
      <c r="O145" s="11">
        <v>3046</v>
      </c>
      <c r="P145" s="11" t="s">
        <v>546</v>
      </c>
      <c r="Q145" s="11" t="s">
        <v>565</v>
      </c>
    </row>
    <row r="146" spans="1:17" ht="15" x14ac:dyDescent="0.35">
      <c r="A146" s="38">
        <v>7823</v>
      </c>
      <c r="B146" s="39">
        <v>45212</v>
      </c>
      <c r="C146" s="40">
        <v>45215</v>
      </c>
      <c r="D146" s="11"/>
      <c r="E146" s="41" t="s">
        <v>576</v>
      </c>
      <c r="F146" s="38" t="s">
        <v>396</v>
      </c>
      <c r="G146" s="11" t="s">
        <v>534</v>
      </c>
      <c r="H146" s="45">
        <v>33</v>
      </c>
      <c r="I146" s="42" t="s">
        <v>712</v>
      </c>
      <c r="J146" s="11" t="s">
        <v>560</v>
      </c>
      <c r="K146" s="38" t="s">
        <v>549</v>
      </c>
      <c r="L146" s="38">
        <v>1737</v>
      </c>
      <c r="M146" s="11">
        <v>2</v>
      </c>
      <c r="N146" s="11">
        <v>3474</v>
      </c>
      <c r="O146" s="11">
        <v>2624</v>
      </c>
      <c r="P146" s="11" t="s">
        <v>543</v>
      </c>
      <c r="Q146" s="11" t="s">
        <v>563</v>
      </c>
    </row>
    <row r="147" spans="1:17" ht="15" x14ac:dyDescent="0.35">
      <c r="A147" s="38">
        <v>7916</v>
      </c>
      <c r="B147" s="39">
        <v>45213</v>
      </c>
      <c r="C147" s="40">
        <v>45216</v>
      </c>
      <c r="D147" s="11"/>
      <c r="E147" s="41" t="s">
        <v>576</v>
      </c>
      <c r="F147" s="38" t="s">
        <v>395</v>
      </c>
      <c r="G147" s="11" t="s">
        <v>534</v>
      </c>
      <c r="H147" s="45">
        <v>46</v>
      </c>
      <c r="I147" s="42" t="s">
        <v>713</v>
      </c>
      <c r="J147" s="11" t="s">
        <v>558</v>
      </c>
      <c r="K147" s="38" t="s">
        <v>547</v>
      </c>
      <c r="L147" s="38">
        <v>1973</v>
      </c>
      <c r="M147" s="11">
        <v>2</v>
      </c>
      <c r="N147" s="11">
        <v>3946</v>
      </c>
      <c r="O147" s="11">
        <v>3096</v>
      </c>
      <c r="P147" s="11" t="s">
        <v>546</v>
      </c>
      <c r="Q147" s="11" t="s">
        <v>568</v>
      </c>
    </row>
    <row r="148" spans="1:17" ht="15" x14ac:dyDescent="0.35">
      <c r="A148" s="38">
        <v>7941</v>
      </c>
      <c r="B148" s="39">
        <v>45214</v>
      </c>
      <c r="C148" s="40">
        <v>45217</v>
      </c>
      <c r="D148" s="11"/>
      <c r="E148" s="41" t="s">
        <v>576</v>
      </c>
      <c r="F148" s="38" t="s">
        <v>394</v>
      </c>
      <c r="G148" s="11" t="s">
        <v>180</v>
      </c>
      <c r="H148" s="45">
        <v>37</v>
      </c>
      <c r="I148" s="42" t="s">
        <v>630</v>
      </c>
      <c r="J148" s="11" t="s">
        <v>556</v>
      </c>
      <c r="K148" s="38" t="s">
        <v>550</v>
      </c>
      <c r="L148" s="38">
        <v>1185</v>
      </c>
      <c r="M148" s="11">
        <v>2</v>
      </c>
      <c r="N148" s="11">
        <v>2370</v>
      </c>
      <c r="O148" s="11">
        <v>1520</v>
      </c>
      <c r="P148" s="11" t="s">
        <v>544</v>
      </c>
      <c r="Q148" s="11" t="s">
        <v>568</v>
      </c>
    </row>
    <row r="149" spans="1:17" ht="15" x14ac:dyDescent="0.35">
      <c r="A149" s="38">
        <v>7981</v>
      </c>
      <c r="B149" s="39">
        <v>45216</v>
      </c>
      <c r="C149" s="40">
        <v>45219</v>
      </c>
      <c r="D149" s="11"/>
      <c r="E149" s="41" t="s">
        <v>575</v>
      </c>
      <c r="F149" s="38" t="s">
        <v>393</v>
      </c>
      <c r="G149" s="11" t="s">
        <v>180</v>
      </c>
      <c r="H149" s="45">
        <v>59</v>
      </c>
      <c r="I149" s="42" t="s">
        <v>608</v>
      </c>
      <c r="J149" s="11" t="s">
        <v>554</v>
      </c>
      <c r="K149" s="38" t="s">
        <v>548</v>
      </c>
      <c r="L149" s="38">
        <v>1330</v>
      </c>
      <c r="M149" s="11">
        <v>1</v>
      </c>
      <c r="N149" s="11">
        <v>1330</v>
      </c>
      <c r="O149" s="11">
        <v>480</v>
      </c>
      <c r="P149" s="11" t="s">
        <v>544</v>
      </c>
      <c r="Q149" s="11" t="s">
        <v>565</v>
      </c>
    </row>
    <row r="150" spans="1:17" ht="15" x14ac:dyDescent="0.35">
      <c r="A150" s="38">
        <v>8023</v>
      </c>
      <c r="B150" s="39">
        <v>45217</v>
      </c>
      <c r="C150" s="40">
        <v>45220</v>
      </c>
      <c r="D150" s="11"/>
      <c r="E150" s="41" t="s">
        <v>576</v>
      </c>
      <c r="F150" s="38" t="s">
        <v>392</v>
      </c>
      <c r="G150" s="11" t="s">
        <v>534</v>
      </c>
      <c r="H150" s="45">
        <v>29</v>
      </c>
      <c r="I150" s="42" t="s">
        <v>714</v>
      </c>
      <c r="J150" s="11" t="s">
        <v>556</v>
      </c>
      <c r="K150" s="38" t="s">
        <v>180</v>
      </c>
      <c r="L150" s="38">
        <v>1075</v>
      </c>
      <c r="M150" s="11">
        <v>1</v>
      </c>
      <c r="N150" s="11">
        <v>1075</v>
      </c>
      <c r="O150" s="11">
        <v>225</v>
      </c>
      <c r="P150" s="11" t="s">
        <v>541</v>
      </c>
      <c r="Q150" s="11" t="s">
        <v>569</v>
      </c>
    </row>
    <row r="151" spans="1:17" ht="15" x14ac:dyDescent="0.35">
      <c r="A151" s="38">
        <v>8062</v>
      </c>
      <c r="B151" s="39">
        <v>45218</v>
      </c>
      <c r="C151" s="40">
        <v>45221</v>
      </c>
      <c r="D151" s="11"/>
      <c r="E151" s="41" t="s">
        <v>576</v>
      </c>
      <c r="F151" s="38" t="s">
        <v>391</v>
      </c>
      <c r="G151" s="11" t="s">
        <v>180</v>
      </c>
      <c r="H151" s="45">
        <v>40</v>
      </c>
      <c r="I151" s="42" t="s">
        <v>715</v>
      </c>
      <c r="J151" s="11" t="s">
        <v>557</v>
      </c>
      <c r="K151" s="38" t="s">
        <v>549</v>
      </c>
      <c r="L151" s="38">
        <v>1501</v>
      </c>
      <c r="M151" s="11">
        <v>2</v>
      </c>
      <c r="N151" s="11">
        <v>3002</v>
      </c>
      <c r="O151" s="11">
        <v>2152</v>
      </c>
      <c r="P151" s="11" t="s">
        <v>541</v>
      </c>
      <c r="Q151" s="11" t="s">
        <v>570</v>
      </c>
    </row>
    <row r="152" spans="1:17" ht="15" x14ac:dyDescent="0.35">
      <c r="A152" s="38">
        <v>8145</v>
      </c>
      <c r="B152" s="39">
        <v>45220</v>
      </c>
      <c r="C152" s="40">
        <v>45223</v>
      </c>
      <c r="D152" s="11"/>
      <c r="E152" s="41" t="s">
        <v>576</v>
      </c>
      <c r="F152" s="38" t="s">
        <v>390</v>
      </c>
      <c r="G152" s="11" t="s">
        <v>180</v>
      </c>
      <c r="H152" s="45">
        <v>22</v>
      </c>
      <c r="I152" s="42" t="s">
        <v>716</v>
      </c>
      <c r="J152" s="11" t="s">
        <v>560</v>
      </c>
      <c r="K152" s="38" t="s">
        <v>551</v>
      </c>
      <c r="L152" s="38">
        <v>1715</v>
      </c>
      <c r="M152" s="11">
        <v>2</v>
      </c>
      <c r="N152" s="11">
        <v>3430</v>
      </c>
      <c r="O152" s="11">
        <v>2580</v>
      </c>
      <c r="P152" s="11" t="s">
        <v>541</v>
      </c>
      <c r="Q152" s="11" t="s">
        <v>566</v>
      </c>
    </row>
    <row r="153" spans="1:17" ht="15" x14ac:dyDescent="0.35">
      <c r="A153" s="38">
        <v>8174</v>
      </c>
      <c r="B153" s="39">
        <v>45221</v>
      </c>
      <c r="C153" s="40">
        <v>45224</v>
      </c>
      <c r="D153" s="11"/>
      <c r="E153" s="41" t="s">
        <v>576</v>
      </c>
      <c r="F153" s="38" t="s">
        <v>389</v>
      </c>
      <c r="G153" s="11" t="s">
        <v>534</v>
      </c>
      <c r="H153" s="45">
        <v>56</v>
      </c>
      <c r="I153" s="42" t="s">
        <v>717</v>
      </c>
      <c r="J153" s="11" t="s">
        <v>554</v>
      </c>
      <c r="K153" s="38" t="s">
        <v>180</v>
      </c>
      <c r="L153" s="38">
        <v>1443</v>
      </c>
      <c r="M153" s="11">
        <v>2</v>
      </c>
      <c r="N153" s="11">
        <v>2886</v>
      </c>
      <c r="O153" s="11">
        <v>2036</v>
      </c>
      <c r="P153" s="11" t="s">
        <v>542</v>
      </c>
      <c r="Q153" s="11" t="s">
        <v>566</v>
      </c>
    </row>
    <row r="154" spans="1:17" ht="15" x14ac:dyDescent="0.35">
      <c r="A154" s="38">
        <v>8176</v>
      </c>
      <c r="B154" s="39">
        <v>45222</v>
      </c>
      <c r="C154" s="40">
        <v>45225</v>
      </c>
      <c r="D154" s="11"/>
      <c r="E154" s="41" t="s">
        <v>576</v>
      </c>
      <c r="F154" s="38" t="s">
        <v>388</v>
      </c>
      <c r="G154" s="11" t="s">
        <v>180</v>
      </c>
      <c r="H154" s="45">
        <v>26</v>
      </c>
      <c r="I154" s="42" t="s">
        <v>662</v>
      </c>
      <c r="J154" s="11" t="s">
        <v>561</v>
      </c>
      <c r="K154" s="38" t="s">
        <v>550</v>
      </c>
      <c r="L154" s="38">
        <v>1353</v>
      </c>
      <c r="M154" s="11">
        <v>2</v>
      </c>
      <c r="N154" s="11">
        <v>2706</v>
      </c>
      <c r="O154" s="11">
        <v>1856</v>
      </c>
      <c r="P154" s="11" t="s">
        <v>542</v>
      </c>
      <c r="Q154" s="11" t="s">
        <v>569</v>
      </c>
    </row>
    <row r="155" spans="1:17" ht="15" x14ac:dyDescent="0.35">
      <c r="A155" s="38">
        <v>8219</v>
      </c>
      <c r="B155" s="39">
        <v>45224</v>
      </c>
      <c r="C155" s="40">
        <v>45227</v>
      </c>
      <c r="D155" s="11"/>
      <c r="E155" s="41" t="s">
        <v>576</v>
      </c>
      <c r="F155" s="38" t="s">
        <v>387</v>
      </c>
      <c r="G155" s="11" t="s">
        <v>180</v>
      </c>
      <c r="H155" s="45">
        <v>55</v>
      </c>
      <c r="I155" s="42" t="s">
        <v>718</v>
      </c>
      <c r="J155" s="11" t="s">
        <v>561</v>
      </c>
      <c r="K155" s="38" t="s">
        <v>548</v>
      </c>
      <c r="L155" s="38">
        <v>1603</v>
      </c>
      <c r="M155" s="11">
        <v>2</v>
      </c>
      <c r="N155" s="11">
        <v>3206</v>
      </c>
      <c r="O155" s="11">
        <v>2356</v>
      </c>
      <c r="P155" s="11" t="s">
        <v>544</v>
      </c>
      <c r="Q155" s="11" t="s">
        <v>567</v>
      </c>
    </row>
    <row r="156" spans="1:17" ht="15" x14ac:dyDescent="0.35">
      <c r="A156" s="38">
        <v>8254</v>
      </c>
      <c r="B156" s="39">
        <v>45225</v>
      </c>
      <c r="C156" s="40">
        <v>45228</v>
      </c>
      <c r="D156" s="11"/>
      <c r="E156" s="41" t="s">
        <v>576</v>
      </c>
      <c r="F156" s="38" t="s">
        <v>386</v>
      </c>
      <c r="G156" s="11" t="s">
        <v>534</v>
      </c>
      <c r="H156" s="45">
        <v>54</v>
      </c>
      <c r="I156" s="42" t="s">
        <v>719</v>
      </c>
      <c r="J156" s="11" t="s">
        <v>555</v>
      </c>
      <c r="K156" s="38" t="s">
        <v>547</v>
      </c>
      <c r="L156" s="38">
        <v>1240</v>
      </c>
      <c r="M156" s="11">
        <v>1</v>
      </c>
      <c r="N156" s="11">
        <v>1240</v>
      </c>
      <c r="O156" s="11">
        <v>390</v>
      </c>
      <c r="P156" s="11" t="s">
        <v>546</v>
      </c>
      <c r="Q156" s="11" t="s">
        <v>570</v>
      </c>
    </row>
    <row r="157" spans="1:17" ht="15" x14ac:dyDescent="0.35">
      <c r="A157" s="38">
        <v>8257</v>
      </c>
      <c r="B157" s="39">
        <v>45226</v>
      </c>
      <c r="C157" s="40">
        <v>45229</v>
      </c>
      <c r="D157" s="11"/>
      <c r="E157" s="41" t="s">
        <v>576</v>
      </c>
      <c r="F157" s="38" t="s">
        <v>385</v>
      </c>
      <c r="G157" s="11" t="s">
        <v>534</v>
      </c>
      <c r="H157" s="45">
        <v>31</v>
      </c>
      <c r="I157" s="42" t="s">
        <v>720</v>
      </c>
      <c r="J157" s="11" t="s">
        <v>554</v>
      </c>
      <c r="K157" s="38" t="s">
        <v>549</v>
      </c>
      <c r="L157" s="38">
        <v>1850</v>
      </c>
      <c r="M157" s="11">
        <v>2</v>
      </c>
      <c r="N157" s="11">
        <v>3700</v>
      </c>
      <c r="O157" s="11">
        <v>2850</v>
      </c>
      <c r="P157" s="11" t="s">
        <v>544</v>
      </c>
      <c r="Q157" s="11" t="s">
        <v>567</v>
      </c>
    </row>
    <row r="158" spans="1:17" ht="15" x14ac:dyDescent="0.35">
      <c r="A158" s="38">
        <v>8267</v>
      </c>
      <c r="B158" s="39">
        <v>45228</v>
      </c>
      <c r="C158" s="40">
        <v>45231</v>
      </c>
      <c r="D158" s="11"/>
      <c r="E158" s="41" t="s">
        <v>576</v>
      </c>
      <c r="F158" s="38" t="s">
        <v>384</v>
      </c>
      <c r="G158" s="11" t="s">
        <v>534</v>
      </c>
      <c r="H158" s="45">
        <v>52</v>
      </c>
      <c r="I158" s="42" t="s">
        <v>581</v>
      </c>
      <c r="J158" s="11" t="s">
        <v>556</v>
      </c>
      <c r="K158" s="38" t="s">
        <v>551</v>
      </c>
      <c r="L158" s="38">
        <v>1387</v>
      </c>
      <c r="M158" s="11">
        <v>1</v>
      </c>
      <c r="N158" s="11">
        <v>1387</v>
      </c>
      <c r="O158" s="11">
        <v>537</v>
      </c>
      <c r="P158" s="11" t="s">
        <v>541</v>
      </c>
      <c r="Q158" s="11" t="s">
        <v>567</v>
      </c>
    </row>
    <row r="159" spans="1:17" ht="15" x14ac:dyDescent="0.35">
      <c r="A159" s="38">
        <v>8275</v>
      </c>
      <c r="B159" s="39">
        <v>45229</v>
      </c>
      <c r="C159" s="40">
        <v>45232</v>
      </c>
      <c r="D159" s="11"/>
      <c r="E159" s="41" t="s">
        <v>576</v>
      </c>
      <c r="F159" s="38" t="s">
        <v>383</v>
      </c>
      <c r="G159" s="11" t="s">
        <v>534</v>
      </c>
      <c r="H159" s="45">
        <v>23</v>
      </c>
      <c r="I159" s="42" t="s">
        <v>721</v>
      </c>
      <c r="J159" s="11" t="s">
        <v>556</v>
      </c>
      <c r="K159" s="38" t="s">
        <v>550</v>
      </c>
      <c r="L159" s="38">
        <v>1390</v>
      </c>
      <c r="M159" s="11">
        <v>1</v>
      </c>
      <c r="N159" s="11">
        <v>1390</v>
      </c>
      <c r="O159" s="11">
        <v>540</v>
      </c>
      <c r="P159" s="11" t="s">
        <v>541</v>
      </c>
      <c r="Q159" s="11" t="s">
        <v>563</v>
      </c>
    </row>
    <row r="160" spans="1:17" ht="15" x14ac:dyDescent="0.35">
      <c r="A160" s="38">
        <v>8309</v>
      </c>
      <c r="B160" s="39">
        <v>45230</v>
      </c>
      <c r="C160" s="40">
        <v>45233</v>
      </c>
      <c r="D160" s="11"/>
      <c r="E160" s="41" t="s">
        <v>577</v>
      </c>
      <c r="F160" s="38" t="s">
        <v>382</v>
      </c>
      <c r="G160" s="11" t="s">
        <v>534</v>
      </c>
      <c r="H160" s="45">
        <v>38</v>
      </c>
      <c r="I160" s="42" t="s">
        <v>722</v>
      </c>
      <c r="J160" s="11" t="s">
        <v>558</v>
      </c>
      <c r="K160" s="38" t="s">
        <v>180</v>
      </c>
      <c r="L160" s="38">
        <v>1709</v>
      </c>
      <c r="M160" s="11">
        <v>2</v>
      </c>
      <c r="N160" s="11">
        <v>3418</v>
      </c>
      <c r="O160" s="11">
        <v>2568</v>
      </c>
      <c r="P160" s="11" t="s">
        <v>541</v>
      </c>
      <c r="Q160" s="11" t="s">
        <v>563</v>
      </c>
    </row>
    <row r="161" spans="1:17" ht="15" x14ac:dyDescent="0.35">
      <c r="A161" s="38">
        <v>8395</v>
      </c>
      <c r="B161" s="39">
        <v>45231</v>
      </c>
      <c r="C161" s="40">
        <v>45234</v>
      </c>
      <c r="D161" s="11"/>
      <c r="E161" s="41" t="s">
        <v>577</v>
      </c>
      <c r="F161" s="38" t="s">
        <v>381</v>
      </c>
      <c r="G161" s="11" t="s">
        <v>534</v>
      </c>
      <c r="H161" s="45">
        <v>57</v>
      </c>
      <c r="I161" s="42" t="s">
        <v>723</v>
      </c>
      <c r="J161" s="11" t="s">
        <v>559</v>
      </c>
      <c r="K161" s="38" t="s">
        <v>548</v>
      </c>
      <c r="L161" s="38">
        <v>905</v>
      </c>
      <c r="M161" s="11">
        <v>2</v>
      </c>
      <c r="N161" s="11">
        <v>1810</v>
      </c>
      <c r="O161" s="11">
        <v>960</v>
      </c>
      <c r="P161" s="11" t="s">
        <v>541</v>
      </c>
      <c r="Q161" s="11" t="s">
        <v>563</v>
      </c>
    </row>
    <row r="162" spans="1:17" ht="15" x14ac:dyDescent="0.3">
      <c r="A162" s="38">
        <v>8462</v>
      </c>
      <c r="B162" s="39">
        <v>45234</v>
      </c>
      <c r="C162" s="40">
        <v>45237</v>
      </c>
      <c r="D162" s="11"/>
      <c r="E162" s="41" t="s">
        <v>577</v>
      </c>
      <c r="F162" s="38" t="s">
        <v>380</v>
      </c>
      <c r="G162" s="11" t="s">
        <v>534</v>
      </c>
      <c r="H162" s="44">
        <v>36</v>
      </c>
      <c r="I162" s="42" t="s">
        <v>724</v>
      </c>
      <c r="J162" s="11" t="s">
        <v>560</v>
      </c>
      <c r="K162" s="38" t="s">
        <v>547</v>
      </c>
      <c r="L162" s="38">
        <v>1519</v>
      </c>
      <c r="M162" s="11">
        <v>2</v>
      </c>
      <c r="N162" s="11">
        <v>3038</v>
      </c>
      <c r="O162" s="11">
        <v>2188</v>
      </c>
      <c r="P162" s="11" t="s">
        <v>541</v>
      </c>
      <c r="Q162" s="11" t="s">
        <v>568</v>
      </c>
    </row>
    <row r="163" spans="1:17" ht="15" x14ac:dyDescent="0.3">
      <c r="A163" s="38">
        <v>8597</v>
      </c>
      <c r="B163" s="39">
        <v>45238</v>
      </c>
      <c r="C163" s="40">
        <v>45241</v>
      </c>
      <c r="D163" s="11"/>
      <c r="E163" s="41" t="s">
        <v>577</v>
      </c>
      <c r="F163" s="38" t="s">
        <v>379</v>
      </c>
      <c r="G163" s="11" t="s">
        <v>180</v>
      </c>
      <c r="H163" s="44">
        <v>48</v>
      </c>
      <c r="I163" s="42" t="s">
        <v>725</v>
      </c>
      <c r="J163" s="11" t="s">
        <v>561</v>
      </c>
      <c r="K163" s="38" t="s">
        <v>551</v>
      </c>
      <c r="L163" s="38">
        <v>1361</v>
      </c>
      <c r="M163" s="11">
        <v>2</v>
      </c>
      <c r="N163" s="11">
        <v>2722</v>
      </c>
      <c r="O163" s="11">
        <v>1872</v>
      </c>
      <c r="P163" s="11" t="s">
        <v>544</v>
      </c>
      <c r="Q163" s="11" t="s">
        <v>565</v>
      </c>
    </row>
    <row r="164" spans="1:17" ht="15" x14ac:dyDescent="0.3">
      <c r="A164" s="38">
        <v>8623</v>
      </c>
      <c r="B164" s="39">
        <v>45242</v>
      </c>
      <c r="C164" s="40">
        <v>45245</v>
      </c>
      <c r="D164" s="11"/>
      <c r="E164" s="41" t="s">
        <v>577</v>
      </c>
      <c r="F164" s="38" t="s">
        <v>378</v>
      </c>
      <c r="G164" s="11" t="s">
        <v>180</v>
      </c>
      <c r="H164" s="44">
        <v>53</v>
      </c>
      <c r="I164" s="42" t="s">
        <v>726</v>
      </c>
      <c r="J164" s="11" t="s">
        <v>556</v>
      </c>
      <c r="K164" s="38" t="s">
        <v>549</v>
      </c>
      <c r="L164" s="38">
        <v>1879</v>
      </c>
      <c r="M164" s="11">
        <v>2</v>
      </c>
      <c r="N164" s="11">
        <v>3758</v>
      </c>
      <c r="O164" s="11">
        <v>2908</v>
      </c>
      <c r="P164" s="11" t="s">
        <v>543</v>
      </c>
      <c r="Q164" s="11" t="s">
        <v>569</v>
      </c>
    </row>
    <row r="165" spans="1:17" ht="15" x14ac:dyDescent="0.3">
      <c r="A165" s="38">
        <v>8712</v>
      </c>
      <c r="B165" s="39">
        <v>45246</v>
      </c>
      <c r="C165" s="40">
        <v>45249</v>
      </c>
      <c r="D165" s="11"/>
      <c r="E165" s="41" t="s">
        <v>576</v>
      </c>
      <c r="F165" s="38" t="s">
        <v>377</v>
      </c>
      <c r="G165" s="11" t="s">
        <v>180</v>
      </c>
      <c r="H165" s="44">
        <v>27</v>
      </c>
      <c r="I165" s="42" t="s">
        <v>727</v>
      </c>
      <c r="J165" s="11" t="s">
        <v>557</v>
      </c>
      <c r="K165" s="38" t="s">
        <v>180</v>
      </c>
      <c r="L165" s="38">
        <v>1092</v>
      </c>
      <c r="M165" s="11">
        <v>1</v>
      </c>
      <c r="N165" s="11">
        <v>1092</v>
      </c>
      <c r="O165" s="11">
        <v>242</v>
      </c>
      <c r="P165" s="11" t="s">
        <v>546</v>
      </c>
      <c r="Q165" s="11" t="s">
        <v>570</v>
      </c>
    </row>
    <row r="166" spans="1:17" ht="15" x14ac:dyDescent="0.3">
      <c r="A166" s="38">
        <v>8745</v>
      </c>
      <c r="B166" s="39">
        <v>45250</v>
      </c>
      <c r="C166" s="40">
        <v>45253</v>
      </c>
      <c r="D166" s="11"/>
      <c r="E166" s="41" t="s">
        <v>575</v>
      </c>
      <c r="F166" s="38" t="s">
        <v>376</v>
      </c>
      <c r="G166" s="11" t="s">
        <v>534</v>
      </c>
      <c r="H166" s="44">
        <v>57</v>
      </c>
      <c r="I166" s="42" t="s">
        <v>700</v>
      </c>
      <c r="J166" s="11" t="s">
        <v>556</v>
      </c>
      <c r="K166" s="38" t="s">
        <v>550</v>
      </c>
      <c r="L166" s="38">
        <v>1393</v>
      </c>
      <c r="M166" s="11">
        <v>1</v>
      </c>
      <c r="N166" s="11">
        <v>1393</v>
      </c>
      <c r="O166" s="11">
        <v>543</v>
      </c>
      <c r="P166" s="11" t="s">
        <v>541</v>
      </c>
      <c r="Q166" s="11" t="s">
        <v>569</v>
      </c>
    </row>
    <row r="167" spans="1:17" ht="15" x14ac:dyDescent="0.3">
      <c r="A167" s="38">
        <v>8751</v>
      </c>
      <c r="B167" s="39">
        <v>45254</v>
      </c>
      <c r="C167" s="40">
        <v>45257</v>
      </c>
      <c r="D167" s="11"/>
      <c r="E167" s="41" t="s">
        <v>576</v>
      </c>
      <c r="F167" s="38" t="s">
        <v>375</v>
      </c>
      <c r="G167" s="11" t="s">
        <v>534</v>
      </c>
      <c r="H167" s="44">
        <v>30</v>
      </c>
      <c r="I167" s="42" t="s">
        <v>728</v>
      </c>
      <c r="J167" s="11" t="s">
        <v>554</v>
      </c>
      <c r="K167" s="38" t="s">
        <v>548</v>
      </c>
      <c r="L167" s="38">
        <v>1631</v>
      </c>
      <c r="M167" s="11">
        <v>1</v>
      </c>
      <c r="N167" s="11">
        <v>1631</v>
      </c>
      <c r="O167" s="11">
        <v>781</v>
      </c>
      <c r="P167" s="11" t="s">
        <v>541</v>
      </c>
      <c r="Q167" s="11" t="s">
        <v>569</v>
      </c>
    </row>
    <row r="168" spans="1:17" ht="15" x14ac:dyDescent="0.3">
      <c r="A168" s="38">
        <v>8769</v>
      </c>
      <c r="B168" s="39">
        <v>45261</v>
      </c>
      <c r="C168" s="40">
        <v>45264</v>
      </c>
      <c r="D168" s="11"/>
      <c r="E168" s="41" t="s">
        <v>576</v>
      </c>
      <c r="F168" s="38" t="s">
        <v>374</v>
      </c>
      <c r="G168" s="11" t="s">
        <v>180</v>
      </c>
      <c r="H168" s="44">
        <v>41</v>
      </c>
      <c r="I168" s="42" t="s">
        <v>729</v>
      </c>
      <c r="J168" s="11" t="s">
        <v>559</v>
      </c>
      <c r="K168" s="38" t="s">
        <v>547</v>
      </c>
      <c r="L168" s="38">
        <v>982</v>
      </c>
      <c r="M168" s="11">
        <v>1</v>
      </c>
      <c r="N168" s="11">
        <v>982</v>
      </c>
      <c r="O168" s="11">
        <v>132</v>
      </c>
      <c r="P168" s="11" t="s">
        <v>544</v>
      </c>
      <c r="Q168" s="11" t="s">
        <v>566</v>
      </c>
    </row>
    <row r="169" spans="1:17" ht="15" x14ac:dyDescent="0.3">
      <c r="A169" s="38">
        <v>8796</v>
      </c>
      <c r="B169" s="39">
        <v>45262</v>
      </c>
      <c r="C169" s="40">
        <v>45265</v>
      </c>
      <c r="D169" s="11"/>
      <c r="E169" s="41" t="s">
        <v>577</v>
      </c>
      <c r="F169" s="38" t="s">
        <v>373</v>
      </c>
      <c r="G169" s="11" t="s">
        <v>180</v>
      </c>
      <c r="H169" s="44">
        <v>22</v>
      </c>
      <c r="I169" s="42" t="s">
        <v>730</v>
      </c>
      <c r="J169" s="11" t="s">
        <v>560</v>
      </c>
      <c r="K169" s="38" t="s">
        <v>551</v>
      </c>
      <c r="L169" s="38">
        <v>1496</v>
      </c>
      <c r="M169" s="11">
        <v>2</v>
      </c>
      <c r="N169" s="11">
        <v>2992</v>
      </c>
      <c r="O169" s="11">
        <v>2142</v>
      </c>
      <c r="P169" s="11" t="s">
        <v>543</v>
      </c>
      <c r="Q169" s="11" t="s">
        <v>564</v>
      </c>
    </row>
    <row r="170" spans="1:17" ht="15" x14ac:dyDescent="0.3">
      <c r="A170" s="38">
        <v>8910</v>
      </c>
      <c r="B170" s="39">
        <v>45262</v>
      </c>
      <c r="C170" s="40">
        <v>45265</v>
      </c>
      <c r="D170" s="11"/>
      <c r="E170" s="41" t="s">
        <v>575</v>
      </c>
      <c r="F170" s="38" t="s">
        <v>372</v>
      </c>
      <c r="G170" s="11" t="s">
        <v>534</v>
      </c>
      <c r="H170" s="44">
        <v>55</v>
      </c>
      <c r="I170" s="42" t="s">
        <v>731</v>
      </c>
      <c r="J170" s="11" t="s">
        <v>558</v>
      </c>
      <c r="K170" s="38" t="s">
        <v>549</v>
      </c>
      <c r="L170" s="38">
        <v>1415</v>
      </c>
      <c r="M170" s="11">
        <v>2</v>
      </c>
      <c r="N170" s="11">
        <v>2830</v>
      </c>
      <c r="O170" s="11">
        <v>1980</v>
      </c>
      <c r="P170" s="11" t="s">
        <v>546</v>
      </c>
      <c r="Q170" s="11" t="s">
        <v>567</v>
      </c>
    </row>
    <row r="171" spans="1:17" ht="15" x14ac:dyDescent="0.3">
      <c r="A171" s="38">
        <v>8937</v>
      </c>
      <c r="B171" s="39">
        <v>45264</v>
      </c>
      <c r="C171" s="40">
        <v>45267</v>
      </c>
      <c r="D171" s="11"/>
      <c r="E171" s="41" t="s">
        <v>576</v>
      </c>
      <c r="F171" s="38" t="s">
        <v>371</v>
      </c>
      <c r="G171" s="11" t="s">
        <v>534</v>
      </c>
      <c r="H171" s="44">
        <v>23</v>
      </c>
      <c r="I171" s="42" t="s">
        <v>732</v>
      </c>
      <c r="J171" s="11" t="s">
        <v>555</v>
      </c>
      <c r="K171" s="38" t="s">
        <v>550</v>
      </c>
      <c r="L171" s="38">
        <v>1806</v>
      </c>
      <c r="M171" s="11">
        <v>1</v>
      </c>
      <c r="N171" s="11">
        <v>1806</v>
      </c>
      <c r="O171" s="11">
        <v>956</v>
      </c>
      <c r="P171" s="11" t="s">
        <v>543</v>
      </c>
      <c r="Q171" s="11" t="s">
        <v>568</v>
      </c>
    </row>
    <row r="172" spans="1:17" ht="15" x14ac:dyDescent="0.3">
      <c r="A172" s="38">
        <v>9206</v>
      </c>
      <c r="B172" s="39">
        <v>45265</v>
      </c>
      <c r="C172" s="40">
        <v>45268</v>
      </c>
      <c r="D172" s="11"/>
      <c r="E172" s="41" t="s">
        <v>576</v>
      </c>
      <c r="F172" s="38" t="s">
        <v>370</v>
      </c>
      <c r="G172" s="11" t="s">
        <v>180</v>
      </c>
      <c r="H172" s="44">
        <v>51</v>
      </c>
      <c r="I172" s="42" t="s">
        <v>733</v>
      </c>
      <c r="J172" s="11" t="s">
        <v>559</v>
      </c>
      <c r="K172" s="38" t="s">
        <v>180</v>
      </c>
      <c r="L172" s="38">
        <v>1421</v>
      </c>
      <c r="M172" s="11">
        <v>1</v>
      </c>
      <c r="N172" s="11">
        <v>1421</v>
      </c>
      <c r="O172" s="11">
        <v>571</v>
      </c>
      <c r="P172" s="11" t="s">
        <v>543</v>
      </c>
      <c r="Q172" s="11" t="s">
        <v>563</v>
      </c>
    </row>
    <row r="173" spans="1:17" ht="15" x14ac:dyDescent="0.3">
      <c r="A173" s="38">
        <v>9268</v>
      </c>
      <c r="B173" s="39">
        <v>45265</v>
      </c>
      <c r="C173" s="40">
        <v>45268</v>
      </c>
      <c r="D173" s="11"/>
      <c r="E173" s="41" t="s">
        <v>576</v>
      </c>
      <c r="F173" s="38" t="s">
        <v>369</v>
      </c>
      <c r="G173" s="11" t="s">
        <v>534</v>
      </c>
      <c r="H173" s="44">
        <v>39</v>
      </c>
      <c r="I173" s="42" t="s">
        <v>734</v>
      </c>
      <c r="J173" s="11" t="s">
        <v>560</v>
      </c>
      <c r="K173" s="38" t="s">
        <v>548</v>
      </c>
      <c r="L173" s="38">
        <v>1042</v>
      </c>
      <c r="M173" s="11">
        <v>2</v>
      </c>
      <c r="N173" s="11">
        <v>2084</v>
      </c>
      <c r="O173" s="11">
        <v>1234</v>
      </c>
      <c r="P173" s="11" t="s">
        <v>543</v>
      </c>
      <c r="Q173" s="11" t="s">
        <v>565</v>
      </c>
    </row>
    <row r="174" spans="1:17" ht="15" x14ac:dyDescent="0.3">
      <c r="A174" s="38">
        <v>9270</v>
      </c>
      <c r="B174" s="39">
        <v>45267</v>
      </c>
      <c r="C174" s="40">
        <v>45270</v>
      </c>
      <c r="D174" s="11"/>
      <c r="E174" s="41" t="s">
        <v>576</v>
      </c>
      <c r="F174" s="38" t="s">
        <v>368</v>
      </c>
      <c r="G174" s="11" t="s">
        <v>180</v>
      </c>
      <c r="H174" s="44">
        <v>26</v>
      </c>
      <c r="I174" s="42" t="s">
        <v>735</v>
      </c>
      <c r="J174" s="11" t="s">
        <v>557</v>
      </c>
      <c r="K174" s="38" t="s">
        <v>547</v>
      </c>
      <c r="L174" s="38">
        <v>1931</v>
      </c>
      <c r="M174" s="11">
        <v>1</v>
      </c>
      <c r="N174" s="11">
        <v>1931</v>
      </c>
      <c r="O174" s="11">
        <v>1081</v>
      </c>
      <c r="P174" s="11" t="s">
        <v>541</v>
      </c>
      <c r="Q174" s="11" t="s">
        <v>569</v>
      </c>
    </row>
    <row r="175" spans="1:17" ht="15" x14ac:dyDescent="0.3">
      <c r="A175" s="38">
        <v>9305</v>
      </c>
      <c r="B175" s="39">
        <v>45268</v>
      </c>
      <c r="C175" s="40">
        <v>45271</v>
      </c>
      <c r="D175" s="11"/>
      <c r="E175" s="41" t="s">
        <v>576</v>
      </c>
      <c r="F175" s="38" t="s">
        <v>367</v>
      </c>
      <c r="G175" s="11" t="s">
        <v>180</v>
      </c>
      <c r="H175" s="44">
        <v>33</v>
      </c>
      <c r="I175" s="42" t="s">
        <v>736</v>
      </c>
      <c r="J175" s="11" t="s">
        <v>557</v>
      </c>
      <c r="K175" s="38" t="s">
        <v>551</v>
      </c>
      <c r="L175" s="38">
        <v>1793</v>
      </c>
      <c r="M175" s="11">
        <v>2</v>
      </c>
      <c r="N175" s="11">
        <v>3586</v>
      </c>
      <c r="O175" s="11">
        <v>2736</v>
      </c>
      <c r="P175" s="11" t="s">
        <v>542</v>
      </c>
      <c r="Q175" s="11" t="s">
        <v>570</v>
      </c>
    </row>
    <row r="176" spans="1:17" ht="15" x14ac:dyDescent="0.3">
      <c r="A176" s="38">
        <v>9378</v>
      </c>
      <c r="B176" s="39">
        <v>45268</v>
      </c>
      <c r="C176" s="40">
        <v>45271</v>
      </c>
      <c r="D176" s="11"/>
      <c r="E176" s="41" t="s">
        <v>576</v>
      </c>
      <c r="F176" s="38" t="s">
        <v>366</v>
      </c>
      <c r="G176" s="11" t="s">
        <v>180</v>
      </c>
      <c r="H176" s="44">
        <v>49</v>
      </c>
      <c r="I176" s="42" t="s">
        <v>737</v>
      </c>
      <c r="J176" s="11" t="s">
        <v>556</v>
      </c>
      <c r="K176" s="38" t="s">
        <v>549</v>
      </c>
      <c r="L176" s="38">
        <v>1039</v>
      </c>
      <c r="M176" s="11">
        <v>1</v>
      </c>
      <c r="N176" s="11">
        <v>1039</v>
      </c>
      <c r="O176" s="11">
        <v>189</v>
      </c>
      <c r="P176" s="11" t="s">
        <v>543</v>
      </c>
      <c r="Q176" s="11" t="s">
        <v>563</v>
      </c>
    </row>
    <row r="177" spans="1:17" ht="15" x14ac:dyDescent="0.3">
      <c r="A177" s="38">
        <v>9420</v>
      </c>
      <c r="B177" s="39">
        <v>45270</v>
      </c>
      <c r="C177" s="40">
        <v>45273</v>
      </c>
      <c r="D177" s="11"/>
      <c r="E177" s="41" t="s">
        <v>576</v>
      </c>
      <c r="F177" s="38" t="s">
        <v>365</v>
      </c>
      <c r="G177" s="11" t="s">
        <v>534</v>
      </c>
      <c r="H177" s="44">
        <v>56</v>
      </c>
      <c r="I177" s="42" t="s">
        <v>738</v>
      </c>
      <c r="J177" s="11" t="s">
        <v>556</v>
      </c>
      <c r="K177" s="38" t="s">
        <v>550</v>
      </c>
      <c r="L177" s="38">
        <v>861</v>
      </c>
      <c r="M177" s="11">
        <v>3</v>
      </c>
      <c r="N177" s="11">
        <v>2583</v>
      </c>
      <c r="O177" s="11">
        <v>1733</v>
      </c>
      <c r="P177" s="11" t="s">
        <v>544</v>
      </c>
      <c r="Q177" s="11" t="s">
        <v>563</v>
      </c>
    </row>
    <row r="178" spans="1:17" ht="15" x14ac:dyDescent="0.3">
      <c r="A178" s="38">
        <v>9432</v>
      </c>
      <c r="B178" s="39">
        <v>45271</v>
      </c>
      <c r="C178" s="40">
        <v>45274</v>
      </c>
      <c r="D178" s="11"/>
      <c r="E178" s="41" t="s">
        <v>576</v>
      </c>
      <c r="F178" s="38"/>
      <c r="G178" s="11" t="s">
        <v>180</v>
      </c>
      <c r="H178" s="44">
        <v>45</v>
      </c>
      <c r="I178" s="42" t="s">
        <v>739</v>
      </c>
      <c r="J178" s="11" t="s">
        <v>556</v>
      </c>
      <c r="K178" s="38" t="s">
        <v>180</v>
      </c>
      <c r="L178" s="38">
        <v>1718</v>
      </c>
      <c r="M178" s="11">
        <v>2</v>
      </c>
      <c r="N178" s="11">
        <v>3436</v>
      </c>
      <c r="O178" s="11">
        <v>2586</v>
      </c>
      <c r="P178" s="11" t="s">
        <v>543</v>
      </c>
      <c r="Q178" s="11" t="s">
        <v>563</v>
      </c>
    </row>
    <row r="179" spans="1:17" ht="15" x14ac:dyDescent="0.3">
      <c r="A179" s="38">
        <v>9467</v>
      </c>
      <c r="B179" s="39">
        <v>45271</v>
      </c>
      <c r="C179" s="40">
        <v>45274</v>
      </c>
      <c r="D179" s="11"/>
      <c r="E179" s="41" t="s">
        <v>576</v>
      </c>
      <c r="F179" s="38" t="s">
        <v>364</v>
      </c>
      <c r="G179" s="11" t="s">
        <v>180</v>
      </c>
      <c r="H179" s="44">
        <v>31</v>
      </c>
      <c r="I179" s="42" t="s">
        <v>740</v>
      </c>
      <c r="J179" s="11" t="s">
        <v>558</v>
      </c>
      <c r="K179" s="38" t="s">
        <v>180</v>
      </c>
      <c r="L179" s="38">
        <v>1149</v>
      </c>
      <c r="M179" s="11">
        <v>3</v>
      </c>
      <c r="N179" s="11">
        <v>3447</v>
      </c>
      <c r="O179" s="11">
        <v>2597</v>
      </c>
      <c r="P179" s="11" t="s">
        <v>545</v>
      </c>
      <c r="Q179" s="11" t="s">
        <v>563</v>
      </c>
    </row>
    <row r="180" spans="1:17" ht="15" x14ac:dyDescent="0.3">
      <c r="A180" s="38">
        <v>9512</v>
      </c>
      <c r="B180" s="39">
        <v>45273</v>
      </c>
      <c r="C180" s="40">
        <v>45276</v>
      </c>
      <c r="D180" s="11"/>
      <c r="E180" s="41" t="s">
        <v>576</v>
      </c>
      <c r="F180" s="38" t="s">
        <v>363</v>
      </c>
      <c r="G180" s="11" t="s">
        <v>534</v>
      </c>
      <c r="H180" s="44">
        <v>24</v>
      </c>
      <c r="I180" s="42" t="s">
        <v>741</v>
      </c>
      <c r="J180" s="11" t="s">
        <v>555</v>
      </c>
      <c r="K180" s="38" t="s">
        <v>180</v>
      </c>
      <c r="L180" s="38">
        <v>1817</v>
      </c>
      <c r="M180" s="11">
        <v>3</v>
      </c>
      <c r="N180" s="11">
        <v>5451</v>
      </c>
      <c r="O180" s="11">
        <v>4601</v>
      </c>
      <c r="P180" s="11" t="s">
        <v>541</v>
      </c>
      <c r="Q180" s="11" t="s">
        <v>563</v>
      </c>
    </row>
    <row r="181" spans="1:17" ht="15" x14ac:dyDescent="0.3">
      <c r="A181" s="38">
        <v>9603</v>
      </c>
      <c r="B181" s="39">
        <v>45274</v>
      </c>
      <c r="C181" s="40">
        <v>45277</v>
      </c>
      <c r="D181" s="11"/>
      <c r="E181" s="41" t="s">
        <v>576</v>
      </c>
      <c r="F181" s="38" t="s">
        <v>362</v>
      </c>
      <c r="G181" s="11" t="s">
        <v>534</v>
      </c>
      <c r="H181" s="44">
        <v>37</v>
      </c>
      <c r="I181" s="42" t="s">
        <v>742</v>
      </c>
      <c r="J181" s="11" t="s">
        <v>555</v>
      </c>
      <c r="K181" s="38" t="s">
        <v>180</v>
      </c>
      <c r="L181" s="38">
        <v>1691</v>
      </c>
      <c r="M181" s="11">
        <v>1</v>
      </c>
      <c r="N181" s="11">
        <v>1691</v>
      </c>
      <c r="O181" s="11">
        <v>841</v>
      </c>
      <c r="P181" s="11" t="s">
        <v>546</v>
      </c>
      <c r="Q181" s="11" t="s">
        <v>563</v>
      </c>
    </row>
    <row r="182" spans="1:17" ht="15" x14ac:dyDescent="0.3">
      <c r="A182" s="38">
        <v>9640</v>
      </c>
      <c r="B182" s="39">
        <v>45274</v>
      </c>
      <c r="C182" s="40">
        <v>45277</v>
      </c>
      <c r="D182" s="11"/>
      <c r="E182" s="41" t="s">
        <v>576</v>
      </c>
      <c r="F182" s="38" t="s">
        <v>361</v>
      </c>
      <c r="G182" s="11" t="s">
        <v>179</v>
      </c>
      <c r="H182" s="44">
        <v>28</v>
      </c>
      <c r="I182" s="42" t="s">
        <v>743</v>
      </c>
      <c r="J182" s="11" t="s">
        <v>555</v>
      </c>
      <c r="K182" s="38" t="s">
        <v>547</v>
      </c>
      <c r="L182" s="38">
        <v>1071</v>
      </c>
      <c r="M182" s="11">
        <v>2</v>
      </c>
      <c r="N182" s="11">
        <v>2142</v>
      </c>
      <c r="O182" s="11">
        <v>1292</v>
      </c>
      <c r="P182" s="11" t="s">
        <v>541</v>
      </c>
      <c r="Q182" s="11" t="s">
        <v>565</v>
      </c>
    </row>
    <row r="183" spans="1:17" ht="15" x14ac:dyDescent="0.3">
      <c r="A183" s="38">
        <v>9641</v>
      </c>
      <c r="B183" s="39">
        <v>45274</v>
      </c>
      <c r="C183" s="40">
        <v>45277</v>
      </c>
      <c r="D183" s="11"/>
      <c r="E183" s="41" t="s">
        <v>576</v>
      </c>
      <c r="F183" s="38" t="s">
        <v>360</v>
      </c>
      <c r="G183" s="11" t="s">
        <v>180</v>
      </c>
      <c r="H183" s="44">
        <v>50</v>
      </c>
      <c r="I183" s="42" t="s">
        <v>744</v>
      </c>
      <c r="J183" s="11" t="s">
        <v>559</v>
      </c>
      <c r="K183" s="38" t="s">
        <v>550</v>
      </c>
      <c r="L183" s="38">
        <v>1613</v>
      </c>
      <c r="M183" s="11">
        <v>1</v>
      </c>
      <c r="N183" s="11">
        <v>1613</v>
      </c>
      <c r="O183" s="11">
        <v>763</v>
      </c>
      <c r="P183" s="11" t="s">
        <v>541</v>
      </c>
      <c r="Q183" s="11" t="s">
        <v>569</v>
      </c>
    </row>
    <row r="184" spans="1:17" ht="15" x14ac:dyDescent="0.3">
      <c r="A184" s="38">
        <v>9643</v>
      </c>
      <c r="B184" s="39">
        <v>45277</v>
      </c>
      <c r="C184" s="40">
        <v>45280</v>
      </c>
      <c r="D184" s="11"/>
      <c r="E184" s="41" t="s">
        <v>576</v>
      </c>
      <c r="F184" s="38" t="s">
        <v>359</v>
      </c>
      <c r="G184" s="11" t="s">
        <v>534</v>
      </c>
      <c r="H184" s="44">
        <v>43</v>
      </c>
      <c r="I184" s="42" t="s">
        <v>745</v>
      </c>
      <c r="J184" s="11" t="s">
        <v>555</v>
      </c>
      <c r="K184" s="38" t="s">
        <v>547</v>
      </c>
      <c r="L184" s="38">
        <v>1940</v>
      </c>
      <c r="M184" s="11">
        <v>1</v>
      </c>
      <c r="N184" s="11">
        <v>1940</v>
      </c>
      <c r="O184" s="11">
        <v>1090</v>
      </c>
      <c r="P184" s="11" t="s">
        <v>542</v>
      </c>
      <c r="Q184" s="11" t="s">
        <v>570</v>
      </c>
    </row>
    <row r="185" spans="1:17" ht="15" x14ac:dyDescent="0.3">
      <c r="A185" s="38">
        <v>9726</v>
      </c>
      <c r="B185" s="39">
        <v>45277</v>
      </c>
      <c r="C185" s="40">
        <v>45280</v>
      </c>
      <c r="D185" s="11"/>
      <c r="E185" s="41" t="s">
        <v>575</v>
      </c>
      <c r="F185" s="38" t="s">
        <v>358</v>
      </c>
      <c r="G185" s="11" t="s">
        <v>534</v>
      </c>
      <c r="H185" s="44">
        <v>52</v>
      </c>
      <c r="I185" s="42" t="s">
        <v>746</v>
      </c>
      <c r="J185" s="11" t="s">
        <v>557</v>
      </c>
      <c r="K185" s="38" t="s">
        <v>548</v>
      </c>
      <c r="L185" s="38">
        <v>1302</v>
      </c>
      <c r="M185" s="11">
        <v>2</v>
      </c>
      <c r="N185" s="11">
        <v>2604</v>
      </c>
      <c r="O185" s="11">
        <v>1754</v>
      </c>
      <c r="P185" s="11" t="s">
        <v>543</v>
      </c>
      <c r="Q185" s="11" t="s">
        <v>566</v>
      </c>
    </row>
    <row r="186" spans="1:17" ht="15" x14ac:dyDescent="0.3">
      <c r="A186" s="38">
        <v>9760</v>
      </c>
      <c r="B186" s="39">
        <v>45280</v>
      </c>
      <c r="C186" s="40">
        <v>45283</v>
      </c>
      <c r="D186" s="11"/>
      <c r="E186" s="41" t="s">
        <v>575</v>
      </c>
      <c r="F186" s="38" t="s">
        <v>357</v>
      </c>
      <c r="G186" s="11" t="s">
        <v>180</v>
      </c>
      <c r="H186" s="44">
        <v>34</v>
      </c>
      <c r="I186" s="42" t="s">
        <v>747</v>
      </c>
      <c r="J186" s="11" t="s">
        <v>556</v>
      </c>
      <c r="K186" s="38" t="s">
        <v>547</v>
      </c>
      <c r="L186" s="38">
        <v>961</v>
      </c>
      <c r="M186" s="11">
        <v>3</v>
      </c>
      <c r="N186" s="11">
        <v>2883</v>
      </c>
      <c r="O186" s="11">
        <v>2033</v>
      </c>
      <c r="P186" s="11" t="s">
        <v>544</v>
      </c>
      <c r="Q186" s="11" t="s">
        <v>564</v>
      </c>
    </row>
    <row r="187" spans="1:17" ht="15" x14ac:dyDescent="0.3">
      <c r="A187" s="38">
        <v>9768</v>
      </c>
      <c r="B187" s="39">
        <v>45283</v>
      </c>
      <c r="C187" s="40">
        <v>45286</v>
      </c>
      <c r="D187" s="11"/>
      <c r="E187" s="41" t="s">
        <v>575</v>
      </c>
      <c r="F187" s="38" t="s">
        <v>356</v>
      </c>
      <c r="G187" s="11" t="s">
        <v>534</v>
      </c>
      <c r="H187" s="44">
        <v>44</v>
      </c>
      <c r="I187" s="42" t="s">
        <v>748</v>
      </c>
      <c r="J187" s="11" t="s">
        <v>554</v>
      </c>
      <c r="K187" s="38" t="s">
        <v>547</v>
      </c>
      <c r="L187" s="38">
        <v>1837</v>
      </c>
      <c r="M187" s="11">
        <v>2</v>
      </c>
      <c r="N187" s="11">
        <v>3674</v>
      </c>
      <c r="O187" s="11">
        <v>2824</v>
      </c>
      <c r="P187" s="11" t="s">
        <v>543</v>
      </c>
      <c r="Q187" s="11" t="s">
        <v>567</v>
      </c>
    </row>
    <row r="188" spans="1:17" ht="15" x14ac:dyDescent="0.3">
      <c r="A188" s="38">
        <v>9806</v>
      </c>
      <c r="B188" s="39">
        <v>45286</v>
      </c>
      <c r="C188" s="40">
        <v>45289</v>
      </c>
      <c r="D188" s="11"/>
      <c r="E188" s="41" t="s">
        <v>576</v>
      </c>
      <c r="F188" s="38" t="s">
        <v>355</v>
      </c>
      <c r="G188" s="11" t="s">
        <v>534</v>
      </c>
      <c r="H188" s="44">
        <v>47</v>
      </c>
      <c r="I188" s="42" t="s">
        <v>749</v>
      </c>
      <c r="J188" s="11" t="s">
        <v>554</v>
      </c>
      <c r="K188" s="38" t="s">
        <v>547</v>
      </c>
      <c r="L188" s="38">
        <v>1132</v>
      </c>
      <c r="M188" s="11">
        <v>1</v>
      </c>
      <c r="N188" s="11">
        <v>1132</v>
      </c>
      <c r="O188" s="11">
        <v>282</v>
      </c>
      <c r="P188" s="11" t="s">
        <v>545</v>
      </c>
      <c r="Q188" s="11" t="s">
        <v>568</v>
      </c>
    </row>
    <row r="189" spans="1:17" ht="15" x14ac:dyDescent="0.3">
      <c r="A189" s="38">
        <v>9812</v>
      </c>
      <c r="B189" s="39">
        <v>45289</v>
      </c>
      <c r="C189" s="40">
        <v>45292</v>
      </c>
      <c r="D189" s="11"/>
      <c r="E189" s="11" t="s">
        <v>575</v>
      </c>
      <c r="F189" s="38" t="s">
        <v>354</v>
      </c>
      <c r="G189" s="11" t="s">
        <v>535</v>
      </c>
      <c r="H189" s="44">
        <v>38</v>
      </c>
      <c r="I189" s="42" t="s">
        <v>750</v>
      </c>
      <c r="J189" s="11" t="s">
        <v>560</v>
      </c>
      <c r="K189" s="38" t="s">
        <v>547</v>
      </c>
      <c r="L189" s="38">
        <v>1476</v>
      </c>
      <c r="M189" s="11">
        <v>2</v>
      </c>
      <c r="N189" s="11">
        <v>2952</v>
      </c>
      <c r="O189" s="11">
        <v>2102</v>
      </c>
      <c r="P189" s="11" t="s">
        <v>541</v>
      </c>
      <c r="Q189" s="11" t="s">
        <v>563</v>
      </c>
    </row>
    <row r="190" spans="1:17" ht="15" x14ac:dyDescent="0.3">
      <c r="H190" s="2"/>
      <c r="I190" s="6"/>
    </row>
    <row r="191" spans="1:17" ht="15" x14ac:dyDescent="0.3">
      <c r="H191" s="2"/>
      <c r="I191" s="6"/>
    </row>
    <row r="192" spans="1:17" ht="15" x14ac:dyDescent="0.3">
      <c r="H192" s="2"/>
      <c r="I192" s="6"/>
    </row>
    <row r="193" spans="8:9" ht="15" x14ac:dyDescent="0.3">
      <c r="H193" s="2"/>
      <c r="I193" s="6"/>
    </row>
    <row r="194" spans="8:9" ht="15" x14ac:dyDescent="0.3">
      <c r="H194" s="2"/>
      <c r="I194" s="6"/>
    </row>
    <row r="195" spans="8:9" ht="15" x14ac:dyDescent="0.3">
      <c r="H195" s="2"/>
      <c r="I195" s="6"/>
    </row>
    <row r="196" spans="8:9" ht="15" x14ac:dyDescent="0.3">
      <c r="H196" s="2"/>
      <c r="I196" s="6"/>
    </row>
    <row r="197" spans="8:9" ht="15" x14ac:dyDescent="0.3">
      <c r="H197" s="2"/>
      <c r="I197" s="6"/>
    </row>
    <row r="198" spans="8:9" ht="15" x14ac:dyDescent="0.3">
      <c r="H198" s="2"/>
      <c r="I198" s="6"/>
    </row>
    <row r="199" spans="8:9" ht="15" x14ac:dyDescent="0.3">
      <c r="H199" s="2"/>
      <c r="I199" s="6"/>
    </row>
    <row r="200" spans="8:9" ht="15" x14ac:dyDescent="0.3">
      <c r="H200" s="2"/>
      <c r="I200" s="6"/>
    </row>
    <row r="201" spans="8:9" ht="15" x14ac:dyDescent="0.3">
      <c r="H201" s="2"/>
      <c r="I201" s="6"/>
    </row>
    <row r="202" spans="8:9" ht="15" x14ac:dyDescent="0.3">
      <c r="H202" s="2"/>
      <c r="I202" s="6"/>
    </row>
    <row r="203" spans="8:9" ht="15" x14ac:dyDescent="0.3">
      <c r="H203" s="2"/>
      <c r="I203" s="6"/>
    </row>
    <row r="204" spans="8:9" ht="15" x14ac:dyDescent="0.3">
      <c r="H204" s="2"/>
      <c r="I204" s="6"/>
    </row>
    <row r="205" spans="8:9" ht="15" x14ac:dyDescent="0.3">
      <c r="H205" s="2"/>
      <c r="I205" s="6"/>
    </row>
    <row r="206" spans="8:9" ht="15" x14ac:dyDescent="0.3">
      <c r="H206" s="2"/>
      <c r="I206" s="6"/>
    </row>
    <row r="207" spans="8:9" ht="15" x14ac:dyDescent="0.3">
      <c r="H207" s="2"/>
      <c r="I207" s="6"/>
    </row>
    <row r="208" spans="8:9" ht="15" x14ac:dyDescent="0.3">
      <c r="H208" s="2"/>
      <c r="I208" s="6"/>
    </row>
    <row r="209" spans="8:9" ht="15" x14ac:dyDescent="0.3">
      <c r="H209" s="2"/>
      <c r="I209" s="6"/>
    </row>
    <row r="210" spans="8:9" ht="15" x14ac:dyDescent="0.3">
      <c r="H210" s="2"/>
      <c r="I210" s="6"/>
    </row>
  </sheetData>
  <autoFilter ref="A8:Q8" xr:uid="{BD8A9AF5-5D24-4F0A-87BB-3605D058F319}"/>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74237-86D4-4E1B-80AA-C1282068E152}">
  <dimension ref="A1:R178"/>
  <sheetViews>
    <sheetView workbookViewId="0">
      <selection activeCell="E9" sqref="E9"/>
    </sheetView>
  </sheetViews>
  <sheetFormatPr defaultRowHeight="14.4" x14ac:dyDescent="0.3"/>
  <cols>
    <col min="1" max="1" width="11.21875" bestFit="1" customWidth="1"/>
    <col min="2" max="2" width="13.88671875" bestFit="1" customWidth="1"/>
    <col min="3" max="3" width="12" bestFit="1" customWidth="1"/>
    <col min="4" max="4" width="12.77734375" bestFit="1" customWidth="1"/>
    <col min="5" max="5" width="15.109375" bestFit="1" customWidth="1"/>
    <col min="6" max="6" width="18.77734375" bestFit="1" customWidth="1"/>
    <col min="7" max="7" width="11.5546875" bestFit="1" customWidth="1"/>
    <col min="8" max="8" width="6.6640625" bestFit="1" customWidth="1"/>
    <col min="9" max="9" width="18.77734375" bestFit="1" customWidth="1"/>
    <col min="10" max="10" width="16.33203125" bestFit="1" customWidth="1"/>
    <col min="11" max="11" width="11.44140625" bestFit="1" customWidth="1"/>
    <col min="12" max="12" width="6.77734375" bestFit="1" customWidth="1"/>
    <col min="13" max="13" width="8.109375" bestFit="1" customWidth="1"/>
    <col min="14" max="14" width="6.5546875" bestFit="1" customWidth="1"/>
    <col min="15" max="15" width="14.21875" bestFit="1" customWidth="1"/>
    <col min="16" max="16" width="9.21875" bestFit="1" customWidth="1"/>
    <col min="17" max="17" width="11.33203125" bestFit="1" customWidth="1"/>
    <col min="18" max="18" width="16.21875" bestFit="1" customWidth="1"/>
  </cols>
  <sheetData>
    <row r="1" spans="1:18" x14ac:dyDescent="0.3">
      <c r="A1" t="s">
        <v>776</v>
      </c>
      <c r="B1" t="s">
        <v>0</v>
      </c>
      <c r="C1" t="s">
        <v>1</v>
      </c>
      <c r="D1" t="s">
        <v>578</v>
      </c>
      <c r="E1" t="s">
        <v>752</v>
      </c>
      <c r="F1" t="s">
        <v>753</v>
      </c>
      <c r="G1" t="s">
        <v>777</v>
      </c>
      <c r="H1" t="s">
        <v>536</v>
      </c>
      <c r="I1" t="s">
        <v>778</v>
      </c>
      <c r="J1" t="s">
        <v>579</v>
      </c>
      <c r="K1" t="s">
        <v>537</v>
      </c>
      <c r="L1" t="s">
        <v>538</v>
      </c>
      <c r="M1" t="s">
        <v>552</v>
      </c>
      <c r="N1" t="s">
        <v>539</v>
      </c>
      <c r="O1" t="s">
        <v>553</v>
      </c>
      <c r="P1" t="s">
        <v>571</v>
      </c>
      <c r="Q1" t="s">
        <v>540</v>
      </c>
      <c r="R1" t="s">
        <v>779</v>
      </c>
    </row>
    <row r="2" spans="1:18" x14ac:dyDescent="0.3">
      <c r="A2">
        <v>1023</v>
      </c>
      <c r="B2" s="7">
        <v>44931</v>
      </c>
      <c r="C2" s="7">
        <v>44934</v>
      </c>
      <c r="D2" t="s">
        <v>575</v>
      </c>
      <c r="E2" t="s">
        <v>90</v>
      </c>
      <c r="F2" t="s">
        <v>348</v>
      </c>
      <c r="G2" t="s">
        <v>534</v>
      </c>
      <c r="H2">
        <v>25</v>
      </c>
      <c r="I2" t="s">
        <v>780</v>
      </c>
      <c r="J2" t="s">
        <v>580</v>
      </c>
      <c r="K2" t="s">
        <v>554</v>
      </c>
      <c r="L2" t="s">
        <v>547</v>
      </c>
      <c r="M2">
        <v>1382</v>
      </c>
      <c r="N2">
        <v>1</v>
      </c>
      <c r="O2">
        <v>1382</v>
      </c>
      <c r="P2">
        <v>532</v>
      </c>
      <c r="Q2" t="s">
        <v>541</v>
      </c>
      <c r="R2" t="s">
        <v>754</v>
      </c>
    </row>
    <row r="3" spans="1:18" x14ac:dyDescent="0.3">
      <c r="A3">
        <v>1064</v>
      </c>
      <c r="B3" s="7">
        <v>44932</v>
      </c>
      <c r="C3" s="7">
        <v>44935</v>
      </c>
      <c r="D3" t="s">
        <v>575</v>
      </c>
      <c r="E3" t="s">
        <v>4</v>
      </c>
      <c r="F3" t="s">
        <v>353</v>
      </c>
      <c r="G3" t="s">
        <v>534</v>
      </c>
      <c r="H3">
        <v>35</v>
      </c>
      <c r="I3" t="s">
        <v>781</v>
      </c>
      <c r="J3" t="s">
        <v>581</v>
      </c>
      <c r="K3" t="s">
        <v>555</v>
      </c>
      <c r="L3" t="s">
        <v>548</v>
      </c>
      <c r="M3">
        <v>1049</v>
      </c>
      <c r="N3">
        <v>1</v>
      </c>
      <c r="O3">
        <v>1049</v>
      </c>
      <c r="P3">
        <v>199</v>
      </c>
      <c r="Q3" t="s">
        <v>541</v>
      </c>
      <c r="R3" t="s">
        <v>755</v>
      </c>
    </row>
    <row r="4" spans="1:18" x14ac:dyDescent="0.3">
      <c r="A4">
        <v>1204</v>
      </c>
      <c r="B4" s="7">
        <v>44935</v>
      </c>
      <c r="C4" s="7">
        <v>44938</v>
      </c>
      <c r="D4" t="s">
        <v>575</v>
      </c>
      <c r="E4" t="s">
        <v>32</v>
      </c>
      <c r="F4" t="s">
        <v>182</v>
      </c>
      <c r="G4" t="s">
        <v>535</v>
      </c>
      <c r="H4">
        <v>23</v>
      </c>
      <c r="I4" t="s">
        <v>780</v>
      </c>
      <c r="J4" t="s">
        <v>582</v>
      </c>
      <c r="K4" t="s">
        <v>556</v>
      </c>
      <c r="L4" t="s">
        <v>549</v>
      </c>
      <c r="M4">
        <v>1105</v>
      </c>
      <c r="N4">
        <v>1</v>
      </c>
      <c r="O4">
        <v>1105</v>
      </c>
      <c r="P4">
        <v>255</v>
      </c>
      <c r="Q4" t="s">
        <v>542</v>
      </c>
      <c r="R4" t="s">
        <v>756</v>
      </c>
    </row>
    <row r="5" spans="1:18" x14ac:dyDescent="0.3">
      <c r="A5">
        <v>1205</v>
      </c>
      <c r="B5" s="7">
        <v>44937</v>
      </c>
      <c r="C5" s="7">
        <v>44940</v>
      </c>
      <c r="D5" t="s">
        <v>576</v>
      </c>
      <c r="E5" t="s">
        <v>147</v>
      </c>
      <c r="F5" t="s">
        <v>183</v>
      </c>
      <c r="G5" t="s">
        <v>534</v>
      </c>
      <c r="H5">
        <v>29</v>
      </c>
      <c r="I5" t="s">
        <v>780</v>
      </c>
      <c r="J5" t="s">
        <v>583</v>
      </c>
      <c r="K5" t="s">
        <v>556</v>
      </c>
      <c r="L5" t="s">
        <v>180</v>
      </c>
      <c r="M5">
        <v>1796</v>
      </c>
      <c r="N5">
        <v>2</v>
      </c>
      <c r="O5">
        <v>3592</v>
      </c>
      <c r="P5">
        <v>2742</v>
      </c>
      <c r="Q5" t="s">
        <v>543</v>
      </c>
      <c r="R5" t="s">
        <v>756</v>
      </c>
    </row>
    <row r="6" spans="1:18" x14ac:dyDescent="0.3">
      <c r="A6">
        <v>1206</v>
      </c>
      <c r="B6" s="7">
        <v>44941</v>
      </c>
      <c r="C6" s="7">
        <v>44944</v>
      </c>
      <c r="D6" t="s">
        <v>576</v>
      </c>
      <c r="E6" t="s">
        <v>168</v>
      </c>
      <c r="F6" t="s">
        <v>184</v>
      </c>
      <c r="G6" t="s">
        <v>535</v>
      </c>
      <c r="H6">
        <v>25</v>
      </c>
      <c r="I6" t="s">
        <v>780</v>
      </c>
      <c r="J6" t="s">
        <v>584</v>
      </c>
      <c r="K6" t="s">
        <v>557</v>
      </c>
      <c r="L6" t="s">
        <v>550</v>
      </c>
      <c r="M6">
        <v>883</v>
      </c>
      <c r="N6">
        <v>1</v>
      </c>
      <c r="O6">
        <v>883</v>
      </c>
      <c r="P6">
        <v>33</v>
      </c>
      <c r="Q6" t="s">
        <v>544</v>
      </c>
      <c r="R6" t="s">
        <v>754</v>
      </c>
    </row>
    <row r="7" spans="1:18" x14ac:dyDescent="0.3">
      <c r="A7">
        <v>1290</v>
      </c>
      <c r="B7" s="7">
        <v>44943</v>
      </c>
      <c r="C7" s="7">
        <v>44946</v>
      </c>
      <c r="D7" t="s">
        <v>576</v>
      </c>
      <c r="E7" t="s">
        <v>126</v>
      </c>
      <c r="F7" t="s">
        <v>185</v>
      </c>
      <c r="G7" t="s">
        <v>534</v>
      </c>
      <c r="H7">
        <v>25</v>
      </c>
      <c r="I7" t="s">
        <v>780</v>
      </c>
      <c r="J7" t="s">
        <v>585</v>
      </c>
      <c r="K7" t="s">
        <v>558</v>
      </c>
      <c r="L7" t="s">
        <v>548</v>
      </c>
      <c r="M7">
        <v>1312</v>
      </c>
      <c r="N7">
        <v>1</v>
      </c>
      <c r="O7">
        <v>1312</v>
      </c>
      <c r="P7">
        <v>462</v>
      </c>
      <c r="Q7" t="s">
        <v>543</v>
      </c>
      <c r="R7" t="s">
        <v>755</v>
      </c>
    </row>
    <row r="8" spans="1:18" x14ac:dyDescent="0.3">
      <c r="A8">
        <v>1345</v>
      </c>
      <c r="B8" s="7">
        <v>44946</v>
      </c>
      <c r="C8" s="7">
        <v>44949</v>
      </c>
      <c r="D8" t="s">
        <v>576</v>
      </c>
      <c r="E8" t="s">
        <v>97</v>
      </c>
      <c r="F8" t="s">
        <v>186</v>
      </c>
      <c r="G8" t="s">
        <v>535</v>
      </c>
      <c r="H8">
        <v>39</v>
      </c>
      <c r="I8" t="s">
        <v>781</v>
      </c>
      <c r="J8" t="s">
        <v>586</v>
      </c>
      <c r="K8" t="s">
        <v>559</v>
      </c>
      <c r="L8" t="s">
        <v>551</v>
      </c>
      <c r="M8">
        <v>1944</v>
      </c>
      <c r="N8">
        <v>2</v>
      </c>
      <c r="O8">
        <v>3888</v>
      </c>
      <c r="P8">
        <v>3038</v>
      </c>
      <c r="Q8" t="s">
        <v>545</v>
      </c>
      <c r="R8" t="s">
        <v>757</v>
      </c>
    </row>
    <row r="9" spans="1:18" x14ac:dyDescent="0.3">
      <c r="A9">
        <v>1398</v>
      </c>
      <c r="B9" s="7">
        <v>44948</v>
      </c>
      <c r="C9" s="7">
        <v>44951</v>
      </c>
      <c r="D9" t="s">
        <v>576</v>
      </c>
      <c r="E9" t="s">
        <v>54</v>
      </c>
      <c r="F9" t="s">
        <v>187</v>
      </c>
      <c r="G9" t="s">
        <v>534</v>
      </c>
      <c r="H9">
        <v>48</v>
      </c>
      <c r="I9" t="s">
        <v>782</v>
      </c>
      <c r="J9" t="s">
        <v>587</v>
      </c>
      <c r="K9" t="s">
        <v>554</v>
      </c>
      <c r="L9" t="s">
        <v>547</v>
      </c>
      <c r="M9">
        <v>1265</v>
      </c>
      <c r="N9">
        <v>1</v>
      </c>
      <c r="O9">
        <v>1265</v>
      </c>
      <c r="P9">
        <v>415</v>
      </c>
      <c r="Q9" t="s">
        <v>541</v>
      </c>
      <c r="R9" t="s">
        <v>758</v>
      </c>
    </row>
    <row r="10" spans="1:18" x14ac:dyDescent="0.3">
      <c r="A10">
        <v>1502</v>
      </c>
      <c r="B10" s="7">
        <v>44951</v>
      </c>
      <c r="C10" s="7">
        <v>44954</v>
      </c>
      <c r="D10" t="s">
        <v>576</v>
      </c>
      <c r="E10" t="s">
        <v>111</v>
      </c>
      <c r="F10" t="s">
        <v>188</v>
      </c>
      <c r="G10" t="s">
        <v>534</v>
      </c>
      <c r="H10">
        <v>51</v>
      </c>
      <c r="I10" t="s">
        <v>782</v>
      </c>
      <c r="J10" t="s">
        <v>588</v>
      </c>
      <c r="K10" t="s">
        <v>554</v>
      </c>
      <c r="L10" t="s">
        <v>180</v>
      </c>
      <c r="M10">
        <v>1032</v>
      </c>
      <c r="N10">
        <v>1</v>
      </c>
      <c r="O10">
        <v>1032</v>
      </c>
      <c r="P10">
        <v>182</v>
      </c>
      <c r="Q10" t="s">
        <v>546</v>
      </c>
      <c r="R10" t="s">
        <v>759</v>
      </c>
    </row>
    <row r="11" spans="1:18" x14ac:dyDescent="0.3">
      <c r="A11">
        <v>1547</v>
      </c>
      <c r="B11" s="7">
        <v>44954</v>
      </c>
      <c r="C11" s="7">
        <v>44957</v>
      </c>
      <c r="D11" t="s">
        <v>576</v>
      </c>
      <c r="E11" t="s">
        <v>21</v>
      </c>
      <c r="F11" t="s">
        <v>189</v>
      </c>
      <c r="G11" t="s">
        <v>535</v>
      </c>
      <c r="H11">
        <v>21</v>
      </c>
      <c r="I11" t="s">
        <v>780</v>
      </c>
      <c r="J11" t="s">
        <v>589</v>
      </c>
      <c r="K11" t="s">
        <v>559</v>
      </c>
      <c r="L11" t="s">
        <v>550</v>
      </c>
      <c r="M11">
        <v>1521</v>
      </c>
      <c r="N11">
        <v>1</v>
      </c>
      <c r="O11">
        <v>1521</v>
      </c>
      <c r="P11">
        <v>671</v>
      </c>
      <c r="Q11" t="s">
        <v>541</v>
      </c>
      <c r="R11" t="s">
        <v>759</v>
      </c>
    </row>
    <row r="12" spans="1:18" x14ac:dyDescent="0.3">
      <c r="A12">
        <v>1629</v>
      </c>
      <c r="B12" s="7">
        <v>44956</v>
      </c>
      <c r="C12" s="7">
        <v>44959</v>
      </c>
      <c r="D12" t="s">
        <v>576</v>
      </c>
      <c r="E12" t="s">
        <v>70</v>
      </c>
      <c r="F12" t="s">
        <v>190</v>
      </c>
      <c r="G12" t="s">
        <v>534</v>
      </c>
      <c r="H12">
        <v>19</v>
      </c>
      <c r="I12" t="s">
        <v>780</v>
      </c>
      <c r="J12" t="s">
        <v>590</v>
      </c>
      <c r="K12" t="s">
        <v>560</v>
      </c>
      <c r="L12" t="s">
        <v>549</v>
      </c>
      <c r="M12">
        <v>857</v>
      </c>
      <c r="N12">
        <v>1</v>
      </c>
      <c r="O12">
        <v>857</v>
      </c>
      <c r="P12">
        <v>7</v>
      </c>
      <c r="Q12" t="s">
        <v>541</v>
      </c>
      <c r="R12" t="s">
        <v>760</v>
      </c>
    </row>
    <row r="13" spans="1:18" x14ac:dyDescent="0.3">
      <c r="A13">
        <v>1789</v>
      </c>
      <c r="B13" s="7">
        <v>44958</v>
      </c>
      <c r="C13" s="7">
        <v>44961</v>
      </c>
      <c r="D13" t="s">
        <v>576</v>
      </c>
      <c r="E13" t="s">
        <v>159</v>
      </c>
      <c r="F13" t="s">
        <v>191</v>
      </c>
      <c r="G13" t="s">
        <v>535</v>
      </c>
      <c r="H13">
        <v>32</v>
      </c>
      <c r="I13" t="s">
        <v>781</v>
      </c>
      <c r="J13" t="s">
        <v>591</v>
      </c>
      <c r="K13" t="s">
        <v>560</v>
      </c>
      <c r="L13" t="s">
        <v>180</v>
      </c>
      <c r="M13">
        <v>1467</v>
      </c>
      <c r="N13">
        <v>3</v>
      </c>
      <c r="O13">
        <v>4401</v>
      </c>
      <c r="P13">
        <v>3551</v>
      </c>
      <c r="Q13" t="s">
        <v>541</v>
      </c>
      <c r="R13" t="s">
        <v>754</v>
      </c>
    </row>
    <row r="14" spans="1:18" x14ac:dyDescent="0.3">
      <c r="A14">
        <v>1852</v>
      </c>
      <c r="B14" s="7">
        <v>44959</v>
      </c>
      <c r="C14" s="7">
        <v>44962</v>
      </c>
      <c r="D14" t="s">
        <v>576</v>
      </c>
      <c r="E14" t="s">
        <v>41</v>
      </c>
      <c r="F14" t="s">
        <v>192</v>
      </c>
      <c r="G14" t="s">
        <v>535</v>
      </c>
      <c r="H14">
        <v>25</v>
      </c>
      <c r="I14" t="s">
        <v>780</v>
      </c>
      <c r="J14" t="s">
        <v>592</v>
      </c>
      <c r="K14" t="s">
        <v>560</v>
      </c>
      <c r="L14" t="s">
        <v>551</v>
      </c>
      <c r="M14">
        <v>1159</v>
      </c>
      <c r="N14">
        <v>1</v>
      </c>
      <c r="O14">
        <v>1159</v>
      </c>
      <c r="P14">
        <v>309</v>
      </c>
      <c r="Q14" t="s">
        <v>541</v>
      </c>
      <c r="R14" t="s">
        <v>754</v>
      </c>
    </row>
    <row r="15" spans="1:18" x14ac:dyDescent="0.3">
      <c r="A15">
        <v>1873</v>
      </c>
      <c r="B15" s="7">
        <v>44961</v>
      </c>
      <c r="C15" s="7">
        <v>44964</v>
      </c>
      <c r="D15" t="s">
        <v>576</v>
      </c>
      <c r="E15" t="s">
        <v>16</v>
      </c>
      <c r="F15" t="s">
        <v>193</v>
      </c>
      <c r="G15" t="s">
        <v>534</v>
      </c>
      <c r="H15">
        <v>29</v>
      </c>
      <c r="I15" t="s">
        <v>780</v>
      </c>
      <c r="J15" t="s">
        <v>593</v>
      </c>
      <c r="K15" t="s">
        <v>555</v>
      </c>
      <c r="L15" t="s">
        <v>550</v>
      </c>
      <c r="M15">
        <v>1734</v>
      </c>
      <c r="N15">
        <v>1</v>
      </c>
      <c r="O15">
        <v>1734</v>
      </c>
      <c r="P15">
        <v>884</v>
      </c>
      <c r="Q15" t="s">
        <v>544</v>
      </c>
      <c r="R15" t="s">
        <v>759</v>
      </c>
    </row>
    <row r="16" spans="1:18" x14ac:dyDescent="0.3">
      <c r="A16">
        <v>1876</v>
      </c>
      <c r="B16" s="7">
        <v>44962</v>
      </c>
      <c r="C16" s="7">
        <v>44965</v>
      </c>
      <c r="D16" t="s">
        <v>576</v>
      </c>
      <c r="E16" t="s">
        <v>49</v>
      </c>
      <c r="F16" t="s">
        <v>194</v>
      </c>
      <c r="G16" t="s">
        <v>534</v>
      </c>
      <c r="H16">
        <v>52</v>
      </c>
      <c r="I16" t="s">
        <v>782</v>
      </c>
      <c r="J16" t="s">
        <v>594</v>
      </c>
      <c r="K16" t="s">
        <v>555</v>
      </c>
      <c r="L16" t="s">
        <v>548</v>
      </c>
      <c r="M16">
        <v>1112</v>
      </c>
      <c r="N16">
        <v>3</v>
      </c>
      <c r="O16">
        <v>3336</v>
      </c>
      <c r="P16">
        <v>2486</v>
      </c>
      <c r="Q16" t="s">
        <v>543</v>
      </c>
      <c r="R16" t="s">
        <v>758</v>
      </c>
    </row>
    <row r="17" spans="1:18" x14ac:dyDescent="0.3">
      <c r="A17">
        <v>1879</v>
      </c>
      <c r="B17" s="7">
        <v>44964</v>
      </c>
      <c r="C17" s="7">
        <v>44967</v>
      </c>
      <c r="D17" t="s">
        <v>576</v>
      </c>
      <c r="E17" t="s">
        <v>116</v>
      </c>
      <c r="F17" t="s">
        <v>195</v>
      </c>
      <c r="G17" t="s">
        <v>534</v>
      </c>
      <c r="H17">
        <v>49</v>
      </c>
      <c r="I17" t="s">
        <v>782</v>
      </c>
      <c r="J17" t="s">
        <v>595</v>
      </c>
      <c r="K17" t="s">
        <v>556</v>
      </c>
      <c r="L17" t="s">
        <v>547</v>
      </c>
      <c r="M17">
        <v>987</v>
      </c>
      <c r="N17">
        <v>2</v>
      </c>
      <c r="O17">
        <v>1974</v>
      </c>
      <c r="P17">
        <v>1124</v>
      </c>
      <c r="Q17" t="s">
        <v>544</v>
      </c>
      <c r="R17" t="s">
        <v>756</v>
      </c>
    </row>
    <row r="18" spans="1:18" x14ac:dyDescent="0.3">
      <c r="A18">
        <v>2037</v>
      </c>
      <c r="B18" s="7">
        <v>44965</v>
      </c>
      <c r="C18" s="7">
        <v>44968</v>
      </c>
      <c r="D18" t="s">
        <v>576</v>
      </c>
      <c r="E18" t="s">
        <v>131</v>
      </c>
      <c r="F18" t="s">
        <v>196</v>
      </c>
      <c r="G18" t="s">
        <v>535</v>
      </c>
      <c r="H18">
        <v>26</v>
      </c>
      <c r="I18" t="s">
        <v>780</v>
      </c>
      <c r="J18" t="s">
        <v>596</v>
      </c>
      <c r="K18" t="s">
        <v>557</v>
      </c>
      <c r="L18" t="s">
        <v>549</v>
      </c>
      <c r="M18">
        <v>1779</v>
      </c>
      <c r="N18">
        <v>2</v>
      </c>
      <c r="O18">
        <v>3558</v>
      </c>
      <c r="P18">
        <v>2708</v>
      </c>
      <c r="Q18" t="s">
        <v>544</v>
      </c>
      <c r="R18" t="s">
        <v>755</v>
      </c>
    </row>
    <row r="19" spans="1:18" x14ac:dyDescent="0.3">
      <c r="A19">
        <v>2037</v>
      </c>
      <c r="B19" s="7">
        <v>44968</v>
      </c>
      <c r="C19" s="7">
        <v>44971</v>
      </c>
      <c r="D19" t="s">
        <v>575</v>
      </c>
      <c r="E19" t="s">
        <v>13</v>
      </c>
      <c r="F19" t="s">
        <v>197</v>
      </c>
      <c r="G19" t="s">
        <v>534</v>
      </c>
      <c r="H19">
        <v>26</v>
      </c>
      <c r="I19" t="s">
        <v>780</v>
      </c>
      <c r="J19" t="s">
        <v>597</v>
      </c>
      <c r="K19" t="s">
        <v>561</v>
      </c>
      <c r="L19" t="s">
        <v>180</v>
      </c>
      <c r="M19">
        <v>868</v>
      </c>
      <c r="N19">
        <v>2</v>
      </c>
      <c r="O19">
        <v>1736</v>
      </c>
      <c r="P19">
        <v>886</v>
      </c>
      <c r="Q19" t="s">
        <v>542</v>
      </c>
      <c r="R19" t="s">
        <v>760</v>
      </c>
    </row>
    <row r="20" spans="1:18" x14ac:dyDescent="0.3">
      <c r="A20">
        <v>2056</v>
      </c>
      <c r="B20" s="7">
        <v>44971</v>
      </c>
      <c r="C20" s="7">
        <v>44974</v>
      </c>
      <c r="D20" t="s">
        <v>575</v>
      </c>
      <c r="E20" t="s">
        <v>63</v>
      </c>
      <c r="F20" t="s">
        <v>198</v>
      </c>
      <c r="G20" t="s">
        <v>535</v>
      </c>
      <c r="H20">
        <v>52</v>
      </c>
      <c r="I20" t="s">
        <v>782</v>
      </c>
      <c r="J20" t="s">
        <v>598</v>
      </c>
      <c r="K20" t="s">
        <v>556</v>
      </c>
      <c r="L20" t="s">
        <v>550</v>
      </c>
      <c r="M20">
        <v>1899</v>
      </c>
      <c r="N20">
        <v>1</v>
      </c>
      <c r="O20">
        <v>1899</v>
      </c>
      <c r="P20">
        <v>1049</v>
      </c>
      <c r="Q20" t="s">
        <v>543</v>
      </c>
      <c r="R20" t="s">
        <v>761</v>
      </c>
    </row>
    <row r="21" spans="1:18" x14ac:dyDescent="0.3">
      <c r="A21">
        <v>2058</v>
      </c>
      <c r="B21" s="7">
        <v>44974</v>
      </c>
      <c r="C21" s="7">
        <v>44977</v>
      </c>
      <c r="D21" t="s">
        <v>575</v>
      </c>
      <c r="E21" t="s">
        <v>99</v>
      </c>
      <c r="F21" t="s">
        <v>199</v>
      </c>
      <c r="G21" t="s">
        <v>534</v>
      </c>
      <c r="H21">
        <v>47</v>
      </c>
      <c r="I21" t="s">
        <v>782</v>
      </c>
      <c r="J21" t="s">
        <v>599</v>
      </c>
      <c r="K21" t="s">
        <v>554</v>
      </c>
      <c r="L21" t="s">
        <v>548</v>
      </c>
      <c r="M21">
        <v>1257</v>
      </c>
      <c r="N21">
        <v>2</v>
      </c>
      <c r="O21">
        <v>2514</v>
      </c>
      <c r="P21">
        <v>1664</v>
      </c>
      <c r="Q21" t="s">
        <v>541</v>
      </c>
      <c r="R21" t="s">
        <v>754</v>
      </c>
    </row>
    <row r="22" spans="1:18" x14ac:dyDescent="0.3">
      <c r="A22">
        <v>2150</v>
      </c>
      <c r="B22" s="7">
        <v>44977</v>
      </c>
      <c r="C22" s="7">
        <v>44980</v>
      </c>
      <c r="D22" t="s">
        <v>575</v>
      </c>
      <c r="E22" t="s">
        <v>150</v>
      </c>
      <c r="F22" t="s">
        <v>200</v>
      </c>
      <c r="G22" t="s">
        <v>535</v>
      </c>
      <c r="H22">
        <v>42</v>
      </c>
      <c r="I22" t="s">
        <v>781</v>
      </c>
      <c r="J22" t="s">
        <v>600</v>
      </c>
      <c r="K22" t="s">
        <v>557</v>
      </c>
      <c r="L22" t="s">
        <v>180</v>
      </c>
      <c r="M22">
        <v>1215</v>
      </c>
      <c r="N22">
        <v>1</v>
      </c>
      <c r="O22">
        <v>1215</v>
      </c>
      <c r="P22">
        <v>365</v>
      </c>
      <c r="Q22" t="s">
        <v>541</v>
      </c>
      <c r="R22" t="s">
        <v>754</v>
      </c>
    </row>
    <row r="23" spans="1:18" x14ac:dyDescent="0.3">
      <c r="A23">
        <v>2154</v>
      </c>
      <c r="B23" s="7">
        <v>44980</v>
      </c>
      <c r="C23" s="7">
        <v>44983</v>
      </c>
      <c r="D23" t="s">
        <v>576</v>
      </c>
      <c r="E23" t="s">
        <v>171</v>
      </c>
      <c r="F23" t="s">
        <v>201</v>
      </c>
      <c r="G23" t="s">
        <v>534</v>
      </c>
      <c r="H23">
        <v>29</v>
      </c>
      <c r="I23" t="s">
        <v>780</v>
      </c>
      <c r="J23" t="s">
        <v>601</v>
      </c>
      <c r="K23" t="s">
        <v>561</v>
      </c>
      <c r="L23" t="s">
        <v>548</v>
      </c>
      <c r="M23">
        <v>1376</v>
      </c>
      <c r="N23">
        <v>1</v>
      </c>
      <c r="O23">
        <v>1376</v>
      </c>
      <c r="P23">
        <v>526</v>
      </c>
      <c r="Q23" t="s">
        <v>541</v>
      </c>
      <c r="R23" t="s">
        <v>754</v>
      </c>
    </row>
    <row r="24" spans="1:18" x14ac:dyDescent="0.3">
      <c r="A24">
        <v>2165</v>
      </c>
      <c r="B24" s="7">
        <v>44983</v>
      </c>
      <c r="C24" s="7">
        <v>44986</v>
      </c>
      <c r="D24" t="s">
        <v>576</v>
      </c>
      <c r="E24" t="s">
        <v>23</v>
      </c>
      <c r="F24" t="s">
        <v>202</v>
      </c>
      <c r="G24" t="s">
        <v>535</v>
      </c>
      <c r="H24">
        <v>26</v>
      </c>
      <c r="I24" t="s">
        <v>780</v>
      </c>
      <c r="J24" t="s">
        <v>602</v>
      </c>
      <c r="K24" t="s">
        <v>558</v>
      </c>
      <c r="L24" t="s">
        <v>547</v>
      </c>
      <c r="M24">
        <v>1388</v>
      </c>
      <c r="N24">
        <v>1</v>
      </c>
      <c r="O24">
        <v>1388</v>
      </c>
      <c r="P24">
        <v>538</v>
      </c>
      <c r="Q24" t="s">
        <v>541</v>
      </c>
      <c r="R24" t="s">
        <v>759</v>
      </c>
    </row>
    <row r="25" spans="1:18" x14ac:dyDescent="0.3">
      <c r="A25">
        <v>2190</v>
      </c>
      <c r="B25" s="7">
        <v>44986</v>
      </c>
      <c r="C25" s="7">
        <v>44989</v>
      </c>
      <c r="D25" t="s">
        <v>575</v>
      </c>
      <c r="E25" t="s">
        <v>35</v>
      </c>
      <c r="F25" t="s">
        <v>203</v>
      </c>
      <c r="G25" t="s">
        <v>534</v>
      </c>
      <c r="H25">
        <v>24</v>
      </c>
      <c r="I25" t="s">
        <v>780</v>
      </c>
      <c r="J25" t="s">
        <v>603</v>
      </c>
      <c r="K25" t="s">
        <v>556</v>
      </c>
      <c r="L25" t="s">
        <v>551</v>
      </c>
      <c r="M25">
        <v>1980</v>
      </c>
      <c r="N25">
        <v>1</v>
      </c>
      <c r="O25">
        <v>1980</v>
      </c>
      <c r="P25">
        <v>1130</v>
      </c>
      <c r="Q25" t="s">
        <v>541</v>
      </c>
      <c r="R25" t="s">
        <v>758</v>
      </c>
    </row>
    <row r="26" spans="1:18" x14ac:dyDescent="0.3">
      <c r="A26">
        <v>2356</v>
      </c>
      <c r="B26" s="7">
        <v>44988</v>
      </c>
      <c r="C26" s="7">
        <v>44991</v>
      </c>
      <c r="D26" t="s">
        <v>576</v>
      </c>
      <c r="E26" t="s">
        <v>78</v>
      </c>
      <c r="F26" t="s">
        <v>204</v>
      </c>
      <c r="G26" t="s">
        <v>534</v>
      </c>
      <c r="H26">
        <v>24</v>
      </c>
      <c r="I26" t="s">
        <v>780</v>
      </c>
      <c r="J26" t="s">
        <v>583</v>
      </c>
      <c r="K26" t="s">
        <v>554</v>
      </c>
      <c r="L26" t="s">
        <v>550</v>
      </c>
      <c r="M26">
        <v>1357</v>
      </c>
      <c r="N26">
        <v>1</v>
      </c>
      <c r="O26">
        <v>1357</v>
      </c>
      <c r="P26">
        <v>507</v>
      </c>
      <c r="Q26" t="s">
        <v>542</v>
      </c>
      <c r="R26" t="s">
        <v>760</v>
      </c>
    </row>
    <row r="27" spans="1:18" x14ac:dyDescent="0.3">
      <c r="A27">
        <v>2398</v>
      </c>
      <c r="B27" s="7">
        <v>44989</v>
      </c>
      <c r="C27" s="7">
        <v>44992</v>
      </c>
      <c r="D27" t="s">
        <v>575</v>
      </c>
      <c r="E27" t="s">
        <v>124</v>
      </c>
      <c r="F27" t="s">
        <v>341</v>
      </c>
      <c r="G27" t="s">
        <v>534</v>
      </c>
      <c r="H27">
        <v>28</v>
      </c>
      <c r="I27" t="s">
        <v>780</v>
      </c>
      <c r="J27" t="s">
        <v>604</v>
      </c>
      <c r="K27" t="s">
        <v>555</v>
      </c>
      <c r="L27" t="s">
        <v>549</v>
      </c>
      <c r="M27">
        <v>1025</v>
      </c>
      <c r="N27">
        <v>2</v>
      </c>
      <c r="O27">
        <v>2050</v>
      </c>
      <c r="P27">
        <v>1200</v>
      </c>
      <c r="Q27" t="s">
        <v>542</v>
      </c>
      <c r="R27" t="s">
        <v>756</v>
      </c>
    </row>
    <row r="28" spans="1:18" x14ac:dyDescent="0.3">
      <c r="A28">
        <v>2456</v>
      </c>
      <c r="B28" s="7">
        <v>44991</v>
      </c>
      <c r="C28" s="7">
        <v>44994</v>
      </c>
      <c r="D28" t="s">
        <v>575</v>
      </c>
      <c r="E28" t="s">
        <v>8</v>
      </c>
      <c r="F28" t="s">
        <v>205</v>
      </c>
      <c r="G28" t="s">
        <v>534</v>
      </c>
      <c r="H28">
        <v>25</v>
      </c>
      <c r="I28" t="s">
        <v>780</v>
      </c>
      <c r="J28" t="s">
        <v>605</v>
      </c>
      <c r="K28" t="s">
        <v>556</v>
      </c>
      <c r="L28" t="s">
        <v>550</v>
      </c>
      <c r="M28">
        <v>892</v>
      </c>
      <c r="N28">
        <v>1</v>
      </c>
      <c r="O28">
        <v>892</v>
      </c>
      <c r="P28">
        <v>42</v>
      </c>
      <c r="Q28" t="s">
        <v>542</v>
      </c>
      <c r="R28" t="s">
        <v>761</v>
      </c>
    </row>
    <row r="29" spans="1:18" x14ac:dyDescent="0.3">
      <c r="A29">
        <v>2468</v>
      </c>
      <c r="B29" s="7">
        <v>44992</v>
      </c>
      <c r="C29" s="7">
        <v>44995</v>
      </c>
      <c r="D29" t="s">
        <v>576</v>
      </c>
      <c r="E29" t="s">
        <v>140</v>
      </c>
      <c r="F29" t="s">
        <v>206</v>
      </c>
      <c r="G29" t="s">
        <v>534</v>
      </c>
      <c r="H29">
        <v>21</v>
      </c>
      <c r="I29" t="s">
        <v>780</v>
      </c>
      <c r="J29" t="s">
        <v>606</v>
      </c>
      <c r="K29" t="s">
        <v>556</v>
      </c>
      <c r="L29" t="s">
        <v>180</v>
      </c>
      <c r="M29">
        <v>1863</v>
      </c>
      <c r="N29">
        <v>1</v>
      </c>
      <c r="O29">
        <v>1863</v>
      </c>
      <c r="P29">
        <v>1013</v>
      </c>
      <c r="Q29" t="s">
        <v>542</v>
      </c>
      <c r="R29" t="s">
        <v>754</v>
      </c>
    </row>
    <row r="30" spans="1:18" x14ac:dyDescent="0.3">
      <c r="A30">
        <v>2485</v>
      </c>
      <c r="B30" s="7">
        <v>44994</v>
      </c>
      <c r="C30" s="7">
        <v>44997</v>
      </c>
      <c r="D30" t="s">
        <v>576</v>
      </c>
      <c r="E30" t="s">
        <v>48</v>
      </c>
      <c r="F30" t="s">
        <v>199</v>
      </c>
      <c r="G30" t="s">
        <v>534</v>
      </c>
      <c r="H30">
        <v>19</v>
      </c>
      <c r="I30" t="s">
        <v>780</v>
      </c>
      <c r="J30" t="s">
        <v>607</v>
      </c>
      <c r="K30" t="s">
        <v>556</v>
      </c>
      <c r="L30" t="s">
        <v>547</v>
      </c>
      <c r="M30">
        <v>1374</v>
      </c>
      <c r="N30">
        <v>1</v>
      </c>
      <c r="O30">
        <v>1374</v>
      </c>
      <c r="P30">
        <v>524</v>
      </c>
      <c r="Q30" t="s">
        <v>541</v>
      </c>
      <c r="R30" t="s">
        <v>755</v>
      </c>
    </row>
    <row r="31" spans="1:18" x14ac:dyDescent="0.3">
      <c r="A31">
        <v>2690</v>
      </c>
      <c r="B31" s="7">
        <v>44995</v>
      </c>
      <c r="C31" s="7">
        <v>44998</v>
      </c>
      <c r="D31" t="s">
        <v>576</v>
      </c>
      <c r="E31" t="s">
        <v>118</v>
      </c>
      <c r="F31" t="s">
        <v>207</v>
      </c>
      <c r="G31" t="s">
        <v>534</v>
      </c>
      <c r="H31">
        <v>29</v>
      </c>
      <c r="I31" t="s">
        <v>780</v>
      </c>
      <c r="J31" t="s">
        <v>608</v>
      </c>
      <c r="K31" t="s">
        <v>554</v>
      </c>
      <c r="L31" t="s">
        <v>548</v>
      </c>
      <c r="M31">
        <v>1173</v>
      </c>
      <c r="N31">
        <v>1</v>
      </c>
      <c r="O31">
        <v>1173</v>
      </c>
      <c r="P31">
        <v>323</v>
      </c>
      <c r="Q31" t="s">
        <v>541</v>
      </c>
      <c r="R31" t="s">
        <v>756</v>
      </c>
    </row>
    <row r="32" spans="1:18" x14ac:dyDescent="0.3">
      <c r="A32">
        <v>2790</v>
      </c>
      <c r="B32" s="7">
        <v>44997</v>
      </c>
      <c r="C32" s="7">
        <v>45000</v>
      </c>
      <c r="D32" t="s">
        <v>576</v>
      </c>
      <c r="E32" t="s">
        <v>86</v>
      </c>
      <c r="F32" t="s">
        <v>208</v>
      </c>
      <c r="G32" t="s">
        <v>535</v>
      </c>
      <c r="H32">
        <v>20</v>
      </c>
      <c r="I32" t="s">
        <v>780</v>
      </c>
      <c r="J32" t="s">
        <v>609</v>
      </c>
      <c r="K32" t="s">
        <v>558</v>
      </c>
      <c r="L32" t="s">
        <v>551</v>
      </c>
      <c r="M32">
        <v>1875</v>
      </c>
      <c r="N32">
        <v>1</v>
      </c>
      <c r="O32">
        <v>1875</v>
      </c>
      <c r="P32">
        <v>1025</v>
      </c>
      <c r="Q32" t="s">
        <v>541</v>
      </c>
      <c r="R32" t="s">
        <v>756</v>
      </c>
    </row>
    <row r="33" spans="1:18" x14ac:dyDescent="0.3">
      <c r="A33">
        <v>2850</v>
      </c>
      <c r="B33" s="7">
        <v>44998</v>
      </c>
      <c r="C33" s="7">
        <v>45001</v>
      </c>
      <c r="D33" t="s">
        <v>576</v>
      </c>
      <c r="E33" t="s">
        <v>55</v>
      </c>
      <c r="F33" t="s">
        <v>209</v>
      </c>
      <c r="G33" t="s">
        <v>534</v>
      </c>
      <c r="H33">
        <v>32</v>
      </c>
      <c r="I33" t="s">
        <v>781</v>
      </c>
      <c r="J33" t="s">
        <v>610</v>
      </c>
      <c r="K33" t="s">
        <v>561</v>
      </c>
      <c r="L33" t="s">
        <v>549</v>
      </c>
      <c r="M33">
        <v>1596</v>
      </c>
      <c r="N33">
        <v>1</v>
      </c>
      <c r="O33">
        <v>1596</v>
      </c>
      <c r="P33">
        <v>746</v>
      </c>
      <c r="Q33" t="s">
        <v>541</v>
      </c>
      <c r="R33" t="s">
        <v>754</v>
      </c>
    </row>
    <row r="34" spans="1:18" x14ac:dyDescent="0.3">
      <c r="A34">
        <v>2906</v>
      </c>
      <c r="B34" s="7">
        <v>45000</v>
      </c>
      <c r="C34" s="7">
        <v>45003</v>
      </c>
      <c r="D34" t="s">
        <v>576</v>
      </c>
      <c r="E34" t="s">
        <v>72</v>
      </c>
      <c r="F34" t="s">
        <v>210</v>
      </c>
      <c r="G34" t="s">
        <v>534</v>
      </c>
      <c r="H34">
        <v>39</v>
      </c>
      <c r="I34" t="s">
        <v>781</v>
      </c>
      <c r="J34" t="s">
        <v>611</v>
      </c>
      <c r="K34" t="s">
        <v>560</v>
      </c>
      <c r="L34" t="s">
        <v>550</v>
      </c>
      <c r="M34">
        <v>943</v>
      </c>
      <c r="N34">
        <v>1</v>
      </c>
      <c r="O34">
        <v>943</v>
      </c>
      <c r="P34">
        <v>93</v>
      </c>
      <c r="Q34" t="s">
        <v>546</v>
      </c>
      <c r="R34" t="s">
        <v>755</v>
      </c>
    </row>
    <row r="35" spans="1:18" x14ac:dyDescent="0.3">
      <c r="A35">
        <v>2938</v>
      </c>
      <c r="B35" s="7">
        <v>45003</v>
      </c>
      <c r="C35" s="7">
        <v>45006</v>
      </c>
      <c r="D35" t="s">
        <v>576</v>
      </c>
      <c r="E35" t="s">
        <v>94</v>
      </c>
      <c r="F35" t="s">
        <v>211</v>
      </c>
      <c r="G35" t="s">
        <v>534</v>
      </c>
      <c r="H35">
        <v>34</v>
      </c>
      <c r="I35" t="s">
        <v>781</v>
      </c>
      <c r="J35" t="s">
        <v>612</v>
      </c>
      <c r="K35" t="s">
        <v>560</v>
      </c>
      <c r="L35" t="s">
        <v>180</v>
      </c>
      <c r="M35">
        <v>1222</v>
      </c>
      <c r="N35">
        <v>3</v>
      </c>
      <c r="O35">
        <v>3666</v>
      </c>
      <c r="P35">
        <v>2816</v>
      </c>
      <c r="Q35" t="s">
        <v>546</v>
      </c>
      <c r="R35" t="s">
        <v>757</v>
      </c>
    </row>
    <row r="36" spans="1:18" x14ac:dyDescent="0.3">
      <c r="A36">
        <v>2951</v>
      </c>
      <c r="B36" s="7">
        <v>45006</v>
      </c>
      <c r="C36" s="7">
        <v>45009</v>
      </c>
      <c r="D36" t="s">
        <v>575</v>
      </c>
      <c r="E36" t="s">
        <v>113</v>
      </c>
      <c r="F36" t="s">
        <v>342</v>
      </c>
      <c r="G36" t="s">
        <v>534</v>
      </c>
      <c r="H36">
        <v>43</v>
      </c>
      <c r="I36" t="s">
        <v>781</v>
      </c>
      <c r="J36" t="s">
        <v>613</v>
      </c>
      <c r="K36" t="s">
        <v>557</v>
      </c>
      <c r="L36" t="s">
        <v>547</v>
      </c>
      <c r="M36">
        <v>1783</v>
      </c>
      <c r="N36">
        <v>1</v>
      </c>
      <c r="O36">
        <v>1783</v>
      </c>
      <c r="P36">
        <v>933</v>
      </c>
      <c r="Q36" t="s">
        <v>543</v>
      </c>
      <c r="R36" t="s">
        <v>758</v>
      </c>
    </row>
    <row r="37" spans="1:18" x14ac:dyDescent="0.3">
      <c r="A37">
        <v>3018</v>
      </c>
      <c r="B37" s="7">
        <v>45009</v>
      </c>
      <c r="C37" s="7">
        <v>45012</v>
      </c>
      <c r="D37" t="s">
        <v>577</v>
      </c>
      <c r="E37" t="s">
        <v>25</v>
      </c>
      <c r="F37" t="s">
        <v>213</v>
      </c>
      <c r="G37" t="s">
        <v>534</v>
      </c>
      <c r="H37">
        <v>47</v>
      </c>
      <c r="I37" t="s">
        <v>782</v>
      </c>
      <c r="J37" t="s">
        <v>614</v>
      </c>
      <c r="K37" t="s">
        <v>559</v>
      </c>
      <c r="L37" t="s">
        <v>548</v>
      </c>
      <c r="M37">
        <v>1810</v>
      </c>
      <c r="N37">
        <v>1</v>
      </c>
      <c r="O37">
        <v>1810</v>
      </c>
      <c r="P37">
        <v>960</v>
      </c>
      <c r="Q37" t="s">
        <v>543</v>
      </c>
      <c r="R37" t="s">
        <v>759</v>
      </c>
    </row>
    <row r="38" spans="1:18" x14ac:dyDescent="0.3">
      <c r="A38">
        <v>3045</v>
      </c>
      <c r="B38" s="7">
        <v>45012</v>
      </c>
      <c r="C38" s="7">
        <v>45015</v>
      </c>
      <c r="D38" t="s">
        <v>577</v>
      </c>
      <c r="E38" t="s">
        <v>40</v>
      </c>
      <c r="F38" t="s">
        <v>214</v>
      </c>
      <c r="G38" t="s">
        <v>535</v>
      </c>
      <c r="H38">
        <v>31</v>
      </c>
      <c r="I38" t="s">
        <v>781</v>
      </c>
      <c r="J38" t="s">
        <v>615</v>
      </c>
      <c r="K38" t="s">
        <v>554</v>
      </c>
      <c r="L38" t="s">
        <v>551</v>
      </c>
      <c r="M38">
        <v>1325</v>
      </c>
      <c r="N38">
        <v>2</v>
      </c>
      <c r="O38">
        <v>2650</v>
      </c>
      <c r="P38">
        <v>1800</v>
      </c>
      <c r="Q38" t="s">
        <v>544</v>
      </c>
      <c r="R38" t="s">
        <v>759</v>
      </c>
    </row>
    <row r="39" spans="1:18" x14ac:dyDescent="0.3">
      <c r="A39">
        <v>3047</v>
      </c>
      <c r="B39" s="7">
        <v>45019</v>
      </c>
      <c r="C39" s="7">
        <v>45022</v>
      </c>
      <c r="D39" t="s">
        <v>576</v>
      </c>
      <c r="E39" t="s">
        <v>158</v>
      </c>
      <c r="F39" t="s">
        <v>347</v>
      </c>
      <c r="G39" t="s">
        <v>534</v>
      </c>
      <c r="H39">
        <v>35</v>
      </c>
      <c r="I39" t="s">
        <v>781</v>
      </c>
      <c r="J39" t="s">
        <v>616</v>
      </c>
      <c r="K39" t="s">
        <v>555</v>
      </c>
      <c r="L39" t="s">
        <v>549</v>
      </c>
      <c r="M39">
        <v>1856</v>
      </c>
      <c r="N39">
        <v>2</v>
      </c>
      <c r="O39">
        <v>3712</v>
      </c>
      <c r="P39">
        <v>2862</v>
      </c>
      <c r="Q39" t="s">
        <v>542</v>
      </c>
      <c r="R39" t="s">
        <v>754</v>
      </c>
    </row>
    <row r="40" spans="1:18" x14ac:dyDescent="0.3">
      <c r="A40">
        <v>3057</v>
      </c>
      <c r="B40" s="7">
        <v>45020</v>
      </c>
      <c r="C40" s="7">
        <v>45023</v>
      </c>
      <c r="D40" t="s">
        <v>576</v>
      </c>
      <c r="E40" t="s">
        <v>132</v>
      </c>
      <c r="F40" t="s">
        <v>215</v>
      </c>
      <c r="G40" t="s">
        <v>534</v>
      </c>
      <c r="H40">
        <v>21</v>
      </c>
      <c r="I40" t="s">
        <v>780</v>
      </c>
      <c r="J40" t="s">
        <v>617</v>
      </c>
      <c r="K40" t="s">
        <v>555</v>
      </c>
      <c r="L40" t="s">
        <v>547</v>
      </c>
      <c r="M40">
        <v>1184</v>
      </c>
      <c r="N40">
        <v>2</v>
      </c>
      <c r="O40">
        <v>2368</v>
      </c>
      <c r="P40">
        <v>1518</v>
      </c>
      <c r="Q40" t="s">
        <v>543</v>
      </c>
      <c r="R40" t="s">
        <v>754</v>
      </c>
    </row>
    <row r="41" spans="1:18" x14ac:dyDescent="0.3">
      <c r="A41">
        <v>3068</v>
      </c>
      <c r="B41" s="7">
        <v>45022</v>
      </c>
      <c r="C41" s="7">
        <v>45025</v>
      </c>
      <c r="D41" t="s">
        <v>576</v>
      </c>
      <c r="E41" t="s">
        <v>121</v>
      </c>
      <c r="F41" t="s">
        <v>216</v>
      </c>
      <c r="G41" t="s">
        <v>534</v>
      </c>
      <c r="H41">
        <v>23</v>
      </c>
      <c r="I41" t="s">
        <v>780</v>
      </c>
      <c r="J41" t="s">
        <v>618</v>
      </c>
      <c r="K41" t="s">
        <v>556</v>
      </c>
      <c r="L41" t="s">
        <v>550</v>
      </c>
      <c r="M41">
        <v>1772</v>
      </c>
      <c r="N41">
        <v>2</v>
      </c>
      <c r="O41">
        <v>3544</v>
      </c>
      <c r="P41">
        <v>2694</v>
      </c>
      <c r="Q41" t="s">
        <v>543</v>
      </c>
      <c r="R41" t="s">
        <v>754</v>
      </c>
    </row>
    <row r="42" spans="1:18" x14ac:dyDescent="0.3">
      <c r="A42">
        <v>3289</v>
      </c>
      <c r="B42" s="7">
        <v>45025</v>
      </c>
      <c r="C42" s="7">
        <v>45028</v>
      </c>
      <c r="D42" t="s">
        <v>576</v>
      </c>
      <c r="E42" t="s">
        <v>107</v>
      </c>
      <c r="F42" t="s">
        <v>343</v>
      </c>
      <c r="G42" t="s">
        <v>534</v>
      </c>
      <c r="H42">
        <v>25</v>
      </c>
      <c r="I42" t="s">
        <v>780</v>
      </c>
      <c r="J42" t="s">
        <v>619</v>
      </c>
      <c r="K42" t="s">
        <v>555</v>
      </c>
      <c r="L42" t="s">
        <v>548</v>
      </c>
      <c r="M42">
        <v>1615</v>
      </c>
      <c r="N42">
        <v>2</v>
      </c>
      <c r="O42">
        <v>3230</v>
      </c>
      <c r="P42">
        <v>2380</v>
      </c>
      <c r="Q42" t="s">
        <v>542</v>
      </c>
      <c r="R42" t="s">
        <v>754</v>
      </c>
    </row>
    <row r="43" spans="1:18" x14ac:dyDescent="0.3">
      <c r="A43">
        <v>3298</v>
      </c>
      <c r="B43" s="7">
        <v>45028</v>
      </c>
      <c r="C43" s="7">
        <v>45031</v>
      </c>
      <c r="D43" t="s">
        <v>576</v>
      </c>
      <c r="E43" t="s">
        <v>81</v>
      </c>
      <c r="F43" t="s">
        <v>218</v>
      </c>
      <c r="G43" t="s">
        <v>534</v>
      </c>
      <c r="H43">
        <v>28</v>
      </c>
      <c r="I43" t="s">
        <v>780</v>
      </c>
      <c r="J43" t="s">
        <v>620</v>
      </c>
      <c r="K43" t="s">
        <v>555</v>
      </c>
      <c r="L43" t="s">
        <v>180</v>
      </c>
      <c r="M43">
        <v>1196</v>
      </c>
      <c r="N43">
        <v>2</v>
      </c>
      <c r="O43">
        <v>2392</v>
      </c>
      <c r="P43">
        <v>1542</v>
      </c>
      <c r="Q43" t="s">
        <v>541</v>
      </c>
      <c r="R43" t="s">
        <v>754</v>
      </c>
    </row>
    <row r="44" spans="1:18" x14ac:dyDescent="0.3">
      <c r="A44">
        <v>3401</v>
      </c>
      <c r="B44" s="7">
        <v>45031</v>
      </c>
      <c r="C44" s="7">
        <v>45034</v>
      </c>
      <c r="D44" t="s">
        <v>576</v>
      </c>
      <c r="E44" t="s">
        <v>68</v>
      </c>
      <c r="F44" t="s">
        <v>219</v>
      </c>
      <c r="G44" t="s">
        <v>535</v>
      </c>
      <c r="H44">
        <v>20</v>
      </c>
      <c r="I44" t="s">
        <v>780</v>
      </c>
      <c r="J44" t="s">
        <v>621</v>
      </c>
      <c r="K44" t="s">
        <v>556</v>
      </c>
      <c r="L44" t="s">
        <v>549</v>
      </c>
      <c r="M44">
        <v>810</v>
      </c>
      <c r="N44">
        <v>1</v>
      </c>
      <c r="O44">
        <v>810</v>
      </c>
      <c r="P44">
        <v>-40</v>
      </c>
      <c r="Q44" t="s">
        <v>546</v>
      </c>
      <c r="R44" t="s">
        <v>754</v>
      </c>
    </row>
    <row r="45" spans="1:18" x14ac:dyDescent="0.3">
      <c r="A45">
        <v>3457</v>
      </c>
      <c r="B45" s="7">
        <v>45034</v>
      </c>
      <c r="C45" s="7">
        <v>45037</v>
      </c>
      <c r="D45" t="s">
        <v>576</v>
      </c>
      <c r="E45" t="s">
        <v>44</v>
      </c>
      <c r="F45" t="s">
        <v>220</v>
      </c>
      <c r="G45" t="s">
        <v>535</v>
      </c>
      <c r="H45">
        <v>26</v>
      </c>
      <c r="I45" t="s">
        <v>780</v>
      </c>
      <c r="J45" t="s">
        <v>622</v>
      </c>
      <c r="K45" t="s">
        <v>557</v>
      </c>
      <c r="L45" t="s">
        <v>551</v>
      </c>
      <c r="M45">
        <v>1178</v>
      </c>
      <c r="N45">
        <v>1</v>
      </c>
      <c r="O45">
        <v>1178</v>
      </c>
      <c r="P45">
        <v>328</v>
      </c>
      <c r="Q45" t="s">
        <v>544</v>
      </c>
      <c r="R45" t="s">
        <v>754</v>
      </c>
    </row>
    <row r="46" spans="1:18" x14ac:dyDescent="0.3">
      <c r="A46">
        <v>3457</v>
      </c>
      <c r="B46" s="7">
        <v>45037</v>
      </c>
      <c r="C46" s="7">
        <v>45040</v>
      </c>
      <c r="D46" t="s">
        <v>577</v>
      </c>
      <c r="E46" t="s">
        <v>2</v>
      </c>
      <c r="F46" t="s">
        <v>221</v>
      </c>
      <c r="G46" t="s">
        <v>535</v>
      </c>
      <c r="H46">
        <v>24</v>
      </c>
      <c r="I46" t="s">
        <v>780</v>
      </c>
      <c r="J46" t="s">
        <v>623</v>
      </c>
      <c r="K46" t="s">
        <v>557</v>
      </c>
      <c r="L46" t="s">
        <v>180</v>
      </c>
      <c r="M46">
        <v>1657</v>
      </c>
      <c r="N46">
        <v>2</v>
      </c>
      <c r="O46">
        <v>3314</v>
      </c>
      <c r="P46">
        <v>2464</v>
      </c>
      <c r="Q46" t="s">
        <v>541</v>
      </c>
      <c r="R46" t="s">
        <v>756</v>
      </c>
    </row>
    <row r="47" spans="1:18" x14ac:dyDescent="0.3">
      <c r="A47">
        <v>3642</v>
      </c>
      <c r="B47" s="7">
        <v>45040</v>
      </c>
      <c r="C47" s="7">
        <v>45043</v>
      </c>
      <c r="D47" t="s">
        <v>577</v>
      </c>
      <c r="E47" t="s">
        <v>76</v>
      </c>
      <c r="F47" t="s">
        <v>222</v>
      </c>
      <c r="G47" t="s">
        <v>534</v>
      </c>
      <c r="H47">
        <v>27</v>
      </c>
      <c r="I47" t="s">
        <v>780</v>
      </c>
      <c r="J47" t="s">
        <v>624</v>
      </c>
      <c r="K47" t="s">
        <v>554</v>
      </c>
      <c r="L47" t="s">
        <v>550</v>
      </c>
      <c r="M47">
        <v>1327</v>
      </c>
      <c r="N47">
        <v>2</v>
      </c>
      <c r="O47">
        <v>2654</v>
      </c>
      <c r="P47">
        <v>1804</v>
      </c>
      <c r="Q47" t="s">
        <v>541</v>
      </c>
      <c r="R47" t="s">
        <v>760</v>
      </c>
    </row>
    <row r="48" spans="1:18" x14ac:dyDescent="0.3">
      <c r="A48">
        <v>3715</v>
      </c>
      <c r="B48" s="7">
        <v>45043</v>
      </c>
      <c r="C48" s="7">
        <v>45046</v>
      </c>
      <c r="D48" t="s">
        <v>575</v>
      </c>
      <c r="E48" t="s">
        <v>19</v>
      </c>
      <c r="F48" t="s">
        <v>223</v>
      </c>
      <c r="G48" t="s">
        <v>534</v>
      </c>
      <c r="H48">
        <v>22</v>
      </c>
      <c r="I48" t="s">
        <v>780</v>
      </c>
      <c r="J48" t="s">
        <v>625</v>
      </c>
      <c r="K48" t="s">
        <v>555</v>
      </c>
      <c r="L48" t="s">
        <v>548</v>
      </c>
      <c r="M48">
        <v>856</v>
      </c>
      <c r="N48">
        <v>2</v>
      </c>
      <c r="O48">
        <v>1712</v>
      </c>
      <c r="P48">
        <v>862</v>
      </c>
      <c r="Q48" t="s">
        <v>541</v>
      </c>
      <c r="R48" t="s">
        <v>761</v>
      </c>
    </row>
    <row r="49" spans="1:18" x14ac:dyDescent="0.3">
      <c r="A49">
        <v>3719</v>
      </c>
      <c r="B49" s="7">
        <v>45046</v>
      </c>
      <c r="C49" s="7">
        <v>45049</v>
      </c>
      <c r="D49" t="s">
        <v>576</v>
      </c>
      <c r="E49" t="s">
        <v>50</v>
      </c>
      <c r="F49" t="s">
        <v>224</v>
      </c>
      <c r="G49" t="s">
        <v>534</v>
      </c>
      <c r="H49">
        <v>29</v>
      </c>
      <c r="I49" t="s">
        <v>780</v>
      </c>
      <c r="J49" t="s">
        <v>626</v>
      </c>
      <c r="K49" t="s">
        <v>561</v>
      </c>
      <c r="L49" t="s">
        <v>547</v>
      </c>
      <c r="M49">
        <v>1883</v>
      </c>
      <c r="N49">
        <v>2</v>
      </c>
      <c r="O49">
        <v>3766</v>
      </c>
      <c r="P49">
        <v>2916</v>
      </c>
      <c r="Q49" t="s">
        <v>541</v>
      </c>
      <c r="R49" t="s">
        <v>757</v>
      </c>
    </row>
    <row r="50" spans="1:18" x14ac:dyDescent="0.3">
      <c r="A50">
        <v>3769</v>
      </c>
      <c r="B50" s="7">
        <v>45047</v>
      </c>
      <c r="C50" s="7">
        <v>45050</v>
      </c>
      <c r="D50" t="s">
        <v>576</v>
      </c>
      <c r="E50" t="s">
        <v>103</v>
      </c>
      <c r="F50" t="s">
        <v>225</v>
      </c>
      <c r="G50" t="s">
        <v>535</v>
      </c>
      <c r="H50">
        <v>19</v>
      </c>
      <c r="I50" t="s">
        <v>780</v>
      </c>
      <c r="J50" t="s">
        <v>627</v>
      </c>
      <c r="K50" t="s">
        <v>560</v>
      </c>
      <c r="L50" t="s">
        <v>549</v>
      </c>
      <c r="M50">
        <v>1237</v>
      </c>
      <c r="N50">
        <v>2</v>
      </c>
      <c r="O50">
        <v>2474</v>
      </c>
      <c r="P50">
        <v>1624</v>
      </c>
      <c r="Q50" t="s">
        <v>541</v>
      </c>
      <c r="R50" t="s">
        <v>755</v>
      </c>
    </row>
    <row r="51" spans="1:18" x14ac:dyDescent="0.3">
      <c r="A51">
        <v>3820</v>
      </c>
      <c r="B51" s="7">
        <v>45048</v>
      </c>
      <c r="C51" s="7">
        <v>45051</v>
      </c>
      <c r="D51" t="s">
        <v>576</v>
      </c>
      <c r="E51" t="s">
        <v>142</v>
      </c>
      <c r="F51" t="s">
        <v>226</v>
      </c>
      <c r="G51" t="s">
        <v>534</v>
      </c>
      <c r="H51">
        <v>20</v>
      </c>
      <c r="I51" t="s">
        <v>780</v>
      </c>
      <c r="J51" t="s">
        <v>628</v>
      </c>
      <c r="K51" t="s">
        <v>558</v>
      </c>
      <c r="L51" t="s">
        <v>551</v>
      </c>
      <c r="M51">
        <v>1355</v>
      </c>
      <c r="N51">
        <v>1</v>
      </c>
      <c r="O51">
        <v>1355</v>
      </c>
      <c r="P51">
        <v>505</v>
      </c>
      <c r="Q51" t="s">
        <v>544</v>
      </c>
      <c r="R51" t="s">
        <v>758</v>
      </c>
    </row>
    <row r="52" spans="1:18" x14ac:dyDescent="0.3">
      <c r="A52">
        <v>3824</v>
      </c>
      <c r="B52" s="7">
        <v>45050</v>
      </c>
      <c r="C52" s="7">
        <v>45053</v>
      </c>
      <c r="D52" t="s">
        <v>576</v>
      </c>
      <c r="E52" t="s">
        <v>163</v>
      </c>
      <c r="F52" t="s">
        <v>227</v>
      </c>
      <c r="G52" t="s">
        <v>535</v>
      </c>
      <c r="H52">
        <v>23</v>
      </c>
      <c r="I52" t="s">
        <v>780</v>
      </c>
      <c r="J52" t="s">
        <v>629</v>
      </c>
      <c r="K52" t="s">
        <v>557</v>
      </c>
      <c r="L52" t="s">
        <v>550</v>
      </c>
      <c r="M52">
        <v>894</v>
      </c>
      <c r="N52">
        <v>2</v>
      </c>
      <c r="O52">
        <v>1788</v>
      </c>
      <c r="P52">
        <v>938</v>
      </c>
      <c r="Q52" t="s">
        <v>543</v>
      </c>
      <c r="R52" t="s">
        <v>759</v>
      </c>
    </row>
    <row r="53" spans="1:18" x14ac:dyDescent="0.3">
      <c r="A53">
        <v>3854</v>
      </c>
      <c r="B53" s="7">
        <v>45051</v>
      </c>
      <c r="C53" s="7">
        <v>45054</v>
      </c>
      <c r="D53" t="s">
        <v>576</v>
      </c>
      <c r="E53" t="s">
        <v>169</v>
      </c>
      <c r="F53" t="s">
        <v>228</v>
      </c>
      <c r="G53" t="s">
        <v>535</v>
      </c>
      <c r="H53">
        <v>27</v>
      </c>
      <c r="I53" t="s">
        <v>780</v>
      </c>
      <c r="J53" t="s">
        <v>630</v>
      </c>
      <c r="K53" t="s">
        <v>556</v>
      </c>
      <c r="L53" t="s">
        <v>180</v>
      </c>
      <c r="M53">
        <v>1644</v>
      </c>
      <c r="N53">
        <v>1</v>
      </c>
      <c r="O53">
        <v>1644</v>
      </c>
      <c r="P53">
        <v>794</v>
      </c>
      <c r="Q53" t="s">
        <v>546</v>
      </c>
      <c r="R53" t="s">
        <v>754</v>
      </c>
    </row>
    <row r="54" spans="1:18" x14ac:dyDescent="0.3">
      <c r="A54">
        <v>3856</v>
      </c>
      <c r="B54" s="7">
        <v>45053</v>
      </c>
      <c r="C54" s="7">
        <v>45056</v>
      </c>
      <c r="D54" t="s">
        <v>576</v>
      </c>
      <c r="E54" t="s">
        <v>148</v>
      </c>
      <c r="F54" t="s">
        <v>229</v>
      </c>
      <c r="G54" t="s">
        <v>534</v>
      </c>
      <c r="H54">
        <v>25</v>
      </c>
      <c r="I54" t="s">
        <v>780</v>
      </c>
      <c r="J54" t="s">
        <v>631</v>
      </c>
      <c r="K54" t="s">
        <v>554</v>
      </c>
      <c r="L54" t="s">
        <v>548</v>
      </c>
      <c r="M54">
        <v>1399</v>
      </c>
      <c r="N54">
        <v>1</v>
      </c>
      <c r="O54">
        <v>1399</v>
      </c>
      <c r="P54">
        <v>549</v>
      </c>
      <c r="Q54" t="s">
        <v>541</v>
      </c>
      <c r="R54" t="s">
        <v>756</v>
      </c>
    </row>
    <row r="55" spans="1:18" x14ac:dyDescent="0.3">
      <c r="A55">
        <v>3857</v>
      </c>
      <c r="B55" s="7">
        <v>45054</v>
      </c>
      <c r="C55" s="7">
        <v>45057</v>
      </c>
      <c r="D55" t="s">
        <v>576</v>
      </c>
      <c r="E55" t="s">
        <v>31</v>
      </c>
      <c r="F55" t="s">
        <v>230</v>
      </c>
      <c r="G55" t="s">
        <v>535</v>
      </c>
      <c r="H55">
        <v>22</v>
      </c>
      <c r="I55" t="s">
        <v>780</v>
      </c>
      <c r="J55" t="s">
        <v>632</v>
      </c>
      <c r="K55" t="s">
        <v>559</v>
      </c>
      <c r="L55" t="s">
        <v>547</v>
      </c>
      <c r="M55">
        <v>1422</v>
      </c>
      <c r="N55">
        <v>2</v>
      </c>
      <c r="O55">
        <v>2844</v>
      </c>
      <c r="P55">
        <v>1994</v>
      </c>
      <c r="Q55" t="s">
        <v>541</v>
      </c>
      <c r="R55" t="s">
        <v>757</v>
      </c>
    </row>
    <row r="56" spans="1:18" x14ac:dyDescent="0.3">
      <c r="A56">
        <v>3920</v>
      </c>
      <c r="B56" s="7">
        <v>45056</v>
      </c>
      <c r="C56" s="7">
        <v>45059</v>
      </c>
      <c r="D56" t="s">
        <v>576</v>
      </c>
      <c r="E56" t="s">
        <v>15</v>
      </c>
      <c r="F56" t="s">
        <v>231</v>
      </c>
      <c r="G56" t="s">
        <v>534</v>
      </c>
      <c r="H56">
        <v>24</v>
      </c>
      <c r="I56" t="s">
        <v>780</v>
      </c>
      <c r="J56" t="s">
        <v>633</v>
      </c>
      <c r="K56" t="s">
        <v>559</v>
      </c>
      <c r="L56" t="s">
        <v>551</v>
      </c>
      <c r="M56">
        <v>1136</v>
      </c>
      <c r="N56">
        <v>2</v>
      </c>
      <c r="O56">
        <v>2272</v>
      </c>
      <c r="P56">
        <v>1422</v>
      </c>
      <c r="Q56" t="s">
        <v>544</v>
      </c>
      <c r="R56" t="s">
        <v>761</v>
      </c>
    </row>
    <row r="57" spans="1:18" x14ac:dyDescent="0.3">
      <c r="A57">
        <v>3927</v>
      </c>
      <c r="B57" s="7">
        <v>45057</v>
      </c>
      <c r="C57" s="7">
        <v>45060</v>
      </c>
      <c r="D57" t="s">
        <v>577</v>
      </c>
      <c r="E57" t="s">
        <v>66</v>
      </c>
      <c r="F57" t="s">
        <v>232</v>
      </c>
      <c r="G57" t="s">
        <v>534</v>
      </c>
      <c r="H57">
        <v>28</v>
      </c>
      <c r="I57" t="s">
        <v>780</v>
      </c>
      <c r="J57" t="s">
        <v>634</v>
      </c>
      <c r="K57" t="s">
        <v>560</v>
      </c>
      <c r="L57" t="s">
        <v>549</v>
      </c>
      <c r="M57">
        <v>1813</v>
      </c>
      <c r="N57">
        <v>2</v>
      </c>
      <c r="O57">
        <v>3626</v>
      </c>
      <c r="P57">
        <v>2776</v>
      </c>
      <c r="Q57" t="s">
        <v>543</v>
      </c>
      <c r="R57" t="s">
        <v>757</v>
      </c>
    </row>
    <row r="58" spans="1:18" x14ac:dyDescent="0.3">
      <c r="A58">
        <v>4068</v>
      </c>
      <c r="B58" s="7">
        <v>45060</v>
      </c>
      <c r="C58" s="7">
        <v>45063</v>
      </c>
      <c r="D58" t="s">
        <v>577</v>
      </c>
      <c r="E58" t="s">
        <v>83</v>
      </c>
      <c r="F58" t="s">
        <v>233</v>
      </c>
      <c r="G58" t="s">
        <v>534</v>
      </c>
      <c r="H58">
        <v>21</v>
      </c>
      <c r="I58" t="s">
        <v>780</v>
      </c>
      <c r="J58" t="s">
        <v>636</v>
      </c>
      <c r="K58" t="s">
        <v>560</v>
      </c>
      <c r="L58" t="s">
        <v>550</v>
      </c>
      <c r="M58">
        <v>1066</v>
      </c>
      <c r="N58">
        <v>2</v>
      </c>
      <c r="O58">
        <v>2132</v>
      </c>
      <c r="P58">
        <v>1282</v>
      </c>
      <c r="Q58" t="s">
        <v>542</v>
      </c>
      <c r="R58" t="s">
        <v>759</v>
      </c>
    </row>
    <row r="59" spans="1:18" x14ac:dyDescent="0.3">
      <c r="A59">
        <v>4078</v>
      </c>
      <c r="B59" s="7">
        <v>45062</v>
      </c>
      <c r="C59" s="7">
        <v>45065</v>
      </c>
      <c r="D59" t="s">
        <v>577</v>
      </c>
      <c r="E59" t="s">
        <v>114</v>
      </c>
      <c r="F59" t="s">
        <v>234</v>
      </c>
      <c r="G59" t="s">
        <v>534</v>
      </c>
      <c r="H59">
        <v>28</v>
      </c>
      <c r="I59" t="s">
        <v>780</v>
      </c>
      <c r="J59" t="s">
        <v>637</v>
      </c>
      <c r="K59" t="s">
        <v>555</v>
      </c>
      <c r="L59" t="s">
        <v>548</v>
      </c>
      <c r="M59">
        <v>1202</v>
      </c>
      <c r="N59">
        <v>1</v>
      </c>
      <c r="O59">
        <v>1202</v>
      </c>
      <c r="P59">
        <v>352</v>
      </c>
      <c r="Q59" t="s">
        <v>546</v>
      </c>
      <c r="R59" t="s">
        <v>755</v>
      </c>
    </row>
    <row r="60" spans="1:18" x14ac:dyDescent="0.3">
      <c r="A60">
        <v>4102</v>
      </c>
      <c r="B60" s="7">
        <v>45063</v>
      </c>
      <c r="C60" s="7">
        <v>45066</v>
      </c>
      <c r="D60" t="s">
        <v>577</v>
      </c>
      <c r="E60" t="s">
        <v>152</v>
      </c>
      <c r="F60" t="s">
        <v>235</v>
      </c>
      <c r="G60" t="s">
        <v>534</v>
      </c>
      <c r="H60">
        <v>34</v>
      </c>
      <c r="I60" t="s">
        <v>781</v>
      </c>
      <c r="J60" t="s">
        <v>626</v>
      </c>
      <c r="K60" t="s">
        <v>555</v>
      </c>
      <c r="L60" t="s">
        <v>547</v>
      </c>
      <c r="M60">
        <v>1936</v>
      </c>
      <c r="N60">
        <v>1</v>
      </c>
      <c r="O60">
        <v>1936</v>
      </c>
      <c r="P60">
        <v>1086</v>
      </c>
      <c r="Q60" t="s">
        <v>544</v>
      </c>
      <c r="R60" t="s">
        <v>756</v>
      </c>
    </row>
    <row r="61" spans="1:18" x14ac:dyDescent="0.3">
      <c r="A61">
        <v>4106</v>
      </c>
      <c r="B61" s="7">
        <v>45065</v>
      </c>
      <c r="C61" s="7">
        <v>45068</v>
      </c>
      <c r="D61" t="s">
        <v>577</v>
      </c>
      <c r="E61" t="s">
        <v>173</v>
      </c>
      <c r="F61" t="s">
        <v>344</v>
      </c>
      <c r="G61" t="s">
        <v>534</v>
      </c>
      <c r="H61">
        <v>31</v>
      </c>
      <c r="I61" t="s">
        <v>781</v>
      </c>
      <c r="J61" t="s">
        <v>638</v>
      </c>
      <c r="K61" t="s">
        <v>556</v>
      </c>
      <c r="L61" t="s">
        <v>551</v>
      </c>
      <c r="M61">
        <v>1487</v>
      </c>
      <c r="N61">
        <v>1</v>
      </c>
      <c r="O61">
        <v>1487</v>
      </c>
      <c r="P61">
        <v>637</v>
      </c>
      <c r="Q61" t="s">
        <v>544</v>
      </c>
      <c r="R61" t="s">
        <v>760</v>
      </c>
    </row>
    <row r="62" spans="1:18" x14ac:dyDescent="0.3">
      <c r="A62">
        <v>4270</v>
      </c>
      <c r="B62" s="7">
        <v>45066</v>
      </c>
      <c r="C62" s="7">
        <v>45069</v>
      </c>
      <c r="D62" t="s">
        <v>577</v>
      </c>
      <c r="E62" t="s">
        <v>60</v>
      </c>
      <c r="F62" t="s">
        <v>237</v>
      </c>
      <c r="G62" t="s">
        <v>534</v>
      </c>
      <c r="H62">
        <v>30</v>
      </c>
      <c r="I62" t="s">
        <v>780</v>
      </c>
      <c r="J62" t="s">
        <v>639</v>
      </c>
      <c r="K62" t="s">
        <v>554</v>
      </c>
      <c r="L62" t="s">
        <v>549</v>
      </c>
      <c r="M62">
        <v>1859</v>
      </c>
      <c r="N62">
        <v>1</v>
      </c>
      <c r="O62">
        <v>1859</v>
      </c>
      <c r="P62">
        <v>1009</v>
      </c>
      <c r="Q62" t="s">
        <v>541</v>
      </c>
      <c r="R62" t="s">
        <v>757</v>
      </c>
    </row>
    <row r="63" spans="1:18" x14ac:dyDescent="0.3">
      <c r="A63">
        <v>4297</v>
      </c>
      <c r="B63" s="7">
        <v>45068</v>
      </c>
      <c r="C63" s="7">
        <v>45071</v>
      </c>
      <c r="D63" t="s">
        <v>576</v>
      </c>
      <c r="E63" t="s">
        <v>161</v>
      </c>
      <c r="F63" t="s">
        <v>345</v>
      </c>
      <c r="G63" t="s">
        <v>534</v>
      </c>
      <c r="H63">
        <v>32</v>
      </c>
      <c r="I63" t="s">
        <v>781</v>
      </c>
      <c r="J63" t="s">
        <v>640</v>
      </c>
      <c r="K63" t="s">
        <v>555</v>
      </c>
      <c r="L63" t="s">
        <v>550</v>
      </c>
      <c r="M63">
        <v>1802</v>
      </c>
      <c r="N63">
        <v>2</v>
      </c>
      <c r="O63">
        <v>3604</v>
      </c>
      <c r="P63">
        <v>2754</v>
      </c>
      <c r="Q63" t="s">
        <v>541</v>
      </c>
      <c r="R63" t="s">
        <v>758</v>
      </c>
    </row>
    <row r="64" spans="1:18" x14ac:dyDescent="0.3">
      <c r="A64">
        <v>4583</v>
      </c>
      <c r="B64" s="7">
        <v>45069</v>
      </c>
      <c r="C64" s="7">
        <v>45072</v>
      </c>
      <c r="D64" t="s">
        <v>576</v>
      </c>
      <c r="E64" t="s">
        <v>26</v>
      </c>
      <c r="F64" t="s">
        <v>239</v>
      </c>
      <c r="G64" t="s">
        <v>534</v>
      </c>
      <c r="H64">
        <v>26</v>
      </c>
      <c r="I64" t="s">
        <v>780</v>
      </c>
      <c r="J64" t="s">
        <v>641</v>
      </c>
      <c r="K64" t="s">
        <v>554</v>
      </c>
      <c r="L64" t="s">
        <v>180</v>
      </c>
      <c r="M64">
        <v>1498</v>
      </c>
      <c r="N64">
        <v>2</v>
      </c>
      <c r="O64">
        <v>2996</v>
      </c>
      <c r="P64">
        <v>2146</v>
      </c>
      <c r="Q64" t="s">
        <v>541</v>
      </c>
      <c r="R64" t="s">
        <v>759</v>
      </c>
    </row>
    <row r="65" spans="1:18" x14ac:dyDescent="0.3">
      <c r="A65">
        <v>4637</v>
      </c>
      <c r="B65" s="7">
        <v>45071</v>
      </c>
      <c r="C65" s="7">
        <v>45074</v>
      </c>
      <c r="D65" t="s">
        <v>576</v>
      </c>
      <c r="E65" t="s">
        <v>138</v>
      </c>
      <c r="F65" t="s">
        <v>240</v>
      </c>
      <c r="G65" t="s">
        <v>535</v>
      </c>
      <c r="H65">
        <v>33</v>
      </c>
      <c r="I65" t="s">
        <v>781</v>
      </c>
      <c r="J65" t="s">
        <v>642</v>
      </c>
      <c r="K65" t="s">
        <v>558</v>
      </c>
      <c r="L65" t="s">
        <v>548</v>
      </c>
      <c r="M65">
        <v>1763</v>
      </c>
      <c r="N65">
        <v>1</v>
      </c>
      <c r="O65">
        <v>1763</v>
      </c>
      <c r="P65">
        <v>913</v>
      </c>
      <c r="Q65" t="s">
        <v>542</v>
      </c>
      <c r="R65" t="s">
        <v>754</v>
      </c>
    </row>
    <row r="66" spans="1:18" x14ac:dyDescent="0.3">
      <c r="A66">
        <v>4685</v>
      </c>
      <c r="B66" s="7">
        <v>45072</v>
      </c>
      <c r="C66" s="7">
        <v>45075</v>
      </c>
      <c r="D66" t="s">
        <v>576</v>
      </c>
      <c r="E66" t="s">
        <v>123</v>
      </c>
      <c r="F66" t="s">
        <v>241</v>
      </c>
      <c r="G66" t="s">
        <v>534</v>
      </c>
      <c r="H66">
        <v>27</v>
      </c>
      <c r="I66" t="s">
        <v>780</v>
      </c>
      <c r="J66" t="s">
        <v>643</v>
      </c>
      <c r="K66" t="s">
        <v>555</v>
      </c>
      <c r="L66" t="s">
        <v>547</v>
      </c>
      <c r="M66">
        <v>971</v>
      </c>
      <c r="N66">
        <v>1</v>
      </c>
      <c r="O66">
        <v>971</v>
      </c>
      <c r="P66">
        <v>121</v>
      </c>
      <c r="Q66" t="s">
        <v>542</v>
      </c>
      <c r="R66" t="s">
        <v>759</v>
      </c>
    </row>
    <row r="67" spans="1:18" x14ac:dyDescent="0.3">
      <c r="A67">
        <v>4735</v>
      </c>
      <c r="B67" s="7">
        <v>45075</v>
      </c>
      <c r="C67" s="7">
        <v>45078</v>
      </c>
      <c r="D67" t="s">
        <v>576</v>
      </c>
      <c r="E67" t="s">
        <v>36</v>
      </c>
      <c r="F67" t="s">
        <v>242</v>
      </c>
      <c r="G67" t="s">
        <v>535</v>
      </c>
      <c r="H67">
        <v>29</v>
      </c>
      <c r="I67" t="s">
        <v>780</v>
      </c>
      <c r="J67" t="s">
        <v>644</v>
      </c>
      <c r="K67" t="s">
        <v>556</v>
      </c>
      <c r="L67" t="s">
        <v>551</v>
      </c>
      <c r="M67">
        <v>1698</v>
      </c>
      <c r="N67">
        <v>2</v>
      </c>
      <c r="O67">
        <v>3396</v>
      </c>
      <c r="P67">
        <v>2546</v>
      </c>
      <c r="Q67" t="s">
        <v>544</v>
      </c>
      <c r="R67" t="s">
        <v>759</v>
      </c>
    </row>
    <row r="68" spans="1:18" x14ac:dyDescent="0.3">
      <c r="A68">
        <v>4761</v>
      </c>
      <c r="B68" s="7">
        <v>45080</v>
      </c>
      <c r="C68" s="7">
        <v>45083</v>
      </c>
      <c r="D68" t="s">
        <v>576</v>
      </c>
      <c r="E68" t="s">
        <v>101</v>
      </c>
      <c r="F68" t="s">
        <v>243</v>
      </c>
      <c r="G68" t="s">
        <v>534</v>
      </c>
      <c r="H68">
        <v>35</v>
      </c>
      <c r="I68" t="s">
        <v>781</v>
      </c>
      <c r="J68" t="s">
        <v>645</v>
      </c>
      <c r="K68" t="s">
        <v>556</v>
      </c>
      <c r="L68" t="s">
        <v>549</v>
      </c>
      <c r="M68">
        <v>929</v>
      </c>
      <c r="N68">
        <v>1</v>
      </c>
      <c r="O68">
        <v>929</v>
      </c>
      <c r="P68">
        <v>79</v>
      </c>
      <c r="Q68" t="s">
        <v>546</v>
      </c>
      <c r="R68" t="s">
        <v>756</v>
      </c>
    </row>
    <row r="69" spans="1:18" x14ac:dyDescent="0.3">
      <c r="A69">
        <v>4801</v>
      </c>
      <c r="B69" s="7">
        <v>45085</v>
      </c>
      <c r="C69" s="7">
        <v>45088</v>
      </c>
      <c r="D69" t="s">
        <v>576</v>
      </c>
      <c r="E69" t="s">
        <v>10</v>
      </c>
      <c r="F69" t="s">
        <v>244</v>
      </c>
      <c r="G69" t="s">
        <v>535</v>
      </c>
      <c r="H69">
        <v>25</v>
      </c>
      <c r="I69" t="s">
        <v>780</v>
      </c>
      <c r="J69" t="s">
        <v>646</v>
      </c>
      <c r="K69" t="s">
        <v>557</v>
      </c>
      <c r="L69" t="s">
        <v>550</v>
      </c>
      <c r="M69">
        <v>1957</v>
      </c>
      <c r="N69">
        <v>2</v>
      </c>
      <c r="O69">
        <v>3914</v>
      </c>
      <c r="P69">
        <v>3064</v>
      </c>
      <c r="Q69" t="s">
        <v>546</v>
      </c>
      <c r="R69" t="s">
        <v>760</v>
      </c>
    </row>
    <row r="70" spans="1:18" x14ac:dyDescent="0.3">
      <c r="A70">
        <v>4857</v>
      </c>
      <c r="B70" s="7">
        <v>45086</v>
      </c>
      <c r="C70" s="7">
        <v>45089</v>
      </c>
      <c r="D70" t="s">
        <v>577</v>
      </c>
      <c r="E70" t="s">
        <v>127</v>
      </c>
      <c r="F70" t="s">
        <v>245</v>
      </c>
      <c r="G70" t="s">
        <v>534</v>
      </c>
      <c r="H70">
        <v>32</v>
      </c>
      <c r="I70" t="s">
        <v>781</v>
      </c>
      <c r="J70" t="s">
        <v>647</v>
      </c>
      <c r="K70" t="s">
        <v>561</v>
      </c>
      <c r="L70" t="s">
        <v>180</v>
      </c>
      <c r="M70">
        <v>1446</v>
      </c>
      <c r="N70">
        <v>1</v>
      </c>
      <c r="O70">
        <v>1446</v>
      </c>
      <c r="P70">
        <v>596</v>
      </c>
      <c r="Q70" t="s">
        <v>546</v>
      </c>
      <c r="R70" t="s">
        <v>761</v>
      </c>
    </row>
    <row r="71" spans="1:18" x14ac:dyDescent="0.3">
      <c r="A71">
        <v>4861</v>
      </c>
      <c r="B71" s="7">
        <v>45089</v>
      </c>
      <c r="C71" s="7">
        <v>45092</v>
      </c>
      <c r="D71" t="s">
        <v>576</v>
      </c>
      <c r="E71" t="s">
        <v>95</v>
      </c>
      <c r="F71" t="s">
        <v>352</v>
      </c>
      <c r="G71" t="s">
        <v>534</v>
      </c>
      <c r="H71">
        <v>30</v>
      </c>
      <c r="I71" t="s">
        <v>780</v>
      </c>
      <c r="J71" t="s">
        <v>648</v>
      </c>
      <c r="K71" t="s">
        <v>561</v>
      </c>
      <c r="L71" t="s">
        <v>180</v>
      </c>
      <c r="M71">
        <v>1517</v>
      </c>
      <c r="N71">
        <v>3</v>
      </c>
      <c r="O71">
        <v>4551</v>
      </c>
      <c r="P71">
        <v>3701</v>
      </c>
      <c r="Q71" t="s">
        <v>546</v>
      </c>
      <c r="R71" t="s">
        <v>757</v>
      </c>
    </row>
    <row r="72" spans="1:18" x14ac:dyDescent="0.3">
      <c r="A72">
        <v>4863</v>
      </c>
      <c r="B72" s="7">
        <v>45091</v>
      </c>
      <c r="C72" s="7">
        <v>45094</v>
      </c>
      <c r="D72" t="s">
        <v>575</v>
      </c>
      <c r="E72" t="s">
        <v>133</v>
      </c>
      <c r="F72" t="s">
        <v>246</v>
      </c>
      <c r="G72" t="s">
        <v>534</v>
      </c>
      <c r="H72">
        <v>26</v>
      </c>
      <c r="I72" t="s">
        <v>780</v>
      </c>
      <c r="J72" t="s">
        <v>649</v>
      </c>
      <c r="K72" t="s">
        <v>561</v>
      </c>
      <c r="L72" t="s">
        <v>548</v>
      </c>
      <c r="M72">
        <v>1573</v>
      </c>
      <c r="N72">
        <v>2</v>
      </c>
      <c r="O72">
        <v>3146</v>
      </c>
      <c r="P72">
        <v>2296</v>
      </c>
      <c r="Q72" t="s">
        <v>543</v>
      </c>
      <c r="R72" t="s">
        <v>757</v>
      </c>
    </row>
    <row r="73" spans="1:18" x14ac:dyDescent="0.3">
      <c r="A73">
        <v>4907</v>
      </c>
      <c r="B73" s="7">
        <v>45093</v>
      </c>
      <c r="C73" s="7">
        <v>45096</v>
      </c>
      <c r="D73" t="s">
        <v>576</v>
      </c>
      <c r="E73" t="s">
        <v>79</v>
      </c>
      <c r="F73" t="s">
        <v>247</v>
      </c>
      <c r="G73" t="s">
        <v>535</v>
      </c>
      <c r="H73">
        <v>31</v>
      </c>
      <c r="I73" t="s">
        <v>781</v>
      </c>
      <c r="J73" t="s">
        <v>650</v>
      </c>
      <c r="K73" t="s">
        <v>556</v>
      </c>
      <c r="L73" t="s">
        <v>547</v>
      </c>
      <c r="M73">
        <v>1239</v>
      </c>
      <c r="N73">
        <v>3</v>
      </c>
      <c r="O73">
        <v>3717</v>
      </c>
      <c r="P73">
        <v>2867</v>
      </c>
      <c r="Q73" t="s">
        <v>542</v>
      </c>
      <c r="R73" t="s">
        <v>754</v>
      </c>
    </row>
    <row r="74" spans="1:18" x14ac:dyDescent="0.3">
      <c r="A74">
        <v>5023</v>
      </c>
      <c r="B74" s="7">
        <v>45096</v>
      </c>
      <c r="C74" s="7">
        <v>45099</v>
      </c>
      <c r="D74" t="s">
        <v>576</v>
      </c>
      <c r="E74" t="s">
        <v>5</v>
      </c>
      <c r="F74" t="s">
        <v>248</v>
      </c>
      <c r="G74" t="s">
        <v>534</v>
      </c>
      <c r="H74">
        <v>33</v>
      </c>
      <c r="I74" t="s">
        <v>781</v>
      </c>
      <c r="J74" t="s">
        <v>651</v>
      </c>
      <c r="K74" t="s">
        <v>558</v>
      </c>
      <c r="L74" t="s">
        <v>551</v>
      </c>
      <c r="M74">
        <v>972</v>
      </c>
      <c r="N74">
        <v>3</v>
      </c>
      <c r="O74">
        <v>2916</v>
      </c>
      <c r="P74">
        <v>2066</v>
      </c>
      <c r="Q74" t="s">
        <v>541</v>
      </c>
      <c r="R74" t="s">
        <v>759</v>
      </c>
    </row>
    <row r="75" spans="1:18" x14ac:dyDescent="0.3">
      <c r="A75">
        <v>5120</v>
      </c>
      <c r="B75" s="7">
        <v>45098</v>
      </c>
      <c r="C75" s="7">
        <v>45101</v>
      </c>
      <c r="D75" t="s">
        <v>576</v>
      </c>
      <c r="E75" t="s">
        <v>46</v>
      </c>
      <c r="F75" t="s">
        <v>249</v>
      </c>
      <c r="G75" t="s">
        <v>535</v>
      </c>
      <c r="H75">
        <v>34</v>
      </c>
      <c r="I75" t="s">
        <v>781</v>
      </c>
      <c r="J75" t="s">
        <v>652</v>
      </c>
      <c r="K75" t="s">
        <v>558</v>
      </c>
      <c r="L75" t="s">
        <v>550</v>
      </c>
      <c r="M75">
        <v>1619</v>
      </c>
      <c r="N75">
        <v>1</v>
      </c>
      <c r="O75">
        <v>1619</v>
      </c>
      <c r="P75">
        <v>769</v>
      </c>
      <c r="Q75" t="s">
        <v>541</v>
      </c>
      <c r="R75" t="s">
        <v>759</v>
      </c>
    </row>
    <row r="76" spans="1:18" x14ac:dyDescent="0.3">
      <c r="A76">
        <v>5138</v>
      </c>
      <c r="B76" s="7">
        <v>45099</v>
      </c>
      <c r="C76" s="7">
        <v>45102</v>
      </c>
      <c r="D76" t="s">
        <v>577</v>
      </c>
      <c r="E76" t="s">
        <v>59</v>
      </c>
      <c r="F76" t="s">
        <v>250</v>
      </c>
      <c r="G76" t="s">
        <v>534</v>
      </c>
      <c r="H76">
        <v>29</v>
      </c>
      <c r="I76" t="s">
        <v>780</v>
      </c>
      <c r="J76" t="s">
        <v>653</v>
      </c>
      <c r="K76" t="s">
        <v>555</v>
      </c>
      <c r="L76" t="s">
        <v>549</v>
      </c>
      <c r="M76">
        <v>1230</v>
      </c>
      <c r="N76">
        <v>2</v>
      </c>
      <c r="O76">
        <v>2460</v>
      </c>
      <c r="P76">
        <v>1610</v>
      </c>
      <c r="Q76" t="s">
        <v>544</v>
      </c>
      <c r="R76" t="s">
        <v>756</v>
      </c>
    </row>
    <row r="77" spans="1:18" x14ac:dyDescent="0.3">
      <c r="A77">
        <v>5173</v>
      </c>
      <c r="B77" s="7">
        <v>45101</v>
      </c>
      <c r="C77" s="7">
        <v>45104</v>
      </c>
      <c r="D77" t="s">
        <v>577</v>
      </c>
      <c r="E77" t="s">
        <v>93</v>
      </c>
      <c r="F77" t="s">
        <v>251</v>
      </c>
      <c r="G77" t="s">
        <v>535</v>
      </c>
      <c r="H77">
        <v>35</v>
      </c>
      <c r="I77" t="s">
        <v>781</v>
      </c>
      <c r="J77" t="s">
        <v>654</v>
      </c>
      <c r="K77" t="s">
        <v>554</v>
      </c>
      <c r="L77" t="s">
        <v>550</v>
      </c>
      <c r="M77">
        <v>1162</v>
      </c>
      <c r="N77">
        <v>1</v>
      </c>
      <c r="O77">
        <v>1162</v>
      </c>
      <c r="P77">
        <v>312</v>
      </c>
      <c r="Q77" t="s">
        <v>541</v>
      </c>
      <c r="R77" t="s">
        <v>760</v>
      </c>
    </row>
    <row r="78" spans="1:18" x14ac:dyDescent="0.3">
      <c r="A78">
        <v>5274</v>
      </c>
      <c r="B78" s="7">
        <v>45103</v>
      </c>
      <c r="C78" s="7">
        <v>45106</v>
      </c>
      <c r="D78" t="s">
        <v>577</v>
      </c>
      <c r="E78" t="s">
        <v>67</v>
      </c>
      <c r="F78" t="s">
        <v>252</v>
      </c>
      <c r="G78" t="s">
        <v>534</v>
      </c>
      <c r="H78">
        <v>27</v>
      </c>
      <c r="I78" t="s">
        <v>780</v>
      </c>
      <c r="J78" t="s">
        <v>655</v>
      </c>
      <c r="K78" t="s">
        <v>556</v>
      </c>
      <c r="L78" t="s">
        <v>180</v>
      </c>
      <c r="M78">
        <v>1170</v>
      </c>
      <c r="N78">
        <v>1</v>
      </c>
      <c r="O78">
        <v>1170</v>
      </c>
      <c r="P78">
        <v>320</v>
      </c>
      <c r="Q78" t="s">
        <v>541</v>
      </c>
      <c r="R78" t="s">
        <v>761</v>
      </c>
    </row>
    <row r="79" spans="1:18" x14ac:dyDescent="0.3">
      <c r="A79">
        <v>5301</v>
      </c>
      <c r="B79" s="7">
        <v>45105</v>
      </c>
      <c r="C79" s="7">
        <v>45108</v>
      </c>
      <c r="D79" t="s">
        <v>575</v>
      </c>
      <c r="E79" t="s">
        <v>28</v>
      </c>
      <c r="F79" t="s">
        <v>253</v>
      </c>
      <c r="G79" t="s">
        <v>534</v>
      </c>
      <c r="H79">
        <v>22</v>
      </c>
      <c r="I79" t="s">
        <v>780</v>
      </c>
      <c r="J79" t="s">
        <v>656</v>
      </c>
      <c r="K79" t="s">
        <v>554</v>
      </c>
      <c r="L79" t="s">
        <v>547</v>
      </c>
      <c r="M79">
        <v>1984</v>
      </c>
      <c r="N79">
        <v>2</v>
      </c>
      <c r="O79">
        <v>3968</v>
      </c>
      <c r="P79">
        <v>3118</v>
      </c>
      <c r="Q79" t="s">
        <v>543</v>
      </c>
      <c r="R79" t="s">
        <v>757</v>
      </c>
    </row>
    <row r="80" spans="1:18" x14ac:dyDescent="0.3">
      <c r="A80">
        <v>5371</v>
      </c>
      <c r="B80" s="7">
        <v>45108</v>
      </c>
      <c r="C80" s="7">
        <v>45111</v>
      </c>
      <c r="D80" t="s">
        <v>577</v>
      </c>
      <c r="E80" t="s">
        <v>38</v>
      </c>
      <c r="F80" t="s">
        <v>254</v>
      </c>
      <c r="G80" t="s">
        <v>534</v>
      </c>
      <c r="H80">
        <v>28</v>
      </c>
      <c r="I80" t="s">
        <v>780</v>
      </c>
      <c r="J80" t="s">
        <v>657</v>
      </c>
      <c r="K80" t="s">
        <v>554</v>
      </c>
      <c r="L80" t="s">
        <v>548</v>
      </c>
      <c r="M80">
        <v>1776</v>
      </c>
      <c r="N80">
        <v>3</v>
      </c>
      <c r="O80">
        <v>5328</v>
      </c>
      <c r="P80">
        <v>4478</v>
      </c>
      <c r="Q80" t="s">
        <v>546</v>
      </c>
      <c r="R80" t="s">
        <v>757</v>
      </c>
    </row>
    <row r="81" spans="1:18" x14ac:dyDescent="0.3">
      <c r="A81">
        <v>5387</v>
      </c>
      <c r="B81" s="7">
        <v>45112</v>
      </c>
      <c r="C81" s="7">
        <v>45115</v>
      </c>
      <c r="D81" t="s">
        <v>577</v>
      </c>
      <c r="E81" t="s">
        <v>87</v>
      </c>
      <c r="F81" t="s">
        <v>255</v>
      </c>
      <c r="G81" t="s">
        <v>535</v>
      </c>
      <c r="H81">
        <v>26</v>
      </c>
      <c r="I81" t="s">
        <v>780</v>
      </c>
      <c r="J81" t="s">
        <v>658</v>
      </c>
      <c r="K81" t="s">
        <v>555</v>
      </c>
      <c r="L81" t="s">
        <v>551</v>
      </c>
      <c r="M81">
        <v>1528</v>
      </c>
      <c r="N81">
        <v>2</v>
      </c>
      <c r="O81">
        <v>3056</v>
      </c>
      <c r="P81">
        <v>2206</v>
      </c>
      <c r="Q81" t="s">
        <v>541</v>
      </c>
      <c r="R81" t="s">
        <v>760</v>
      </c>
    </row>
    <row r="82" spans="1:18" x14ac:dyDescent="0.3">
      <c r="A82">
        <v>5391</v>
      </c>
      <c r="B82" s="7">
        <v>45116</v>
      </c>
      <c r="C82" s="7">
        <v>45119</v>
      </c>
      <c r="D82" t="s">
        <v>576</v>
      </c>
      <c r="E82" t="s">
        <v>146</v>
      </c>
      <c r="F82" t="s">
        <v>256</v>
      </c>
      <c r="G82" t="s">
        <v>535</v>
      </c>
      <c r="H82">
        <v>21</v>
      </c>
      <c r="I82" t="s">
        <v>780</v>
      </c>
      <c r="J82" t="s">
        <v>659</v>
      </c>
      <c r="K82" t="s">
        <v>556</v>
      </c>
      <c r="L82" t="s">
        <v>549</v>
      </c>
      <c r="M82">
        <v>1085</v>
      </c>
      <c r="N82">
        <v>1</v>
      </c>
      <c r="O82">
        <v>1085</v>
      </c>
      <c r="P82">
        <v>235</v>
      </c>
      <c r="Q82" t="s">
        <v>541</v>
      </c>
      <c r="R82" t="s">
        <v>758</v>
      </c>
    </row>
    <row r="83" spans="1:18" x14ac:dyDescent="0.3">
      <c r="A83">
        <v>5396</v>
      </c>
      <c r="B83" s="7">
        <v>45119</v>
      </c>
      <c r="C83" s="7">
        <v>45122</v>
      </c>
      <c r="D83" t="s">
        <v>576</v>
      </c>
      <c r="E83" t="s">
        <v>167</v>
      </c>
      <c r="F83" t="s">
        <v>217</v>
      </c>
      <c r="G83" t="s">
        <v>535</v>
      </c>
      <c r="H83">
        <v>24</v>
      </c>
      <c r="I83" t="s">
        <v>780</v>
      </c>
      <c r="J83" t="s">
        <v>660</v>
      </c>
      <c r="K83" t="s">
        <v>557</v>
      </c>
      <c r="L83" t="s">
        <v>550</v>
      </c>
      <c r="M83">
        <v>1867</v>
      </c>
      <c r="N83">
        <v>3</v>
      </c>
      <c r="O83">
        <v>5601</v>
      </c>
      <c r="P83">
        <v>4751</v>
      </c>
      <c r="Q83" t="s">
        <v>542</v>
      </c>
      <c r="R83" t="s">
        <v>761</v>
      </c>
    </row>
    <row r="84" spans="1:18" x14ac:dyDescent="0.3">
      <c r="A84">
        <v>5173</v>
      </c>
      <c r="B84" s="7">
        <v>45123</v>
      </c>
      <c r="C84" s="7">
        <v>45126</v>
      </c>
      <c r="D84" t="s">
        <v>576</v>
      </c>
      <c r="E84" t="s">
        <v>52</v>
      </c>
      <c r="F84" t="s">
        <v>257</v>
      </c>
      <c r="G84" t="s">
        <v>534</v>
      </c>
      <c r="H84">
        <v>29</v>
      </c>
      <c r="I84" t="s">
        <v>780</v>
      </c>
      <c r="J84" t="s">
        <v>661</v>
      </c>
      <c r="K84" t="s">
        <v>554</v>
      </c>
      <c r="L84" t="s">
        <v>180</v>
      </c>
      <c r="M84">
        <v>1453</v>
      </c>
      <c r="N84">
        <v>1</v>
      </c>
      <c r="O84">
        <v>1453</v>
      </c>
      <c r="P84">
        <v>603</v>
      </c>
      <c r="Q84" t="s">
        <v>543</v>
      </c>
      <c r="R84" t="s">
        <v>758</v>
      </c>
    </row>
    <row r="85" spans="1:18" x14ac:dyDescent="0.3">
      <c r="A85">
        <v>5408</v>
      </c>
      <c r="B85" s="7">
        <v>45127</v>
      </c>
      <c r="C85" s="7">
        <v>45130</v>
      </c>
      <c r="D85" t="s">
        <v>577</v>
      </c>
      <c r="E85" t="s">
        <v>154</v>
      </c>
      <c r="F85" t="s">
        <v>346</v>
      </c>
      <c r="G85" t="s">
        <v>534</v>
      </c>
      <c r="H85">
        <v>25</v>
      </c>
      <c r="I85" t="s">
        <v>780</v>
      </c>
      <c r="J85" t="s">
        <v>662</v>
      </c>
      <c r="K85" t="s">
        <v>554</v>
      </c>
      <c r="L85" t="s">
        <v>547</v>
      </c>
      <c r="M85">
        <v>1320</v>
      </c>
      <c r="N85">
        <v>1</v>
      </c>
      <c r="O85">
        <v>1320</v>
      </c>
      <c r="P85">
        <v>470</v>
      </c>
      <c r="Q85" t="s">
        <v>544</v>
      </c>
      <c r="R85" t="s">
        <v>758</v>
      </c>
    </row>
    <row r="86" spans="1:18" x14ac:dyDescent="0.3">
      <c r="A86">
        <v>5409</v>
      </c>
      <c r="B86" s="7">
        <v>45130</v>
      </c>
      <c r="C86" s="7">
        <v>45133</v>
      </c>
      <c r="D86" t="s">
        <v>575</v>
      </c>
      <c r="E86" t="s">
        <v>17</v>
      </c>
      <c r="F86" t="s">
        <v>349</v>
      </c>
      <c r="G86" t="s">
        <v>534</v>
      </c>
      <c r="H86">
        <v>23</v>
      </c>
      <c r="I86" t="s">
        <v>780</v>
      </c>
      <c r="J86" t="s">
        <v>663</v>
      </c>
      <c r="K86" t="s">
        <v>555</v>
      </c>
      <c r="L86" t="s">
        <v>548</v>
      </c>
      <c r="M86">
        <v>1179</v>
      </c>
      <c r="N86">
        <v>2</v>
      </c>
      <c r="O86">
        <v>2358</v>
      </c>
      <c r="P86">
        <v>1508</v>
      </c>
      <c r="Q86" t="s">
        <v>543</v>
      </c>
      <c r="R86" t="s">
        <v>754</v>
      </c>
    </row>
    <row r="87" spans="1:18" x14ac:dyDescent="0.3">
      <c r="A87">
        <v>5410</v>
      </c>
      <c r="B87" s="7">
        <v>45134</v>
      </c>
      <c r="C87" s="7">
        <v>45137</v>
      </c>
      <c r="D87" t="s">
        <v>576</v>
      </c>
      <c r="E87" t="s">
        <v>108</v>
      </c>
      <c r="F87" t="s">
        <v>259</v>
      </c>
      <c r="G87" t="s">
        <v>534</v>
      </c>
      <c r="H87">
        <v>27</v>
      </c>
      <c r="I87" t="s">
        <v>780</v>
      </c>
      <c r="J87" t="s">
        <v>664</v>
      </c>
      <c r="K87" t="s">
        <v>561</v>
      </c>
      <c r="L87" t="s">
        <v>551</v>
      </c>
      <c r="M87">
        <v>1411</v>
      </c>
      <c r="N87">
        <v>2</v>
      </c>
      <c r="O87">
        <v>2822</v>
      </c>
      <c r="P87">
        <v>1972</v>
      </c>
      <c r="Q87" t="s">
        <v>545</v>
      </c>
      <c r="R87" t="s">
        <v>754</v>
      </c>
    </row>
    <row r="88" spans="1:18" x14ac:dyDescent="0.3">
      <c r="A88">
        <v>5412</v>
      </c>
      <c r="B88" s="7">
        <v>45138</v>
      </c>
      <c r="C88" s="7">
        <v>45141</v>
      </c>
      <c r="D88" t="s">
        <v>576</v>
      </c>
      <c r="E88" t="s">
        <v>175</v>
      </c>
      <c r="F88" t="s">
        <v>260</v>
      </c>
      <c r="G88" t="s">
        <v>535</v>
      </c>
      <c r="H88">
        <v>30</v>
      </c>
      <c r="I88" t="s">
        <v>780</v>
      </c>
      <c r="J88" t="s">
        <v>665</v>
      </c>
      <c r="K88" t="s">
        <v>556</v>
      </c>
      <c r="L88" t="s">
        <v>549</v>
      </c>
      <c r="M88">
        <v>1473</v>
      </c>
      <c r="N88">
        <v>2</v>
      </c>
      <c r="O88">
        <v>2946</v>
      </c>
      <c r="P88">
        <v>2096</v>
      </c>
      <c r="Q88" t="s">
        <v>541</v>
      </c>
      <c r="R88" t="s">
        <v>754</v>
      </c>
    </row>
    <row r="89" spans="1:18" x14ac:dyDescent="0.3">
      <c r="A89">
        <v>5429</v>
      </c>
      <c r="B89" s="7">
        <v>45141</v>
      </c>
      <c r="C89" s="7">
        <v>45144</v>
      </c>
      <c r="D89" t="s">
        <v>575</v>
      </c>
      <c r="E89" t="s">
        <v>120</v>
      </c>
      <c r="F89" t="s">
        <v>261</v>
      </c>
      <c r="G89" t="s">
        <v>534</v>
      </c>
      <c r="H89">
        <v>22</v>
      </c>
      <c r="I89" t="s">
        <v>780</v>
      </c>
      <c r="J89" t="s">
        <v>666</v>
      </c>
      <c r="K89" t="s">
        <v>557</v>
      </c>
      <c r="L89" t="s">
        <v>547</v>
      </c>
      <c r="M89">
        <v>1902</v>
      </c>
      <c r="N89">
        <v>2</v>
      </c>
      <c r="O89">
        <v>3804</v>
      </c>
      <c r="P89">
        <v>2954</v>
      </c>
      <c r="Q89" t="s">
        <v>546</v>
      </c>
      <c r="R89" t="s">
        <v>759</v>
      </c>
    </row>
    <row r="90" spans="1:18" x14ac:dyDescent="0.3">
      <c r="A90">
        <v>5692</v>
      </c>
      <c r="B90" s="7">
        <v>45149</v>
      </c>
      <c r="C90" s="7">
        <v>45152</v>
      </c>
      <c r="D90" t="s">
        <v>576</v>
      </c>
      <c r="E90" t="s">
        <v>11</v>
      </c>
      <c r="F90" t="s">
        <v>262</v>
      </c>
      <c r="G90" t="s">
        <v>534</v>
      </c>
      <c r="H90">
        <v>25</v>
      </c>
      <c r="I90" t="s">
        <v>780</v>
      </c>
      <c r="J90" t="s">
        <v>620</v>
      </c>
      <c r="K90" t="s">
        <v>559</v>
      </c>
      <c r="L90" t="s">
        <v>548</v>
      </c>
      <c r="M90">
        <v>1753</v>
      </c>
      <c r="N90">
        <v>2</v>
      </c>
      <c r="O90">
        <v>3506</v>
      </c>
      <c r="P90">
        <v>2656</v>
      </c>
      <c r="Q90" t="s">
        <v>546</v>
      </c>
      <c r="R90" t="s">
        <v>760</v>
      </c>
    </row>
    <row r="91" spans="1:18" x14ac:dyDescent="0.3">
      <c r="A91">
        <v>5710</v>
      </c>
      <c r="B91" s="7">
        <v>45153</v>
      </c>
      <c r="C91" s="7">
        <v>45156</v>
      </c>
      <c r="D91" t="s">
        <v>576</v>
      </c>
      <c r="E91" t="s">
        <v>162</v>
      </c>
      <c r="F91" t="s">
        <v>263</v>
      </c>
      <c r="G91" t="s">
        <v>534</v>
      </c>
      <c r="H91">
        <v>23</v>
      </c>
      <c r="I91" t="s">
        <v>780</v>
      </c>
      <c r="J91" t="s">
        <v>668</v>
      </c>
      <c r="K91" t="s">
        <v>559</v>
      </c>
      <c r="L91" t="s">
        <v>180</v>
      </c>
      <c r="M91">
        <v>1903</v>
      </c>
      <c r="N91">
        <v>1</v>
      </c>
      <c r="O91">
        <v>1903</v>
      </c>
      <c r="P91">
        <v>1053</v>
      </c>
      <c r="Q91" t="s">
        <v>544</v>
      </c>
      <c r="R91" t="s">
        <v>761</v>
      </c>
    </row>
    <row r="92" spans="1:18" x14ac:dyDescent="0.3">
      <c r="A92">
        <v>5713</v>
      </c>
      <c r="B92" s="7">
        <v>45156</v>
      </c>
      <c r="C92" s="7">
        <v>45159</v>
      </c>
      <c r="D92" t="s">
        <v>575</v>
      </c>
      <c r="E92" t="s">
        <v>141</v>
      </c>
      <c r="F92" t="s">
        <v>264</v>
      </c>
      <c r="G92" t="s">
        <v>535</v>
      </c>
      <c r="H92">
        <v>29</v>
      </c>
      <c r="I92" t="s">
        <v>780</v>
      </c>
      <c r="J92" t="s">
        <v>669</v>
      </c>
      <c r="K92" t="s">
        <v>560</v>
      </c>
      <c r="L92" t="s">
        <v>549</v>
      </c>
      <c r="M92">
        <v>1428</v>
      </c>
      <c r="N92">
        <v>1</v>
      </c>
      <c r="O92">
        <v>1428</v>
      </c>
      <c r="P92">
        <v>578</v>
      </c>
      <c r="Q92" t="s">
        <v>544</v>
      </c>
      <c r="R92" t="s">
        <v>760</v>
      </c>
    </row>
    <row r="93" spans="1:18" x14ac:dyDescent="0.3">
      <c r="A93">
        <v>5729</v>
      </c>
      <c r="B93" s="7">
        <v>45160</v>
      </c>
      <c r="C93" s="7">
        <v>45163</v>
      </c>
      <c r="D93" t="s">
        <v>575</v>
      </c>
      <c r="E93" t="s">
        <v>130</v>
      </c>
      <c r="F93" t="s">
        <v>265</v>
      </c>
      <c r="G93" t="s">
        <v>534</v>
      </c>
      <c r="H93">
        <v>27</v>
      </c>
      <c r="I93" t="s">
        <v>780</v>
      </c>
      <c r="J93" t="s">
        <v>670</v>
      </c>
      <c r="K93" t="s">
        <v>555</v>
      </c>
      <c r="L93" t="s">
        <v>551</v>
      </c>
      <c r="M93">
        <v>1599</v>
      </c>
      <c r="N93">
        <v>2</v>
      </c>
      <c r="O93">
        <v>3198</v>
      </c>
      <c r="P93">
        <v>2348</v>
      </c>
      <c r="Q93" t="s">
        <v>541</v>
      </c>
      <c r="R93" t="s">
        <v>760</v>
      </c>
    </row>
    <row r="94" spans="1:18" x14ac:dyDescent="0.3">
      <c r="A94">
        <v>5801</v>
      </c>
      <c r="B94" s="7">
        <v>45164</v>
      </c>
      <c r="C94" s="7">
        <v>45167</v>
      </c>
      <c r="D94" t="s">
        <v>575</v>
      </c>
      <c r="E94" t="s">
        <v>137</v>
      </c>
      <c r="F94" t="s">
        <v>266</v>
      </c>
      <c r="G94" t="s">
        <v>535</v>
      </c>
      <c r="H94">
        <v>26</v>
      </c>
      <c r="I94" t="s">
        <v>780</v>
      </c>
      <c r="J94" t="s">
        <v>671</v>
      </c>
      <c r="K94" t="s">
        <v>557</v>
      </c>
      <c r="L94" t="s">
        <v>180</v>
      </c>
      <c r="M94">
        <v>1880</v>
      </c>
      <c r="N94">
        <v>2</v>
      </c>
      <c r="O94">
        <v>3760</v>
      </c>
      <c r="P94">
        <v>2910</v>
      </c>
      <c r="Q94" t="s">
        <v>541</v>
      </c>
      <c r="R94" t="s">
        <v>757</v>
      </c>
    </row>
    <row r="95" spans="1:18" x14ac:dyDescent="0.3">
      <c r="A95">
        <v>5893</v>
      </c>
      <c r="B95" s="7">
        <v>45167</v>
      </c>
      <c r="C95" s="7">
        <v>45170</v>
      </c>
      <c r="D95" t="s">
        <v>576</v>
      </c>
      <c r="E95" t="s">
        <v>100</v>
      </c>
      <c r="F95" t="s">
        <v>352</v>
      </c>
      <c r="G95" t="s">
        <v>534</v>
      </c>
      <c r="H95">
        <v>21</v>
      </c>
      <c r="I95" t="s">
        <v>780</v>
      </c>
      <c r="J95" t="s">
        <v>672</v>
      </c>
      <c r="K95" t="s">
        <v>556</v>
      </c>
      <c r="L95" t="s">
        <v>550</v>
      </c>
      <c r="M95">
        <v>1160</v>
      </c>
      <c r="N95">
        <v>2</v>
      </c>
      <c r="O95">
        <v>2320</v>
      </c>
      <c r="P95">
        <v>1470</v>
      </c>
      <c r="Q95" t="s">
        <v>541</v>
      </c>
      <c r="R95" t="s">
        <v>755</v>
      </c>
    </row>
    <row r="96" spans="1:18" x14ac:dyDescent="0.3">
      <c r="A96">
        <v>5947</v>
      </c>
      <c r="B96" s="7">
        <v>45170</v>
      </c>
      <c r="C96" s="7">
        <v>45173</v>
      </c>
      <c r="D96" t="s">
        <v>575</v>
      </c>
      <c r="E96" t="s">
        <v>104</v>
      </c>
      <c r="F96" t="s">
        <v>267</v>
      </c>
      <c r="G96" t="s">
        <v>534</v>
      </c>
      <c r="H96">
        <v>24</v>
      </c>
      <c r="I96" t="s">
        <v>780</v>
      </c>
      <c r="J96" t="s">
        <v>673</v>
      </c>
      <c r="K96" t="s">
        <v>556</v>
      </c>
      <c r="L96" t="s">
        <v>548</v>
      </c>
      <c r="M96">
        <v>1278</v>
      </c>
      <c r="N96">
        <v>2</v>
      </c>
      <c r="O96">
        <v>2556</v>
      </c>
      <c r="P96">
        <v>1706</v>
      </c>
      <c r="Q96" t="s">
        <v>542</v>
      </c>
      <c r="R96" t="s">
        <v>758</v>
      </c>
    </row>
    <row r="97" spans="1:18" x14ac:dyDescent="0.3">
      <c r="A97">
        <v>5984</v>
      </c>
      <c r="B97" s="7">
        <v>45171</v>
      </c>
      <c r="C97" s="7">
        <v>45174</v>
      </c>
      <c r="D97" t="s">
        <v>577</v>
      </c>
      <c r="E97" t="s">
        <v>75</v>
      </c>
      <c r="F97" t="s">
        <v>268</v>
      </c>
      <c r="G97" t="s">
        <v>535</v>
      </c>
      <c r="H97">
        <v>30</v>
      </c>
      <c r="I97" t="s">
        <v>780</v>
      </c>
      <c r="J97" t="s">
        <v>674</v>
      </c>
      <c r="K97" t="s">
        <v>557</v>
      </c>
      <c r="L97" t="s">
        <v>547</v>
      </c>
      <c r="M97">
        <v>867</v>
      </c>
      <c r="N97">
        <v>2</v>
      </c>
      <c r="O97">
        <v>1734</v>
      </c>
      <c r="P97">
        <v>884</v>
      </c>
      <c r="Q97" t="s">
        <v>542</v>
      </c>
      <c r="R97" t="s">
        <v>759</v>
      </c>
    </row>
    <row r="98" spans="1:18" x14ac:dyDescent="0.3">
      <c r="A98">
        <v>6103</v>
      </c>
      <c r="B98" s="7">
        <v>45172</v>
      </c>
      <c r="C98" s="7">
        <v>45175</v>
      </c>
      <c r="D98" t="s">
        <v>576</v>
      </c>
      <c r="E98" t="s">
        <v>160</v>
      </c>
      <c r="F98" t="s">
        <v>269</v>
      </c>
      <c r="G98" t="s">
        <v>535</v>
      </c>
      <c r="H98">
        <v>28</v>
      </c>
      <c r="I98" t="s">
        <v>780</v>
      </c>
      <c r="J98" t="s">
        <v>675</v>
      </c>
      <c r="K98" t="s">
        <v>556</v>
      </c>
      <c r="L98" t="s">
        <v>549</v>
      </c>
      <c r="M98">
        <v>1183</v>
      </c>
      <c r="N98">
        <v>1</v>
      </c>
      <c r="O98">
        <v>1183</v>
      </c>
      <c r="P98">
        <v>333</v>
      </c>
      <c r="Q98" t="s">
        <v>544</v>
      </c>
      <c r="R98" t="s">
        <v>754</v>
      </c>
    </row>
    <row r="99" spans="1:18" x14ac:dyDescent="0.3">
      <c r="A99">
        <v>6125</v>
      </c>
      <c r="B99" s="7">
        <v>45173</v>
      </c>
      <c r="C99" s="7">
        <v>45176</v>
      </c>
      <c r="D99" t="s">
        <v>576</v>
      </c>
      <c r="E99" t="s">
        <v>57</v>
      </c>
      <c r="F99" t="s">
        <v>270</v>
      </c>
      <c r="G99" t="s">
        <v>534</v>
      </c>
      <c r="H99">
        <v>20</v>
      </c>
      <c r="I99" t="s">
        <v>780</v>
      </c>
      <c r="J99" t="s">
        <v>676</v>
      </c>
      <c r="K99" t="s">
        <v>556</v>
      </c>
      <c r="L99" t="s">
        <v>551</v>
      </c>
      <c r="M99">
        <v>1348</v>
      </c>
      <c r="N99">
        <v>2</v>
      </c>
      <c r="O99">
        <v>2696</v>
      </c>
      <c r="P99">
        <v>1846</v>
      </c>
      <c r="Q99" t="s">
        <v>546</v>
      </c>
      <c r="R99" t="s">
        <v>756</v>
      </c>
    </row>
    <row r="100" spans="1:18" x14ac:dyDescent="0.3">
      <c r="A100">
        <v>6132</v>
      </c>
      <c r="B100" s="7">
        <v>45174</v>
      </c>
      <c r="C100" s="7">
        <v>45177</v>
      </c>
      <c r="D100" t="s">
        <v>576</v>
      </c>
      <c r="E100" t="s">
        <v>7</v>
      </c>
      <c r="F100" t="s">
        <v>271</v>
      </c>
      <c r="G100" t="s">
        <v>535</v>
      </c>
      <c r="H100">
        <v>29</v>
      </c>
      <c r="I100" t="s">
        <v>780</v>
      </c>
      <c r="J100" t="s">
        <v>677</v>
      </c>
      <c r="K100" t="s">
        <v>557</v>
      </c>
      <c r="L100" t="s">
        <v>550</v>
      </c>
      <c r="M100">
        <v>1091</v>
      </c>
      <c r="N100">
        <v>1</v>
      </c>
      <c r="O100">
        <v>1091</v>
      </c>
      <c r="P100">
        <v>241</v>
      </c>
      <c r="Q100" t="s">
        <v>544</v>
      </c>
      <c r="R100" t="s">
        <v>760</v>
      </c>
    </row>
    <row r="101" spans="1:18" x14ac:dyDescent="0.3">
      <c r="A101">
        <v>6140</v>
      </c>
      <c r="B101" s="7">
        <v>45175</v>
      </c>
      <c r="C101" s="7">
        <v>45178</v>
      </c>
      <c r="D101" t="s">
        <v>576</v>
      </c>
      <c r="E101" t="s">
        <v>65</v>
      </c>
      <c r="F101" t="s">
        <v>272</v>
      </c>
      <c r="G101" t="s">
        <v>534</v>
      </c>
      <c r="H101">
        <v>23</v>
      </c>
      <c r="I101" t="s">
        <v>780</v>
      </c>
      <c r="J101" t="s">
        <v>678</v>
      </c>
      <c r="K101" t="s">
        <v>558</v>
      </c>
      <c r="L101" t="s">
        <v>180</v>
      </c>
      <c r="M101">
        <v>1913</v>
      </c>
      <c r="N101">
        <v>1</v>
      </c>
      <c r="O101">
        <v>1913</v>
      </c>
      <c r="P101">
        <v>1063</v>
      </c>
      <c r="Q101" t="s">
        <v>541</v>
      </c>
      <c r="R101" t="s">
        <v>754</v>
      </c>
    </row>
    <row r="102" spans="1:18" x14ac:dyDescent="0.3">
      <c r="A102">
        <v>6157</v>
      </c>
      <c r="B102" s="7">
        <v>45176</v>
      </c>
      <c r="C102" s="7">
        <v>45179</v>
      </c>
      <c r="D102" t="s">
        <v>575</v>
      </c>
      <c r="E102" t="s">
        <v>82</v>
      </c>
      <c r="F102" t="s">
        <v>273</v>
      </c>
      <c r="G102" t="s">
        <v>535</v>
      </c>
      <c r="H102">
        <v>26</v>
      </c>
      <c r="I102" t="s">
        <v>780</v>
      </c>
      <c r="J102" t="s">
        <v>679</v>
      </c>
      <c r="K102" t="s">
        <v>557</v>
      </c>
      <c r="L102" t="s">
        <v>548</v>
      </c>
      <c r="M102">
        <v>1798</v>
      </c>
      <c r="N102">
        <v>2</v>
      </c>
      <c r="O102">
        <v>3596</v>
      </c>
      <c r="P102">
        <v>2746</v>
      </c>
      <c r="Q102" t="s">
        <v>541</v>
      </c>
      <c r="R102" t="s">
        <v>754</v>
      </c>
    </row>
    <row r="103" spans="1:18" x14ac:dyDescent="0.3">
      <c r="A103">
        <v>6238</v>
      </c>
      <c r="B103" s="7">
        <v>45177</v>
      </c>
      <c r="C103" s="7">
        <v>45180</v>
      </c>
      <c r="D103" t="s">
        <v>576</v>
      </c>
      <c r="E103" t="s">
        <v>30</v>
      </c>
      <c r="F103" t="s">
        <v>274</v>
      </c>
      <c r="G103" t="s">
        <v>534</v>
      </c>
      <c r="H103">
        <v>42</v>
      </c>
      <c r="I103" t="s">
        <v>781</v>
      </c>
      <c r="J103" t="s">
        <v>680</v>
      </c>
      <c r="K103" t="s">
        <v>556</v>
      </c>
      <c r="L103" t="s">
        <v>547</v>
      </c>
      <c r="M103">
        <v>1020</v>
      </c>
      <c r="N103">
        <v>2</v>
      </c>
      <c r="O103">
        <v>2040</v>
      </c>
      <c r="P103">
        <v>1190</v>
      </c>
      <c r="Q103" t="s">
        <v>541</v>
      </c>
      <c r="R103" t="s">
        <v>754</v>
      </c>
    </row>
    <row r="104" spans="1:18" x14ac:dyDescent="0.3">
      <c r="A104">
        <v>6239</v>
      </c>
      <c r="B104" s="7">
        <v>45178</v>
      </c>
      <c r="C104" s="7">
        <v>45181</v>
      </c>
      <c r="D104" t="s">
        <v>576</v>
      </c>
      <c r="E104" t="s">
        <v>136</v>
      </c>
      <c r="F104" t="s">
        <v>275</v>
      </c>
      <c r="G104" t="s">
        <v>535</v>
      </c>
      <c r="H104">
        <v>31</v>
      </c>
      <c r="I104" t="s">
        <v>781</v>
      </c>
      <c r="J104" t="s">
        <v>681</v>
      </c>
      <c r="K104" t="s">
        <v>556</v>
      </c>
      <c r="L104" t="s">
        <v>551</v>
      </c>
      <c r="M104">
        <v>1426</v>
      </c>
      <c r="N104">
        <v>2</v>
      </c>
      <c r="O104">
        <v>2852</v>
      </c>
      <c r="P104">
        <v>2002</v>
      </c>
      <c r="Q104" t="s">
        <v>541</v>
      </c>
      <c r="R104" t="s">
        <v>754</v>
      </c>
    </row>
    <row r="105" spans="1:18" x14ac:dyDescent="0.3">
      <c r="A105">
        <v>6290</v>
      </c>
      <c r="B105" s="7">
        <v>45179</v>
      </c>
      <c r="C105" s="7">
        <v>45182</v>
      </c>
      <c r="D105" t="s">
        <v>576</v>
      </c>
      <c r="E105" t="s">
        <v>155</v>
      </c>
      <c r="F105" t="s">
        <v>276</v>
      </c>
      <c r="G105" t="s">
        <v>534</v>
      </c>
      <c r="H105">
        <v>56</v>
      </c>
      <c r="I105" t="s">
        <v>782</v>
      </c>
      <c r="J105" t="s">
        <v>682</v>
      </c>
      <c r="K105" t="s">
        <v>555</v>
      </c>
      <c r="L105" t="s">
        <v>549</v>
      </c>
      <c r="M105">
        <v>824</v>
      </c>
      <c r="N105">
        <v>2</v>
      </c>
      <c r="O105">
        <v>1648</v>
      </c>
      <c r="P105">
        <v>798</v>
      </c>
      <c r="Q105" t="s">
        <v>541</v>
      </c>
      <c r="R105" t="s">
        <v>754</v>
      </c>
    </row>
    <row r="106" spans="1:18" x14ac:dyDescent="0.3">
      <c r="A106">
        <v>6295</v>
      </c>
      <c r="B106" s="7">
        <v>45180</v>
      </c>
      <c r="C106" s="7">
        <v>45183</v>
      </c>
      <c r="D106" t="s">
        <v>576</v>
      </c>
      <c r="E106" t="s">
        <v>176</v>
      </c>
      <c r="F106" t="s">
        <v>349</v>
      </c>
      <c r="G106" t="s">
        <v>534</v>
      </c>
      <c r="H106">
        <v>26</v>
      </c>
      <c r="I106" t="s">
        <v>780</v>
      </c>
      <c r="J106" t="s">
        <v>683</v>
      </c>
      <c r="K106" t="s">
        <v>554</v>
      </c>
      <c r="L106" t="s">
        <v>180</v>
      </c>
      <c r="M106">
        <v>1425</v>
      </c>
      <c r="N106">
        <v>2</v>
      </c>
      <c r="O106">
        <v>2850</v>
      </c>
      <c r="P106">
        <v>2000</v>
      </c>
      <c r="Q106" t="s">
        <v>544</v>
      </c>
      <c r="R106" t="s">
        <v>754</v>
      </c>
    </row>
    <row r="107" spans="1:18" x14ac:dyDescent="0.3">
      <c r="A107">
        <v>6384</v>
      </c>
      <c r="B107" s="7">
        <v>45182</v>
      </c>
      <c r="C107" s="7">
        <v>45185</v>
      </c>
      <c r="D107" t="s">
        <v>576</v>
      </c>
      <c r="E107" t="s">
        <v>110</v>
      </c>
      <c r="F107" t="s">
        <v>277</v>
      </c>
      <c r="G107" t="s">
        <v>534</v>
      </c>
      <c r="H107">
        <v>47</v>
      </c>
      <c r="I107" t="s">
        <v>782</v>
      </c>
      <c r="J107" t="s">
        <v>685</v>
      </c>
      <c r="K107" t="s">
        <v>555</v>
      </c>
      <c r="L107" t="s">
        <v>548</v>
      </c>
      <c r="M107">
        <v>1073</v>
      </c>
      <c r="N107">
        <v>1</v>
      </c>
      <c r="O107">
        <v>1073</v>
      </c>
      <c r="P107">
        <v>223</v>
      </c>
      <c r="Q107" t="s">
        <v>546</v>
      </c>
      <c r="R107" t="s">
        <v>760</v>
      </c>
    </row>
    <row r="108" spans="1:18" x14ac:dyDescent="0.3">
      <c r="A108">
        <v>6458</v>
      </c>
      <c r="B108" s="7">
        <v>45183</v>
      </c>
      <c r="C108" s="7">
        <v>45186</v>
      </c>
      <c r="D108" t="s">
        <v>576</v>
      </c>
      <c r="E108" t="s">
        <v>73</v>
      </c>
      <c r="F108" t="s">
        <v>278</v>
      </c>
      <c r="G108" t="s">
        <v>534</v>
      </c>
      <c r="H108">
        <v>22</v>
      </c>
      <c r="I108" t="s">
        <v>780</v>
      </c>
      <c r="J108" t="s">
        <v>686</v>
      </c>
      <c r="K108" t="s">
        <v>556</v>
      </c>
      <c r="L108" t="s">
        <v>547</v>
      </c>
      <c r="M108">
        <v>1344</v>
      </c>
      <c r="N108">
        <v>1</v>
      </c>
      <c r="O108">
        <v>1344</v>
      </c>
      <c r="P108">
        <v>494</v>
      </c>
      <c r="Q108" t="s">
        <v>541</v>
      </c>
      <c r="R108" t="s">
        <v>761</v>
      </c>
    </row>
    <row r="109" spans="1:18" x14ac:dyDescent="0.3">
      <c r="A109">
        <v>6482</v>
      </c>
      <c r="B109" s="7">
        <v>45184</v>
      </c>
      <c r="C109" s="7">
        <v>45187</v>
      </c>
      <c r="D109" t="s">
        <v>576</v>
      </c>
      <c r="E109" t="s">
        <v>92</v>
      </c>
      <c r="F109" t="s">
        <v>279</v>
      </c>
      <c r="G109" t="s">
        <v>534</v>
      </c>
      <c r="H109">
        <v>38</v>
      </c>
      <c r="I109" t="s">
        <v>781</v>
      </c>
      <c r="J109" t="s">
        <v>687</v>
      </c>
      <c r="K109" t="s">
        <v>557</v>
      </c>
      <c r="L109" t="s">
        <v>551</v>
      </c>
      <c r="M109">
        <v>1401</v>
      </c>
      <c r="N109">
        <v>1</v>
      </c>
      <c r="O109">
        <v>1401</v>
      </c>
      <c r="P109">
        <v>551</v>
      </c>
      <c r="Q109" t="s">
        <v>541</v>
      </c>
      <c r="R109" t="s">
        <v>757</v>
      </c>
    </row>
    <row r="110" spans="1:18" x14ac:dyDescent="0.3">
      <c r="A110">
        <v>6497</v>
      </c>
      <c r="B110" s="7">
        <v>45185</v>
      </c>
      <c r="C110" s="7">
        <v>45188</v>
      </c>
      <c r="D110" t="s">
        <v>576</v>
      </c>
      <c r="E110" t="s">
        <v>24</v>
      </c>
      <c r="F110" t="s">
        <v>280</v>
      </c>
      <c r="G110" t="s">
        <v>534</v>
      </c>
      <c r="H110">
        <v>50</v>
      </c>
      <c r="I110" t="s">
        <v>782</v>
      </c>
      <c r="J110" t="s">
        <v>688</v>
      </c>
      <c r="K110" t="s">
        <v>558</v>
      </c>
      <c r="L110" t="s">
        <v>549</v>
      </c>
      <c r="M110">
        <v>1986</v>
      </c>
      <c r="N110">
        <v>2</v>
      </c>
      <c r="O110">
        <v>3972</v>
      </c>
      <c r="P110">
        <v>3122</v>
      </c>
      <c r="Q110" t="s">
        <v>544</v>
      </c>
      <c r="R110" t="s">
        <v>755</v>
      </c>
    </row>
    <row r="111" spans="1:18" x14ac:dyDescent="0.3">
      <c r="A111">
        <v>6702</v>
      </c>
      <c r="B111" s="7">
        <v>45186</v>
      </c>
      <c r="C111" s="7">
        <v>45189</v>
      </c>
      <c r="D111" t="s">
        <v>576</v>
      </c>
      <c r="E111" t="s">
        <v>125</v>
      </c>
      <c r="F111" t="s">
        <v>238</v>
      </c>
      <c r="G111" t="s">
        <v>534</v>
      </c>
      <c r="H111">
        <v>23</v>
      </c>
      <c r="I111" t="s">
        <v>780</v>
      </c>
      <c r="J111" t="s">
        <v>689</v>
      </c>
      <c r="K111" t="s">
        <v>558</v>
      </c>
      <c r="L111" t="s">
        <v>550</v>
      </c>
      <c r="M111">
        <v>1384</v>
      </c>
      <c r="N111">
        <v>2</v>
      </c>
      <c r="O111">
        <v>2768</v>
      </c>
      <c r="P111">
        <v>1918</v>
      </c>
      <c r="Q111" t="s">
        <v>543</v>
      </c>
      <c r="R111" t="s">
        <v>756</v>
      </c>
    </row>
    <row r="112" spans="1:18" x14ac:dyDescent="0.3">
      <c r="A112">
        <v>6714</v>
      </c>
      <c r="B112" s="7">
        <v>45187</v>
      </c>
      <c r="C112" s="7">
        <v>45190</v>
      </c>
      <c r="D112" t="s">
        <v>575</v>
      </c>
      <c r="E112" t="s">
        <v>42</v>
      </c>
      <c r="F112" t="s">
        <v>281</v>
      </c>
      <c r="G112" t="s">
        <v>534</v>
      </c>
      <c r="H112">
        <v>28</v>
      </c>
      <c r="I112" t="s">
        <v>780</v>
      </c>
      <c r="J112" t="s">
        <v>690</v>
      </c>
      <c r="K112" t="s">
        <v>554</v>
      </c>
      <c r="L112" t="s">
        <v>180</v>
      </c>
      <c r="M112">
        <v>1138</v>
      </c>
      <c r="N112">
        <v>1</v>
      </c>
      <c r="O112">
        <v>1138</v>
      </c>
      <c r="P112">
        <v>288</v>
      </c>
      <c r="Q112" t="s">
        <v>542</v>
      </c>
      <c r="R112" t="s">
        <v>760</v>
      </c>
    </row>
    <row r="113" spans="1:18" x14ac:dyDescent="0.3">
      <c r="A113">
        <v>6754</v>
      </c>
      <c r="B113" s="7">
        <v>45188</v>
      </c>
      <c r="C113" s="7">
        <v>45191</v>
      </c>
      <c r="D113" t="s">
        <v>575</v>
      </c>
      <c r="E113" t="s">
        <v>14</v>
      </c>
      <c r="F113" t="s">
        <v>282</v>
      </c>
      <c r="G113" t="s">
        <v>535</v>
      </c>
      <c r="H113">
        <v>36</v>
      </c>
      <c r="I113" t="s">
        <v>781</v>
      </c>
      <c r="J113" t="s">
        <v>691</v>
      </c>
      <c r="K113" t="s">
        <v>556</v>
      </c>
      <c r="L113" t="s">
        <v>548</v>
      </c>
      <c r="M113">
        <v>1623</v>
      </c>
      <c r="N113">
        <v>1</v>
      </c>
      <c r="O113">
        <v>1623</v>
      </c>
      <c r="P113">
        <v>773</v>
      </c>
      <c r="Q113" t="s">
        <v>542</v>
      </c>
      <c r="R113" t="s">
        <v>761</v>
      </c>
    </row>
    <row r="114" spans="1:18" x14ac:dyDescent="0.3">
      <c r="A114">
        <v>6801</v>
      </c>
      <c r="B114" s="7">
        <v>45189</v>
      </c>
      <c r="C114" s="7">
        <v>45192</v>
      </c>
      <c r="D114" t="s">
        <v>575</v>
      </c>
      <c r="E114" t="s">
        <v>166</v>
      </c>
      <c r="F114" t="s">
        <v>283</v>
      </c>
      <c r="G114" t="s">
        <v>535</v>
      </c>
      <c r="H114">
        <v>49</v>
      </c>
      <c r="I114" t="s">
        <v>782</v>
      </c>
      <c r="J114" t="s">
        <v>692</v>
      </c>
      <c r="K114" t="s">
        <v>557</v>
      </c>
      <c r="L114" t="s">
        <v>547</v>
      </c>
      <c r="M114">
        <v>1403</v>
      </c>
      <c r="N114">
        <v>2</v>
      </c>
      <c r="O114">
        <v>2806</v>
      </c>
      <c r="P114">
        <v>1956</v>
      </c>
      <c r="Q114" t="s">
        <v>546</v>
      </c>
      <c r="R114" t="s">
        <v>757</v>
      </c>
    </row>
    <row r="115" spans="1:18" x14ac:dyDescent="0.3">
      <c r="A115">
        <v>6812</v>
      </c>
      <c r="B115" s="7">
        <v>45190</v>
      </c>
      <c r="C115" s="7">
        <v>45193</v>
      </c>
      <c r="D115" t="s">
        <v>575</v>
      </c>
      <c r="E115" t="s">
        <v>145</v>
      </c>
      <c r="F115" t="s">
        <v>284</v>
      </c>
      <c r="G115" t="s">
        <v>534</v>
      </c>
      <c r="H115">
        <v>55</v>
      </c>
      <c r="I115" t="s">
        <v>782</v>
      </c>
      <c r="J115" t="s">
        <v>693</v>
      </c>
      <c r="K115" t="s">
        <v>554</v>
      </c>
      <c r="L115" t="s">
        <v>551</v>
      </c>
      <c r="M115">
        <v>1542</v>
      </c>
      <c r="N115">
        <v>1</v>
      </c>
      <c r="O115">
        <v>1542</v>
      </c>
      <c r="P115">
        <v>692</v>
      </c>
      <c r="Q115" t="s">
        <v>544</v>
      </c>
      <c r="R115" t="s">
        <v>757</v>
      </c>
    </row>
    <row r="116" spans="1:18" x14ac:dyDescent="0.3">
      <c r="A116">
        <v>6920</v>
      </c>
      <c r="B116" s="7">
        <v>45191</v>
      </c>
      <c r="C116" s="7">
        <v>45194</v>
      </c>
      <c r="D116" t="s">
        <v>576</v>
      </c>
      <c r="E116" t="s">
        <v>39</v>
      </c>
      <c r="F116" t="s">
        <v>285</v>
      </c>
      <c r="G116" t="s">
        <v>535</v>
      </c>
      <c r="H116">
        <v>52</v>
      </c>
      <c r="I116" t="s">
        <v>782</v>
      </c>
      <c r="J116" t="s">
        <v>694</v>
      </c>
      <c r="K116" t="s">
        <v>557</v>
      </c>
      <c r="L116" t="s">
        <v>549</v>
      </c>
      <c r="M116">
        <v>1745</v>
      </c>
      <c r="N116">
        <v>2</v>
      </c>
      <c r="O116">
        <v>3490</v>
      </c>
      <c r="P116">
        <v>2640</v>
      </c>
      <c r="Q116" t="s">
        <v>543</v>
      </c>
      <c r="R116" t="s">
        <v>760</v>
      </c>
    </row>
    <row r="117" spans="1:18" x14ac:dyDescent="0.3">
      <c r="A117">
        <v>6958</v>
      </c>
      <c r="B117" s="7">
        <v>45192</v>
      </c>
      <c r="C117" s="7">
        <v>45195</v>
      </c>
      <c r="D117" t="s">
        <v>576</v>
      </c>
      <c r="E117" t="s">
        <v>51</v>
      </c>
      <c r="F117" t="s">
        <v>286</v>
      </c>
      <c r="G117" t="s">
        <v>534</v>
      </c>
      <c r="H117">
        <v>24</v>
      </c>
      <c r="I117" t="s">
        <v>780</v>
      </c>
      <c r="J117" t="s">
        <v>695</v>
      </c>
      <c r="K117" t="s">
        <v>558</v>
      </c>
      <c r="L117" t="s">
        <v>550</v>
      </c>
      <c r="M117">
        <v>1991</v>
      </c>
      <c r="N117">
        <v>1</v>
      </c>
      <c r="O117">
        <v>1991</v>
      </c>
      <c r="P117">
        <v>1141</v>
      </c>
      <c r="Q117" t="s">
        <v>546</v>
      </c>
      <c r="R117" t="s">
        <v>758</v>
      </c>
    </row>
    <row r="118" spans="1:18" x14ac:dyDescent="0.3">
      <c r="A118">
        <v>6971</v>
      </c>
      <c r="B118" s="7">
        <v>45193</v>
      </c>
      <c r="C118" s="7">
        <v>45196</v>
      </c>
      <c r="D118" t="s">
        <v>577</v>
      </c>
      <c r="E118" t="s">
        <v>170</v>
      </c>
      <c r="F118" t="s">
        <v>287</v>
      </c>
      <c r="G118" t="s">
        <v>535</v>
      </c>
      <c r="H118">
        <v>35</v>
      </c>
      <c r="I118" t="s">
        <v>781</v>
      </c>
      <c r="J118" t="s">
        <v>696</v>
      </c>
      <c r="K118" t="s">
        <v>557</v>
      </c>
      <c r="L118" t="s">
        <v>180</v>
      </c>
      <c r="M118">
        <v>1778</v>
      </c>
      <c r="N118">
        <v>3</v>
      </c>
      <c r="O118">
        <v>5334</v>
      </c>
      <c r="P118">
        <v>4484</v>
      </c>
      <c r="Q118" t="s">
        <v>543</v>
      </c>
      <c r="R118" t="s">
        <v>761</v>
      </c>
    </row>
    <row r="119" spans="1:18" x14ac:dyDescent="0.3">
      <c r="A119">
        <v>6974</v>
      </c>
      <c r="B119" s="7">
        <v>45194</v>
      </c>
      <c r="C119" s="7">
        <v>45197</v>
      </c>
      <c r="D119" t="s">
        <v>577</v>
      </c>
      <c r="E119" t="s">
        <v>149</v>
      </c>
      <c r="F119" t="s">
        <v>288</v>
      </c>
      <c r="G119" t="s">
        <v>534</v>
      </c>
      <c r="H119">
        <v>41</v>
      </c>
      <c r="I119" t="s">
        <v>781</v>
      </c>
      <c r="J119" t="s">
        <v>588</v>
      </c>
      <c r="K119" t="s">
        <v>554</v>
      </c>
      <c r="L119" t="s">
        <v>180</v>
      </c>
      <c r="M119">
        <v>1756</v>
      </c>
      <c r="N119">
        <v>2</v>
      </c>
      <c r="O119">
        <v>3512</v>
      </c>
      <c r="P119">
        <v>2662</v>
      </c>
      <c r="Q119" t="s">
        <v>543</v>
      </c>
      <c r="R119" t="s">
        <v>758</v>
      </c>
    </row>
    <row r="120" spans="1:18" x14ac:dyDescent="0.3">
      <c r="A120">
        <v>7083</v>
      </c>
      <c r="B120" s="7">
        <v>45195</v>
      </c>
      <c r="C120" s="7">
        <v>45198</v>
      </c>
      <c r="D120" t="s">
        <v>577</v>
      </c>
      <c r="E120" t="s">
        <v>105</v>
      </c>
      <c r="F120" t="s">
        <v>289</v>
      </c>
      <c r="G120" t="s">
        <v>534</v>
      </c>
      <c r="H120">
        <v>57</v>
      </c>
      <c r="I120" t="s">
        <v>782</v>
      </c>
      <c r="J120" t="s">
        <v>697</v>
      </c>
      <c r="K120" t="s">
        <v>554</v>
      </c>
      <c r="L120" t="s">
        <v>548</v>
      </c>
      <c r="M120">
        <v>1012</v>
      </c>
      <c r="N120">
        <v>3</v>
      </c>
      <c r="O120">
        <v>3036</v>
      </c>
      <c r="P120">
        <v>2186</v>
      </c>
      <c r="Q120" t="s">
        <v>543</v>
      </c>
      <c r="R120" t="s">
        <v>758</v>
      </c>
    </row>
    <row r="121" spans="1:18" x14ac:dyDescent="0.3">
      <c r="A121">
        <v>7132</v>
      </c>
      <c r="B121" s="7">
        <v>45196</v>
      </c>
      <c r="C121" s="7">
        <v>45199</v>
      </c>
      <c r="D121" t="s">
        <v>577</v>
      </c>
      <c r="E121" t="s">
        <v>88</v>
      </c>
      <c r="F121" t="s">
        <v>290</v>
      </c>
      <c r="G121" t="s">
        <v>535</v>
      </c>
      <c r="H121">
        <v>45</v>
      </c>
      <c r="I121" t="s">
        <v>781</v>
      </c>
      <c r="J121" t="s">
        <v>698</v>
      </c>
      <c r="K121" t="s">
        <v>559</v>
      </c>
      <c r="L121" t="s">
        <v>547</v>
      </c>
      <c r="M121">
        <v>1078</v>
      </c>
      <c r="N121">
        <v>3</v>
      </c>
      <c r="O121">
        <v>3234</v>
      </c>
      <c r="P121">
        <v>2384</v>
      </c>
      <c r="Q121" t="s">
        <v>541</v>
      </c>
      <c r="R121" t="s">
        <v>754</v>
      </c>
    </row>
    <row r="122" spans="1:18" x14ac:dyDescent="0.3">
      <c r="A122">
        <v>7182</v>
      </c>
      <c r="B122" s="7">
        <v>45196</v>
      </c>
      <c r="C122" s="7">
        <v>45199</v>
      </c>
      <c r="D122" t="s">
        <v>577</v>
      </c>
      <c r="E122" t="s">
        <v>135</v>
      </c>
      <c r="F122" t="s">
        <v>291</v>
      </c>
      <c r="G122" t="s">
        <v>534</v>
      </c>
      <c r="H122">
        <v>30</v>
      </c>
      <c r="I122" t="s">
        <v>780</v>
      </c>
      <c r="J122" t="s">
        <v>699</v>
      </c>
      <c r="K122" t="s">
        <v>557</v>
      </c>
      <c r="L122" t="s">
        <v>551</v>
      </c>
      <c r="M122">
        <v>1910</v>
      </c>
      <c r="N122">
        <v>1</v>
      </c>
      <c r="O122">
        <v>1910</v>
      </c>
      <c r="P122">
        <v>1060</v>
      </c>
      <c r="Q122" t="s">
        <v>542</v>
      </c>
      <c r="R122" t="s">
        <v>754</v>
      </c>
    </row>
    <row r="123" spans="1:18" x14ac:dyDescent="0.3">
      <c r="A123">
        <v>7193</v>
      </c>
      <c r="B123" s="7">
        <v>45196</v>
      </c>
      <c r="C123" s="7">
        <v>45199</v>
      </c>
      <c r="D123" t="s">
        <v>575</v>
      </c>
      <c r="E123" t="s">
        <v>77</v>
      </c>
      <c r="F123" t="s">
        <v>306</v>
      </c>
      <c r="G123" t="s">
        <v>535</v>
      </c>
      <c r="H123">
        <v>51</v>
      </c>
      <c r="I123" t="s">
        <v>782</v>
      </c>
      <c r="J123" t="s">
        <v>700</v>
      </c>
      <c r="K123" t="s">
        <v>560</v>
      </c>
      <c r="L123" t="s">
        <v>550</v>
      </c>
      <c r="M123">
        <v>1707</v>
      </c>
      <c r="N123">
        <v>2</v>
      </c>
      <c r="O123">
        <v>3414</v>
      </c>
      <c r="P123">
        <v>2564</v>
      </c>
      <c r="Q123" t="s">
        <v>543</v>
      </c>
      <c r="R123" t="s">
        <v>754</v>
      </c>
    </row>
    <row r="124" spans="1:18" x14ac:dyDescent="0.3">
      <c r="A124">
        <v>7281</v>
      </c>
      <c r="B124" s="7">
        <v>45196</v>
      </c>
      <c r="C124" s="7">
        <v>45199</v>
      </c>
      <c r="D124" t="s">
        <v>576</v>
      </c>
      <c r="E124" t="s">
        <v>3</v>
      </c>
      <c r="F124" t="s">
        <v>292</v>
      </c>
      <c r="G124" t="s">
        <v>534</v>
      </c>
      <c r="H124">
        <v>27</v>
      </c>
      <c r="I124" t="s">
        <v>780</v>
      </c>
      <c r="J124" t="s">
        <v>701</v>
      </c>
      <c r="K124" t="s">
        <v>561</v>
      </c>
      <c r="L124" t="s">
        <v>549</v>
      </c>
      <c r="M124">
        <v>1126</v>
      </c>
      <c r="N124">
        <v>1</v>
      </c>
      <c r="O124">
        <v>1126</v>
      </c>
      <c r="P124">
        <v>276</v>
      </c>
      <c r="Q124" t="s">
        <v>544</v>
      </c>
      <c r="R124" t="s">
        <v>759</v>
      </c>
    </row>
    <row r="125" spans="1:18" x14ac:dyDescent="0.3">
      <c r="A125">
        <v>7312</v>
      </c>
      <c r="B125" s="7">
        <v>45197</v>
      </c>
      <c r="C125" s="7">
        <v>45200</v>
      </c>
      <c r="D125" t="s">
        <v>576</v>
      </c>
      <c r="E125" t="s">
        <v>62</v>
      </c>
      <c r="F125" t="s">
        <v>293</v>
      </c>
      <c r="G125" t="s">
        <v>535</v>
      </c>
      <c r="H125">
        <v>44</v>
      </c>
      <c r="I125" t="s">
        <v>781</v>
      </c>
      <c r="J125" t="s">
        <v>702</v>
      </c>
      <c r="K125" t="s">
        <v>560</v>
      </c>
      <c r="L125" t="s">
        <v>550</v>
      </c>
      <c r="M125">
        <v>1555</v>
      </c>
      <c r="N125">
        <v>1</v>
      </c>
      <c r="O125">
        <v>1555</v>
      </c>
      <c r="P125">
        <v>705</v>
      </c>
      <c r="Q125" t="s">
        <v>543</v>
      </c>
      <c r="R125" t="s">
        <v>756</v>
      </c>
    </row>
    <row r="126" spans="1:18" x14ac:dyDescent="0.3">
      <c r="A126">
        <v>7348</v>
      </c>
      <c r="B126" s="7">
        <v>45198</v>
      </c>
      <c r="C126" s="7">
        <v>45201</v>
      </c>
      <c r="D126" t="s">
        <v>576</v>
      </c>
      <c r="E126" t="s">
        <v>117</v>
      </c>
      <c r="F126" t="s">
        <v>294</v>
      </c>
      <c r="G126" t="s">
        <v>535</v>
      </c>
      <c r="H126">
        <v>58</v>
      </c>
      <c r="I126" t="s">
        <v>782</v>
      </c>
      <c r="J126" t="s">
        <v>703</v>
      </c>
      <c r="K126" t="s">
        <v>557</v>
      </c>
      <c r="L126" t="s">
        <v>180</v>
      </c>
      <c r="M126">
        <v>1739</v>
      </c>
      <c r="N126">
        <v>2</v>
      </c>
      <c r="O126">
        <v>3478</v>
      </c>
      <c r="P126">
        <v>2628</v>
      </c>
      <c r="Q126" t="s">
        <v>545</v>
      </c>
      <c r="R126" t="s">
        <v>760</v>
      </c>
    </row>
    <row r="127" spans="1:18" x14ac:dyDescent="0.3">
      <c r="A127">
        <v>7389</v>
      </c>
      <c r="B127" s="7">
        <v>45199</v>
      </c>
      <c r="C127" s="7">
        <v>45202</v>
      </c>
      <c r="D127" t="s">
        <v>575</v>
      </c>
      <c r="E127" t="s">
        <v>22</v>
      </c>
      <c r="F127" t="s">
        <v>295</v>
      </c>
      <c r="G127" t="s">
        <v>534</v>
      </c>
      <c r="H127">
        <v>48</v>
      </c>
      <c r="I127" t="s">
        <v>782</v>
      </c>
      <c r="J127" t="s">
        <v>644</v>
      </c>
      <c r="K127" t="s">
        <v>554</v>
      </c>
      <c r="L127" t="s">
        <v>547</v>
      </c>
      <c r="M127">
        <v>1951</v>
      </c>
      <c r="N127">
        <v>3</v>
      </c>
      <c r="O127">
        <v>5853</v>
      </c>
      <c r="P127">
        <v>5003</v>
      </c>
      <c r="Q127" t="s">
        <v>541</v>
      </c>
      <c r="R127" t="s">
        <v>759</v>
      </c>
    </row>
    <row r="128" spans="1:18" x14ac:dyDescent="0.3">
      <c r="A128">
        <v>7402</v>
      </c>
      <c r="B128" s="7">
        <v>45201</v>
      </c>
      <c r="C128" s="7">
        <v>45204</v>
      </c>
      <c r="D128" t="s">
        <v>575</v>
      </c>
      <c r="E128" t="s">
        <v>56</v>
      </c>
      <c r="F128" t="s">
        <v>296</v>
      </c>
      <c r="G128" t="s">
        <v>535</v>
      </c>
      <c r="H128">
        <v>21</v>
      </c>
      <c r="I128" t="s">
        <v>780</v>
      </c>
      <c r="J128" t="s">
        <v>704</v>
      </c>
      <c r="K128" t="s">
        <v>560</v>
      </c>
      <c r="L128" t="s">
        <v>548</v>
      </c>
      <c r="M128">
        <v>1011</v>
      </c>
      <c r="N128">
        <v>2</v>
      </c>
      <c r="O128">
        <v>2022</v>
      </c>
      <c r="P128">
        <v>1172</v>
      </c>
      <c r="Q128" t="s">
        <v>546</v>
      </c>
      <c r="R128" t="s">
        <v>761</v>
      </c>
    </row>
    <row r="129" spans="1:18" x14ac:dyDescent="0.3">
      <c r="A129">
        <v>7512</v>
      </c>
      <c r="B129" s="7">
        <v>45202</v>
      </c>
      <c r="C129" s="7">
        <v>45205</v>
      </c>
      <c r="D129" t="s">
        <v>577</v>
      </c>
      <c r="E129" t="s">
        <v>156</v>
      </c>
      <c r="F129" t="s">
        <v>297</v>
      </c>
      <c r="G129" t="s">
        <v>534</v>
      </c>
      <c r="H129">
        <v>34</v>
      </c>
      <c r="I129" t="s">
        <v>781</v>
      </c>
      <c r="J129" t="s">
        <v>705</v>
      </c>
      <c r="K129" t="s">
        <v>554</v>
      </c>
      <c r="L129" t="s">
        <v>551</v>
      </c>
      <c r="M129">
        <v>1309</v>
      </c>
      <c r="N129">
        <v>1</v>
      </c>
      <c r="O129">
        <v>1309</v>
      </c>
      <c r="P129">
        <v>459</v>
      </c>
      <c r="Q129" t="s">
        <v>541</v>
      </c>
      <c r="R129" t="s">
        <v>755</v>
      </c>
    </row>
    <row r="130" spans="1:18" x14ac:dyDescent="0.3">
      <c r="A130">
        <v>7518</v>
      </c>
      <c r="B130" s="7">
        <v>45204</v>
      </c>
      <c r="C130" s="7">
        <v>45207</v>
      </c>
      <c r="D130" t="s">
        <v>577</v>
      </c>
      <c r="E130" t="s">
        <v>177</v>
      </c>
      <c r="F130" t="s">
        <v>298</v>
      </c>
      <c r="G130" t="s">
        <v>534</v>
      </c>
      <c r="H130">
        <v>39</v>
      </c>
      <c r="I130" t="s">
        <v>781</v>
      </c>
      <c r="J130" t="s">
        <v>706</v>
      </c>
      <c r="K130" t="s">
        <v>554</v>
      </c>
      <c r="L130" t="s">
        <v>549</v>
      </c>
      <c r="M130">
        <v>1773</v>
      </c>
      <c r="N130">
        <v>3</v>
      </c>
      <c r="O130">
        <v>5319</v>
      </c>
      <c r="P130">
        <v>4469</v>
      </c>
      <c r="Q130" t="s">
        <v>542</v>
      </c>
      <c r="R130" t="s">
        <v>756</v>
      </c>
    </row>
    <row r="131" spans="1:18" x14ac:dyDescent="0.3">
      <c r="A131">
        <v>7583</v>
      </c>
      <c r="B131" s="7">
        <v>45205</v>
      </c>
      <c r="C131" s="7">
        <v>45208</v>
      </c>
      <c r="D131" t="s">
        <v>577</v>
      </c>
      <c r="E131" t="s">
        <v>71</v>
      </c>
      <c r="F131" t="s">
        <v>299</v>
      </c>
      <c r="G131" t="s">
        <v>534</v>
      </c>
      <c r="H131">
        <v>54</v>
      </c>
      <c r="I131" t="s">
        <v>782</v>
      </c>
      <c r="J131" t="s">
        <v>707</v>
      </c>
      <c r="K131" t="s">
        <v>555</v>
      </c>
      <c r="L131" t="s">
        <v>550</v>
      </c>
      <c r="M131">
        <v>1826</v>
      </c>
      <c r="N131">
        <v>1</v>
      </c>
      <c r="O131">
        <v>1826</v>
      </c>
      <c r="P131">
        <v>976</v>
      </c>
      <c r="Q131" t="s">
        <v>542</v>
      </c>
      <c r="R131" t="s">
        <v>754</v>
      </c>
    </row>
    <row r="132" spans="1:18" x14ac:dyDescent="0.3">
      <c r="A132">
        <v>7586</v>
      </c>
      <c r="B132" s="7">
        <v>45206</v>
      </c>
      <c r="C132" s="7">
        <v>45209</v>
      </c>
      <c r="D132" t="s">
        <v>576</v>
      </c>
      <c r="E132" t="s">
        <v>165</v>
      </c>
      <c r="F132" t="s">
        <v>300</v>
      </c>
      <c r="G132" t="s">
        <v>534</v>
      </c>
      <c r="H132">
        <v>32</v>
      </c>
      <c r="I132" t="s">
        <v>781</v>
      </c>
      <c r="J132" t="s">
        <v>708</v>
      </c>
      <c r="K132" t="s">
        <v>555</v>
      </c>
      <c r="L132" t="s">
        <v>180</v>
      </c>
      <c r="M132">
        <v>1437</v>
      </c>
      <c r="N132">
        <v>1</v>
      </c>
      <c r="O132">
        <v>1437</v>
      </c>
      <c r="P132">
        <v>587</v>
      </c>
      <c r="Q132" t="s">
        <v>546</v>
      </c>
      <c r="R132" t="s">
        <v>757</v>
      </c>
    </row>
    <row r="133" spans="1:18" x14ac:dyDescent="0.3">
      <c r="A133">
        <v>7593</v>
      </c>
      <c r="B133" s="7">
        <v>45208</v>
      </c>
      <c r="C133" s="7">
        <v>45211</v>
      </c>
      <c r="D133" t="s">
        <v>576</v>
      </c>
      <c r="E133" t="s">
        <v>144</v>
      </c>
      <c r="F133" t="s">
        <v>301</v>
      </c>
      <c r="G133" t="s">
        <v>535</v>
      </c>
      <c r="H133">
        <v>20</v>
      </c>
      <c r="I133" t="s">
        <v>780</v>
      </c>
      <c r="J133" t="s">
        <v>709</v>
      </c>
      <c r="K133" t="s">
        <v>556</v>
      </c>
      <c r="L133" t="s">
        <v>547</v>
      </c>
      <c r="M133">
        <v>1523</v>
      </c>
      <c r="N133">
        <v>2</v>
      </c>
      <c r="O133">
        <v>3046</v>
      </c>
      <c r="P133">
        <v>2196</v>
      </c>
      <c r="Q133" t="s">
        <v>544</v>
      </c>
      <c r="R133" t="s">
        <v>759</v>
      </c>
    </row>
    <row r="134" spans="1:18" x14ac:dyDescent="0.3">
      <c r="A134">
        <v>7602</v>
      </c>
      <c r="B134" s="7">
        <v>45209</v>
      </c>
      <c r="C134" s="7">
        <v>45212</v>
      </c>
      <c r="D134" t="s">
        <v>576</v>
      </c>
      <c r="E134" t="s">
        <v>96</v>
      </c>
      <c r="F134" t="s">
        <v>302</v>
      </c>
      <c r="G134" t="s">
        <v>534</v>
      </c>
      <c r="H134">
        <v>25</v>
      </c>
      <c r="I134" t="s">
        <v>780</v>
      </c>
      <c r="J134" t="s">
        <v>710</v>
      </c>
      <c r="K134" t="s">
        <v>557</v>
      </c>
      <c r="L134" t="s">
        <v>548</v>
      </c>
      <c r="M134">
        <v>989</v>
      </c>
      <c r="N134">
        <v>2</v>
      </c>
      <c r="O134">
        <v>1978</v>
      </c>
      <c r="P134">
        <v>1128</v>
      </c>
      <c r="Q134" t="s">
        <v>543</v>
      </c>
      <c r="R134" t="s">
        <v>760</v>
      </c>
    </row>
    <row r="135" spans="1:18" x14ac:dyDescent="0.3">
      <c r="A135">
        <v>7612</v>
      </c>
      <c r="B135" s="7">
        <v>45210</v>
      </c>
      <c r="C135" s="7">
        <v>45213</v>
      </c>
      <c r="D135" t="s">
        <v>576</v>
      </c>
      <c r="E135" t="s">
        <v>128</v>
      </c>
      <c r="F135" t="s">
        <v>303</v>
      </c>
      <c r="G135" t="s">
        <v>534</v>
      </c>
      <c r="H135">
        <v>43</v>
      </c>
      <c r="I135" t="s">
        <v>781</v>
      </c>
      <c r="J135" t="s">
        <v>711</v>
      </c>
      <c r="K135" t="s">
        <v>558</v>
      </c>
      <c r="L135" t="s">
        <v>551</v>
      </c>
      <c r="M135">
        <v>1948</v>
      </c>
      <c r="N135">
        <v>2</v>
      </c>
      <c r="O135">
        <v>3896</v>
      </c>
      <c r="P135">
        <v>3046</v>
      </c>
      <c r="Q135" t="s">
        <v>546</v>
      </c>
      <c r="R135" t="s">
        <v>756</v>
      </c>
    </row>
    <row r="136" spans="1:18" x14ac:dyDescent="0.3">
      <c r="A136">
        <v>7823</v>
      </c>
      <c r="B136" s="7">
        <v>45212</v>
      </c>
      <c r="C136" s="7">
        <v>45215</v>
      </c>
      <c r="D136" t="s">
        <v>576</v>
      </c>
      <c r="E136" t="s">
        <v>85</v>
      </c>
      <c r="F136" t="s">
        <v>304</v>
      </c>
      <c r="G136" t="s">
        <v>534</v>
      </c>
      <c r="H136">
        <v>33</v>
      </c>
      <c r="I136" t="s">
        <v>781</v>
      </c>
      <c r="J136" t="s">
        <v>712</v>
      </c>
      <c r="K136" t="s">
        <v>560</v>
      </c>
      <c r="L136" t="s">
        <v>549</v>
      </c>
      <c r="M136">
        <v>1737</v>
      </c>
      <c r="N136">
        <v>2</v>
      </c>
      <c r="O136">
        <v>3474</v>
      </c>
      <c r="P136">
        <v>2624</v>
      </c>
      <c r="Q136" t="s">
        <v>543</v>
      </c>
      <c r="R136" t="s">
        <v>754</v>
      </c>
    </row>
    <row r="137" spans="1:18" x14ac:dyDescent="0.3">
      <c r="A137">
        <v>7916</v>
      </c>
      <c r="B137" s="7">
        <v>45213</v>
      </c>
      <c r="C137" s="7">
        <v>45216</v>
      </c>
      <c r="D137" t="s">
        <v>576</v>
      </c>
      <c r="E137" t="s">
        <v>109</v>
      </c>
      <c r="F137" t="s">
        <v>305</v>
      </c>
      <c r="G137" t="s">
        <v>534</v>
      </c>
      <c r="H137">
        <v>46</v>
      </c>
      <c r="I137" t="s">
        <v>782</v>
      </c>
      <c r="J137" t="s">
        <v>713</v>
      </c>
      <c r="K137" t="s">
        <v>558</v>
      </c>
      <c r="L137" t="s">
        <v>547</v>
      </c>
      <c r="M137">
        <v>1973</v>
      </c>
      <c r="N137">
        <v>2</v>
      </c>
      <c r="O137">
        <v>3946</v>
      </c>
      <c r="P137">
        <v>3096</v>
      </c>
      <c r="Q137" t="s">
        <v>546</v>
      </c>
      <c r="R137" t="s">
        <v>759</v>
      </c>
    </row>
    <row r="138" spans="1:18" x14ac:dyDescent="0.3">
      <c r="A138">
        <v>7941</v>
      </c>
      <c r="B138" s="7">
        <v>45214</v>
      </c>
      <c r="C138" s="7">
        <v>45217</v>
      </c>
      <c r="D138" t="s">
        <v>576</v>
      </c>
      <c r="E138" t="s">
        <v>77</v>
      </c>
      <c r="F138" t="s">
        <v>306</v>
      </c>
      <c r="G138" t="s">
        <v>535</v>
      </c>
      <c r="H138">
        <v>37</v>
      </c>
      <c r="I138" t="s">
        <v>781</v>
      </c>
      <c r="J138" t="s">
        <v>630</v>
      </c>
      <c r="K138" t="s">
        <v>556</v>
      </c>
      <c r="L138" t="s">
        <v>550</v>
      </c>
      <c r="M138">
        <v>1185</v>
      </c>
      <c r="N138">
        <v>2</v>
      </c>
      <c r="O138">
        <v>2370</v>
      </c>
      <c r="P138">
        <v>1520</v>
      </c>
      <c r="Q138" t="s">
        <v>544</v>
      </c>
      <c r="R138" t="s">
        <v>759</v>
      </c>
    </row>
    <row r="139" spans="1:18" x14ac:dyDescent="0.3">
      <c r="A139">
        <v>7981</v>
      </c>
      <c r="B139" s="7">
        <v>45216</v>
      </c>
      <c r="C139" s="7">
        <v>45219</v>
      </c>
      <c r="D139" t="s">
        <v>575</v>
      </c>
      <c r="E139" t="s">
        <v>45</v>
      </c>
      <c r="F139" t="s">
        <v>307</v>
      </c>
      <c r="G139" t="s">
        <v>535</v>
      </c>
      <c r="H139">
        <v>59</v>
      </c>
      <c r="I139" t="s">
        <v>782</v>
      </c>
      <c r="J139" t="s">
        <v>608</v>
      </c>
      <c r="K139" t="s">
        <v>554</v>
      </c>
      <c r="L139" t="s">
        <v>548</v>
      </c>
      <c r="M139">
        <v>1330</v>
      </c>
      <c r="N139">
        <v>1</v>
      </c>
      <c r="O139">
        <v>1330</v>
      </c>
      <c r="P139">
        <v>480</v>
      </c>
      <c r="Q139" t="s">
        <v>544</v>
      </c>
      <c r="R139" t="s">
        <v>756</v>
      </c>
    </row>
    <row r="140" spans="1:18" x14ac:dyDescent="0.3">
      <c r="A140">
        <v>8023</v>
      </c>
      <c r="B140" s="7">
        <v>45217</v>
      </c>
      <c r="C140" s="7">
        <v>45220</v>
      </c>
      <c r="D140" t="s">
        <v>576</v>
      </c>
      <c r="E140" t="s">
        <v>20</v>
      </c>
      <c r="F140" t="s">
        <v>350</v>
      </c>
      <c r="G140" t="s">
        <v>534</v>
      </c>
      <c r="H140">
        <v>29</v>
      </c>
      <c r="I140" t="s">
        <v>780</v>
      </c>
      <c r="J140" t="s">
        <v>714</v>
      </c>
      <c r="K140" t="s">
        <v>556</v>
      </c>
      <c r="L140" t="s">
        <v>180</v>
      </c>
      <c r="M140">
        <v>1075</v>
      </c>
      <c r="N140">
        <v>1</v>
      </c>
      <c r="O140">
        <v>1075</v>
      </c>
      <c r="P140">
        <v>225</v>
      </c>
      <c r="Q140" t="s">
        <v>541</v>
      </c>
      <c r="R140" t="s">
        <v>760</v>
      </c>
    </row>
    <row r="141" spans="1:18" x14ac:dyDescent="0.3">
      <c r="A141">
        <v>8062</v>
      </c>
      <c r="B141" s="7">
        <v>45218</v>
      </c>
      <c r="C141" s="7">
        <v>45221</v>
      </c>
      <c r="D141" t="s">
        <v>576</v>
      </c>
      <c r="E141" t="s">
        <v>37</v>
      </c>
      <c r="F141" t="s">
        <v>308</v>
      </c>
      <c r="G141" t="s">
        <v>535</v>
      </c>
      <c r="H141">
        <v>40</v>
      </c>
      <c r="I141" t="s">
        <v>781</v>
      </c>
      <c r="J141" t="s">
        <v>715</v>
      </c>
      <c r="K141" t="s">
        <v>557</v>
      </c>
      <c r="L141" t="s">
        <v>549</v>
      </c>
      <c r="M141">
        <v>1501</v>
      </c>
      <c r="N141">
        <v>2</v>
      </c>
      <c r="O141">
        <v>3002</v>
      </c>
      <c r="P141">
        <v>2152</v>
      </c>
      <c r="Q141" t="s">
        <v>541</v>
      </c>
      <c r="R141" t="s">
        <v>761</v>
      </c>
    </row>
    <row r="142" spans="1:18" x14ac:dyDescent="0.3">
      <c r="A142">
        <v>8145</v>
      </c>
      <c r="B142" s="7">
        <v>45220</v>
      </c>
      <c r="C142" s="7">
        <v>45223</v>
      </c>
      <c r="D142" t="s">
        <v>576</v>
      </c>
      <c r="E142" t="s">
        <v>12</v>
      </c>
      <c r="F142" t="s">
        <v>309</v>
      </c>
      <c r="G142" t="s">
        <v>535</v>
      </c>
      <c r="H142">
        <v>22</v>
      </c>
      <c r="I142" t="s">
        <v>780</v>
      </c>
      <c r="J142" t="s">
        <v>716</v>
      </c>
      <c r="K142" t="s">
        <v>560</v>
      </c>
      <c r="L142" t="s">
        <v>551</v>
      </c>
      <c r="M142">
        <v>1715</v>
      </c>
      <c r="N142">
        <v>2</v>
      </c>
      <c r="O142">
        <v>3430</v>
      </c>
      <c r="P142">
        <v>2580</v>
      </c>
      <c r="Q142" t="s">
        <v>541</v>
      </c>
      <c r="R142" t="s">
        <v>757</v>
      </c>
    </row>
    <row r="143" spans="1:18" x14ac:dyDescent="0.3">
      <c r="A143">
        <v>8174</v>
      </c>
      <c r="B143" s="7">
        <v>45221</v>
      </c>
      <c r="C143" s="7">
        <v>45224</v>
      </c>
      <c r="D143" t="s">
        <v>576</v>
      </c>
      <c r="E143" t="s">
        <v>74</v>
      </c>
      <c r="F143" t="s">
        <v>310</v>
      </c>
      <c r="G143" t="s">
        <v>534</v>
      </c>
      <c r="H143">
        <v>56</v>
      </c>
      <c r="I143" t="s">
        <v>782</v>
      </c>
      <c r="J143" t="s">
        <v>717</v>
      </c>
      <c r="K143" t="s">
        <v>554</v>
      </c>
      <c r="L143" t="s">
        <v>180</v>
      </c>
      <c r="M143">
        <v>1443</v>
      </c>
      <c r="N143">
        <v>2</v>
      </c>
      <c r="O143">
        <v>2886</v>
      </c>
      <c r="P143">
        <v>2036</v>
      </c>
      <c r="Q143" t="s">
        <v>542</v>
      </c>
      <c r="R143" t="s">
        <v>757</v>
      </c>
    </row>
    <row r="144" spans="1:18" x14ac:dyDescent="0.3">
      <c r="A144">
        <v>8176</v>
      </c>
      <c r="B144" s="7">
        <v>45222</v>
      </c>
      <c r="C144" s="7">
        <v>45225</v>
      </c>
      <c r="D144" t="s">
        <v>576</v>
      </c>
      <c r="E144" t="s">
        <v>119</v>
      </c>
      <c r="F144" t="s">
        <v>258</v>
      </c>
      <c r="G144" t="s">
        <v>535</v>
      </c>
      <c r="H144">
        <v>26</v>
      </c>
      <c r="I144" t="s">
        <v>780</v>
      </c>
      <c r="J144" t="s">
        <v>662</v>
      </c>
      <c r="K144" t="s">
        <v>561</v>
      </c>
      <c r="L144" t="s">
        <v>550</v>
      </c>
      <c r="M144">
        <v>1353</v>
      </c>
      <c r="N144">
        <v>2</v>
      </c>
      <c r="O144">
        <v>2706</v>
      </c>
      <c r="P144">
        <v>1856</v>
      </c>
      <c r="Q144" t="s">
        <v>542</v>
      </c>
      <c r="R144" t="s">
        <v>760</v>
      </c>
    </row>
    <row r="145" spans="1:18" x14ac:dyDescent="0.3">
      <c r="A145">
        <v>8219</v>
      </c>
      <c r="B145" s="7">
        <v>45224</v>
      </c>
      <c r="C145" s="7">
        <v>45227</v>
      </c>
      <c r="D145" t="s">
        <v>576</v>
      </c>
      <c r="E145" t="s">
        <v>102</v>
      </c>
      <c r="F145" t="s">
        <v>311</v>
      </c>
      <c r="G145" t="s">
        <v>535</v>
      </c>
      <c r="H145">
        <v>55</v>
      </c>
      <c r="I145" t="s">
        <v>782</v>
      </c>
      <c r="J145" t="s">
        <v>718</v>
      </c>
      <c r="K145" t="s">
        <v>561</v>
      </c>
      <c r="L145" t="s">
        <v>548</v>
      </c>
      <c r="M145">
        <v>1603</v>
      </c>
      <c r="N145">
        <v>2</v>
      </c>
      <c r="O145">
        <v>3206</v>
      </c>
      <c r="P145">
        <v>2356</v>
      </c>
      <c r="Q145" t="s">
        <v>544</v>
      </c>
      <c r="R145" t="s">
        <v>758</v>
      </c>
    </row>
    <row r="146" spans="1:18" x14ac:dyDescent="0.3">
      <c r="A146">
        <v>8254</v>
      </c>
      <c r="B146" s="7">
        <v>45225</v>
      </c>
      <c r="C146" s="7">
        <v>45228</v>
      </c>
      <c r="D146" t="s">
        <v>576</v>
      </c>
      <c r="E146" t="s">
        <v>89</v>
      </c>
      <c r="F146" t="s">
        <v>312</v>
      </c>
      <c r="G146" t="s">
        <v>534</v>
      </c>
      <c r="H146">
        <v>54</v>
      </c>
      <c r="I146" t="s">
        <v>782</v>
      </c>
      <c r="J146" t="s">
        <v>719</v>
      </c>
      <c r="K146" t="s">
        <v>555</v>
      </c>
      <c r="L146" t="s">
        <v>547</v>
      </c>
      <c r="M146">
        <v>1240</v>
      </c>
      <c r="N146">
        <v>1</v>
      </c>
      <c r="O146">
        <v>1240</v>
      </c>
      <c r="P146">
        <v>390</v>
      </c>
      <c r="Q146" t="s">
        <v>546</v>
      </c>
      <c r="R146" t="s">
        <v>761</v>
      </c>
    </row>
    <row r="147" spans="1:18" x14ac:dyDescent="0.3">
      <c r="A147">
        <v>8257</v>
      </c>
      <c r="B147" s="7">
        <v>45226</v>
      </c>
      <c r="C147" s="7">
        <v>45229</v>
      </c>
      <c r="D147" t="s">
        <v>576</v>
      </c>
      <c r="E147" t="s">
        <v>153</v>
      </c>
      <c r="F147" t="s">
        <v>313</v>
      </c>
      <c r="G147" t="s">
        <v>534</v>
      </c>
      <c r="H147">
        <v>31</v>
      </c>
      <c r="I147" t="s">
        <v>781</v>
      </c>
      <c r="J147" t="s">
        <v>720</v>
      </c>
      <c r="K147" t="s">
        <v>554</v>
      </c>
      <c r="L147" t="s">
        <v>549</v>
      </c>
      <c r="M147">
        <v>1850</v>
      </c>
      <c r="N147">
        <v>2</v>
      </c>
      <c r="O147">
        <v>3700</v>
      </c>
      <c r="P147">
        <v>2850</v>
      </c>
      <c r="Q147" t="s">
        <v>544</v>
      </c>
      <c r="R147" t="s">
        <v>758</v>
      </c>
    </row>
    <row r="148" spans="1:18" x14ac:dyDescent="0.3">
      <c r="A148">
        <v>8267</v>
      </c>
      <c r="B148" s="7">
        <v>45228</v>
      </c>
      <c r="C148" s="7">
        <v>45231</v>
      </c>
      <c r="D148" t="s">
        <v>576</v>
      </c>
      <c r="E148" t="s">
        <v>53</v>
      </c>
      <c r="F148" t="s">
        <v>314</v>
      </c>
      <c r="G148" t="s">
        <v>534</v>
      </c>
      <c r="H148">
        <v>52</v>
      </c>
      <c r="I148" t="s">
        <v>782</v>
      </c>
      <c r="J148" t="s">
        <v>581</v>
      </c>
      <c r="K148" t="s">
        <v>556</v>
      </c>
      <c r="L148" t="s">
        <v>551</v>
      </c>
      <c r="M148">
        <v>1387</v>
      </c>
      <c r="N148">
        <v>1</v>
      </c>
      <c r="O148">
        <v>1387</v>
      </c>
      <c r="P148">
        <v>537</v>
      </c>
      <c r="Q148" t="s">
        <v>541</v>
      </c>
      <c r="R148" t="s">
        <v>758</v>
      </c>
    </row>
    <row r="149" spans="1:18" x14ac:dyDescent="0.3">
      <c r="A149">
        <v>8275</v>
      </c>
      <c r="B149" s="7">
        <v>45229</v>
      </c>
      <c r="C149" s="7">
        <v>45232</v>
      </c>
      <c r="D149" t="s">
        <v>576</v>
      </c>
      <c r="E149" t="s">
        <v>174</v>
      </c>
      <c r="F149" t="s">
        <v>315</v>
      </c>
      <c r="G149" t="s">
        <v>534</v>
      </c>
      <c r="H149">
        <v>23</v>
      </c>
      <c r="I149" t="s">
        <v>780</v>
      </c>
      <c r="J149" t="s">
        <v>721</v>
      </c>
      <c r="K149" t="s">
        <v>556</v>
      </c>
      <c r="L149" t="s">
        <v>550</v>
      </c>
      <c r="M149">
        <v>1390</v>
      </c>
      <c r="N149">
        <v>1</v>
      </c>
      <c r="O149">
        <v>1390</v>
      </c>
      <c r="P149">
        <v>540</v>
      </c>
      <c r="Q149" t="s">
        <v>541</v>
      </c>
      <c r="R149" t="s">
        <v>754</v>
      </c>
    </row>
    <row r="150" spans="1:18" x14ac:dyDescent="0.3">
      <c r="A150">
        <v>8309</v>
      </c>
      <c r="B150" s="7">
        <v>45230</v>
      </c>
      <c r="C150" s="7">
        <v>45233</v>
      </c>
      <c r="D150" t="s">
        <v>577</v>
      </c>
      <c r="E150" t="s">
        <v>139</v>
      </c>
      <c r="F150" t="s">
        <v>316</v>
      </c>
      <c r="G150" t="s">
        <v>534</v>
      </c>
      <c r="H150">
        <v>38</v>
      </c>
      <c r="I150" t="s">
        <v>781</v>
      </c>
      <c r="J150" t="s">
        <v>722</v>
      </c>
      <c r="K150" t="s">
        <v>558</v>
      </c>
      <c r="L150" t="s">
        <v>180</v>
      </c>
      <c r="M150">
        <v>1709</v>
      </c>
      <c r="N150">
        <v>2</v>
      </c>
      <c r="O150">
        <v>3418</v>
      </c>
      <c r="P150">
        <v>2568</v>
      </c>
      <c r="Q150" t="s">
        <v>541</v>
      </c>
      <c r="R150" t="s">
        <v>754</v>
      </c>
    </row>
    <row r="151" spans="1:18" x14ac:dyDescent="0.3">
      <c r="A151">
        <v>8395</v>
      </c>
      <c r="B151" s="7">
        <v>45231</v>
      </c>
      <c r="C151" s="7">
        <v>45234</v>
      </c>
      <c r="D151" t="s">
        <v>577</v>
      </c>
      <c r="E151" t="s">
        <v>129</v>
      </c>
      <c r="F151" t="s">
        <v>317</v>
      </c>
      <c r="G151" t="s">
        <v>534</v>
      </c>
      <c r="H151">
        <v>57</v>
      </c>
      <c r="I151" t="s">
        <v>782</v>
      </c>
      <c r="J151" t="s">
        <v>723</v>
      </c>
      <c r="K151" t="s">
        <v>559</v>
      </c>
      <c r="L151" t="s">
        <v>548</v>
      </c>
      <c r="M151">
        <v>905</v>
      </c>
      <c r="N151">
        <v>2</v>
      </c>
      <c r="O151">
        <v>1810</v>
      </c>
      <c r="P151">
        <v>960</v>
      </c>
      <c r="Q151" t="s">
        <v>541</v>
      </c>
      <c r="R151" t="s">
        <v>754</v>
      </c>
    </row>
    <row r="152" spans="1:18" x14ac:dyDescent="0.3">
      <c r="A152">
        <v>8462</v>
      </c>
      <c r="B152" s="7">
        <v>45234</v>
      </c>
      <c r="C152" s="7">
        <v>45237</v>
      </c>
      <c r="D152" t="s">
        <v>577</v>
      </c>
      <c r="E152" t="s">
        <v>29</v>
      </c>
      <c r="F152" t="s">
        <v>318</v>
      </c>
      <c r="G152" t="s">
        <v>534</v>
      </c>
      <c r="H152">
        <v>36</v>
      </c>
      <c r="I152" t="s">
        <v>781</v>
      </c>
      <c r="J152" t="s">
        <v>724</v>
      </c>
      <c r="K152" t="s">
        <v>560</v>
      </c>
      <c r="L152" t="s">
        <v>547</v>
      </c>
      <c r="M152">
        <v>1519</v>
      </c>
      <c r="N152">
        <v>2</v>
      </c>
      <c r="O152">
        <v>3038</v>
      </c>
      <c r="P152">
        <v>2188</v>
      </c>
      <c r="Q152" t="s">
        <v>541</v>
      </c>
      <c r="R152" t="s">
        <v>759</v>
      </c>
    </row>
    <row r="153" spans="1:18" x14ac:dyDescent="0.3">
      <c r="A153">
        <v>8597</v>
      </c>
      <c r="B153" s="7">
        <v>45238</v>
      </c>
      <c r="C153" s="7">
        <v>45241</v>
      </c>
      <c r="D153" t="s">
        <v>577</v>
      </c>
      <c r="E153" t="s">
        <v>64</v>
      </c>
      <c r="F153" t="s">
        <v>319</v>
      </c>
      <c r="G153" t="s">
        <v>535</v>
      </c>
      <c r="H153">
        <v>48</v>
      </c>
      <c r="I153" t="s">
        <v>782</v>
      </c>
      <c r="J153" t="s">
        <v>725</v>
      </c>
      <c r="K153" t="s">
        <v>561</v>
      </c>
      <c r="L153" t="s">
        <v>551</v>
      </c>
      <c r="M153">
        <v>1361</v>
      </c>
      <c r="N153">
        <v>2</v>
      </c>
      <c r="O153">
        <v>2722</v>
      </c>
      <c r="P153">
        <v>1872</v>
      </c>
      <c r="Q153" t="s">
        <v>544</v>
      </c>
      <c r="R153" t="s">
        <v>756</v>
      </c>
    </row>
    <row r="154" spans="1:18" x14ac:dyDescent="0.3">
      <c r="A154">
        <v>8623</v>
      </c>
      <c r="B154" s="7">
        <v>45242</v>
      </c>
      <c r="C154" s="7">
        <v>45245</v>
      </c>
      <c r="D154" t="s">
        <v>577</v>
      </c>
      <c r="E154" t="s">
        <v>112</v>
      </c>
      <c r="F154" t="s">
        <v>320</v>
      </c>
      <c r="G154" t="s">
        <v>535</v>
      </c>
      <c r="H154">
        <v>53</v>
      </c>
      <c r="I154" t="s">
        <v>782</v>
      </c>
      <c r="J154" t="s">
        <v>726</v>
      </c>
      <c r="K154" t="s">
        <v>556</v>
      </c>
      <c r="L154" t="s">
        <v>549</v>
      </c>
      <c r="M154">
        <v>1879</v>
      </c>
      <c r="N154">
        <v>2</v>
      </c>
      <c r="O154">
        <v>3758</v>
      </c>
      <c r="P154">
        <v>2908</v>
      </c>
      <c r="Q154" t="s">
        <v>543</v>
      </c>
      <c r="R154" t="s">
        <v>760</v>
      </c>
    </row>
    <row r="155" spans="1:18" x14ac:dyDescent="0.3">
      <c r="A155">
        <v>8712</v>
      </c>
      <c r="B155" s="7">
        <v>45246</v>
      </c>
      <c r="C155" s="7">
        <v>45249</v>
      </c>
      <c r="D155" t="s">
        <v>576</v>
      </c>
      <c r="E155" t="s">
        <v>80</v>
      </c>
      <c r="F155" t="s">
        <v>321</v>
      </c>
      <c r="G155" t="s">
        <v>535</v>
      </c>
      <c r="H155">
        <v>27</v>
      </c>
      <c r="I155" t="s">
        <v>780</v>
      </c>
      <c r="J155" t="s">
        <v>727</v>
      </c>
      <c r="K155" t="s">
        <v>557</v>
      </c>
      <c r="L155" t="s">
        <v>180</v>
      </c>
      <c r="M155">
        <v>1092</v>
      </c>
      <c r="N155">
        <v>1</v>
      </c>
      <c r="O155">
        <v>1092</v>
      </c>
      <c r="P155">
        <v>242</v>
      </c>
      <c r="Q155" t="s">
        <v>546</v>
      </c>
      <c r="R155" t="s">
        <v>761</v>
      </c>
    </row>
    <row r="156" spans="1:18" x14ac:dyDescent="0.3">
      <c r="A156">
        <v>8745</v>
      </c>
      <c r="B156" s="7">
        <v>45250</v>
      </c>
      <c r="C156" s="7">
        <v>45253</v>
      </c>
      <c r="D156" t="s">
        <v>575</v>
      </c>
      <c r="E156" t="s">
        <v>33</v>
      </c>
      <c r="F156" t="s">
        <v>322</v>
      </c>
      <c r="G156" t="s">
        <v>534</v>
      </c>
      <c r="H156">
        <v>57</v>
      </c>
      <c r="I156" t="s">
        <v>782</v>
      </c>
      <c r="J156" t="s">
        <v>700</v>
      </c>
      <c r="K156" t="s">
        <v>556</v>
      </c>
      <c r="L156" t="s">
        <v>550</v>
      </c>
      <c r="M156">
        <v>1393</v>
      </c>
      <c r="N156">
        <v>1</v>
      </c>
      <c r="O156">
        <v>1393</v>
      </c>
      <c r="P156">
        <v>543</v>
      </c>
      <c r="Q156" t="s">
        <v>541</v>
      </c>
      <c r="R156" t="s">
        <v>760</v>
      </c>
    </row>
    <row r="157" spans="1:18" x14ac:dyDescent="0.3">
      <c r="A157">
        <v>8751</v>
      </c>
      <c r="B157" s="7">
        <v>45254</v>
      </c>
      <c r="C157" s="7">
        <v>45257</v>
      </c>
      <c r="D157" t="s">
        <v>576</v>
      </c>
      <c r="E157" t="s">
        <v>91</v>
      </c>
      <c r="F157" t="s">
        <v>323</v>
      </c>
      <c r="G157" t="s">
        <v>534</v>
      </c>
      <c r="H157">
        <v>30</v>
      </c>
      <c r="I157" t="s">
        <v>780</v>
      </c>
      <c r="J157" t="s">
        <v>728</v>
      </c>
      <c r="K157" t="s">
        <v>554</v>
      </c>
      <c r="L157" t="s">
        <v>548</v>
      </c>
      <c r="M157">
        <v>1631</v>
      </c>
      <c r="N157">
        <v>1</v>
      </c>
      <c r="O157">
        <v>1631</v>
      </c>
      <c r="P157">
        <v>781</v>
      </c>
      <c r="Q157" t="s">
        <v>541</v>
      </c>
      <c r="R157" t="s">
        <v>760</v>
      </c>
    </row>
    <row r="158" spans="1:18" x14ac:dyDescent="0.3">
      <c r="A158">
        <v>8769</v>
      </c>
      <c r="B158" s="7">
        <v>45261</v>
      </c>
      <c r="C158" s="7">
        <v>45264</v>
      </c>
      <c r="D158" t="s">
        <v>576</v>
      </c>
      <c r="E158" t="s">
        <v>47</v>
      </c>
      <c r="F158" t="s">
        <v>324</v>
      </c>
      <c r="G158" t="s">
        <v>535</v>
      </c>
      <c r="H158">
        <v>41</v>
      </c>
      <c r="I158" t="s">
        <v>781</v>
      </c>
      <c r="J158" t="s">
        <v>729</v>
      </c>
      <c r="K158" t="s">
        <v>559</v>
      </c>
      <c r="L158" t="s">
        <v>547</v>
      </c>
      <c r="M158">
        <v>982</v>
      </c>
      <c r="N158">
        <v>1</v>
      </c>
      <c r="O158">
        <v>982</v>
      </c>
      <c r="P158">
        <v>132</v>
      </c>
      <c r="Q158" t="s">
        <v>544</v>
      </c>
      <c r="R158" t="s">
        <v>757</v>
      </c>
    </row>
    <row r="159" spans="1:18" x14ac:dyDescent="0.3">
      <c r="A159">
        <v>8796</v>
      </c>
      <c r="B159" s="7">
        <v>45262</v>
      </c>
      <c r="C159" s="7">
        <v>45265</v>
      </c>
      <c r="D159" t="s">
        <v>577</v>
      </c>
      <c r="E159" t="s">
        <v>69</v>
      </c>
      <c r="F159" t="s">
        <v>325</v>
      </c>
      <c r="G159" t="s">
        <v>535</v>
      </c>
      <c r="H159">
        <v>22</v>
      </c>
      <c r="I159" t="s">
        <v>780</v>
      </c>
      <c r="J159" t="s">
        <v>730</v>
      </c>
      <c r="K159" t="s">
        <v>560</v>
      </c>
      <c r="L159" t="s">
        <v>551</v>
      </c>
      <c r="M159">
        <v>1496</v>
      </c>
      <c r="N159">
        <v>2</v>
      </c>
      <c r="O159">
        <v>2992</v>
      </c>
      <c r="P159">
        <v>2142</v>
      </c>
      <c r="Q159" t="s">
        <v>543</v>
      </c>
      <c r="R159" t="s">
        <v>755</v>
      </c>
    </row>
    <row r="160" spans="1:18" x14ac:dyDescent="0.3">
      <c r="A160">
        <v>8910</v>
      </c>
      <c r="B160" s="7">
        <v>45262</v>
      </c>
      <c r="C160" s="7">
        <v>45265</v>
      </c>
      <c r="D160" t="s">
        <v>575</v>
      </c>
      <c r="E160" t="s">
        <v>6</v>
      </c>
      <c r="F160" t="s">
        <v>326</v>
      </c>
      <c r="G160" t="s">
        <v>534</v>
      </c>
      <c r="H160">
        <v>55</v>
      </c>
      <c r="I160" t="s">
        <v>782</v>
      </c>
      <c r="J160" t="s">
        <v>731</v>
      </c>
      <c r="K160" t="s">
        <v>558</v>
      </c>
      <c r="L160" t="s">
        <v>549</v>
      </c>
      <c r="M160">
        <v>1415</v>
      </c>
      <c r="N160">
        <v>2</v>
      </c>
      <c r="O160">
        <v>2830</v>
      </c>
      <c r="P160">
        <v>1980</v>
      </c>
      <c r="Q160" t="s">
        <v>546</v>
      </c>
      <c r="R160" t="s">
        <v>758</v>
      </c>
    </row>
    <row r="161" spans="1:18" x14ac:dyDescent="0.3">
      <c r="A161">
        <v>8937</v>
      </c>
      <c r="B161" s="7">
        <v>45264</v>
      </c>
      <c r="C161" s="7">
        <v>45267</v>
      </c>
      <c r="D161" t="s">
        <v>576</v>
      </c>
      <c r="E161" t="s">
        <v>157</v>
      </c>
      <c r="F161" t="s">
        <v>327</v>
      </c>
      <c r="G161" t="s">
        <v>534</v>
      </c>
      <c r="H161">
        <v>23</v>
      </c>
      <c r="I161" t="s">
        <v>780</v>
      </c>
      <c r="J161" t="s">
        <v>732</v>
      </c>
      <c r="K161" t="s">
        <v>555</v>
      </c>
      <c r="L161" t="s">
        <v>550</v>
      </c>
      <c r="M161">
        <v>1806</v>
      </c>
      <c r="N161">
        <v>1</v>
      </c>
      <c r="O161">
        <v>1806</v>
      </c>
      <c r="P161">
        <v>956</v>
      </c>
      <c r="Q161" t="s">
        <v>543</v>
      </c>
      <c r="R161" t="s">
        <v>759</v>
      </c>
    </row>
    <row r="162" spans="1:18" x14ac:dyDescent="0.3">
      <c r="A162">
        <v>9206</v>
      </c>
      <c r="B162" s="7">
        <v>45265</v>
      </c>
      <c r="C162" s="7">
        <v>45268</v>
      </c>
      <c r="D162" t="s">
        <v>576</v>
      </c>
      <c r="E162" t="s">
        <v>43</v>
      </c>
      <c r="F162" t="s">
        <v>236</v>
      </c>
      <c r="G162" t="s">
        <v>535</v>
      </c>
      <c r="H162">
        <v>51</v>
      </c>
      <c r="I162" t="s">
        <v>782</v>
      </c>
      <c r="J162" t="s">
        <v>733</v>
      </c>
      <c r="K162" t="s">
        <v>559</v>
      </c>
      <c r="L162" t="s">
        <v>180</v>
      </c>
      <c r="M162">
        <v>1421</v>
      </c>
      <c r="N162">
        <v>1</v>
      </c>
      <c r="O162">
        <v>1421</v>
      </c>
      <c r="P162">
        <v>571</v>
      </c>
      <c r="Q162" t="s">
        <v>543</v>
      </c>
      <c r="R162" t="s">
        <v>754</v>
      </c>
    </row>
    <row r="163" spans="1:18" x14ac:dyDescent="0.3">
      <c r="A163">
        <v>9268</v>
      </c>
      <c r="B163" s="7">
        <v>45265</v>
      </c>
      <c r="C163" s="7">
        <v>45268</v>
      </c>
      <c r="D163" t="s">
        <v>576</v>
      </c>
      <c r="E163" t="s">
        <v>18</v>
      </c>
      <c r="F163" t="s">
        <v>181</v>
      </c>
      <c r="G163" t="s">
        <v>534</v>
      </c>
      <c r="H163">
        <v>39</v>
      </c>
      <c r="I163" t="s">
        <v>781</v>
      </c>
      <c r="J163" t="s">
        <v>734</v>
      </c>
      <c r="K163" t="s">
        <v>560</v>
      </c>
      <c r="L163" t="s">
        <v>548</v>
      </c>
      <c r="M163">
        <v>1042</v>
      </c>
      <c r="N163">
        <v>2</v>
      </c>
      <c r="O163">
        <v>2084</v>
      </c>
      <c r="P163">
        <v>1234</v>
      </c>
      <c r="Q163" t="s">
        <v>543</v>
      </c>
      <c r="R163" t="s">
        <v>756</v>
      </c>
    </row>
    <row r="164" spans="1:18" x14ac:dyDescent="0.3">
      <c r="A164">
        <v>9270</v>
      </c>
      <c r="B164" s="7">
        <v>45267</v>
      </c>
      <c r="C164" s="7">
        <v>45270</v>
      </c>
      <c r="D164" t="s">
        <v>576</v>
      </c>
      <c r="E164" t="s">
        <v>134</v>
      </c>
      <c r="F164" t="s">
        <v>328</v>
      </c>
      <c r="G164" t="s">
        <v>535</v>
      </c>
      <c r="H164">
        <v>26</v>
      </c>
      <c r="I164" t="s">
        <v>780</v>
      </c>
      <c r="J164" t="s">
        <v>735</v>
      </c>
      <c r="K164" t="s">
        <v>557</v>
      </c>
      <c r="L164" t="s">
        <v>547</v>
      </c>
      <c r="M164">
        <v>1931</v>
      </c>
      <c r="N164">
        <v>1</v>
      </c>
      <c r="O164">
        <v>1931</v>
      </c>
      <c r="P164">
        <v>1081</v>
      </c>
      <c r="Q164" t="s">
        <v>541</v>
      </c>
      <c r="R164" t="s">
        <v>760</v>
      </c>
    </row>
    <row r="165" spans="1:18" x14ac:dyDescent="0.3">
      <c r="A165">
        <v>9305</v>
      </c>
      <c r="B165" s="7">
        <v>45268</v>
      </c>
      <c r="C165" s="7">
        <v>45271</v>
      </c>
      <c r="D165" t="s">
        <v>576</v>
      </c>
      <c r="E165" t="s">
        <v>115</v>
      </c>
      <c r="F165" t="s">
        <v>329</v>
      </c>
      <c r="G165" t="s">
        <v>535</v>
      </c>
      <c r="H165">
        <v>33</v>
      </c>
      <c r="I165" t="s">
        <v>781</v>
      </c>
      <c r="J165" t="s">
        <v>736</v>
      </c>
      <c r="K165" t="s">
        <v>557</v>
      </c>
      <c r="L165" t="s">
        <v>551</v>
      </c>
      <c r="M165">
        <v>1793</v>
      </c>
      <c r="N165">
        <v>2</v>
      </c>
      <c r="O165">
        <v>3586</v>
      </c>
      <c r="P165">
        <v>2736</v>
      </c>
      <c r="Q165" t="s">
        <v>542</v>
      </c>
      <c r="R165" t="s">
        <v>761</v>
      </c>
    </row>
    <row r="166" spans="1:18" x14ac:dyDescent="0.3">
      <c r="A166">
        <v>9378</v>
      </c>
      <c r="B166" s="7">
        <v>45268</v>
      </c>
      <c r="C166" s="7">
        <v>45271</v>
      </c>
      <c r="D166" t="s">
        <v>576</v>
      </c>
      <c r="E166" t="s">
        <v>9</v>
      </c>
      <c r="F166" t="s">
        <v>330</v>
      </c>
      <c r="G166" t="s">
        <v>535</v>
      </c>
      <c r="H166">
        <v>49</v>
      </c>
      <c r="I166" t="s">
        <v>782</v>
      </c>
      <c r="J166" t="s">
        <v>737</v>
      </c>
      <c r="K166" t="s">
        <v>556</v>
      </c>
      <c r="L166" t="s">
        <v>549</v>
      </c>
      <c r="M166">
        <v>1039</v>
      </c>
      <c r="N166">
        <v>1</v>
      </c>
      <c r="O166">
        <v>1039</v>
      </c>
      <c r="P166">
        <v>189</v>
      </c>
      <c r="Q166" t="s">
        <v>543</v>
      </c>
      <c r="R166" t="s">
        <v>754</v>
      </c>
    </row>
    <row r="167" spans="1:18" x14ac:dyDescent="0.3">
      <c r="A167">
        <v>9420</v>
      </c>
      <c r="B167" s="7">
        <v>45270</v>
      </c>
      <c r="C167" s="7">
        <v>45273</v>
      </c>
      <c r="D167" t="s">
        <v>576</v>
      </c>
      <c r="E167" t="s">
        <v>98</v>
      </c>
      <c r="F167" t="s">
        <v>331</v>
      </c>
      <c r="G167" t="s">
        <v>534</v>
      </c>
      <c r="H167">
        <v>56</v>
      </c>
      <c r="I167" t="s">
        <v>782</v>
      </c>
      <c r="J167" t="s">
        <v>738</v>
      </c>
      <c r="K167" t="s">
        <v>556</v>
      </c>
      <c r="L167" t="s">
        <v>550</v>
      </c>
      <c r="M167">
        <v>861</v>
      </c>
      <c r="N167">
        <v>3</v>
      </c>
      <c r="O167">
        <v>2583</v>
      </c>
      <c r="P167">
        <v>1733</v>
      </c>
      <c r="Q167" t="s">
        <v>544</v>
      </c>
      <c r="R167" t="s">
        <v>754</v>
      </c>
    </row>
    <row r="168" spans="1:18" x14ac:dyDescent="0.3">
      <c r="A168">
        <v>9467</v>
      </c>
      <c r="B168" s="7">
        <v>45271</v>
      </c>
      <c r="C168" s="7">
        <v>45274</v>
      </c>
      <c r="D168" t="s">
        <v>576</v>
      </c>
      <c r="E168" t="s">
        <v>58</v>
      </c>
      <c r="F168" t="s">
        <v>332</v>
      </c>
      <c r="G168" t="s">
        <v>535</v>
      </c>
      <c r="H168">
        <v>31</v>
      </c>
      <c r="I168" t="s">
        <v>781</v>
      </c>
      <c r="J168" t="s">
        <v>740</v>
      </c>
      <c r="K168" t="s">
        <v>558</v>
      </c>
      <c r="L168" t="s">
        <v>180</v>
      </c>
      <c r="M168">
        <v>1149</v>
      </c>
      <c r="N168">
        <v>3</v>
      </c>
      <c r="O168">
        <v>3447</v>
      </c>
      <c r="P168">
        <v>2597</v>
      </c>
      <c r="Q168" t="s">
        <v>545</v>
      </c>
      <c r="R168" t="s">
        <v>754</v>
      </c>
    </row>
    <row r="169" spans="1:18" x14ac:dyDescent="0.3">
      <c r="A169">
        <v>9512</v>
      </c>
      <c r="B169" s="7">
        <v>45273</v>
      </c>
      <c r="C169" s="7">
        <v>45276</v>
      </c>
      <c r="D169" t="s">
        <v>576</v>
      </c>
      <c r="E169" t="s">
        <v>84</v>
      </c>
      <c r="F169" t="s">
        <v>333</v>
      </c>
      <c r="G169" t="s">
        <v>534</v>
      </c>
      <c r="H169">
        <v>24</v>
      </c>
      <c r="I169" t="s">
        <v>780</v>
      </c>
      <c r="J169" t="s">
        <v>741</v>
      </c>
      <c r="K169" t="s">
        <v>555</v>
      </c>
      <c r="L169" t="s">
        <v>180</v>
      </c>
      <c r="M169">
        <v>1817</v>
      </c>
      <c r="N169">
        <v>3</v>
      </c>
      <c r="O169">
        <v>5451</v>
      </c>
      <c r="P169">
        <v>4601</v>
      </c>
      <c r="Q169" t="s">
        <v>541</v>
      </c>
      <c r="R169" t="s">
        <v>754</v>
      </c>
    </row>
    <row r="170" spans="1:18" x14ac:dyDescent="0.3">
      <c r="A170">
        <v>9603</v>
      </c>
      <c r="B170" s="7">
        <v>45274</v>
      </c>
      <c r="C170" s="7">
        <v>45277</v>
      </c>
      <c r="D170" t="s">
        <v>576</v>
      </c>
      <c r="E170" t="s">
        <v>34</v>
      </c>
      <c r="F170" t="s">
        <v>351</v>
      </c>
      <c r="G170" t="s">
        <v>534</v>
      </c>
      <c r="H170">
        <v>37</v>
      </c>
      <c r="I170" t="s">
        <v>781</v>
      </c>
      <c r="J170" t="s">
        <v>742</v>
      </c>
      <c r="K170" t="s">
        <v>555</v>
      </c>
      <c r="L170" t="s">
        <v>180</v>
      </c>
      <c r="M170">
        <v>1691</v>
      </c>
      <c r="N170">
        <v>1</v>
      </c>
      <c r="O170">
        <v>1691</v>
      </c>
      <c r="P170">
        <v>841</v>
      </c>
      <c r="Q170" t="s">
        <v>546</v>
      </c>
      <c r="R170" t="s">
        <v>754</v>
      </c>
    </row>
    <row r="171" spans="1:18" x14ac:dyDescent="0.3">
      <c r="A171">
        <v>9640</v>
      </c>
      <c r="B171" s="7">
        <v>45274</v>
      </c>
      <c r="C171" s="7">
        <v>45277</v>
      </c>
      <c r="D171" t="s">
        <v>576</v>
      </c>
      <c r="E171" t="s">
        <v>143</v>
      </c>
      <c r="F171" t="s">
        <v>334</v>
      </c>
      <c r="G171" t="s">
        <v>534</v>
      </c>
      <c r="H171">
        <v>28</v>
      </c>
      <c r="I171" t="s">
        <v>780</v>
      </c>
      <c r="J171" t="s">
        <v>743</v>
      </c>
      <c r="K171" t="s">
        <v>555</v>
      </c>
      <c r="L171" t="s">
        <v>547</v>
      </c>
      <c r="M171">
        <v>1071</v>
      </c>
      <c r="N171">
        <v>2</v>
      </c>
      <c r="O171">
        <v>2142</v>
      </c>
      <c r="P171">
        <v>1292</v>
      </c>
      <c r="Q171" t="s">
        <v>541</v>
      </c>
      <c r="R171" t="s">
        <v>756</v>
      </c>
    </row>
    <row r="172" spans="1:18" x14ac:dyDescent="0.3">
      <c r="A172">
        <v>9641</v>
      </c>
      <c r="B172" s="7">
        <v>45274</v>
      </c>
      <c r="C172" s="7">
        <v>45277</v>
      </c>
      <c r="D172" t="s">
        <v>576</v>
      </c>
      <c r="E172" t="s">
        <v>106</v>
      </c>
      <c r="F172" t="s">
        <v>335</v>
      </c>
      <c r="G172" t="s">
        <v>535</v>
      </c>
      <c r="H172">
        <v>50</v>
      </c>
      <c r="I172" t="s">
        <v>782</v>
      </c>
      <c r="J172" t="s">
        <v>744</v>
      </c>
      <c r="K172" t="s">
        <v>559</v>
      </c>
      <c r="L172" t="s">
        <v>550</v>
      </c>
      <c r="M172">
        <v>1613</v>
      </c>
      <c r="N172">
        <v>1</v>
      </c>
      <c r="O172">
        <v>1613</v>
      </c>
      <c r="P172">
        <v>763</v>
      </c>
      <c r="Q172" t="s">
        <v>541</v>
      </c>
      <c r="R172" t="s">
        <v>760</v>
      </c>
    </row>
    <row r="173" spans="1:18" x14ac:dyDescent="0.3">
      <c r="A173">
        <v>9643</v>
      </c>
      <c r="B173" s="7">
        <v>45277</v>
      </c>
      <c r="C173" s="7">
        <v>45280</v>
      </c>
      <c r="D173" t="s">
        <v>576</v>
      </c>
      <c r="E173" t="s">
        <v>164</v>
      </c>
      <c r="F173" t="s">
        <v>336</v>
      </c>
      <c r="G173" t="s">
        <v>534</v>
      </c>
      <c r="H173">
        <v>43</v>
      </c>
      <c r="I173" t="s">
        <v>781</v>
      </c>
      <c r="J173" t="s">
        <v>745</v>
      </c>
      <c r="K173" t="s">
        <v>555</v>
      </c>
      <c r="L173" t="s">
        <v>547</v>
      </c>
      <c r="M173">
        <v>1940</v>
      </c>
      <c r="N173">
        <v>1</v>
      </c>
      <c r="O173">
        <v>1940</v>
      </c>
      <c r="P173">
        <v>1090</v>
      </c>
      <c r="Q173" t="s">
        <v>542</v>
      </c>
      <c r="R173" t="s">
        <v>761</v>
      </c>
    </row>
    <row r="174" spans="1:18" x14ac:dyDescent="0.3">
      <c r="A174">
        <v>9726</v>
      </c>
      <c r="B174" s="7">
        <v>45277</v>
      </c>
      <c r="C174" s="7">
        <v>45280</v>
      </c>
      <c r="D174" t="s">
        <v>575</v>
      </c>
      <c r="E174" t="s">
        <v>27</v>
      </c>
      <c r="F174" t="s">
        <v>337</v>
      </c>
      <c r="G174" t="s">
        <v>534</v>
      </c>
      <c r="H174">
        <v>52</v>
      </c>
      <c r="I174" t="s">
        <v>782</v>
      </c>
      <c r="J174" t="s">
        <v>746</v>
      </c>
      <c r="K174" t="s">
        <v>557</v>
      </c>
      <c r="L174" t="s">
        <v>548</v>
      </c>
      <c r="M174">
        <v>1302</v>
      </c>
      <c r="N174">
        <v>2</v>
      </c>
      <c r="O174">
        <v>2604</v>
      </c>
      <c r="P174">
        <v>1754</v>
      </c>
      <c r="Q174" t="s">
        <v>543</v>
      </c>
      <c r="R174" t="s">
        <v>757</v>
      </c>
    </row>
    <row r="175" spans="1:18" x14ac:dyDescent="0.3">
      <c r="A175">
        <v>9760</v>
      </c>
      <c r="B175" s="7">
        <v>45280</v>
      </c>
      <c r="C175" s="7">
        <v>45283</v>
      </c>
      <c r="D175" t="s">
        <v>575</v>
      </c>
      <c r="E175" t="s">
        <v>172</v>
      </c>
      <c r="F175" t="s">
        <v>338</v>
      </c>
      <c r="G175" t="s">
        <v>535</v>
      </c>
      <c r="H175">
        <v>34</v>
      </c>
      <c r="I175" t="s">
        <v>781</v>
      </c>
      <c r="J175" t="s">
        <v>747</v>
      </c>
      <c r="K175" t="s">
        <v>556</v>
      </c>
      <c r="L175" t="s">
        <v>547</v>
      </c>
      <c r="M175">
        <v>961</v>
      </c>
      <c r="N175">
        <v>3</v>
      </c>
      <c r="O175">
        <v>2883</v>
      </c>
      <c r="P175">
        <v>2033</v>
      </c>
      <c r="Q175" t="s">
        <v>544</v>
      </c>
      <c r="R175" t="s">
        <v>755</v>
      </c>
    </row>
    <row r="176" spans="1:18" x14ac:dyDescent="0.3">
      <c r="A176">
        <v>9768</v>
      </c>
      <c r="B176" s="7">
        <v>45283</v>
      </c>
      <c r="C176" s="7">
        <v>45286</v>
      </c>
      <c r="D176" t="s">
        <v>575</v>
      </c>
      <c r="E176" t="s">
        <v>151</v>
      </c>
      <c r="F176" t="s">
        <v>339</v>
      </c>
      <c r="G176" t="s">
        <v>534</v>
      </c>
      <c r="H176">
        <v>44</v>
      </c>
      <c r="I176" t="s">
        <v>781</v>
      </c>
      <c r="J176" t="s">
        <v>748</v>
      </c>
      <c r="K176" t="s">
        <v>554</v>
      </c>
      <c r="L176" t="s">
        <v>547</v>
      </c>
      <c r="M176">
        <v>1837</v>
      </c>
      <c r="N176">
        <v>2</v>
      </c>
      <c r="O176">
        <v>3674</v>
      </c>
      <c r="P176">
        <v>2824</v>
      </c>
      <c r="Q176" t="s">
        <v>543</v>
      </c>
      <c r="R176" t="s">
        <v>758</v>
      </c>
    </row>
    <row r="177" spans="1:18" x14ac:dyDescent="0.3">
      <c r="A177">
        <v>9806</v>
      </c>
      <c r="B177" s="7">
        <v>45286</v>
      </c>
      <c r="C177" s="7">
        <v>45289</v>
      </c>
      <c r="D177" t="s">
        <v>576</v>
      </c>
      <c r="E177" t="s">
        <v>61</v>
      </c>
      <c r="F177" t="s">
        <v>340</v>
      </c>
      <c r="G177" t="s">
        <v>534</v>
      </c>
      <c r="H177">
        <v>47</v>
      </c>
      <c r="I177" t="s">
        <v>782</v>
      </c>
      <c r="J177" t="s">
        <v>749</v>
      </c>
      <c r="K177" t="s">
        <v>554</v>
      </c>
      <c r="L177" t="s">
        <v>547</v>
      </c>
      <c r="M177">
        <v>1132</v>
      </c>
      <c r="N177">
        <v>1</v>
      </c>
      <c r="O177">
        <v>1132</v>
      </c>
      <c r="P177">
        <v>282</v>
      </c>
      <c r="Q177" t="s">
        <v>545</v>
      </c>
      <c r="R177" t="s">
        <v>759</v>
      </c>
    </row>
    <row r="178" spans="1:18" x14ac:dyDescent="0.3">
      <c r="A178">
        <v>9812</v>
      </c>
      <c r="B178" s="7">
        <v>45289</v>
      </c>
      <c r="C178" s="7">
        <v>45292</v>
      </c>
      <c r="D178" t="s">
        <v>575</v>
      </c>
      <c r="E178" t="s">
        <v>122</v>
      </c>
      <c r="F178" t="s">
        <v>212</v>
      </c>
      <c r="G178" t="s">
        <v>535</v>
      </c>
      <c r="H178">
        <v>38</v>
      </c>
      <c r="I178" t="s">
        <v>781</v>
      </c>
      <c r="J178" t="s">
        <v>750</v>
      </c>
      <c r="K178" t="s">
        <v>560</v>
      </c>
      <c r="L178" t="s">
        <v>547</v>
      </c>
      <c r="M178">
        <v>1476</v>
      </c>
      <c r="N178">
        <v>2</v>
      </c>
      <c r="O178">
        <v>2952</v>
      </c>
      <c r="P178">
        <v>2102</v>
      </c>
      <c r="Q178" t="s">
        <v>541</v>
      </c>
      <c r="R178" t="s">
        <v>754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D255-335F-4EFD-B102-A1BAB85A9DED}">
  <dimension ref="B1:E18"/>
  <sheetViews>
    <sheetView showGridLines="0" workbookViewId="0">
      <selection activeCell="U39" sqref="U39"/>
    </sheetView>
  </sheetViews>
  <sheetFormatPr defaultRowHeight="14.4" x14ac:dyDescent="0.3"/>
  <cols>
    <col min="2" max="2" width="13.44140625" bestFit="1" customWidth="1"/>
    <col min="3" max="3" width="23" bestFit="1" customWidth="1"/>
    <col min="4" max="4" width="21.109375" bestFit="1" customWidth="1"/>
  </cols>
  <sheetData>
    <row r="1" spans="2:5" ht="23.4" x14ac:dyDescent="0.45">
      <c r="B1" s="9" t="s">
        <v>789</v>
      </c>
      <c r="D1" s="9"/>
      <c r="E1" s="9"/>
    </row>
    <row r="2" spans="2:5" ht="23.4" x14ac:dyDescent="0.45">
      <c r="E2" s="9"/>
    </row>
    <row r="3" spans="2:5" ht="23.4" x14ac:dyDescent="0.45">
      <c r="E3" s="9"/>
    </row>
    <row r="5" spans="2:5" ht="18" x14ac:dyDescent="0.35">
      <c r="B5" s="16" t="s">
        <v>790</v>
      </c>
      <c r="C5" s="17" t="s">
        <v>762</v>
      </c>
      <c r="D5" s="17" t="s">
        <v>783</v>
      </c>
    </row>
    <row r="6" spans="2:5" ht="18" x14ac:dyDescent="0.35">
      <c r="B6" s="18" t="s">
        <v>764</v>
      </c>
      <c r="C6" s="20">
        <v>17886</v>
      </c>
      <c r="D6" s="22">
        <v>11</v>
      </c>
    </row>
    <row r="7" spans="2:5" ht="18" x14ac:dyDescent="0.35">
      <c r="B7" s="18" t="s">
        <v>765</v>
      </c>
      <c r="C7" s="20">
        <v>26290</v>
      </c>
      <c r="D7" s="22">
        <v>12</v>
      </c>
    </row>
    <row r="8" spans="2:5" ht="18" x14ac:dyDescent="0.35">
      <c r="B8" s="18" t="s">
        <v>766</v>
      </c>
      <c r="C8" s="20">
        <v>25012</v>
      </c>
      <c r="D8" s="22">
        <v>14</v>
      </c>
    </row>
    <row r="9" spans="2:5" ht="18" x14ac:dyDescent="0.35">
      <c r="B9" s="18" t="s">
        <v>767</v>
      </c>
      <c r="C9" s="20">
        <v>28680</v>
      </c>
      <c r="D9" s="22">
        <v>11</v>
      </c>
    </row>
    <row r="10" spans="2:5" ht="18" x14ac:dyDescent="0.35">
      <c r="B10" s="18" t="s">
        <v>768</v>
      </c>
      <c r="C10" s="20">
        <v>38748</v>
      </c>
      <c r="D10" s="22">
        <v>18</v>
      </c>
    </row>
    <row r="11" spans="2:5" ht="18" x14ac:dyDescent="0.35">
      <c r="B11" s="18" t="s">
        <v>769</v>
      </c>
      <c r="C11" s="20">
        <v>30998</v>
      </c>
      <c r="D11" s="22">
        <v>12</v>
      </c>
    </row>
    <row r="12" spans="2:5" ht="18" x14ac:dyDescent="0.35">
      <c r="B12" s="18" t="s">
        <v>770</v>
      </c>
      <c r="C12" s="20">
        <v>25969</v>
      </c>
      <c r="D12" s="22">
        <v>9</v>
      </c>
    </row>
    <row r="13" spans="2:5" ht="18" x14ac:dyDescent="0.35">
      <c r="B13" s="18" t="s">
        <v>771</v>
      </c>
      <c r="C13" s="20">
        <v>19919</v>
      </c>
      <c r="D13" s="22">
        <v>7</v>
      </c>
    </row>
    <row r="14" spans="2:5" ht="18" x14ac:dyDescent="0.35">
      <c r="B14" s="19" t="s">
        <v>772</v>
      </c>
      <c r="C14" s="21">
        <v>79759</v>
      </c>
      <c r="D14" s="23">
        <v>32</v>
      </c>
    </row>
    <row r="15" spans="2:5" ht="18" x14ac:dyDescent="0.35">
      <c r="B15" s="18" t="s">
        <v>773</v>
      </c>
      <c r="C15" s="20">
        <v>59393</v>
      </c>
      <c r="D15" s="22">
        <v>23</v>
      </c>
    </row>
    <row r="16" spans="2:5" ht="18" x14ac:dyDescent="0.35">
      <c r="B16" s="18" t="s">
        <v>774</v>
      </c>
      <c r="C16" s="20">
        <v>15444</v>
      </c>
      <c r="D16" s="22">
        <v>7</v>
      </c>
    </row>
    <row r="17" spans="2:4" ht="18" x14ac:dyDescent="0.35">
      <c r="B17" s="18" t="s">
        <v>775</v>
      </c>
      <c r="C17" s="20">
        <v>50783</v>
      </c>
      <c r="D17" s="22">
        <v>21</v>
      </c>
    </row>
    <row r="18" spans="2:4" ht="18" x14ac:dyDescent="0.35">
      <c r="B18" s="18" t="s">
        <v>784</v>
      </c>
      <c r="C18" s="20">
        <v>418881</v>
      </c>
      <c r="D18" s="22">
        <v>177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6EAEC-325E-424C-8DD3-1B685129470F}">
  <dimension ref="C2:D16"/>
  <sheetViews>
    <sheetView showGridLines="0" workbookViewId="0">
      <selection activeCell="T11" sqref="T11"/>
    </sheetView>
  </sheetViews>
  <sheetFormatPr defaultRowHeight="14.4" x14ac:dyDescent="0.3"/>
  <cols>
    <col min="3" max="3" width="13.33203125" bestFit="1" customWidth="1"/>
    <col min="4" max="4" width="22.5546875" bestFit="1" customWidth="1"/>
    <col min="6" max="11" width="8.77734375" bestFit="1" customWidth="1"/>
  </cols>
  <sheetData>
    <row r="2" spans="3:4" ht="23.4" x14ac:dyDescent="0.45">
      <c r="C2" s="9" t="s">
        <v>787</v>
      </c>
    </row>
    <row r="8" spans="3:4" ht="18" x14ac:dyDescent="0.35">
      <c r="C8" s="16" t="s">
        <v>537</v>
      </c>
      <c r="D8" s="17" t="s">
        <v>762</v>
      </c>
    </row>
    <row r="9" spans="3:4" ht="18" x14ac:dyDescent="0.35">
      <c r="C9" s="18" t="s">
        <v>559</v>
      </c>
      <c r="D9" s="20">
        <v>26804</v>
      </c>
    </row>
    <row r="10" spans="3:4" ht="18" x14ac:dyDescent="0.35">
      <c r="C10" s="18" t="s">
        <v>561</v>
      </c>
      <c r="D10" s="20">
        <v>30199</v>
      </c>
    </row>
    <row r="11" spans="3:4" ht="18" x14ac:dyDescent="0.35">
      <c r="C11" s="18" t="s">
        <v>558</v>
      </c>
      <c r="D11" s="20">
        <v>40409</v>
      </c>
    </row>
    <row r="12" spans="3:4" ht="18" x14ac:dyDescent="0.35">
      <c r="C12" s="18" t="s">
        <v>560</v>
      </c>
      <c r="D12" s="20">
        <v>45647</v>
      </c>
    </row>
    <row r="13" spans="3:4" ht="18" x14ac:dyDescent="0.35">
      <c r="C13" s="18" t="s">
        <v>555</v>
      </c>
      <c r="D13" s="20">
        <v>60622</v>
      </c>
    </row>
    <row r="14" spans="3:4" ht="18" x14ac:dyDescent="0.35">
      <c r="C14" s="18" t="s">
        <v>557</v>
      </c>
      <c r="D14" s="20">
        <v>69831</v>
      </c>
    </row>
    <row r="15" spans="3:4" ht="18" x14ac:dyDescent="0.35">
      <c r="C15" s="18" t="s">
        <v>554</v>
      </c>
      <c r="D15" s="20">
        <v>72424</v>
      </c>
    </row>
    <row r="16" spans="3:4" ht="18" x14ac:dyDescent="0.35">
      <c r="C16" s="19" t="s">
        <v>556</v>
      </c>
      <c r="D16" s="21">
        <v>72945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CDDDF-04A2-4B84-A9A4-5082C3A809BC}">
  <dimension ref="A2:M45"/>
  <sheetViews>
    <sheetView showGridLines="0" workbookViewId="0">
      <selection activeCell="M21" sqref="M21"/>
    </sheetView>
  </sheetViews>
  <sheetFormatPr defaultRowHeight="14.4" x14ac:dyDescent="0.3"/>
  <cols>
    <col min="2" max="2" width="12.44140625" bestFit="1" customWidth="1"/>
    <col min="3" max="3" width="17.88671875" bestFit="1" customWidth="1"/>
    <col min="6" max="6" width="12.44140625" bestFit="1" customWidth="1"/>
    <col min="7" max="7" width="16.6640625" bestFit="1" customWidth="1"/>
    <col min="9" max="9" width="12.44140625" bestFit="1" customWidth="1"/>
    <col min="10" max="10" width="13.109375" bestFit="1" customWidth="1"/>
    <col min="12" max="12" width="12.44140625" bestFit="1" customWidth="1"/>
    <col min="13" max="13" width="10.44140625" bestFit="1" customWidth="1"/>
  </cols>
  <sheetData>
    <row r="2" spans="1:13" ht="23.4" x14ac:dyDescent="0.45">
      <c r="B2" s="9"/>
    </row>
    <row r="7" spans="1:13" x14ac:dyDescent="0.3">
      <c r="B7" s="10" t="s">
        <v>763</v>
      </c>
      <c r="C7" s="11" t="s">
        <v>762</v>
      </c>
      <c r="F7" s="10" t="s">
        <v>763</v>
      </c>
      <c r="G7" s="11" t="s">
        <v>783</v>
      </c>
      <c r="I7" s="10" t="s">
        <v>763</v>
      </c>
      <c r="J7" s="11" t="s">
        <v>785</v>
      </c>
      <c r="L7" s="10" t="s">
        <v>763</v>
      </c>
      <c r="M7" s="11" t="s">
        <v>786</v>
      </c>
    </row>
    <row r="8" spans="1:13" x14ac:dyDescent="0.3">
      <c r="B8" s="12" t="s">
        <v>764</v>
      </c>
      <c r="C8" s="24">
        <v>17886</v>
      </c>
      <c r="F8" s="12" t="s">
        <v>764</v>
      </c>
      <c r="G8" s="11">
        <v>11</v>
      </c>
      <c r="I8" s="12" t="s">
        <v>764</v>
      </c>
      <c r="J8" s="24">
        <v>8536</v>
      </c>
      <c r="L8" s="12" t="s">
        <v>764</v>
      </c>
      <c r="M8" s="11">
        <v>13</v>
      </c>
    </row>
    <row r="9" spans="1:13" x14ac:dyDescent="0.3">
      <c r="B9" s="12" t="s">
        <v>765</v>
      </c>
      <c r="C9" s="24">
        <v>26290</v>
      </c>
      <c r="F9" s="12" t="s">
        <v>765</v>
      </c>
      <c r="G9" s="11">
        <v>12</v>
      </c>
      <c r="I9" s="12" t="s">
        <v>765</v>
      </c>
      <c r="J9" s="24">
        <v>16090</v>
      </c>
      <c r="L9" s="12" t="s">
        <v>765</v>
      </c>
      <c r="M9" s="11">
        <v>20</v>
      </c>
    </row>
    <row r="10" spans="1:13" x14ac:dyDescent="0.3">
      <c r="B10" s="12" t="s">
        <v>766</v>
      </c>
      <c r="C10" s="24">
        <v>25012</v>
      </c>
      <c r="F10" s="12" t="s">
        <v>766</v>
      </c>
      <c r="G10" s="11">
        <v>14</v>
      </c>
      <c r="I10" s="12" t="s">
        <v>766</v>
      </c>
      <c r="J10" s="24">
        <v>13112</v>
      </c>
      <c r="L10" s="12" t="s">
        <v>766</v>
      </c>
      <c r="M10" s="11">
        <v>18</v>
      </c>
    </row>
    <row r="11" spans="1:13" x14ac:dyDescent="0.3">
      <c r="B11" s="12" t="s">
        <v>767</v>
      </c>
      <c r="C11" s="24">
        <v>28680</v>
      </c>
      <c r="F11" s="12" t="s">
        <v>767</v>
      </c>
      <c r="G11" s="11">
        <v>11</v>
      </c>
      <c r="I11" s="12" t="s">
        <v>767</v>
      </c>
      <c r="J11" s="24">
        <v>19330</v>
      </c>
      <c r="L11" s="12" t="s">
        <v>767</v>
      </c>
      <c r="M11" s="11">
        <v>20</v>
      </c>
    </row>
    <row r="12" spans="1:13" x14ac:dyDescent="0.3">
      <c r="B12" s="12" t="s">
        <v>768</v>
      </c>
      <c r="C12" s="24">
        <v>38748</v>
      </c>
      <c r="F12" s="12" t="s">
        <v>768</v>
      </c>
      <c r="G12" s="11">
        <v>18</v>
      </c>
      <c r="I12" s="12" t="s">
        <v>768</v>
      </c>
      <c r="J12" s="24">
        <v>23448</v>
      </c>
      <c r="L12" s="12" t="s">
        <v>768</v>
      </c>
      <c r="M12" s="11">
        <v>27</v>
      </c>
    </row>
    <row r="13" spans="1:13" x14ac:dyDescent="0.3">
      <c r="B13" s="12" t="s">
        <v>769</v>
      </c>
      <c r="C13" s="24">
        <v>30998</v>
      </c>
      <c r="F13" s="12" t="s">
        <v>769</v>
      </c>
      <c r="G13" s="11">
        <v>12</v>
      </c>
      <c r="I13" s="12" t="s">
        <v>769</v>
      </c>
      <c r="J13" s="24">
        <v>20798</v>
      </c>
      <c r="L13" s="12" t="s">
        <v>769</v>
      </c>
      <c r="M13" s="11">
        <v>22</v>
      </c>
    </row>
    <row r="14" spans="1:13" x14ac:dyDescent="0.3">
      <c r="A14" t="s">
        <v>751</v>
      </c>
      <c r="B14" s="12" t="s">
        <v>770</v>
      </c>
      <c r="C14" s="24">
        <v>25969</v>
      </c>
      <c r="F14" s="12" t="s">
        <v>770</v>
      </c>
      <c r="G14" s="11">
        <v>9</v>
      </c>
      <c r="I14" s="12" t="s">
        <v>770</v>
      </c>
      <c r="J14" s="24">
        <v>18319</v>
      </c>
      <c r="L14" s="12" t="s">
        <v>770</v>
      </c>
      <c r="M14" s="11">
        <v>17</v>
      </c>
    </row>
    <row r="15" spans="1:13" x14ac:dyDescent="0.3">
      <c r="B15" s="12" t="s">
        <v>771</v>
      </c>
      <c r="C15" s="24">
        <v>19919</v>
      </c>
      <c r="F15" s="12" t="s">
        <v>771</v>
      </c>
      <c r="G15" s="11">
        <v>7</v>
      </c>
      <c r="I15" s="12" t="s">
        <v>771</v>
      </c>
      <c r="J15" s="24">
        <v>13969</v>
      </c>
      <c r="L15" s="12" t="s">
        <v>771</v>
      </c>
      <c r="M15" s="11">
        <v>12</v>
      </c>
    </row>
    <row r="16" spans="1:13" x14ac:dyDescent="0.3">
      <c r="B16" s="12" t="s">
        <v>772</v>
      </c>
      <c r="C16" s="24">
        <v>79759</v>
      </c>
      <c r="F16" s="12" t="s">
        <v>772</v>
      </c>
      <c r="G16" s="11">
        <v>32</v>
      </c>
      <c r="I16" s="12" t="s">
        <v>772</v>
      </c>
      <c r="J16" s="24">
        <v>52559</v>
      </c>
      <c r="L16" s="12" t="s">
        <v>772</v>
      </c>
      <c r="M16" s="11">
        <v>55</v>
      </c>
    </row>
    <row r="17" spans="2:13" x14ac:dyDescent="0.3">
      <c r="B17" s="12" t="s">
        <v>773</v>
      </c>
      <c r="C17" s="24">
        <v>59393</v>
      </c>
      <c r="F17" s="12" t="s">
        <v>773</v>
      </c>
      <c r="G17" s="11">
        <v>23</v>
      </c>
      <c r="I17" s="12" t="s">
        <v>773</v>
      </c>
      <c r="J17" s="24">
        <v>39843</v>
      </c>
      <c r="L17" s="12" t="s">
        <v>773</v>
      </c>
      <c r="M17" s="11">
        <v>39</v>
      </c>
    </row>
    <row r="18" spans="2:13" x14ac:dyDescent="0.3">
      <c r="B18" s="12" t="s">
        <v>774</v>
      </c>
      <c r="C18" s="24">
        <v>15444</v>
      </c>
      <c r="F18" s="12" t="s">
        <v>774</v>
      </c>
      <c r="G18" s="11">
        <v>7</v>
      </c>
      <c r="I18" s="12" t="s">
        <v>774</v>
      </c>
      <c r="J18" s="24">
        <v>9494</v>
      </c>
      <c r="L18" s="12" t="s">
        <v>774</v>
      </c>
      <c r="M18" s="11">
        <v>11</v>
      </c>
    </row>
    <row r="19" spans="2:13" x14ac:dyDescent="0.3">
      <c r="B19" s="12" t="s">
        <v>775</v>
      </c>
      <c r="C19" s="24">
        <v>50783</v>
      </c>
      <c r="F19" s="12" t="s">
        <v>775</v>
      </c>
      <c r="G19" s="11">
        <v>21</v>
      </c>
      <c r="I19" s="12" t="s">
        <v>775</v>
      </c>
      <c r="J19" s="24">
        <v>32933</v>
      </c>
      <c r="L19" s="12" t="s">
        <v>775</v>
      </c>
      <c r="M19" s="11">
        <v>37</v>
      </c>
    </row>
    <row r="20" spans="2:13" x14ac:dyDescent="0.3">
      <c r="B20" s="12" t="s">
        <v>784</v>
      </c>
      <c r="C20" s="24">
        <v>418881</v>
      </c>
      <c r="F20" s="12" t="s">
        <v>784</v>
      </c>
      <c r="G20" s="11">
        <v>177</v>
      </c>
      <c r="I20" s="12" t="s">
        <v>784</v>
      </c>
      <c r="J20" s="24">
        <v>268431</v>
      </c>
      <c r="L20" s="12" t="s">
        <v>784</v>
      </c>
      <c r="M20" s="11">
        <v>291</v>
      </c>
    </row>
    <row r="21" spans="2:13" x14ac:dyDescent="0.3">
      <c r="B21" s="46"/>
      <c r="C21" s="47">
        <f>GETPIVOTDATA("TOTAL SALES",$B$7)</f>
        <v>418881</v>
      </c>
      <c r="F21" s="46"/>
      <c r="G21">
        <f>GETPIVOTDATA("ORDER ID",$F$7)</f>
        <v>177</v>
      </c>
      <c r="I21" s="46"/>
      <c r="J21" s="47">
        <f>GETPIVOTDATA("PROFIT",$I$7)</f>
        <v>268431</v>
      </c>
      <c r="L21" s="46"/>
      <c r="M21">
        <f>GETPIVOTDATA("QTY",$L$7)</f>
        <v>291</v>
      </c>
    </row>
    <row r="31" spans="2:13" ht="23.4" x14ac:dyDescent="0.45">
      <c r="B31" s="30" t="s">
        <v>794</v>
      </c>
    </row>
    <row r="35" spans="2:3" ht="18" x14ac:dyDescent="0.35">
      <c r="B35" s="16" t="s">
        <v>793</v>
      </c>
      <c r="C35" s="17" t="s">
        <v>792</v>
      </c>
    </row>
    <row r="36" spans="2:3" ht="18" x14ac:dyDescent="0.35">
      <c r="B36" s="18" t="s">
        <v>559</v>
      </c>
      <c r="C36" s="32">
        <v>0.61945978212207131</v>
      </c>
    </row>
    <row r="37" spans="2:3" ht="18" x14ac:dyDescent="0.35">
      <c r="B37" s="18" t="s">
        <v>560</v>
      </c>
      <c r="C37" s="32">
        <v>0.66481915569478822</v>
      </c>
    </row>
    <row r="38" spans="2:3" ht="18" x14ac:dyDescent="0.35">
      <c r="B38" s="18" t="s">
        <v>554</v>
      </c>
      <c r="C38" s="32">
        <v>0.64790677123605434</v>
      </c>
    </row>
    <row r="39" spans="2:3" ht="18" x14ac:dyDescent="0.35">
      <c r="B39" s="18" t="s">
        <v>555</v>
      </c>
      <c r="C39" s="32">
        <v>0.62142456533931578</v>
      </c>
    </row>
    <row r="40" spans="2:3" ht="18" x14ac:dyDescent="0.35">
      <c r="B40" s="18" t="s">
        <v>561</v>
      </c>
      <c r="C40" s="32">
        <v>0.66224047153879273</v>
      </c>
    </row>
    <row r="41" spans="2:3" ht="18" x14ac:dyDescent="0.35">
      <c r="B41" s="18" t="s">
        <v>557</v>
      </c>
      <c r="C41" s="32">
        <v>0.68352164511463387</v>
      </c>
    </row>
    <row r="42" spans="2:3" ht="18" x14ac:dyDescent="0.35">
      <c r="B42" s="18" t="s">
        <v>558</v>
      </c>
      <c r="C42" s="32">
        <v>0.66344131257888095</v>
      </c>
    </row>
    <row r="43" spans="2:3" ht="18" x14ac:dyDescent="0.35">
      <c r="B43" s="18" t="s">
        <v>556</v>
      </c>
      <c r="C43" s="32">
        <v>0.58050586057988895</v>
      </c>
    </row>
    <row r="44" spans="2:3" ht="18" x14ac:dyDescent="0.35">
      <c r="B44" s="18" t="s">
        <v>784</v>
      </c>
      <c r="C44" s="32">
        <v>0.64082877953404427</v>
      </c>
    </row>
    <row r="45" spans="2:3" x14ac:dyDescent="0.3">
      <c r="C45" s="31">
        <f>GETPIVOTDATA("PROFIT MARGIN",$B$35)</f>
        <v>0.64082877953404427</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382E1-6857-4561-8286-4BAFA67FB8A9}">
  <dimension ref="B3:F15"/>
  <sheetViews>
    <sheetView showGridLines="0" workbookViewId="0">
      <selection activeCell="C14" sqref="C14"/>
    </sheetView>
  </sheetViews>
  <sheetFormatPr defaultRowHeight="14.4" x14ac:dyDescent="0.3"/>
  <cols>
    <col min="2" max="2" width="20.44140625" bestFit="1" customWidth="1"/>
    <col min="3" max="3" width="22.5546875" bestFit="1" customWidth="1"/>
    <col min="5" max="5" width="16.21875" bestFit="1" customWidth="1"/>
    <col min="6" max="6" width="11" bestFit="1" customWidth="1"/>
  </cols>
  <sheetData>
    <row r="3" spans="2:6" ht="23.4" x14ac:dyDescent="0.45">
      <c r="B3" s="9" t="s">
        <v>788</v>
      </c>
    </row>
    <row r="6" spans="2:6" ht="23.4" x14ac:dyDescent="0.45">
      <c r="E6" s="9"/>
    </row>
    <row r="7" spans="2:6" ht="18" x14ac:dyDescent="0.35">
      <c r="B7" s="26" t="s">
        <v>779</v>
      </c>
      <c r="C7" s="26" t="s">
        <v>762</v>
      </c>
      <c r="E7" s="29" t="s">
        <v>779</v>
      </c>
      <c r="F7" s="29" t="s">
        <v>791</v>
      </c>
    </row>
    <row r="8" spans="2:6" ht="18" x14ac:dyDescent="0.35">
      <c r="B8" s="18" t="s">
        <v>758</v>
      </c>
      <c r="C8" s="27">
        <v>43073</v>
      </c>
      <c r="E8" s="11" t="str">
        <f>B8</f>
        <v>ANDHRA PRADESH</v>
      </c>
      <c r="F8" s="24">
        <f>GETPIVOTDATA("TOTAL SALES",$B$7,"STATE","ANDHRA PRADESH")</f>
        <v>43073</v>
      </c>
    </row>
    <row r="9" spans="2:6" ht="18" x14ac:dyDescent="0.35">
      <c r="B9" s="18" t="s">
        <v>760</v>
      </c>
      <c r="C9" s="27">
        <v>50710</v>
      </c>
      <c r="E9" s="11" t="str">
        <f t="shared" ref="E9:E15" si="0">B9</f>
        <v>GOA</v>
      </c>
      <c r="F9" s="24">
        <f>GETPIVOTDATA("TOTAL SALES",$B$7,"STATE","GOA")</f>
        <v>50710</v>
      </c>
    </row>
    <row r="10" spans="2:6" ht="18" x14ac:dyDescent="0.35">
      <c r="B10" s="18" t="s">
        <v>761</v>
      </c>
      <c r="C10" s="27">
        <v>38078</v>
      </c>
      <c r="E10" s="11" t="str">
        <f t="shared" si="0"/>
        <v>KARNATAKA</v>
      </c>
      <c r="F10" s="24">
        <f>GETPIVOTDATA("TOTAL SALES",$B$7,"STATE","KARNATAKA")</f>
        <v>38078</v>
      </c>
    </row>
    <row r="11" spans="2:6" ht="18" x14ac:dyDescent="0.35">
      <c r="B11" s="18" t="s">
        <v>755</v>
      </c>
      <c r="C11" s="27">
        <v>25388</v>
      </c>
      <c r="E11" s="11" t="str">
        <f t="shared" si="0"/>
        <v>MAHARASTRA</v>
      </c>
      <c r="F11" s="24">
        <f>GETPIVOTDATA("TOTAL SALES",$B$7,"STATE","MAHARASTRA")</f>
        <v>25388</v>
      </c>
    </row>
    <row r="12" spans="2:6" ht="18" x14ac:dyDescent="0.35">
      <c r="B12" s="18" t="s">
        <v>756</v>
      </c>
      <c r="C12" s="27">
        <v>46319</v>
      </c>
      <c r="E12" s="11" t="str">
        <f t="shared" si="0"/>
        <v>PUNJAB</v>
      </c>
      <c r="F12" s="24">
        <f>GETPIVOTDATA("TOTAL SALES",$B$7,"STATE","PUNJAB")</f>
        <v>46319</v>
      </c>
    </row>
    <row r="13" spans="2:6" ht="18" x14ac:dyDescent="0.35">
      <c r="B13" s="18" t="s">
        <v>757</v>
      </c>
      <c r="C13" s="27">
        <v>57490</v>
      </c>
      <c r="E13" s="11" t="str">
        <f t="shared" si="0"/>
        <v>RAJASTHAN</v>
      </c>
      <c r="F13" s="24">
        <f>GETPIVOTDATA("TOTAL SALES",$B$7,"STATE","RAJASTHAN")</f>
        <v>57490</v>
      </c>
    </row>
    <row r="14" spans="2:6" ht="18" x14ac:dyDescent="0.35">
      <c r="B14" s="19" t="s">
        <v>754</v>
      </c>
      <c r="C14" s="28">
        <v>104015</v>
      </c>
      <c r="E14" s="11" t="str">
        <f t="shared" si="0"/>
        <v>TAMIL NADU</v>
      </c>
      <c r="F14" s="24">
        <f>GETPIVOTDATA("TOTAL SALES",$B$7,"STATE","TAMIL NADU")</f>
        <v>104015</v>
      </c>
    </row>
    <row r="15" spans="2:6" ht="18" x14ac:dyDescent="0.35">
      <c r="B15" s="18" t="s">
        <v>759</v>
      </c>
      <c r="C15" s="27">
        <v>53808</v>
      </c>
      <c r="E15" s="11" t="str">
        <f t="shared" si="0"/>
        <v>WEST BENGAL</v>
      </c>
      <c r="F15" s="24">
        <f>GETPIVOTDATA("TOTAL SALES",$B$7,"STATE","WEST BENGAL")</f>
        <v>53808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FA82-9377-4A49-918F-5CA7F981623B}">
  <dimension ref="B2:D29"/>
  <sheetViews>
    <sheetView showGridLines="0" workbookViewId="0">
      <selection activeCell="N48" sqref="N48"/>
    </sheetView>
  </sheetViews>
  <sheetFormatPr defaultRowHeight="14.4" x14ac:dyDescent="0.3"/>
  <cols>
    <col min="2" max="2" width="20.77734375" bestFit="1" customWidth="1"/>
    <col min="3" max="3" width="13.109375" bestFit="1" customWidth="1"/>
    <col min="4" max="4" width="8.88671875" customWidth="1"/>
    <col min="5" max="5" width="12.109375" bestFit="1" customWidth="1"/>
  </cols>
  <sheetData>
    <row r="2" spans="2:3" ht="23.4" x14ac:dyDescent="0.45">
      <c r="B2" s="30" t="s">
        <v>795</v>
      </c>
    </row>
    <row r="3" spans="2:3" ht="23.4" x14ac:dyDescent="0.45">
      <c r="B3" s="30"/>
    </row>
    <row r="6" spans="2:3" ht="18" x14ac:dyDescent="0.35">
      <c r="B6" s="16" t="s">
        <v>797</v>
      </c>
      <c r="C6" s="17" t="s">
        <v>783</v>
      </c>
    </row>
    <row r="7" spans="2:3" ht="18" x14ac:dyDescent="0.35">
      <c r="B7" s="18" t="s">
        <v>535</v>
      </c>
      <c r="C7" s="52">
        <v>65</v>
      </c>
    </row>
    <row r="8" spans="2:3" ht="18" x14ac:dyDescent="0.35">
      <c r="B8" s="19" t="s">
        <v>534</v>
      </c>
      <c r="C8" s="53">
        <v>112</v>
      </c>
    </row>
    <row r="10" spans="2:3" x14ac:dyDescent="0.3">
      <c r="C10" t="s">
        <v>751</v>
      </c>
    </row>
    <row r="19" spans="2:4" ht="23.4" x14ac:dyDescent="0.45">
      <c r="B19" s="30" t="s">
        <v>796</v>
      </c>
    </row>
    <row r="20" spans="2:4" ht="23.4" x14ac:dyDescent="0.45">
      <c r="B20" s="30"/>
    </row>
    <row r="25" spans="2:4" ht="15.6" x14ac:dyDescent="0.3">
      <c r="B25" s="13" t="s">
        <v>783</v>
      </c>
      <c r="C25" s="48" t="s">
        <v>797</v>
      </c>
      <c r="D25" s="14"/>
    </row>
    <row r="26" spans="2:4" ht="15.6" x14ac:dyDescent="0.3">
      <c r="B26" s="13" t="s">
        <v>778</v>
      </c>
      <c r="C26" s="33" t="s">
        <v>535</v>
      </c>
      <c r="D26" s="33" t="s">
        <v>534</v>
      </c>
    </row>
    <row r="27" spans="2:4" ht="15.6" x14ac:dyDescent="0.3">
      <c r="B27" s="25" t="s">
        <v>780</v>
      </c>
      <c r="C27" s="54">
        <v>33</v>
      </c>
      <c r="D27" s="54">
        <v>62</v>
      </c>
    </row>
    <row r="28" spans="2:4" ht="15.6" x14ac:dyDescent="0.3">
      <c r="B28" s="15" t="s">
        <v>782</v>
      </c>
      <c r="C28" s="33">
        <v>12</v>
      </c>
      <c r="D28" s="33">
        <v>23</v>
      </c>
    </row>
    <row r="29" spans="2:4" ht="15.6" x14ac:dyDescent="0.3">
      <c r="B29" s="15" t="s">
        <v>781</v>
      </c>
      <c r="C29" s="33">
        <v>20</v>
      </c>
      <c r="D29" s="33">
        <v>27</v>
      </c>
    </row>
  </sheetData>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31BDC-6447-4868-826C-E6586430454E}">
  <dimension ref="B3:D14"/>
  <sheetViews>
    <sheetView showGridLines="0" workbookViewId="0">
      <selection activeCell="L12" sqref="L12"/>
    </sheetView>
  </sheetViews>
  <sheetFormatPr defaultRowHeight="14.4" x14ac:dyDescent="0.3"/>
  <cols>
    <col min="2" max="2" width="13.21875" bestFit="1" customWidth="1"/>
    <col min="3" max="3" width="22.5546875" bestFit="1" customWidth="1"/>
  </cols>
  <sheetData>
    <row r="3" spans="2:4" ht="23.4" x14ac:dyDescent="0.45">
      <c r="C3" s="30" t="s">
        <v>798</v>
      </c>
      <c r="D3" s="30"/>
    </row>
    <row r="8" spans="2:4" ht="18" x14ac:dyDescent="0.35">
      <c r="B8" s="16" t="s">
        <v>540</v>
      </c>
      <c r="C8" s="17" t="s">
        <v>762</v>
      </c>
    </row>
    <row r="9" spans="2:4" ht="18" x14ac:dyDescent="0.35">
      <c r="B9" s="18" t="s">
        <v>546</v>
      </c>
      <c r="C9" s="27">
        <v>59495</v>
      </c>
    </row>
    <row r="10" spans="2:4" ht="18" x14ac:dyDescent="0.35">
      <c r="B10" s="18" t="s">
        <v>543</v>
      </c>
      <c r="C10" s="27">
        <v>83922</v>
      </c>
    </row>
    <row r="11" spans="2:4" ht="18" x14ac:dyDescent="0.35">
      <c r="B11" s="18" t="s">
        <v>542</v>
      </c>
      <c r="C11" s="27">
        <v>57353</v>
      </c>
    </row>
    <row r="12" spans="2:4" ht="18" x14ac:dyDescent="0.35">
      <c r="B12" s="18" t="s">
        <v>544</v>
      </c>
      <c r="C12" s="27">
        <v>64120</v>
      </c>
    </row>
    <row r="13" spans="2:4" ht="18" x14ac:dyDescent="0.35">
      <c r="B13" s="19" t="s">
        <v>541</v>
      </c>
      <c r="C13" s="28">
        <v>139224</v>
      </c>
    </row>
    <row r="14" spans="2:4" ht="18" x14ac:dyDescent="0.35">
      <c r="B14" s="18" t="s">
        <v>545</v>
      </c>
      <c r="C14" s="27">
        <v>14767</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C70A1-3519-4E87-9D8C-A2387ACCDAEF}">
  <dimension ref="A1"/>
  <sheetViews>
    <sheetView showGridLines="0" showRowColHeaders="0" zoomScale="110" zoomScaleNormal="110" workbookViewId="0">
      <selection activeCell="R23" sqref="R23"/>
    </sheetView>
  </sheetViews>
  <sheetFormatPr defaultRowHeight="14.4" x14ac:dyDescent="0.3"/>
  <cols>
    <col min="1" max="16384" width="8.88671875" style="8"/>
  </cols>
  <sheetData/>
  <sheetProtection algorithmName="SHA-512" hashValue="GbnbeCyho6/kwLCSI7TilDz8sz13sOSDb2srZ3MpB2U9fwsbws9AlZqXlRQr6ojJVpURa2QLJB7mF4rwm2P59w==" saltValue="Pg+IU2aR3RpsBHK9uXM61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1C48B-8D80-4CA2-A25E-553CEE91F8D7}">
  <dimension ref="A1:A53"/>
  <sheetViews>
    <sheetView showGridLines="0" zoomScaleNormal="100" workbookViewId="0">
      <selection activeCell="F44" sqref="F44"/>
    </sheetView>
  </sheetViews>
  <sheetFormatPr defaultRowHeight="14.4" x14ac:dyDescent="0.3"/>
  <cols>
    <col min="1" max="5" width="8.88671875" style="4"/>
    <col min="6" max="6" width="164.21875" style="4" bestFit="1" customWidth="1"/>
    <col min="7" max="16384" width="8.88671875" style="4"/>
  </cols>
  <sheetData>
    <row r="1" s="4" customFormat="1" x14ac:dyDescent="0.3"/>
    <row r="2" s="4" customFormat="1" x14ac:dyDescent="0.3"/>
    <row r="3" s="4" customFormat="1" x14ac:dyDescent="0.3"/>
    <row r="4" s="4" customFormat="1" x14ac:dyDescent="0.3"/>
    <row r="5" s="4" customFormat="1" x14ac:dyDescent="0.3"/>
    <row r="6" s="4" customFormat="1" x14ac:dyDescent="0.3"/>
    <row r="7" s="4" customFormat="1" x14ac:dyDescent="0.3"/>
    <row r="8" s="4" customFormat="1" x14ac:dyDescent="0.3"/>
    <row r="9" s="4" customFormat="1" x14ac:dyDescent="0.3"/>
    <row r="10" s="4" customFormat="1" x14ac:dyDescent="0.3"/>
    <row r="11" s="4" customFormat="1" x14ac:dyDescent="0.3"/>
    <row r="12" s="4" customFormat="1" x14ac:dyDescent="0.3"/>
    <row r="13" s="4" customFormat="1" x14ac:dyDescent="0.3"/>
    <row r="14" s="4" customFormat="1" x14ac:dyDescent="0.3"/>
    <row r="15" s="4" customFormat="1" x14ac:dyDescent="0.3"/>
    <row r="16" s="4" customFormat="1" x14ac:dyDescent="0.3"/>
    <row r="17" s="4" customFormat="1" x14ac:dyDescent="0.3"/>
    <row r="18" s="4" customFormat="1" x14ac:dyDescent="0.3"/>
    <row r="19" s="4" customFormat="1" x14ac:dyDescent="0.3"/>
    <row r="20" s="4" customFormat="1" x14ac:dyDescent="0.3"/>
    <row r="21" s="4" customFormat="1" x14ac:dyDescent="0.3"/>
    <row r="22" s="4" customFormat="1" x14ac:dyDescent="0.3"/>
    <row r="23" s="4" customFormat="1" x14ac:dyDescent="0.3"/>
    <row r="24" s="4" customFormat="1" x14ac:dyDescent="0.3"/>
    <row r="25" s="4" customFormat="1" x14ac:dyDescent="0.3"/>
    <row r="26" s="4" customFormat="1" x14ac:dyDescent="0.3"/>
    <row r="27" s="4" customFormat="1" x14ac:dyDescent="0.3"/>
    <row r="28" s="4" customFormat="1" x14ac:dyDescent="0.3"/>
    <row r="29" s="4" customFormat="1" x14ac:dyDescent="0.3"/>
    <row r="30" s="4" customFormat="1" x14ac:dyDescent="0.3"/>
    <row r="31" s="4" customFormat="1" x14ac:dyDescent="0.3"/>
    <row r="32" s="4" customFormat="1" x14ac:dyDescent="0.3"/>
    <row r="33" s="4" customFormat="1" x14ac:dyDescent="0.3"/>
    <row r="34" s="4" customFormat="1" x14ac:dyDescent="0.3"/>
    <row r="35" s="4" customFormat="1" x14ac:dyDescent="0.3"/>
    <row r="36" s="4" customFormat="1" x14ac:dyDescent="0.3"/>
    <row r="37" s="4" customFormat="1" x14ac:dyDescent="0.3"/>
    <row r="38" s="4" customFormat="1" x14ac:dyDescent="0.3"/>
    <row r="39" s="4" customFormat="1" x14ac:dyDescent="0.3"/>
    <row r="40" s="4" customFormat="1" x14ac:dyDescent="0.3"/>
    <row r="41" s="4" customFormat="1" x14ac:dyDescent="0.3"/>
    <row r="42" s="4" customFormat="1" x14ac:dyDescent="0.3"/>
    <row r="43" s="4" customFormat="1" x14ac:dyDescent="0.3"/>
    <row r="44" s="4" customFormat="1" x14ac:dyDescent="0.3"/>
    <row r="45" s="4" customFormat="1" x14ac:dyDescent="0.3"/>
    <row r="46" s="4" customFormat="1" x14ac:dyDescent="0.3"/>
    <row r="47" s="4" customFormat="1" x14ac:dyDescent="0.3"/>
    <row r="48" s="4" customFormat="1" x14ac:dyDescent="0.3"/>
    <row r="49" s="4" customFormat="1" x14ac:dyDescent="0.3"/>
    <row r="50" s="4" customFormat="1" x14ac:dyDescent="0.3"/>
    <row r="51" s="4" customFormat="1" x14ac:dyDescent="0.3"/>
    <row r="52" s="4" customFormat="1" x14ac:dyDescent="0.3"/>
    <row r="53" s="4" customFormat="1" x14ac:dyDescent="0.3"/>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AC4AC7-05D9-4C00-81CB-79725CCB4D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Objective</vt:lpstr>
      <vt:lpstr>Datasets</vt:lpstr>
      <vt:lpstr>Power Query</vt:lpstr>
      <vt:lpstr>Sales trends</vt:lpstr>
      <vt:lpstr>Product analysis</vt:lpstr>
      <vt:lpstr>KPI</vt:lpstr>
      <vt:lpstr>Sales by State</vt:lpstr>
      <vt:lpstr>Cust segmentation</vt:lpstr>
      <vt:lpstr>Sales Channel</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yaseen</dc:creator>
  <cp:lastModifiedBy>Mariyam Kathija</cp:lastModifiedBy>
  <dcterms:created xsi:type="dcterms:W3CDTF">2024-03-12T11:22:49Z</dcterms:created>
  <dcterms:modified xsi:type="dcterms:W3CDTF">2024-04-12T11:57:31Z</dcterms:modified>
</cp:coreProperties>
</file>