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7eaa967dc99ece/Desktop/"/>
    </mc:Choice>
  </mc:AlternateContent>
  <xr:revisionPtr revIDLastSave="2" documentId="8_{7CEF6B64-A5BB-428B-936B-B2CD1472C3A9}" xr6:coauthVersionLast="47" xr6:coauthVersionMax="47" xr10:uidLastSave="{F4FF0FF9-4AA4-4EBC-91CA-7127CC440DA0}"/>
  <bookViews>
    <workbookView xWindow="-108" yWindow="-108" windowWidth="23256" windowHeight="12456" activeTab="9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3" l="1"/>
  <c r="J10" i="13"/>
  <c r="K3" i="13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2" i="13"/>
  <c r="L3" i="5"/>
  <c r="L2" i="5"/>
  <c r="K2" i="5"/>
  <c r="J2" i="5"/>
  <c r="L2" i="12"/>
  <c r="K2" i="12"/>
  <c r="J2" i="12"/>
  <c r="L2" i="7" a="1"/>
  <c r="L2" i="7" s="1"/>
  <c r="K2" i="7" a="1"/>
  <c r="K2" i="7" s="1"/>
  <c r="M2" i="7" a="1"/>
  <c r="M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K2" i="6" a="1"/>
  <c r="K2" i="6" s="1"/>
  <c r="K2" i="3" a="1"/>
  <c r="K2" i="3" s="1"/>
  <c r="L2" i="4" a="1"/>
  <c r="L2" i="4" s="1"/>
  <c r="N2" i="4" a="1"/>
  <c r="N2" i="4" s="1"/>
  <c r="M2" i="4" a="1"/>
  <c r="M2" i="4" s="1"/>
  <c r="J2" i="2" a="1"/>
  <c r="J2" i="2" s="1"/>
  <c r="L2" i="8" a="1"/>
  <c r="L2" i="8" s="1"/>
  <c r="K2" i="8" a="1"/>
  <c r="K2" i="8" s="1"/>
  <c r="M4" i="9"/>
  <c r="L4" i="9"/>
  <c r="M3" i="9"/>
  <c r="L3" i="9"/>
  <c r="M2" i="9"/>
  <c r="L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<sst xmlns="http://schemas.openxmlformats.org/spreadsheetml/2006/main" count="596" uniqueCount="104">
  <si>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</si>
  <si>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</si>
  <si>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</si>
  <si>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</si>
  <si>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</si>
  <si>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</si>
  <si>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</si>
  <si>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</si>
  <si>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</si>
  <si>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</si>
  <si>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</si>
  <si>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</si>
  <si>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</si>
  <si>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</si>
  <si>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</si>
  <si>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</si>
  <si>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</si>
  <si>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</si>
  <si>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</si>
  <si>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</si>
  <si>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</si>
  <si>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</si>
  <si>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</si>
  <si>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</si>
  <si>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</si>
  <si>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</si>
  <si>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</si>
  <si>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</si>
  <si>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</si>
  <si>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</si>
  <si>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</si>
  <si>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</si>
  <si>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</si>
  <si>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</si>
  <si>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</si>
  <si>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</si>
  <si>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</si>
  <si>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</si>
  <si>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</si>
  <si>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</si>
  <si>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</si>
  <si>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</si>
  <si>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</si>
  <si>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</si>
  <si>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</si>
  <si>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</si>
  <si>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</si>
  <si>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</si>
  <si>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</si>
  <si>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</si>
  <si>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</si>
  <si>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</si>
  <si>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</si>
  <si>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</si>
  <si>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</si>
  <si>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</si>
  <si>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</si>
  <si>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</si>
  <si>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</si>
  <si>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</si>
  <si>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</si>
  <si>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</si>
  <si>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</si>
  <si>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</si>
  <si>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</si>
  <si>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</si>
  <si>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</si>
  <si>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</si>
  <si>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</si>
  <si>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</si>
  <si>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</si>
  <si>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</si>
  <si>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</si>
  <si>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</si>
  <si>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</si>
  <si>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</si>
  <si>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</si>
  <si>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</si>
  <si>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</si>
  <si>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</si>
  <si>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</si>
  <si>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</si>
  <si>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</si>
  <si>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</si>
  <si>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 xml:space="preserve">Start Date </t>
  </si>
  <si>
    <t xml:space="preserve">Salary </t>
  </si>
  <si>
    <t xml:space="preserve">Age </t>
  </si>
  <si>
    <t>LEN(LastName)</t>
  </si>
  <si>
    <t>Right (extract Year from Date)</t>
  </si>
  <si>
    <t>Right(Extract ID no</t>
  </si>
  <si>
    <t>Left (Gender)</t>
  </si>
  <si>
    <t>*By TEXT formula Giving any format you wish to a value or whole column</t>
  </si>
  <si>
    <t>MAKING EMAIL address (Concatenate)</t>
  </si>
  <si>
    <t xml:space="preserve">* Applied Sustitute on StartDate column to change / to - </t>
  </si>
  <si>
    <t>* SUM : Total of Salary</t>
  </si>
  <si>
    <t>*SUMIF : Sum of salary if  salary &gt; 50000</t>
  </si>
  <si>
    <t>*SUMIFS : Sum of Salary if Gender is Female and Age &gt;30</t>
  </si>
  <si>
    <r>
      <rPr>
        <b/>
        <sz val="11"/>
        <color theme="1"/>
        <rFont val="Calibri"/>
        <family val="2"/>
        <scheme val="minor"/>
      </rPr>
      <t>* COUNT</t>
    </r>
    <r>
      <rPr>
        <sz val="11"/>
        <color theme="1"/>
        <rFont val="Calibri"/>
        <family val="2"/>
        <scheme val="minor"/>
      </rPr>
      <t xml:space="preserve"> : Counting Salaries in database </t>
    </r>
  </si>
  <si>
    <r>
      <rPr>
        <b/>
        <sz val="11"/>
        <color theme="1"/>
        <rFont val="Calibri"/>
        <family val="2"/>
        <scheme val="minor"/>
      </rPr>
      <t>*COUNTIF</t>
    </r>
    <r>
      <rPr>
        <sz val="11"/>
        <color theme="1"/>
        <rFont val="Calibri"/>
        <family val="2"/>
        <scheme val="minor"/>
      </rPr>
      <t>: Counting Salaries &gt;45000</t>
    </r>
  </si>
  <si>
    <r>
      <rPr>
        <b/>
        <sz val="11"/>
        <color theme="1"/>
        <rFont val="Calibri"/>
        <family val="2"/>
        <scheme val="minor"/>
      </rPr>
      <t>*COUNTIFS</t>
    </r>
    <r>
      <rPr>
        <sz val="11"/>
        <color theme="1"/>
        <rFont val="Calibri"/>
        <family val="2"/>
        <scheme val="minor"/>
      </rPr>
      <t>: Counting salaries &gt;45000 and Gender=Male</t>
    </r>
  </si>
  <si>
    <t>30/8/2017</t>
  </si>
  <si>
    <t>22/4/2015</t>
  </si>
  <si>
    <r>
      <rPr>
        <b/>
        <sz val="11"/>
        <color theme="1"/>
        <rFont val="Calibri"/>
        <family val="2"/>
        <scheme val="minor"/>
      </rPr>
      <t>Days:</t>
    </r>
    <r>
      <rPr>
        <sz val="11"/>
        <color theme="1"/>
        <rFont val="Calibri"/>
        <family val="2"/>
        <scheme val="minor"/>
      </rPr>
      <t xml:space="preserve"> Counting days between the StartDate and EndDate </t>
    </r>
  </si>
  <si>
    <r>
      <rPr>
        <b/>
        <sz val="11"/>
        <color theme="1"/>
        <rFont val="Calibri"/>
        <family val="2"/>
        <scheme val="minor"/>
      </rPr>
      <t>Networkdays :</t>
    </r>
    <r>
      <rPr>
        <sz val="11"/>
        <color theme="1"/>
        <rFont val="Calibri"/>
        <family val="2"/>
        <scheme val="minor"/>
      </rPr>
      <t xml:space="preserve"> counting working days between the startdate and endDate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</si>
</sst>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5" xfId="0" applyNumberFormat="1" applyFont="1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2" fillId="0" borderId="7" xfId="0" applyNumberFormat="1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M10"/>
  <sheetViews>
    <sheetView workbookViewId="0">
      <selection activeCell="J17" sqref="J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K1" s="19"/>
      <c r="L1" s="17" t="s">
        <v>78</v>
      </c>
      <c r="M1" s="18" t="s">
        <v>79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/>
      <c r="K2" s="7" t="s">
        <v>84</v>
      </c>
      <c r="L2" s="5">
        <f>+MAX(H2:H10)</f>
        <v>37933</v>
      </c>
      <c r="M2" s="8">
        <f>+MIN(H2:H10)</f>
        <v>35040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1"/>
      <c r="K3" s="7" t="s">
        <v>85</v>
      </c>
      <c r="L3" s="6">
        <f>+MAX(G2:G10)</f>
        <v>65000</v>
      </c>
      <c r="M3" s="9">
        <f>+MIN(G2:G10)</f>
        <v>36000</v>
      </c>
    </row>
    <row r="4" spans="1:13" ht="15" thickBot="1" x14ac:dyDescent="0.3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1"/>
      <c r="K4" s="10" t="s">
        <v>86</v>
      </c>
      <c r="L4" s="11">
        <f>+MAX(D2:D10)</f>
        <v>38</v>
      </c>
      <c r="M4" s="12">
        <f>+MIN(D2:D10)</f>
        <v>29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1"/>
      <c r="K5" s="1"/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1"/>
      <c r="K6" s="1"/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1"/>
      <c r="K7" s="1"/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1"/>
      <c r="K8" s="1"/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1"/>
      <c r="K9" s="1"/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1"/>
      <c r="K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workbookViewId="0">
      <selection activeCell="M12" sqref="M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6.6640625" customWidth="1"/>
    <col min="10" max="10" width="7.21875" customWidth="1"/>
    <col min="11" max="11" width="17.44140625" customWidth="1"/>
    <col min="12" max="12" width="18.88671875" style="14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K1" s="16" t="s">
        <v>80</v>
      </c>
      <c r="L1" s="16" t="s">
        <v>81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/>
      <c r="K2" t="str" cm="1">
        <f t="array" ref="K2:K10">+IF(D2:D10&gt;30, "Older than 30","Younget than 31")</f>
        <v>Younget than 31</v>
      </c>
      <c r="L2" s="14" t="str" cm="1">
        <f t="array" ref="L2:L10">+_xlfn.IFS(F2:F10="Salesman","Sales",F2:F10="Receptionist","Admin",F2:F10="HR","HR",F2:F10="Accountant","Acounting")</f>
        <v>Sales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1"/>
      <c r="K3" t="str">
        <v>Younget than 31</v>
      </c>
      <c r="L3" s="14" t="str">
        <v>Admin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1"/>
      <c r="K4" t="str">
        <v>Younget than 31</v>
      </c>
      <c r="L4" s="14" t="str">
        <v>Sales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1"/>
      <c r="K5" t="str">
        <v>Older than 30</v>
      </c>
      <c r="L5" s="14" t="str">
        <v>Acounting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1"/>
      <c r="K6" t="str">
        <v>Older than 30</v>
      </c>
      <c r="L6" s="14" t="str">
        <v>HR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1"/>
      <c r="K7" t="str">
        <v>Older than 30</v>
      </c>
      <c r="L7" s="14" t="e">
        <v>#N/A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1"/>
      <c r="K8" t="str">
        <v>Older than 30</v>
      </c>
      <c r="L8" s="14" t="e">
        <v>#N/A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1"/>
      <c r="K9" t="str">
        <v>Older than 30</v>
      </c>
      <c r="L9" s="14" t="str">
        <v>Sales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1"/>
      <c r="K10" t="str">
        <v>Older than 30</v>
      </c>
      <c r="L10" s="14" t="str">
        <v>Acounting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0"/>
  <sheetViews>
    <sheetView workbookViewId="0">
      <selection activeCell="J13" sqref="J13"/>
    </sheetView>
  </sheetViews>
  <sheetFormatPr defaultColWidth="10.88671875" defaultRowHeight="14.4" x14ac:dyDescent="0.3"/>
  <cols>
    <col min="1" max="1" width="10.77734375" bestFit="1" customWidth="1"/>
    <col min="10" max="10" width="13.6640625" style="3" bestFit="1" customWidth="1"/>
  </cols>
  <sheetData>
    <row r="1" spans="1:10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s="4" t="s">
        <v>87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 cm="1">
        <f t="array" ref="J2:J10">+LEN(C2:C10)</f>
        <v>7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3">
        <v>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3">
        <v>7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3">
        <v>6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3">
        <v>10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3">
        <v>5</v>
      </c>
    </row>
    <row r="8" spans="1:10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3">
        <v>6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3">
        <v>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workbookViewId="0">
      <selection activeCell="I22" sqref="I22"/>
    </sheetView>
  </sheetViews>
  <sheetFormatPr defaultColWidth="14.5546875" defaultRowHeight="14.4" x14ac:dyDescent="0.3"/>
  <cols>
    <col min="1" max="1" width="10.88671875" customWidth="1"/>
    <col min="4" max="4" width="8" customWidth="1"/>
    <col min="7" max="7" width="9" customWidth="1"/>
    <col min="9" max="9" width="12.6640625" customWidth="1"/>
    <col min="10" max="10" width="32.33203125" bestFit="1" customWidth="1"/>
    <col min="11" max="11" width="6.21875" customWidth="1"/>
    <col min="12" max="12" width="14.5546875" style="3"/>
    <col min="13" max="13" width="25.77734375" bestFit="1" customWidth="1"/>
    <col min="14" max="14" width="9.88671875" customWidth="1"/>
  </cols>
  <sheetData>
    <row r="1" spans="1:14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t="s">
        <v>36</v>
      </c>
      <c r="L1" s="22" t="s">
        <v>90</v>
      </c>
      <c r="M1" s="20" t="s">
        <v>88</v>
      </c>
      <c r="N1" s="21" t="s">
        <v>89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s="1" t="s">
        <v>37</v>
      </c>
      <c r="K2" s="1"/>
      <c r="L2" s="23" t="str" cm="1">
        <f t="array" ref="L2:L10">+LEFT(E2:E10,1)</f>
        <v>M</v>
      </c>
      <c r="M2" s="6" t="str" cm="1">
        <f t="array" ref="M2:M10">+RIGHT(H2:H10,4)</f>
        <v>2001</v>
      </c>
      <c r="N2" s="9" t="str" cm="1">
        <f t="array" ref="N2:N10">+RIGHT(A2:A10,1)</f>
        <v>1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 s="1" t="s">
        <v>38</v>
      </c>
      <c r="K3" s="1"/>
      <c r="L3" s="23" t="str">
        <v>F</v>
      </c>
      <c r="M3" s="6" t="str">
        <v>1999</v>
      </c>
      <c r="N3" s="9" t="str">
        <v>2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 s="1" t="s">
        <v>39</v>
      </c>
      <c r="K4" s="1"/>
      <c r="L4" s="23" t="str">
        <v>M</v>
      </c>
      <c r="M4" s="6" t="str">
        <v>2000</v>
      </c>
      <c r="N4" s="9" t="str">
        <v>3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 s="1" t="s">
        <v>40</v>
      </c>
      <c r="K5" s="1"/>
      <c r="L5" s="23" t="str">
        <v>F</v>
      </c>
      <c r="M5" s="6" t="str">
        <v>2000</v>
      </c>
      <c r="N5" s="9" t="str">
        <v>4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 s="1" t="s">
        <v>41</v>
      </c>
      <c r="K6" s="1"/>
      <c r="L6" s="23" t="str">
        <v>M</v>
      </c>
      <c r="M6" s="6" t="str">
        <v>2001</v>
      </c>
      <c r="N6" s="9" t="str">
        <v>5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 s="1" t="s">
        <v>42</v>
      </c>
      <c r="K7" s="1"/>
      <c r="L7" s="23" t="str">
        <v>M</v>
      </c>
      <c r="M7" s="6" t="str">
        <v>2001</v>
      </c>
      <c r="N7" s="9" t="str">
        <v>6</v>
      </c>
    </row>
    <row r="8" spans="1:14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 s="1" t="s">
        <v>43</v>
      </c>
      <c r="K8" s="1"/>
      <c r="L8" s="23" t="str">
        <v>F</v>
      </c>
      <c r="M8" s="6" t="str">
        <v>2003</v>
      </c>
      <c r="N8" s="9" t="str">
        <v>7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 s="1" t="s">
        <v>44</v>
      </c>
      <c r="K9" s="1"/>
      <c r="L9" s="23" t="str">
        <v>M</v>
      </c>
      <c r="M9" s="6" t="str">
        <v>2002</v>
      </c>
      <c r="N9" s="9" t="str">
        <v>8</v>
      </c>
    </row>
    <row r="10" spans="1:14" ht="15" thickBot="1" x14ac:dyDescent="0.3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 s="1" t="s">
        <v>45</v>
      </c>
      <c r="K10" s="1"/>
      <c r="L10" s="24" t="str">
        <v>M</v>
      </c>
      <c r="M10" s="11" t="str">
        <v>2003</v>
      </c>
      <c r="N10" s="12" t="str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sqref="A1:I1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4.6640625" customWidth="1"/>
    <col min="11" max="11" width="13.6640625" style="3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K1" s="15" t="s">
        <v>68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/>
      <c r="K2" s="3" t="str" cm="1">
        <f t="array" ref="K2:K10">+TEXT(H2:H10,"dd/mm/yyyy")</f>
        <v>02/11/2001</v>
      </c>
      <c r="L2" s="2" t="s">
        <v>91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1"/>
      <c r="K3" s="3" t="str">
        <v>03/10/1999</v>
      </c>
      <c r="L3" s="2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1"/>
      <c r="K4" s="3" t="str">
        <v>04/07/2000</v>
      </c>
      <c r="L4" s="2"/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1"/>
      <c r="K5" s="3" t="str">
        <v>05/01/2000</v>
      </c>
      <c r="L5" s="2"/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1"/>
      <c r="K6" s="3" t="str">
        <v>06/05/2001</v>
      </c>
      <c r="L6" s="2"/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1"/>
      <c r="K7" s="3" t="str">
        <v>07/12/1995</v>
      </c>
      <c r="L7" s="2"/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1"/>
      <c r="K8" s="3" t="str">
        <v>08/11/2003</v>
      </c>
      <c r="L8" s="2"/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1"/>
      <c r="K9" s="3" t="str">
        <v>09/06/2002</v>
      </c>
      <c r="L9" s="2"/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1"/>
      <c r="K10" s="3" t="str">
        <v>10/08/2003</v>
      </c>
      <c r="L10" s="2"/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L10"/>
  <sheetViews>
    <sheetView workbookViewId="0">
      <selection activeCell="K12" sqref="K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4.441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K1" s="25" t="s">
        <v>66</v>
      </c>
      <c r="L1" t="s">
        <v>67</v>
      </c>
    </row>
    <row r="2" spans="1:12" x14ac:dyDescent="0.3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/>
      <c r="K2" t="str" cm="1">
        <f t="array" ref="K2:K10">+TRIM(C2:C10)</f>
        <v>Halpert</v>
      </c>
    </row>
    <row r="3" spans="1:12" x14ac:dyDescent="0.3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1"/>
      <c r="K3" t="str">
        <v>Beasley</v>
      </c>
    </row>
    <row r="4" spans="1:12" x14ac:dyDescent="0.3">
      <c r="A4">
        <v>1003</v>
      </c>
      <c r="B4" s="2" t="s">
        <v>6</v>
      </c>
      <c r="C4" s="2" t="s">
        <v>65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1"/>
      <c r="K4" t="str">
        <v>Schrute</v>
      </c>
    </row>
    <row r="5" spans="1:12" x14ac:dyDescent="0.3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1"/>
      <c r="K5" t="str">
        <v>Martin</v>
      </c>
    </row>
    <row r="6" spans="1:12" x14ac:dyDescent="0.3">
      <c r="A6">
        <v>1005</v>
      </c>
      <c r="B6" s="2" t="s">
        <v>14</v>
      </c>
      <c r="C6" s="2" t="s">
        <v>64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1"/>
      <c r="K6" t="str">
        <v>Flenderson</v>
      </c>
    </row>
    <row r="7" spans="1:12" x14ac:dyDescent="0.3">
      <c r="A7">
        <v>1006</v>
      </c>
      <c r="B7" s="2" t="s">
        <v>8</v>
      </c>
      <c r="C7" s="2" t="s">
        <v>63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1"/>
      <c r="K7" t="str">
        <v>Scott</v>
      </c>
    </row>
    <row r="8" spans="1:12" x14ac:dyDescent="0.3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1"/>
      <c r="K8" t="str">
        <v>Palmer</v>
      </c>
    </row>
    <row r="9" spans="1:12" x14ac:dyDescent="0.3">
      <c r="A9">
        <v>1008</v>
      </c>
      <c r="B9" s="2" t="s">
        <v>16</v>
      </c>
      <c r="C9" s="2" t="s">
        <v>62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1"/>
      <c r="K9" t="str">
        <v>Hudson</v>
      </c>
    </row>
    <row r="10" spans="1:12" x14ac:dyDescent="0.3">
      <c r="A10">
        <v>1009</v>
      </c>
      <c r="B10" s="2" t="s">
        <v>10</v>
      </c>
      <c r="C10" s="2" t="s">
        <v>61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1"/>
      <c r="K10" t="str">
        <v>Malone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I17" sqref="I1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8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s="25" t="s">
        <v>18</v>
      </c>
      <c r="K1" s="25" t="s">
        <v>92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+_xlfn.CONCAT(B2," ",C2)</f>
        <v>Jim Halpert</v>
      </c>
      <c r="K2" t="str">
        <f>+_xlfn.CONCAT(B2,"_",C2,"@gmail.com")</f>
        <v>Jim_Halpert@gmail.com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+_xlfn.CONCAT(B3," ",C3)</f>
        <v>Pam Beasley</v>
      </c>
      <c r="K3" t="str">
        <f t="shared" ref="K3:K10" si="1">+_xlfn.CONCAT(B3,"_",C3,"@gmail.com")</f>
        <v>Pam_Beasley@gmail.com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Dwight_Schrute@gmail.com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Angela_Martin@gmail.com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Toby_Flenderson@gmail.com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Michael_Scott@gmail.com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Meredith_Palmer@gmail.com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Stanley_Hudson@gmail.com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Kevin_Malone@gmail.com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I15" sqref="I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4.6640625" customWidth="1"/>
    <col min="11" max="11" width="17.33203125" customWidth="1"/>
    <col min="12" max="12" width="19" customWidth="1"/>
    <col min="13" max="13" width="19.109375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K1" s="25" t="s">
        <v>69</v>
      </c>
      <c r="L1" s="25" t="s">
        <v>70</v>
      </c>
      <c r="M1" s="25" t="s">
        <v>71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 s="2"/>
      <c r="K2" t="str" cm="1">
        <f t="array" ref="K2:K10">+SUBSTITUTE(H2:H10,"/","-",1)</f>
        <v>11-2/2001</v>
      </c>
      <c r="L2" t="str" cm="1">
        <f t="array" ref="L2:L10">+SUBSTITUTE(H2:H10,"/","-",2)</f>
        <v>11/2-2001</v>
      </c>
      <c r="M2" t="str" cm="1">
        <f t="array" ref="M2:M10">SUBSTITUTE(H2:H10,"/","-")</f>
        <v>11-2-2001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 s="2"/>
      <c r="K3" t="str">
        <v>10-3/1999</v>
      </c>
      <c r="L3" t="str">
        <v>10/3-1999</v>
      </c>
      <c r="M3" t="str">
        <v>10-3-1999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 s="2"/>
      <c r="K4" t="str">
        <v>7-4/2000</v>
      </c>
      <c r="L4" t="str">
        <v>7/4-2000</v>
      </c>
      <c r="M4" t="str">
        <v>7-4-2000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 s="2"/>
      <c r="K5" t="str">
        <v>1-5/2000</v>
      </c>
      <c r="L5" t="str">
        <v>1/5-2000</v>
      </c>
      <c r="M5" t="str">
        <v>1-5-2000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58</v>
      </c>
      <c r="J6" s="2"/>
      <c r="K6" t="str">
        <v>5-6/2001</v>
      </c>
      <c r="L6" t="str">
        <v>5/6-2001</v>
      </c>
      <c r="M6" t="str">
        <v>5-6-2001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 s="2"/>
      <c r="K7" t="str">
        <v>5-6/2001</v>
      </c>
      <c r="L7" t="str">
        <v>5/6-2001</v>
      </c>
      <c r="M7" t="str">
        <v>5-6-2001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 s="2"/>
      <c r="K8" t="str">
        <v>11-8/2003</v>
      </c>
      <c r="L8" t="str">
        <v>11/8-2003</v>
      </c>
      <c r="M8" t="str">
        <v>11-8-2003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60</v>
      </c>
      <c r="J9" s="2"/>
      <c r="K9" t="str">
        <v>6-9/2002</v>
      </c>
      <c r="L9" t="str">
        <v>6/9-2002</v>
      </c>
      <c r="M9" t="str">
        <v>6-9-2002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60</v>
      </c>
      <c r="J10" s="2"/>
      <c r="K10" t="str">
        <v>8-10/2003</v>
      </c>
      <c r="L10" t="str">
        <v>8/10-2003</v>
      </c>
      <c r="M10" t="str">
        <v>8-10-2003</v>
      </c>
    </row>
    <row r="12" spans="1:13" x14ac:dyDescent="0.3">
      <c r="H12" s="2"/>
      <c r="I12" s="2"/>
      <c r="J12" s="2"/>
      <c r="K12" s="26" t="s">
        <v>93</v>
      </c>
    </row>
    <row r="13" spans="1:13" x14ac:dyDescent="0.3">
      <c r="H13" s="2"/>
      <c r="I13" s="2"/>
      <c r="J13" s="2"/>
    </row>
    <row r="14" spans="1:13" x14ac:dyDescent="0.3">
      <c r="H14" s="2"/>
      <c r="I14" s="2"/>
      <c r="J14" s="2"/>
    </row>
    <row r="15" spans="1:13" x14ac:dyDescent="0.3">
      <c r="H15" s="2"/>
      <c r="I15" s="2"/>
      <c r="J15" s="2"/>
    </row>
    <row r="16" spans="1:13" x14ac:dyDescent="0.3">
      <c r="H16" s="2"/>
      <c r="I16" s="2"/>
      <c r="J16" s="2"/>
    </row>
    <row r="17" spans="8:10" x14ac:dyDescent="0.3">
      <c r="H17" s="2"/>
      <c r="I17" s="2"/>
      <c r="J17" s="2"/>
    </row>
    <row r="18" spans="8:10" x14ac:dyDescent="0.3">
      <c r="H18" s="2"/>
      <c r="I18" s="2"/>
      <c r="J18" s="2"/>
    </row>
    <row r="19" spans="8:10" x14ac:dyDescent="0.3">
      <c r="H19" s="2"/>
      <c r="I19" s="2"/>
      <c r="J19" s="2"/>
    </row>
    <row r="20" spans="8:10" x14ac:dyDescent="0.3">
      <c r="H20" s="2"/>
      <c r="I20" s="2"/>
      <c r="J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0"/>
  <sheetViews>
    <sheetView workbookViewId="0">
      <selection activeCell="M9" sqref="M9"/>
    </sheetView>
  </sheetViews>
  <sheetFormatPr defaultColWidth="13" defaultRowHeight="14.4" x14ac:dyDescent="0.3"/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s="25" t="s">
        <v>72</v>
      </c>
      <c r="K1" s="25" t="s">
        <v>73</v>
      </c>
      <c r="L1" s="25" t="s">
        <v>74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27">
        <f>+SUM(G2:G10)</f>
        <v>437000</v>
      </c>
      <c r="K2" s="27">
        <f>SUMIF(G2:G10,"&gt;50000")</f>
        <v>128000</v>
      </c>
      <c r="L2" s="27">
        <f>+SUMIFS(G2:G10,E2:E10,"Female",D2:D10,"&gt;30")</f>
        <v>88000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28" t="s">
        <v>94</v>
      </c>
      <c r="K4" s="28"/>
      <c r="L4" s="28"/>
      <c r="M4" s="28"/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28" t="s">
        <v>95</v>
      </c>
      <c r="K5" s="28"/>
      <c r="L5" s="28"/>
      <c r="M5" s="28"/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28" t="s">
        <v>96</v>
      </c>
      <c r="K6" s="28"/>
      <c r="L6" s="28"/>
      <c r="M6" s="28"/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0"/>
  <sheetViews>
    <sheetView tabSelected="1" workbookViewId="0">
      <selection activeCell="B25" sqref="B2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s="13" t="s">
        <v>75</v>
      </c>
      <c r="K1" s="13" t="s">
        <v>76</v>
      </c>
      <c r="L1" s="13" t="s">
        <v>77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>
        <f>+COUNT(G2:G10)</f>
        <v>9</v>
      </c>
      <c r="K2">
        <f>COUNTIF(G2:G10,"&gt;45000")</f>
        <v>5</v>
      </c>
      <c r="L2">
        <f>COUNTIFS(G2:G10,"&gt;45000",E2:E10,"Male")</f>
        <v>4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L3">
        <f>COUNTIFS(G2:G10,"&gt;45000",E2:E10,"Female")</f>
        <v>1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29" t="s">
        <v>97</v>
      </c>
      <c r="K5" s="29"/>
      <c r="L5" s="29"/>
      <c r="M5" s="29"/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29" t="s">
        <v>98</v>
      </c>
      <c r="K6" s="29"/>
      <c r="L6" s="29"/>
      <c r="M6" s="29"/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29" t="s">
        <v>99</v>
      </c>
      <c r="K7" s="29"/>
      <c r="L7" s="29"/>
      <c r="M7" s="29"/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O13"/>
  <sheetViews>
    <sheetView workbookViewId="0">
      <selection activeCell="I21" sqref="I21"/>
    </sheetView>
  </sheetViews>
  <sheetFormatPr defaultRowHeight="14.4" x14ac:dyDescent="0.3"/>
  <cols>
    <col min="8" max="8" width="14.44140625" customWidth="1"/>
    <col min="9" max="9" width="13.33203125" customWidth="1"/>
    <col min="10" max="10" width="10.5546875" customWidth="1"/>
    <col min="11" max="11" width="13.88671875" bestFit="1" customWidth="1"/>
  </cols>
  <sheetData>
    <row r="1" spans="1:15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34</v>
      </c>
      <c r="I1" t="s">
        <v>35</v>
      </c>
      <c r="J1" s="30" t="s">
        <v>82</v>
      </c>
      <c r="K1" s="30" t="s">
        <v>83</v>
      </c>
    </row>
    <row r="2" spans="1:15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46</v>
      </c>
      <c r="I2" s="2" t="s">
        <v>54</v>
      </c>
      <c r="J2">
        <f>_xlfn.DAYS(I2,H2)</f>
        <v>5231</v>
      </c>
      <c r="K2">
        <f>NETWORKDAYS(H2,I2)</f>
        <v>3737</v>
      </c>
    </row>
    <row r="3" spans="1:15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47</v>
      </c>
      <c r="I3" s="2" t="s">
        <v>55</v>
      </c>
      <c r="J3">
        <f t="shared" ref="J3:J10" si="0">_xlfn.DAYS(I3,H3)</f>
        <v>6058</v>
      </c>
      <c r="K3">
        <f t="shared" ref="K3:K10" si="1">NETWORKDAYS(H3,I3)</f>
        <v>4328</v>
      </c>
    </row>
    <row r="4" spans="1:15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48</v>
      </c>
      <c r="I4" s="2" t="s">
        <v>56</v>
      </c>
      <c r="J4">
        <f t="shared" si="0"/>
        <v>6333</v>
      </c>
      <c r="K4">
        <f t="shared" si="1"/>
        <v>4524</v>
      </c>
    </row>
    <row r="5" spans="1:15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49</v>
      </c>
      <c r="I5" s="2" t="s">
        <v>57</v>
      </c>
      <c r="J5">
        <f t="shared" si="0"/>
        <v>5428</v>
      </c>
      <c r="K5">
        <f t="shared" si="1"/>
        <v>3879</v>
      </c>
    </row>
    <row r="6" spans="1:15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50</v>
      </c>
      <c r="I6" s="2" t="s">
        <v>100</v>
      </c>
      <c r="J6">
        <f>_xlfn.DAYS(I6,H6)</f>
        <v>5930</v>
      </c>
      <c r="K6">
        <f t="shared" si="1"/>
        <v>4237</v>
      </c>
    </row>
    <row r="7" spans="1:15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50</v>
      </c>
      <c r="I7" s="2" t="s">
        <v>59</v>
      </c>
      <c r="J7">
        <f t="shared" si="0"/>
        <v>4540</v>
      </c>
      <c r="K7">
        <f t="shared" si="1"/>
        <v>3244</v>
      </c>
    </row>
    <row r="8" spans="1:15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51</v>
      </c>
      <c r="I8" s="2" t="s">
        <v>59</v>
      </c>
      <c r="J8">
        <f t="shared" si="0"/>
        <v>3743</v>
      </c>
      <c r="K8">
        <f t="shared" si="1"/>
        <v>2675</v>
      </c>
    </row>
    <row r="9" spans="1:15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52</v>
      </c>
      <c r="I9" s="2" t="s">
        <v>101</v>
      </c>
      <c r="J9">
        <f t="shared" si="0"/>
        <v>4611</v>
      </c>
      <c r="K9">
        <f t="shared" si="1"/>
        <v>3294</v>
      </c>
    </row>
    <row r="10" spans="1:15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53</v>
      </c>
      <c r="I10" s="2" t="s">
        <v>101</v>
      </c>
      <c r="J10">
        <f t="shared" si="0"/>
        <v>4214</v>
      </c>
      <c r="K10">
        <f t="shared" si="1"/>
        <v>3011</v>
      </c>
    </row>
    <row r="12" spans="1:15" x14ac:dyDescent="0.3">
      <c r="J12" s="29" t="s">
        <v>102</v>
      </c>
      <c r="K12" s="29"/>
      <c r="L12" s="29"/>
      <c r="M12" s="29"/>
      <c r="N12" s="29"/>
      <c r="O12" s="29"/>
    </row>
    <row r="13" spans="1:15" x14ac:dyDescent="0.3">
      <c r="J13" s="29" t="s">
        <v>103</v>
      </c>
      <c r="K13" s="29"/>
      <c r="L13" s="29"/>
      <c r="M13" s="29"/>
      <c r="N13" s="29"/>
      <c r="O1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Marjan Yazdani</cp:lastModifiedBy>
  <dcterms:created xsi:type="dcterms:W3CDTF">2021-12-16T14:18:34Z</dcterms:created>
  <dcterms:modified xsi:type="dcterms:W3CDTF">2023-08-03T17:00:55Z</dcterms:modified>
</cp:coreProperties>
</file>