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eba26b6070425f/Documents/Professional Certificates/Business Analytics with Excel - Elementary to Advanced/"/>
    </mc:Choice>
  </mc:AlternateContent>
  <xr:revisionPtr revIDLastSave="0" documentId="8_{21889291-FA76-4D00-AD64-8CE208DDB3BA}" xr6:coauthVersionLast="47" xr6:coauthVersionMax="47" xr10:uidLastSave="{00000000-0000-0000-0000-000000000000}"/>
  <bookViews>
    <workbookView xWindow="5115" yWindow="-16320" windowWidth="29040" windowHeight="15720" xr2:uid="{71B90D96-A966-4E20-AD9E-1C2901C36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J6" i="1" s="1"/>
  <c r="G35" i="1"/>
  <c r="H35" i="1"/>
  <c r="F35" i="1"/>
  <c r="H24" i="1"/>
  <c r="H25" i="1"/>
  <c r="H26" i="1"/>
  <c r="H27" i="1"/>
  <c r="H28" i="1"/>
  <c r="H29" i="1"/>
  <c r="H30" i="1"/>
  <c r="H31" i="1"/>
  <c r="H32" i="1"/>
  <c r="H33" i="1"/>
  <c r="H34" i="1"/>
  <c r="H23" i="1"/>
  <c r="G24" i="1"/>
  <c r="G25" i="1"/>
  <c r="G26" i="1"/>
  <c r="G27" i="1"/>
  <c r="G28" i="1"/>
  <c r="G29" i="1"/>
  <c r="G30" i="1"/>
  <c r="G31" i="1"/>
  <c r="G32" i="1"/>
  <c r="G33" i="1"/>
  <c r="G34" i="1"/>
  <c r="G23" i="1"/>
  <c r="F28" i="1"/>
  <c r="F29" i="1"/>
  <c r="F30" i="1"/>
  <c r="F31" i="1"/>
  <c r="D24" i="1"/>
  <c r="D25" i="1"/>
  <c r="D26" i="1"/>
  <c r="D27" i="1"/>
  <c r="D28" i="1"/>
  <c r="D29" i="1"/>
  <c r="D30" i="1"/>
  <c r="D31" i="1"/>
  <c r="D32" i="1"/>
  <c r="D33" i="1"/>
  <c r="D34" i="1"/>
  <c r="D23" i="1"/>
  <c r="C24" i="1"/>
  <c r="C25" i="1"/>
  <c r="C26" i="1"/>
  <c r="C27" i="1"/>
  <c r="C28" i="1"/>
  <c r="C29" i="1"/>
  <c r="C30" i="1"/>
  <c r="C31" i="1"/>
  <c r="C32" i="1"/>
  <c r="C33" i="1"/>
  <c r="C34" i="1"/>
  <c r="C23" i="1"/>
  <c r="B24" i="1"/>
  <c r="F24" i="1" s="1"/>
  <c r="B25" i="1"/>
  <c r="F25" i="1" s="1"/>
  <c r="B26" i="1"/>
  <c r="F26" i="1" s="1"/>
  <c r="B27" i="1"/>
  <c r="F27" i="1" s="1"/>
  <c r="B28" i="1"/>
  <c r="B29" i="1"/>
  <c r="B30" i="1"/>
  <c r="B31" i="1"/>
  <c r="B32" i="1"/>
  <c r="F32" i="1" s="1"/>
  <c r="B33" i="1"/>
  <c r="F33" i="1" s="1"/>
  <c r="B34" i="1"/>
  <c r="F34" i="1" s="1"/>
  <c r="B23" i="1"/>
  <c r="F23" i="1" s="1"/>
  <c r="J9" i="1" l="1"/>
  <c r="J8" i="1"/>
  <c r="J10" i="1" l="1"/>
  <c r="N2" i="1" l="1"/>
  <c r="Q2" i="1"/>
</calcChain>
</file>

<file path=xl/sharedStrings.xml><?xml version="1.0" encoding="utf-8"?>
<sst xmlns="http://schemas.openxmlformats.org/spreadsheetml/2006/main" count="35" uniqueCount="27">
  <si>
    <t>Month</t>
  </si>
  <si>
    <t>Price</t>
  </si>
  <si>
    <t>Demand (00s)</t>
  </si>
  <si>
    <t>Intercept (b):</t>
  </si>
  <si>
    <t xml:space="preserve">Slope (m): </t>
  </si>
  <si>
    <t>Power: y = ax^b</t>
  </si>
  <si>
    <t>Constant a:</t>
  </si>
  <si>
    <t>Exponent b:</t>
  </si>
  <si>
    <t>Exponential: y =ae^(bx)</t>
  </si>
  <si>
    <t>Linear</t>
  </si>
  <si>
    <t>Power</t>
  </si>
  <si>
    <t>Exponential</t>
  </si>
  <si>
    <t>Linear: y = mx + b</t>
  </si>
  <si>
    <t>Absolute Percent Error</t>
  </si>
  <si>
    <t>Actual Demand (00s)</t>
  </si>
  <si>
    <t>Average:</t>
  </si>
  <si>
    <t>Model the Business</t>
  </si>
  <si>
    <t>Unit Cost:</t>
  </si>
  <si>
    <t>Per set of clubts</t>
  </si>
  <si>
    <t>Sale Price:</t>
  </si>
  <si>
    <t>Demand:</t>
  </si>
  <si>
    <t>Actual Demand</t>
  </si>
  <si>
    <t xml:space="preserve">Cost: </t>
  </si>
  <si>
    <t>Revenue:</t>
  </si>
  <si>
    <t xml:space="preserve">Profit: </t>
  </si>
  <si>
    <t>Profit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</si>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</sst>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168" formatCode="0.0"/>
    <numFmt numFmtId="176" formatCode="0.0%"/>
    <numFmt numFmtId="178" formatCode="_-&quot;$&quot;* #,##0_-;\-&quot;$&quot;* #,##0_-;_-&quot;$&quot;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33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4" fillId="0" borderId="0" xfId="0" applyFont="1"/>
    <xf numFmtId="0" fontId="0" fillId="0" borderId="2" xfId="0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44" fontId="0" fillId="0" borderId="2" xfId="1" applyFon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1" xfId="3" applyAlignment="1">
      <alignment horizontal="center"/>
    </xf>
    <xf numFmtId="176" fontId="4" fillId="0" borderId="0" xfId="0" applyNumberFormat="1" applyFont="1" applyAlignment="1">
      <alignment horizontal="center"/>
    </xf>
    <xf numFmtId="176" fontId="0" fillId="0" borderId="3" xfId="2" applyNumberFormat="1" applyFont="1" applyBorder="1" applyAlignment="1">
      <alignment horizontal="center"/>
    </xf>
    <xf numFmtId="176" fontId="0" fillId="0" borderId="2" xfId="2" applyNumberFormat="1" applyFont="1" applyBorder="1" applyAlignment="1">
      <alignment horizontal="center"/>
    </xf>
    <xf numFmtId="176" fontId="3" fillId="2" borderId="0" xfId="4" applyNumberFormat="1" applyAlignment="1">
      <alignment horizontal="center"/>
    </xf>
    <xf numFmtId="8" fontId="0" fillId="0" borderId="0" xfId="0" applyNumberFormat="1"/>
    <xf numFmtId="1" fontId="0" fillId="0" borderId="0" xfId="0" applyNumberFormat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2" xfId="3" applyBorder="1" applyAlignment="1">
      <alignment horizontal="center"/>
    </xf>
    <xf numFmtId="0" fontId="2" fillId="0" borderId="1" xfId="3"/>
    <xf numFmtId="44" fontId="0" fillId="0" borderId="0" xfId="1" applyFont="1"/>
    <xf numFmtId="178" fontId="0" fillId="0" borderId="0" xfId="1" applyNumberFormat="1" applyFont="1"/>
    <xf numFmtId="178" fontId="5" fillId="0" borderId="0" xfId="1" applyNumberFormat="1" applyFont="1"/>
    <xf numFmtId="178" fontId="0" fillId="0" borderId="0" xfId="0" applyNumberFormat="1"/>
    <xf numFmtId="178" fontId="3" fillId="2" borderId="0" xfId="4" applyNumberFormat="1"/>
    <xf numFmtId="8" fontId="0" fillId="0" borderId="0" xfId="0" applyNumberFormat="1" applyAlignment="1">
      <alignment horizontal="center"/>
    </xf>
    <xf numFmtId="6" fontId="3" fillId="2" borderId="0" xfId="4" applyNumberFormat="1" applyAlignment="1">
      <alignment horizontal="center"/>
    </xf>
    <xf numFmtId="0" fontId="2" fillId="0" borderId="1" xfId="3" applyAlignment="1">
      <alignment horizontal="center" vertical="center"/>
    </xf>
    <xf numFmtId="0" fontId="2" fillId="0" borderId="0" xfId="3" applyBorder="1" applyAlignment="1">
      <alignment horizontal="center"/>
    </xf>
    <xf numFmtId="8" fontId="5" fillId="0" borderId="2" xfId="0" applyNumberFormat="1" applyFont="1" applyBorder="1"/>
    <xf numFmtId="178" fontId="0" fillId="0" borderId="2" xfId="1" applyNumberFormat="1" applyFont="1" applyBorder="1"/>
    <xf numFmtId="44" fontId="0" fillId="0" borderId="2" xfId="1" applyFont="1" applyBorder="1"/>
    <xf numFmtId="44" fontId="0" fillId="0" borderId="2" xfId="1" applyFont="1" applyFill="1" applyBorder="1"/>
  </cellXfs>
  <cellStyles count="5">
    <cellStyle name="Currency" xfId="1" builtinId="4"/>
    <cellStyle name="Good" xfId="4" builtinId="26"/>
    <cellStyle name="Heading 1" xfId="3" builtinId="16"/>
    <cellStyle name="Normal" xfId="0" builtinId="0"/>
    <cellStyle name="Percent" xfId="2" builtinId="5"/>
  </cellStyles>
  <dxfs count="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Versus Demand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Demand (00s)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2001634803932228"/>
                  <c:y val="-0.626085991049679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6.4003443523176384E-2"/>
                  <c:y val="-0.57898124964595254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7.8461892981213609E-3"/>
                  <c:y val="-0.630434487056024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Sheet1!$B$2:$B$13</c:f>
              <c:numCache>
                <c:formatCode>_("$"* #,##0.00_);_("$"* \(#,##0.00\);_("$"* "-"??_);_(@_)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2F-4111-BCBF-CF911B925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532879"/>
        <c:axId val="2126659247"/>
      </c:scatterChart>
      <c:valAx>
        <c:axId val="16153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659247"/>
        <c:crosses val="autoZero"/>
        <c:crossBetween val="midCat"/>
      </c:valAx>
      <c:valAx>
        <c:axId val="212665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Demand (00s)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32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602699</xdr:colOff>
      <xdr:row>21</xdr:row>
      <xdr:rowOff>94785</xdr:rowOff>
    </xdr:from>
    <xdr:to>
      <xdr:col>35</xdr:col>
      <xdr:colOff>253469</xdr:colOff>
      <xdr:row>50</xdr:row>
      <xdr:rowOff>176695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8809C1-7C58-55B1-F89A-B88E6E78B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53916" y="4468002"/>
          <a:ext cx="5724683" cy="5835563"/>
        </a:xfrm>
        <a:prstGeom prst="rect">
          <a:avLst/>
        </a:prstGeom>
      </xdr:spPr>
    </xdr:pic>
    <xdr:clientData/>
  </xdr:twoCellAnchor>
  <xdr:twoCellAnchor>
    <xdr:from>
      <xdr:col>1</xdr:col>
      <xdr:colOff>69971</xdr:colOff>
      <xdr:row>36</xdr:row>
      <xdr:rowOff>3359</xdr:rowOff>
    </xdr:from>
    <xdr:to>
      <xdr:col>10</xdr:col>
      <xdr:colOff>59765</xdr:colOff>
      <xdr:row>65</xdr:row>
      <xdr:rowOff>171822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FD2084-8CE5-7E8C-A85D-D6D3A4197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DE2BC-92DF-468C-BEF3-8B60220E93FD}">
  <sheetPr>
    <pageSetUpPr fitToPage="1"/>
  </sheetPr>
  <dimension ref="A1:Y60"/>
  <sheetViews>
    <sheetView tabSelected="1" zoomScale="85" zoomScaleNormal="85" workbookViewId="0">
      <selection activeCell="P3" sqref="P3:P37"/>
    </sheetView>
  </sheetViews>
  <sheetFormatPr defaultRowHeight="14.5" x14ac:dyDescent="0.35"/>
  <cols>
    <col min="1" max="1" width="15" bestFit="1" customWidth="1"/>
    <col min="2" max="2" width="10" customWidth="1"/>
    <col min="3" max="3" width="13.54296875" bestFit="1" customWidth="1"/>
    <col min="4" max="4" width="10.7265625" bestFit="1" customWidth="1"/>
    <col min="5" max="5" width="18" customWidth="1"/>
    <col min="6" max="6" width="14.453125" customWidth="1"/>
    <col min="8" max="8" width="10.7265625" bestFit="1" customWidth="1"/>
    <col min="9" max="9" width="13.26953125" bestFit="1" customWidth="1"/>
    <col min="10" max="10" width="12.81640625" bestFit="1" customWidth="1"/>
    <col min="11" max="11" width="13.81640625" bestFit="1" customWidth="1"/>
    <col min="13" max="13" width="8.90625" bestFit="1" customWidth="1"/>
    <col min="14" max="14" width="14.1796875" bestFit="1" customWidth="1"/>
    <col min="17" max="17" width="15.54296875" customWidth="1"/>
    <col min="18" max="18" width="14.6328125" bestFit="1" customWidth="1"/>
    <col min="19" max="19" width="12.90625" bestFit="1" customWidth="1"/>
    <col min="20" max="25" width="14.1796875" bestFit="1" customWidth="1"/>
  </cols>
  <sheetData>
    <row r="1" spans="1:25" ht="31.5" customHeight="1" thickBot="1" x14ac:dyDescent="0.5">
      <c r="A1" s="1" t="s">
        <v>0</v>
      </c>
      <c r="B1" s="1" t="s">
        <v>1</v>
      </c>
      <c r="C1" s="2" t="s">
        <v>2</v>
      </c>
      <c r="I1" s="10" t="s">
        <v>16</v>
      </c>
      <c r="J1" s="10"/>
      <c r="K1" s="10"/>
      <c r="M1" s="19" t="s">
        <v>1</v>
      </c>
      <c r="N1" s="19" t="s">
        <v>25</v>
      </c>
      <c r="R1" s="28" t="s">
        <v>26</v>
      </c>
      <c r="S1" s="28"/>
      <c r="T1" s="28"/>
      <c r="U1" s="28"/>
      <c r="V1" s="28"/>
      <c r="W1" s="28"/>
      <c r="X1" s="28"/>
    </row>
    <row r="2" spans="1:25" ht="15" thickTop="1" x14ac:dyDescent="0.35">
      <c r="A2" s="1">
        <v>1</v>
      </c>
      <c r="B2" s="6">
        <v>450</v>
      </c>
      <c r="C2" s="1">
        <v>45</v>
      </c>
      <c r="M2" s="21"/>
      <c r="N2" s="22">
        <f>J10</f>
        <v>955163.26238462282</v>
      </c>
      <c r="Q2" s="29">
        <f>J10</f>
        <v>955163.26238462282</v>
      </c>
      <c r="R2" s="6">
        <v>250</v>
      </c>
      <c r="S2" s="6">
        <v>300</v>
      </c>
      <c r="T2" s="6">
        <v>350</v>
      </c>
      <c r="U2" s="6">
        <v>400</v>
      </c>
      <c r="V2" s="6">
        <v>450</v>
      </c>
      <c r="W2" s="6">
        <v>500</v>
      </c>
      <c r="X2" s="6">
        <v>550</v>
      </c>
      <c r="Y2" s="6">
        <v>600</v>
      </c>
    </row>
    <row r="3" spans="1:25" ht="15" thickBot="1" x14ac:dyDescent="0.4">
      <c r="A3" s="1">
        <v>2</v>
      </c>
      <c r="B3" s="6">
        <v>300</v>
      </c>
      <c r="C3" s="1">
        <v>103</v>
      </c>
      <c r="I3" s="3" t="s">
        <v>17</v>
      </c>
      <c r="J3" s="26">
        <v>250</v>
      </c>
      <c r="K3" t="s">
        <v>18</v>
      </c>
      <c r="M3" s="21">
        <v>260</v>
      </c>
      <c r="N3" s="21">
        <f t="dataTable" ref="N3:N37" dt2D="0" dtr="0" r1="J4"/>
        <v>144859.72842847556</v>
      </c>
      <c r="P3" s="27" t="s">
        <v>1</v>
      </c>
      <c r="Q3" s="30">
        <v>260</v>
      </c>
      <c r="R3" s="31">
        <f t="dataTable" ref="R3:Y60" dt2D="1" dtr="1" r1="J3" r2="J4" ca="1"/>
        <v>144859.72842847556</v>
      </c>
      <c r="S3" s="31">
        <v>-579438.91371390224</v>
      </c>
      <c r="T3" s="31">
        <v>-1303737.5558562791</v>
      </c>
      <c r="U3" s="31">
        <v>-2028036.1979986569</v>
      </c>
      <c r="V3" s="31">
        <v>-2752334.8401410338</v>
      </c>
      <c r="W3" s="31">
        <v>-3476633.4822834115</v>
      </c>
      <c r="X3" s="31">
        <v>-4200932.1244257884</v>
      </c>
      <c r="Y3" s="31">
        <v>-4925230.7665681671</v>
      </c>
    </row>
    <row r="4" spans="1:25" ht="15.5" thickTop="1" thickBot="1" x14ac:dyDescent="0.4">
      <c r="A4" s="1">
        <v>3</v>
      </c>
      <c r="B4" s="6">
        <v>440</v>
      </c>
      <c r="C4" s="1">
        <v>49</v>
      </c>
      <c r="I4" s="3" t="s">
        <v>19</v>
      </c>
      <c r="J4" s="26">
        <v>400</v>
      </c>
      <c r="M4" s="21">
        <v>270</v>
      </c>
      <c r="N4" s="21">
        <v>269590.60184817808</v>
      </c>
      <c r="P4" s="27"/>
      <c r="Q4" s="30">
        <v>270</v>
      </c>
      <c r="R4" s="31">
        <v>269590.60184817808</v>
      </c>
      <c r="S4" s="31">
        <v>-404385.90277226688</v>
      </c>
      <c r="T4" s="31">
        <v>-1078362.4073927123</v>
      </c>
      <c r="U4" s="31">
        <v>-1752338.9120131573</v>
      </c>
      <c r="V4" s="31">
        <v>-2426315.4166336022</v>
      </c>
      <c r="W4" s="31">
        <v>-3100291.9212540481</v>
      </c>
      <c r="X4" s="31">
        <v>-3774268.4258744931</v>
      </c>
      <c r="Y4" s="31">
        <v>-4448244.930494938</v>
      </c>
    </row>
    <row r="5" spans="1:25" ht="15.5" thickTop="1" thickBot="1" x14ac:dyDescent="0.4">
      <c r="A5" s="1">
        <v>4</v>
      </c>
      <c r="B5" s="6">
        <v>360</v>
      </c>
      <c r="C5" s="1">
        <v>86</v>
      </c>
      <c r="I5" s="3" t="s">
        <v>20</v>
      </c>
      <c r="J5" s="16">
        <f>D16*J4^D17</f>
        <v>63.677550825641511</v>
      </c>
      <c r="M5" s="21">
        <v>280</v>
      </c>
      <c r="N5" s="21">
        <v>377277.18719872413</v>
      </c>
      <c r="P5" s="27"/>
      <c r="Q5" s="30">
        <v>280</v>
      </c>
      <c r="R5" s="31">
        <v>377277.18719872413</v>
      </c>
      <c r="S5" s="31">
        <v>-251518.12479914958</v>
      </c>
      <c r="T5" s="31">
        <v>-880313.43679702282</v>
      </c>
      <c r="U5" s="31">
        <v>-1509108.7487948965</v>
      </c>
      <c r="V5" s="31">
        <v>-2137904.0607927702</v>
      </c>
      <c r="W5" s="31">
        <v>-2766699.3727906439</v>
      </c>
      <c r="X5" s="31">
        <v>-3395494.6847885177</v>
      </c>
      <c r="Y5" s="31">
        <v>-4024289.9967863914</v>
      </c>
    </row>
    <row r="6" spans="1:25" ht="15.5" thickTop="1" thickBot="1" x14ac:dyDescent="0.4">
      <c r="A6" s="1">
        <v>5</v>
      </c>
      <c r="B6" s="6">
        <v>290</v>
      </c>
      <c r="C6" s="1">
        <v>125</v>
      </c>
      <c r="I6" s="3" t="s">
        <v>21</v>
      </c>
      <c r="J6" s="16">
        <f>J5*100</f>
        <v>6367.7550825641511</v>
      </c>
      <c r="M6" s="21">
        <v>290</v>
      </c>
      <c r="N6" s="21">
        <v>470458.61526328744</v>
      </c>
      <c r="P6" s="27"/>
      <c r="Q6" s="30">
        <v>290</v>
      </c>
      <c r="R6" s="31">
        <v>470458.61526328744</v>
      </c>
      <c r="S6" s="31">
        <v>-117614.65381582174</v>
      </c>
      <c r="T6" s="31">
        <v>-705687.9228949314</v>
      </c>
      <c r="U6" s="31">
        <v>-1293761.1919740411</v>
      </c>
      <c r="V6" s="31">
        <v>-1881834.4610531498</v>
      </c>
      <c r="W6" s="31">
        <v>-2469907.7301322594</v>
      </c>
      <c r="X6" s="31">
        <v>-3057980.9992113691</v>
      </c>
      <c r="Y6" s="31">
        <v>-3646054.2682904778</v>
      </c>
    </row>
    <row r="7" spans="1:25" ht="15.5" thickTop="1" thickBot="1" x14ac:dyDescent="0.4">
      <c r="A7" s="1">
        <v>6</v>
      </c>
      <c r="B7" s="6">
        <v>450</v>
      </c>
      <c r="C7" s="1">
        <v>52</v>
      </c>
      <c r="I7" s="3"/>
      <c r="M7" s="21">
        <v>300</v>
      </c>
      <c r="N7" s="21">
        <v>551238.40185229108</v>
      </c>
      <c r="P7" s="27"/>
      <c r="Q7" s="30">
        <v>300</v>
      </c>
      <c r="R7" s="31">
        <v>551238.40185229108</v>
      </c>
      <c r="S7" s="31">
        <v>0</v>
      </c>
      <c r="T7" s="31">
        <v>-551238.40185229108</v>
      </c>
      <c r="U7" s="31">
        <v>-1102476.8037045817</v>
      </c>
      <c r="V7" s="31">
        <v>-1653715.2055568728</v>
      </c>
      <c r="W7" s="31">
        <v>-2204953.6074091638</v>
      </c>
      <c r="X7" s="31">
        <v>-2756192.0092614549</v>
      </c>
      <c r="Y7" s="31">
        <v>-3307430.411113746</v>
      </c>
    </row>
    <row r="8" spans="1:25" ht="15.5" thickTop="1" thickBot="1" x14ac:dyDescent="0.4">
      <c r="A8" s="1">
        <v>7</v>
      </c>
      <c r="B8" s="6">
        <v>340</v>
      </c>
      <c r="C8" s="1">
        <v>87</v>
      </c>
      <c r="I8" s="3" t="s">
        <v>22</v>
      </c>
      <c r="J8" s="15">
        <f>J6*J3</f>
        <v>1591938.7706410377</v>
      </c>
      <c r="M8" s="21">
        <v>310</v>
      </c>
      <c r="N8" s="21">
        <v>621369.53021456813</v>
      </c>
      <c r="P8" s="27"/>
      <c r="Q8" s="30">
        <v>310</v>
      </c>
      <c r="R8" s="31">
        <v>621369.53021456813</v>
      </c>
      <c r="S8" s="31">
        <v>103561.58836909477</v>
      </c>
      <c r="T8" s="31">
        <v>-414246.3534763786</v>
      </c>
      <c r="U8" s="31">
        <v>-932054.2953218515</v>
      </c>
      <c r="V8" s="31">
        <v>-1449862.2371673249</v>
      </c>
      <c r="W8" s="31">
        <v>-1967670.1790127978</v>
      </c>
      <c r="X8" s="31">
        <v>-2485478.1208582716</v>
      </c>
      <c r="Y8" s="31">
        <v>-3003286.0627037445</v>
      </c>
    </row>
    <row r="9" spans="1:25" ht="15.5" thickTop="1" thickBot="1" x14ac:dyDescent="0.4">
      <c r="A9" s="1">
        <v>8</v>
      </c>
      <c r="B9" s="6">
        <v>370</v>
      </c>
      <c r="C9" s="1">
        <v>68</v>
      </c>
      <c r="I9" s="3" t="s">
        <v>23</v>
      </c>
      <c r="J9" s="15">
        <f>J6*J4</f>
        <v>2547102.0330256606</v>
      </c>
      <c r="M9" s="21">
        <v>320</v>
      </c>
      <c r="N9" s="21">
        <v>682320.93416212313</v>
      </c>
      <c r="P9" s="27"/>
      <c r="Q9" s="30">
        <v>320</v>
      </c>
      <c r="R9" s="31">
        <v>682320.93416212313</v>
      </c>
      <c r="S9" s="31">
        <v>194948.83833203511</v>
      </c>
      <c r="T9" s="31">
        <v>-292423.2574980529</v>
      </c>
      <c r="U9" s="31">
        <v>-779795.35332814092</v>
      </c>
      <c r="V9" s="31">
        <v>-1267167.4491582289</v>
      </c>
      <c r="W9" s="31">
        <v>-1754539.5449883174</v>
      </c>
      <c r="X9" s="31">
        <v>-2241911.640818405</v>
      </c>
      <c r="Y9" s="31">
        <v>-2729283.7366484934</v>
      </c>
    </row>
    <row r="10" spans="1:25" ht="15.5" thickTop="1" thickBot="1" x14ac:dyDescent="0.4">
      <c r="A10" s="1">
        <v>9</v>
      </c>
      <c r="B10" s="6">
        <v>500</v>
      </c>
      <c r="C10" s="1">
        <v>45</v>
      </c>
      <c r="I10" s="3" t="s">
        <v>24</v>
      </c>
      <c r="J10" s="25">
        <f>J9-J8</f>
        <v>955163.26238462282</v>
      </c>
      <c r="M10" s="21">
        <v>330</v>
      </c>
      <c r="N10" s="21">
        <v>735329.86392835062</v>
      </c>
      <c r="P10" s="27"/>
      <c r="Q10" s="30">
        <v>330</v>
      </c>
      <c r="R10" s="31">
        <v>735329.86392835062</v>
      </c>
      <c r="S10" s="31">
        <v>275748.69897313137</v>
      </c>
      <c r="T10" s="31">
        <v>-183832.46598208742</v>
      </c>
      <c r="U10" s="31">
        <v>-643413.63093730668</v>
      </c>
      <c r="V10" s="31">
        <v>-1102994.7958925259</v>
      </c>
      <c r="W10" s="31">
        <v>-1562575.9608477447</v>
      </c>
      <c r="X10" s="31">
        <v>-2022157.125802964</v>
      </c>
      <c r="Y10" s="31">
        <v>-2481738.2907581832</v>
      </c>
    </row>
    <row r="11" spans="1:25" ht="15.5" thickTop="1" thickBot="1" x14ac:dyDescent="0.4">
      <c r="A11" s="1">
        <v>10</v>
      </c>
      <c r="B11" s="6">
        <v>490</v>
      </c>
      <c r="C11" s="1">
        <v>44</v>
      </c>
      <c r="M11" s="21">
        <v>340</v>
      </c>
      <c r="N11" s="21">
        <v>781443.44106265297</v>
      </c>
      <c r="P11" s="27"/>
      <c r="Q11" s="30">
        <v>340</v>
      </c>
      <c r="R11" s="31">
        <v>781443.44106265297</v>
      </c>
      <c r="S11" s="31">
        <v>347308.19602784561</v>
      </c>
      <c r="T11" s="31">
        <v>-86827.049006961286</v>
      </c>
      <c r="U11" s="31">
        <v>-520962.29404176865</v>
      </c>
      <c r="V11" s="31">
        <v>-955097.53907657554</v>
      </c>
      <c r="W11" s="31">
        <v>-1389232.7841113824</v>
      </c>
      <c r="X11" s="31">
        <v>-1823368.0291461898</v>
      </c>
      <c r="Y11" s="31">
        <v>-2257503.2741809972</v>
      </c>
    </row>
    <row r="12" spans="1:25" ht="15.5" thickTop="1" thickBot="1" x14ac:dyDescent="0.4">
      <c r="A12" s="1">
        <v>11</v>
      </c>
      <c r="B12" s="6">
        <v>430</v>
      </c>
      <c r="C12" s="1">
        <v>58</v>
      </c>
      <c r="M12" s="21">
        <v>350</v>
      </c>
      <c r="N12" s="21">
        <v>821551.86522268457</v>
      </c>
      <c r="P12" s="27"/>
      <c r="Q12" s="30">
        <v>350</v>
      </c>
      <c r="R12" s="31">
        <v>821551.86522268457</v>
      </c>
      <c r="S12" s="31">
        <v>410775.93261134205</v>
      </c>
      <c r="T12" s="31">
        <v>0</v>
      </c>
      <c r="U12" s="31">
        <v>-410775.93261134205</v>
      </c>
      <c r="V12" s="31">
        <v>-821551.86522268457</v>
      </c>
      <c r="W12" s="31">
        <v>-1232327.7978340266</v>
      </c>
      <c r="X12" s="31">
        <v>-1643103.7304453691</v>
      </c>
      <c r="Y12" s="31">
        <v>-2053879.6630567117</v>
      </c>
    </row>
    <row r="13" spans="1:25" ht="15.5" thickTop="1" thickBot="1" x14ac:dyDescent="0.4">
      <c r="A13" s="1">
        <v>12</v>
      </c>
      <c r="B13" s="6">
        <v>390</v>
      </c>
      <c r="C13" s="1">
        <v>68</v>
      </c>
      <c r="M13" s="21">
        <v>360</v>
      </c>
      <c r="N13" s="21">
        <v>856415.12424477958</v>
      </c>
      <c r="P13" s="27"/>
      <c r="Q13" s="30">
        <v>360</v>
      </c>
      <c r="R13" s="31">
        <v>856415.12424477958</v>
      </c>
      <c r="S13" s="31">
        <v>467135.52231533453</v>
      </c>
      <c r="T13" s="31">
        <v>77855.920385889243</v>
      </c>
      <c r="U13" s="31">
        <v>-311423.68154355604</v>
      </c>
      <c r="V13" s="31">
        <v>-700703.28347300133</v>
      </c>
      <c r="W13" s="31">
        <v>-1089982.8854024466</v>
      </c>
      <c r="X13" s="31">
        <v>-1479262.4873318919</v>
      </c>
      <c r="Y13" s="31">
        <v>-1868542.0892613367</v>
      </c>
    </row>
    <row r="14" spans="1:25" ht="15.5" thickTop="1" thickBot="1" x14ac:dyDescent="0.4">
      <c r="M14" s="21">
        <v>370</v>
      </c>
      <c r="N14" s="21">
        <v>886684.61116254725</v>
      </c>
      <c r="P14" s="27"/>
      <c r="Q14" s="30">
        <v>370</v>
      </c>
      <c r="R14" s="31">
        <v>886684.61116254725</v>
      </c>
      <c r="S14" s="31">
        <v>517232.68984481925</v>
      </c>
      <c r="T14" s="31">
        <v>147780.76852709148</v>
      </c>
      <c r="U14" s="31">
        <v>-221671.15279063676</v>
      </c>
      <c r="V14" s="31">
        <v>-591123.07410836453</v>
      </c>
      <c r="W14" s="31">
        <v>-960574.9954260923</v>
      </c>
      <c r="X14" s="31">
        <v>-1330026.9167438205</v>
      </c>
      <c r="Y14" s="31">
        <v>-1699478.8380615483</v>
      </c>
    </row>
    <row r="15" spans="1:25" ht="15.5" thickTop="1" thickBot="1" x14ac:dyDescent="0.4">
      <c r="A15" s="5" t="s">
        <v>12</v>
      </c>
      <c r="B15" s="1"/>
      <c r="C15" s="5" t="s">
        <v>5</v>
      </c>
      <c r="D15" s="1"/>
      <c r="E15" s="5" t="s">
        <v>8</v>
      </c>
      <c r="F15" s="1"/>
      <c r="M15" s="21">
        <v>380</v>
      </c>
      <c r="N15" s="21">
        <v>912920.72098907013</v>
      </c>
      <c r="P15" s="27"/>
      <c r="Q15" s="30">
        <v>380</v>
      </c>
      <c r="R15" s="31">
        <v>912920.72098907013</v>
      </c>
      <c r="S15" s="31">
        <v>561797.36676250491</v>
      </c>
      <c r="T15" s="31">
        <v>210674.01253593946</v>
      </c>
      <c r="U15" s="31">
        <v>-140449.341690626</v>
      </c>
      <c r="V15" s="31">
        <v>-491572.69591719145</v>
      </c>
      <c r="W15" s="31">
        <v>-842696.05014375644</v>
      </c>
      <c r="X15" s="31">
        <v>-1193819.4043703219</v>
      </c>
      <c r="Y15" s="31">
        <v>-1544942.7585968869</v>
      </c>
    </row>
    <row r="16" spans="1:25" ht="15.5" thickTop="1" thickBot="1" x14ac:dyDescent="0.4">
      <c r="A16" s="5" t="s">
        <v>3</v>
      </c>
      <c r="B16" s="4">
        <v>211.31</v>
      </c>
      <c r="C16" s="5" t="s">
        <v>6</v>
      </c>
      <c r="D16" s="1">
        <v>5871064</v>
      </c>
      <c r="E16" s="5" t="s">
        <v>6</v>
      </c>
      <c r="F16" s="1">
        <v>466.51</v>
      </c>
      <c r="M16" s="21">
        <v>390</v>
      </c>
      <c r="N16" s="21">
        <v>935607.253438466</v>
      </c>
      <c r="P16" s="27"/>
      <c r="Q16" s="30">
        <v>390</v>
      </c>
      <c r="R16" s="31">
        <v>935607.253438466</v>
      </c>
      <c r="S16" s="31">
        <v>601461.80578187108</v>
      </c>
      <c r="T16" s="31">
        <v>267316.35812527593</v>
      </c>
      <c r="U16" s="31">
        <v>-66829.08953131875</v>
      </c>
      <c r="V16" s="31">
        <v>-400974.5371879139</v>
      </c>
      <c r="W16" s="31">
        <v>-735119.98484450858</v>
      </c>
      <c r="X16" s="31">
        <v>-1069265.4325011037</v>
      </c>
      <c r="Y16" s="31">
        <v>-1403410.8801576984</v>
      </c>
    </row>
    <row r="17" spans="1:25" ht="15.5" thickTop="1" thickBot="1" x14ac:dyDescent="0.4">
      <c r="A17" s="5" t="s">
        <v>4</v>
      </c>
      <c r="B17" s="4">
        <v>-0.35460000000000003</v>
      </c>
      <c r="C17" s="5" t="s">
        <v>7</v>
      </c>
      <c r="D17" s="1">
        <v>-1.9079999999999999</v>
      </c>
      <c r="E17" s="5" t="s">
        <v>7</v>
      </c>
      <c r="F17" s="1">
        <v>-5.0000000000000001E-3</v>
      </c>
      <c r="M17" s="21">
        <v>400</v>
      </c>
      <c r="N17" s="21">
        <v>955163.26238462282</v>
      </c>
      <c r="P17" s="27"/>
      <c r="Q17" s="30">
        <v>400</v>
      </c>
      <c r="R17" s="31">
        <v>955163.26238462282</v>
      </c>
      <c r="S17" s="31">
        <v>636775.50825641514</v>
      </c>
      <c r="T17" s="31">
        <v>318387.75412820745</v>
      </c>
      <c r="U17" s="31">
        <v>0</v>
      </c>
      <c r="V17" s="31">
        <v>-318387.75412820745</v>
      </c>
      <c r="W17" s="31">
        <v>-636775.50825641491</v>
      </c>
      <c r="X17" s="31">
        <v>-955163.26238462236</v>
      </c>
      <c r="Y17" s="31">
        <v>-1273551.0165128303</v>
      </c>
    </row>
    <row r="18" spans="1:25" ht="15.5" thickTop="1" thickBot="1" x14ac:dyDescent="0.4">
      <c r="M18" s="21">
        <v>410</v>
      </c>
      <c r="N18" s="21">
        <v>971952.85243747453</v>
      </c>
      <c r="P18" s="27"/>
      <c r="Q18" s="30">
        <v>410</v>
      </c>
      <c r="R18" s="31">
        <v>971952.85243747453</v>
      </c>
      <c r="S18" s="31">
        <v>668217.58605076349</v>
      </c>
      <c r="T18" s="31">
        <v>364482.31966405269</v>
      </c>
      <c r="U18" s="31">
        <v>60747.053277342115</v>
      </c>
      <c r="V18" s="31">
        <v>-242988.21310936892</v>
      </c>
      <c r="W18" s="31">
        <v>-546723.4794960795</v>
      </c>
      <c r="X18" s="31">
        <v>-850458.74588279054</v>
      </c>
      <c r="Y18" s="31">
        <v>-1154194.0122695016</v>
      </c>
    </row>
    <row r="19" spans="1:25" ht="15.5" thickTop="1" thickBot="1" x14ac:dyDescent="0.4">
      <c r="M19" s="21">
        <v>420</v>
      </c>
      <c r="N19" s="21">
        <v>986293.31587235699</v>
      </c>
      <c r="P19" s="27"/>
      <c r="Q19" s="30">
        <v>420</v>
      </c>
      <c r="R19" s="31">
        <v>986293.31587235699</v>
      </c>
      <c r="S19" s="31">
        <v>696207.04649813427</v>
      </c>
      <c r="T19" s="31">
        <v>406120.77712391177</v>
      </c>
      <c r="U19" s="31">
        <v>116034.50774968928</v>
      </c>
      <c r="V19" s="31">
        <v>-174051.76162453368</v>
      </c>
      <c r="W19" s="31">
        <v>-464138.03099875618</v>
      </c>
      <c r="X19" s="31">
        <v>-754224.30037297867</v>
      </c>
      <c r="Y19" s="31">
        <v>-1044310.5697472016</v>
      </c>
    </row>
    <row r="20" spans="1:25" ht="15.5" thickTop="1" thickBot="1" x14ac:dyDescent="0.4">
      <c r="M20" s="21">
        <v>430</v>
      </c>
      <c r="N20" s="21">
        <v>998461.92082203622</v>
      </c>
      <c r="P20" s="27"/>
      <c r="Q20" s="30">
        <v>430</v>
      </c>
      <c r="R20" s="31">
        <v>998461.92082203622</v>
      </c>
      <c r="S20" s="31">
        <v>721111.38726035948</v>
      </c>
      <c r="T20" s="31">
        <v>443760.85369868297</v>
      </c>
      <c r="U20" s="31">
        <v>166410.32013700623</v>
      </c>
      <c r="V20" s="31">
        <v>-110940.21342467051</v>
      </c>
      <c r="W20" s="31">
        <v>-388290.74698634725</v>
      </c>
      <c r="X20" s="31">
        <v>-665641.28054802399</v>
      </c>
      <c r="Y20" s="31">
        <v>-942991.81410970073</v>
      </c>
    </row>
    <row r="21" spans="1:25" ht="16.5" customHeight="1" thickTop="1" thickBot="1" x14ac:dyDescent="0.5">
      <c r="F21" s="18" t="s">
        <v>13</v>
      </c>
      <c r="G21" s="18"/>
      <c r="H21" s="18"/>
      <c r="M21" s="21">
        <v>440</v>
      </c>
      <c r="N21" s="21">
        <v>1008701.5979665397</v>
      </c>
      <c r="P21" s="27"/>
      <c r="Q21" s="30">
        <v>440</v>
      </c>
      <c r="R21" s="31">
        <v>1008701.5979665397</v>
      </c>
      <c r="S21" s="31">
        <v>743253.80902797659</v>
      </c>
      <c r="T21" s="31">
        <v>477806.02008941351</v>
      </c>
      <c r="U21" s="31">
        <v>212358.23115085065</v>
      </c>
      <c r="V21" s="31">
        <v>-53089.557787712663</v>
      </c>
      <c r="W21" s="31">
        <v>-318537.34672627551</v>
      </c>
      <c r="X21" s="31">
        <v>-583985.13566483883</v>
      </c>
      <c r="Y21" s="31">
        <v>-849432.92460340168</v>
      </c>
    </row>
    <row r="22" spans="1:25" ht="31" customHeight="1" thickTop="1" thickBot="1" x14ac:dyDescent="0.4">
      <c r="A22" s="8" t="s">
        <v>1</v>
      </c>
      <c r="B22" s="8" t="s">
        <v>9</v>
      </c>
      <c r="C22" s="9" t="s">
        <v>10</v>
      </c>
      <c r="D22" s="8" t="s">
        <v>11</v>
      </c>
      <c r="E22" s="8" t="s">
        <v>14</v>
      </c>
      <c r="F22" s="17" t="s">
        <v>9</v>
      </c>
      <c r="G22" s="17" t="s">
        <v>10</v>
      </c>
      <c r="H22" s="17" t="s">
        <v>11</v>
      </c>
      <c r="M22" s="21">
        <v>450</v>
      </c>
      <c r="N22" s="21">
        <v>1017225.7233983984</v>
      </c>
      <c r="P22" s="27"/>
      <c r="Q22" s="30">
        <v>450</v>
      </c>
      <c r="R22" s="31">
        <v>1017225.7233983984</v>
      </c>
      <c r="S22" s="31">
        <v>762919.29254879872</v>
      </c>
      <c r="T22" s="31">
        <v>508612.86169919907</v>
      </c>
      <c r="U22" s="31">
        <v>254306.43084959942</v>
      </c>
      <c r="V22" s="31">
        <v>0</v>
      </c>
      <c r="W22" s="31">
        <v>-254306.43084959965</v>
      </c>
      <c r="X22" s="31">
        <v>-508612.8616991993</v>
      </c>
      <c r="Y22" s="31">
        <v>-762919.29254879896</v>
      </c>
    </row>
    <row r="23" spans="1:25" ht="15.5" thickTop="1" thickBot="1" x14ac:dyDescent="0.4">
      <c r="A23" s="6">
        <v>450</v>
      </c>
      <c r="B23" s="7">
        <f>$B$17*A23+$B$16</f>
        <v>51.739999999999981</v>
      </c>
      <c r="C23" s="7">
        <f>$D$16*A23^$D$17</f>
        <v>50.861286169919921</v>
      </c>
      <c r="D23" s="7">
        <f>$F$16*EXP($F$17*A23)</f>
        <v>49.169792250355329</v>
      </c>
      <c r="E23" s="1">
        <v>45</v>
      </c>
      <c r="F23" s="12">
        <f>ABS(B23-E23)/E23</f>
        <v>0.14977777777777734</v>
      </c>
      <c r="G23" s="13">
        <f>ABS(C23-E23)/E23</f>
        <v>0.13025080377599826</v>
      </c>
      <c r="H23" s="13">
        <f>ABS(D23-E23)/E23</f>
        <v>9.2662050007896193E-2</v>
      </c>
      <c r="M23" s="21">
        <v>460</v>
      </c>
      <c r="N23" s="21">
        <v>1024222.1565401531</v>
      </c>
      <c r="P23" s="27"/>
      <c r="Q23" s="30">
        <v>460</v>
      </c>
      <c r="R23" s="31">
        <v>1024222.1565401531</v>
      </c>
      <c r="S23" s="31">
        <v>780359.73831630708</v>
      </c>
      <c r="T23" s="31">
        <v>536497.3200924613</v>
      </c>
      <c r="U23" s="31">
        <v>292634.9018686153</v>
      </c>
      <c r="V23" s="31">
        <v>48772.483644769527</v>
      </c>
      <c r="W23" s="31">
        <v>-195089.93457907671</v>
      </c>
      <c r="X23" s="31">
        <v>-438952.35280292248</v>
      </c>
      <c r="Y23" s="31">
        <v>-682814.77102676872</v>
      </c>
    </row>
    <row r="24" spans="1:25" ht="15.5" thickTop="1" thickBot="1" x14ac:dyDescent="0.4">
      <c r="A24" s="6">
        <v>300</v>
      </c>
      <c r="B24" s="7">
        <f t="shared" ref="B24:B34" si="0">$B$17*A24+$B$16</f>
        <v>104.92999999999999</v>
      </c>
      <c r="C24" s="7">
        <f t="shared" ref="C24:C34" si="1">$D$16*A24^$D$17</f>
        <v>110.2476803704582</v>
      </c>
      <c r="D24" s="7">
        <f t="shared" ref="D24:D34" si="2">$F$16*EXP($F$17*A24)</f>
        <v>104.09245101084399</v>
      </c>
      <c r="E24" s="1">
        <v>103</v>
      </c>
      <c r="F24" s="13">
        <f t="shared" ref="F24:F34" si="3">ABS(B24-E24)/E24</f>
        <v>1.8737864077669832E-2</v>
      </c>
      <c r="G24" s="13">
        <f t="shared" ref="G24:G34" si="4">ABS(C24-E24)/E24</f>
        <v>7.0365828839399985E-2</v>
      </c>
      <c r="H24" s="13">
        <f t="shared" ref="H24:H34" si="5">ABS(D24-E24)/E24</f>
        <v>1.0606320493630948E-2</v>
      </c>
      <c r="M24" s="21">
        <v>470</v>
      </c>
      <c r="N24" s="21">
        <v>1029856.6614397548</v>
      </c>
      <c r="P24" s="27"/>
      <c r="Q24" s="30">
        <v>470</v>
      </c>
      <c r="R24" s="31">
        <v>1029856.6614397548</v>
      </c>
      <c r="S24" s="31">
        <v>795798.32929435605</v>
      </c>
      <c r="T24" s="31">
        <v>561739.9971489571</v>
      </c>
      <c r="U24" s="31">
        <v>327681.66500355839</v>
      </c>
      <c r="V24" s="31">
        <v>93623.332858159672</v>
      </c>
      <c r="W24" s="31">
        <v>-140434.99928723928</v>
      </c>
      <c r="X24" s="31">
        <v>-374493.33143263776</v>
      </c>
      <c r="Y24" s="31">
        <v>-608551.66357803671</v>
      </c>
    </row>
    <row r="25" spans="1:25" ht="15.5" thickTop="1" thickBot="1" x14ac:dyDescent="0.4">
      <c r="A25" s="6">
        <v>440</v>
      </c>
      <c r="B25" s="7">
        <f t="shared" si="0"/>
        <v>55.286000000000001</v>
      </c>
      <c r="C25" s="7">
        <f t="shared" si="1"/>
        <v>53.089557787712614</v>
      </c>
      <c r="D25" s="7">
        <f t="shared" si="2"/>
        <v>51.69078140761237</v>
      </c>
      <c r="E25" s="1">
        <v>49</v>
      </c>
      <c r="F25" s="13">
        <f t="shared" si="3"/>
        <v>0.12828571428571431</v>
      </c>
      <c r="G25" s="13">
        <f t="shared" si="4"/>
        <v>8.3460363014543154E-2</v>
      </c>
      <c r="H25" s="13">
        <f t="shared" si="5"/>
        <v>5.4913906277803466E-2</v>
      </c>
      <c r="M25" s="21">
        <v>480</v>
      </c>
      <c r="N25" s="21">
        <v>1034275.8155834542</v>
      </c>
      <c r="P25" s="27"/>
      <c r="Q25" s="30">
        <v>480</v>
      </c>
      <c r="R25" s="31">
        <v>1034275.8155834542</v>
      </c>
      <c r="S25" s="31">
        <v>809433.24697835557</v>
      </c>
      <c r="T25" s="31">
        <v>584590.67837325693</v>
      </c>
      <c r="U25" s="31">
        <v>359748.10976815806</v>
      </c>
      <c r="V25" s="31">
        <v>134905.54116305942</v>
      </c>
      <c r="W25" s="31">
        <v>-89937.027442039456</v>
      </c>
      <c r="X25" s="31">
        <v>-314779.59604713786</v>
      </c>
      <c r="Y25" s="31">
        <v>-539622.16465223674</v>
      </c>
    </row>
    <row r="26" spans="1:25" ht="15.5" thickTop="1" thickBot="1" x14ac:dyDescent="0.4">
      <c r="A26" s="6">
        <v>360</v>
      </c>
      <c r="B26" s="7">
        <f t="shared" si="0"/>
        <v>83.653999999999996</v>
      </c>
      <c r="C26" s="7">
        <f t="shared" si="1"/>
        <v>77.85592038588905</v>
      </c>
      <c r="D26" s="7">
        <f t="shared" si="2"/>
        <v>77.113584344252331</v>
      </c>
      <c r="E26" s="1">
        <v>86</v>
      </c>
      <c r="F26" s="13">
        <f t="shared" si="3"/>
        <v>2.7279069767441901E-2</v>
      </c>
      <c r="G26" s="13">
        <f t="shared" si="4"/>
        <v>9.4698600164080812E-2</v>
      </c>
      <c r="H26" s="13">
        <f t="shared" si="5"/>
        <v>0.10333041460171709</v>
      </c>
      <c r="M26" s="21">
        <v>490</v>
      </c>
      <c r="N26" s="21">
        <v>1037609.4911199291</v>
      </c>
      <c r="P26" s="27"/>
      <c r="Q26" s="30">
        <v>490</v>
      </c>
      <c r="R26" s="31">
        <v>1037609.4911199291</v>
      </c>
      <c r="S26" s="31">
        <v>821440.84713661065</v>
      </c>
      <c r="T26" s="31">
        <v>605272.20315329218</v>
      </c>
      <c r="U26" s="31">
        <v>389103.55916997371</v>
      </c>
      <c r="V26" s="31">
        <v>172934.91518665501</v>
      </c>
      <c r="W26" s="31">
        <v>-43233.728796663694</v>
      </c>
      <c r="X26" s="31">
        <v>-259402.37277998216</v>
      </c>
      <c r="Y26" s="31">
        <v>-475571.01676330063</v>
      </c>
    </row>
    <row r="27" spans="1:25" ht="15.5" thickTop="1" thickBot="1" x14ac:dyDescent="0.4">
      <c r="A27" s="6">
        <v>290</v>
      </c>
      <c r="B27" s="7">
        <f t="shared" si="0"/>
        <v>108.476</v>
      </c>
      <c r="C27" s="7">
        <f t="shared" si="1"/>
        <v>117.61465381582187</v>
      </c>
      <c r="D27" s="7">
        <f t="shared" si="2"/>
        <v>109.42938509863754</v>
      </c>
      <c r="E27" s="1">
        <v>125</v>
      </c>
      <c r="F27" s="13">
        <f t="shared" si="3"/>
        <v>0.132192</v>
      </c>
      <c r="G27" s="13">
        <f t="shared" si="4"/>
        <v>5.9082769473425063E-2</v>
      </c>
      <c r="H27" s="13">
        <f t="shared" si="5"/>
        <v>0.12456491921089968</v>
      </c>
      <c r="M27" s="21">
        <v>500</v>
      </c>
      <c r="N27" s="21">
        <v>1039972.9779989794</v>
      </c>
      <c r="P27" s="27"/>
      <c r="Q27" s="30">
        <v>500</v>
      </c>
      <c r="R27" s="31">
        <v>1039972.9779989794</v>
      </c>
      <c r="S27" s="31">
        <v>831978.3823991837</v>
      </c>
      <c r="T27" s="31">
        <v>623983.78679938777</v>
      </c>
      <c r="U27" s="31">
        <v>415989.19119959185</v>
      </c>
      <c r="V27" s="31">
        <v>207994.59559979592</v>
      </c>
      <c r="W27" s="31">
        <v>0</v>
      </c>
      <c r="X27" s="31">
        <v>-207994.59559979569</v>
      </c>
      <c r="Y27" s="31">
        <v>-415989.19119959138</v>
      </c>
    </row>
    <row r="28" spans="1:25" ht="15.5" thickTop="1" thickBot="1" x14ac:dyDescent="0.4">
      <c r="A28" s="6">
        <v>450</v>
      </c>
      <c r="B28" s="7">
        <f t="shared" si="0"/>
        <v>51.739999999999981</v>
      </c>
      <c r="C28" s="7">
        <f t="shared" si="1"/>
        <v>50.861286169919921</v>
      </c>
      <c r="D28" s="7">
        <f t="shared" si="2"/>
        <v>49.169792250355329</v>
      </c>
      <c r="E28" s="1">
        <v>52</v>
      </c>
      <c r="F28" s="13">
        <f t="shared" si="3"/>
        <v>5.0000000000003713E-3</v>
      </c>
      <c r="G28" s="13">
        <f t="shared" si="4"/>
        <v>2.1898342886155355E-2</v>
      </c>
      <c r="H28" s="13">
        <f t="shared" si="5"/>
        <v>5.4427072108551369E-2</v>
      </c>
      <c r="M28" s="21">
        <v>510</v>
      </c>
      <c r="N28" s="21">
        <v>1041468.8061629091</v>
      </c>
      <c r="P28" s="27"/>
      <c r="Q28" s="30">
        <v>510</v>
      </c>
      <c r="R28" s="31">
        <v>1041468.8061629091</v>
      </c>
      <c r="S28" s="31">
        <v>841186.34343927284</v>
      </c>
      <c r="T28" s="31">
        <v>640903.8807156363</v>
      </c>
      <c r="U28" s="31">
        <v>440621.417992</v>
      </c>
      <c r="V28" s="31">
        <v>240338.9552683637</v>
      </c>
      <c r="W28" s="31">
        <v>40056.4925447274</v>
      </c>
      <c r="X28" s="31">
        <v>-160225.97017890913</v>
      </c>
      <c r="Y28" s="31">
        <v>-360508.4329025452</v>
      </c>
    </row>
    <row r="29" spans="1:25" ht="15.5" thickTop="1" thickBot="1" x14ac:dyDescent="0.4">
      <c r="A29" s="6">
        <v>340</v>
      </c>
      <c r="B29" s="7">
        <f t="shared" si="0"/>
        <v>90.745999999999995</v>
      </c>
      <c r="C29" s="7">
        <f t="shared" si="1"/>
        <v>86.827049006961417</v>
      </c>
      <c r="D29" s="7">
        <f t="shared" si="2"/>
        <v>85.223690805841244</v>
      </c>
      <c r="E29" s="1">
        <v>87</v>
      </c>
      <c r="F29" s="13">
        <f t="shared" si="3"/>
        <v>4.3057471264367757E-2</v>
      </c>
      <c r="G29" s="13">
        <f t="shared" si="4"/>
        <v>1.9879424487193459E-3</v>
      </c>
      <c r="H29" s="13">
        <f t="shared" si="5"/>
        <v>2.0417347059296046E-2</v>
      </c>
      <c r="M29" s="21">
        <v>520</v>
      </c>
      <c r="N29" s="21">
        <v>1042188.3139489595</v>
      </c>
      <c r="P29" s="27"/>
      <c r="Q29" s="30">
        <v>520</v>
      </c>
      <c r="R29" s="31">
        <v>1042188.3139489595</v>
      </c>
      <c r="S29" s="31">
        <v>849190.47803248558</v>
      </c>
      <c r="T29" s="31">
        <v>656192.64211601159</v>
      </c>
      <c r="U29" s="31">
        <v>463194.80619953759</v>
      </c>
      <c r="V29" s="31">
        <v>270196.97028306359</v>
      </c>
      <c r="W29" s="31">
        <v>77199.134366589598</v>
      </c>
      <c r="X29" s="31">
        <v>-115798.70154988416</v>
      </c>
      <c r="Y29" s="31">
        <v>-308796.53746635816</v>
      </c>
    </row>
    <row r="30" spans="1:25" ht="15.5" thickTop="1" thickBot="1" x14ac:dyDescent="0.4">
      <c r="A30" s="6">
        <v>370</v>
      </c>
      <c r="B30" s="7">
        <f t="shared" si="0"/>
        <v>80.108000000000004</v>
      </c>
      <c r="C30" s="7">
        <f t="shared" si="1"/>
        <v>73.890384263545585</v>
      </c>
      <c r="D30" s="7">
        <f t="shared" si="2"/>
        <v>73.352710456970414</v>
      </c>
      <c r="E30" s="1">
        <v>68</v>
      </c>
      <c r="F30" s="13">
        <f t="shared" si="3"/>
        <v>0.17805882352941182</v>
      </c>
      <c r="G30" s="13">
        <f t="shared" si="4"/>
        <v>8.6623297993317416E-2</v>
      </c>
      <c r="H30" s="13">
        <f t="shared" si="5"/>
        <v>7.8716330249564911E-2</v>
      </c>
      <c r="M30" s="24">
        <v>530</v>
      </c>
      <c r="N30" s="24">
        <v>1042213.0017719698</v>
      </c>
      <c r="P30" s="27"/>
      <c r="Q30" s="30">
        <v>530</v>
      </c>
      <c r="R30" s="20">
        <v>1042213.0017719698</v>
      </c>
      <c r="S30" s="31">
        <v>856103.53716983227</v>
      </c>
      <c r="T30" s="31">
        <v>669994.07256769482</v>
      </c>
      <c r="U30" s="31">
        <v>483884.60796555737</v>
      </c>
      <c r="V30" s="31">
        <v>297775.14336341992</v>
      </c>
      <c r="W30" s="31">
        <v>111665.67876128247</v>
      </c>
      <c r="X30" s="31">
        <v>-74443.78584085498</v>
      </c>
      <c r="Y30" s="31">
        <v>-260553.25044299266</v>
      </c>
    </row>
    <row r="31" spans="1:25" ht="15.5" thickTop="1" thickBot="1" x14ac:dyDescent="0.4">
      <c r="A31" s="6">
        <v>500</v>
      </c>
      <c r="B31" s="7">
        <f t="shared" si="0"/>
        <v>34.009999999999991</v>
      </c>
      <c r="C31" s="7">
        <f t="shared" si="1"/>
        <v>41.59891911995917</v>
      </c>
      <c r="D31" s="7">
        <f t="shared" si="2"/>
        <v>38.293472708035026</v>
      </c>
      <c r="E31" s="1">
        <v>45</v>
      </c>
      <c r="F31" s="13">
        <f t="shared" si="3"/>
        <v>0.24422222222222242</v>
      </c>
      <c r="G31" s="13">
        <f t="shared" si="4"/>
        <v>7.5579575112018446E-2</v>
      </c>
      <c r="H31" s="13">
        <f t="shared" si="5"/>
        <v>0.14903393982144386</v>
      </c>
      <c r="M31" s="21">
        <v>540</v>
      </c>
      <c r="N31" s="21">
        <v>1041615.7035724644</v>
      </c>
      <c r="P31" s="27"/>
      <c r="Q31" s="30">
        <v>540</v>
      </c>
      <c r="R31" s="31">
        <v>1041615.7035724644</v>
      </c>
      <c r="S31" s="31">
        <v>862026.78916341881</v>
      </c>
      <c r="T31" s="31">
        <v>682437.87475437322</v>
      </c>
      <c r="U31" s="31">
        <v>502848.96034532762</v>
      </c>
      <c r="V31" s="31">
        <v>323260.04593628203</v>
      </c>
      <c r="W31" s="31">
        <v>143671.13152723666</v>
      </c>
      <c r="X31" s="31">
        <v>-35917.782881808933</v>
      </c>
      <c r="Y31" s="31">
        <v>-215506.69729085453</v>
      </c>
    </row>
    <row r="32" spans="1:25" ht="15.5" thickTop="1" thickBot="1" x14ac:dyDescent="0.4">
      <c r="A32" s="6">
        <v>490</v>
      </c>
      <c r="B32" s="7">
        <f t="shared" si="0"/>
        <v>37.555999999999983</v>
      </c>
      <c r="C32" s="7">
        <f t="shared" si="1"/>
        <v>43.233728796663705</v>
      </c>
      <c r="D32" s="7">
        <f t="shared" si="2"/>
        <v>40.256821037821332</v>
      </c>
      <c r="E32" s="1">
        <v>44</v>
      </c>
      <c r="F32" s="13">
        <f t="shared" si="3"/>
        <v>0.14645454545454584</v>
      </c>
      <c r="G32" s="13">
        <f t="shared" si="4"/>
        <v>1.7415254621279432E-2</v>
      </c>
      <c r="H32" s="13">
        <f t="shared" si="5"/>
        <v>8.5072249140424272E-2</v>
      </c>
      <c r="M32" s="21">
        <v>550</v>
      </c>
      <c r="N32" s="21">
        <v>1040461.6031350964</v>
      </c>
      <c r="P32" s="27"/>
      <c r="Q32" s="30">
        <v>550</v>
      </c>
      <c r="R32" s="31">
        <v>1040461.6031350964</v>
      </c>
      <c r="S32" s="31">
        <v>867051.33594591368</v>
      </c>
      <c r="T32" s="31">
        <v>693641.06875673099</v>
      </c>
      <c r="U32" s="31">
        <v>520230.80156754819</v>
      </c>
      <c r="V32" s="31">
        <v>346820.53437836538</v>
      </c>
      <c r="W32" s="31">
        <v>173410.26718918281</v>
      </c>
      <c r="X32" s="31">
        <v>0</v>
      </c>
      <c r="Y32" s="31">
        <v>-173410.26718918257</v>
      </c>
    </row>
    <row r="33" spans="1:25" ht="15.5" thickTop="1" thickBot="1" x14ac:dyDescent="0.4">
      <c r="A33" s="6">
        <v>430</v>
      </c>
      <c r="B33" s="7">
        <f t="shared" si="0"/>
        <v>58.831999999999994</v>
      </c>
      <c r="C33" s="7">
        <f t="shared" si="1"/>
        <v>55.470106712335337</v>
      </c>
      <c r="D33" s="7">
        <f t="shared" si="2"/>
        <v>54.341024442914069</v>
      </c>
      <c r="E33" s="1">
        <v>58</v>
      </c>
      <c r="F33" s="13">
        <f t="shared" si="3"/>
        <v>1.4344827586206787E-2</v>
      </c>
      <c r="G33" s="13">
        <f t="shared" si="4"/>
        <v>4.3618849787321778E-2</v>
      </c>
      <c r="H33" s="13">
        <f t="shared" si="5"/>
        <v>6.3085785466998806E-2</v>
      </c>
      <c r="M33" s="21">
        <v>560</v>
      </c>
      <c r="N33" s="21">
        <v>1038809.1179690239</v>
      </c>
      <c r="P33" s="27"/>
      <c r="Q33" s="30">
        <v>560</v>
      </c>
      <c r="R33" s="31">
        <v>1038809.1179690239</v>
      </c>
      <c r="S33" s="31">
        <v>871259.26023208455</v>
      </c>
      <c r="T33" s="31">
        <v>703709.4024951451</v>
      </c>
      <c r="U33" s="31">
        <v>536159.544758206</v>
      </c>
      <c r="V33" s="31">
        <v>368609.68702126667</v>
      </c>
      <c r="W33" s="31">
        <v>201059.82928432734</v>
      </c>
      <c r="X33" s="31">
        <v>33509.971547388006</v>
      </c>
      <c r="Y33" s="31">
        <v>-134039.88618955133</v>
      </c>
    </row>
    <row r="34" spans="1:25" ht="15.5" thickTop="1" thickBot="1" x14ac:dyDescent="0.4">
      <c r="A34" s="6">
        <v>390</v>
      </c>
      <c r="B34" s="7">
        <f t="shared" si="0"/>
        <v>73.015999999999991</v>
      </c>
      <c r="C34" s="7">
        <f t="shared" si="1"/>
        <v>66.829089531318985</v>
      </c>
      <c r="D34" s="7">
        <f t="shared" si="2"/>
        <v>66.372277135824447</v>
      </c>
      <c r="E34" s="1">
        <v>68</v>
      </c>
      <c r="F34" s="13">
        <f t="shared" si="3"/>
        <v>7.3764705882352816E-2</v>
      </c>
      <c r="G34" s="13">
        <f t="shared" si="4"/>
        <v>1.7219271598250221E-2</v>
      </c>
      <c r="H34" s="13">
        <f t="shared" si="5"/>
        <v>2.393710094375813E-2</v>
      </c>
      <c r="M34" s="21">
        <v>570</v>
      </c>
      <c r="N34" s="21">
        <v>1036710.669808225</v>
      </c>
      <c r="P34" s="27"/>
      <c r="Q34" s="30">
        <v>570</v>
      </c>
      <c r="R34" s="31">
        <v>1036710.669808225</v>
      </c>
      <c r="S34" s="31">
        <v>874724.6276506898</v>
      </c>
      <c r="T34" s="31">
        <v>712738.58549315459</v>
      </c>
      <c r="U34" s="31">
        <v>550752.54333561938</v>
      </c>
      <c r="V34" s="31">
        <v>388766.50117808441</v>
      </c>
      <c r="W34" s="31">
        <v>226780.4590205492</v>
      </c>
      <c r="X34" s="31">
        <v>64794.41686301399</v>
      </c>
      <c r="Y34" s="31">
        <v>-97191.625294521218</v>
      </c>
    </row>
    <row r="35" spans="1:25" ht="15.5" thickTop="1" thickBot="1" x14ac:dyDescent="0.4">
      <c r="E35" s="3" t="s">
        <v>15</v>
      </c>
      <c r="F35" s="11">
        <f>AVERAGE(F23:F34)</f>
        <v>9.6764585153975916E-2</v>
      </c>
      <c r="G35" s="14">
        <f t="shared" ref="G35:H35" si="6">AVERAGE(G23:G34)</f>
        <v>5.8516741642875771E-2</v>
      </c>
      <c r="H35" s="11">
        <f t="shared" si="6"/>
        <v>7.17306196151654E-2</v>
      </c>
      <c r="M35" s="21">
        <v>580</v>
      </c>
      <c r="N35" s="21">
        <v>1034213.3577876764</v>
      </c>
      <c r="P35" s="27"/>
      <c r="Q35" s="30">
        <v>580</v>
      </c>
      <c r="R35" s="31">
        <v>1034213.3577876764</v>
      </c>
      <c r="S35" s="31">
        <v>877514.36418348295</v>
      </c>
      <c r="T35" s="31">
        <v>720815.37057928951</v>
      </c>
      <c r="U35" s="31">
        <v>564116.37697509606</v>
      </c>
      <c r="V35" s="31">
        <v>407417.38337090285</v>
      </c>
      <c r="W35" s="31">
        <v>250718.38976670941</v>
      </c>
      <c r="X35" s="31">
        <v>94019.396162515972</v>
      </c>
      <c r="Y35" s="31">
        <v>-62679.59744167747</v>
      </c>
    </row>
    <row r="36" spans="1:25" ht="15.5" thickTop="1" thickBot="1" x14ac:dyDescent="0.4">
      <c r="M36" s="21">
        <v>590</v>
      </c>
      <c r="N36" s="21">
        <v>1031359.5478624469</v>
      </c>
      <c r="P36" s="27"/>
      <c r="Q36" s="30">
        <v>590</v>
      </c>
      <c r="R36" s="31">
        <v>1031359.5478624469</v>
      </c>
      <c r="S36" s="31">
        <v>879689.02611796942</v>
      </c>
      <c r="T36" s="31">
        <v>728018.50437349197</v>
      </c>
      <c r="U36" s="31">
        <v>576347.98262901441</v>
      </c>
      <c r="V36" s="31">
        <v>424677.46088453708</v>
      </c>
      <c r="W36" s="31">
        <v>273006.93914005952</v>
      </c>
      <c r="X36" s="31">
        <v>121336.41739558196</v>
      </c>
      <c r="Y36" s="31">
        <v>-30334.104348895373</v>
      </c>
    </row>
    <row r="37" spans="1:25" ht="15.5" thickTop="1" thickBot="1" x14ac:dyDescent="0.4">
      <c r="M37" s="21">
        <v>600</v>
      </c>
      <c r="N37" s="21">
        <v>1028187.3899667513</v>
      </c>
      <c r="P37" s="27"/>
      <c r="Q37" s="30">
        <v>600</v>
      </c>
      <c r="R37" s="31">
        <v>1028187.3899667513</v>
      </c>
      <c r="S37" s="31">
        <v>881303.47711435833</v>
      </c>
      <c r="T37" s="31">
        <v>734419.56426196522</v>
      </c>
      <c r="U37" s="31">
        <v>587535.65140957222</v>
      </c>
      <c r="V37" s="31">
        <v>440651.73855717899</v>
      </c>
      <c r="W37" s="31">
        <v>293767.825704786</v>
      </c>
      <c r="X37" s="31">
        <v>146883.912852393</v>
      </c>
      <c r="Y37" s="31">
        <v>0</v>
      </c>
    </row>
    <row r="38" spans="1:25" ht="15" thickTop="1" x14ac:dyDescent="0.35">
      <c r="Q38" s="30">
        <v>610</v>
      </c>
      <c r="R38" s="31">
        <v>1024731.2726827315</v>
      </c>
      <c r="S38" s="31">
        <v>882407.48481012986</v>
      </c>
      <c r="T38" s="31">
        <v>740083.69693752832</v>
      </c>
      <c r="U38" s="31">
        <v>597759.90906492667</v>
      </c>
      <c r="V38" s="31">
        <v>455436.12119232514</v>
      </c>
      <c r="W38" s="31">
        <v>313112.33331972361</v>
      </c>
      <c r="X38" s="31">
        <v>170788.54544712184</v>
      </c>
      <c r="Y38" s="31">
        <v>28464.757574520307</v>
      </c>
    </row>
    <row r="39" spans="1:25" x14ac:dyDescent="0.35">
      <c r="N39" s="23"/>
      <c r="Q39" s="30">
        <v>620</v>
      </c>
      <c r="R39" s="31">
        <v>1021022.2237432048</v>
      </c>
      <c r="S39" s="31">
        <v>883046.24756169063</v>
      </c>
      <c r="T39" s="31">
        <v>745070.27138017653</v>
      </c>
      <c r="U39" s="31">
        <v>607094.29519866221</v>
      </c>
      <c r="V39" s="31">
        <v>469118.31901714811</v>
      </c>
      <c r="W39" s="31">
        <v>331142.34283563402</v>
      </c>
      <c r="X39" s="31">
        <v>193166.36665411969</v>
      </c>
      <c r="Y39" s="31">
        <v>55190.390472605592</v>
      </c>
    </row>
    <row r="40" spans="1:25" x14ac:dyDescent="0.35">
      <c r="Q40" s="30">
        <v>630</v>
      </c>
      <c r="R40" s="31">
        <v>1017088.2634793159</v>
      </c>
      <c r="S40" s="31">
        <v>883260.86038993229</v>
      </c>
      <c r="T40" s="31">
        <v>749433.45730054856</v>
      </c>
      <c r="U40" s="31">
        <v>615606.05421116482</v>
      </c>
      <c r="V40" s="31">
        <v>481778.65112178121</v>
      </c>
      <c r="W40" s="31">
        <v>347951.24803239759</v>
      </c>
      <c r="X40" s="31">
        <v>214123.84494301397</v>
      </c>
      <c r="Y40" s="31">
        <v>80296.441853630356</v>
      </c>
    </row>
    <row r="41" spans="1:25" x14ac:dyDescent="0.35">
      <c r="Q41" s="30">
        <v>640</v>
      </c>
      <c r="R41" s="31">
        <v>1012954.7173026291</v>
      </c>
      <c r="S41" s="31">
        <v>883088.7279048562</v>
      </c>
      <c r="T41" s="31">
        <v>753222.73850708327</v>
      </c>
      <c r="U41" s="31">
        <v>623356.74910931021</v>
      </c>
      <c r="V41" s="31">
        <v>493490.75971153728</v>
      </c>
      <c r="W41" s="31">
        <v>363624.77031376422</v>
      </c>
      <c r="X41" s="31">
        <v>233758.7809159914</v>
      </c>
      <c r="Y41" s="31">
        <v>103892.79151821835</v>
      </c>
    </row>
    <row r="42" spans="1:25" x14ac:dyDescent="0.35">
      <c r="Q42" s="30">
        <v>650</v>
      </c>
      <c r="R42" s="31">
        <v>1008644.4924491229</v>
      </c>
      <c r="S42" s="31">
        <v>882563.93089298252</v>
      </c>
      <c r="T42" s="31">
        <v>756483.36933684221</v>
      </c>
      <c r="U42" s="31">
        <v>630402.80778070178</v>
      </c>
      <c r="V42" s="31">
        <v>504322.24622456147</v>
      </c>
      <c r="W42" s="31">
        <v>378241.68466842105</v>
      </c>
      <c r="X42" s="31">
        <v>252161.12311228062</v>
      </c>
      <c r="Y42" s="31">
        <v>126080.56155614019</v>
      </c>
    </row>
    <row r="43" spans="1:25" x14ac:dyDescent="0.35">
      <c r="Q43" s="30">
        <v>660</v>
      </c>
      <c r="R43" s="31">
        <v>1004178.3234829371</v>
      </c>
      <c r="S43" s="31">
        <v>881717.55232648132</v>
      </c>
      <c r="T43" s="31">
        <v>759256.78117002558</v>
      </c>
      <c r="U43" s="31">
        <v>636796.01001356984</v>
      </c>
      <c r="V43" s="31">
        <v>514335.23885711422</v>
      </c>
      <c r="W43" s="31">
        <v>391874.46770065837</v>
      </c>
      <c r="X43" s="31">
        <v>269413.69654420274</v>
      </c>
      <c r="Y43" s="31">
        <v>146952.92538774689</v>
      </c>
    </row>
    <row r="44" spans="1:25" x14ac:dyDescent="0.35">
      <c r="Q44" s="30">
        <v>670</v>
      </c>
      <c r="R44" s="31">
        <v>999574.99043870345</v>
      </c>
      <c r="S44" s="31">
        <v>880577.96776742931</v>
      </c>
      <c r="T44" s="31">
        <v>761580.94509615505</v>
      </c>
      <c r="U44" s="31">
        <v>642583.92242488079</v>
      </c>
      <c r="V44" s="31">
        <v>523586.89975360665</v>
      </c>
      <c r="W44" s="31">
        <v>404589.87708233227</v>
      </c>
      <c r="X44" s="31">
        <v>285592.85441105813</v>
      </c>
      <c r="Y44" s="31">
        <v>166595.83173978399</v>
      </c>
    </row>
    <row r="45" spans="1:25" x14ac:dyDescent="0.35">
      <c r="Q45" s="30">
        <v>680</v>
      </c>
      <c r="R45" s="31">
        <v>994851.51295467373</v>
      </c>
      <c r="S45" s="31">
        <v>879171.10447157209</v>
      </c>
      <c r="T45" s="31">
        <v>763490.69598847057</v>
      </c>
      <c r="U45" s="31">
        <v>647810.28750536893</v>
      </c>
      <c r="V45" s="31">
        <v>532129.8790222673</v>
      </c>
      <c r="W45" s="31">
        <v>416449.47053916566</v>
      </c>
      <c r="X45" s="31">
        <v>300769.06205606414</v>
      </c>
      <c r="Y45" s="31">
        <v>185088.65357296239</v>
      </c>
    </row>
    <row r="46" spans="1:25" x14ac:dyDescent="0.35">
      <c r="Q46" s="30">
        <v>690</v>
      </c>
      <c r="R46" s="31">
        <v>990023.32329994719</v>
      </c>
      <c r="S46" s="31">
        <v>877520.67292495316</v>
      </c>
      <c r="T46" s="31">
        <v>765018.02254995925</v>
      </c>
      <c r="U46" s="31">
        <v>652515.37217496522</v>
      </c>
      <c r="V46" s="31">
        <v>540012.72179997119</v>
      </c>
      <c r="W46" s="31">
        <v>427510.07142497716</v>
      </c>
      <c r="X46" s="31">
        <v>315007.42104998324</v>
      </c>
      <c r="Y46" s="31">
        <v>202504.77067498909</v>
      </c>
    </row>
    <row r="47" spans="1:25" x14ac:dyDescent="0.35">
      <c r="Q47" s="31">
        <v>700</v>
      </c>
      <c r="R47" s="31">
        <v>985104.42081539321</v>
      </c>
      <c r="S47" s="31">
        <v>875648.37405812729</v>
      </c>
      <c r="T47" s="31">
        <v>766192.32730086136</v>
      </c>
      <c r="U47" s="31">
        <v>656736.28054359555</v>
      </c>
      <c r="V47" s="31">
        <v>547280.23378632963</v>
      </c>
      <c r="W47" s="31">
        <v>437824.1870290637</v>
      </c>
      <c r="X47" s="31">
        <v>328368.14027179778</v>
      </c>
      <c r="Y47" s="31">
        <v>218912.09351453185</v>
      </c>
    </row>
    <row r="48" spans="1:25" x14ac:dyDescent="0.35">
      <c r="Q48" s="31">
        <v>800</v>
      </c>
      <c r="R48" s="31">
        <v>933219.50848926988</v>
      </c>
      <c r="S48" s="31">
        <v>848381.37135388167</v>
      </c>
      <c r="T48" s="31">
        <v>763543.23421849345</v>
      </c>
      <c r="U48" s="31">
        <v>678705.09708310536</v>
      </c>
      <c r="V48" s="31">
        <v>593866.95994771714</v>
      </c>
      <c r="W48" s="31">
        <v>509028.82281232905</v>
      </c>
      <c r="X48" s="31">
        <v>424190.68567694083</v>
      </c>
      <c r="Y48" s="31">
        <v>339352.54854155262</v>
      </c>
    </row>
    <row r="49" spans="17:25" x14ac:dyDescent="0.35">
      <c r="Q49" s="32">
        <v>900</v>
      </c>
      <c r="R49" s="31">
        <v>880917.95766693447</v>
      </c>
      <c r="S49" s="31">
        <v>813155.03784640098</v>
      </c>
      <c r="T49" s="31">
        <v>745392.11802586762</v>
      </c>
      <c r="U49" s="31">
        <v>677629.19820533413</v>
      </c>
      <c r="V49" s="31">
        <v>609866.27838480077</v>
      </c>
      <c r="W49" s="31">
        <v>542103.35856426728</v>
      </c>
      <c r="X49" s="31">
        <v>474340.43874373392</v>
      </c>
      <c r="Y49" s="31">
        <v>406577.51892320043</v>
      </c>
    </row>
    <row r="50" spans="17:25" x14ac:dyDescent="0.35">
      <c r="Q50" s="31">
        <v>1000</v>
      </c>
      <c r="R50" s="31">
        <v>831338.85314930137</v>
      </c>
      <c r="S50" s="31">
        <v>775916.262939348</v>
      </c>
      <c r="T50" s="31">
        <v>720493.67272939463</v>
      </c>
      <c r="U50" s="31">
        <v>665071.08251944114</v>
      </c>
      <c r="V50" s="31">
        <v>609648.49230948766</v>
      </c>
      <c r="W50" s="31">
        <v>554225.90209953429</v>
      </c>
      <c r="X50" s="31">
        <v>498803.3118895808</v>
      </c>
      <c r="Y50" s="31">
        <v>443380.72167962743</v>
      </c>
    </row>
    <row r="51" spans="17:25" x14ac:dyDescent="0.35">
      <c r="Q51" s="31">
        <v>1100</v>
      </c>
      <c r="R51" s="31">
        <v>785522.26095810602</v>
      </c>
      <c r="S51" s="31">
        <v>739315.06913704099</v>
      </c>
      <c r="T51" s="31">
        <v>693107.87731597596</v>
      </c>
      <c r="U51" s="31">
        <v>646900.68549491081</v>
      </c>
      <c r="V51" s="31">
        <v>600693.49367384578</v>
      </c>
      <c r="W51" s="31">
        <v>554486.30185278063</v>
      </c>
      <c r="X51" s="31">
        <v>508279.11003171565</v>
      </c>
      <c r="Y51" s="31">
        <v>462071.91821065056</v>
      </c>
    </row>
    <row r="52" spans="17:25" x14ac:dyDescent="0.35">
      <c r="Q52" s="32">
        <v>1200</v>
      </c>
      <c r="R52" s="31">
        <v>743639.76069940359</v>
      </c>
      <c r="S52" s="31">
        <v>704500.82592575077</v>
      </c>
      <c r="T52" s="31">
        <v>665361.89115209796</v>
      </c>
      <c r="U52" s="31">
        <v>626222.95637844515</v>
      </c>
      <c r="V52" s="31">
        <v>587084.02160479221</v>
      </c>
      <c r="W52" s="31">
        <v>547945.0868311394</v>
      </c>
      <c r="X52" s="31">
        <v>508806.15205748664</v>
      </c>
      <c r="Y52" s="31">
        <v>469667.21728383383</v>
      </c>
    </row>
    <row r="53" spans="17:25" x14ac:dyDescent="0.35">
      <c r="Q53" s="31">
        <v>1300</v>
      </c>
      <c r="R53" s="31">
        <v>705508.4138351829</v>
      </c>
      <c r="S53" s="31">
        <v>671912.77508112649</v>
      </c>
      <c r="T53" s="31">
        <v>638317.13632707018</v>
      </c>
      <c r="U53" s="31">
        <v>604721.49757301388</v>
      </c>
      <c r="V53" s="31">
        <v>571125.85881895758</v>
      </c>
      <c r="W53" s="31">
        <v>537530.22006490128</v>
      </c>
      <c r="X53" s="31">
        <v>503934.58131084492</v>
      </c>
      <c r="Y53" s="31">
        <v>470338.94255678856</v>
      </c>
    </row>
    <row r="54" spans="17:25" x14ac:dyDescent="0.35">
      <c r="Q54" s="31">
        <v>1400</v>
      </c>
      <c r="R54" s="31">
        <v>670814.37853000883</v>
      </c>
      <c r="S54" s="31">
        <v>641648.53598522581</v>
      </c>
      <c r="T54" s="31">
        <v>612482.6934404429</v>
      </c>
      <c r="U54" s="31">
        <v>583316.85089565988</v>
      </c>
      <c r="V54" s="31">
        <v>554151.00835087686</v>
      </c>
      <c r="W54" s="31">
        <v>524985.16580609395</v>
      </c>
      <c r="X54" s="31">
        <v>495819.32326131093</v>
      </c>
      <c r="Y54" s="31">
        <v>466653.48071652791</v>
      </c>
    </row>
    <row r="55" spans="17:25" x14ac:dyDescent="0.35">
      <c r="Q55" s="32">
        <v>1500</v>
      </c>
      <c r="R55" s="31">
        <v>639211.68487958203</v>
      </c>
      <c r="S55" s="31">
        <v>613643.21748439875</v>
      </c>
      <c r="T55" s="31">
        <v>588074.75008921546</v>
      </c>
      <c r="U55" s="31">
        <v>562506.28269403218</v>
      </c>
      <c r="V55" s="31">
        <v>536937.8152988489</v>
      </c>
      <c r="W55" s="31">
        <v>511369.34790366562</v>
      </c>
      <c r="X55" s="31">
        <v>485800.88050848234</v>
      </c>
      <c r="Y55" s="31">
        <v>460232.41311329906</v>
      </c>
    </row>
    <row r="56" spans="17:25" x14ac:dyDescent="0.35">
      <c r="Q56" s="31">
        <v>1600</v>
      </c>
      <c r="R56" s="31">
        <v>610365.04802890634</v>
      </c>
      <c r="S56" s="31">
        <v>587758.93513894686</v>
      </c>
      <c r="T56" s="31">
        <v>565152.82224898739</v>
      </c>
      <c r="U56" s="31">
        <v>542546.70935902791</v>
      </c>
      <c r="V56" s="31">
        <v>519940.59646906838</v>
      </c>
      <c r="W56" s="31">
        <v>497334.48357910884</v>
      </c>
      <c r="X56" s="31">
        <v>474728.37068914936</v>
      </c>
      <c r="Y56" s="31">
        <v>452122.25779918989</v>
      </c>
    </row>
    <row r="57" spans="17:25" x14ac:dyDescent="0.35">
      <c r="Q57" s="31">
        <v>1700</v>
      </c>
      <c r="R57" s="31">
        <v>583966.95838628535</v>
      </c>
      <c r="S57" s="31">
        <v>563830.16671779274</v>
      </c>
      <c r="T57" s="31">
        <v>543693.37504930014</v>
      </c>
      <c r="U57" s="31">
        <v>523556.58338080754</v>
      </c>
      <c r="V57" s="31">
        <v>503419.79171231494</v>
      </c>
      <c r="W57" s="31">
        <v>483283.00004382234</v>
      </c>
      <c r="X57" s="31">
        <v>463146.20837532973</v>
      </c>
      <c r="Y57" s="31">
        <v>443009.41670683713</v>
      </c>
    </row>
    <row r="58" spans="17:25" x14ac:dyDescent="0.35">
      <c r="Q58" s="32">
        <v>1800</v>
      </c>
      <c r="R58" s="31">
        <v>559742.87360790663</v>
      </c>
      <c r="S58" s="31">
        <v>541686.65187861933</v>
      </c>
      <c r="T58" s="31">
        <v>523630.43014933204</v>
      </c>
      <c r="U58" s="31">
        <v>505574.20842004474</v>
      </c>
      <c r="V58" s="31">
        <v>487517.98669075745</v>
      </c>
      <c r="W58" s="31">
        <v>469461.76496147009</v>
      </c>
      <c r="X58" s="31">
        <v>451405.54323218274</v>
      </c>
      <c r="Y58" s="31">
        <v>433349.32150289544</v>
      </c>
    </row>
    <row r="59" spans="17:25" x14ac:dyDescent="0.35">
      <c r="Q59" s="31">
        <v>1900</v>
      </c>
      <c r="R59" s="31">
        <v>537451.01599244936</v>
      </c>
      <c r="S59" s="31">
        <v>521164.62156843569</v>
      </c>
      <c r="T59" s="31">
        <v>504878.22714442207</v>
      </c>
      <c r="U59" s="31">
        <v>488591.83272040845</v>
      </c>
      <c r="V59" s="31">
        <v>472305.43829639489</v>
      </c>
      <c r="W59" s="31">
        <v>456019.04387238121</v>
      </c>
      <c r="X59" s="31">
        <v>439732.64944836765</v>
      </c>
      <c r="Y59" s="31">
        <v>423446.25502435397</v>
      </c>
    </row>
    <row r="60" spans="17:25" x14ac:dyDescent="0.35">
      <c r="Q60" s="31">
        <v>2000</v>
      </c>
      <c r="R60" s="31">
        <v>516879.88519746234</v>
      </c>
      <c r="S60" s="31">
        <v>502111.88847753481</v>
      </c>
      <c r="T60" s="31">
        <v>487343.89175760734</v>
      </c>
      <c r="U60" s="31">
        <v>472575.89503767982</v>
      </c>
      <c r="V60" s="31">
        <v>457807.89831775235</v>
      </c>
      <c r="W60" s="31">
        <v>443039.90159782488</v>
      </c>
      <c r="X60" s="31">
        <v>428271.90487789735</v>
      </c>
      <c r="Y60" s="31">
        <v>413503.90815796982</v>
      </c>
    </row>
  </sheetData>
  <mergeCells count="4">
    <mergeCell ref="F21:H21"/>
    <mergeCell ref="I1:K1"/>
    <mergeCell ref="P3:P37"/>
    <mergeCell ref="R1:X1"/>
  </mergeCells>
  <conditionalFormatting sqref="N3:N37">
    <cfRule type="cellIs" dxfId="8" priority="11" operator="equal">
      <formula>593536</formula>
    </cfRule>
  </conditionalFormatting>
  <conditionalFormatting sqref="R3:R52">
    <cfRule type="top10" dxfId="7" priority="8" percent="1" rank="10"/>
  </conditionalFormatting>
  <conditionalFormatting sqref="S3:S52">
    <cfRule type="top10" dxfId="6" priority="7" percent="1" rank="10"/>
  </conditionalFormatting>
  <conditionalFormatting sqref="T3:T52">
    <cfRule type="top10" dxfId="5" priority="6" percent="1" rank="10"/>
  </conditionalFormatting>
  <conditionalFormatting sqref="U3:U52">
    <cfRule type="top10" dxfId="4" priority="5" percent="1" rank="10"/>
  </conditionalFormatting>
  <conditionalFormatting sqref="V3:V52">
    <cfRule type="top10" dxfId="3" priority="4" percent="1" rank="10"/>
  </conditionalFormatting>
  <conditionalFormatting sqref="W3:W52">
    <cfRule type="top10" dxfId="2" priority="3" percent="1" rank="10"/>
  </conditionalFormatting>
  <conditionalFormatting sqref="X3:X60">
    <cfRule type="top10" dxfId="1" priority="2" percent="1" rank="10"/>
  </conditionalFormatting>
  <conditionalFormatting sqref="Y3:Y60">
    <cfRule type="top10" dxfId="0" priority="1" percent="1" rank="10"/>
  </conditionalFormatting>
  <pageMargins left="0.7" right="0.7" top="0.75" bottom="0.75" header="0.3" footer="0.3"/>
  <pageSetup paperSize="8" scale="4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Cromarty</dc:creator>
  <cp:lastModifiedBy>Mark Cromarty</cp:lastModifiedBy>
  <cp:lastPrinted>2024-01-02T07:41:34Z</cp:lastPrinted>
  <dcterms:created xsi:type="dcterms:W3CDTF">2024-01-02T06:37:37Z</dcterms:created>
  <dcterms:modified xsi:type="dcterms:W3CDTF">2024-01-02T07:45:30Z</dcterms:modified>
</cp:coreProperties>
</file>