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l" sheetId="1" r:id="rId4"/>
    <sheet state="visible" name="SOZ" sheetId="2" r:id="rId5"/>
    <sheet state="visible" name="Jim SOZ" sheetId="3" r:id="rId6"/>
  </sheets>
  <definedNames/>
  <calcPr/>
</workbook>
</file>

<file path=xl/sharedStrings.xml><?xml version="1.0" encoding="utf-8"?>
<sst xmlns="http://schemas.openxmlformats.org/spreadsheetml/2006/main" count="898" uniqueCount="432">
  <si>
    <t>ID</t>
  </si>
  <si>
    <t>name</t>
  </si>
  <si>
    <t># runs</t>
  </si>
  <si>
    <t># spikes (bi)</t>
  </si>
  <si>
    <t>spikes/min (bi)</t>
  </si>
  <si>
    <t># correct (out of 50) (bi)</t>
  </si>
  <si>
    <t>PPV (bi)</t>
  </si>
  <si>
    <t># spikes (car)</t>
  </si>
  <si>
    <t>spikes/min (car)</t>
  </si>
  <si>
    <t># correct (out of 50) (car)</t>
  </si>
  <si>
    <t>PPV (car)</t>
  </si>
  <si>
    <t>Good CAR spikes</t>
  </si>
  <si>
    <t>HUP100</t>
  </si>
  <si>
    <t>HUP101</t>
  </si>
  <si>
    <t>HUP102</t>
  </si>
  <si>
    <t>done</t>
  </si>
  <si>
    <t>HUP105</t>
  </si>
  <si>
    <t>HUP106</t>
  </si>
  <si>
    <t>HUP107</t>
  </si>
  <si>
    <t>HUP108</t>
  </si>
  <si>
    <t>HUP110</t>
  </si>
  <si>
    <t>HUP111</t>
  </si>
  <si>
    <t>HUP112</t>
  </si>
  <si>
    <t>HUP113</t>
  </si>
  <si>
    <t>HUP114</t>
  </si>
  <si>
    <t>HUP115</t>
  </si>
  <si>
    <t>HUP116</t>
  </si>
  <si>
    <t>HUP117</t>
  </si>
  <si>
    <t>HUP118</t>
  </si>
  <si>
    <t>HUP119</t>
  </si>
  <si>
    <t>ERROR-funny electrodes</t>
  </si>
  <si>
    <t>HUP120</t>
  </si>
  <si>
    <t>HUP121</t>
  </si>
  <si>
    <t>HUP122</t>
  </si>
  <si>
    <t>HUP123</t>
  </si>
  <si>
    <t>HUP124</t>
  </si>
  <si>
    <t>HUP126</t>
  </si>
  <si>
    <t>HUP127</t>
  </si>
  <si>
    <t>HUP128</t>
  </si>
  <si>
    <t>HUP129</t>
  </si>
  <si>
    <t>HUP130</t>
  </si>
  <si>
    <t>HUP131</t>
  </si>
  <si>
    <t>HUP132</t>
  </si>
  <si>
    <t>HUP133</t>
  </si>
  <si>
    <t>HUP134</t>
  </si>
  <si>
    <t>HUP135</t>
  </si>
  <si>
    <t>HUP136</t>
  </si>
  <si>
    <t>HUP137</t>
  </si>
  <si>
    <t>HUP138</t>
  </si>
  <si>
    <t>HUP139</t>
  </si>
  <si>
    <t>HUP140</t>
  </si>
  <si>
    <t>HUP141</t>
  </si>
  <si>
    <t>HUP142</t>
  </si>
  <si>
    <t>HUP143</t>
  </si>
  <si>
    <t>HUP144</t>
  </si>
  <si>
    <t>HUP145</t>
  </si>
  <si>
    <t>HUP146</t>
  </si>
  <si>
    <t>HUP147</t>
  </si>
  <si>
    <t>HUP148</t>
  </si>
  <si>
    <t>HUP149</t>
  </si>
  <si>
    <t>HUP150</t>
  </si>
  <si>
    <t>HUP151</t>
  </si>
  <si>
    <t>HUP152</t>
  </si>
  <si>
    <t>HUP153</t>
  </si>
  <si>
    <t>HUP154</t>
  </si>
  <si>
    <t>HUP155</t>
  </si>
  <si>
    <t>HUP156</t>
  </si>
  <si>
    <t>HUP157</t>
  </si>
  <si>
    <t>HUP158</t>
  </si>
  <si>
    <t>HUP159</t>
  </si>
  <si>
    <t>dione</t>
  </si>
  <si>
    <t>HUP160</t>
  </si>
  <si>
    <t>HUP161</t>
  </si>
  <si>
    <t>HUP162</t>
  </si>
  <si>
    <t>HUP163</t>
  </si>
  <si>
    <t>HUP164</t>
  </si>
  <si>
    <t>HUP165</t>
  </si>
  <si>
    <t>HUP166</t>
  </si>
  <si>
    <t>HUP167</t>
  </si>
  <si>
    <t>HUP168</t>
  </si>
  <si>
    <t>HUP169</t>
  </si>
  <si>
    <t>HUP170</t>
  </si>
  <si>
    <t>HUP171</t>
  </si>
  <si>
    <t>HUP172</t>
  </si>
  <si>
    <t>HUP173</t>
  </si>
  <si>
    <t>HUP174</t>
  </si>
  <si>
    <t>HUP175</t>
  </si>
  <si>
    <t>HUP176</t>
  </si>
  <si>
    <t>HUP177</t>
  </si>
  <si>
    <t>HUP178</t>
  </si>
  <si>
    <t>HUP179</t>
  </si>
  <si>
    <t>HUP180</t>
  </si>
  <si>
    <t>HUP181</t>
  </si>
  <si>
    <t>HUP182</t>
  </si>
  <si>
    <t>HUP183</t>
  </si>
  <si>
    <t>HUP184</t>
  </si>
  <si>
    <t>HUP185</t>
  </si>
  <si>
    <t>HUP186</t>
  </si>
  <si>
    <t>HUP187</t>
  </si>
  <si>
    <t>HUP188</t>
  </si>
  <si>
    <t>HUP189</t>
  </si>
  <si>
    <t>HUP190</t>
  </si>
  <si>
    <t>HUP191</t>
  </si>
  <si>
    <t>HUP192</t>
  </si>
  <si>
    <t>HUP193</t>
  </si>
  <si>
    <t>HUP194</t>
  </si>
  <si>
    <t>HUP195</t>
  </si>
  <si>
    <t>HUP196</t>
  </si>
  <si>
    <t>HUP197</t>
  </si>
  <si>
    <t>HUP198</t>
  </si>
  <si>
    <t>HUP199</t>
  </si>
  <si>
    <t>HUP201</t>
  </si>
  <si>
    <t>HUP202</t>
  </si>
  <si>
    <t>HUP203</t>
  </si>
  <si>
    <t>HUP204</t>
  </si>
  <si>
    <t>HUP205</t>
  </si>
  <si>
    <t>HUP206</t>
  </si>
  <si>
    <t>HUP207</t>
  </si>
  <si>
    <t>HUP208</t>
  </si>
  <si>
    <t>HUP209</t>
  </si>
  <si>
    <t>HUP210</t>
  </si>
  <si>
    <t>HUP211</t>
  </si>
  <si>
    <t>HUP212</t>
  </si>
  <si>
    <t>HUP213</t>
  </si>
  <si>
    <t>run40302</t>
  </si>
  <si>
    <t>HUP214</t>
  </si>
  <si>
    <t>HUP215</t>
  </si>
  <si>
    <t>HUP216</t>
  </si>
  <si>
    <t>HUP217</t>
  </si>
  <si>
    <t>HUP099</t>
  </si>
  <si>
    <t>SOZ electrode</t>
  </si>
  <si>
    <t>SOZ localization</t>
  </si>
  <si>
    <t>Clinician confidence in focal localization (even if localization is bifocal or multifocal; in other words, how confident not a broad onset)</t>
  </si>
  <si>
    <t>Who obtained these localizations?</t>
  </si>
  <si>
    <t>Notes</t>
  </si>
  <si>
    <t>diffuse left</t>
  </si>
  <si>
    <t>low</t>
  </si>
  <si>
    <t>Erin</t>
  </si>
  <si>
    <t>LPF2, LPF3, ROF7, ROF8, APD1, APD2, APD3, APD4, PPD1, PPD2, PPD3, PPD4</t>
  </si>
  <si>
    <t>multifocal, post-central gyrus, mesial parietal cortex; lateral left posterior frontal</t>
  </si>
  <si>
    <t>medium</t>
  </si>
  <si>
    <t>LF3, LF4, LF5, LF6, LDH1, LDH2, LDH3</t>
  </si>
  <si>
    <t>multifocal, left frontal, left temporal, and right hemispheric spikes</t>
  </si>
  <si>
    <t>RDNET1, RDNET2, RDNET3, RDNET4</t>
  </si>
  <si>
    <t>right temporal DNET</t>
  </si>
  <si>
    <t>LH2, LAT2</t>
  </si>
  <si>
    <t>left anterior and inferior temporal</t>
  </si>
  <si>
    <t>RDH1, RDH2, RDH3, RDH4, RTO4, RTO5</t>
  </si>
  <si>
    <t>right anterior temporal, possible 2nd focus in right posterior quadrant</t>
  </si>
  <si>
    <t>RDH2, LDH2</t>
  </si>
  <si>
    <t>bilateral mesial temporal</t>
  </si>
  <si>
    <t>LIP1, LIP2, LG45, LG44, LG43, LG38, LG37, LG36, LG35, LG29, LG28, LG27, LG26, LG20, LG13, LG12, LG11, LG5, LG4, LG3, LAT2, LAT3, LAT4, LMT1, LMT2, LMT3, LMT4</t>
  </si>
  <si>
    <t>broad, left TPO vs left parietal vs left temporal</t>
  </si>
  <si>
    <t>RG20, RG21, RG22, RG28, RG29, RG30, RG34, RG35, RG36, RG37, RG38, RG40, RG41, RG42, RG43, RG44, RO2, RO3, RO4, RO5, RO6, RPST1, RPST2, RPST3, RPST4, RAST1, RAST2, RAST3, RAST4, RDH1, RDH2, RDH3, RDH4, RP4, RP5, RP6, RMST1, RMST2</t>
  </si>
  <si>
    <t>right parietal onset with quick spread to the right temporal region</t>
  </si>
  <si>
    <t>RPF9, RPF7, RAF2, RAF4, RAF5</t>
  </si>
  <si>
    <t>right frontal resection cavity</t>
  </si>
  <si>
    <t>high</t>
  </si>
  <si>
    <t>LDH2, LDA2, LMST2</t>
  </si>
  <si>
    <t>left mesial temporal</t>
  </si>
  <si>
    <t>RDA1, RDA2, RDA3, RDA4</t>
  </si>
  <si>
    <t>right mesial temporal</t>
  </si>
  <si>
    <t>LG59, LG60</t>
  </si>
  <si>
    <t>left temporal lesion</t>
  </si>
  <si>
    <t>medium, stimulation-induced seizure only</t>
  </si>
  <si>
    <t>RA1, RA2, RA3, RA4</t>
  </si>
  <si>
    <t>right amygdala</t>
  </si>
  <si>
    <t>OFAL1, OFAL2, OFAL3, MTG1, PIFG1, PIFG2, PIFG3, INSP1, INSP2, INSP3</t>
  </si>
  <si>
    <t>LDH1, LDH2</t>
  </si>
  <si>
    <t>left hippocampus</t>
  </si>
  <si>
    <t>LAT1, LAT2, LMT1, LTM2, LDH1, LDH2, LDH3, LHD4, RDH1, RDH2, RDH3, RDH4, RDA1, RDA2, RDA3, RDA4</t>
  </si>
  <si>
    <t>bitemporal (mesial temporal)</t>
  </si>
  <si>
    <t>LAT1, LAT2, LMT1, LMT2, LDH1, LDH2, LDH3, LDH4, RAT3, RAT4, RDA1, RDA2, RDA3, RDA4</t>
  </si>
  <si>
    <t>bitemporal onsets (some mesial temporal and some temporal neocortical)</t>
  </si>
  <si>
    <t>LG23, LG34, LG42, DP2</t>
  </si>
  <si>
    <t>right parietal (S1)</t>
  </si>
  <si>
    <t>RIP1, RIP2, RIP3, RIP4, RSP1, RSP2, RSP3, RSP4</t>
  </si>
  <si>
    <t>right hippocampal</t>
  </si>
  <si>
    <t>Electrodes misconfigured! RIP and RSP are nominally parietal depths, but are apparently in the mesial temporal structures</t>
  </si>
  <si>
    <t>RDA1, RDA2, RDA3, RDA4, DNET17</t>
  </si>
  <si>
    <t>right mesial temporal, also subclinical seizures by right parietal lesion</t>
  </si>
  <si>
    <t>RDH6, RDH7, RDH8, LXB3, LXB4, LXB5, LXB6</t>
  </si>
  <si>
    <t>right hippocampus and lesion</t>
  </si>
  <si>
    <t>LDA1, LDA2, LDA3, LDA4, LDAH1, LDAH2, LDAH3, LDAH4, LDMH1, LDMH2, LDMH3</t>
  </si>
  <si>
    <t>left amygdala, left anterior and mid hippocampus</t>
  </si>
  <si>
    <t>RB1, LB1, LB2</t>
  </si>
  <si>
    <t>LB6, LB7, LC8, LY6, LY7, LC6, LA8, LY5</t>
  </si>
  <si>
    <t>left lateral superior temporal lobe with rapid spread</t>
  </si>
  <si>
    <t>RE1</t>
  </si>
  <si>
    <t>right posterior insula, but onset pattern delta, concerning for propagation from unsampled source</t>
  </si>
  <si>
    <t>LG1</t>
  </si>
  <si>
    <t>left anterior cingulate</t>
  </si>
  <si>
    <t>LDA4, LDA5, LSZ3, LSZ2</t>
  </si>
  <si>
    <t>left frontal cortical dysplasia in primary motor cortex</t>
  </si>
  <si>
    <t>LA6, LA7, LA8, LD2, LD3, LD4, LN2, LN3, LN4</t>
  </si>
  <si>
    <t>left lateral temporal, left superior temporal gyrus (some seizures without EEG correlate)</t>
  </si>
  <si>
    <t>LA1, LA2, LA3, LB1, LB2, LB3</t>
  </si>
  <si>
    <t>left anterior mesial temporal</t>
  </si>
  <si>
    <t>RE1, RE2, RE3, RE4, RE5, RE6, RI2, RI3, RI4, RI5, RI6, RI7</t>
  </si>
  <si>
    <t>posterior margin of right frontal lobe</t>
  </si>
  <si>
    <t>RB1, RB2</t>
  </si>
  <si>
    <t>right hippocampus</t>
  </si>
  <si>
    <t>LA1, LA2, LO1, LO2</t>
  </si>
  <si>
    <t>concern for multifocal (left amygdala and left orbitofrontal) vs unsampled onset</t>
  </si>
  <si>
    <t>LA6, LA7, LA8, LA9, LA10, LA11, LC6, LC7, LC8, LC9, LC10, LC11, LE1, LE2, LE3, RA5, RA6, RA7, RA8, RA9, RA10, LG1, LG2, LG3</t>
  </si>
  <si>
    <t>multifocal, left premotor/midcingulate, left side with unclear origin, right hippocampal</t>
  </si>
  <si>
    <t>LA2, LA3, LA4</t>
  </si>
  <si>
    <t>LF3, LF4, LF5, LF6, LF7, LG3, LG4, LG5</t>
  </si>
  <si>
    <t>left parietal near prior resection cavity, one gyrus posterior to S1</t>
  </si>
  <si>
    <t>LA1, LA2, LB1, LB2, LC1, LC2</t>
  </si>
  <si>
    <t>RA1, RA2, RA3, RA4, RB1, RB2, RB3, RB4, RC1, RC2, RC3, RC4, LB1, LC1</t>
  </si>
  <si>
    <t>mostly right mesial temporal and a few left mesial temporal (the latter thought to be due to implantation)</t>
  </si>
  <si>
    <t>LDA1, LDA2, LDA3, LDA4, LDA5, LDA6, LDA7, LDB1, LDB2, LDB3, LDB4, LDB5, LDB6, LDC1, LDC2</t>
  </si>
  <si>
    <t>LB1, LB2, LB3, LB4, LB5, LB6, LB7, LA1, LA2, LA3, LA4, LA5, RD3, RA1, RA2</t>
  </si>
  <si>
    <t>multifocal</t>
  </si>
  <si>
    <t>RA1, RA2, RA8, RA9</t>
  </si>
  <si>
    <t>right anterior temporal lobe and right mesial temporal lobe</t>
  </si>
  <si>
    <t>RC5, RC6, RC7, RC8, RL4, RL5, RL6</t>
  </si>
  <si>
    <t>lateral to the right anterior cingulate and right posterior cingulate</t>
  </si>
  <si>
    <t>RF1, RF2, RF3, RF4</t>
  </si>
  <si>
    <t>right insula (RF) with rapid spread to mesial temporal</t>
  </si>
  <si>
    <t>LK1, LK2, LK3, LK4, LM1, LM2, LM3, LM4, LA1, LA2, LA3, LA4, LB1, LB2, LB3, LB4, LD1, LD2</t>
  </si>
  <si>
    <t>left M1, left S1, mesial temporal, insula (broad)</t>
  </si>
  <si>
    <t>LD1, LD2, LD3, LD4, LD5, LD6, LB1, LB2, LB3, LC1, LC2, RB1, RB2, RB3, RB4</t>
  </si>
  <si>
    <t>left temporal close to heterotopia, also right hippocampus</t>
  </si>
  <si>
    <t>RA1</t>
  </si>
  <si>
    <t>right amygdala, also left with unclear onset</t>
  </si>
  <si>
    <t>RG2, RG3, RG4, RG5</t>
  </si>
  <si>
    <t>right insula near cortical dysplasia</t>
  </si>
  <si>
    <t>RE2, RE3, RE4, RF1, RF2, RF3, RF4, RF5, RF6, LB1, LB2, LB3, RB1, RB2, RB3</t>
  </si>
  <si>
    <t>right SMA/mesial frontal and separate seizures from bilateral hippocampi</t>
  </si>
  <si>
    <t>Jim/Erin</t>
  </si>
  <si>
    <t>broad left</t>
  </si>
  <si>
    <t>RA3, RA5, RA7, RD1, RD2, RD3, RD4, RD5, LC1, LC2, LC3, LJ1, LJ2, LJ3, LJ4, LJ5, LA1, LA2, LA3</t>
  </si>
  <si>
    <t>independent bitemporal</t>
  </si>
  <si>
    <t>LM1, LM2, LM3, RM1, RM2, RM3, LE7, LE8, LE9, RK1, LN1</t>
  </si>
  <si>
    <t>broad</t>
  </si>
  <si>
    <t>LF5, LF6, LF7, LF8, LF9, RG7, RG8, RG9, RG10, RG11</t>
  </si>
  <si>
    <t>bilateral insula</t>
  </si>
  <si>
    <t>LB5, LB6, LB7, RC6</t>
  </si>
  <si>
    <t>LA1, LA2, LB1, LB2, LC1, LC2, RJ1, LB7, LB8, LB9, LC7, LC8, LC9, LJ1</t>
  </si>
  <si>
    <t>left temporal</t>
  </si>
  <si>
    <t>RL1, RL2, RL3, RL4</t>
  </si>
  <si>
    <t>right posterior insula</t>
  </si>
  <si>
    <t>LD2, LD3, LC2, LC3, LC4, LB3, LB4, LJ10, LJ11, LJ12, LE2, LE3, LE4</t>
  </si>
  <si>
    <t>Heschl's, superior temporal gyrus</t>
  </si>
  <si>
    <t>revision!</t>
  </si>
  <si>
    <t>RA4, RA5, RA6, RB1, RB2, RB3, RB4, RC1, RC2, RF6, RF7, RF8, RG1, RG2, RG3, RI1, RI2, RI3, RL8, RL9, RL10, RJ2</t>
  </si>
  <si>
    <t>mostly right temporal, some parietal and frontal</t>
  </si>
  <si>
    <t>RC1, RC2, RC3, RC4</t>
  </si>
  <si>
    <t>right superior frontal gyrus</t>
  </si>
  <si>
    <t>LA1, LA2, LA3, LA4, LB1, LB2, LB3, LB4</t>
  </si>
  <si>
    <t>LB1, LB2, LB3, LA1, LA2, LA3, LA4, LA5</t>
  </si>
  <si>
    <t>LA1, LA2, LA3, LB1, LB2, LB3, LC1, LC2, LC3, LC4</t>
  </si>
  <si>
    <t>LA3, LA4, RA3, RA4, RB3, RB4</t>
  </si>
  <si>
    <t>bilateral mesial temporal (stim only seizure)</t>
  </si>
  <si>
    <t>LJ1, LJ2, LJ3, LJ4, LJ5, LA8, LA9, LA10, LA11</t>
  </si>
  <si>
    <t>left orbitofrontal with rapid spread to left temporal</t>
  </si>
  <si>
    <t>LI5, LI6, LI7, LI8, LI9, LG5, LG6, LG7, LG8, LG9, RF3, RF4, RF5, RF6, RF7, RF8, RF9</t>
  </si>
  <si>
    <t>left dorsolateral frontal lobe and right frontopolar</t>
  </si>
  <si>
    <t>RB2, RB3, RB4, RB5, RB9, RB10, RC4, RC5, RC6, RC7</t>
  </si>
  <si>
    <t>right temporal and ALSO BROAD left, unsampled</t>
  </si>
  <si>
    <t>LA1, LA2, LA3, LA4, LA5, RB3, RB4, RB5, RC1, RA1, RA2, RA3, RA4, RA5, RA6, RA7, LB3</t>
  </si>
  <si>
    <t>RD3, RD4, RD5, RD6, RD7</t>
  </si>
  <si>
    <t>right short insula gyrus</t>
  </si>
  <si>
    <t>LD9,LF5,LG9,LH5,RD9, RD10, RD11, RI3,RI5, LG2, LG3, LG4, LG5, LG6, LG7, LG8, LH3</t>
  </si>
  <si>
    <t>left frontal</t>
  </si>
  <si>
    <t>LE10, LE11, LH1, LH2, LH3, LH4, LH5, LH6, LH7, LH8</t>
  </si>
  <si>
    <t>RA1, RA2, RA3, RA4, RB1, RB2, RB3, RB4</t>
  </si>
  <si>
    <t>right amygdala and hippocampus</t>
  </si>
  <si>
    <t>LB7</t>
  </si>
  <si>
    <t>LH6, LH7, LE7, RH5, RH6, RK4, RK5, LF3, LF4, LI3, LI4, LD2, LD3, RD2, RD3, RG3, RG4</t>
  </si>
  <si>
    <t>no seizures</t>
  </si>
  <si>
    <t>RB1, RB2, RB3, RC1, RC2, RC3, RH1, RH2, RH3, RH4, RH5, RH6, RH7</t>
  </si>
  <si>
    <t>right temporal</t>
  </si>
  <si>
    <t>RJ1, RJ2, RJ3, RJ4, RJ5, RB3</t>
  </si>
  <si>
    <t>LC1, LC2, LC3, LC4, LC5, LC6, LC7, LD1, LD2, LD3, LD4, LD5, LE1, LE2, LE3, LE4, LE5, LE6, LE7, LG1, LG2, LG3, LG4, LG5, LH5, LH6, LH7, LH8, LH9, LH10, LH11, LJ5, LJ6, LJ7, LJ8, LJ9, LJ10, LJ11, LL3, LL4, LL5, LL6, LL7</t>
  </si>
  <si>
    <t>LC11, LF1, LF2</t>
  </si>
  <si>
    <t>left orbitofrontal</t>
  </si>
  <si>
    <t>LA1, LA2, LA3</t>
  </si>
  <si>
    <t>left amygdala</t>
  </si>
  <si>
    <t>RB1, RB2, RB3, RB4, RB5, LB9, LB10, LB11</t>
  </si>
  <si>
    <t>bilateral</t>
  </si>
  <si>
    <t>none</t>
  </si>
  <si>
    <t>LA1, LA2, LA3, LA4, LB1, LB2, LB3, LB4, LA11, LA12</t>
  </si>
  <si>
    <t>LE1, LE2, LF1, LF2, LF3, LB2, LA1, LA2, LC1, LC2, LD1, LD2, LD3</t>
  </si>
  <si>
    <t>RA1, RA2, RA3, RA4, RB1, RB2, RB3, RB4, RB5</t>
  </si>
  <si>
    <t>LL5, LI5, LG9, LF5, LH7, LD7, LK5</t>
  </si>
  <si>
    <t>left frontal resection cavity</t>
  </si>
  <si>
    <t>LA8, LA9, LA10, LA11, LA12, LB10, LB11, LB12, LC8, LC9, LC10, LC11, LC12, LG55, LG56, LG46, LG47, LG48, LG38, LG39, LG40, LA6, LA7, LA8</t>
  </si>
  <si>
    <t>lateral temporal surface (thought to be atypical due to grid placement)</t>
  </si>
  <si>
    <t>LA1, LA2, LA3, LB1, LB2, LB3, LB4, LB5, LC1, LC2, LC3, LC4</t>
  </si>
  <si>
    <t>LB1, RA1, RA2, RA3, RA4, RA5, RB1, RB2, RB3, RB4, RB5, RC1, RC2, RC3, RC4</t>
  </si>
  <si>
    <t>LB1, LB2, LB3, LB4, LB5, LA1, LA2, LA3, LA4, LA5, RB1, RB2, RB3, RB4, RB5, RA1, RA2, RA3, RA4, RA5</t>
  </si>
  <si>
    <t>LA1, LA2, LA3, LA4, LB1, LB2, LB3, LD10, LD11, LD12, LE4, LE5, LH8, LH9, LH10, LC5, LC6, LK3, LK4, LK5</t>
  </si>
  <si>
    <t>lateral superior temporal gyrus and others</t>
  </si>
  <si>
    <t>RG1, RG2, RG3</t>
  </si>
  <si>
    <t>RG3, RG4, RG5, RG6, RG7, RG8, RJ6, RJ7, LO1, LO2, LO3, LO4, LO5</t>
  </si>
  <si>
    <t>bilateral superior temporal gyrus</t>
  </si>
  <si>
    <t>RA4, RA5, RF3, RF4</t>
  </si>
  <si>
    <t>SMA, right hand knob</t>
  </si>
  <si>
    <t>LC1, LC2, LC3, LL3, LL4, LD1, LD2, LD3, LG5, LG6</t>
  </si>
  <si>
    <t>mesial temporal, heschl's gyrus</t>
  </si>
  <si>
    <t>LA1, LA2, LA3, RB3, RB4, RB5</t>
  </si>
  <si>
    <t>LB1, LC1, LL1, LK2, LJ2, LM1, LI1</t>
  </si>
  <si>
    <t>left temporal lobe and left orbitofrontal and left insula</t>
  </si>
  <si>
    <t>LB2</t>
  </si>
  <si>
    <t>LA1, LA2, LA3, LA4, LB5, LB6, RB9, RB10, RB11, RE9, RE10, RE11, RF9, RF10, RF11, RG9, RG10, RG11, RB1, RB2, RC1, RC3</t>
  </si>
  <si>
    <t>LB2, LC2, LA1, LA1</t>
  </si>
  <si>
    <t>LA1, LA2, LB2, LB3, RA1, RA2, RA3, RA4, RA5, RB1, RB2</t>
  </si>
  <si>
    <t>RG5, RG6, RB1, RB2, RB3</t>
  </si>
  <si>
    <t>right pars triangularis, right anterior hippocampus</t>
  </si>
  <si>
    <t>LA5, LA6</t>
  </si>
  <si>
    <t>mid planum polare</t>
  </si>
  <si>
    <t>LA1, LB1, LC1, LJ1, LK5, LK6, LK7</t>
  </si>
  <si>
    <t>mesial temporal +/- basal temporal +/- early posterior insular</t>
  </si>
  <si>
    <t>LC5, LC6, LB5, LB6</t>
  </si>
  <si>
    <t>lateral temporal lobe</t>
  </si>
  <si>
    <t>LA1, LA2, LA9, LA10, LB1, LB2, LB3, LB4, LB9, LB10, LB11, LD1, LD2, LD3, LD4, LE10, LE11, LE12, LF1, LF2, LG1, LG2, LG3, LK1, LK2, LK3, LK4, LK5, LK6, LK7, LK8, LK9, LM7, LM8, LM9, LN1, LN2, LN3, LN4, LN5, LN6, LN7, LN8, LN9, LN10, LN11, LN12, LE1, LE2</t>
  </si>
  <si>
    <t>broad left network</t>
  </si>
  <si>
    <t>LC1, LC2, LI1, LI2, LI3, LI4, RA1, RA2, RA3, RA4, RB1, RB2, RB3, RB4, RC1, RC3, RC3, RH5, RH6, RH7, RH8, RH9, LB1, LB2, LC1, LC2, LA3, LA4</t>
  </si>
  <si>
    <t>bilateral temporal</t>
  </si>
  <si>
    <t>LA1, LA2, LA3, LA4, LA5, LH3, LH4, LH5, LH6, LJ1, LJ2, LJ3, LJ4</t>
  </si>
  <si>
    <t>left SMA, mesial temporal</t>
  </si>
  <si>
    <t>LB1, LB2, RB1, RB2</t>
  </si>
  <si>
    <t>LC2, LC3, LC4, LC5, LC6</t>
  </si>
  <si>
    <t>temporal dysplasia</t>
  </si>
  <si>
    <t>LC1, LC2, LB1, LB2</t>
  </si>
  <si>
    <t>left posterior insula</t>
  </si>
  <si>
    <t>RA1, RA2, RB1, RB2, RC1, RC2</t>
  </si>
  <si>
    <t>right mesial temporal lobe</t>
  </si>
  <si>
    <t>DHAA1, DHAA2, DHAA3, DHAA4, DHT1, DHT2, DHT3, DHT4</t>
  </si>
  <si>
    <t>right heterotopia depths</t>
  </si>
  <si>
    <t>HUPID</t>
  </si>
  <si>
    <t>Record ID</t>
  </si>
  <si>
    <t>3T Subject ID</t>
  </si>
  <si>
    <t>UEO</t>
  </si>
  <si>
    <t>Etiology/MR_findings</t>
  </si>
  <si>
    <t>3T_P3</t>
  </si>
  <si>
    <t>RA, RB, RC - right amygdala and hippocampus</t>
  </si>
  <si>
    <t>L MTS, PVNH</t>
  </si>
  <si>
    <t>3T_P4</t>
  </si>
  <si>
    <t>R heterotopia depths: DHAA1-4; DHT1-4</t>
  </si>
  <si>
    <t>heterotopia</t>
  </si>
  <si>
    <t>HUP081</t>
  </si>
  <si>
    <t>3T_P19</t>
  </si>
  <si>
    <t>strip: LAT; depth LPH (left heterotopia)</t>
  </si>
  <si>
    <t>NA</t>
  </si>
  <si>
    <t>3T_P1</t>
  </si>
  <si>
    <t>DA1, DH1-3</t>
  </si>
  <si>
    <t>non-lesional</t>
  </si>
  <si>
    <t>HUP094</t>
  </si>
  <si>
    <t>3T_P2</t>
  </si>
  <si>
    <t>R ATL after SD eval: Oct 2014 UEO RDA2-4, LAF1-4, LAT 1-4</t>
  </si>
  <si>
    <t>cryptogenic, non-lesional MRI, WMH</t>
  </si>
  <si>
    <t>3T_P8</t>
  </si>
  <si>
    <t>LI1, LI5-7, LE3-5, LL1, LJ1, LH1, LG6-8, RA1-3, RB1-3, L11, LI5-7, LE3-7</t>
  </si>
  <si>
    <t>3T_P20</t>
  </si>
  <si>
    <t>small left mesial temporal focus LDAH1-5, LDMH 1-5</t>
  </si>
  <si>
    <t>cryptogenic, non-lesional MRI</t>
  </si>
  <si>
    <t>3T_P13</t>
  </si>
  <si>
    <t>RDNET1-4</t>
  </si>
  <si>
    <t>possible DNET</t>
  </si>
  <si>
    <t>3T_P6</t>
  </si>
  <si>
    <t>probably in the post-central gyrus/mesial parietal cortex and lateral left (ROF7-8, LPF2-3)</t>
  </si>
  <si>
    <t>3T_P9</t>
  </si>
  <si>
    <t>right anterior temporal; possible second focus in the right posterior quadrant (RTO 4-5, RDH 1-4)</t>
  </si>
  <si>
    <t>viral encephalitis, non-lesional, WMH</t>
  </si>
  <si>
    <t>3T_P53</t>
  </si>
  <si>
    <t>LC 1-7, LD1-5, LE 1-7, LG1-5, LH5-11, LJ5-11, LL3-7, LF</t>
  </si>
  <si>
    <t>Possible perinatal injury, with suggestive stigmata on MRI</t>
  </si>
  <si>
    <t>3T_P12</t>
  </si>
  <si>
    <t>DH1-3</t>
  </si>
  <si>
    <t>3T_P15</t>
  </si>
  <si>
    <t>RG 20-22, 28-30, 34-38, 40-44, RO 2-6, RPST 1-4, RP4-6, RMST 1-2, RAST 1-4, RDH 1-4</t>
  </si>
  <si>
    <t>non-lesional, WMH</t>
  </si>
  <si>
    <t>3T_P18</t>
  </si>
  <si>
    <t>bi-temporal onset; simultaneous at leftmesial temporal depths, LAT1-2 and LMT1-2, LDA 1-4, LDH 1-4, RDH 1-4, RDA 1-4</t>
  </si>
  <si>
    <t>3T_P26</t>
  </si>
  <si>
    <t>LA 2-4</t>
  </si>
  <si>
    <t>3T_P25</t>
  </si>
  <si>
    <t>RE 2-4 and RF 1-6 AND independent seizures with bilateral hippocampal onset</t>
  </si>
  <si>
    <t>3T_P27</t>
  </si>
  <si>
    <t>LA1-2, LB1-2, LC1-2</t>
  </si>
  <si>
    <t>febrile seizure, non-lesional MRI</t>
  </si>
  <si>
    <t>??</t>
  </si>
  <si>
    <t>3T_P78</t>
  </si>
  <si>
    <t>RE3-4 (insula); LC1-4</t>
  </si>
  <si>
    <t>3T_P39</t>
  </si>
  <si>
    <t>LA, LB1, LB7-9, LC1-2, LC7-9, RJ1, LJ1</t>
  </si>
  <si>
    <t>3T_P34</t>
  </si>
  <si>
    <t>LE1-2, LF1-3, LB2, LA1, LC2</t>
  </si>
  <si>
    <t>cryptogenic, incomplete left HC inversion and encephalocele on MRI</t>
  </si>
  <si>
    <t>3T_P41</t>
  </si>
  <si>
    <t>LH4-5</t>
  </si>
  <si>
    <t>PVNH</t>
  </si>
  <si>
    <t>3T_P48</t>
  </si>
  <si>
    <t>LA1-2, LA9/10, LB1-4, LB9-11, LD1-4, LE10-12, LF1-2, LG1-3, LK1-9, LM7-9, LN1-12</t>
  </si>
  <si>
    <t>Autism, non-lesional MRI, WMH</t>
  </si>
  <si>
    <t>3T_P51</t>
  </si>
  <si>
    <t>LA1-2 LB1 LB5 LC1</t>
  </si>
  <si>
    <t>febrile seizures, R mesial frontal/cingulate dysplasia, L MTS, L amygdala dysplasia</t>
  </si>
  <si>
    <t>3T_P55</t>
  </si>
  <si>
    <t>RB2, LG2</t>
  </si>
  <si>
    <t>3T_P57</t>
  </si>
  <si>
    <t>LA11-12; LA1, LB1</t>
  </si>
  <si>
    <t>NORSE, probable meningoencephalitis, MRI mild left temporal and insular T2 hyperintensity</t>
  </si>
  <si>
    <t>3T_P61</t>
  </si>
  <si>
    <t>right hippocampal head and amygdala. RA 1-4 and RB 1-5</t>
  </si>
  <si>
    <t>3T_P64</t>
  </si>
  <si>
    <t>right SMA (electrode RA3-5) and right M1 hand area (electrode RF4-5)</t>
  </si>
  <si>
    <t>FCD R M1, WMH</t>
  </si>
  <si>
    <t>3T_P67</t>
  </si>
  <si>
    <t>RG5-8 and RJ6-7, LO1-5</t>
  </si>
  <si>
    <t>3T_P69</t>
  </si>
  <si>
    <t>LC2-6</t>
  </si>
  <si>
    <t>FCD</t>
  </si>
  <si>
    <t>3T_P75</t>
  </si>
  <si>
    <t>RG5-6 near the pars orbitalis/triangularis. RB 1-3 (anterior hippocampus, anterior temporal pole/basal temporal)</t>
  </si>
  <si>
    <t>3T_P79</t>
  </si>
  <si>
    <t>LC1-3 (left hippocampus body), LD1-3 (left entorhinal cortex)</t>
  </si>
  <si>
    <t>3T_P84</t>
  </si>
  <si>
    <t>3T_P85</t>
  </si>
  <si>
    <t>LB2, LC2, LA1-2</t>
  </si>
  <si>
    <t>cryptogenic, MRI with left temporal encephalocele and subinsular cyst</t>
  </si>
  <si>
    <t>3T_P101</t>
  </si>
  <si>
    <t>LA1, LB1, LC1</t>
  </si>
  <si>
    <t>mTBI, non-lesional MRI</t>
  </si>
  <si>
    <t>3T_P114</t>
  </si>
  <si>
    <t>LC1-2, LB1-2</t>
  </si>
  <si>
    <t>3T_P111</t>
  </si>
  <si>
    <t>mesial RA/RB/RC (amygdala/hippocampus)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</si>
</sst>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color theme="1"/>
      <name val="Arial"/>
    </font>
    <font>
      <sz val="12.0"/>
      <color theme="1"/>
      <name val="Calibri"/>
    </font>
    <font>
      <sz val="12.0"/>
      <color rgb="FF000000"/>
      <name val="Calibri"/>
    </font>
    <font>
      <color rgb="FF000000"/>
      <name val="Arial"/>
    </font>
    <font>
      <sz val="11.0"/>
      <color rgb="FF000000"/>
      <name val="Arial"/>
    </font>
    <font>
      <b/>
      <sz val="12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1" numFmtId="0" xfId="0" applyAlignment="1" applyBorder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2" numFmtId="0" xfId="0" applyFont="1"/>
    <xf borderId="0" fillId="0" fontId="3" numFmtId="0" xfId="0" applyAlignment="1" applyFont="1">
      <alignment readingOrder="0" shrinkToFit="0" vertical="bottom" wrapText="0"/>
    </xf>
    <xf borderId="0" fillId="0" fontId="3" numFmtId="0" xfId="0" applyAlignment="1" applyFont="1">
      <alignment horizontal="right" readingOrder="0" shrinkToFit="0" vertical="bottom" wrapText="0"/>
    </xf>
    <xf borderId="0" fillId="0" fontId="3" numFmtId="0" xfId="0" applyAlignment="1" applyFont="1">
      <alignment horizontal="left"/>
    </xf>
    <xf borderId="0" fillId="0" fontId="2" numFmtId="0" xfId="0" applyAlignment="1" applyFont="1">
      <alignment vertical="bottom"/>
    </xf>
    <xf borderId="0" fillId="0" fontId="3" numFmtId="0" xfId="0" applyAlignment="1" applyFont="1">
      <alignment shrinkToFit="0" vertical="bottom" wrapText="0"/>
    </xf>
    <xf borderId="1" fillId="0" fontId="1" numFmtId="0" xfId="0" applyBorder="1" applyFont="1"/>
    <xf borderId="0" fillId="0" fontId="4" numFmtId="0" xfId="0" applyAlignment="1" applyFont="1">
      <alignment readingOrder="0"/>
    </xf>
    <xf borderId="0" fillId="0" fontId="1" numFmtId="0" xfId="0" applyFont="1"/>
    <xf borderId="0" fillId="0" fontId="1" numFmtId="0" xfId="0" applyAlignment="1" applyFont="1">
      <alignment vertical="bottom"/>
    </xf>
    <xf borderId="0" fillId="2" fontId="3" numFmtId="0" xfId="0" applyAlignment="1" applyFill="1" applyFont="1">
      <alignment horizontal="left" readingOrder="0"/>
    </xf>
    <xf borderId="0" fillId="0" fontId="5" numFmtId="0" xfId="0" applyAlignment="1" applyFont="1">
      <alignment readingOrder="0" shrinkToFit="0" vertical="bottom" wrapText="0"/>
    </xf>
    <xf borderId="0" fillId="0" fontId="3" numFmtId="0" xfId="0" applyAlignment="1" applyFont="1">
      <alignment readingOrder="0" shrinkToFit="0" vertical="bottom" wrapText="0"/>
    </xf>
    <xf borderId="0" fillId="2" fontId="3" numFmtId="0" xfId="0" applyAlignment="1" applyFont="1">
      <alignment horizontal="left" readingOrder="0"/>
    </xf>
    <xf borderId="0" fillId="0" fontId="6" numFmtId="0" xfId="0" applyAlignment="1" applyFont="1">
      <alignment horizontal="right" readingOrder="0" shrinkToFit="0" vertical="top" wrapText="0"/>
    </xf>
    <xf borderId="0" fillId="0" fontId="6" numFmtId="0" xfId="0" applyAlignment="1" applyFont="1">
      <alignment readingOrder="0" shrinkToFit="0" vertical="top" wrapText="0"/>
    </xf>
    <xf borderId="0" fillId="0" fontId="6" numFmtId="0" xfId="0" applyAlignment="1" applyFont="1">
      <alignment readingOrder="0" shrinkToFit="0" vertical="bottom" wrapText="0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M1" s="3" t="s">
        <v>11</v>
      </c>
      <c r="N1" s="4"/>
      <c r="O1" s="5"/>
    </row>
    <row r="2">
      <c r="A2" s="6">
        <v>1.0</v>
      </c>
      <c r="B2" s="6" t="s">
        <v>12</v>
      </c>
      <c r="C2" s="7">
        <v>1530.0</v>
      </c>
      <c r="D2" s="7">
        <v>167015.0</v>
      </c>
      <c r="E2" s="7">
        <v>109.1601307</v>
      </c>
      <c r="F2" s="6">
        <v>49.0</v>
      </c>
      <c r="G2" s="7">
        <f t="shared" ref="G2:G147" si="1">F2/50</f>
        <v>0.98</v>
      </c>
      <c r="H2" s="7">
        <v>190786.0</v>
      </c>
      <c r="I2" s="7">
        <v>124.696732</v>
      </c>
      <c r="J2" s="6">
        <v>46.0</v>
      </c>
      <c r="K2" s="7">
        <f t="shared" ref="K2:K165" si="2">J2/50</f>
        <v>0.92</v>
      </c>
      <c r="M2" s="8">
        <f>IFERROR(__xludf.DUMMYFUNCTION("FILTER($A$2:$A$146, (K2:K146&gt;0.7))"),1.0)</f>
        <v>1</v>
      </c>
      <c r="N2" s="8" t="str">
        <f>IFERROR(__xludf.DUMMYFUNCTION("FILTER($B$2:$B$146, ($K$2:$K$146&gt;0.7))"),"HUP100")</f>
        <v>HUP100</v>
      </c>
      <c r="O2" s="5"/>
    </row>
    <row r="3">
      <c r="A3" s="6">
        <f t="shared" ref="A3:A146" si="3">A2+1</f>
        <v>2</v>
      </c>
      <c r="B3" s="6" t="s">
        <v>13</v>
      </c>
      <c r="C3" s="7">
        <v>2453.0</v>
      </c>
      <c r="D3" s="7">
        <v>3952.0</v>
      </c>
      <c r="E3" s="7">
        <v>1.611088463</v>
      </c>
      <c r="F3" s="6">
        <v>11.0</v>
      </c>
      <c r="G3" s="7">
        <f t="shared" si="1"/>
        <v>0.22</v>
      </c>
      <c r="H3" s="7">
        <v>5649.0</v>
      </c>
      <c r="I3" s="7">
        <v>2.302894415</v>
      </c>
      <c r="J3" s="6">
        <v>10.0</v>
      </c>
      <c r="K3" s="7">
        <f t="shared" si="2"/>
        <v>0.2</v>
      </c>
      <c r="M3" s="9">
        <f>IFERROR(__xludf.DUMMYFUNCTION("""COMPUTED_VALUE"""),3.0)</f>
        <v>3</v>
      </c>
      <c r="N3" s="9" t="str">
        <f>IFERROR(__xludf.DUMMYFUNCTION("""COMPUTED_VALUE"""),"HUP102")</f>
        <v>HUP102</v>
      </c>
      <c r="O3" s="5"/>
    </row>
    <row r="4">
      <c r="A4" s="6">
        <f t="shared" si="3"/>
        <v>3</v>
      </c>
      <c r="B4" s="2" t="s">
        <v>14</v>
      </c>
      <c r="C4" s="6" t="s">
        <v>15</v>
      </c>
      <c r="D4" s="10"/>
      <c r="E4" s="10"/>
      <c r="F4" s="11"/>
      <c r="G4" s="7">
        <f t="shared" si="1"/>
        <v>0</v>
      </c>
      <c r="H4" s="10"/>
      <c r="I4" s="10"/>
      <c r="J4" s="2">
        <v>47.0</v>
      </c>
      <c r="K4" s="7">
        <f t="shared" si="2"/>
        <v>0.94</v>
      </c>
      <c r="M4" s="9">
        <f>IFERROR(__xludf.DUMMYFUNCTION("""COMPUTED_VALUE"""),4.0)</f>
        <v>4</v>
      </c>
      <c r="N4" s="9" t="str">
        <f>IFERROR(__xludf.DUMMYFUNCTION("""COMPUTED_VALUE"""),"HUP105")</f>
        <v>HUP105</v>
      </c>
      <c r="O4" s="5"/>
    </row>
    <row r="5">
      <c r="A5" s="6">
        <f t="shared" si="3"/>
        <v>4</v>
      </c>
      <c r="B5" s="2" t="s">
        <v>16</v>
      </c>
      <c r="C5" s="6" t="s">
        <v>15</v>
      </c>
      <c r="D5" s="10"/>
      <c r="E5" s="10"/>
      <c r="F5" s="11"/>
      <c r="G5" s="7">
        <f t="shared" si="1"/>
        <v>0</v>
      </c>
      <c r="H5" s="10"/>
      <c r="I5" s="10"/>
      <c r="J5" s="2">
        <v>46.0</v>
      </c>
      <c r="K5" s="7">
        <f t="shared" si="2"/>
        <v>0.92</v>
      </c>
      <c r="M5" s="9">
        <f>IFERROR(__xludf.DUMMYFUNCTION("""COMPUTED_VALUE"""),6.0)</f>
        <v>6</v>
      </c>
      <c r="N5" s="9" t="str">
        <f>IFERROR(__xludf.DUMMYFUNCTION("""COMPUTED_VALUE"""),"HUP107")</f>
        <v>HUP107</v>
      </c>
      <c r="O5" s="5"/>
    </row>
    <row r="6">
      <c r="A6" s="6">
        <f t="shared" si="3"/>
        <v>5</v>
      </c>
      <c r="B6" s="2" t="s">
        <v>17</v>
      </c>
      <c r="C6" s="6" t="s">
        <v>15</v>
      </c>
      <c r="D6" s="10"/>
      <c r="E6" s="10"/>
      <c r="F6" s="11"/>
      <c r="G6" s="7">
        <f t="shared" si="1"/>
        <v>0</v>
      </c>
      <c r="H6" s="10"/>
      <c r="I6" s="10"/>
      <c r="J6" s="11"/>
      <c r="K6" s="7">
        <f t="shared" si="2"/>
        <v>0</v>
      </c>
      <c r="M6" s="9">
        <f>IFERROR(__xludf.DUMMYFUNCTION("""COMPUTED_VALUE"""),7.0)</f>
        <v>7</v>
      </c>
      <c r="N6" s="9" t="str">
        <f>IFERROR(__xludf.DUMMYFUNCTION("""COMPUTED_VALUE"""),"HUP108")</f>
        <v>HUP108</v>
      </c>
      <c r="O6" s="5"/>
    </row>
    <row r="7">
      <c r="A7" s="6">
        <f t="shared" si="3"/>
        <v>6</v>
      </c>
      <c r="B7" s="2" t="s">
        <v>18</v>
      </c>
      <c r="C7" s="6" t="s">
        <v>15</v>
      </c>
      <c r="D7" s="10"/>
      <c r="E7" s="10"/>
      <c r="F7" s="11"/>
      <c r="G7" s="7">
        <f t="shared" si="1"/>
        <v>0</v>
      </c>
      <c r="H7" s="10"/>
      <c r="I7" s="10"/>
      <c r="J7" s="2">
        <v>49.0</v>
      </c>
      <c r="K7" s="7">
        <f t="shared" si="2"/>
        <v>0.98</v>
      </c>
      <c r="M7" s="9">
        <f>IFERROR(__xludf.DUMMYFUNCTION("""COMPUTED_VALUE"""),8.0)</f>
        <v>8</v>
      </c>
      <c r="N7" s="9" t="str">
        <f>IFERROR(__xludf.DUMMYFUNCTION("""COMPUTED_VALUE"""),"HUP110")</f>
        <v>HUP110</v>
      </c>
      <c r="O7" s="5"/>
    </row>
    <row r="8">
      <c r="A8" s="6">
        <f t="shared" si="3"/>
        <v>7</v>
      </c>
      <c r="B8" s="2" t="s">
        <v>19</v>
      </c>
      <c r="C8" s="6" t="s">
        <v>15</v>
      </c>
      <c r="D8" s="10"/>
      <c r="E8" s="10"/>
      <c r="F8" s="11"/>
      <c r="G8" s="7">
        <f t="shared" si="1"/>
        <v>0</v>
      </c>
      <c r="H8" s="10"/>
      <c r="I8" s="10"/>
      <c r="J8" s="2">
        <v>44.0</v>
      </c>
      <c r="K8" s="7">
        <f t="shared" si="2"/>
        <v>0.88</v>
      </c>
      <c r="M8" s="9">
        <f>IFERROR(__xludf.DUMMYFUNCTION("""COMPUTED_VALUE"""),9.0)</f>
        <v>9</v>
      </c>
      <c r="N8" s="9" t="str">
        <f>IFERROR(__xludf.DUMMYFUNCTION("""COMPUTED_VALUE"""),"HUP111")</f>
        <v>HUP111</v>
      </c>
      <c r="O8" s="5"/>
    </row>
    <row r="9">
      <c r="A9" s="6">
        <f t="shared" si="3"/>
        <v>8</v>
      </c>
      <c r="B9" s="2" t="s">
        <v>20</v>
      </c>
      <c r="C9" s="7">
        <v>1702.0</v>
      </c>
      <c r="D9" s="7">
        <v>36928.0</v>
      </c>
      <c r="E9" s="7">
        <v>21.69682726</v>
      </c>
      <c r="F9" s="2">
        <v>46.0</v>
      </c>
      <c r="G9" s="7">
        <f t="shared" si="1"/>
        <v>0.92</v>
      </c>
      <c r="H9" s="7">
        <v>44995.0</v>
      </c>
      <c r="I9" s="7">
        <v>26.43654524</v>
      </c>
      <c r="J9" s="2">
        <v>45.0</v>
      </c>
      <c r="K9" s="7">
        <f t="shared" si="2"/>
        <v>0.9</v>
      </c>
      <c r="M9" s="9">
        <f>IFERROR(__xludf.DUMMYFUNCTION("""COMPUTED_VALUE"""),11.0)</f>
        <v>11</v>
      </c>
      <c r="N9" s="9" t="str">
        <f>IFERROR(__xludf.DUMMYFUNCTION("""COMPUTED_VALUE"""),"HUP113")</f>
        <v>HUP113</v>
      </c>
      <c r="O9" s="5"/>
    </row>
    <row r="10">
      <c r="A10" s="6">
        <f t="shared" si="3"/>
        <v>9</v>
      </c>
      <c r="B10" s="2" t="s">
        <v>21</v>
      </c>
      <c r="C10" s="7">
        <v>1452.0</v>
      </c>
      <c r="D10" s="7">
        <v>56708.0</v>
      </c>
      <c r="E10" s="7">
        <v>39.05509642</v>
      </c>
      <c r="F10" s="2">
        <v>49.0</v>
      </c>
      <c r="G10" s="7">
        <f t="shared" si="1"/>
        <v>0.98</v>
      </c>
      <c r="H10" s="7">
        <v>67364.0</v>
      </c>
      <c r="I10" s="7">
        <v>46.39393939</v>
      </c>
      <c r="J10" s="2">
        <v>49.0</v>
      </c>
      <c r="K10" s="7">
        <f t="shared" si="2"/>
        <v>0.98</v>
      </c>
      <c r="M10" s="9">
        <f>IFERROR(__xludf.DUMMYFUNCTION("""COMPUTED_VALUE"""),12.0)</f>
        <v>12</v>
      </c>
      <c r="N10" s="9" t="str">
        <f>IFERROR(__xludf.DUMMYFUNCTION("""COMPUTED_VALUE"""),"HUP114")</f>
        <v>HUP114</v>
      </c>
      <c r="O10" s="5"/>
    </row>
    <row r="11">
      <c r="A11" s="6">
        <f t="shared" si="3"/>
        <v>10</v>
      </c>
      <c r="B11" s="2" t="s">
        <v>22</v>
      </c>
      <c r="C11" s="6" t="s">
        <v>15</v>
      </c>
      <c r="D11" s="10"/>
      <c r="E11" s="10"/>
      <c r="F11" s="11"/>
      <c r="G11" s="7">
        <f t="shared" si="1"/>
        <v>0</v>
      </c>
      <c r="H11" s="10"/>
      <c r="I11" s="10"/>
      <c r="J11" s="2">
        <v>24.0</v>
      </c>
      <c r="K11" s="7">
        <f t="shared" si="2"/>
        <v>0.48</v>
      </c>
      <c r="M11" s="9">
        <f>IFERROR(__xludf.DUMMYFUNCTION("""COMPUTED_VALUE"""),14.0)</f>
        <v>14</v>
      </c>
      <c r="N11" s="9" t="str">
        <f>IFERROR(__xludf.DUMMYFUNCTION("""COMPUTED_VALUE"""),"HUP116")</f>
        <v>HUP116</v>
      </c>
      <c r="O11" s="5"/>
    </row>
    <row r="12">
      <c r="A12" s="6">
        <f t="shared" si="3"/>
        <v>11</v>
      </c>
      <c r="B12" s="2" t="s">
        <v>23</v>
      </c>
      <c r="C12" s="6" t="s">
        <v>15</v>
      </c>
      <c r="D12" s="10"/>
      <c r="E12" s="10"/>
      <c r="F12" s="11"/>
      <c r="G12" s="7">
        <f t="shared" si="1"/>
        <v>0</v>
      </c>
      <c r="H12" s="10"/>
      <c r="I12" s="10"/>
      <c r="J12" s="2">
        <v>45.0</v>
      </c>
      <c r="K12" s="7">
        <f t="shared" si="2"/>
        <v>0.9</v>
      </c>
      <c r="M12" s="9">
        <f>IFERROR(__xludf.DUMMYFUNCTION("""COMPUTED_VALUE"""),15.0)</f>
        <v>15</v>
      </c>
      <c r="N12" s="9" t="str">
        <f>IFERROR(__xludf.DUMMYFUNCTION("""COMPUTED_VALUE"""),"HUP117")</f>
        <v>HUP117</v>
      </c>
      <c r="O12" s="5"/>
    </row>
    <row r="13">
      <c r="A13" s="6">
        <f t="shared" si="3"/>
        <v>12</v>
      </c>
      <c r="B13" s="2" t="s">
        <v>24</v>
      </c>
      <c r="C13" s="6" t="s">
        <v>15</v>
      </c>
      <c r="D13" s="10"/>
      <c r="E13" s="10"/>
      <c r="F13" s="11"/>
      <c r="G13" s="7">
        <f t="shared" si="1"/>
        <v>0</v>
      </c>
      <c r="H13" s="10"/>
      <c r="I13" s="10"/>
      <c r="J13" s="2">
        <v>42.0</v>
      </c>
      <c r="K13" s="7">
        <f t="shared" si="2"/>
        <v>0.84</v>
      </c>
      <c r="M13" s="9">
        <f>IFERROR(__xludf.DUMMYFUNCTION("""COMPUTED_VALUE"""),16.0)</f>
        <v>16</v>
      </c>
      <c r="N13" s="9" t="str">
        <f>IFERROR(__xludf.DUMMYFUNCTION("""COMPUTED_VALUE"""),"HUP118")</f>
        <v>HUP118</v>
      </c>
      <c r="O13" s="5"/>
    </row>
    <row r="14">
      <c r="A14" s="6">
        <f t="shared" si="3"/>
        <v>13</v>
      </c>
      <c r="B14" s="2" t="s">
        <v>25</v>
      </c>
      <c r="C14" s="12" t="s">
        <v>15</v>
      </c>
      <c r="D14" s="10"/>
      <c r="E14" s="10"/>
      <c r="F14" s="11"/>
      <c r="G14" s="7">
        <f t="shared" si="1"/>
        <v>0</v>
      </c>
      <c r="H14" s="10"/>
      <c r="I14" s="10"/>
      <c r="J14" s="2">
        <v>17.0</v>
      </c>
      <c r="K14" s="7">
        <f t="shared" si="2"/>
        <v>0.34</v>
      </c>
      <c r="M14" s="9">
        <f>IFERROR(__xludf.DUMMYFUNCTION("""COMPUTED_VALUE"""),18.0)</f>
        <v>18</v>
      </c>
      <c r="N14" s="9" t="str">
        <f>IFERROR(__xludf.DUMMYFUNCTION("""COMPUTED_VALUE"""),"HUP120")</f>
        <v>HUP120</v>
      </c>
      <c r="O14" s="5"/>
    </row>
    <row r="15">
      <c r="A15" s="6">
        <f t="shared" si="3"/>
        <v>14</v>
      </c>
      <c r="B15" s="2" t="s">
        <v>26</v>
      </c>
      <c r="C15" s="6" t="s">
        <v>15</v>
      </c>
      <c r="D15" s="10"/>
      <c r="E15" s="10"/>
      <c r="F15" s="11"/>
      <c r="G15" s="7">
        <f t="shared" si="1"/>
        <v>0</v>
      </c>
      <c r="H15" s="10"/>
      <c r="I15" s="10"/>
      <c r="J15" s="2">
        <v>49.0</v>
      </c>
      <c r="K15" s="7">
        <f t="shared" si="2"/>
        <v>0.98</v>
      </c>
      <c r="M15" s="5">
        <f>IFERROR(__xludf.DUMMYFUNCTION("""COMPUTED_VALUE"""),19.0)</f>
        <v>19</v>
      </c>
      <c r="N15" s="5" t="str">
        <f>IFERROR(__xludf.DUMMYFUNCTION("""COMPUTED_VALUE"""),"HUP121")</f>
        <v>HUP121</v>
      </c>
      <c r="O15" s="5"/>
    </row>
    <row r="16">
      <c r="A16" s="6">
        <f t="shared" si="3"/>
        <v>15</v>
      </c>
      <c r="B16" s="2" t="s">
        <v>27</v>
      </c>
      <c r="C16" s="6" t="s">
        <v>15</v>
      </c>
      <c r="D16" s="10"/>
      <c r="E16" s="10"/>
      <c r="F16" s="11"/>
      <c r="G16" s="7">
        <f t="shared" si="1"/>
        <v>0</v>
      </c>
      <c r="H16" s="10"/>
      <c r="I16" s="10"/>
      <c r="J16" s="2">
        <v>47.0</v>
      </c>
      <c r="K16" s="7">
        <f t="shared" si="2"/>
        <v>0.94</v>
      </c>
      <c r="M16" s="13">
        <f>IFERROR(__xludf.DUMMYFUNCTION("""COMPUTED_VALUE"""),20.0)</f>
        <v>20</v>
      </c>
      <c r="N16" s="13" t="str">
        <f>IFERROR(__xludf.DUMMYFUNCTION("""COMPUTED_VALUE"""),"HUP122")</f>
        <v>HUP122</v>
      </c>
    </row>
    <row r="17">
      <c r="A17" s="6">
        <f t="shared" si="3"/>
        <v>16</v>
      </c>
      <c r="B17" s="2" t="s">
        <v>28</v>
      </c>
      <c r="C17" s="6" t="s">
        <v>15</v>
      </c>
      <c r="D17" s="10"/>
      <c r="E17" s="10"/>
      <c r="F17" s="11"/>
      <c r="G17" s="7">
        <f t="shared" si="1"/>
        <v>0</v>
      </c>
      <c r="H17" s="10"/>
      <c r="I17" s="10"/>
      <c r="J17" s="2">
        <v>48.0</v>
      </c>
      <c r="K17" s="7">
        <f t="shared" si="2"/>
        <v>0.96</v>
      </c>
      <c r="M17" s="13">
        <f>IFERROR(__xludf.DUMMYFUNCTION("""COMPUTED_VALUE"""),21.0)</f>
        <v>21</v>
      </c>
      <c r="N17" s="13" t="str">
        <f>IFERROR(__xludf.DUMMYFUNCTION("""COMPUTED_VALUE"""),"HUP123")</f>
        <v>HUP123</v>
      </c>
    </row>
    <row r="18">
      <c r="A18" s="6">
        <f t="shared" si="3"/>
        <v>17</v>
      </c>
      <c r="B18" s="2" t="s">
        <v>29</v>
      </c>
      <c r="C18" s="6" t="s">
        <v>30</v>
      </c>
      <c r="D18" s="10"/>
      <c r="E18" s="10"/>
      <c r="F18" s="11"/>
      <c r="G18" s="7">
        <f t="shared" si="1"/>
        <v>0</v>
      </c>
      <c r="H18" s="10"/>
      <c r="I18" s="10"/>
      <c r="J18" s="11"/>
      <c r="K18" s="7">
        <f t="shared" si="2"/>
        <v>0</v>
      </c>
      <c r="M18" s="13">
        <f>IFERROR(__xludf.DUMMYFUNCTION("""COMPUTED_VALUE"""),23.0)</f>
        <v>23</v>
      </c>
      <c r="N18" s="13" t="str">
        <f>IFERROR(__xludf.DUMMYFUNCTION("""COMPUTED_VALUE"""),"HUP126")</f>
        <v>HUP126</v>
      </c>
    </row>
    <row r="19">
      <c r="A19" s="6">
        <f t="shared" si="3"/>
        <v>18</v>
      </c>
      <c r="B19" s="2" t="s">
        <v>31</v>
      </c>
      <c r="C19" s="6" t="s">
        <v>15</v>
      </c>
      <c r="D19" s="10"/>
      <c r="E19" s="10"/>
      <c r="F19" s="11"/>
      <c r="G19" s="7">
        <f t="shared" si="1"/>
        <v>0</v>
      </c>
      <c r="H19" s="10"/>
      <c r="I19" s="10"/>
      <c r="J19" s="2">
        <v>40.0</v>
      </c>
      <c r="K19" s="7">
        <f t="shared" si="2"/>
        <v>0.8</v>
      </c>
      <c r="M19" s="13">
        <f>IFERROR(__xludf.DUMMYFUNCTION("""COMPUTED_VALUE"""),24.0)</f>
        <v>24</v>
      </c>
      <c r="N19" s="13" t="str">
        <f>IFERROR(__xludf.DUMMYFUNCTION("""COMPUTED_VALUE"""),"HUP127")</f>
        <v>HUP127</v>
      </c>
    </row>
    <row r="20">
      <c r="A20" s="6">
        <f t="shared" si="3"/>
        <v>19</v>
      </c>
      <c r="B20" s="2" t="s">
        <v>32</v>
      </c>
      <c r="C20" s="6" t="s">
        <v>15</v>
      </c>
      <c r="D20" s="10"/>
      <c r="E20" s="10"/>
      <c r="F20" s="11"/>
      <c r="G20" s="7">
        <f t="shared" si="1"/>
        <v>0</v>
      </c>
      <c r="H20" s="10"/>
      <c r="I20" s="10"/>
      <c r="J20" s="2">
        <v>48.0</v>
      </c>
      <c r="K20" s="7">
        <f t="shared" si="2"/>
        <v>0.96</v>
      </c>
      <c r="M20" s="13">
        <f>IFERROR(__xludf.DUMMYFUNCTION("""COMPUTED_VALUE"""),25.0)</f>
        <v>25</v>
      </c>
      <c r="N20" s="13" t="str">
        <f>IFERROR(__xludf.DUMMYFUNCTION("""COMPUTED_VALUE"""),"HUP128")</f>
        <v>HUP128</v>
      </c>
    </row>
    <row r="21">
      <c r="A21" s="6">
        <f t="shared" si="3"/>
        <v>20</v>
      </c>
      <c r="B21" s="2" t="s">
        <v>33</v>
      </c>
      <c r="C21" s="6" t="s">
        <v>15</v>
      </c>
      <c r="D21" s="10"/>
      <c r="E21" s="10"/>
      <c r="F21" s="11"/>
      <c r="G21" s="7">
        <f t="shared" si="1"/>
        <v>0</v>
      </c>
      <c r="H21" s="10"/>
      <c r="I21" s="10"/>
      <c r="J21" s="2">
        <v>47.0</v>
      </c>
      <c r="K21" s="7">
        <f t="shared" si="2"/>
        <v>0.94</v>
      </c>
      <c r="M21" s="13">
        <f>IFERROR(__xludf.DUMMYFUNCTION("""COMPUTED_VALUE"""),26.0)</f>
        <v>26</v>
      </c>
      <c r="N21" s="13" t="str">
        <f>IFERROR(__xludf.DUMMYFUNCTION("""COMPUTED_VALUE"""),"HUP129")</f>
        <v>HUP129</v>
      </c>
    </row>
    <row r="22">
      <c r="A22" s="6">
        <f t="shared" si="3"/>
        <v>21</v>
      </c>
      <c r="B22" s="2" t="s">
        <v>34</v>
      </c>
      <c r="C22" s="6" t="s">
        <v>15</v>
      </c>
      <c r="D22" s="10"/>
      <c r="E22" s="10"/>
      <c r="F22" s="11"/>
      <c r="G22" s="7">
        <f t="shared" si="1"/>
        <v>0</v>
      </c>
      <c r="H22" s="10"/>
      <c r="I22" s="10"/>
      <c r="J22" s="2">
        <v>46.0</v>
      </c>
      <c r="K22" s="7">
        <f t="shared" si="2"/>
        <v>0.92</v>
      </c>
      <c r="M22" s="13">
        <f>IFERROR(__xludf.DUMMYFUNCTION("""COMPUTED_VALUE"""),27.0)</f>
        <v>27</v>
      </c>
      <c r="N22" s="13" t="str">
        <f>IFERROR(__xludf.DUMMYFUNCTION("""COMPUTED_VALUE"""),"HUP130")</f>
        <v>HUP130</v>
      </c>
    </row>
    <row r="23">
      <c r="A23" s="6">
        <f t="shared" si="3"/>
        <v>22</v>
      </c>
      <c r="B23" s="2" t="s">
        <v>35</v>
      </c>
      <c r="C23" s="6" t="s">
        <v>15</v>
      </c>
      <c r="D23" s="10"/>
      <c r="E23" s="10"/>
      <c r="F23" s="11"/>
      <c r="G23" s="7">
        <f t="shared" si="1"/>
        <v>0</v>
      </c>
      <c r="H23" s="10"/>
      <c r="I23" s="10"/>
      <c r="J23" s="2">
        <v>29.0</v>
      </c>
      <c r="K23" s="7">
        <f t="shared" si="2"/>
        <v>0.58</v>
      </c>
      <c r="M23" s="13">
        <f>IFERROR(__xludf.DUMMYFUNCTION("""COMPUTED_VALUE"""),28.0)</f>
        <v>28</v>
      </c>
      <c r="N23" s="13" t="str">
        <f>IFERROR(__xludf.DUMMYFUNCTION("""COMPUTED_VALUE"""),"HUP131")</f>
        <v>HUP131</v>
      </c>
    </row>
    <row r="24">
      <c r="A24" s="6">
        <f t="shared" si="3"/>
        <v>23</v>
      </c>
      <c r="B24" s="2" t="s">
        <v>36</v>
      </c>
      <c r="C24" s="6" t="s">
        <v>15</v>
      </c>
      <c r="D24" s="10"/>
      <c r="E24" s="10"/>
      <c r="F24" s="11"/>
      <c r="G24" s="7">
        <f t="shared" si="1"/>
        <v>0</v>
      </c>
      <c r="H24" s="10"/>
      <c r="I24" s="10"/>
      <c r="J24" s="2">
        <v>44.0</v>
      </c>
      <c r="K24" s="7">
        <f t="shared" si="2"/>
        <v>0.88</v>
      </c>
      <c r="M24" s="13">
        <f>IFERROR(__xludf.DUMMYFUNCTION("""COMPUTED_VALUE"""),29.0)</f>
        <v>29</v>
      </c>
      <c r="N24" s="13" t="str">
        <f>IFERROR(__xludf.DUMMYFUNCTION("""COMPUTED_VALUE"""),"HUP132")</f>
        <v>HUP132</v>
      </c>
    </row>
    <row r="25">
      <c r="A25" s="6">
        <f t="shared" si="3"/>
        <v>24</v>
      </c>
      <c r="B25" s="2" t="s">
        <v>37</v>
      </c>
      <c r="C25" s="6" t="s">
        <v>15</v>
      </c>
      <c r="D25" s="10"/>
      <c r="E25" s="10"/>
      <c r="F25" s="11"/>
      <c r="G25" s="7">
        <f t="shared" si="1"/>
        <v>0</v>
      </c>
      <c r="H25" s="10"/>
      <c r="I25" s="10"/>
      <c r="J25" s="2">
        <v>49.0</v>
      </c>
      <c r="K25" s="7">
        <f t="shared" si="2"/>
        <v>0.98</v>
      </c>
      <c r="M25" s="13">
        <f>IFERROR(__xludf.DUMMYFUNCTION("""COMPUTED_VALUE"""),30.0)</f>
        <v>30</v>
      </c>
      <c r="N25" s="13" t="str">
        <f>IFERROR(__xludf.DUMMYFUNCTION("""COMPUTED_VALUE"""),"HUP133")</f>
        <v>HUP133</v>
      </c>
    </row>
    <row r="26">
      <c r="A26" s="6">
        <f t="shared" si="3"/>
        <v>25</v>
      </c>
      <c r="B26" s="2" t="s">
        <v>38</v>
      </c>
      <c r="C26" s="7">
        <v>2203.0</v>
      </c>
      <c r="D26" s="7">
        <v>50874.0</v>
      </c>
      <c r="E26" s="7">
        <v>23.09305493</v>
      </c>
      <c r="F26" s="2">
        <v>49.0</v>
      </c>
      <c r="G26" s="7">
        <f t="shared" si="1"/>
        <v>0.98</v>
      </c>
      <c r="H26" s="7">
        <v>54342.0</v>
      </c>
      <c r="I26" s="7">
        <v>24.6672719</v>
      </c>
      <c r="J26" s="2">
        <v>47.0</v>
      </c>
      <c r="K26" s="7">
        <f t="shared" si="2"/>
        <v>0.94</v>
      </c>
      <c r="M26" s="13">
        <f>IFERROR(__xludf.DUMMYFUNCTION("""COMPUTED_VALUE"""),31.0)</f>
        <v>31</v>
      </c>
      <c r="N26" s="13" t="str">
        <f>IFERROR(__xludf.DUMMYFUNCTION("""COMPUTED_VALUE"""),"HUP134")</f>
        <v>HUP134</v>
      </c>
    </row>
    <row r="27">
      <c r="A27" s="6">
        <f t="shared" si="3"/>
        <v>26</v>
      </c>
      <c r="B27" s="2" t="s">
        <v>39</v>
      </c>
      <c r="C27" s="7">
        <v>1506.0</v>
      </c>
      <c r="D27" s="7">
        <v>1718.0</v>
      </c>
      <c r="E27" s="7">
        <v>1.140770252</v>
      </c>
      <c r="F27" s="2">
        <v>43.0</v>
      </c>
      <c r="G27" s="7">
        <f t="shared" si="1"/>
        <v>0.86</v>
      </c>
      <c r="H27" s="7">
        <v>2338.0</v>
      </c>
      <c r="I27" s="7">
        <v>1.552456839</v>
      </c>
      <c r="J27" s="2">
        <v>46.0</v>
      </c>
      <c r="K27" s="7">
        <f t="shared" si="2"/>
        <v>0.92</v>
      </c>
      <c r="M27" s="13">
        <f>IFERROR(__xludf.DUMMYFUNCTION("""COMPUTED_VALUE"""),32.0)</f>
        <v>32</v>
      </c>
      <c r="N27" s="13" t="str">
        <f>IFERROR(__xludf.DUMMYFUNCTION("""COMPUTED_VALUE"""),"HUP135")</f>
        <v>HUP135</v>
      </c>
    </row>
    <row r="28">
      <c r="A28" s="6">
        <f t="shared" si="3"/>
        <v>27</v>
      </c>
      <c r="B28" s="2" t="s">
        <v>40</v>
      </c>
      <c r="C28" s="6" t="s">
        <v>15</v>
      </c>
      <c r="D28" s="10"/>
      <c r="E28" s="10"/>
      <c r="F28" s="11"/>
      <c r="G28" s="7">
        <f t="shared" si="1"/>
        <v>0</v>
      </c>
      <c r="H28" s="10"/>
      <c r="I28" s="10"/>
      <c r="J28" s="2">
        <v>48.0</v>
      </c>
      <c r="K28" s="7">
        <f t="shared" si="2"/>
        <v>0.96</v>
      </c>
      <c r="M28" s="13">
        <f>IFERROR(__xludf.DUMMYFUNCTION("""COMPUTED_VALUE"""),33.0)</f>
        <v>33</v>
      </c>
      <c r="N28" s="13" t="str">
        <f>IFERROR(__xludf.DUMMYFUNCTION("""COMPUTED_VALUE"""),"HUP136")</f>
        <v>HUP136</v>
      </c>
    </row>
    <row r="29">
      <c r="A29" s="6">
        <f t="shared" si="3"/>
        <v>28</v>
      </c>
      <c r="B29" s="2" t="s">
        <v>41</v>
      </c>
      <c r="C29" s="6" t="s">
        <v>15</v>
      </c>
      <c r="D29" s="10"/>
      <c r="E29" s="10"/>
      <c r="F29" s="11"/>
      <c r="G29" s="7">
        <f t="shared" si="1"/>
        <v>0</v>
      </c>
      <c r="H29" s="10"/>
      <c r="I29" s="10"/>
      <c r="J29" s="2">
        <v>48.0</v>
      </c>
      <c r="K29" s="7">
        <f t="shared" si="2"/>
        <v>0.96</v>
      </c>
      <c r="M29" s="13">
        <f>IFERROR(__xludf.DUMMYFUNCTION("""COMPUTED_VALUE"""),34.0)</f>
        <v>34</v>
      </c>
      <c r="N29" s="13" t="str">
        <f>IFERROR(__xludf.DUMMYFUNCTION("""COMPUTED_VALUE"""),"HUP137")</f>
        <v>HUP137</v>
      </c>
    </row>
    <row r="30">
      <c r="A30" s="6">
        <f t="shared" si="3"/>
        <v>29</v>
      </c>
      <c r="B30" s="2" t="s">
        <v>42</v>
      </c>
      <c r="C30" s="7">
        <v>1828.0</v>
      </c>
      <c r="D30" s="7">
        <v>96741.0</v>
      </c>
      <c r="E30" s="7">
        <v>52.92177243</v>
      </c>
      <c r="F30" s="2">
        <v>50.0</v>
      </c>
      <c r="G30" s="7">
        <f t="shared" si="1"/>
        <v>1</v>
      </c>
      <c r="H30" s="7">
        <v>114164.0</v>
      </c>
      <c r="I30" s="7">
        <v>62.45295405</v>
      </c>
      <c r="J30" s="2">
        <v>49.0</v>
      </c>
      <c r="K30" s="7">
        <f t="shared" si="2"/>
        <v>0.98</v>
      </c>
      <c r="M30" s="13">
        <f>IFERROR(__xludf.DUMMYFUNCTION("""COMPUTED_VALUE"""),35.0)</f>
        <v>35</v>
      </c>
      <c r="N30" s="13" t="str">
        <f>IFERROR(__xludf.DUMMYFUNCTION("""COMPUTED_VALUE"""),"HUP138")</f>
        <v>HUP138</v>
      </c>
    </row>
    <row r="31">
      <c r="A31" s="6">
        <f t="shared" si="3"/>
        <v>30</v>
      </c>
      <c r="B31" s="2" t="s">
        <v>43</v>
      </c>
      <c r="C31" s="6" t="s">
        <v>15</v>
      </c>
      <c r="D31" s="10"/>
      <c r="E31" s="10"/>
      <c r="F31" s="11"/>
      <c r="G31" s="7">
        <f t="shared" si="1"/>
        <v>0</v>
      </c>
      <c r="H31" s="10"/>
      <c r="I31" s="10"/>
      <c r="J31" s="2">
        <v>39.0</v>
      </c>
      <c r="K31" s="7">
        <f t="shared" si="2"/>
        <v>0.78</v>
      </c>
      <c r="M31" s="13">
        <f>IFERROR(__xludf.DUMMYFUNCTION("""COMPUTED_VALUE"""),36.0)</f>
        <v>36</v>
      </c>
      <c r="N31" s="13" t="str">
        <f>IFERROR(__xludf.DUMMYFUNCTION("""COMPUTED_VALUE"""),"HUP139")</f>
        <v>HUP139</v>
      </c>
    </row>
    <row r="32">
      <c r="A32" s="6">
        <f t="shared" si="3"/>
        <v>31</v>
      </c>
      <c r="B32" s="2" t="s">
        <v>44</v>
      </c>
      <c r="C32" s="6" t="s">
        <v>15</v>
      </c>
      <c r="D32" s="10"/>
      <c r="E32" s="10"/>
      <c r="F32" s="11"/>
      <c r="G32" s="7">
        <f t="shared" si="1"/>
        <v>0</v>
      </c>
      <c r="H32" s="10"/>
      <c r="I32" s="10"/>
      <c r="J32" s="2">
        <v>42.0</v>
      </c>
      <c r="K32" s="7">
        <f t="shared" si="2"/>
        <v>0.84</v>
      </c>
      <c r="M32" s="13">
        <f>IFERROR(__xludf.DUMMYFUNCTION("""COMPUTED_VALUE"""),37.0)</f>
        <v>37</v>
      </c>
      <c r="N32" s="13" t="str">
        <f>IFERROR(__xludf.DUMMYFUNCTION("""COMPUTED_VALUE"""),"HUP140")</f>
        <v>HUP140</v>
      </c>
    </row>
    <row r="33">
      <c r="A33" s="6">
        <f t="shared" si="3"/>
        <v>32</v>
      </c>
      <c r="B33" s="2" t="s">
        <v>45</v>
      </c>
      <c r="C33" s="6" t="s">
        <v>15</v>
      </c>
      <c r="D33" s="10"/>
      <c r="E33" s="10"/>
      <c r="F33" s="11"/>
      <c r="G33" s="7">
        <f t="shared" si="1"/>
        <v>0</v>
      </c>
      <c r="H33" s="10"/>
      <c r="I33" s="10"/>
      <c r="J33" s="2">
        <v>45.0</v>
      </c>
      <c r="K33" s="7">
        <f t="shared" si="2"/>
        <v>0.9</v>
      </c>
      <c r="M33" s="13">
        <f>IFERROR(__xludf.DUMMYFUNCTION("""COMPUTED_VALUE"""),38.0)</f>
        <v>38</v>
      </c>
      <c r="N33" s="13" t="str">
        <f>IFERROR(__xludf.DUMMYFUNCTION("""COMPUTED_VALUE"""),"HUP141")</f>
        <v>HUP141</v>
      </c>
    </row>
    <row r="34">
      <c r="A34" s="6">
        <f t="shared" si="3"/>
        <v>33</v>
      </c>
      <c r="B34" s="2" t="s">
        <v>46</v>
      </c>
      <c r="C34" s="7">
        <v>3987.0</v>
      </c>
      <c r="D34" s="7">
        <v>48414.0</v>
      </c>
      <c r="E34" s="7">
        <v>12.14296464</v>
      </c>
      <c r="F34" s="2">
        <v>46.0</v>
      </c>
      <c r="G34" s="7">
        <f t="shared" si="1"/>
        <v>0.92</v>
      </c>
      <c r="H34" s="7">
        <v>51459.0</v>
      </c>
      <c r="I34" s="7">
        <v>12.90669676</v>
      </c>
      <c r="J34" s="2">
        <v>46.0</v>
      </c>
      <c r="K34" s="7">
        <f t="shared" si="2"/>
        <v>0.92</v>
      </c>
      <c r="M34" s="13">
        <f>IFERROR(__xludf.DUMMYFUNCTION("""COMPUTED_VALUE"""),39.0)</f>
        <v>39</v>
      </c>
      <c r="N34" s="13" t="str">
        <f>IFERROR(__xludf.DUMMYFUNCTION("""COMPUTED_VALUE"""),"HUP142")</f>
        <v>HUP142</v>
      </c>
    </row>
    <row r="35">
      <c r="A35" s="6">
        <f t="shared" si="3"/>
        <v>34</v>
      </c>
      <c r="B35" s="2" t="s">
        <v>47</v>
      </c>
      <c r="C35" s="6" t="s">
        <v>15</v>
      </c>
      <c r="D35" s="10"/>
      <c r="E35" s="10"/>
      <c r="F35" s="11"/>
      <c r="G35" s="7">
        <f t="shared" si="1"/>
        <v>0</v>
      </c>
      <c r="H35" s="10"/>
      <c r="I35" s="10"/>
      <c r="J35" s="2">
        <v>49.0</v>
      </c>
      <c r="K35" s="7">
        <f t="shared" si="2"/>
        <v>0.98</v>
      </c>
      <c r="M35" s="13">
        <f>IFERROR(__xludf.DUMMYFUNCTION("""COMPUTED_VALUE"""),40.0)</f>
        <v>40</v>
      </c>
      <c r="N35" s="13" t="str">
        <f>IFERROR(__xludf.DUMMYFUNCTION("""COMPUTED_VALUE"""),"HUP143")</f>
        <v>HUP143</v>
      </c>
    </row>
    <row r="36">
      <c r="A36" s="6">
        <f t="shared" si="3"/>
        <v>35</v>
      </c>
      <c r="B36" s="2" t="s">
        <v>48</v>
      </c>
      <c r="C36" s="6" t="s">
        <v>15</v>
      </c>
      <c r="D36" s="10"/>
      <c r="E36" s="10"/>
      <c r="F36" s="11"/>
      <c r="G36" s="7">
        <f t="shared" si="1"/>
        <v>0</v>
      </c>
      <c r="H36" s="10"/>
      <c r="I36" s="10"/>
      <c r="J36" s="2">
        <v>47.0</v>
      </c>
      <c r="K36" s="7">
        <f t="shared" si="2"/>
        <v>0.94</v>
      </c>
      <c r="M36" s="13">
        <f>IFERROR(__xludf.DUMMYFUNCTION("""COMPUTED_VALUE"""),42.0)</f>
        <v>42</v>
      </c>
      <c r="N36" s="13" t="str">
        <f>IFERROR(__xludf.DUMMYFUNCTION("""COMPUTED_VALUE"""),"HUP145")</f>
        <v>HUP145</v>
      </c>
    </row>
    <row r="37">
      <c r="A37" s="6">
        <f t="shared" si="3"/>
        <v>36</v>
      </c>
      <c r="B37" s="2" t="s">
        <v>49</v>
      </c>
      <c r="C37" s="6" t="s">
        <v>15</v>
      </c>
      <c r="D37" s="10"/>
      <c r="E37" s="10"/>
      <c r="F37" s="11"/>
      <c r="G37" s="7">
        <f t="shared" si="1"/>
        <v>0</v>
      </c>
      <c r="H37" s="10"/>
      <c r="I37" s="10"/>
      <c r="J37" s="2">
        <v>41.0</v>
      </c>
      <c r="K37" s="7">
        <f t="shared" si="2"/>
        <v>0.82</v>
      </c>
      <c r="M37" s="13">
        <f>IFERROR(__xludf.DUMMYFUNCTION("""COMPUTED_VALUE"""),43.0)</f>
        <v>43</v>
      </c>
      <c r="N37" s="13" t="str">
        <f>IFERROR(__xludf.DUMMYFUNCTION("""COMPUTED_VALUE"""),"HUP146")</f>
        <v>HUP146</v>
      </c>
    </row>
    <row r="38">
      <c r="A38" s="6">
        <f t="shared" si="3"/>
        <v>37</v>
      </c>
      <c r="B38" s="2" t="s">
        <v>50</v>
      </c>
      <c r="C38" s="6" t="s">
        <v>15</v>
      </c>
      <c r="D38" s="10"/>
      <c r="E38" s="10"/>
      <c r="F38" s="11"/>
      <c r="G38" s="7">
        <f t="shared" si="1"/>
        <v>0</v>
      </c>
      <c r="H38" s="10"/>
      <c r="I38" s="10"/>
      <c r="J38" s="2">
        <v>38.0</v>
      </c>
      <c r="K38" s="7">
        <f t="shared" si="2"/>
        <v>0.76</v>
      </c>
      <c r="M38" s="13">
        <f>IFERROR(__xludf.DUMMYFUNCTION("""COMPUTED_VALUE"""),45.0)</f>
        <v>45</v>
      </c>
      <c r="N38" s="13" t="str">
        <f>IFERROR(__xludf.DUMMYFUNCTION("""COMPUTED_VALUE"""),"HUP148")</f>
        <v>HUP148</v>
      </c>
    </row>
    <row r="39">
      <c r="A39" s="6">
        <f t="shared" si="3"/>
        <v>38</v>
      </c>
      <c r="B39" s="2" t="s">
        <v>51</v>
      </c>
      <c r="C39" s="6" t="s">
        <v>15</v>
      </c>
      <c r="D39" s="10"/>
      <c r="E39" s="10"/>
      <c r="F39" s="11"/>
      <c r="G39" s="7">
        <f t="shared" si="1"/>
        <v>0</v>
      </c>
      <c r="H39" s="10"/>
      <c r="I39" s="10"/>
      <c r="J39" s="2">
        <v>48.0</v>
      </c>
      <c r="K39" s="7">
        <f t="shared" si="2"/>
        <v>0.96</v>
      </c>
      <c r="M39" s="13">
        <f>IFERROR(__xludf.DUMMYFUNCTION("""COMPUTED_VALUE"""),47.0)</f>
        <v>47</v>
      </c>
      <c r="N39" s="13" t="str">
        <f>IFERROR(__xludf.DUMMYFUNCTION("""COMPUTED_VALUE"""),"HUP150")</f>
        <v>HUP150</v>
      </c>
    </row>
    <row r="40">
      <c r="A40" s="6">
        <f t="shared" si="3"/>
        <v>39</v>
      </c>
      <c r="B40" s="2" t="s">
        <v>52</v>
      </c>
      <c r="C40" s="6" t="s">
        <v>15</v>
      </c>
      <c r="D40" s="10"/>
      <c r="E40" s="10"/>
      <c r="F40" s="11"/>
      <c r="G40" s="7">
        <f t="shared" si="1"/>
        <v>0</v>
      </c>
      <c r="H40" s="10"/>
      <c r="I40" s="10"/>
      <c r="J40" s="2">
        <v>50.0</v>
      </c>
      <c r="K40" s="7">
        <f t="shared" si="2"/>
        <v>1</v>
      </c>
      <c r="M40" s="13">
        <f>IFERROR(__xludf.DUMMYFUNCTION("""COMPUTED_VALUE"""),48.0)</f>
        <v>48</v>
      </c>
      <c r="N40" s="13" t="str">
        <f>IFERROR(__xludf.DUMMYFUNCTION("""COMPUTED_VALUE"""),"HUP151")</f>
        <v>HUP151</v>
      </c>
    </row>
    <row r="41">
      <c r="A41" s="6">
        <f t="shared" si="3"/>
        <v>40</v>
      </c>
      <c r="B41" s="2" t="s">
        <v>53</v>
      </c>
      <c r="C41" s="6" t="s">
        <v>15</v>
      </c>
      <c r="D41" s="10"/>
      <c r="E41" s="10"/>
      <c r="F41" s="11"/>
      <c r="G41" s="7">
        <f t="shared" si="1"/>
        <v>0</v>
      </c>
      <c r="H41" s="10"/>
      <c r="I41" s="10"/>
      <c r="J41" s="2">
        <v>44.0</v>
      </c>
      <c r="K41" s="7">
        <f t="shared" si="2"/>
        <v>0.88</v>
      </c>
      <c r="M41" s="13">
        <f>IFERROR(__xludf.DUMMYFUNCTION("""COMPUTED_VALUE"""),49.0)</f>
        <v>49</v>
      </c>
      <c r="N41" s="13" t="str">
        <f>IFERROR(__xludf.DUMMYFUNCTION("""COMPUTED_VALUE"""),"HUP152")</f>
        <v>HUP152</v>
      </c>
    </row>
    <row r="42">
      <c r="A42" s="6">
        <f t="shared" si="3"/>
        <v>41</v>
      </c>
      <c r="B42" s="2" t="s">
        <v>54</v>
      </c>
      <c r="C42" s="6" t="s">
        <v>15</v>
      </c>
      <c r="D42" s="10"/>
      <c r="E42" s="10"/>
      <c r="F42" s="11"/>
      <c r="G42" s="7">
        <f t="shared" si="1"/>
        <v>0</v>
      </c>
      <c r="H42" s="10"/>
      <c r="I42" s="10"/>
      <c r="J42" s="2">
        <v>24.0</v>
      </c>
      <c r="K42" s="7">
        <f t="shared" si="2"/>
        <v>0.48</v>
      </c>
      <c r="M42" s="13">
        <f>IFERROR(__xludf.DUMMYFUNCTION("""COMPUTED_VALUE"""),50.0)</f>
        <v>50</v>
      </c>
      <c r="N42" s="13" t="str">
        <f>IFERROR(__xludf.DUMMYFUNCTION("""COMPUTED_VALUE"""),"HUP153")</f>
        <v>HUP153</v>
      </c>
    </row>
    <row r="43">
      <c r="A43" s="6">
        <f t="shared" si="3"/>
        <v>42</v>
      </c>
      <c r="B43" s="2" t="s">
        <v>55</v>
      </c>
      <c r="C43" s="6" t="s">
        <v>15</v>
      </c>
      <c r="D43" s="10"/>
      <c r="E43" s="10"/>
      <c r="F43" s="11"/>
      <c r="G43" s="7">
        <f t="shared" si="1"/>
        <v>0</v>
      </c>
      <c r="H43" s="10"/>
      <c r="I43" s="10"/>
      <c r="J43" s="2">
        <v>48.0</v>
      </c>
      <c r="K43" s="7">
        <f t="shared" si="2"/>
        <v>0.96</v>
      </c>
      <c r="M43" s="13">
        <f>IFERROR(__xludf.DUMMYFUNCTION("""COMPUTED_VALUE"""),51.0)</f>
        <v>51</v>
      </c>
      <c r="N43" s="13" t="str">
        <f>IFERROR(__xludf.DUMMYFUNCTION("""COMPUTED_VALUE"""),"HUP154")</f>
        <v>HUP154</v>
      </c>
    </row>
    <row r="44">
      <c r="A44" s="6">
        <f t="shared" si="3"/>
        <v>43</v>
      </c>
      <c r="B44" s="2" t="s">
        <v>56</v>
      </c>
      <c r="C44" s="6" t="s">
        <v>15</v>
      </c>
      <c r="D44" s="10"/>
      <c r="E44" s="10"/>
      <c r="F44" s="11"/>
      <c r="G44" s="7">
        <f t="shared" si="1"/>
        <v>0</v>
      </c>
      <c r="H44" s="10"/>
      <c r="I44" s="10"/>
      <c r="J44" s="2">
        <v>42.0</v>
      </c>
      <c r="K44" s="7">
        <f t="shared" si="2"/>
        <v>0.84</v>
      </c>
      <c r="M44" s="13">
        <f>IFERROR(__xludf.DUMMYFUNCTION("""COMPUTED_VALUE"""),53.0)</f>
        <v>53</v>
      </c>
      <c r="N44" s="13" t="str">
        <f>IFERROR(__xludf.DUMMYFUNCTION("""COMPUTED_VALUE"""),"HUP156")</f>
        <v>HUP156</v>
      </c>
    </row>
    <row r="45">
      <c r="A45" s="6">
        <f t="shared" si="3"/>
        <v>44</v>
      </c>
      <c r="B45" s="2" t="s">
        <v>57</v>
      </c>
      <c r="C45" s="6" t="s">
        <v>15</v>
      </c>
      <c r="D45" s="10"/>
      <c r="E45" s="10"/>
      <c r="F45" s="11"/>
      <c r="G45" s="7">
        <f t="shared" si="1"/>
        <v>0</v>
      </c>
      <c r="H45" s="10"/>
      <c r="I45" s="10"/>
      <c r="J45" s="2">
        <v>34.0</v>
      </c>
      <c r="K45" s="7">
        <f t="shared" si="2"/>
        <v>0.68</v>
      </c>
      <c r="M45" s="13">
        <f>IFERROR(__xludf.DUMMYFUNCTION("""COMPUTED_VALUE"""),55.0)</f>
        <v>55</v>
      </c>
      <c r="N45" s="13" t="str">
        <f>IFERROR(__xludf.DUMMYFUNCTION("""COMPUTED_VALUE"""),"HUP158")</f>
        <v>HUP158</v>
      </c>
    </row>
    <row r="46">
      <c r="A46" s="6">
        <f t="shared" si="3"/>
        <v>45</v>
      </c>
      <c r="B46" s="2" t="s">
        <v>58</v>
      </c>
      <c r="C46" s="6" t="s">
        <v>15</v>
      </c>
      <c r="D46" s="10"/>
      <c r="E46" s="10"/>
      <c r="F46" s="11"/>
      <c r="G46" s="7">
        <f t="shared" si="1"/>
        <v>0</v>
      </c>
      <c r="H46" s="10"/>
      <c r="I46" s="10"/>
      <c r="J46" s="2">
        <v>43.0</v>
      </c>
      <c r="K46" s="7">
        <f t="shared" si="2"/>
        <v>0.86</v>
      </c>
      <c r="M46" s="13">
        <f>IFERROR(__xludf.DUMMYFUNCTION("""COMPUTED_VALUE"""),57.0)</f>
        <v>57</v>
      </c>
      <c r="N46" s="13" t="str">
        <f>IFERROR(__xludf.DUMMYFUNCTION("""COMPUTED_VALUE"""),"HUP160")</f>
        <v>HUP160</v>
      </c>
    </row>
    <row r="47">
      <c r="A47" s="6">
        <f t="shared" si="3"/>
        <v>46</v>
      </c>
      <c r="B47" s="2" t="s">
        <v>59</v>
      </c>
      <c r="C47" s="6" t="s">
        <v>15</v>
      </c>
      <c r="D47" s="10"/>
      <c r="E47" s="10"/>
      <c r="F47" s="11"/>
      <c r="G47" s="7">
        <f t="shared" si="1"/>
        <v>0</v>
      </c>
      <c r="H47" s="10"/>
      <c r="I47" s="10"/>
      <c r="J47" s="2">
        <v>21.0</v>
      </c>
      <c r="K47" s="7">
        <f t="shared" si="2"/>
        <v>0.42</v>
      </c>
      <c r="M47" s="13">
        <f>IFERROR(__xludf.DUMMYFUNCTION("""COMPUTED_VALUE"""),58.0)</f>
        <v>58</v>
      </c>
      <c r="N47" s="13" t="str">
        <f>IFERROR(__xludf.DUMMYFUNCTION("""COMPUTED_VALUE"""),"HUP161")</f>
        <v>HUP161</v>
      </c>
    </row>
    <row r="48">
      <c r="A48" s="6">
        <f t="shared" si="3"/>
        <v>47</v>
      </c>
      <c r="B48" s="2" t="s">
        <v>60</v>
      </c>
      <c r="C48" s="6" t="s">
        <v>15</v>
      </c>
      <c r="D48" s="10"/>
      <c r="E48" s="10"/>
      <c r="F48" s="11"/>
      <c r="G48" s="7">
        <f t="shared" si="1"/>
        <v>0</v>
      </c>
      <c r="H48" s="10"/>
      <c r="I48" s="10"/>
      <c r="J48" s="2">
        <v>50.0</v>
      </c>
      <c r="K48" s="7">
        <f t="shared" si="2"/>
        <v>1</v>
      </c>
      <c r="M48" s="13">
        <f>IFERROR(__xludf.DUMMYFUNCTION("""COMPUTED_VALUE"""),59.0)</f>
        <v>59</v>
      </c>
      <c r="N48" s="13" t="str">
        <f>IFERROR(__xludf.DUMMYFUNCTION("""COMPUTED_VALUE"""),"HUP162")</f>
        <v>HUP162</v>
      </c>
    </row>
    <row r="49">
      <c r="A49" s="6">
        <f t="shared" si="3"/>
        <v>48</v>
      </c>
      <c r="B49" s="2" t="s">
        <v>61</v>
      </c>
      <c r="C49" s="6" t="s">
        <v>15</v>
      </c>
      <c r="D49" s="10"/>
      <c r="E49" s="10"/>
      <c r="F49" s="11"/>
      <c r="G49" s="7">
        <f t="shared" si="1"/>
        <v>0</v>
      </c>
      <c r="H49" s="10"/>
      <c r="I49" s="10"/>
      <c r="J49" s="2">
        <v>49.0</v>
      </c>
      <c r="K49" s="7">
        <f t="shared" si="2"/>
        <v>0.98</v>
      </c>
      <c r="M49" s="13">
        <f>IFERROR(__xludf.DUMMYFUNCTION("""COMPUTED_VALUE"""),60.0)</f>
        <v>60</v>
      </c>
      <c r="N49" s="13" t="str">
        <f>IFERROR(__xludf.DUMMYFUNCTION("""COMPUTED_VALUE"""),"HUP163")</f>
        <v>HUP163</v>
      </c>
    </row>
    <row r="50">
      <c r="A50" s="6">
        <f t="shared" si="3"/>
        <v>49</v>
      </c>
      <c r="B50" s="2" t="s">
        <v>62</v>
      </c>
      <c r="C50" s="7">
        <v>2316.0</v>
      </c>
      <c r="D50" s="7">
        <v>66071.0</v>
      </c>
      <c r="E50" s="7">
        <v>28.52806563</v>
      </c>
      <c r="F50" s="2">
        <v>50.0</v>
      </c>
      <c r="G50" s="7">
        <f t="shared" si="1"/>
        <v>1</v>
      </c>
      <c r="H50" s="7">
        <v>128055.0</v>
      </c>
      <c r="I50" s="7">
        <v>55.29145078</v>
      </c>
      <c r="J50" s="2">
        <v>46.0</v>
      </c>
      <c r="K50" s="7">
        <f t="shared" si="2"/>
        <v>0.92</v>
      </c>
      <c r="M50" s="13">
        <f>IFERROR(__xludf.DUMMYFUNCTION("""COMPUTED_VALUE"""),61.0)</f>
        <v>61</v>
      </c>
      <c r="N50" s="13" t="str">
        <f>IFERROR(__xludf.DUMMYFUNCTION("""COMPUTED_VALUE"""),"HUP164")</f>
        <v>HUP164</v>
      </c>
    </row>
    <row r="51">
      <c r="A51" s="6">
        <f t="shared" si="3"/>
        <v>50</v>
      </c>
      <c r="B51" s="2" t="s">
        <v>63</v>
      </c>
      <c r="C51" s="6" t="s">
        <v>15</v>
      </c>
      <c r="D51" s="10"/>
      <c r="E51" s="10"/>
      <c r="F51" s="11"/>
      <c r="G51" s="7">
        <f t="shared" si="1"/>
        <v>0</v>
      </c>
      <c r="H51" s="10"/>
      <c r="I51" s="10"/>
      <c r="J51" s="2">
        <v>43.0</v>
      </c>
      <c r="K51" s="7">
        <f t="shared" si="2"/>
        <v>0.86</v>
      </c>
      <c r="M51" s="13">
        <f>IFERROR(__xludf.DUMMYFUNCTION("""COMPUTED_VALUE"""),62.0)</f>
        <v>62</v>
      </c>
      <c r="N51" s="13" t="str">
        <f>IFERROR(__xludf.DUMMYFUNCTION("""COMPUTED_VALUE"""),"HUP165")</f>
        <v>HUP165</v>
      </c>
    </row>
    <row r="52">
      <c r="A52" s="6">
        <f t="shared" si="3"/>
        <v>51</v>
      </c>
      <c r="B52" s="2" t="s">
        <v>64</v>
      </c>
      <c r="C52" s="7" t="s">
        <v>15</v>
      </c>
      <c r="D52" s="7">
        <v>853.0</v>
      </c>
      <c r="E52" s="7">
        <v>85.3</v>
      </c>
      <c r="F52" s="11"/>
      <c r="G52" s="7">
        <f t="shared" si="1"/>
        <v>0</v>
      </c>
      <c r="H52" s="7">
        <v>1180.0</v>
      </c>
      <c r="I52" s="7">
        <v>118.0</v>
      </c>
      <c r="J52" s="2">
        <v>44.0</v>
      </c>
      <c r="K52" s="7">
        <f t="shared" si="2"/>
        <v>0.88</v>
      </c>
      <c r="M52" s="13">
        <f>IFERROR(__xludf.DUMMYFUNCTION("""COMPUTED_VALUE"""),63.0)</f>
        <v>63</v>
      </c>
      <c r="N52" s="13" t="str">
        <f>IFERROR(__xludf.DUMMYFUNCTION("""COMPUTED_VALUE"""),"HUP166")</f>
        <v>HUP166</v>
      </c>
    </row>
    <row r="53">
      <c r="A53" s="6">
        <f t="shared" si="3"/>
        <v>52</v>
      </c>
      <c r="B53" s="2" t="s">
        <v>65</v>
      </c>
      <c r="C53" s="6" t="s">
        <v>15</v>
      </c>
      <c r="D53" s="10"/>
      <c r="E53" s="10"/>
      <c r="F53" s="11"/>
      <c r="G53" s="7">
        <f t="shared" si="1"/>
        <v>0</v>
      </c>
      <c r="H53" s="10"/>
      <c r="I53" s="10"/>
      <c r="J53" s="2">
        <v>32.0</v>
      </c>
      <c r="K53" s="7">
        <f t="shared" si="2"/>
        <v>0.64</v>
      </c>
      <c r="M53" s="13">
        <f>IFERROR(__xludf.DUMMYFUNCTION("""COMPUTED_VALUE"""),64.0)</f>
        <v>64</v>
      </c>
      <c r="N53" s="13" t="str">
        <f>IFERROR(__xludf.DUMMYFUNCTION("""COMPUTED_VALUE"""),"HUP167")</f>
        <v>HUP167</v>
      </c>
    </row>
    <row r="54">
      <c r="A54" s="6">
        <f t="shared" si="3"/>
        <v>53</v>
      </c>
      <c r="B54" s="2" t="s">
        <v>66</v>
      </c>
      <c r="C54" s="7" t="s">
        <v>15</v>
      </c>
      <c r="D54" s="7">
        <v>0.0</v>
      </c>
      <c r="E54" s="7">
        <v>0.0</v>
      </c>
      <c r="F54" s="11"/>
      <c r="G54" s="7">
        <f t="shared" si="1"/>
        <v>0</v>
      </c>
      <c r="H54" s="7">
        <v>0.0</v>
      </c>
      <c r="I54" s="7">
        <v>0.0</v>
      </c>
      <c r="J54" s="2">
        <v>48.0</v>
      </c>
      <c r="K54" s="7">
        <f t="shared" si="2"/>
        <v>0.96</v>
      </c>
      <c r="M54" s="13">
        <f>IFERROR(__xludf.DUMMYFUNCTION("""COMPUTED_VALUE"""),65.0)</f>
        <v>65</v>
      </c>
      <c r="N54" s="13" t="str">
        <f>IFERROR(__xludf.DUMMYFUNCTION("""COMPUTED_VALUE"""),"HUP168")</f>
        <v>HUP168</v>
      </c>
    </row>
    <row r="55">
      <c r="A55" s="6">
        <f t="shared" si="3"/>
        <v>54</v>
      </c>
      <c r="B55" s="2" t="s">
        <v>67</v>
      </c>
      <c r="C55" s="6" t="s">
        <v>15</v>
      </c>
      <c r="D55" s="10"/>
      <c r="E55" s="10"/>
      <c r="F55" s="11"/>
      <c r="G55" s="7">
        <f t="shared" si="1"/>
        <v>0</v>
      </c>
      <c r="H55" s="10"/>
      <c r="I55" s="10"/>
      <c r="J55" s="11"/>
      <c r="K55" s="7">
        <f t="shared" si="2"/>
        <v>0</v>
      </c>
      <c r="M55" s="13">
        <f>IFERROR(__xludf.DUMMYFUNCTION("""COMPUTED_VALUE"""),66.0)</f>
        <v>66</v>
      </c>
      <c r="N55" s="13" t="str">
        <f>IFERROR(__xludf.DUMMYFUNCTION("""COMPUTED_VALUE"""),"HUP169")</f>
        <v>HUP169</v>
      </c>
    </row>
    <row r="56">
      <c r="A56" s="6">
        <f t="shared" si="3"/>
        <v>55</v>
      </c>
      <c r="B56" s="2" t="s">
        <v>68</v>
      </c>
      <c r="C56" s="7" t="s">
        <v>15</v>
      </c>
      <c r="D56" s="7">
        <v>119.0</v>
      </c>
      <c r="E56" s="7">
        <v>7.0</v>
      </c>
      <c r="F56" s="11"/>
      <c r="G56" s="7">
        <f t="shared" si="1"/>
        <v>0</v>
      </c>
      <c r="H56" s="7">
        <v>141.0</v>
      </c>
      <c r="I56" s="7">
        <v>8.294117647</v>
      </c>
      <c r="J56" s="2">
        <v>48.0</v>
      </c>
      <c r="K56" s="7">
        <f t="shared" si="2"/>
        <v>0.96</v>
      </c>
      <c r="M56" s="13">
        <f>IFERROR(__xludf.DUMMYFUNCTION("""COMPUTED_VALUE"""),67.0)</f>
        <v>67</v>
      </c>
      <c r="N56" s="13" t="str">
        <f>IFERROR(__xludf.DUMMYFUNCTION("""COMPUTED_VALUE"""),"HUP170")</f>
        <v>HUP170</v>
      </c>
    </row>
    <row r="57">
      <c r="A57" s="6">
        <f t="shared" si="3"/>
        <v>56</v>
      </c>
      <c r="B57" s="2" t="s">
        <v>69</v>
      </c>
      <c r="C57" s="6" t="s">
        <v>70</v>
      </c>
      <c r="D57" s="10"/>
      <c r="E57" s="10"/>
      <c r="F57" s="11"/>
      <c r="G57" s="7">
        <f t="shared" si="1"/>
        <v>0</v>
      </c>
      <c r="H57" s="10"/>
      <c r="I57" s="10"/>
      <c r="J57" s="11"/>
      <c r="K57" s="7">
        <f t="shared" si="2"/>
        <v>0</v>
      </c>
      <c r="M57" s="13">
        <f>IFERROR(__xludf.DUMMYFUNCTION("""COMPUTED_VALUE"""),68.0)</f>
        <v>68</v>
      </c>
      <c r="N57" s="13" t="str">
        <f>IFERROR(__xludf.DUMMYFUNCTION("""COMPUTED_VALUE"""),"HUP171")</f>
        <v>HUP171</v>
      </c>
    </row>
    <row r="58">
      <c r="A58" s="6">
        <f t="shared" si="3"/>
        <v>57</v>
      </c>
      <c r="B58" s="2" t="s">
        <v>71</v>
      </c>
      <c r="C58" s="7">
        <v>2014.0</v>
      </c>
      <c r="D58" s="7">
        <v>9829.0</v>
      </c>
      <c r="E58" s="7">
        <v>4.880337637</v>
      </c>
      <c r="F58" s="11"/>
      <c r="G58" s="7">
        <f t="shared" si="1"/>
        <v>0</v>
      </c>
      <c r="H58" s="7">
        <v>9833.0</v>
      </c>
      <c r="I58" s="7">
        <v>4.882323734</v>
      </c>
      <c r="J58" s="2">
        <v>44.0</v>
      </c>
      <c r="K58" s="7">
        <f t="shared" si="2"/>
        <v>0.88</v>
      </c>
      <c r="M58" s="13">
        <f>IFERROR(__xludf.DUMMYFUNCTION("""COMPUTED_VALUE"""),69.0)</f>
        <v>69</v>
      </c>
      <c r="N58" s="13" t="str">
        <f>IFERROR(__xludf.DUMMYFUNCTION("""COMPUTED_VALUE"""),"HUP172")</f>
        <v>HUP172</v>
      </c>
    </row>
    <row r="59">
      <c r="A59" s="6">
        <f t="shared" si="3"/>
        <v>58</v>
      </c>
      <c r="B59" s="2" t="s">
        <v>72</v>
      </c>
      <c r="C59" s="7">
        <v>1736.0</v>
      </c>
      <c r="D59" s="7">
        <v>14517.0</v>
      </c>
      <c r="E59" s="7">
        <v>8.362327189</v>
      </c>
      <c r="F59" s="11"/>
      <c r="G59" s="7">
        <f t="shared" si="1"/>
        <v>0</v>
      </c>
      <c r="H59" s="7">
        <v>15850.0</v>
      </c>
      <c r="I59" s="7">
        <v>9.130184332</v>
      </c>
      <c r="J59" s="2">
        <v>39.0</v>
      </c>
      <c r="K59" s="7">
        <f t="shared" si="2"/>
        <v>0.78</v>
      </c>
      <c r="M59" s="13">
        <f>IFERROR(__xludf.DUMMYFUNCTION("""COMPUTED_VALUE"""),70.0)</f>
        <v>70</v>
      </c>
      <c r="N59" s="13" t="str">
        <f>IFERROR(__xludf.DUMMYFUNCTION("""COMPUTED_VALUE"""),"HUP173")</f>
        <v>HUP173</v>
      </c>
    </row>
    <row r="60">
      <c r="A60" s="6">
        <f t="shared" si="3"/>
        <v>59</v>
      </c>
      <c r="B60" s="2" t="s">
        <v>73</v>
      </c>
      <c r="C60" s="7">
        <v>1822.0</v>
      </c>
      <c r="D60" s="7">
        <v>66624.0</v>
      </c>
      <c r="E60" s="7">
        <v>36.56641054</v>
      </c>
      <c r="F60" s="11"/>
      <c r="G60" s="7">
        <f t="shared" si="1"/>
        <v>0</v>
      </c>
      <c r="H60" s="7">
        <v>76957.0</v>
      </c>
      <c r="I60" s="7">
        <v>42.23765093</v>
      </c>
      <c r="J60" s="2">
        <v>45.0</v>
      </c>
      <c r="K60" s="7">
        <f t="shared" si="2"/>
        <v>0.9</v>
      </c>
      <c r="M60" s="13">
        <f>IFERROR(__xludf.DUMMYFUNCTION("""COMPUTED_VALUE"""),71.0)</f>
        <v>71</v>
      </c>
      <c r="N60" s="13" t="str">
        <f>IFERROR(__xludf.DUMMYFUNCTION("""COMPUTED_VALUE"""),"HUP174")</f>
        <v>HUP174</v>
      </c>
    </row>
    <row r="61">
      <c r="A61" s="6">
        <f t="shared" si="3"/>
        <v>60</v>
      </c>
      <c r="B61" s="2" t="s">
        <v>74</v>
      </c>
      <c r="C61" s="7">
        <v>1765.0</v>
      </c>
      <c r="D61" s="7">
        <v>44164.0</v>
      </c>
      <c r="E61" s="7">
        <v>25.02209632</v>
      </c>
      <c r="F61" s="11"/>
      <c r="G61" s="7">
        <f t="shared" si="1"/>
        <v>0</v>
      </c>
      <c r="H61" s="7">
        <v>70171.0</v>
      </c>
      <c r="I61" s="7">
        <v>39.75694051</v>
      </c>
      <c r="J61" s="2">
        <v>36.0</v>
      </c>
      <c r="K61" s="7">
        <f t="shared" si="2"/>
        <v>0.72</v>
      </c>
      <c r="M61" s="13">
        <f>IFERROR(__xludf.DUMMYFUNCTION("""COMPUTED_VALUE"""),72.0)</f>
        <v>72</v>
      </c>
      <c r="N61" s="13" t="str">
        <f>IFERROR(__xludf.DUMMYFUNCTION("""COMPUTED_VALUE"""),"HUP175")</f>
        <v>HUP175</v>
      </c>
    </row>
    <row r="62">
      <c r="A62" s="6">
        <f t="shared" si="3"/>
        <v>61</v>
      </c>
      <c r="B62" s="2" t="s">
        <v>75</v>
      </c>
      <c r="C62" s="7">
        <v>970.0</v>
      </c>
      <c r="D62" s="7">
        <v>174799.0</v>
      </c>
      <c r="E62" s="7">
        <v>180.2051546</v>
      </c>
      <c r="F62" s="11"/>
      <c r="G62" s="7">
        <f t="shared" si="1"/>
        <v>0</v>
      </c>
      <c r="H62" s="7">
        <v>194803.0</v>
      </c>
      <c r="I62" s="7">
        <v>200.8278351</v>
      </c>
      <c r="J62" s="2">
        <v>44.0</v>
      </c>
      <c r="K62" s="7">
        <f t="shared" si="2"/>
        <v>0.88</v>
      </c>
      <c r="M62" s="13">
        <f>IFERROR(__xludf.DUMMYFUNCTION("""COMPUTED_VALUE"""),74.0)</f>
        <v>74</v>
      </c>
      <c r="N62" s="13" t="str">
        <f>IFERROR(__xludf.DUMMYFUNCTION("""COMPUTED_VALUE"""),"HUP177")</f>
        <v>HUP177</v>
      </c>
    </row>
    <row r="63">
      <c r="A63" s="6">
        <f t="shared" si="3"/>
        <v>62</v>
      </c>
      <c r="B63" s="2" t="s">
        <v>76</v>
      </c>
      <c r="C63" s="7">
        <v>2757.0</v>
      </c>
      <c r="D63" s="7">
        <v>43256.0</v>
      </c>
      <c r="E63" s="7">
        <v>15.68951759</v>
      </c>
      <c r="F63" s="11"/>
      <c r="G63" s="7">
        <f t="shared" si="1"/>
        <v>0</v>
      </c>
      <c r="H63" s="7">
        <v>70333.0</v>
      </c>
      <c r="I63" s="7">
        <v>25.51070004</v>
      </c>
      <c r="J63" s="2">
        <v>44.0</v>
      </c>
      <c r="K63" s="7">
        <f t="shared" si="2"/>
        <v>0.88</v>
      </c>
      <c r="M63" s="13">
        <f>IFERROR(__xludf.DUMMYFUNCTION("""COMPUTED_VALUE"""),75.0)</f>
        <v>75</v>
      </c>
      <c r="N63" s="13" t="str">
        <f>IFERROR(__xludf.DUMMYFUNCTION("""COMPUTED_VALUE"""),"HUP178")</f>
        <v>HUP178</v>
      </c>
    </row>
    <row r="64">
      <c r="A64" s="6">
        <f t="shared" si="3"/>
        <v>63</v>
      </c>
      <c r="B64" s="2" t="s">
        <v>77</v>
      </c>
      <c r="C64" s="7">
        <v>984.0</v>
      </c>
      <c r="D64" s="7">
        <v>24107.0</v>
      </c>
      <c r="E64" s="7">
        <v>24.49898374</v>
      </c>
      <c r="F64" s="11"/>
      <c r="G64" s="7">
        <f t="shared" si="1"/>
        <v>0</v>
      </c>
      <c r="H64" s="7">
        <v>29570.0</v>
      </c>
      <c r="I64" s="7">
        <v>30.05081301</v>
      </c>
      <c r="J64" s="2">
        <v>50.0</v>
      </c>
      <c r="K64" s="7">
        <f t="shared" si="2"/>
        <v>1</v>
      </c>
      <c r="M64" s="13">
        <f>IFERROR(__xludf.DUMMYFUNCTION("""COMPUTED_VALUE"""),76.0)</f>
        <v>76</v>
      </c>
      <c r="N64" s="13" t="str">
        <f>IFERROR(__xludf.DUMMYFUNCTION("""COMPUTED_VALUE"""),"HUP179")</f>
        <v>HUP179</v>
      </c>
    </row>
    <row r="65">
      <c r="A65" s="6">
        <f t="shared" si="3"/>
        <v>64</v>
      </c>
      <c r="B65" s="2" t="s">
        <v>78</v>
      </c>
      <c r="C65" s="7">
        <v>1570.0</v>
      </c>
      <c r="D65" s="7">
        <v>138842.0</v>
      </c>
      <c r="E65" s="7">
        <v>88.4343949</v>
      </c>
      <c r="F65" s="11"/>
      <c r="G65" s="7">
        <f t="shared" si="1"/>
        <v>0</v>
      </c>
      <c r="H65" s="7">
        <v>205908.0</v>
      </c>
      <c r="I65" s="7">
        <v>131.1515924</v>
      </c>
      <c r="J65" s="2">
        <v>45.0</v>
      </c>
      <c r="K65" s="7">
        <f t="shared" si="2"/>
        <v>0.9</v>
      </c>
      <c r="M65" s="13">
        <f>IFERROR(__xludf.DUMMYFUNCTION("""COMPUTED_VALUE"""),77.0)</f>
        <v>77</v>
      </c>
      <c r="N65" s="13" t="str">
        <f>IFERROR(__xludf.DUMMYFUNCTION("""COMPUTED_VALUE"""),"HUP180")</f>
        <v>HUP180</v>
      </c>
    </row>
    <row r="66">
      <c r="A66" s="6">
        <f t="shared" si="3"/>
        <v>65</v>
      </c>
      <c r="B66" s="2" t="s">
        <v>79</v>
      </c>
      <c r="C66" s="7">
        <v>1766.0</v>
      </c>
      <c r="D66" s="7">
        <v>19667.0</v>
      </c>
      <c r="E66" s="7">
        <v>11.13646659</v>
      </c>
      <c r="F66" s="2">
        <v>45.0</v>
      </c>
      <c r="G66" s="7">
        <f t="shared" si="1"/>
        <v>0.9</v>
      </c>
      <c r="H66" s="7">
        <v>16448.0</v>
      </c>
      <c r="I66" s="7">
        <v>9.313703284</v>
      </c>
      <c r="J66" s="2">
        <v>38.0</v>
      </c>
      <c r="K66" s="7">
        <f t="shared" si="2"/>
        <v>0.76</v>
      </c>
      <c r="M66" s="13">
        <f>IFERROR(__xludf.DUMMYFUNCTION("""COMPUTED_VALUE"""),78.0)</f>
        <v>78</v>
      </c>
      <c r="N66" s="13" t="str">
        <f>IFERROR(__xludf.DUMMYFUNCTION("""COMPUTED_VALUE"""),"HUP181")</f>
        <v>HUP181</v>
      </c>
    </row>
    <row r="67">
      <c r="A67" s="6">
        <f t="shared" si="3"/>
        <v>66</v>
      </c>
      <c r="B67" s="2" t="s">
        <v>80</v>
      </c>
      <c r="C67" s="7">
        <v>1268.0</v>
      </c>
      <c r="D67" s="7">
        <v>37471.0</v>
      </c>
      <c r="E67" s="7">
        <v>29.55126183</v>
      </c>
      <c r="F67" s="2">
        <v>48.0</v>
      </c>
      <c r="G67" s="7">
        <f t="shared" si="1"/>
        <v>0.96</v>
      </c>
      <c r="H67" s="7">
        <v>43153.0</v>
      </c>
      <c r="I67" s="7">
        <v>34.03233438</v>
      </c>
      <c r="J67" s="2">
        <v>47.0</v>
      </c>
      <c r="K67" s="7">
        <f t="shared" si="2"/>
        <v>0.94</v>
      </c>
      <c r="M67" s="13">
        <f>IFERROR(__xludf.DUMMYFUNCTION("""COMPUTED_VALUE"""),79.0)</f>
        <v>79</v>
      </c>
      <c r="N67" s="13" t="str">
        <f>IFERROR(__xludf.DUMMYFUNCTION("""COMPUTED_VALUE"""),"HUP182")</f>
        <v>HUP182</v>
      </c>
    </row>
    <row r="68">
      <c r="A68" s="6">
        <f t="shared" si="3"/>
        <v>67</v>
      </c>
      <c r="B68" s="2" t="s">
        <v>81</v>
      </c>
      <c r="C68" s="7">
        <v>848.0</v>
      </c>
      <c r="D68" s="7">
        <v>150959.0</v>
      </c>
      <c r="E68" s="7">
        <v>178.0176887</v>
      </c>
      <c r="F68" s="6">
        <v>50.0</v>
      </c>
      <c r="G68" s="7">
        <f t="shared" si="1"/>
        <v>1</v>
      </c>
      <c r="H68" s="7">
        <v>236126.0</v>
      </c>
      <c r="I68" s="7">
        <v>278.4504717</v>
      </c>
      <c r="J68" s="2">
        <v>50.0</v>
      </c>
      <c r="K68" s="7">
        <f t="shared" si="2"/>
        <v>1</v>
      </c>
      <c r="M68" s="13">
        <f>IFERROR(__xludf.DUMMYFUNCTION("""COMPUTED_VALUE"""),80.0)</f>
        <v>80</v>
      </c>
      <c r="N68" s="13" t="str">
        <f>IFERROR(__xludf.DUMMYFUNCTION("""COMPUTED_VALUE"""),"HUP183")</f>
        <v>HUP183</v>
      </c>
    </row>
    <row r="69">
      <c r="A69" s="6">
        <f t="shared" si="3"/>
        <v>68</v>
      </c>
      <c r="B69" s="2" t="s">
        <v>82</v>
      </c>
      <c r="C69" s="7">
        <v>1719.0</v>
      </c>
      <c r="D69" s="7">
        <v>59891.0</v>
      </c>
      <c r="E69" s="7">
        <v>34.840605</v>
      </c>
      <c r="F69" s="6">
        <v>47.0</v>
      </c>
      <c r="G69" s="7">
        <f t="shared" si="1"/>
        <v>0.94</v>
      </c>
      <c r="H69" s="7">
        <v>47803.0</v>
      </c>
      <c r="I69" s="7">
        <v>27.80860966</v>
      </c>
      <c r="J69" s="2">
        <v>48.0</v>
      </c>
      <c r="K69" s="7">
        <f t="shared" si="2"/>
        <v>0.96</v>
      </c>
      <c r="M69" s="13">
        <f>IFERROR(__xludf.DUMMYFUNCTION("""COMPUTED_VALUE"""),81.0)</f>
        <v>81</v>
      </c>
      <c r="N69" s="13" t="str">
        <f>IFERROR(__xludf.DUMMYFUNCTION("""COMPUTED_VALUE"""),"HUP184")</f>
        <v>HUP184</v>
      </c>
    </row>
    <row r="70">
      <c r="A70" s="6">
        <f t="shared" si="3"/>
        <v>69</v>
      </c>
      <c r="B70" s="2" t="s">
        <v>83</v>
      </c>
      <c r="C70" s="7">
        <v>1439.0</v>
      </c>
      <c r="D70" s="7">
        <v>2281.0</v>
      </c>
      <c r="E70" s="7">
        <v>1.585128562</v>
      </c>
      <c r="F70" s="6">
        <v>37.0</v>
      </c>
      <c r="G70" s="7">
        <f t="shared" si="1"/>
        <v>0.74</v>
      </c>
      <c r="H70" s="7">
        <v>2663.0</v>
      </c>
      <c r="I70" s="7">
        <v>1.850590688</v>
      </c>
      <c r="J70" s="2">
        <v>37.0</v>
      </c>
      <c r="K70" s="7">
        <f t="shared" si="2"/>
        <v>0.74</v>
      </c>
      <c r="M70" s="13">
        <f>IFERROR(__xludf.DUMMYFUNCTION("""COMPUTED_VALUE"""),82.0)</f>
        <v>82</v>
      </c>
      <c r="N70" s="13" t="str">
        <f>IFERROR(__xludf.DUMMYFUNCTION("""COMPUTED_VALUE"""),"HUP185")</f>
        <v>HUP185</v>
      </c>
    </row>
    <row r="71">
      <c r="A71" s="6">
        <f t="shared" si="3"/>
        <v>70</v>
      </c>
      <c r="B71" s="2" t="s">
        <v>84</v>
      </c>
      <c r="C71" s="7">
        <v>1425.0</v>
      </c>
      <c r="D71" s="7">
        <v>57428.0</v>
      </c>
      <c r="E71" s="7">
        <v>40.30035088</v>
      </c>
      <c r="F71" s="2">
        <v>50.0</v>
      </c>
      <c r="G71" s="7">
        <f t="shared" si="1"/>
        <v>1</v>
      </c>
      <c r="H71" s="7">
        <v>51208.0</v>
      </c>
      <c r="I71" s="7">
        <v>35.9354386</v>
      </c>
      <c r="J71" s="2">
        <v>49.0</v>
      </c>
      <c r="K71" s="7">
        <f t="shared" si="2"/>
        <v>0.98</v>
      </c>
      <c r="M71" s="13">
        <f>IFERROR(__xludf.DUMMYFUNCTION("""COMPUTED_VALUE"""),83.0)</f>
        <v>83</v>
      </c>
      <c r="N71" s="13" t="str">
        <f>IFERROR(__xludf.DUMMYFUNCTION("""COMPUTED_VALUE"""),"HUP186")</f>
        <v>HUP186</v>
      </c>
    </row>
    <row r="72">
      <c r="A72" s="6">
        <f t="shared" si="3"/>
        <v>71</v>
      </c>
      <c r="B72" s="2" t="s">
        <v>85</v>
      </c>
      <c r="C72" s="7">
        <v>1563.0</v>
      </c>
      <c r="D72" s="7">
        <v>51662.0</v>
      </c>
      <c r="E72" s="7">
        <v>33.05310301</v>
      </c>
      <c r="F72" s="6">
        <v>33.0</v>
      </c>
      <c r="G72" s="7">
        <f t="shared" si="1"/>
        <v>0.66</v>
      </c>
      <c r="H72" s="7">
        <v>44285.0</v>
      </c>
      <c r="I72" s="7">
        <v>28.33333333</v>
      </c>
      <c r="J72" s="2">
        <v>44.0</v>
      </c>
      <c r="K72" s="7">
        <f t="shared" si="2"/>
        <v>0.88</v>
      </c>
      <c r="M72" s="13">
        <f>IFERROR(__xludf.DUMMYFUNCTION("""COMPUTED_VALUE"""),84.0)</f>
        <v>84</v>
      </c>
      <c r="N72" s="13" t="str">
        <f>IFERROR(__xludf.DUMMYFUNCTION("""COMPUTED_VALUE"""),"HUP187")</f>
        <v>HUP187</v>
      </c>
    </row>
    <row r="73">
      <c r="A73" s="6">
        <f t="shared" si="3"/>
        <v>72</v>
      </c>
      <c r="B73" s="2" t="s">
        <v>86</v>
      </c>
      <c r="C73" s="7">
        <v>289.0</v>
      </c>
      <c r="D73" s="7">
        <v>46408.0</v>
      </c>
      <c r="E73" s="7">
        <v>160.5813149</v>
      </c>
      <c r="F73" s="10"/>
      <c r="G73" s="7">
        <f t="shared" si="1"/>
        <v>0</v>
      </c>
      <c r="H73" s="7">
        <v>46742.0</v>
      </c>
      <c r="I73" s="7">
        <v>161.7370242</v>
      </c>
      <c r="J73" s="2">
        <v>41.0</v>
      </c>
      <c r="K73" s="7">
        <f t="shared" si="2"/>
        <v>0.82</v>
      </c>
      <c r="M73" s="13">
        <f>IFERROR(__xludf.DUMMYFUNCTION("""COMPUTED_VALUE"""),85.0)</f>
        <v>85</v>
      </c>
      <c r="N73" s="13" t="str">
        <f>IFERROR(__xludf.DUMMYFUNCTION("""COMPUTED_VALUE"""),"HUP188")</f>
        <v>HUP188</v>
      </c>
    </row>
    <row r="74">
      <c r="A74" s="6">
        <f t="shared" si="3"/>
        <v>73</v>
      </c>
      <c r="B74" s="2" t="s">
        <v>87</v>
      </c>
      <c r="C74" s="7">
        <v>2033.0</v>
      </c>
      <c r="D74" s="7">
        <v>1601.0</v>
      </c>
      <c r="E74" s="7">
        <v>0.787506149</v>
      </c>
      <c r="F74" s="10"/>
      <c r="G74" s="7">
        <f t="shared" si="1"/>
        <v>0</v>
      </c>
      <c r="H74" s="7">
        <v>3618.0</v>
      </c>
      <c r="I74" s="7">
        <v>1.779636006</v>
      </c>
      <c r="J74" s="2">
        <v>19.0</v>
      </c>
      <c r="K74" s="7">
        <f t="shared" si="2"/>
        <v>0.38</v>
      </c>
      <c r="M74" s="13">
        <f>IFERROR(__xludf.DUMMYFUNCTION("""COMPUTED_VALUE"""),86.0)</f>
        <v>86</v>
      </c>
      <c r="N74" s="13" t="str">
        <f>IFERROR(__xludf.DUMMYFUNCTION("""COMPUTED_VALUE"""),"HUP189")</f>
        <v>HUP189</v>
      </c>
    </row>
    <row r="75">
      <c r="A75" s="6">
        <f t="shared" si="3"/>
        <v>74</v>
      </c>
      <c r="B75" s="2" t="s">
        <v>88</v>
      </c>
      <c r="C75" s="7">
        <v>1155.0</v>
      </c>
      <c r="D75" s="7">
        <v>33916.0</v>
      </c>
      <c r="E75" s="7">
        <v>29.36450216</v>
      </c>
      <c r="F75" s="10"/>
      <c r="G75" s="7">
        <f t="shared" si="1"/>
        <v>0</v>
      </c>
      <c r="H75" s="7">
        <v>32434.0</v>
      </c>
      <c r="I75" s="7">
        <v>28.08138528</v>
      </c>
      <c r="J75" s="2">
        <v>45.0</v>
      </c>
      <c r="K75" s="7">
        <f t="shared" si="2"/>
        <v>0.9</v>
      </c>
      <c r="M75" s="13">
        <f>IFERROR(__xludf.DUMMYFUNCTION("""COMPUTED_VALUE"""),87.0)</f>
        <v>87</v>
      </c>
      <c r="N75" s="13" t="str">
        <f>IFERROR(__xludf.DUMMYFUNCTION("""COMPUTED_VALUE"""),"HUP190")</f>
        <v>HUP190</v>
      </c>
    </row>
    <row r="76">
      <c r="A76" s="6">
        <f t="shared" si="3"/>
        <v>75</v>
      </c>
      <c r="B76" s="2" t="s">
        <v>89</v>
      </c>
      <c r="C76" s="7">
        <v>1114.0</v>
      </c>
      <c r="D76" s="7">
        <v>72956.0</v>
      </c>
      <c r="E76" s="7">
        <v>65.49012567</v>
      </c>
      <c r="F76" s="10"/>
      <c r="G76" s="7">
        <f t="shared" si="1"/>
        <v>0</v>
      </c>
      <c r="H76" s="7">
        <v>77557.0</v>
      </c>
      <c r="I76" s="7">
        <v>69.62028725</v>
      </c>
      <c r="J76" s="2">
        <v>48.0</v>
      </c>
      <c r="K76" s="7">
        <f t="shared" si="2"/>
        <v>0.96</v>
      </c>
      <c r="M76" s="13">
        <f>IFERROR(__xludf.DUMMYFUNCTION("""COMPUTED_VALUE"""),88.0)</f>
        <v>88</v>
      </c>
      <c r="N76" s="13" t="str">
        <f>IFERROR(__xludf.DUMMYFUNCTION("""COMPUTED_VALUE"""),"HUP191")</f>
        <v>HUP191</v>
      </c>
    </row>
    <row r="77">
      <c r="A77" s="6">
        <f t="shared" si="3"/>
        <v>76</v>
      </c>
      <c r="B77" s="2" t="s">
        <v>90</v>
      </c>
      <c r="C77" s="7">
        <v>1554.0</v>
      </c>
      <c r="D77" s="7">
        <v>227119.0</v>
      </c>
      <c r="E77" s="7">
        <v>146.1512227</v>
      </c>
      <c r="F77" s="10"/>
      <c r="G77" s="7">
        <f t="shared" si="1"/>
        <v>0</v>
      </c>
      <c r="H77" s="7">
        <v>228098.0</v>
      </c>
      <c r="I77" s="7">
        <v>146.7812098</v>
      </c>
      <c r="J77" s="2">
        <v>50.0</v>
      </c>
      <c r="K77" s="7">
        <f t="shared" si="2"/>
        <v>1</v>
      </c>
      <c r="M77" s="13">
        <f>IFERROR(__xludf.DUMMYFUNCTION("""COMPUTED_VALUE"""),89.0)</f>
        <v>89</v>
      </c>
      <c r="N77" s="13" t="str">
        <f>IFERROR(__xludf.DUMMYFUNCTION("""COMPUTED_VALUE"""),"HUP192")</f>
        <v>HUP192</v>
      </c>
    </row>
    <row r="78">
      <c r="A78" s="6">
        <f t="shared" si="3"/>
        <v>77</v>
      </c>
      <c r="B78" s="2" t="s">
        <v>91</v>
      </c>
      <c r="C78" s="7">
        <v>1004.0</v>
      </c>
      <c r="D78" s="7">
        <v>17640.0</v>
      </c>
      <c r="E78" s="7">
        <v>17.56972112</v>
      </c>
      <c r="F78" s="10"/>
      <c r="G78" s="7">
        <f t="shared" si="1"/>
        <v>0</v>
      </c>
      <c r="H78" s="7">
        <v>23637.0</v>
      </c>
      <c r="I78" s="7">
        <v>23.54282869</v>
      </c>
      <c r="J78" s="2">
        <v>44.0</v>
      </c>
      <c r="K78" s="7">
        <f t="shared" si="2"/>
        <v>0.88</v>
      </c>
      <c r="M78" s="13">
        <f>IFERROR(__xludf.DUMMYFUNCTION("""COMPUTED_VALUE"""),93.0)</f>
        <v>93</v>
      </c>
      <c r="N78" s="13" t="str">
        <f>IFERROR(__xludf.DUMMYFUNCTION("""COMPUTED_VALUE"""),"HUP196")</f>
        <v>HUP196</v>
      </c>
    </row>
    <row r="79">
      <c r="A79" s="6">
        <f t="shared" si="3"/>
        <v>78</v>
      </c>
      <c r="B79" s="2" t="s">
        <v>92</v>
      </c>
      <c r="C79" s="7">
        <v>982.0</v>
      </c>
      <c r="D79" s="7">
        <v>98478.0</v>
      </c>
      <c r="E79" s="7">
        <v>100.2830957</v>
      </c>
      <c r="F79" s="10"/>
      <c r="G79" s="7">
        <f t="shared" si="1"/>
        <v>0</v>
      </c>
      <c r="H79" s="7">
        <v>101781.0</v>
      </c>
      <c r="I79" s="7">
        <v>103.6466395</v>
      </c>
      <c r="J79" s="2">
        <v>49.0</v>
      </c>
      <c r="K79" s="7">
        <f t="shared" si="2"/>
        <v>0.98</v>
      </c>
      <c r="M79" s="13">
        <f>IFERROR(__xludf.DUMMYFUNCTION("""COMPUTED_VALUE"""),94.0)</f>
        <v>94</v>
      </c>
      <c r="N79" s="13" t="str">
        <f>IFERROR(__xludf.DUMMYFUNCTION("""COMPUTED_VALUE"""),"HUP197")</f>
        <v>HUP197</v>
      </c>
    </row>
    <row r="80">
      <c r="A80" s="6">
        <f t="shared" si="3"/>
        <v>79</v>
      </c>
      <c r="B80" s="2" t="s">
        <v>93</v>
      </c>
      <c r="C80" s="7">
        <v>1559.0</v>
      </c>
      <c r="D80" s="7">
        <v>171501.0</v>
      </c>
      <c r="E80" s="7">
        <v>110.0070558</v>
      </c>
      <c r="F80" s="10"/>
      <c r="G80" s="7">
        <f t="shared" si="1"/>
        <v>0</v>
      </c>
      <c r="H80" s="7">
        <v>174161.0</v>
      </c>
      <c r="I80" s="7">
        <v>111.7132777</v>
      </c>
      <c r="J80" s="2">
        <v>49.0</v>
      </c>
      <c r="K80" s="7">
        <f t="shared" si="2"/>
        <v>0.98</v>
      </c>
      <c r="M80" s="13">
        <f>IFERROR(__xludf.DUMMYFUNCTION("""COMPUTED_VALUE"""),96.0)</f>
        <v>96</v>
      </c>
      <c r="N80" s="13" t="str">
        <f>IFERROR(__xludf.DUMMYFUNCTION("""COMPUTED_VALUE"""),"HUP199")</f>
        <v>HUP199</v>
      </c>
    </row>
    <row r="81">
      <c r="A81" s="6">
        <f t="shared" si="3"/>
        <v>80</v>
      </c>
      <c r="B81" s="2" t="s">
        <v>94</v>
      </c>
      <c r="C81" s="7">
        <v>2159.0</v>
      </c>
      <c r="D81" s="7">
        <v>19806.0</v>
      </c>
      <c r="E81" s="7">
        <v>9.173691524</v>
      </c>
      <c r="F81" s="10"/>
      <c r="G81" s="7">
        <f t="shared" si="1"/>
        <v>0</v>
      </c>
      <c r="H81" s="7">
        <v>13847.0</v>
      </c>
      <c r="I81" s="7">
        <v>6.413617415</v>
      </c>
      <c r="J81" s="2">
        <v>49.0</v>
      </c>
      <c r="K81" s="7">
        <f t="shared" si="2"/>
        <v>0.98</v>
      </c>
      <c r="M81" s="13">
        <f>IFERROR(__xludf.DUMMYFUNCTION("""COMPUTED_VALUE"""),97.0)</f>
        <v>97</v>
      </c>
      <c r="N81" s="13" t="str">
        <f>IFERROR(__xludf.DUMMYFUNCTION("""COMPUTED_VALUE"""),"HUP201")</f>
        <v>HUP201</v>
      </c>
    </row>
    <row r="82">
      <c r="A82" s="6">
        <f t="shared" si="3"/>
        <v>81</v>
      </c>
      <c r="B82" s="2" t="s">
        <v>95</v>
      </c>
      <c r="C82" s="7">
        <v>877.0</v>
      </c>
      <c r="D82" s="7">
        <v>18608.0</v>
      </c>
      <c r="E82" s="7">
        <v>21.21778791</v>
      </c>
      <c r="F82" s="10"/>
      <c r="G82" s="7">
        <f t="shared" si="1"/>
        <v>0</v>
      </c>
      <c r="H82" s="7">
        <v>20084.0</v>
      </c>
      <c r="I82" s="7">
        <v>22.90079818</v>
      </c>
      <c r="J82" s="2">
        <v>42.0</v>
      </c>
      <c r="K82" s="7">
        <f t="shared" si="2"/>
        <v>0.84</v>
      </c>
      <c r="M82" s="13">
        <f>IFERROR(__xludf.DUMMYFUNCTION("""COMPUTED_VALUE"""),98.0)</f>
        <v>98</v>
      </c>
      <c r="N82" s="13" t="str">
        <f>IFERROR(__xludf.DUMMYFUNCTION("""COMPUTED_VALUE"""),"HUP202")</f>
        <v>HUP202</v>
      </c>
    </row>
    <row r="83">
      <c r="A83" s="6">
        <f t="shared" si="3"/>
        <v>82</v>
      </c>
      <c r="B83" s="2" t="s">
        <v>96</v>
      </c>
      <c r="C83" s="7">
        <v>1397.0</v>
      </c>
      <c r="D83" s="7">
        <v>256216.0</v>
      </c>
      <c r="E83" s="7">
        <v>183.4044381</v>
      </c>
      <c r="F83" s="10"/>
      <c r="G83" s="7">
        <f t="shared" si="1"/>
        <v>0</v>
      </c>
      <c r="H83" s="7">
        <v>234113.0</v>
      </c>
      <c r="I83" s="7">
        <v>167.5826772</v>
      </c>
      <c r="J83" s="2">
        <v>50.0</v>
      </c>
      <c r="K83" s="7">
        <f t="shared" si="2"/>
        <v>1</v>
      </c>
      <c r="M83" s="13">
        <f>IFERROR(__xludf.DUMMYFUNCTION("""COMPUTED_VALUE"""),99.0)</f>
        <v>99</v>
      </c>
      <c r="N83" s="13" t="str">
        <f>IFERROR(__xludf.DUMMYFUNCTION("""COMPUTED_VALUE"""),"HUP203")</f>
        <v>HUP203</v>
      </c>
    </row>
    <row r="84">
      <c r="A84" s="6">
        <f t="shared" si="3"/>
        <v>83</v>
      </c>
      <c r="B84" s="2" t="s">
        <v>97</v>
      </c>
      <c r="C84" s="7">
        <v>1297.0</v>
      </c>
      <c r="D84" s="7">
        <v>33240.0</v>
      </c>
      <c r="E84" s="7">
        <v>25.62837317</v>
      </c>
      <c r="F84" s="10"/>
      <c r="G84" s="7">
        <f t="shared" si="1"/>
        <v>0</v>
      </c>
      <c r="H84" s="7">
        <v>50136.0</v>
      </c>
      <c r="I84" s="7">
        <v>38.65535852</v>
      </c>
      <c r="J84" s="2">
        <v>38.0</v>
      </c>
      <c r="K84" s="7">
        <f t="shared" si="2"/>
        <v>0.76</v>
      </c>
      <c r="M84" s="13">
        <f>IFERROR(__xludf.DUMMYFUNCTION("""COMPUTED_VALUE"""),100.0)</f>
        <v>100</v>
      </c>
      <c r="N84" s="13" t="str">
        <f>IFERROR(__xludf.DUMMYFUNCTION("""COMPUTED_VALUE"""),"HUP204")</f>
        <v>HUP204</v>
      </c>
    </row>
    <row r="85">
      <c r="A85" s="6">
        <f t="shared" si="3"/>
        <v>84</v>
      </c>
      <c r="B85" s="2" t="s">
        <v>98</v>
      </c>
      <c r="C85" s="7">
        <v>1065.0</v>
      </c>
      <c r="D85" s="7">
        <v>86827.0</v>
      </c>
      <c r="E85" s="7">
        <v>81.52769953</v>
      </c>
      <c r="F85" s="10"/>
      <c r="G85" s="7">
        <f t="shared" si="1"/>
        <v>0</v>
      </c>
      <c r="H85" s="7">
        <v>120593.0</v>
      </c>
      <c r="I85" s="7">
        <v>113.2328638</v>
      </c>
      <c r="J85" s="2">
        <v>48.0</v>
      </c>
      <c r="K85" s="7">
        <f t="shared" si="2"/>
        <v>0.96</v>
      </c>
      <c r="M85" s="13">
        <f>IFERROR(__xludf.DUMMYFUNCTION("""COMPUTED_VALUE"""),101.0)</f>
        <v>101</v>
      </c>
      <c r="N85" s="13" t="str">
        <f>IFERROR(__xludf.DUMMYFUNCTION("""COMPUTED_VALUE"""),"HUP205")</f>
        <v>HUP205</v>
      </c>
    </row>
    <row r="86">
      <c r="A86" s="6">
        <f t="shared" si="3"/>
        <v>85</v>
      </c>
      <c r="B86" s="2" t="s">
        <v>99</v>
      </c>
      <c r="C86" s="7">
        <v>835.0</v>
      </c>
      <c r="D86" s="7">
        <v>192166.0</v>
      </c>
      <c r="E86" s="7">
        <v>230.1389222</v>
      </c>
      <c r="F86" s="11"/>
      <c r="G86" s="7">
        <f t="shared" si="1"/>
        <v>0</v>
      </c>
      <c r="H86" s="7">
        <v>253818.0</v>
      </c>
      <c r="I86" s="7">
        <v>303.9736527</v>
      </c>
      <c r="J86" s="2">
        <v>50.0</v>
      </c>
      <c r="K86" s="7">
        <f t="shared" si="2"/>
        <v>1</v>
      </c>
      <c r="M86" s="13">
        <f>IFERROR(__xludf.DUMMYFUNCTION("""COMPUTED_VALUE"""),102.0)</f>
        <v>102</v>
      </c>
      <c r="N86" s="13" t="str">
        <f>IFERROR(__xludf.DUMMYFUNCTION("""COMPUTED_VALUE"""),"HUP206")</f>
        <v>HUP206</v>
      </c>
    </row>
    <row r="87">
      <c r="A87" s="6">
        <f t="shared" si="3"/>
        <v>86</v>
      </c>
      <c r="B87" s="2" t="s">
        <v>100</v>
      </c>
      <c r="C87" s="7">
        <v>460.0</v>
      </c>
      <c r="D87" s="7">
        <v>67883.0</v>
      </c>
      <c r="E87" s="7">
        <v>147.5717391</v>
      </c>
      <c r="F87" s="10"/>
      <c r="G87" s="7">
        <f t="shared" si="1"/>
        <v>0</v>
      </c>
      <c r="H87" s="7">
        <v>60825.0</v>
      </c>
      <c r="I87" s="7">
        <v>132.2282609</v>
      </c>
      <c r="J87" s="2">
        <v>41.0</v>
      </c>
      <c r="K87" s="7">
        <f t="shared" si="2"/>
        <v>0.82</v>
      </c>
      <c r="M87" s="13">
        <f>IFERROR(__xludf.DUMMYFUNCTION("""COMPUTED_VALUE"""),103.0)</f>
        <v>103</v>
      </c>
      <c r="N87" s="13" t="str">
        <f>IFERROR(__xludf.DUMMYFUNCTION("""COMPUTED_VALUE"""),"HUP207")</f>
        <v>HUP207</v>
      </c>
    </row>
    <row r="88">
      <c r="A88" s="6">
        <f t="shared" si="3"/>
        <v>87</v>
      </c>
      <c r="B88" s="2" t="s">
        <v>101</v>
      </c>
      <c r="C88" s="7">
        <v>1838.0</v>
      </c>
      <c r="D88" s="7">
        <v>95206.0</v>
      </c>
      <c r="E88" s="7">
        <v>51.79869423</v>
      </c>
      <c r="F88" s="10"/>
      <c r="G88" s="7">
        <f t="shared" si="1"/>
        <v>0</v>
      </c>
      <c r="H88" s="7">
        <v>116912.0</v>
      </c>
      <c r="I88" s="7">
        <v>63.60826986</v>
      </c>
      <c r="J88" s="2">
        <v>45.0</v>
      </c>
      <c r="K88" s="7">
        <f t="shared" si="2"/>
        <v>0.9</v>
      </c>
      <c r="M88" s="13">
        <f>IFERROR(__xludf.DUMMYFUNCTION("""COMPUTED_VALUE"""),105.0)</f>
        <v>105</v>
      </c>
      <c r="N88" s="13" t="str">
        <f>IFERROR(__xludf.DUMMYFUNCTION("""COMPUTED_VALUE"""),"HUP209")</f>
        <v>HUP209</v>
      </c>
    </row>
    <row r="89">
      <c r="A89" s="6">
        <f t="shared" si="3"/>
        <v>88</v>
      </c>
      <c r="B89" s="2" t="s">
        <v>102</v>
      </c>
      <c r="C89" s="7">
        <v>1298.0</v>
      </c>
      <c r="D89" s="7">
        <v>94809.0</v>
      </c>
      <c r="E89" s="7">
        <v>73.04237288</v>
      </c>
      <c r="F89" s="10"/>
      <c r="G89" s="7">
        <f t="shared" si="1"/>
        <v>0</v>
      </c>
      <c r="H89" s="7">
        <v>133949.0</v>
      </c>
      <c r="I89" s="7">
        <v>103.1964561</v>
      </c>
      <c r="J89" s="2">
        <v>42.0</v>
      </c>
      <c r="K89" s="7">
        <f t="shared" si="2"/>
        <v>0.84</v>
      </c>
      <c r="M89" s="13">
        <f>IFERROR(__xludf.DUMMYFUNCTION("""COMPUTED_VALUE"""),106.0)</f>
        <v>106</v>
      </c>
      <c r="N89" s="13" t="str">
        <f>IFERROR(__xludf.DUMMYFUNCTION("""COMPUTED_VALUE"""),"HUP210")</f>
        <v>HUP210</v>
      </c>
    </row>
    <row r="90">
      <c r="A90" s="6">
        <f t="shared" si="3"/>
        <v>89</v>
      </c>
      <c r="B90" s="2" t="s">
        <v>103</v>
      </c>
      <c r="C90" s="7">
        <v>1143.0</v>
      </c>
      <c r="D90" s="7">
        <v>98705.0</v>
      </c>
      <c r="E90" s="7">
        <v>86.35608049</v>
      </c>
      <c r="F90" s="10"/>
      <c r="G90" s="7">
        <f t="shared" si="1"/>
        <v>0</v>
      </c>
      <c r="H90" s="7">
        <v>141133.0</v>
      </c>
      <c r="I90" s="7">
        <v>123.4759405</v>
      </c>
      <c r="J90" s="2">
        <v>49.0</v>
      </c>
      <c r="K90" s="7">
        <f t="shared" si="2"/>
        <v>0.98</v>
      </c>
      <c r="M90" s="13">
        <f>IFERROR(__xludf.DUMMYFUNCTION("""COMPUTED_VALUE"""),107.0)</f>
        <v>107</v>
      </c>
      <c r="N90" s="13" t="str">
        <f>IFERROR(__xludf.DUMMYFUNCTION("""COMPUTED_VALUE"""),"HUP211")</f>
        <v>HUP211</v>
      </c>
    </row>
    <row r="91">
      <c r="A91" s="6">
        <f t="shared" si="3"/>
        <v>90</v>
      </c>
      <c r="B91" s="2" t="s">
        <v>104</v>
      </c>
      <c r="C91" s="7">
        <v>1699.0</v>
      </c>
      <c r="D91" s="7">
        <v>24286.0</v>
      </c>
      <c r="E91" s="7">
        <v>14.29429076</v>
      </c>
      <c r="F91" s="2">
        <v>30.0</v>
      </c>
      <c r="G91" s="7">
        <f t="shared" si="1"/>
        <v>0.6</v>
      </c>
      <c r="H91" s="7">
        <v>34922.0</v>
      </c>
      <c r="I91" s="7">
        <v>20.55444379</v>
      </c>
      <c r="J91" s="2">
        <v>30.0</v>
      </c>
      <c r="K91" s="7">
        <f t="shared" si="2"/>
        <v>0.6</v>
      </c>
      <c r="M91" s="13">
        <f>IFERROR(__xludf.DUMMYFUNCTION("""COMPUTED_VALUE"""),110.0)</f>
        <v>110</v>
      </c>
      <c r="N91" s="13" t="str">
        <f>IFERROR(__xludf.DUMMYFUNCTION("""COMPUTED_VALUE"""),"HUP214")</f>
        <v>HUP214</v>
      </c>
    </row>
    <row r="92">
      <c r="A92" s="6">
        <f t="shared" si="3"/>
        <v>91</v>
      </c>
      <c r="B92" s="2" t="s">
        <v>105</v>
      </c>
      <c r="C92" s="7">
        <v>1566.0</v>
      </c>
      <c r="D92" s="7">
        <v>2245.0</v>
      </c>
      <c r="E92" s="7">
        <v>1.433588761</v>
      </c>
      <c r="F92" s="10"/>
      <c r="G92" s="7">
        <f t="shared" si="1"/>
        <v>0</v>
      </c>
      <c r="H92" s="7">
        <v>1634.0</v>
      </c>
      <c r="I92" s="7">
        <v>1.043422733</v>
      </c>
      <c r="J92" s="2">
        <v>34.0</v>
      </c>
      <c r="K92" s="7">
        <f t="shared" si="2"/>
        <v>0.68</v>
      </c>
      <c r="M92" s="13">
        <f>IFERROR(__xludf.DUMMYFUNCTION("""COMPUTED_VALUE"""),111.0)</f>
        <v>111</v>
      </c>
      <c r="N92" s="13" t="str">
        <f>IFERROR(__xludf.DUMMYFUNCTION("""COMPUTED_VALUE"""),"HUP215")</f>
        <v>HUP215</v>
      </c>
    </row>
    <row r="93">
      <c r="A93" s="6">
        <f t="shared" si="3"/>
        <v>92</v>
      </c>
      <c r="B93" s="2" t="s">
        <v>106</v>
      </c>
      <c r="C93" s="7">
        <v>1571.0</v>
      </c>
      <c r="D93" s="7">
        <v>7507.0</v>
      </c>
      <c r="E93" s="7">
        <v>4.778485041</v>
      </c>
      <c r="F93" s="2">
        <v>11.0</v>
      </c>
      <c r="G93" s="7">
        <f t="shared" si="1"/>
        <v>0.22</v>
      </c>
      <c r="H93" s="7">
        <v>19398.0</v>
      </c>
      <c r="I93" s="7">
        <v>12.34754933</v>
      </c>
      <c r="J93" s="2">
        <v>11.0</v>
      </c>
      <c r="K93" s="7">
        <f t="shared" si="2"/>
        <v>0.22</v>
      </c>
      <c r="M93" s="13">
        <f>IFERROR(__xludf.DUMMYFUNCTION("""COMPUTED_VALUE"""),114.0)</f>
        <v>114</v>
      </c>
      <c r="N93" s="13" t="str">
        <f>IFERROR(__xludf.DUMMYFUNCTION("""COMPUTED_VALUE"""),"HUP099")</f>
        <v>HUP099</v>
      </c>
    </row>
    <row r="94">
      <c r="A94" s="6">
        <f t="shared" si="3"/>
        <v>93</v>
      </c>
      <c r="B94" s="2" t="s">
        <v>107</v>
      </c>
      <c r="C94" s="7">
        <v>1114.0</v>
      </c>
      <c r="D94" s="7">
        <v>57360.0</v>
      </c>
      <c r="E94" s="7">
        <v>51.49012567</v>
      </c>
      <c r="F94" s="10"/>
      <c r="G94" s="7">
        <f t="shared" si="1"/>
        <v>0</v>
      </c>
      <c r="H94" s="7">
        <v>97558.0</v>
      </c>
      <c r="I94" s="7">
        <v>87.57450628</v>
      </c>
      <c r="J94" s="2">
        <v>50.0</v>
      </c>
      <c r="K94" s="7">
        <f t="shared" si="2"/>
        <v>1</v>
      </c>
    </row>
    <row r="95">
      <c r="A95" s="6">
        <f t="shared" si="3"/>
        <v>94</v>
      </c>
      <c r="B95" s="2" t="s">
        <v>108</v>
      </c>
      <c r="C95" s="7">
        <v>2427.0</v>
      </c>
      <c r="D95" s="7">
        <v>25745.0</v>
      </c>
      <c r="E95" s="7">
        <v>10.60774619</v>
      </c>
      <c r="F95" s="10"/>
      <c r="G95" s="7">
        <f t="shared" si="1"/>
        <v>0</v>
      </c>
      <c r="H95" s="7">
        <v>38353.0</v>
      </c>
      <c r="I95" s="7">
        <v>15.802637</v>
      </c>
      <c r="J95" s="2">
        <v>45.0</v>
      </c>
      <c r="K95" s="7">
        <f t="shared" si="2"/>
        <v>0.9</v>
      </c>
    </row>
    <row r="96">
      <c r="A96" s="6">
        <f t="shared" si="3"/>
        <v>95</v>
      </c>
      <c r="B96" s="2" t="s">
        <v>109</v>
      </c>
      <c r="C96" s="7">
        <v>1815.0</v>
      </c>
      <c r="D96" s="7">
        <v>12845.0</v>
      </c>
      <c r="E96" s="7">
        <v>7.077134986</v>
      </c>
      <c r="F96" s="2">
        <v>24.0</v>
      </c>
      <c r="G96" s="7">
        <f t="shared" si="1"/>
        <v>0.48</v>
      </c>
      <c r="H96" s="7">
        <v>13910.0</v>
      </c>
      <c r="I96" s="7">
        <v>7.663911846</v>
      </c>
      <c r="J96" s="2">
        <v>18.0</v>
      </c>
      <c r="K96" s="7">
        <f t="shared" si="2"/>
        <v>0.36</v>
      </c>
    </row>
    <row r="97">
      <c r="A97" s="6">
        <f t="shared" si="3"/>
        <v>96</v>
      </c>
      <c r="B97" s="2" t="s">
        <v>110</v>
      </c>
      <c r="C97" s="7">
        <v>890.0</v>
      </c>
      <c r="D97" s="7">
        <v>45748.0</v>
      </c>
      <c r="E97" s="7">
        <v>51.40224719</v>
      </c>
      <c r="F97" s="10"/>
      <c r="G97" s="7">
        <f t="shared" si="1"/>
        <v>0</v>
      </c>
      <c r="H97" s="7">
        <v>36302.0</v>
      </c>
      <c r="I97" s="7">
        <v>40.78876404</v>
      </c>
      <c r="J97" s="2">
        <v>45.0</v>
      </c>
      <c r="K97" s="7">
        <f t="shared" si="2"/>
        <v>0.9</v>
      </c>
    </row>
    <row r="98">
      <c r="A98" s="6">
        <f t="shared" si="3"/>
        <v>97</v>
      </c>
      <c r="B98" s="2" t="s">
        <v>111</v>
      </c>
      <c r="C98" s="7">
        <v>1841.0</v>
      </c>
      <c r="D98" s="7">
        <v>38539.0</v>
      </c>
      <c r="E98" s="7">
        <v>20.93373167</v>
      </c>
      <c r="F98" s="2">
        <v>49.0</v>
      </c>
      <c r="G98" s="7">
        <f t="shared" si="1"/>
        <v>0.98</v>
      </c>
      <c r="H98" s="7">
        <v>53241.0</v>
      </c>
      <c r="I98" s="7">
        <v>28.91960891</v>
      </c>
      <c r="J98" s="2">
        <v>47.0</v>
      </c>
      <c r="K98" s="7">
        <f t="shared" si="2"/>
        <v>0.94</v>
      </c>
    </row>
    <row r="99">
      <c r="A99" s="6">
        <f t="shared" si="3"/>
        <v>98</v>
      </c>
      <c r="B99" s="2" t="s">
        <v>112</v>
      </c>
      <c r="C99" s="7">
        <v>1145.0</v>
      </c>
      <c r="D99" s="7">
        <v>11865.0</v>
      </c>
      <c r="E99" s="7">
        <v>10.36244541</v>
      </c>
      <c r="F99" s="10"/>
      <c r="G99" s="7">
        <f t="shared" si="1"/>
        <v>0</v>
      </c>
      <c r="H99" s="7">
        <v>7681.0</v>
      </c>
      <c r="I99" s="7">
        <v>6.708296943</v>
      </c>
      <c r="J99" s="2">
        <v>39.0</v>
      </c>
      <c r="K99" s="7">
        <f t="shared" si="2"/>
        <v>0.78</v>
      </c>
    </row>
    <row r="100">
      <c r="A100" s="6">
        <f t="shared" si="3"/>
        <v>99</v>
      </c>
      <c r="B100" s="2" t="s">
        <v>113</v>
      </c>
      <c r="C100" s="7">
        <v>1112.0</v>
      </c>
      <c r="D100" s="7">
        <v>336915.0</v>
      </c>
      <c r="E100" s="7">
        <v>302.9811151</v>
      </c>
      <c r="F100" s="10"/>
      <c r="G100" s="7">
        <f t="shared" si="1"/>
        <v>0</v>
      </c>
      <c r="H100" s="7">
        <v>387603.0</v>
      </c>
      <c r="I100" s="7">
        <v>348.5638489</v>
      </c>
      <c r="J100" s="2">
        <v>50.0</v>
      </c>
      <c r="K100" s="7">
        <f t="shared" si="2"/>
        <v>1</v>
      </c>
    </row>
    <row r="101">
      <c r="A101" s="6">
        <f t="shared" si="3"/>
        <v>100</v>
      </c>
      <c r="B101" s="2" t="s">
        <v>114</v>
      </c>
      <c r="C101" s="7">
        <v>735.0</v>
      </c>
      <c r="D101" s="7">
        <v>20354.0</v>
      </c>
      <c r="E101" s="7">
        <v>27.69251701</v>
      </c>
      <c r="F101" s="10"/>
      <c r="G101" s="7">
        <f t="shared" si="1"/>
        <v>0</v>
      </c>
      <c r="H101" s="7">
        <v>29521.0</v>
      </c>
      <c r="I101" s="7">
        <v>40.16462585</v>
      </c>
      <c r="J101" s="2">
        <v>42.0</v>
      </c>
      <c r="K101" s="7">
        <f t="shared" si="2"/>
        <v>0.84</v>
      </c>
    </row>
    <row r="102">
      <c r="A102" s="6">
        <f t="shared" si="3"/>
        <v>101</v>
      </c>
      <c r="B102" s="2" t="s">
        <v>115</v>
      </c>
      <c r="C102" s="7">
        <v>1187.0</v>
      </c>
      <c r="D102" s="7">
        <v>125224.0</v>
      </c>
      <c r="E102" s="7">
        <v>105.4962089</v>
      </c>
      <c r="F102" s="10"/>
      <c r="G102" s="7">
        <f t="shared" si="1"/>
        <v>0</v>
      </c>
      <c r="H102" s="7">
        <v>213999.0</v>
      </c>
      <c r="I102" s="7">
        <v>180.2855939</v>
      </c>
      <c r="J102" s="2">
        <v>50.0</v>
      </c>
      <c r="K102" s="7">
        <f t="shared" si="2"/>
        <v>1</v>
      </c>
    </row>
    <row r="103">
      <c r="A103" s="6">
        <f t="shared" si="3"/>
        <v>102</v>
      </c>
      <c r="B103" s="2" t="s">
        <v>116</v>
      </c>
      <c r="C103" s="7">
        <v>2107.0</v>
      </c>
      <c r="D103" s="7">
        <v>178336.0</v>
      </c>
      <c r="E103" s="7">
        <v>84.63977219</v>
      </c>
      <c r="F103" s="10"/>
      <c r="G103" s="7">
        <f t="shared" si="1"/>
        <v>0</v>
      </c>
      <c r="H103" s="7">
        <v>163444.0</v>
      </c>
      <c r="I103" s="7">
        <v>77.57190318</v>
      </c>
      <c r="J103" s="2">
        <v>48.0</v>
      </c>
      <c r="K103" s="7">
        <f t="shared" si="2"/>
        <v>0.96</v>
      </c>
    </row>
    <row r="104">
      <c r="A104" s="6">
        <f t="shared" si="3"/>
        <v>103</v>
      </c>
      <c r="B104" s="2" t="s">
        <v>117</v>
      </c>
      <c r="C104" s="7">
        <v>1980.0</v>
      </c>
      <c r="D104" s="7">
        <v>69270.0</v>
      </c>
      <c r="E104" s="7">
        <v>34.98484848</v>
      </c>
      <c r="F104" s="11"/>
      <c r="G104" s="7">
        <f t="shared" si="1"/>
        <v>0</v>
      </c>
      <c r="H104" s="7">
        <v>99090.0</v>
      </c>
      <c r="I104" s="7">
        <v>50.04545455</v>
      </c>
      <c r="J104" s="2">
        <v>47.0</v>
      </c>
      <c r="K104" s="7">
        <f t="shared" si="2"/>
        <v>0.94</v>
      </c>
    </row>
    <row r="105">
      <c r="A105" s="6">
        <f t="shared" si="3"/>
        <v>104</v>
      </c>
      <c r="B105" s="2" t="s">
        <v>118</v>
      </c>
      <c r="C105" s="7">
        <v>1565.0</v>
      </c>
      <c r="D105" s="7">
        <v>28848.0</v>
      </c>
      <c r="E105" s="7">
        <v>18.43322684</v>
      </c>
      <c r="F105" s="11"/>
      <c r="G105" s="7">
        <f t="shared" si="1"/>
        <v>0</v>
      </c>
      <c r="H105" s="7">
        <v>50937.0</v>
      </c>
      <c r="I105" s="7">
        <v>32.54760383</v>
      </c>
      <c r="J105" s="2">
        <v>34.0</v>
      </c>
      <c r="K105" s="7">
        <f t="shared" si="2"/>
        <v>0.68</v>
      </c>
    </row>
    <row r="106">
      <c r="A106" s="6">
        <f t="shared" si="3"/>
        <v>105</v>
      </c>
      <c r="B106" s="2" t="s">
        <v>119</v>
      </c>
      <c r="C106" s="7">
        <v>2122.0</v>
      </c>
      <c r="D106" s="7">
        <v>122134.0</v>
      </c>
      <c r="E106" s="7">
        <v>57.55607917</v>
      </c>
      <c r="F106" s="2">
        <v>46.0</v>
      </c>
      <c r="G106" s="7">
        <f t="shared" si="1"/>
        <v>0.92</v>
      </c>
      <c r="H106" s="7">
        <v>151946.0</v>
      </c>
      <c r="I106" s="7">
        <v>71.60508954</v>
      </c>
      <c r="J106" s="2">
        <v>47.0</v>
      </c>
      <c r="K106" s="7">
        <f t="shared" si="2"/>
        <v>0.94</v>
      </c>
    </row>
    <row r="107">
      <c r="A107" s="6">
        <f t="shared" si="3"/>
        <v>106</v>
      </c>
      <c r="B107" s="2" t="s">
        <v>120</v>
      </c>
      <c r="C107" s="7">
        <v>1562.0</v>
      </c>
      <c r="D107" s="7">
        <v>57162.0</v>
      </c>
      <c r="E107" s="7">
        <v>36.59539052</v>
      </c>
      <c r="F107" s="11"/>
      <c r="G107" s="7">
        <f t="shared" si="1"/>
        <v>0</v>
      </c>
      <c r="H107" s="7">
        <v>65898.0</v>
      </c>
      <c r="I107" s="7">
        <v>42.18822023</v>
      </c>
      <c r="J107" s="2">
        <v>46.0</v>
      </c>
      <c r="K107" s="7">
        <f t="shared" si="2"/>
        <v>0.92</v>
      </c>
    </row>
    <row r="108">
      <c r="A108" s="6">
        <f t="shared" si="3"/>
        <v>107</v>
      </c>
      <c r="B108" s="2" t="s">
        <v>121</v>
      </c>
      <c r="C108" s="7">
        <v>1262.0</v>
      </c>
      <c r="D108" s="7">
        <v>194228.0</v>
      </c>
      <c r="E108" s="7">
        <v>153.9049128</v>
      </c>
      <c r="F108" s="11"/>
      <c r="G108" s="7">
        <f t="shared" si="1"/>
        <v>0</v>
      </c>
      <c r="H108" s="7">
        <v>217264.0</v>
      </c>
      <c r="I108" s="7">
        <v>172.1584786</v>
      </c>
      <c r="J108" s="2">
        <v>43.0</v>
      </c>
      <c r="K108" s="7">
        <f t="shared" si="2"/>
        <v>0.86</v>
      </c>
    </row>
    <row r="109">
      <c r="A109" s="6">
        <f t="shared" si="3"/>
        <v>108</v>
      </c>
      <c r="B109" s="2" t="s">
        <v>122</v>
      </c>
      <c r="C109" s="7">
        <v>1225.0</v>
      </c>
      <c r="D109" s="7">
        <v>5111.0</v>
      </c>
      <c r="E109" s="7">
        <v>4.172244898</v>
      </c>
      <c r="F109" s="7">
        <v>42.0</v>
      </c>
      <c r="G109" s="7">
        <f t="shared" si="1"/>
        <v>0.84</v>
      </c>
      <c r="H109" s="7">
        <v>14772.0</v>
      </c>
      <c r="I109" s="7">
        <v>12.05877551</v>
      </c>
      <c r="J109" s="7">
        <v>20.0</v>
      </c>
      <c r="K109" s="7">
        <f t="shared" si="2"/>
        <v>0.4</v>
      </c>
    </row>
    <row r="110">
      <c r="A110" s="6">
        <f t="shared" si="3"/>
        <v>109</v>
      </c>
      <c r="B110" s="2" t="s">
        <v>123</v>
      </c>
      <c r="C110" s="7" t="s">
        <v>124</v>
      </c>
      <c r="D110" s="7">
        <v>25790.0</v>
      </c>
      <c r="E110" s="7">
        <v>18.44778255</v>
      </c>
      <c r="F110" s="11"/>
      <c r="G110" s="7">
        <f t="shared" si="1"/>
        <v>0</v>
      </c>
      <c r="H110" s="7">
        <v>61885.0</v>
      </c>
      <c r="I110" s="7">
        <v>44.26680973</v>
      </c>
      <c r="J110" s="11"/>
      <c r="K110" s="7">
        <f t="shared" si="2"/>
        <v>0</v>
      </c>
    </row>
    <row r="111">
      <c r="A111" s="6">
        <f t="shared" si="3"/>
        <v>110</v>
      </c>
      <c r="B111" s="2" t="s">
        <v>125</v>
      </c>
      <c r="C111" s="7">
        <v>1868.0</v>
      </c>
      <c r="D111" s="7">
        <v>136913.0</v>
      </c>
      <c r="E111" s="7">
        <v>73.29389722</v>
      </c>
      <c r="F111" s="11"/>
      <c r="G111" s="7">
        <f t="shared" si="1"/>
        <v>0</v>
      </c>
      <c r="H111" s="7">
        <v>174230.0</v>
      </c>
      <c r="I111" s="7">
        <v>93.27087794</v>
      </c>
      <c r="J111" s="2">
        <v>50.0</v>
      </c>
      <c r="K111" s="7">
        <f t="shared" si="2"/>
        <v>1</v>
      </c>
    </row>
    <row r="112">
      <c r="A112" s="6">
        <f t="shared" si="3"/>
        <v>111</v>
      </c>
      <c r="B112" s="2" t="s">
        <v>126</v>
      </c>
      <c r="C112" s="7">
        <v>1414.0</v>
      </c>
      <c r="D112" s="7">
        <v>101351.0</v>
      </c>
      <c r="E112" s="7">
        <v>71.67680339</v>
      </c>
      <c r="F112" s="11"/>
      <c r="G112" s="7">
        <f t="shared" si="1"/>
        <v>0</v>
      </c>
      <c r="H112" s="7">
        <v>92192.0</v>
      </c>
      <c r="I112" s="7">
        <v>65.19943423</v>
      </c>
      <c r="J112" s="2">
        <v>50.0</v>
      </c>
      <c r="K112" s="7">
        <f t="shared" si="2"/>
        <v>1</v>
      </c>
    </row>
    <row r="113">
      <c r="A113" s="6">
        <f t="shared" si="3"/>
        <v>112</v>
      </c>
      <c r="B113" s="2" t="s">
        <v>127</v>
      </c>
      <c r="C113" s="7">
        <v>1730.0</v>
      </c>
      <c r="D113" s="7">
        <v>66109.0</v>
      </c>
      <c r="E113" s="7">
        <v>38.2132948</v>
      </c>
      <c r="F113" s="11"/>
      <c r="G113" s="7">
        <f t="shared" si="1"/>
        <v>0</v>
      </c>
      <c r="H113" s="7">
        <v>94744.0</v>
      </c>
      <c r="I113" s="7">
        <v>54.76531792</v>
      </c>
      <c r="J113" s="2">
        <v>16.0</v>
      </c>
      <c r="K113" s="7">
        <f t="shared" si="2"/>
        <v>0.32</v>
      </c>
    </row>
    <row r="114">
      <c r="A114" s="6">
        <f t="shared" si="3"/>
        <v>113</v>
      </c>
      <c r="B114" s="2" t="s">
        <v>128</v>
      </c>
      <c r="C114" s="6" t="s">
        <v>15</v>
      </c>
      <c r="D114" s="10"/>
      <c r="E114" s="10"/>
      <c r="F114" s="11"/>
      <c r="G114" s="7">
        <f t="shared" si="1"/>
        <v>0</v>
      </c>
      <c r="H114" s="10"/>
      <c r="I114" s="10"/>
      <c r="J114" s="2">
        <v>3.0</v>
      </c>
      <c r="K114" s="7">
        <f t="shared" si="2"/>
        <v>0.06</v>
      </c>
    </row>
    <row r="115">
      <c r="A115" s="6">
        <f t="shared" si="3"/>
        <v>114</v>
      </c>
      <c r="B115" s="6" t="s">
        <v>129</v>
      </c>
      <c r="C115" s="7">
        <v>2692.0</v>
      </c>
      <c r="D115" s="7">
        <v>232114.0</v>
      </c>
      <c r="E115" s="7">
        <v>86.22362556</v>
      </c>
      <c r="F115" s="6">
        <v>48.0</v>
      </c>
      <c r="G115" s="7">
        <f t="shared" si="1"/>
        <v>0.96</v>
      </c>
      <c r="H115" s="7">
        <v>264573.0</v>
      </c>
      <c r="I115" s="7">
        <v>98.28120357</v>
      </c>
      <c r="J115" s="6">
        <v>50.0</v>
      </c>
      <c r="K115" s="7">
        <f t="shared" si="2"/>
        <v>1</v>
      </c>
    </row>
    <row r="116">
      <c r="A116" s="6">
        <f t="shared" si="3"/>
        <v>115</v>
      </c>
      <c r="B116" s="11"/>
      <c r="C116" s="11"/>
      <c r="D116" s="11"/>
      <c r="E116" s="11"/>
      <c r="F116" s="11"/>
      <c r="G116" s="7">
        <f t="shared" si="1"/>
        <v>0</v>
      </c>
      <c r="H116" s="11"/>
      <c r="I116" s="11"/>
      <c r="J116" s="11"/>
      <c r="K116" s="7">
        <f t="shared" si="2"/>
        <v>0</v>
      </c>
    </row>
    <row r="117">
      <c r="A117" s="6">
        <f t="shared" si="3"/>
        <v>116</v>
      </c>
      <c r="B117" s="11"/>
      <c r="C117" s="11"/>
      <c r="D117" s="11"/>
      <c r="E117" s="11"/>
      <c r="F117" s="11"/>
      <c r="G117" s="7">
        <f t="shared" si="1"/>
        <v>0</v>
      </c>
      <c r="H117" s="11"/>
      <c r="I117" s="11"/>
      <c r="J117" s="11"/>
      <c r="K117" s="7">
        <f t="shared" si="2"/>
        <v>0</v>
      </c>
    </row>
    <row r="118">
      <c r="A118" s="6">
        <f t="shared" si="3"/>
        <v>117</v>
      </c>
      <c r="B118" s="11"/>
      <c r="C118" s="11"/>
      <c r="D118" s="11"/>
      <c r="E118" s="11"/>
      <c r="F118" s="11"/>
      <c r="G118" s="7">
        <f t="shared" si="1"/>
        <v>0</v>
      </c>
      <c r="H118" s="11"/>
      <c r="I118" s="11"/>
      <c r="J118" s="11"/>
      <c r="K118" s="7">
        <f t="shared" si="2"/>
        <v>0</v>
      </c>
    </row>
    <row r="119">
      <c r="A119" s="6">
        <f t="shared" si="3"/>
        <v>118</v>
      </c>
      <c r="B119" s="11"/>
      <c r="C119" s="11"/>
      <c r="D119" s="11"/>
      <c r="E119" s="11"/>
      <c r="F119" s="11"/>
      <c r="G119" s="7">
        <f t="shared" si="1"/>
        <v>0</v>
      </c>
      <c r="H119" s="11"/>
      <c r="I119" s="11"/>
      <c r="J119" s="11"/>
      <c r="K119" s="7">
        <f t="shared" si="2"/>
        <v>0</v>
      </c>
    </row>
    <row r="120">
      <c r="A120" s="6">
        <f t="shared" si="3"/>
        <v>119</v>
      </c>
      <c r="B120" s="11"/>
      <c r="C120" s="11"/>
      <c r="D120" s="11"/>
      <c r="E120" s="11"/>
      <c r="F120" s="11"/>
      <c r="G120" s="7">
        <f t="shared" si="1"/>
        <v>0</v>
      </c>
      <c r="H120" s="11"/>
      <c r="I120" s="11"/>
      <c r="J120" s="11"/>
      <c r="K120" s="7">
        <f t="shared" si="2"/>
        <v>0</v>
      </c>
    </row>
    <row r="121">
      <c r="A121" s="6">
        <f t="shared" si="3"/>
        <v>120</v>
      </c>
      <c r="B121" s="11"/>
      <c r="C121" s="11"/>
      <c r="D121" s="11"/>
      <c r="E121" s="11"/>
      <c r="F121" s="11"/>
      <c r="G121" s="7">
        <f t="shared" si="1"/>
        <v>0</v>
      </c>
      <c r="H121" s="11"/>
      <c r="I121" s="11"/>
      <c r="J121" s="11"/>
      <c r="K121" s="7">
        <f t="shared" si="2"/>
        <v>0</v>
      </c>
    </row>
    <row r="122">
      <c r="A122" s="6">
        <f t="shared" si="3"/>
        <v>121</v>
      </c>
      <c r="B122" s="11"/>
      <c r="C122" s="11"/>
      <c r="D122" s="11"/>
      <c r="E122" s="11"/>
      <c r="F122" s="11"/>
      <c r="G122" s="7">
        <f t="shared" si="1"/>
        <v>0</v>
      </c>
      <c r="H122" s="11"/>
      <c r="I122" s="11"/>
      <c r="J122" s="11"/>
      <c r="K122" s="7">
        <f t="shared" si="2"/>
        <v>0</v>
      </c>
    </row>
    <row r="123">
      <c r="A123" s="6">
        <f t="shared" si="3"/>
        <v>122</v>
      </c>
      <c r="B123" s="11"/>
      <c r="C123" s="11"/>
      <c r="D123" s="11"/>
      <c r="E123" s="11"/>
      <c r="F123" s="11"/>
      <c r="G123" s="7">
        <f t="shared" si="1"/>
        <v>0</v>
      </c>
      <c r="H123" s="11"/>
      <c r="I123" s="11"/>
      <c r="J123" s="11"/>
      <c r="K123" s="7">
        <f t="shared" si="2"/>
        <v>0</v>
      </c>
    </row>
    <row r="124">
      <c r="A124" s="6">
        <f t="shared" si="3"/>
        <v>123</v>
      </c>
      <c r="B124" s="11"/>
      <c r="C124" s="11"/>
      <c r="D124" s="11"/>
      <c r="E124" s="11"/>
      <c r="F124" s="11"/>
      <c r="G124" s="7">
        <f t="shared" si="1"/>
        <v>0</v>
      </c>
      <c r="H124" s="11"/>
      <c r="I124" s="11"/>
      <c r="J124" s="11"/>
      <c r="K124" s="7">
        <f t="shared" si="2"/>
        <v>0</v>
      </c>
    </row>
    <row r="125">
      <c r="A125" s="6">
        <f t="shared" si="3"/>
        <v>124</v>
      </c>
      <c r="B125" s="11"/>
      <c r="C125" s="11"/>
      <c r="D125" s="11"/>
      <c r="E125" s="11"/>
      <c r="F125" s="11"/>
      <c r="G125" s="7">
        <f t="shared" si="1"/>
        <v>0</v>
      </c>
      <c r="H125" s="11"/>
      <c r="I125" s="11"/>
      <c r="J125" s="11"/>
      <c r="K125" s="7">
        <f t="shared" si="2"/>
        <v>0</v>
      </c>
    </row>
    <row r="126">
      <c r="A126" s="6">
        <f t="shared" si="3"/>
        <v>125</v>
      </c>
      <c r="B126" s="11"/>
      <c r="C126" s="11"/>
      <c r="D126" s="11"/>
      <c r="E126" s="11"/>
      <c r="F126" s="11"/>
      <c r="G126" s="7">
        <f t="shared" si="1"/>
        <v>0</v>
      </c>
      <c r="H126" s="11"/>
      <c r="I126" s="11"/>
      <c r="J126" s="11"/>
      <c r="K126" s="7">
        <f t="shared" si="2"/>
        <v>0</v>
      </c>
    </row>
    <row r="127">
      <c r="A127" s="6">
        <f t="shared" si="3"/>
        <v>126</v>
      </c>
      <c r="B127" s="11"/>
      <c r="C127" s="11"/>
      <c r="D127" s="11"/>
      <c r="E127" s="11"/>
      <c r="F127" s="11"/>
      <c r="G127" s="7">
        <f t="shared" si="1"/>
        <v>0</v>
      </c>
      <c r="H127" s="11"/>
      <c r="I127" s="11"/>
      <c r="J127" s="11"/>
      <c r="K127" s="7">
        <f t="shared" si="2"/>
        <v>0</v>
      </c>
    </row>
    <row r="128">
      <c r="A128" s="6">
        <f t="shared" si="3"/>
        <v>127</v>
      </c>
      <c r="B128" s="11"/>
      <c r="C128" s="11"/>
      <c r="D128" s="11"/>
      <c r="E128" s="11"/>
      <c r="F128" s="11"/>
      <c r="G128" s="7">
        <f t="shared" si="1"/>
        <v>0</v>
      </c>
      <c r="H128" s="11"/>
      <c r="I128" s="11"/>
      <c r="J128" s="11"/>
      <c r="K128" s="7">
        <f t="shared" si="2"/>
        <v>0</v>
      </c>
    </row>
    <row r="129">
      <c r="A129" s="6">
        <f t="shared" si="3"/>
        <v>128</v>
      </c>
      <c r="B129" s="11"/>
      <c r="C129" s="11"/>
      <c r="D129" s="11"/>
      <c r="E129" s="11"/>
      <c r="F129" s="11"/>
      <c r="G129" s="7">
        <f t="shared" si="1"/>
        <v>0</v>
      </c>
      <c r="H129" s="11"/>
      <c r="I129" s="11"/>
      <c r="J129" s="11"/>
      <c r="K129" s="7">
        <f t="shared" si="2"/>
        <v>0</v>
      </c>
    </row>
    <row r="130">
      <c r="A130" s="6">
        <f t="shared" si="3"/>
        <v>129</v>
      </c>
      <c r="B130" s="11"/>
      <c r="C130" s="11"/>
      <c r="D130" s="11"/>
      <c r="E130" s="11"/>
      <c r="F130" s="11"/>
      <c r="G130" s="7">
        <f t="shared" si="1"/>
        <v>0</v>
      </c>
      <c r="H130" s="11"/>
      <c r="I130" s="11"/>
      <c r="J130" s="11"/>
      <c r="K130" s="7">
        <f t="shared" si="2"/>
        <v>0</v>
      </c>
    </row>
    <row r="131">
      <c r="A131" s="6">
        <f t="shared" si="3"/>
        <v>130</v>
      </c>
      <c r="B131" s="11"/>
      <c r="C131" s="11"/>
      <c r="D131" s="11"/>
      <c r="E131" s="11"/>
      <c r="F131" s="11"/>
      <c r="G131" s="7">
        <f t="shared" si="1"/>
        <v>0</v>
      </c>
      <c r="H131" s="11"/>
      <c r="I131" s="11"/>
      <c r="J131" s="11"/>
      <c r="K131" s="7">
        <f t="shared" si="2"/>
        <v>0</v>
      </c>
    </row>
    <row r="132">
      <c r="A132" s="6">
        <f t="shared" si="3"/>
        <v>131</v>
      </c>
      <c r="B132" s="11"/>
      <c r="C132" s="11"/>
      <c r="D132" s="11"/>
      <c r="E132" s="11"/>
      <c r="F132" s="11"/>
      <c r="G132" s="7">
        <f t="shared" si="1"/>
        <v>0</v>
      </c>
      <c r="H132" s="11"/>
      <c r="I132" s="11"/>
      <c r="J132" s="11"/>
      <c r="K132" s="7">
        <f t="shared" si="2"/>
        <v>0</v>
      </c>
    </row>
    <row r="133">
      <c r="A133" s="6">
        <f t="shared" si="3"/>
        <v>132</v>
      </c>
      <c r="B133" s="11"/>
      <c r="C133" s="11"/>
      <c r="D133" s="11"/>
      <c r="E133" s="11"/>
      <c r="F133" s="11"/>
      <c r="G133" s="7">
        <f t="shared" si="1"/>
        <v>0</v>
      </c>
      <c r="H133" s="11"/>
      <c r="I133" s="11"/>
      <c r="J133" s="11"/>
      <c r="K133" s="7">
        <f t="shared" si="2"/>
        <v>0</v>
      </c>
    </row>
    <row r="134">
      <c r="A134" s="6">
        <f t="shared" si="3"/>
        <v>133</v>
      </c>
      <c r="B134" s="14"/>
      <c r="G134" s="7">
        <f t="shared" si="1"/>
        <v>0</v>
      </c>
      <c r="K134" s="7">
        <f t="shared" si="2"/>
        <v>0</v>
      </c>
    </row>
    <row r="135">
      <c r="A135" s="6">
        <f t="shared" si="3"/>
        <v>134</v>
      </c>
      <c r="B135" s="14"/>
      <c r="G135" s="7">
        <f t="shared" si="1"/>
        <v>0</v>
      </c>
      <c r="K135" s="7">
        <f t="shared" si="2"/>
        <v>0</v>
      </c>
    </row>
    <row r="136">
      <c r="A136" s="6">
        <f t="shared" si="3"/>
        <v>135</v>
      </c>
      <c r="B136" s="14"/>
      <c r="G136" s="7">
        <f t="shared" si="1"/>
        <v>0</v>
      </c>
      <c r="K136" s="7">
        <f t="shared" si="2"/>
        <v>0</v>
      </c>
    </row>
    <row r="137">
      <c r="A137" s="6">
        <f t="shared" si="3"/>
        <v>136</v>
      </c>
      <c r="B137" s="14"/>
      <c r="G137" s="7">
        <f t="shared" si="1"/>
        <v>0</v>
      </c>
      <c r="K137" s="7">
        <f t="shared" si="2"/>
        <v>0</v>
      </c>
    </row>
    <row r="138">
      <c r="A138" s="6">
        <f t="shared" si="3"/>
        <v>137</v>
      </c>
      <c r="B138" s="14"/>
      <c r="G138" s="7">
        <f t="shared" si="1"/>
        <v>0</v>
      </c>
      <c r="K138" s="7">
        <f t="shared" si="2"/>
        <v>0</v>
      </c>
    </row>
    <row r="139">
      <c r="A139" s="6">
        <f t="shared" si="3"/>
        <v>138</v>
      </c>
      <c r="B139" s="14"/>
      <c r="G139" s="7">
        <f t="shared" si="1"/>
        <v>0</v>
      </c>
      <c r="K139" s="7">
        <f t="shared" si="2"/>
        <v>0</v>
      </c>
    </row>
    <row r="140">
      <c r="A140" s="6">
        <f t="shared" si="3"/>
        <v>139</v>
      </c>
      <c r="B140" s="14"/>
      <c r="G140" s="7">
        <f t="shared" si="1"/>
        <v>0</v>
      </c>
      <c r="K140" s="7">
        <f t="shared" si="2"/>
        <v>0</v>
      </c>
    </row>
    <row r="141">
      <c r="A141" s="6">
        <f t="shared" si="3"/>
        <v>140</v>
      </c>
      <c r="B141" s="14"/>
      <c r="G141" s="7">
        <f t="shared" si="1"/>
        <v>0</v>
      </c>
      <c r="K141" s="7">
        <f t="shared" si="2"/>
        <v>0</v>
      </c>
    </row>
    <row r="142">
      <c r="A142" s="6">
        <f t="shared" si="3"/>
        <v>141</v>
      </c>
      <c r="B142" s="14"/>
      <c r="G142" s="7">
        <f t="shared" si="1"/>
        <v>0</v>
      </c>
      <c r="K142" s="7">
        <f t="shared" si="2"/>
        <v>0</v>
      </c>
    </row>
    <row r="143">
      <c r="A143" s="6">
        <f t="shared" si="3"/>
        <v>142</v>
      </c>
      <c r="B143" s="14"/>
      <c r="G143" s="7">
        <f t="shared" si="1"/>
        <v>0</v>
      </c>
      <c r="K143" s="7">
        <f t="shared" si="2"/>
        <v>0</v>
      </c>
    </row>
    <row r="144">
      <c r="A144" s="6">
        <f t="shared" si="3"/>
        <v>143</v>
      </c>
      <c r="B144" s="14"/>
      <c r="G144" s="7">
        <f t="shared" si="1"/>
        <v>0</v>
      </c>
      <c r="K144" s="7">
        <f t="shared" si="2"/>
        <v>0</v>
      </c>
    </row>
    <row r="145">
      <c r="A145" s="6">
        <f t="shared" si="3"/>
        <v>144</v>
      </c>
      <c r="B145" s="14"/>
      <c r="G145" s="7">
        <f t="shared" si="1"/>
        <v>0</v>
      </c>
      <c r="K145" s="7">
        <f t="shared" si="2"/>
        <v>0</v>
      </c>
    </row>
    <row r="146">
      <c r="A146" s="6">
        <f t="shared" si="3"/>
        <v>145</v>
      </c>
      <c r="B146" s="14"/>
      <c r="G146" s="7">
        <f t="shared" si="1"/>
        <v>0</v>
      </c>
      <c r="K146" s="7">
        <f t="shared" si="2"/>
        <v>0</v>
      </c>
    </row>
    <row r="147">
      <c r="A147" s="14"/>
      <c r="B147" s="14"/>
      <c r="G147" s="7">
        <f t="shared" si="1"/>
        <v>0</v>
      </c>
      <c r="K147" s="7">
        <f t="shared" si="2"/>
        <v>0</v>
      </c>
    </row>
    <row r="148">
      <c r="A148" s="14"/>
      <c r="B148" s="14"/>
      <c r="K148" s="7">
        <f t="shared" si="2"/>
        <v>0</v>
      </c>
    </row>
    <row r="149">
      <c r="A149" s="14"/>
      <c r="B149" s="14"/>
      <c r="K149" s="7">
        <f t="shared" si="2"/>
        <v>0</v>
      </c>
    </row>
    <row r="150">
      <c r="A150" s="14"/>
      <c r="B150" s="14"/>
      <c r="K150" s="7">
        <f t="shared" si="2"/>
        <v>0</v>
      </c>
    </row>
    <row r="151">
      <c r="A151" s="14"/>
      <c r="B151" s="14"/>
      <c r="K151" s="7">
        <f t="shared" si="2"/>
        <v>0</v>
      </c>
    </row>
    <row r="152">
      <c r="A152" s="14"/>
      <c r="B152" s="14"/>
      <c r="K152" s="7">
        <f t="shared" si="2"/>
        <v>0</v>
      </c>
    </row>
    <row r="153">
      <c r="A153" s="14"/>
      <c r="B153" s="14"/>
      <c r="K153" s="7">
        <f t="shared" si="2"/>
        <v>0</v>
      </c>
    </row>
    <row r="154">
      <c r="K154" s="7">
        <f t="shared" si="2"/>
        <v>0</v>
      </c>
    </row>
    <row r="155">
      <c r="K155" s="7">
        <f t="shared" si="2"/>
        <v>0</v>
      </c>
    </row>
    <row r="156">
      <c r="K156" s="7">
        <f t="shared" si="2"/>
        <v>0</v>
      </c>
    </row>
    <row r="157">
      <c r="K157" s="7">
        <f t="shared" si="2"/>
        <v>0</v>
      </c>
    </row>
    <row r="158">
      <c r="K158" s="7">
        <f t="shared" si="2"/>
        <v>0</v>
      </c>
    </row>
    <row r="159">
      <c r="K159" s="7">
        <f t="shared" si="2"/>
        <v>0</v>
      </c>
    </row>
    <row r="160">
      <c r="K160" s="7">
        <f t="shared" si="2"/>
        <v>0</v>
      </c>
    </row>
    <row r="161">
      <c r="K161" s="7">
        <f t="shared" si="2"/>
        <v>0</v>
      </c>
    </row>
    <row r="162">
      <c r="K162" s="7">
        <f t="shared" si="2"/>
        <v>0</v>
      </c>
    </row>
    <row r="163">
      <c r="K163" s="7">
        <f t="shared" si="2"/>
        <v>0</v>
      </c>
    </row>
    <row r="164">
      <c r="K164" s="7">
        <f t="shared" si="2"/>
        <v>0</v>
      </c>
    </row>
    <row r="165">
      <c r="K165" s="7">
        <f t="shared" si="2"/>
        <v>0</v>
      </c>
    </row>
    <row r="167">
      <c r="A167" s="14"/>
      <c r="B167" s="14"/>
    </row>
    <row r="168">
      <c r="A168" s="14"/>
      <c r="B168" s="14"/>
    </row>
    <row r="169">
      <c r="A169" s="14"/>
      <c r="B169" s="14"/>
    </row>
    <row r="170">
      <c r="A170" s="14"/>
      <c r="B170" s="14"/>
    </row>
    <row r="171">
      <c r="A171" s="14"/>
      <c r="B171" s="14"/>
    </row>
    <row r="172">
      <c r="A172" s="14"/>
      <c r="B172" s="14"/>
    </row>
    <row r="173">
      <c r="A173" s="14"/>
      <c r="B173" s="14"/>
    </row>
    <row r="174">
      <c r="A174" s="14"/>
      <c r="B174" s="14"/>
    </row>
    <row r="175">
      <c r="A175" s="14"/>
      <c r="B175" s="14"/>
    </row>
    <row r="176">
      <c r="A176" s="14"/>
      <c r="B176" s="14"/>
    </row>
    <row r="177">
      <c r="A177" s="14"/>
      <c r="B177" s="14"/>
    </row>
    <row r="178">
      <c r="A178" s="14"/>
      <c r="B178" s="14"/>
    </row>
    <row r="179">
      <c r="A179" s="14"/>
      <c r="B179" s="14"/>
    </row>
    <row r="180">
      <c r="A180" s="14"/>
      <c r="B180" s="14"/>
    </row>
    <row r="181">
      <c r="A181" s="14"/>
      <c r="B181" s="14"/>
    </row>
    <row r="182">
      <c r="A182" s="14"/>
      <c r="B182" s="14"/>
    </row>
    <row r="183">
      <c r="A183" s="14"/>
      <c r="B183" s="14"/>
    </row>
    <row r="184">
      <c r="A184" s="14"/>
      <c r="B184" s="14"/>
    </row>
    <row r="185">
      <c r="A185" s="14"/>
      <c r="B185" s="14"/>
    </row>
    <row r="186">
      <c r="A186" s="14"/>
      <c r="B186" s="14"/>
    </row>
    <row r="187">
      <c r="A187" s="14"/>
      <c r="B187" s="14"/>
    </row>
    <row r="188">
      <c r="A188" s="14"/>
      <c r="B188" s="14"/>
    </row>
    <row r="189">
      <c r="A189" s="14"/>
      <c r="B189" s="14"/>
    </row>
    <row r="190">
      <c r="A190" s="14"/>
      <c r="B190" s="14"/>
    </row>
    <row r="191">
      <c r="A191" s="14"/>
      <c r="B191" s="14"/>
    </row>
    <row r="192">
      <c r="A192" s="14"/>
      <c r="B192" s="14"/>
    </row>
    <row r="193">
      <c r="A193" s="14"/>
      <c r="B193" s="14"/>
    </row>
    <row r="194">
      <c r="A194" s="14"/>
      <c r="B194" s="14"/>
    </row>
    <row r="195">
      <c r="A195" s="14"/>
      <c r="B195" s="14"/>
    </row>
    <row r="196">
      <c r="A196" s="14"/>
      <c r="B196" s="14"/>
    </row>
    <row r="197">
      <c r="A197" s="14"/>
      <c r="B197" s="14"/>
    </row>
    <row r="198">
      <c r="A198" s="14"/>
      <c r="B198" s="14"/>
    </row>
    <row r="199">
      <c r="A199" s="14"/>
      <c r="B199" s="14"/>
    </row>
    <row r="200">
      <c r="A200" s="14"/>
      <c r="B200" s="14"/>
    </row>
    <row r="201">
      <c r="A201" s="14"/>
      <c r="B201" s="14"/>
    </row>
    <row r="202">
      <c r="A202" s="14"/>
      <c r="B202" s="14"/>
    </row>
    <row r="203">
      <c r="A203" s="14"/>
      <c r="B203" s="14"/>
    </row>
    <row r="204">
      <c r="A204" s="14"/>
      <c r="B204" s="14"/>
    </row>
    <row r="205">
      <c r="A205" s="14"/>
      <c r="B205" s="14"/>
    </row>
    <row r="206">
      <c r="A206" s="14"/>
      <c r="B206" s="14"/>
    </row>
    <row r="207">
      <c r="A207" s="14"/>
      <c r="B207" s="14"/>
    </row>
    <row r="208">
      <c r="A208" s="14"/>
      <c r="B208" s="14"/>
    </row>
    <row r="209">
      <c r="A209" s="14"/>
      <c r="B209" s="14"/>
    </row>
    <row r="210">
      <c r="A210" s="14"/>
      <c r="B210" s="14"/>
    </row>
    <row r="211">
      <c r="A211" s="14"/>
      <c r="B211" s="14"/>
    </row>
    <row r="212">
      <c r="A212" s="14"/>
      <c r="B212" s="14"/>
    </row>
    <row r="213">
      <c r="A213" s="14"/>
      <c r="B213" s="14"/>
    </row>
    <row r="214">
      <c r="A214" s="14"/>
      <c r="B214" s="14"/>
    </row>
    <row r="215">
      <c r="A215" s="14"/>
      <c r="B215" s="14"/>
    </row>
    <row r="216">
      <c r="A216" s="14"/>
      <c r="B216" s="14"/>
    </row>
    <row r="217">
      <c r="A217" s="14"/>
      <c r="B217" s="14"/>
    </row>
    <row r="218">
      <c r="A218" s="14"/>
      <c r="B218" s="14"/>
    </row>
    <row r="219">
      <c r="A219" s="14"/>
      <c r="B219" s="14"/>
    </row>
    <row r="220">
      <c r="A220" s="14"/>
      <c r="B220" s="14"/>
    </row>
    <row r="221">
      <c r="A221" s="14"/>
      <c r="B221" s="14"/>
    </row>
    <row r="222">
      <c r="A222" s="14"/>
      <c r="B222" s="14"/>
    </row>
    <row r="223">
      <c r="A223" s="14"/>
      <c r="B223" s="14"/>
    </row>
    <row r="224">
      <c r="A224" s="14"/>
      <c r="B224" s="14"/>
    </row>
    <row r="225">
      <c r="A225" s="14"/>
      <c r="B225" s="14"/>
    </row>
    <row r="226">
      <c r="A226" s="14"/>
      <c r="B226" s="14"/>
    </row>
    <row r="227">
      <c r="A227" s="14"/>
      <c r="B227" s="14"/>
    </row>
    <row r="228">
      <c r="A228" s="14"/>
      <c r="B228" s="14"/>
    </row>
    <row r="229">
      <c r="A229" s="14"/>
      <c r="B229" s="14"/>
    </row>
    <row r="230">
      <c r="A230" s="14"/>
      <c r="B230" s="14"/>
    </row>
    <row r="231">
      <c r="A231" s="14"/>
      <c r="B231" s="14"/>
    </row>
    <row r="232">
      <c r="A232" s="14"/>
      <c r="B232" s="14"/>
    </row>
    <row r="233">
      <c r="A233" s="14"/>
      <c r="B233" s="14"/>
    </row>
    <row r="234">
      <c r="A234" s="14"/>
      <c r="B234" s="14"/>
    </row>
    <row r="235">
      <c r="A235" s="14"/>
      <c r="B235" s="14"/>
    </row>
    <row r="236">
      <c r="A236" s="14"/>
      <c r="B236" s="14"/>
    </row>
    <row r="237">
      <c r="A237" s="14"/>
      <c r="B237" s="14"/>
    </row>
    <row r="238">
      <c r="A238" s="14"/>
      <c r="B238" s="14"/>
    </row>
    <row r="239">
      <c r="A239" s="14"/>
      <c r="B239" s="14"/>
    </row>
    <row r="240">
      <c r="A240" s="14"/>
      <c r="B240" s="14"/>
    </row>
    <row r="241">
      <c r="A241" s="14"/>
      <c r="B241" s="14"/>
    </row>
    <row r="242">
      <c r="A242" s="14"/>
      <c r="B242" s="14"/>
    </row>
    <row r="243">
      <c r="A243" s="14"/>
      <c r="B243" s="14"/>
    </row>
    <row r="244">
      <c r="A244" s="14"/>
      <c r="B244" s="14"/>
    </row>
    <row r="245">
      <c r="A245" s="14"/>
      <c r="B245" s="14"/>
    </row>
    <row r="246">
      <c r="A246" s="14"/>
      <c r="B246" s="14"/>
    </row>
    <row r="247">
      <c r="A247" s="14"/>
      <c r="B247" s="14"/>
    </row>
    <row r="248">
      <c r="A248" s="14"/>
      <c r="B248" s="14"/>
    </row>
    <row r="249">
      <c r="A249" s="14"/>
      <c r="B249" s="14"/>
    </row>
    <row r="250">
      <c r="A250" s="14"/>
      <c r="B250" s="14"/>
    </row>
    <row r="251">
      <c r="A251" s="14"/>
      <c r="B251" s="14"/>
    </row>
    <row r="252">
      <c r="A252" s="14"/>
      <c r="B252" s="14"/>
    </row>
    <row r="253">
      <c r="A253" s="14"/>
      <c r="B253" s="14"/>
    </row>
    <row r="254">
      <c r="A254" s="14"/>
      <c r="B254" s="14"/>
    </row>
    <row r="255">
      <c r="A255" s="14"/>
      <c r="B255" s="14"/>
    </row>
    <row r="256">
      <c r="A256" s="14"/>
      <c r="B256" s="14"/>
    </row>
    <row r="257">
      <c r="A257" s="14"/>
      <c r="B257" s="14"/>
    </row>
    <row r="258">
      <c r="A258" s="14"/>
      <c r="B258" s="14"/>
    </row>
    <row r="259">
      <c r="A259" s="14"/>
      <c r="B259" s="14"/>
    </row>
    <row r="260">
      <c r="A260" s="14"/>
      <c r="B260" s="14"/>
    </row>
    <row r="261">
      <c r="A261" s="14"/>
      <c r="B261" s="14"/>
    </row>
    <row r="262">
      <c r="A262" s="14"/>
      <c r="B262" s="14"/>
    </row>
    <row r="263">
      <c r="A263" s="14"/>
      <c r="B263" s="14"/>
    </row>
    <row r="264">
      <c r="A264" s="14"/>
      <c r="B264" s="14"/>
    </row>
    <row r="265">
      <c r="A265" s="14"/>
      <c r="B265" s="14"/>
    </row>
    <row r="266">
      <c r="A266" s="14"/>
      <c r="B266" s="14"/>
    </row>
    <row r="267">
      <c r="A267" s="14"/>
      <c r="B267" s="14"/>
    </row>
    <row r="268">
      <c r="A268" s="14"/>
      <c r="B268" s="14"/>
    </row>
    <row r="269">
      <c r="A269" s="14"/>
      <c r="B269" s="14"/>
    </row>
    <row r="270">
      <c r="A270" s="14"/>
      <c r="B270" s="14"/>
    </row>
    <row r="271">
      <c r="A271" s="14"/>
      <c r="B271" s="14"/>
    </row>
    <row r="272">
      <c r="A272" s="14"/>
      <c r="B272" s="14"/>
    </row>
    <row r="273">
      <c r="A273" s="14"/>
      <c r="B273" s="14"/>
    </row>
    <row r="274">
      <c r="A274" s="14"/>
      <c r="B274" s="14"/>
    </row>
    <row r="275">
      <c r="A275" s="14"/>
      <c r="B275" s="14"/>
    </row>
    <row r="276">
      <c r="A276" s="14"/>
      <c r="B276" s="14"/>
    </row>
    <row r="277">
      <c r="A277" s="14"/>
      <c r="B277" s="14"/>
    </row>
    <row r="278">
      <c r="A278" s="14"/>
      <c r="B278" s="14"/>
    </row>
    <row r="279">
      <c r="A279" s="14"/>
      <c r="B279" s="14"/>
    </row>
    <row r="280">
      <c r="A280" s="14"/>
      <c r="B280" s="14"/>
    </row>
    <row r="281">
      <c r="A281" s="14"/>
      <c r="B281" s="14"/>
    </row>
    <row r="282">
      <c r="A282" s="14"/>
      <c r="B282" s="14"/>
    </row>
    <row r="283">
      <c r="A283" s="14"/>
      <c r="B283" s="14"/>
    </row>
    <row r="284">
      <c r="A284" s="14"/>
      <c r="B284" s="14"/>
    </row>
    <row r="285">
      <c r="A285" s="14"/>
      <c r="B285" s="14"/>
    </row>
    <row r="286">
      <c r="A286" s="14"/>
      <c r="B286" s="14"/>
    </row>
    <row r="287">
      <c r="A287" s="14"/>
      <c r="B287" s="14"/>
    </row>
    <row r="288">
      <c r="A288" s="14"/>
      <c r="B288" s="14"/>
    </row>
    <row r="289">
      <c r="A289" s="14"/>
      <c r="B289" s="14"/>
    </row>
    <row r="290">
      <c r="A290" s="14"/>
      <c r="B290" s="14"/>
    </row>
    <row r="291">
      <c r="A291" s="14"/>
      <c r="B291" s="14"/>
    </row>
    <row r="292">
      <c r="A292" s="14"/>
      <c r="B292" s="14"/>
    </row>
    <row r="293">
      <c r="A293" s="14"/>
      <c r="B293" s="14"/>
    </row>
    <row r="294">
      <c r="A294" s="14"/>
      <c r="B294" s="14"/>
    </row>
    <row r="295">
      <c r="A295" s="14"/>
      <c r="B295" s="14"/>
    </row>
    <row r="296">
      <c r="A296" s="14"/>
      <c r="B296" s="14"/>
    </row>
    <row r="297">
      <c r="A297" s="14"/>
      <c r="B297" s="14"/>
    </row>
    <row r="298">
      <c r="A298" s="14"/>
      <c r="B298" s="14"/>
    </row>
    <row r="299">
      <c r="A299" s="14"/>
      <c r="B299" s="14"/>
    </row>
    <row r="300">
      <c r="A300" s="14"/>
      <c r="B300" s="14"/>
    </row>
    <row r="301">
      <c r="A301" s="14"/>
      <c r="B301" s="14"/>
    </row>
    <row r="302">
      <c r="A302" s="14"/>
      <c r="B302" s="14"/>
    </row>
    <row r="303">
      <c r="A303" s="14"/>
      <c r="B303" s="14"/>
    </row>
    <row r="304">
      <c r="A304" s="14"/>
      <c r="B304" s="14"/>
    </row>
    <row r="305">
      <c r="A305" s="14"/>
      <c r="B305" s="14"/>
    </row>
    <row r="306">
      <c r="A306" s="14"/>
      <c r="B306" s="14"/>
    </row>
    <row r="307">
      <c r="A307" s="14"/>
      <c r="B307" s="14"/>
    </row>
    <row r="308">
      <c r="A308" s="14"/>
      <c r="B308" s="14"/>
    </row>
    <row r="309">
      <c r="A309" s="14"/>
      <c r="B309" s="14"/>
    </row>
    <row r="310">
      <c r="A310" s="14"/>
      <c r="B310" s="14"/>
    </row>
    <row r="311">
      <c r="A311" s="14"/>
      <c r="B311" s="14"/>
    </row>
    <row r="312">
      <c r="A312" s="14"/>
      <c r="B312" s="14"/>
    </row>
    <row r="313">
      <c r="A313" s="14"/>
      <c r="B313" s="14"/>
    </row>
    <row r="314">
      <c r="A314" s="14"/>
      <c r="B314" s="14"/>
    </row>
    <row r="315">
      <c r="A315" s="14"/>
      <c r="B315" s="14"/>
    </row>
    <row r="316">
      <c r="A316" s="14"/>
      <c r="B316" s="14"/>
    </row>
    <row r="317">
      <c r="A317" s="14"/>
      <c r="B317" s="14"/>
    </row>
    <row r="318">
      <c r="A318" s="14"/>
      <c r="B318" s="14"/>
    </row>
    <row r="319">
      <c r="A319" s="14"/>
      <c r="B319" s="14"/>
    </row>
    <row r="320">
      <c r="A320" s="14"/>
      <c r="B320" s="14"/>
    </row>
    <row r="321">
      <c r="A321" s="14"/>
      <c r="B321" s="14"/>
    </row>
    <row r="322">
      <c r="A322" s="14"/>
      <c r="B322" s="14"/>
    </row>
    <row r="323">
      <c r="A323" s="14"/>
      <c r="B323" s="14"/>
    </row>
    <row r="324">
      <c r="A324" s="14"/>
      <c r="B324" s="14"/>
    </row>
    <row r="325">
      <c r="A325" s="14"/>
      <c r="B325" s="14"/>
    </row>
    <row r="326">
      <c r="A326" s="14"/>
      <c r="B326" s="14"/>
    </row>
    <row r="327">
      <c r="A327" s="14"/>
      <c r="B327" s="14"/>
    </row>
    <row r="328">
      <c r="A328" s="14"/>
      <c r="B328" s="14"/>
    </row>
    <row r="329">
      <c r="A329" s="14"/>
      <c r="B329" s="14"/>
    </row>
    <row r="330">
      <c r="A330" s="14"/>
      <c r="B330" s="14"/>
    </row>
    <row r="331">
      <c r="A331" s="14"/>
      <c r="B331" s="14"/>
    </row>
    <row r="332">
      <c r="A332" s="14"/>
      <c r="B332" s="14"/>
    </row>
    <row r="333">
      <c r="A333" s="14"/>
      <c r="B333" s="14"/>
    </row>
    <row r="334">
      <c r="A334" s="14"/>
      <c r="B334" s="14"/>
    </row>
    <row r="335">
      <c r="A335" s="14"/>
      <c r="B335" s="14"/>
    </row>
    <row r="336">
      <c r="A336" s="14"/>
      <c r="B336" s="14"/>
    </row>
    <row r="337">
      <c r="A337" s="14"/>
      <c r="B337" s="14"/>
    </row>
    <row r="338">
      <c r="A338" s="14"/>
      <c r="B338" s="14"/>
    </row>
    <row r="339">
      <c r="A339" s="14"/>
      <c r="B339" s="14"/>
    </row>
    <row r="340">
      <c r="A340" s="14"/>
      <c r="B340" s="14"/>
    </row>
    <row r="341">
      <c r="A341" s="14"/>
      <c r="B341" s="14"/>
    </row>
    <row r="342">
      <c r="A342" s="14"/>
      <c r="B342" s="14"/>
    </row>
    <row r="343">
      <c r="A343" s="14"/>
      <c r="B343" s="14"/>
    </row>
    <row r="344">
      <c r="A344" s="14"/>
      <c r="B344" s="14"/>
    </row>
    <row r="345">
      <c r="A345" s="14"/>
      <c r="B345" s="14"/>
    </row>
    <row r="346">
      <c r="A346" s="14"/>
      <c r="B346" s="14"/>
    </row>
    <row r="347">
      <c r="A347" s="14"/>
      <c r="B347" s="14"/>
    </row>
    <row r="348">
      <c r="A348" s="14"/>
      <c r="B348" s="14"/>
    </row>
    <row r="349">
      <c r="A349" s="14"/>
      <c r="B349" s="14"/>
    </row>
    <row r="350">
      <c r="A350" s="14"/>
      <c r="B350" s="14"/>
    </row>
    <row r="351">
      <c r="A351" s="14"/>
      <c r="B351" s="14"/>
    </row>
    <row r="352">
      <c r="A352" s="14"/>
      <c r="B352" s="14"/>
    </row>
    <row r="353">
      <c r="A353" s="14"/>
      <c r="B353" s="14"/>
    </row>
    <row r="354">
      <c r="A354" s="14"/>
      <c r="B354" s="14"/>
    </row>
    <row r="355">
      <c r="A355" s="14"/>
      <c r="B355" s="14"/>
    </row>
    <row r="356">
      <c r="A356" s="14"/>
      <c r="B356" s="14"/>
    </row>
    <row r="357">
      <c r="A357" s="14"/>
      <c r="B357" s="14"/>
    </row>
    <row r="358">
      <c r="A358" s="14"/>
      <c r="B358" s="14"/>
    </row>
    <row r="359">
      <c r="A359" s="14"/>
      <c r="B359" s="14"/>
    </row>
    <row r="360">
      <c r="A360" s="14"/>
      <c r="B360" s="14"/>
    </row>
    <row r="361">
      <c r="A361" s="14"/>
      <c r="B361" s="14"/>
    </row>
    <row r="362">
      <c r="A362" s="14"/>
      <c r="B362" s="14"/>
    </row>
    <row r="363">
      <c r="A363" s="14"/>
      <c r="B363" s="14"/>
    </row>
    <row r="364">
      <c r="A364" s="14"/>
      <c r="B364" s="14"/>
    </row>
    <row r="365">
      <c r="A365" s="14"/>
      <c r="B365" s="14"/>
    </row>
    <row r="366">
      <c r="A366" s="14"/>
      <c r="B366" s="14"/>
    </row>
    <row r="367">
      <c r="A367" s="14"/>
      <c r="B367" s="14"/>
    </row>
    <row r="368">
      <c r="A368" s="14"/>
      <c r="B368" s="14"/>
    </row>
    <row r="369">
      <c r="A369" s="14"/>
      <c r="B369" s="14"/>
    </row>
    <row r="370">
      <c r="A370" s="14"/>
      <c r="B370" s="14"/>
    </row>
    <row r="371">
      <c r="A371" s="14"/>
      <c r="B371" s="14"/>
    </row>
    <row r="372">
      <c r="A372" s="14"/>
      <c r="B372" s="14"/>
    </row>
    <row r="373">
      <c r="A373" s="14"/>
      <c r="B373" s="14"/>
    </row>
    <row r="374">
      <c r="A374" s="14"/>
      <c r="B374" s="14"/>
    </row>
    <row r="375">
      <c r="A375" s="14"/>
      <c r="B375" s="14"/>
    </row>
    <row r="376">
      <c r="A376" s="14"/>
      <c r="B376" s="14"/>
    </row>
    <row r="377">
      <c r="A377" s="14"/>
      <c r="B377" s="14"/>
    </row>
    <row r="378">
      <c r="A378" s="14"/>
      <c r="B378" s="14"/>
    </row>
    <row r="379">
      <c r="A379" s="14"/>
      <c r="B379" s="14"/>
    </row>
    <row r="380">
      <c r="A380" s="14"/>
      <c r="B380" s="14"/>
    </row>
    <row r="381">
      <c r="A381" s="14"/>
      <c r="B381" s="14"/>
    </row>
    <row r="382">
      <c r="A382" s="14"/>
      <c r="B382" s="14"/>
    </row>
    <row r="383">
      <c r="A383" s="14"/>
      <c r="B383" s="14"/>
    </row>
    <row r="384">
      <c r="A384" s="14"/>
      <c r="B384" s="14"/>
    </row>
    <row r="385">
      <c r="A385" s="14"/>
      <c r="B385" s="14"/>
    </row>
    <row r="386">
      <c r="A386" s="14"/>
      <c r="B386" s="14"/>
    </row>
    <row r="387">
      <c r="A387" s="14"/>
      <c r="B387" s="14"/>
    </row>
    <row r="388">
      <c r="A388" s="14"/>
      <c r="B388" s="14"/>
    </row>
    <row r="389">
      <c r="A389" s="14"/>
      <c r="B389" s="14"/>
    </row>
    <row r="390">
      <c r="A390" s="14"/>
      <c r="B390" s="14"/>
    </row>
    <row r="391">
      <c r="A391" s="14"/>
      <c r="B391" s="14"/>
    </row>
    <row r="392">
      <c r="A392" s="14"/>
      <c r="B392" s="14"/>
    </row>
    <row r="393">
      <c r="A393" s="14"/>
      <c r="B393" s="14"/>
    </row>
    <row r="394">
      <c r="A394" s="14"/>
      <c r="B394" s="14"/>
    </row>
    <row r="395">
      <c r="A395" s="14"/>
      <c r="B395" s="14"/>
    </row>
    <row r="396">
      <c r="A396" s="14"/>
      <c r="B396" s="14"/>
    </row>
    <row r="397">
      <c r="A397" s="14"/>
      <c r="B397" s="14"/>
    </row>
    <row r="398">
      <c r="A398" s="14"/>
      <c r="B398" s="14"/>
    </row>
    <row r="399">
      <c r="A399" s="14"/>
      <c r="B399" s="14"/>
    </row>
    <row r="400">
      <c r="A400" s="14"/>
      <c r="B400" s="14"/>
    </row>
    <row r="401">
      <c r="A401" s="14"/>
      <c r="B401" s="14"/>
    </row>
    <row r="402">
      <c r="A402" s="14"/>
      <c r="B402" s="14"/>
    </row>
    <row r="403">
      <c r="A403" s="14"/>
      <c r="B403" s="14"/>
    </row>
    <row r="404">
      <c r="A404" s="14"/>
      <c r="B404" s="14"/>
    </row>
    <row r="405">
      <c r="A405" s="14"/>
      <c r="B405" s="14"/>
    </row>
    <row r="406">
      <c r="A406" s="14"/>
      <c r="B406" s="14"/>
    </row>
    <row r="407">
      <c r="A407" s="14"/>
      <c r="B407" s="14"/>
    </row>
    <row r="408">
      <c r="A408" s="14"/>
      <c r="B408" s="14"/>
    </row>
    <row r="409">
      <c r="A409" s="14"/>
      <c r="B409" s="14"/>
    </row>
    <row r="410">
      <c r="A410" s="14"/>
      <c r="B410" s="14"/>
    </row>
    <row r="411">
      <c r="A411" s="14"/>
      <c r="B411" s="14"/>
    </row>
    <row r="412">
      <c r="A412" s="14"/>
      <c r="B412" s="14"/>
    </row>
    <row r="413">
      <c r="A413" s="14"/>
      <c r="B413" s="14"/>
    </row>
    <row r="414">
      <c r="A414" s="14"/>
      <c r="B414" s="14"/>
    </row>
    <row r="415">
      <c r="A415" s="14"/>
      <c r="B415" s="14"/>
    </row>
    <row r="416">
      <c r="A416" s="14"/>
      <c r="B416" s="14"/>
    </row>
    <row r="417">
      <c r="A417" s="14"/>
      <c r="B417" s="14"/>
    </row>
    <row r="418">
      <c r="A418" s="14"/>
      <c r="B418" s="14"/>
    </row>
    <row r="419">
      <c r="A419" s="14"/>
      <c r="B419" s="14"/>
    </row>
    <row r="420">
      <c r="A420" s="14"/>
      <c r="B420" s="14"/>
    </row>
    <row r="421">
      <c r="A421" s="14"/>
      <c r="B421" s="14"/>
    </row>
    <row r="422">
      <c r="A422" s="14"/>
      <c r="B422" s="14"/>
    </row>
    <row r="423">
      <c r="A423" s="14"/>
      <c r="B423" s="14"/>
    </row>
    <row r="424">
      <c r="A424" s="14"/>
      <c r="B424" s="14"/>
    </row>
    <row r="425">
      <c r="A425" s="14"/>
      <c r="B425" s="14"/>
    </row>
    <row r="426">
      <c r="A426" s="14"/>
      <c r="B426" s="14"/>
    </row>
    <row r="427">
      <c r="A427" s="14"/>
      <c r="B427" s="14"/>
    </row>
    <row r="428">
      <c r="A428" s="14"/>
      <c r="B428" s="14"/>
    </row>
    <row r="429">
      <c r="A429" s="14"/>
      <c r="B429" s="14"/>
    </row>
    <row r="430">
      <c r="A430" s="14"/>
      <c r="B430" s="14"/>
    </row>
    <row r="431">
      <c r="A431" s="14"/>
      <c r="B431" s="14"/>
    </row>
    <row r="432">
      <c r="A432" s="14"/>
      <c r="B432" s="14"/>
    </row>
    <row r="433">
      <c r="A433" s="14"/>
      <c r="B433" s="14"/>
    </row>
    <row r="434">
      <c r="A434" s="14"/>
      <c r="B434" s="14"/>
    </row>
    <row r="435">
      <c r="A435" s="14"/>
      <c r="B435" s="14"/>
    </row>
    <row r="436">
      <c r="A436" s="14"/>
      <c r="B436" s="14"/>
    </row>
    <row r="437">
      <c r="A437" s="14"/>
      <c r="B437" s="14"/>
    </row>
    <row r="438">
      <c r="A438" s="14"/>
      <c r="B438" s="14"/>
    </row>
    <row r="439">
      <c r="A439" s="14"/>
      <c r="B439" s="14"/>
    </row>
    <row r="440">
      <c r="A440" s="14"/>
      <c r="B440" s="14"/>
    </row>
    <row r="441">
      <c r="A441" s="14"/>
      <c r="B441" s="14"/>
    </row>
    <row r="442">
      <c r="A442" s="14"/>
      <c r="B442" s="14"/>
    </row>
    <row r="443">
      <c r="A443" s="14"/>
      <c r="B443" s="14"/>
    </row>
    <row r="444">
      <c r="A444" s="14"/>
      <c r="B444" s="14"/>
    </row>
    <row r="445">
      <c r="A445" s="14"/>
      <c r="B445" s="14"/>
    </row>
    <row r="446">
      <c r="A446" s="14"/>
      <c r="B446" s="14"/>
    </row>
    <row r="447">
      <c r="A447" s="14"/>
      <c r="B447" s="14"/>
    </row>
    <row r="448">
      <c r="A448" s="14"/>
      <c r="B448" s="14"/>
    </row>
    <row r="449">
      <c r="A449" s="14"/>
      <c r="B449" s="14"/>
    </row>
    <row r="450">
      <c r="A450" s="14"/>
      <c r="B450" s="14"/>
    </row>
    <row r="451">
      <c r="A451" s="14"/>
      <c r="B451" s="14"/>
    </row>
    <row r="452">
      <c r="A452" s="14"/>
      <c r="B452" s="14"/>
    </row>
    <row r="453">
      <c r="A453" s="14"/>
      <c r="B453" s="14"/>
    </row>
    <row r="454">
      <c r="A454" s="14"/>
      <c r="B454" s="14"/>
    </row>
    <row r="455">
      <c r="A455" s="14"/>
      <c r="B455" s="14"/>
    </row>
    <row r="456">
      <c r="A456" s="14"/>
      <c r="B456" s="14"/>
    </row>
    <row r="457">
      <c r="A457" s="14"/>
      <c r="B457" s="14"/>
    </row>
    <row r="458">
      <c r="A458" s="14"/>
      <c r="B458" s="14"/>
    </row>
    <row r="459">
      <c r="A459" s="14"/>
      <c r="B459" s="14"/>
    </row>
    <row r="460">
      <c r="A460" s="14"/>
      <c r="B460" s="14"/>
    </row>
    <row r="461">
      <c r="A461" s="14"/>
      <c r="B461" s="14"/>
    </row>
    <row r="462">
      <c r="A462" s="14"/>
      <c r="B462" s="14"/>
    </row>
    <row r="463">
      <c r="A463" s="14"/>
      <c r="B463" s="14"/>
    </row>
    <row r="464">
      <c r="A464" s="14"/>
      <c r="B464" s="14"/>
    </row>
    <row r="465">
      <c r="A465" s="14"/>
      <c r="B465" s="14"/>
    </row>
    <row r="466">
      <c r="A466" s="14"/>
      <c r="B466" s="14"/>
    </row>
    <row r="467">
      <c r="A467" s="14"/>
      <c r="B467" s="14"/>
    </row>
    <row r="468">
      <c r="A468" s="14"/>
      <c r="B468" s="14"/>
    </row>
    <row r="469">
      <c r="A469" s="14"/>
      <c r="B469" s="14"/>
    </row>
    <row r="470">
      <c r="A470" s="14"/>
      <c r="B470" s="14"/>
    </row>
    <row r="471">
      <c r="A471" s="14"/>
      <c r="B471" s="14"/>
    </row>
    <row r="472">
      <c r="A472" s="14"/>
      <c r="B472" s="14"/>
    </row>
    <row r="473">
      <c r="A473" s="14"/>
      <c r="B473" s="14"/>
    </row>
    <row r="474">
      <c r="A474" s="14"/>
      <c r="B474" s="14"/>
    </row>
    <row r="475">
      <c r="A475" s="14"/>
      <c r="B475" s="14"/>
    </row>
    <row r="476">
      <c r="A476" s="14"/>
      <c r="B476" s="14"/>
    </row>
    <row r="477">
      <c r="A477" s="14"/>
      <c r="B477" s="14"/>
    </row>
    <row r="478">
      <c r="A478" s="14"/>
      <c r="B478" s="14"/>
    </row>
    <row r="479">
      <c r="A479" s="14"/>
      <c r="B479" s="14"/>
    </row>
    <row r="480">
      <c r="A480" s="14"/>
      <c r="B480" s="14"/>
    </row>
    <row r="481">
      <c r="A481" s="14"/>
      <c r="B481" s="14"/>
    </row>
    <row r="482">
      <c r="A482" s="14"/>
      <c r="B482" s="14"/>
    </row>
    <row r="483">
      <c r="A483" s="14"/>
      <c r="B483" s="14"/>
    </row>
    <row r="484">
      <c r="A484" s="14"/>
      <c r="B484" s="14"/>
    </row>
    <row r="485">
      <c r="A485" s="14"/>
      <c r="B485" s="14"/>
    </row>
    <row r="486">
      <c r="A486" s="14"/>
      <c r="B486" s="14"/>
    </row>
    <row r="487">
      <c r="A487" s="14"/>
      <c r="B487" s="14"/>
    </row>
    <row r="488">
      <c r="A488" s="14"/>
      <c r="B488" s="14"/>
    </row>
    <row r="489">
      <c r="A489" s="14"/>
      <c r="B489" s="14"/>
    </row>
    <row r="490">
      <c r="A490" s="14"/>
      <c r="B490" s="14"/>
    </row>
    <row r="491">
      <c r="A491" s="14"/>
      <c r="B491" s="14"/>
    </row>
    <row r="492">
      <c r="A492" s="14"/>
      <c r="B492" s="14"/>
    </row>
    <row r="493">
      <c r="A493" s="14"/>
      <c r="B493" s="14"/>
    </row>
    <row r="494">
      <c r="A494" s="14"/>
      <c r="B494" s="14"/>
    </row>
    <row r="495">
      <c r="A495" s="14"/>
      <c r="B495" s="14"/>
    </row>
    <row r="496">
      <c r="A496" s="14"/>
      <c r="B496" s="14"/>
    </row>
    <row r="497">
      <c r="A497" s="14"/>
      <c r="B497" s="14"/>
    </row>
    <row r="498">
      <c r="A498" s="14"/>
      <c r="B498" s="14"/>
    </row>
    <row r="499">
      <c r="A499" s="14"/>
      <c r="B499" s="14"/>
    </row>
    <row r="500">
      <c r="A500" s="14"/>
      <c r="B500" s="14"/>
    </row>
    <row r="501">
      <c r="A501" s="14"/>
      <c r="B501" s="14"/>
    </row>
    <row r="502">
      <c r="A502" s="14"/>
      <c r="B502" s="14"/>
    </row>
    <row r="503">
      <c r="A503" s="14"/>
      <c r="B503" s="14"/>
    </row>
    <row r="504">
      <c r="A504" s="14"/>
      <c r="B504" s="14"/>
    </row>
    <row r="505">
      <c r="A505" s="14"/>
      <c r="B505" s="14"/>
    </row>
    <row r="506">
      <c r="A506" s="14"/>
      <c r="B506" s="14"/>
    </row>
    <row r="507">
      <c r="A507" s="14"/>
      <c r="B507" s="14"/>
    </row>
    <row r="508">
      <c r="A508" s="14"/>
      <c r="B508" s="14"/>
    </row>
    <row r="509">
      <c r="A509" s="14"/>
      <c r="B509" s="14"/>
    </row>
    <row r="510">
      <c r="A510" s="14"/>
      <c r="B510" s="14"/>
    </row>
    <row r="511">
      <c r="A511" s="14"/>
      <c r="B511" s="14"/>
    </row>
    <row r="512">
      <c r="A512" s="14"/>
      <c r="B512" s="14"/>
    </row>
    <row r="513">
      <c r="A513" s="14"/>
      <c r="B513" s="14"/>
    </row>
    <row r="514">
      <c r="A514" s="14"/>
      <c r="B514" s="14"/>
    </row>
    <row r="515">
      <c r="A515" s="14"/>
      <c r="B515" s="14"/>
    </row>
    <row r="516">
      <c r="A516" s="14"/>
      <c r="B516" s="14"/>
    </row>
    <row r="517">
      <c r="A517" s="14"/>
      <c r="B517" s="14"/>
    </row>
    <row r="518">
      <c r="A518" s="14"/>
      <c r="B518" s="14"/>
    </row>
    <row r="519">
      <c r="A519" s="14"/>
      <c r="B519" s="14"/>
    </row>
    <row r="520">
      <c r="A520" s="14"/>
      <c r="B520" s="14"/>
    </row>
    <row r="521">
      <c r="A521" s="14"/>
      <c r="B521" s="14"/>
    </row>
    <row r="522">
      <c r="A522" s="14"/>
      <c r="B522" s="14"/>
    </row>
    <row r="523">
      <c r="A523" s="14"/>
      <c r="B523" s="14"/>
    </row>
    <row r="524">
      <c r="A524" s="14"/>
      <c r="B524" s="14"/>
    </row>
    <row r="525">
      <c r="A525" s="14"/>
      <c r="B525" s="14"/>
    </row>
    <row r="526">
      <c r="A526" s="14"/>
      <c r="B526" s="14"/>
    </row>
    <row r="527">
      <c r="A527" s="14"/>
      <c r="B527" s="14"/>
    </row>
    <row r="528">
      <c r="A528" s="14"/>
      <c r="B528" s="14"/>
    </row>
    <row r="529">
      <c r="A529" s="14"/>
      <c r="B529" s="14"/>
    </row>
    <row r="530">
      <c r="A530" s="14"/>
      <c r="B530" s="14"/>
    </row>
    <row r="531">
      <c r="A531" s="14"/>
      <c r="B531" s="14"/>
    </row>
    <row r="532">
      <c r="A532" s="14"/>
      <c r="B532" s="14"/>
    </row>
    <row r="533">
      <c r="A533" s="14"/>
      <c r="B533" s="14"/>
    </row>
    <row r="534">
      <c r="A534" s="14"/>
      <c r="B534" s="14"/>
    </row>
    <row r="535">
      <c r="A535" s="14"/>
      <c r="B535" s="14"/>
    </row>
    <row r="536">
      <c r="A536" s="14"/>
      <c r="B536" s="14"/>
    </row>
    <row r="537">
      <c r="A537" s="14"/>
      <c r="B537" s="14"/>
    </row>
    <row r="538">
      <c r="A538" s="14"/>
      <c r="B538" s="14"/>
    </row>
    <row r="539">
      <c r="A539" s="14"/>
      <c r="B539" s="14"/>
    </row>
    <row r="540">
      <c r="A540" s="14"/>
      <c r="B540" s="14"/>
    </row>
    <row r="541">
      <c r="A541" s="14"/>
      <c r="B541" s="14"/>
    </row>
    <row r="542">
      <c r="A542" s="14"/>
      <c r="B542" s="14"/>
    </row>
    <row r="543">
      <c r="A543" s="14"/>
      <c r="B543" s="14"/>
    </row>
    <row r="544">
      <c r="A544" s="14"/>
      <c r="B544" s="14"/>
    </row>
    <row r="545">
      <c r="A545" s="14"/>
      <c r="B545" s="14"/>
    </row>
    <row r="546">
      <c r="A546" s="14"/>
      <c r="B546" s="14"/>
    </row>
    <row r="547">
      <c r="A547" s="14"/>
      <c r="B547" s="14"/>
    </row>
    <row r="548">
      <c r="A548" s="14"/>
      <c r="B548" s="14"/>
    </row>
    <row r="549">
      <c r="A549" s="14"/>
      <c r="B549" s="14"/>
    </row>
    <row r="550">
      <c r="A550" s="14"/>
      <c r="B550" s="14"/>
    </row>
    <row r="551">
      <c r="A551" s="14"/>
      <c r="B551" s="14"/>
    </row>
    <row r="552">
      <c r="A552" s="14"/>
      <c r="B552" s="14"/>
    </row>
    <row r="553">
      <c r="A553" s="14"/>
      <c r="B553" s="14"/>
    </row>
    <row r="554">
      <c r="A554" s="14"/>
      <c r="B554" s="14"/>
    </row>
    <row r="555">
      <c r="A555" s="14"/>
      <c r="B555" s="14"/>
    </row>
    <row r="556">
      <c r="A556" s="14"/>
      <c r="B556" s="14"/>
    </row>
    <row r="557">
      <c r="A557" s="14"/>
      <c r="B557" s="14"/>
    </row>
    <row r="558">
      <c r="A558" s="14"/>
      <c r="B558" s="14"/>
    </row>
    <row r="559">
      <c r="A559" s="14"/>
      <c r="B559" s="14"/>
    </row>
    <row r="560">
      <c r="A560" s="14"/>
      <c r="B560" s="14"/>
    </row>
    <row r="561">
      <c r="A561" s="14"/>
      <c r="B561" s="14"/>
    </row>
    <row r="562">
      <c r="A562" s="14"/>
      <c r="B562" s="14"/>
    </row>
    <row r="563">
      <c r="A563" s="14"/>
      <c r="B563" s="14"/>
    </row>
    <row r="564">
      <c r="A564" s="14"/>
      <c r="B564" s="14"/>
    </row>
    <row r="565">
      <c r="A565" s="14"/>
      <c r="B565" s="14"/>
    </row>
    <row r="566">
      <c r="A566" s="14"/>
      <c r="B566" s="14"/>
    </row>
    <row r="567">
      <c r="A567" s="14"/>
      <c r="B567" s="14"/>
    </row>
    <row r="568">
      <c r="A568" s="14"/>
      <c r="B568" s="14"/>
    </row>
    <row r="569">
      <c r="A569" s="14"/>
      <c r="B569" s="14"/>
    </row>
    <row r="570">
      <c r="A570" s="14"/>
      <c r="B570" s="14"/>
    </row>
    <row r="571">
      <c r="A571" s="14"/>
      <c r="B571" s="14"/>
    </row>
    <row r="572">
      <c r="A572" s="14"/>
      <c r="B572" s="14"/>
    </row>
    <row r="573">
      <c r="A573" s="14"/>
      <c r="B573" s="14"/>
    </row>
    <row r="574">
      <c r="A574" s="14"/>
      <c r="B574" s="14"/>
    </row>
    <row r="575">
      <c r="A575" s="14"/>
      <c r="B575" s="14"/>
    </row>
    <row r="576">
      <c r="A576" s="14"/>
      <c r="B576" s="14"/>
    </row>
    <row r="577">
      <c r="A577" s="14"/>
      <c r="B577" s="14"/>
    </row>
    <row r="578">
      <c r="A578" s="14"/>
      <c r="B578" s="14"/>
    </row>
    <row r="579">
      <c r="A579" s="14"/>
      <c r="B579" s="14"/>
    </row>
    <row r="580">
      <c r="A580" s="14"/>
      <c r="B580" s="14"/>
    </row>
    <row r="581">
      <c r="A581" s="14"/>
      <c r="B581" s="14"/>
    </row>
    <row r="582">
      <c r="A582" s="14"/>
      <c r="B582" s="14"/>
    </row>
    <row r="583">
      <c r="A583" s="14"/>
      <c r="B583" s="14"/>
    </row>
    <row r="584">
      <c r="A584" s="14"/>
      <c r="B584" s="14"/>
    </row>
    <row r="585">
      <c r="A585" s="14"/>
      <c r="B585" s="14"/>
    </row>
    <row r="586">
      <c r="A586" s="14"/>
      <c r="B586" s="14"/>
    </row>
    <row r="587">
      <c r="A587" s="14"/>
      <c r="B587" s="14"/>
    </row>
    <row r="588">
      <c r="A588" s="14"/>
      <c r="B588" s="14"/>
    </row>
    <row r="589">
      <c r="A589" s="14"/>
      <c r="B589" s="14"/>
    </row>
    <row r="590">
      <c r="A590" s="14"/>
      <c r="B590" s="14"/>
    </row>
    <row r="591">
      <c r="A591" s="14"/>
      <c r="B591" s="14"/>
    </row>
    <row r="592">
      <c r="A592" s="14"/>
      <c r="B592" s="14"/>
    </row>
    <row r="593">
      <c r="A593" s="14"/>
      <c r="B593" s="14"/>
    </row>
    <row r="594">
      <c r="A594" s="14"/>
      <c r="B594" s="14"/>
    </row>
    <row r="595">
      <c r="A595" s="14"/>
      <c r="B595" s="14"/>
    </row>
    <row r="596">
      <c r="A596" s="14"/>
      <c r="B596" s="14"/>
    </row>
    <row r="597">
      <c r="A597" s="14"/>
      <c r="B597" s="14"/>
    </row>
    <row r="598">
      <c r="A598" s="14"/>
      <c r="B598" s="14"/>
    </row>
    <row r="599">
      <c r="A599" s="14"/>
      <c r="B599" s="14"/>
    </row>
    <row r="600">
      <c r="A600" s="14"/>
      <c r="B600" s="14"/>
    </row>
    <row r="601">
      <c r="A601" s="14"/>
      <c r="B601" s="14"/>
    </row>
    <row r="602">
      <c r="A602" s="14"/>
      <c r="B602" s="14"/>
    </row>
    <row r="603">
      <c r="A603" s="14"/>
      <c r="B603" s="14"/>
    </row>
    <row r="604">
      <c r="A604" s="14"/>
      <c r="B604" s="14"/>
    </row>
    <row r="605">
      <c r="A605" s="14"/>
      <c r="B605" s="14"/>
    </row>
    <row r="606">
      <c r="A606" s="14"/>
      <c r="B606" s="14"/>
    </row>
    <row r="607">
      <c r="A607" s="14"/>
      <c r="B607" s="14"/>
    </row>
    <row r="608">
      <c r="A608" s="14"/>
      <c r="B608" s="14"/>
    </row>
    <row r="609">
      <c r="A609" s="14"/>
      <c r="B609" s="14"/>
    </row>
    <row r="610">
      <c r="A610" s="14"/>
      <c r="B610" s="14"/>
    </row>
    <row r="611">
      <c r="A611" s="14"/>
      <c r="B611" s="14"/>
    </row>
    <row r="612">
      <c r="A612" s="14"/>
      <c r="B612" s="14"/>
    </row>
    <row r="613">
      <c r="A613" s="14"/>
      <c r="B613" s="14"/>
    </row>
    <row r="614">
      <c r="A614" s="14"/>
      <c r="B614" s="14"/>
    </row>
    <row r="615">
      <c r="A615" s="14"/>
      <c r="B615" s="14"/>
    </row>
    <row r="616">
      <c r="A616" s="14"/>
      <c r="B616" s="14"/>
    </row>
    <row r="617">
      <c r="A617" s="14"/>
      <c r="B617" s="14"/>
    </row>
    <row r="618">
      <c r="A618" s="14"/>
      <c r="B618" s="14"/>
    </row>
    <row r="619">
      <c r="A619" s="14"/>
      <c r="B619" s="14"/>
    </row>
    <row r="620">
      <c r="A620" s="14"/>
      <c r="B620" s="14"/>
    </row>
    <row r="621">
      <c r="A621" s="14"/>
      <c r="B621" s="14"/>
    </row>
    <row r="622">
      <c r="A622" s="14"/>
      <c r="B622" s="14"/>
    </row>
    <row r="623">
      <c r="A623" s="14"/>
      <c r="B623" s="14"/>
    </row>
    <row r="624">
      <c r="A624" s="14"/>
      <c r="B624" s="14"/>
    </row>
    <row r="625">
      <c r="A625" s="14"/>
      <c r="B625" s="14"/>
    </row>
    <row r="626">
      <c r="A626" s="14"/>
      <c r="B626" s="14"/>
    </row>
    <row r="627">
      <c r="A627" s="14"/>
      <c r="B627" s="14"/>
    </row>
    <row r="628">
      <c r="A628" s="14"/>
      <c r="B628" s="14"/>
    </row>
    <row r="629">
      <c r="A629" s="14"/>
      <c r="B629" s="14"/>
    </row>
    <row r="630">
      <c r="A630" s="14"/>
      <c r="B630" s="14"/>
    </row>
    <row r="631">
      <c r="A631" s="14"/>
      <c r="B631" s="14"/>
    </row>
    <row r="632">
      <c r="A632" s="14"/>
      <c r="B632" s="14"/>
    </row>
    <row r="633">
      <c r="A633" s="14"/>
      <c r="B633" s="14"/>
    </row>
    <row r="634">
      <c r="A634" s="14"/>
      <c r="B634" s="14"/>
    </row>
    <row r="635">
      <c r="A635" s="14"/>
      <c r="B635" s="14"/>
    </row>
    <row r="636">
      <c r="A636" s="14"/>
      <c r="B636" s="14"/>
    </row>
    <row r="637">
      <c r="A637" s="14"/>
      <c r="B637" s="14"/>
    </row>
    <row r="638">
      <c r="A638" s="14"/>
      <c r="B638" s="14"/>
    </row>
    <row r="639">
      <c r="A639" s="14"/>
      <c r="B639" s="14"/>
    </row>
    <row r="640">
      <c r="A640" s="14"/>
      <c r="B640" s="14"/>
    </row>
    <row r="641">
      <c r="A641" s="14"/>
      <c r="B641" s="14"/>
    </row>
    <row r="642">
      <c r="A642" s="14"/>
      <c r="B642" s="14"/>
    </row>
    <row r="643">
      <c r="A643" s="14"/>
      <c r="B643" s="14"/>
    </row>
    <row r="644">
      <c r="A644" s="14"/>
      <c r="B644" s="14"/>
    </row>
    <row r="645">
      <c r="A645" s="14"/>
      <c r="B645" s="14"/>
    </row>
    <row r="646">
      <c r="A646" s="14"/>
      <c r="B646" s="14"/>
    </row>
    <row r="647">
      <c r="A647" s="14"/>
      <c r="B647" s="14"/>
    </row>
    <row r="648">
      <c r="A648" s="14"/>
      <c r="B648" s="14"/>
    </row>
    <row r="649">
      <c r="A649" s="14"/>
      <c r="B649" s="14"/>
    </row>
    <row r="650">
      <c r="A650" s="14"/>
      <c r="B650" s="14"/>
    </row>
    <row r="651">
      <c r="A651" s="14"/>
      <c r="B651" s="14"/>
    </row>
    <row r="652">
      <c r="A652" s="14"/>
      <c r="B652" s="14"/>
    </row>
    <row r="653">
      <c r="A653" s="14"/>
      <c r="B653" s="14"/>
    </row>
    <row r="654">
      <c r="A654" s="14"/>
      <c r="B654" s="14"/>
    </row>
    <row r="655">
      <c r="A655" s="14"/>
      <c r="B655" s="14"/>
    </row>
    <row r="656">
      <c r="A656" s="14"/>
      <c r="B656" s="14"/>
    </row>
    <row r="657">
      <c r="A657" s="14"/>
      <c r="B657" s="14"/>
    </row>
    <row r="658">
      <c r="A658" s="14"/>
      <c r="B658" s="14"/>
    </row>
    <row r="659">
      <c r="A659" s="14"/>
      <c r="B659" s="14"/>
    </row>
    <row r="660">
      <c r="A660" s="14"/>
      <c r="B660" s="14"/>
    </row>
    <row r="661">
      <c r="A661" s="14"/>
      <c r="B661" s="14"/>
    </row>
    <row r="662">
      <c r="A662" s="14"/>
      <c r="B662" s="14"/>
    </row>
    <row r="663">
      <c r="A663" s="14"/>
      <c r="B663" s="14"/>
    </row>
    <row r="664">
      <c r="A664" s="14"/>
      <c r="B664" s="14"/>
    </row>
    <row r="665">
      <c r="A665" s="14"/>
      <c r="B665" s="14"/>
    </row>
    <row r="666">
      <c r="A666" s="14"/>
      <c r="B666" s="14"/>
    </row>
    <row r="667">
      <c r="A667" s="14"/>
      <c r="B667" s="14"/>
    </row>
    <row r="668">
      <c r="A668" s="14"/>
      <c r="B668" s="14"/>
    </row>
    <row r="669">
      <c r="A669" s="14"/>
      <c r="B669" s="14"/>
    </row>
    <row r="670">
      <c r="A670" s="14"/>
      <c r="B670" s="14"/>
    </row>
    <row r="671">
      <c r="A671" s="14"/>
      <c r="B671" s="14"/>
    </row>
    <row r="672">
      <c r="A672" s="14"/>
      <c r="B672" s="14"/>
    </row>
    <row r="673">
      <c r="A673" s="14"/>
      <c r="B673" s="14"/>
    </row>
    <row r="674">
      <c r="A674" s="14"/>
      <c r="B674" s="14"/>
    </row>
    <row r="675">
      <c r="A675" s="14"/>
      <c r="B675" s="14"/>
    </row>
    <row r="676">
      <c r="A676" s="14"/>
      <c r="B676" s="14"/>
    </row>
    <row r="677">
      <c r="A677" s="14"/>
      <c r="B677" s="14"/>
    </row>
    <row r="678">
      <c r="A678" s="14"/>
      <c r="B678" s="14"/>
    </row>
    <row r="679">
      <c r="A679" s="14"/>
      <c r="B679" s="14"/>
    </row>
    <row r="680">
      <c r="A680" s="14"/>
      <c r="B680" s="14"/>
    </row>
    <row r="681">
      <c r="A681" s="14"/>
      <c r="B681" s="14"/>
    </row>
    <row r="682">
      <c r="A682" s="14"/>
      <c r="B682" s="14"/>
    </row>
    <row r="683">
      <c r="A683" s="14"/>
      <c r="B683" s="14"/>
    </row>
    <row r="684">
      <c r="A684" s="14"/>
      <c r="B684" s="14"/>
    </row>
    <row r="685">
      <c r="A685" s="14"/>
      <c r="B685" s="14"/>
    </row>
    <row r="686">
      <c r="A686" s="14"/>
      <c r="B686" s="14"/>
    </row>
    <row r="687">
      <c r="A687" s="14"/>
      <c r="B687" s="14"/>
    </row>
    <row r="688">
      <c r="A688" s="14"/>
      <c r="B688" s="14"/>
    </row>
    <row r="689">
      <c r="A689" s="14"/>
      <c r="B689" s="14"/>
    </row>
    <row r="690">
      <c r="A690" s="14"/>
      <c r="B690" s="14"/>
    </row>
    <row r="691">
      <c r="A691" s="14"/>
      <c r="B691" s="14"/>
    </row>
    <row r="692">
      <c r="A692" s="14"/>
      <c r="B692" s="14"/>
    </row>
    <row r="693">
      <c r="A693" s="14"/>
      <c r="B693" s="14"/>
    </row>
    <row r="694">
      <c r="A694" s="14"/>
      <c r="B694" s="14"/>
    </row>
    <row r="695">
      <c r="A695" s="14"/>
      <c r="B695" s="14"/>
    </row>
    <row r="696">
      <c r="A696" s="14"/>
      <c r="B696" s="14"/>
    </row>
    <row r="697">
      <c r="A697" s="14"/>
      <c r="B697" s="14"/>
    </row>
    <row r="698">
      <c r="A698" s="14"/>
      <c r="B698" s="14"/>
    </row>
    <row r="699">
      <c r="A699" s="14"/>
      <c r="B699" s="14"/>
    </row>
    <row r="700">
      <c r="A700" s="14"/>
      <c r="B700" s="14"/>
    </row>
    <row r="701">
      <c r="A701" s="14"/>
      <c r="B701" s="14"/>
    </row>
    <row r="702">
      <c r="A702" s="14"/>
      <c r="B702" s="14"/>
    </row>
    <row r="703">
      <c r="A703" s="14"/>
      <c r="B703" s="14"/>
    </row>
    <row r="704">
      <c r="A704" s="14"/>
      <c r="B704" s="14"/>
    </row>
    <row r="705">
      <c r="A705" s="14"/>
      <c r="B705" s="14"/>
    </row>
    <row r="706">
      <c r="A706" s="14"/>
      <c r="B706" s="14"/>
    </row>
    <row r="707">
      <c r="A707" s="14"/>
      <c r="B707" s="14"/>
    </row>
    <row r="708">
      <c r="A708" s="14"/>
      <c r="B708" s="14"/>
    </row>
    <row r="709">
      <c r="A709" s="14"/>
      <c r="B709" s="14"/>
    </row>
    <row r="710">
      <c r="A710" s="14"/>
      <c r="B710" s="14"/>
    </row>
    <row r="711">
      <c r="A711" s="14"/>
      <c r="B711" s="14"/>
    </row>
    <row r="712">
      <c r="A712" s="14"/>
      <c r="B712" s="14"/>
    </row>
    <row r="713">
      <c r="A713" s="14"/>
      <c r="B713" s="14"/>
    </row>
    <row r="714">
      <c r="A714" s="14"/>
      <c r="B714" s="14"/>
    </row>
    <row r="715">
      <c r="A715" s="14"/>
      <c r="B715" s="14"/>
    </row>
    <row r="716">
      <c r="A716" s="14"/>
      <c r="B716" s="14"/>
    </row>
    <row r="717">
      <c r="A717" s="14"/>
      <c r="B717" s="14"/>
    </row>
    <row r="718">
      <c r="A718" s="14"/>
      <c r="B718" s="14"/>
    </row>
    <row r="719">
      <c r="A719" s="14"/>
      <c r="B719" s="14"/>
    </row>
    <row r="720">
      <c r="A720" s="14"/>
      <c r="B720" s="14"/>
    </row>
    <row r="721">
      <c r="A721" s="14"/>
      <c r="B721" s="14"/>
    </row>
    <row r="722">
      <c r="A722" s="14"/>
      <c r="B722" s="14"/>
    </row>
    <row r="723">
      <c r="A723" s="14"/>
      <c r="B723" s="14"/>
    </row>
    <row r="724">
      <c r="A724" s="14"/>
      <c r="B724" s="14"/>
    </row>
    <row r="725">
      <c r="A725" s="14"/>
      <c r="B725" s="14"/>
    </row>
    <row r="726">
      <c r="A726" s="14"/>
      <c r="B726" s="14"/>
    </row>
    <row r="727">
      <c r="A727" s="14"/>
      <c r="B727" s="14"/>
    </row>
    <row r="728">
      <c r="A728" s="14"/>
      <c r="B728" s="14"/>
    </row>
    <row r="729">
      <c r="A729" s="14"/>
      <c r="B729" s="14"/>
    </row>
    <row r="730">
      <c r="A730" s="14"/>
      <c r="B730" s="14"/>
    </row>
    <row r="731">
      <c r="A731" s="14"/>
      <c r="B731" s="14"/>
    </row>
    <row r="732">
      <c r="A732" s="14"/>
      <c r="B732" s="14"/>
    </row>
    <row r="733">
      <c r="A733" s="14"/>
      <c r="B733" s="14"/>
    </row>
    <row r="734">
      <c r="A734" s="14"/>
      <c r="B734" s="14"/>
    </row>
    <row r="735">
      <c r="A735" s="14"/>
      <c r="B735" s="14"/>
    </row>
    <row r="736">
      <c r="A736" s="14"/>
      <c r="B736" s="14"/>
    </row>
    <row r="737">
      <c r="A737" s="14"/>
      <c r="B737" s="14"/>
    </row>
    <row r="738">
      <c r="A738" s="14"/>
      <c r="B738" s="14"/>
    </row>
    <row r="739">
      <c r="A739" s="14"/>
      <c r="B739" s="14"/>
    </row>
    <row r="740">
      <c r="A740" s="14"/>
      <c r="B740" s="14"/>
    </row>
    <row r="741">
      <c r="A741" s="14"/>
      <c r="B741" s="14"/>
    </row>
    <row r="742">
      <c r="A742" s="14"/>
      <c r="B742" s="14"/>
    </row>
    <row r="743">
      <c r="A743" s="14"/>
      <c r="B743" s="14"/>
    </row>
    <row r="744">
      <c r="A744" s="14"/>
      <c r="B744" s="14"/>
    </row>
    <row r="745">
      <c r="A745" s="14"/>
      <c r="B745" s="14"/>
    </row>
    <row r="746">
      <c r="A746" s="14"/>
      <c r="B746" s="14"/>
    </row>
    <row r="747">
      <c r="A747" s="14"/>
      <c r="B747" s="14"/>
    </row>
    <row r="748">
      <c r="A748" s="14"/>
      <c r="B748" s="14"/>
    </row>
    <row r="749">
      <c r="A749" s="14"/>
      <c r="B749" s="14"/>
    </row>
    <row r="750">
      <c r="A750" s="14"/>
      <c r="B750" s="14"/>
    </row>
    <row r="751">
      <c r="A751" s="14"/>
      <c r="B751" s="14"/>
    </row>
    <row r="752">
      <c r="A752" s="14"/>
      <c r="B752" s="14"/>
    </row>
    <row r="753">
      <c r="A753" s="14"/>
      <c r="B753" s="14"/>
    </row>
    <row r="754">
      <c r="A754" s="14"/>
      <c r="B754" s="14"/>
    </row>
    <row r="755">
      <c r="A755" s="14"/>
      <c r="B755" s="14"/>
    </row>
    <row r="756">
      <c r="A756" s="14"/>
      <c r="B756" s="14"/>
    </row>
    <row r="757">
      <c r="A757" s="14"/>
      <c r="B757" s="14"/>
    </row>
    <row r="758">
      <c r="A758" s="14"/>
      <c r="B758" s="14"/>
    </row>
    <row r="759">
      <c r="A759" s="14"/>
      <c r="B759" s="14"/>
    </row>
    <row r="760">
      <c r="A760" s="14"/>
      <c r="B760" s="14"/>
    </row>
    <row r="761">
      <c r="A761" s="14"/>
      <c r="B761" s="14"/>
    </row>
    <row r="762">
      <c r="A762" s="14"/>
      <c r="B762" s="14"/>
    </row>
    <row r="763">
      <c r="A763" s="14"/>
      <c r="B763" s="14"/>
    </row>
    <row r="764">
      <c r="A764" s="14"/>
      <c r="B764" s="14"/>
    </row>
    <row r="765">
      <c r="A765" s="14"/>
      <c r="B765" s="14"/>
    </row>
    <row r="766">
      <c r="A766" s="14"/>
      <c r="B766" s="14"/>
    </row>
    <row r="767">
      <c r="A767" s="14"/>
      <c r="B767" s="14"/>
    </row>
    <row r="768">
      <c r="A768" s="14"/>
      <c r="B768" s="14"/>
    </row>
    <row r="769">
      <c r="A769" s="14"/>
      <c r="B769" s="14"/>
    </row>
    <row r="770">
      <c r="A770" s="14"/>
      <c r="B770" s="14"/>
    </row>
    <row r="771">
      <c r="A771" s="14"/>
      <c r="B771" s="14"/>
    </row>
    <row r="772">
      <c r="A772" s="14"/>
      <c r="B772" s="14"/>
    </row>
    <row r="773">
      <c r="A773" s="14"/>
      <c r="B773" s="14"/>
    </row>
    <row r="774">
      <c r="A774" s="14"/>
      <c r="B774" s="14"/>
    </row>
    <row r="775">
      <c r="A775" s="14"/>
      <c r="B775" s="14"/>
    </row>
    <row r="776">
      <c r="A776" s="14"/>
      <c r="B776" s="14"/>
    </row>
    <row r="777">
      <c r="A777" s="14"/>
      <c r="B777" s="14"/>
    </row>
    <row r="778">
      <c r="A778" s="14"/>
      <c r="B778" s="14"/>
    </row>
    <row r="779">
      <c r="A779" s="14"/>
      <c r="B779" s="14"/>
    </row>
    <row r="780">
      <c r="A780" s="14"/>
      <c r="B780" s="14"/>
    </row>
    <row r="781">
      <c r="A781" s="14"/>
      <c r="B781" s="14"/>
    </row>
    <row r="782">
      <c r="A782" s="14"/>
      <c r="B782" s="14"/>
    </row>
    <row r="783">
      <c r="A783" s="14"/>
      <c r="B783" s="14"/>
    </row>
    <row r="784">
      <c r="A784" s="14"/>
      <c r="B784" s="14"/>
    </row>
    <row r="785">
      <c r="A785" s="14"/>
      <c r="B785" s="14"/>
    </row>
    <row r="786">
      <c r="A786" s="14"/>
      <c r="B786" s="14"/>
    </row>
    <row r="787">
      <c r="A787" s="14"/>
      <c r="B787" s="14"/>
    </row>
    <row r="788">
      <c r="A788" s="14"/>
      <c r="B788" s="14"/>
    </row>
    <row r="789">
      <c r="A789" s="14"/>
      <c r="B789" s="14"/>
    </row>
    <row r="790">
      <c r="A790" s="14"/>
      <c r="B790" s="14"/>
    </row>
    <row r="791">
      <c r="A791" s="14"/>
      <c r="B791" s="14"/>
    </row>
    <row r="792">
      <c r="A792" s="14"/>
      <c r="B792" s="14"/>
    </row>
    <row r="793">
      <c r="A793" s="14"/>
      <c r="B793" s="14"/>
    </row>
    <row r="794">
      <c r="A794" s="14"/>
      <c r="B794" s="14"/>
    </row>
    <row r="795">
      <c r="A795" s="14"/>
      <c r="B795" s="14"/>
    </row>
    <row r="796">
      <c r="A796" s="14"/>
      <c r="B796" s="14"/>
    </row>
    <row r="797">
      <c r="A797" s="14"/>
      <c r="B797" s="14"/>
    </row>
    <row r="798">
      <c r="A798" s="14"/>
      <c r="B798" s="14"/>
    </row>
    <row r="799">
      <c r="A799" s="14"/>
      <c r="B799" s="14"/>
    </row>
    <row r="800">
      <c r="A800" s="14"/>
      <c r="B800" s="14"/>
    </row>
    <row r="801">
      <c r="A801" s="14"/>
      <c r="B801" s="14"/>
    </row>
    <row r="802">
      <c r="A802" s="14"/>
      <c r="B802" s="14"/>
    </row>
    <row r="803">
      <c r="A803" s="14"/>
      <c r="B803" s="14"/>
    </row>
    <row r="804">
      <c r="A804" s="14"/>
      <c r="B804" s="14"/>
    </row>
    <row r="805">
      <c r="A805" s="14"/>
      <c r="B805" s="14"/>
    </row>
    <row r="806">
      <c r="A806" s="14"/>
      <c r="B806" s="14"/>
    </row>
    <row r="807">
      <c r="A807" s="14"/>
      <c r="B807" s="14"/>
    </row>
    <row r="808">
      <c r="A808" s="14"/>
      <c r="B808" s="14"/>
    </row>
    <row r="809">
      <c r="A809" s="14"/>
      <c r="B809" s="14"/>
    </row>
    <row r="810">
      <c r="A810" s="14"/>
      <c r="B810" s="14"/>
    </row>
    <row r="811">
      <c r="A811" s="14"/>
      <c r="B811" s="14"/>
    </row>
    <row r="812">
      <c r="A812" s="14"/>
      <c r="B812" s="14"/>
    </row>
    <row r="813">
      <c r="A813" s="14"/>
      <c r="B813" s="14"/>
    </row>
    <row r="814">
      <c r="A814" s="14"/>
      <c r="B814" s="14"/>
    </row>
    <row r="815">
      <c r="A815" s="14"/>
      <c r="B815" s="14"/>
    </row>
    <row r="816">
      <c r="A816" s="14"/>
      <c r="B816" s="14"/>
    </row>
    <row r="817">
      <c r="A817" s="14"/>
      <c r="B817" s="14"/>
    </row>
    <row r="818">
      <c r="A818" s="14"/>
      <c r="B818" s="14"/>
    </row>
    <row r="819">
      <c r="A819" s="14"/>
      <c r="B819" s="14"/>
    </row>
    <row r="820">
      <c r="A820" s="14"/>
      <c r="B820" s="14"/>
    </row>
    <row r="821">
      <c r="A821" s="14"/>
      <c r="B821" s="14"/>
    </row>
    <row r="822">
      <c r="A822" s="14"/>
      <c r="B822" s="14"/>
    </row>
    <row r="823">
      <c r="A823" s="14"/>
      <c r="B823" s="14"/>
    </row>
    <row r="824">
      <c r="A824" s="14"/>
      <c r="B824" s="14"/>
    </row>
    <row r="825">
      <c r="A825" s="14"/>
      <c r="B825" s="14"/>
    </row>
    <row r="826">
      <c r="A826" s="14"/>
      <c r="B826" s="14"/>
    </row>
    <row r="827">
      <c r="A827" s="14"/>
      <c r="B827" s="14"/>
    </row>
    <row r="828">
      <c r="A828" s="14"/>
      <c r="B828" s="14"/>
    </row>
    <row r="829">
      <c r="A829" s="14"/>
      <c r="B829" s="14"/>
    </row>
    <row r="830">
      <c r="A830" s="14"/>
      <c r="B830" s="14"/>
    </row>
    <row r="831">
      <c r="A831" s="14"/>
      <c r="B831" s="14"/>
    </row>
    <row r="832">
      <c r="A832" s="14"/>
      <c r="B832" s="14"/>
    </row>
    <row r="833">
      <c r="A833" s="14"/>
      <c r="B833" s="14"/>
    </row>
    <row r="834">
      <c r="A834" s="14"/>
      <c r="B834" s="14"/>
    </row>
    <row r="835">
      <c r="A835" s="14"/>
      <c r="B835" s="14"/>
    </row>
    <row r="836">
      <c r="A836" s="14"/>
      <c r="B836" s="14"/>
    </row>
    <row r="837">
      <c r="A837" s="14"/>
      <c r="B837" s="14"/>
    </row>
    <row r="838">
      <c r="A838" s="14"/>
      <c r="B838" s="14"/>
    </row>
    <row r="839">
      <c r="A839" s="14"/>
      <c r="B839" s="14"/>
    </row>
    <row r="840">
      <c r="A840" s="14"/>
      <c r="B840" s="14"/>
    </row>
    <row r="841">
      <c r="A841" s="14"/>
      <c r="B841" s="14"/>
    </row>
    <row r="842">
      <c r="A842" s="14"/>
      <c r="B842" s="14"/>
    </row>
    <row r="843">
      <c r="A843" s="14"/>
      <c r="B843" s="14"/>
    </row>
    <row r="844">
      <c r="A844" s="14"/>
      <c r="B844" s="14"/>
    </row>
    <row r="845">
      <c r="A845" s="14"/>
      <c r="B845" s="14"/>
    </row>
    <row r="846">
      <c r="A846" s="14"/>
      <c r="B846" s="14"/>
    </row>
    <row r="847">
      <c r="A847" s="14"/>
      <c r="B847" s="14"/>
    </row>
    <row r="848">
      <c r="A848" s="14"/>
      <c r="B848" s="14"/>
    </row>
    <row r="849">
      <c r="A849" s="14"/>
      <c r="B849" s="14"/>
    </row>
    <row r="850">
      <c r="A850" s="14"/>
      <c r="B850" s="14"/>
    </row>
    <row r="851">
      <c r="A851" s="14"/>
      <c r="B851" s="14"/>
    </row>
    <row r="852">
      <c r="A852" s="14"/>
      <c r="B852" s="14"/>
    </row>
    <row r="853">
      <c r="A853" s="14"/>
      <c r="B853" s="14"/>
    </row>
    <row r="854">
      <c r="A854" s="14"/>
      <c r="B854" s="14"/>
    </row>
    <row r="855">
      <c r="A855" s="14"/>
      <c r="B855" s="14"/>
    </row>
    <row r="856">
      <c r="A856" s="14"/>
      <c r="B856" s="14"/>
    </row>
    <row r="857">
      <c r="A857" s="14"/>
      <c r="B857" s="14"/>
    </row>
    <row r="858">
      <c r="A858" s="14"/>
      <c r="B858" s="14"/>
    </row>
    <row r="859">
      <c r="A859" s="14"/>
      <c r="B859" s="14"/>
    </row>
    <row r="860">
      <c r="A860" s="14"/>
      <c r="B860" s="14"/>
    </row>
    <row r="861">
      <c r="A861" s="14"/>
      <c r="B861" s="14"/>
    </row>
    <row r="862">
      <c r="A862" s="14"/>
      <c r="B862" s="14"/>
    </row>
    <row r="863">
      <c r="A863" s="14"/>
      <c r="B863" s="14"/>
    </row>
    <row r="864">
      <c r="A864" s="14"/>
      <c r="B864" s="14"/>
    </row>
    <row r="865">
      <c r="A865" s="14"/>
      <c r="B865" s="14"/>
    </row>
    <row r="866">
      <c r="A866" s="14"/>
      <c r="B866" s="14"/>
    </row>
    <row r="867">
      <c r="A867" s="14"/>
      <c r="B867" s="14"/>
    </row>
    <row r="868">
      <c r="A868" s="14"/>
      <c r="B868" s="14"/>
    </row>
    <row r="869">
      <c r="A869" s="14"/>
      <c r="B869" s="14"/>
    </row>
    <row r="870">
      <c r="A870" s="14"/>
      <c r="B870" s="14"/>
    </row>
    <row r="871">
      <c r="A871" s="14"/>
      <c r="B871" s="14"/>
    </row>
    <row r="872">
      <c r="A872" s="14"/>
      <c r="B872" s="14"/>
    </row>
    <row r="873">
      <c r="A873" s="14"/>
      <c r="B873" s="14"/>
    </row>
    <row r="874">
      <c r="A874" s="14"/>
      <c r="B874" s="14"/>
    </row>
    <row r="875">
      <c r="A875" s="14"/>
      <c r="B875" s="14"/>
    </row>
    <row r="876">
      <c r="A876" s="14"/>
      <c r="B876" s="14"/>
    </row>
    <row r="877">
      <c r="A877" s="14"/>
      <c r="B877" s="14"/>
    </row>
    <row r="878">
      <c r="A878" s="14"/>
      <c r="B878" s="14"/>
    </row>
    <row r="879">
      <c r="A879" s="14"/>
      <c r="B879" s="14"/>
    </row>
    <row r="880">
      <c r="A880" s="14"/>
      <c r="B880" s="14"/>
    </row>
    <row r="881">
      <c r="A881" s="14"/>
      <c r="B881" s="14"/>
    </row>
    <row r="882">
      <c r="A882" s="14"/>
      <c r="B882" s="14"/>
    </row>
    <row r="883">
      <c r="A883" s="14"/>
      <c r="B883" s="14"/>
    </row>
    <row r="884">
      <c r="A884" s="14"/>
      <c r="B884" s="14"/>
    </row>
    <row r="885">
      <c r="A885" s="14"/>
      <c r="B885" s="14"/>
    </row>
    <row r="886">
      <c r="A886" s="14"/>
      <c r="B886" s="14"/>
    </row>
    <row r="887">
      <c r="A887" s="14"/>
      <c r="B887" s="14"/>
    </row>
    <row r="888">
      <c r="A888" s="14"/>
      <c r="B888" s="14"/>
    </row>
    <row r="889">
      <c r="A889" s="14"/>
      <c r="B889" s="14"/>
    </row>
    <row r="890">
      <c r="A890" s="14"/>
      <c r="B890" s="14"/>
    </row>
    <row r="891">
      <c r="A891" s="14"/>
      <c r="B891" s="14"/>
    </row>
    <row r="892">
      <c r="A892" s="14"/>
      <c r="B892" s="14"/>
    </row>
    <row r="893">
      <c r="A893" s="14"/>
      <c r="B893" s="14"/>
    </row>
    <row r="894">
      <c r="A894" s="14"/>
      <c r="B894" s="14"/>
    </row>
    <row r="895">
      <c r="A895" s="14"/>
      <c r="B895" s="14"/>
    </row>
    <row r="896">
      <c r="A896" s="14"/>
      <c r="B896" s="14"/>
    </row>
    <row r="897">
      <c r="A897" s="14"/>
      <c r="B897" s="14"/>
    </row>
    <row r="898">
      <c r="A898" s="14"/>
      <c r="B898" s="14"/>
    </row>
    <row r="899">
      <c r="A899" s="14"/>
      <c r="B899" s="14"/>
    </row>
    <row r="900">
      <c r="A900" s="14"/>
      <c r="B900" s="14"/>
    </row>
    <row r="901">
      <c r="A901" s="14"/>
      <c r="B901" s="14"/>
    </row>
    <row r="902">
      <c r="A902" s="14"/>
      <c r="B902" s="14"/>
    </row>
    <row r="903">
      <c r="A903" s="14"/>
      <c r="B903" s="14"/>
    </row>
    <row r="904">
      <c r="A904" s="14"/>
      <c r="B904" s="14"/>
    </row>
    <row r="905">
      <c r="A905" s="14"/>
      <c r="B905" s="14"/>
    </row>
    <row r="906">
      <c r="A906" s="14"/>
      <c r="B906" s="14"/>
    </row>
    <row r="907">
      <c r="A907" s="14"/>
      <c r="B907" s="14"/>
    </row>
    <row r="908">
      <c r="A908" s="14"/>
      <c r="B908" s="14"/>
    </row>
    <row r="909">
      <c r="A909" s="14"/>
      <c r="B909" s="14"/>
    </row>
    <row r="910">
      <c r="A910" s="14"/>
      <c r="B910" s="14"/>
    </row>
    <row r="911">
      <c r="A911" s="14"/>
      <c r="B911" s="14"/>
    </row>
    <row r="912">
      <c r="A912" s="14"/>
      <c r="B912" s="14"/>
    </row>
    <row r="913">
      <c r="A913" s="14"/>
      <c r="B913" s="14"/>
    </row>
    <row r="914">
      <c r="A914" s="14"/>
      <c r="B914" s="14"/>
    </row>
    <row r="915">
      <c r="A915" s="14"/>
      <c r="B915" s="14"/>
    </row>
    <row r="916">
      <c r="A916" s="14"/>
      <c r="B916" s="14"/>
    </row>
    <row r="917">
      <c r="A917" s="14"/>
      <c r="B917" s="14"/>
    </row>
    <row r="918">
      <c r="A918" s="14"/>
      <c r="B918" s="14"/>
    </row>
    <row r="919">
      <c r="A919" s="14"/>
      <c r="B919" s="14"/>
    </row>
    <row r="920">
      <c r="A920" s="14"/>
      <c r="B920" s="14"/>
    </row>
    <row r="921">
      <c r="A921" s="14"/>
      <c r="B921" s="14"/>
    </row>
    <row r="922">
      <c r="A922" s="14"/>
      <c r="B922" s="14"/>
    </row>
    <row r="923">
      <c r="A923" s="14"/>
      <c r="B923" s="14"/>
    </row>
    <row r="924">
      <c r="A924" s="14"/>
      <c r="B924" s="14"/>
    </row>
    <row r="925">
      <c r="A925" s="14"/>
      <c r="B925" s="14"/>
    </row>
    <row r="926">
      <c r="A926" s="14"/>
      <c r="B926" s="14"/>
    </row>
    <row r="927">
      <c r="A927" s="14"/>
      <c r="B927" s="14"/>
    </row>
    <row r="928">
      <c r="A928" s="14"/>
      <c r="B928" s="14"/>
    </row>
    <row r="929">
      <c r="A929" s="14"/>
      <c r="B929" s="14"/>
    </row>
    <row r="930">
      <c r="A930" s="14"/>
      <c r="B930" s="14"/>
    </row>
    <row r="931">
      <c r="A931" s="14"/>
      <c r="B931" s="14"/>
    </row>
    <row r="932">
      <c r="A932" s="14"/>
      <c r="B932" s="14"/>
    </row>
    <row r="933">
      <c r="A933" s="14"/>
      <c r="B933" s="14"/>
    </row>
    <row r="934">
      <c r="A934" s="14"/>
      <c r="B934" s="14"/>
    </row>
    <row r="935">
      <c r="A935" s="14"/>
      <c r="B935" s="14"/>
    </row>
    <row r="936">
      <c r="A936" s="14"/>
      <c r="B936" s="14"/>
    </row>
    <row r="937">
      <c r="A937" s="14"/>
      <c r="B937" s="14"/>
    </row>
    <row r="938">
      <c r="A938" s="14"/>
      <c r="B938" s="14"/>
    </row>
    <row r="939">
      <c r="A939" s="14"/>
      <c r="B939" s="14"/>
    </row>
    <row r="940">
      <c r="A940" s="14"/>
      <c r="B940" s="14"/>
    </row>
    <row r="941">
      <c r="A941" s="14"/>
      <c r="B941" s="14"/>
    </row>
    <row r="942">
      <c r="A942" s="14"/>
      <c r="B942" s="14"/>
    </row>
    <row r="943">
      <c r="A943" s="14"/>
      <c r="B943" s="14"/>
    </row>
    <row r="944">
      <c r="A944" s="14"/>
      <c r="B944" s="14"/>
    </row>
    <row r="945">
      <c r="A945" s="14"/>
      <c r="B945" s="14"/>
    </row>
    <row r="946">
      <c r="A946" s="14"/>
      <c r="B946" s="14"/>
    </row>
    <row r="947">
      <c r="A947" s="14"/>
      <c r="B947" s="14"/>
    </row>
    <row r="948">
      <c r="A948" s="14"/>
      <c r="B948" s="14"/>
    </row>
    <row r="949">
      <c r="A949" s="14"/>
      <c r="B949" s="14"/>
    </row>
    <row r="950">
      <c r="A950" s="14"/>
      <c r="B950" s="14"/>
    </row>
    <row r="951">
      <c r="A951" s="14"/>
      <c r="B951" s="14"/>
    </row>
    <row r="952">
      <c r="A952" s="14"/>
      <c r="B952" s="14"/>
    </row>
    <row r="953">
      <c r="A953" s="14"/>
      <c r="B953" s="14"/>
    </row>
    <row r="954">
      <c r="A954" s="14"/>
      <c r="B954" s="14"/>
    </row>
    <row r="955">
      <c r="A955" s="14"/>
      <c r="B955" s="14"/>
    </row>
    <row r="956">
      <c r="A956" s="14"/>
      <c r="B956" s="14"/>
    </row>
    <row r="957">
      <c r="A957" s="14"/>
      <c r="B957" s="14"/>
    </row>
    <row r="958">
      <c r="A958" s="14"/>
      <c r="B958" s="14"/>
    </row>
    <row r="959">
      <c r="A959" s="14"/>
      <c r="B959" s="14"/>
    </row>
    <row r="960">
      <c r="A960" s="14"/>
      <c r="B960" s="14"/>
    </row>
    <row r="961">
      <c r="A961" s="14"/>
      <c r="B961" s="14"/>
    </row>
    <row r="962">
      <c r="A962" s="14"/>
      <c r="B962" s="14"/>
    </row>
    <row r="963">
      <c r="A963" s="14"/>
      <c r="B963" s="14"/>
    </row>
    <row r="964">
      <c r="A964" s="14"/>
      <c r="B964" s="14"/>
    </row>
    <row r="965">
      <c r="A965" s="14"/>
      <c r="B965" s="14"/>
    </row>
    <row r="966">
      <c r="A966" s="14"/>
      <c r="B966" s="14"/>
    </row>
    <row r="967">
      <c r="A967" s="14"/>
      <c r="B967" s="14"/>
    </row>
    <row r="968">
      <c r="A968" s="14"/>
      <c r="B968" s="14"/>
    </row>
    <row r="969">
      <c r="A969" s="14"/>
      <c r="B969" s="14"/>
    </row>
    <row r="970">
      <c r="A970" s="14"/>
      <c r="B970" s="14"/>
    </row>
    <row r="971">
      <c r="A971" s="14"/>
      <c r="B971" s="14"/>
    </row>
    <row r="972">
      <c r="A972" s="14"/>
      <c r="B972" s="14"/>
    </row>
    <row r="973">
      <c r="A973" s="14"/>
      <c r="B973" s="14"/>
    </row>
    <row r="974">
      <c r="A974" s="14"/>
      <c r="B974" s="14"/>
    </row>
    <row r="975">
      <c r="A975" s="14"/>
      <c r="B975" s="14"/>
    </row>
    <row r="976">
      <c r="A976" s="14"/>
      <c r="B976" s="14"/>
    </row>
    <row r="977">
      <c r="A977" s="14"/>
      <c r="B977" s="14"/>
    </row>
    <row r="978">
      <c r="A978" s="14"/>
      <c r="B978" s="14"/>
    </row>
    <row r="979">
      <c r="A979" s="14"/>
      <c r="B979" s="14"/>
    </row>
    <row r="980">
      <c r="A980" s="14"/>
      <c r="B980" s="14"/>
    </row>
    <row r="981">
      <c r="A981" s="14"/>
      <c r="B981" s="14"/>
    </row>
    <row r="982">
      <c r="A982" s="14"/>
      <c r="B982" s="14"/>
    </row>
    <row r="983">
      <c r="A983" s="14"/>
      <c r="B983" s="14"/>
    </row>
    <row r="984">
      <c r="A984" s="14"/>
      <c r="B984" s="14"/>
    </row>
    <row r="985">
      <c r="A985" s="14"/>
      <c r="B985" s="14"/>
    </row>
    <row r="986">
      <c r="A986" s="14"/>
      <c r="B986" s="14"/>
    </row>
    <row r="987">
      <c r="A987" s="14"/>
      <c r="B987" s="14"/>
    </row>
    <row r="988">
      <c r="A988" s="14"/>
      <c r="B988" s="14"/>
    </row>
    <row r="989">
      <c r="A989" s="14"/>
      <c r="B989" s="14"/>
    </row>
    <row r="990">
      <c r="A990" s="14"/>
      <c r="B990" s="14"/>
    </row>
    <row r="991">
      <c r="A991" s="14"/>
      <c r="B991" s="14"/>
    </row>
    <row r="992">
      <c r="A992" s="14"/>
      <c r="B992" s="14"/>
    </row>
    <row r="993">
      <c r="A993" s="14"/>
      <c r="B993" s="14"/>
    </row>
    <row r="994">
      <c r="A994" s="14"/>
      <c r="B994" s="14"/>
    </row>
    <row r="995">
      <c r="A995" s="14"/>
      <c r="B995" s="14"/>
    </row>
    <row r="996">
      <c r="A996" s="14"/>
      <c r="B996" s="14"/>
    </row>
    <row r="997">
      <c r="A997" s="14"/>
      <c r="B997" s="14"/>
    </row>
    <row r="998">
      <c r="A998" s="14"/>
      <c r="B998" s="14"/>
    </row>
    <row r="999">
      <c r="A999" s="14"/>
      <c r="B999" s="14"/>
    </row>
    <row r="1000">
      <c r="A1000" s="14"/>
      <c r="B1000" s="14"/>
    </row>
  </sheetData>
  <conditionalFormatting sqref="G1:G1000 K1:K1000">
    <cfRule type="cellIs" dxfId="0" priority="1" operator="greaterThan">
      <formula>0.7</formula>
    </cfRule>
  </conditionalFormatting>
  <conditionalFormatting sqref="G1:G1000 K1:K1000">
    <cfRule type="cellIs" dxfId="1" priority="2" operator="lessThan">
      <formula>0.7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1" t="s">
        <v>130</v>
      </c>
      <c r="D1" s="1" t="s">
        <v>131</v>
      </c>
      <c r="E1" s="1" t="s">
        <v>132</v>
      </c>
      <c r="F1" s="1" t="s">
        <v>133</v>
      </c>
      <c r="G1" s="1" t="s">
        <v>134</v>
      </c>
    </row>
    <row r="2">
      <c r="A2" s="6">
        <v>1.0</v>
      </c>
      <c r="B2" s="6" t="s">
        <v>12</v>
      </c>
      <c r="D2" s="1" t="s">
        <v>135</v>
      </c>
      <c r="E2" s="1" t="s">
        <v>136</v>
      </c>
      <c r="F2" s="1" t="s">
        <v>137</v>
      </c>
    </row>
    <row r="3">
      <c r="A3" s="6">
        <f t="shared" ref="A3:A146" si="1">A2+1</f>
        <v>2</v>
      </c>
      <c r="B3" s="6" t="s">
        <v>13</v>
      </c>
      <c r="C3" s="1" t="s">
        <v>138</v>
      </c>
      <c r="D3" s="1" t="s">
        <v>139</v>
      </c>
      <c r="E3" s="1" t="s">
        <v>140</v>
      </c>
      <c r="F3" s="1" t="s">
        <v>137</v>
      </c>
    </row>
    <row r="4">
      <c r="A4" s="6">
        <f t="shared" si="1"/>
        <v>3</v>
      </c>
      <c r="B4" s="2" t="s">
        <v>14</v>
      </c>
      <c r="C4" s="1" t="s">
        <v>141</v>
      </c>
      <c r="D4" s="1" t="s">
        <v>142</v>
      </c>
      <c r="E4" s="1" t="s">
        <v>136</v>
      </c>
      <c r="F4" s="1" t="s">
        <v>137</v>
      </c>
    </row>
    <row r="5">
      <c r="A5" s="6">
        <f t="shared" si="1"/>
        <v>4</v>
      </c>
      <c r="B5" s="2" t="s">
        <v>16</v>
      </c>
      <c r="C5" s="1" t="s">
        <v>143</v>
      </c>
      <c r="D5" s="1" t="s">
        <v>144</v>
      </c>
      <c r="E5" s="1" t="s">
        <v>140</v>
      </c>
      <c r="F5" s="1" t="s">
        <v>137</v>
      </c>
    </row>
    <row r="6">
      <c r="A6" s="6">
        <f t="shared" si="1"/>
        <v>5</v>
      </c>
      <c r="B6" s="2" t="s">
        <v>17</v>
      </c>
      <c r="C6" s="1" t="s">
        <v>145</v>
      </c>
      <c r="D6" s="1" t="s">
        <v>146</v>
      </c>
      <c r="E6" s="1" t="s">
        <v>140</v>
      </c>
      <c r="F6" s="1" t="s">
        <v>137</v>
      </c>
    </row>
    <row r="7">
      <c r="A7" s="6">
        <f t="shared" si="1"/>
        <v>6</v>
      </c>
      <c r="B7" s="2" t="s">
        <v>18</v>
      </c>
      <c r="C7" s="1" t="s">
        <v>147</v>
      </c>
      <c r="D7" s="1" t="s">
        <v>148</v>
      </c>
      <c r="E7" s="1" t="s">
        <v>140</v>
      </c>
      <c r="F7" s="1" t="s">
        <v>137</v>
      </c>
    </row>
    <row r="8">
      <c r="A8" s="6">
        <f t="shared" si="1"/>
        <v>7</v>
      </c>
      <c r="B8" s="2" t="s">
        <v>19</v>
      </c>
      <c r="C8" s="1" t="s">
        <v>149</v>
      </c>
      <c r="D8" s="1" t="s">
        <v>150</v>
      </c>
      <c r="E8" s="1" t="s">
        <v>140</v>
      </c>
      <c r="F8" s="1" t="s">
        <v>137</v>
      </c>
    </row>
    <row r="9">
      <c r="A9" s="6">
        <f t="shared" si="1"/>
        <v>8</v>
      </c>
      <c r="B9" s="2" t="s">
        <v>20</v>
      </c>
      <c r="C9" s="1" t="s">
        <v>151</v>
      </c>
      <c r="D9" s="1" t="s">
        <v>152</v>
      </c>
      <c r="E9" s="1" t="s">
        <v>136</v>
      </c>
      <c r="F9" s="1" t="s">
        <v>137</v>
      </c>
    </row>
    <row r="10">
      <c r="A10" s="6">
        <f t="shared" si="1"/>
        <v>9</v>
      </c>
      <c r="B10" s="2" t="s">
        <v>21</v>
      </c>
      <c r="C10" s="1" t="s">
        <v>153</v>
      </c>
      <c r="D10" s="1" t="s">
        <v>154</v>
      </c>
      <c r="E10" s="1" t="s">
        <v>140</v>
      </c>
      <c r="F10" s="1" t="s">
        <v>137</v>
      </c>
    </row>
    <row r="11">
      <c r="A11" s="6">
        <f t="shared" si="1"/>
        <v>10</v>
      </c>
      <c r="B11" s="2" t="s">
        <v>22</v>
      </c>
      <c r="C11" s="1" t="s">
        <v>155</v>
      </c>
      <c r="D11" s="1" t="s">
        <v>156</v>
      </c>
      <c r="E11" s="1" t="s">
        <v>157</v>
      </c>
      <c r="F11" s="1" t="s">
        <v>137</v>
      </c>
    </row>
    <row r="12">
      <c r="A12" s="6">
        <f t="shared" si="1"/>
        <v>11</v>
      </c>
      <c r="B12" s="2" t="s">
        <v>23</v>
      </c>
      <c r="C12" s="1" t="s">
        <v>158</v>
      </c>
      <c r="D12" s="1" t="s">
        <v>159</v>
      </c>
      <c r="E12" s="1" t="s">
        <v>157</v>
      </c>
      <c r="F12" s="1" t="s">
        <v>137</v>
      </c>
    </row>
    <row r="13">
      <c r="A13" s="6">
        <f t="shared" si="1"/>
        <v>12</v>
      </c>
      <c r="B13" s="2" t="s">
        <v>24</v>
      </c>
      <c r="C13" s="1" t="s">
        <v>160</v>
      </c>
      <c r="D13" s="1" t="s">
        <v>161</v>
      </c>
      <c r="E13" s="1" t="s">
        <v>157</v>
      </c>
      <c r="F13" s="1" t="s">
        <v>137</v>
      </c>
    </row>
    <row r="14">
      <c r="A14" s="6">
        <f t="shared" si="1"/>
        <v>13</v>
      </c>
      <c r="B14" s="2" t="s">
        <v>25</v>
      </c>
      <c r="C14" s="1" t="s">
        <v>162</v>
      </c>
      <c r="D14" s="1" t="s">
        <v>163</v>
      </c>
      <c r="E14" s="1" t="s">
        <v>164</v>
      </c>
      <c r="F14" s="1" t="s">
        <v>137</v>
      </c>
    </row>
    <row r="15">
      <c r="A15" s="6">
        <f t="shared" si="1"/>
        <v>14</v>
      </c>
      <c r="B15" s="2" t="s">
        <v>26</v>
      </c>
      <c r="C15" s="1" t="s">
        <v>165</v>
      </c>
      <c r="D15" s="1" t="s">
        <v>166</v>
      </c>
      <c r="E15" s="1" t="s">
        <v>140</v>
      </c>
      <c r="F15" s="1" t="s">
        <v>137</v>
      </c>
    </row>
    <row r="16">
      <c r="A16" s="6">
        <f t="shared" si="1"/>
        <v>15</v>
      </c>
      <c r="B16" s="2" t="s">
        <v>27</v>
      </c>
      <c r="C16" s="1" t="s">
        <v>167</v>
      </c>
      <c r="D16" s="1" t="s">
        <v>159</v>
      </c>
      <c r="E16" s="1" t="s">
        <v>140</v>
      </c>
      <c r="F16" s="1" t="s">
        <v>137</v>
      </c>
    </row>
    <row r="17">
      <c r="A17" s="6">
        <f t="shared" si="1"/>
        <v>16</v>
      </c>
      <c r="B17" s="2" t="s">
        <v>28</v>
      </c>
      <c r="C17" s="1" t="s">
        <v>168</v>
      </c>
      <c r="D17" s="1" t="s">
        <v>169</v>
      </c>
      <c r="E17" s="1" t="s">
        <v>157</v>
      </c>
      <c r="F17" s="1" t="s">
        <v>137</v>
      </c>
    </row>
    <row r="18">
      <c r="A18" s="6">
        <f t="shared" si="1"/>
        <v>17</v>
      </c>
      <c r="B18" s="2" t="s">
        <v>29</v>
      </c>
      <c r="C18" s="1" t="s">
        <v>170</v>
      </c>
      <c r="D18" s="1" t="s">
        <v>171</v>
      </c>
      <c r="E18" s="1" t="s">
        <v>140</v>
      </c>
      <c r="F18" s="1" t="s">
        <v>137</v>
      </c>
    </row>
    <row r="19">
      <c r="A19" s="6">
        <f t="shared" si="1"/>
        <v>18</v>
      </c>
      <c r="B19" s="2" t="s">
        <v>31</v>
      </c>
      <c r="C19" s="1" t="s">
        <v>172</v>
      </c>
      <c r="D19" s="1" t="s">
        <v>173</v>
      </c>
      <c r="E19" s="1" t="s">
        <v>140</v>
      </c>
      <c r="F19" s="1" t="s">
        <v>137</v>
      </c>
    </row>
    <row r="20">
      <c r="A20" s="6">
        <f t="shared" si="1"/>
        <v>19</v>
      </c>
      <c r="B20" s="2" t="s">
        <v>32</v>
      </c>
      <c r="C20" s="1" t="s">
        <v>174</v>
      </c>
      <c r="D20" s="1" t="s">
        <v>175</v>
      </c>
      <c r="E20" s="1" t="s">
        <v>157</v>
      </c>
      <c r="F20" s="1" t="s">
        <v>137</v>
      </c>
    </row>
    <row r="21">
      <c r="A21" s="6">
        <f t="shared" si="1"/>
        <v>20</v>
      </c>
      <c r="B21" s="2" t="s">
        <v>33</v>
      </c>
      <c r="C21" s="1" t="s">
        <v>176</v>
      </c>
      <c r="D21" s="1" t="s">
        <v>177</v>
      </c>
      <c r="E21" s="1" t="s">
        <v>136</v>
      </c>
      <c r="F21" s="1" t="s">
        <v>137</v>
      </c>
      <c r="G21" s="1" t="s">
        <v>178</v>
      </c>
    </row>
    <row r="22">
      <c r="A22" s="6">
        <f t="shared" si="1"/>
        <v>21</v>
      </c>
      <c r="B22" s="2" t="s">
        <v>34</v>
      </c>
      <c r="C22" s="1" t="s">
        <v>179</v>
      </c>
      <c r="D22" s="1" t="s">
        <v>180</v>
      </c>
      <c r="E22" s="1" t="s">
        <v>140</v>
      </c>
      <c r="F22" s="1" t="s">
        <v>137</v>
      </c>
    </row>
    <row r="23">
      <c r="A23" s="6">
        <f t="shared" si="1"/>
        <v>22</v>
      </c>
      <c r="B23" s="2" t="s">
        <v>35</v>
      </c>
      <c r="C23" s="1" t="s">
        <v>181</v>
      </c>
      <c r="D23" s="1" t="s">
        <v>182</v>
      </c>
      <c r="E23" s="1" t="s">
        <v>140</v>
      </c>
      <c r="F23" s="1" t="s">
        <v>137</v>
      </c>
    </row>
    <row r="24">
      <c r="A24" s="6">
        <f t="shared" si="1"/>
        <v>23</v>
      </c>
      <c r="B24" s="2" t="s">
        <v>36</v>
      </c>
      <c r="C24" s="1" t="s">
        <v>183</v>
      </c>
      <c r="D24" s="1" t="s">
        <v>184</v>
      </c>
      <c r="E24" s="1" t="s">
        <v>157</v>
      </c>
      <c r="F24" s="1" t="s">
        <v>137</v>
      </c>
    </row>
    <row r="25">
      <c r="A25" s="6">
        <f t="shared" si="1"/>
        <v>24</v>
      </c>
      <c r="B25" s="2" t="s">
        <v>37</v>
      </c>
      <c r="C25" s="1" t="s">
        <v>185</v>
      </c>
      <c r="D25" s="1" t="s">
        <v>150</v>
      </c>
      <c r="E25" s="1" t="s">
        <v>157</v>
      </c>
      <c r="F25" s="1" t="s">
        <v>137</v>
      </c>
    </row>
    <row r="26">
      <c r="A26" s="6">
        <f t="shared" si="1"/>
        <v>25</v>
      </c>
      <c r="B26" s="2" t="s">
        <v>38</v>
      </c>
      <c r="C26" s="1" t="s">
        <v>186</v>
      </c>
      <c r="D26" s="1" t="s">
        <v>187</v>
      </c>
      <c r="E26" s="1" t="s">
        <v>140</v>
      </c>
      <c r="F26" s="1" t="s">
        <v>137</v>
      </c>
    </row>
    <row r="27">
      <c r="A27" s="6">
        <f t="shared" si="1"/>
        <v>26</v>
      </c>
      <c r="B27" s="2" t="s">
        <v>39</v>
      </c>
      <c r="C27" s="1" t="s">
        <v>188</v>
      </c>
      <c r="D27" s="1" t="s">
        <v>189</v>
      </c>
      <c r="E27" s="1" t="s">
        <v>140</v>
      </c>
      <c r="F27" s="1" t="s">
        <v>137</v>
      </c>
    </row>
    <row r="28">
      <c r="A28" s="6">
        <f t="shared" si="1"/>
        <v>27</v>
      </c>
      <c r="B28" s="2" t="s">
        <v>40</v>
      </c>
      <c r="C28" s="1" t="s">
        <v>190</v>
      </c>
      <c r="D28" s="1" t="s">
        <v>191</v>
      </c>
      <c r="E28" s="1" t="s">
        <v>140</v>
      </c>
      <c r="F28" s="1" t="s">
        <v>137</v>
      </c>
    </row>
    <row r="29">
      <c r="A29" s="6">
        <f t="shared" si="1"/>
        <v>28</v>
      </c>
      <c r="B29" s="2" t="s">
        <v>41</v>
      </c>
      <c r="C29" s="1" t="s">
        <v>192</v>
      </c>
      <c r="D29" s="1" t="s">
        <v>193</v>
      </c>
      <c r="E29" s="1" t="s">
        <v>157</v>
      </c>
      <c r="F29" s="1" t="s">
        <v>137</v>
      </c>
    </row>
    <row r="30">
      <c r="A30" s="6">
        <f t="shared" si="1"/>
        <v>29</v>
      </c>
      <c r="B30" s="2" t="s">
        <v>42</v>
      </c>
      <c r="C30" s="1" t="s">
        <v>194</v>
      </c>
      <c r="D30" s="1" t="s">
        <v>195</v>
      </c>
      <c r="E30" s="1" t="s">
        <v>136</v>
      </c>
      <c r="F30" s="1" t="s">
        <v>137</v>
      </c>
    </row>
    <row r="31">
      <c r="A31" s="6">
        <f t="shared" si="1"/>
        <v>30</v>
      </c>
      <c r="B31" s="2" t="s">
        <v>43</v>
      </c>
      <c r="C31" s="1" t="s">
        <v>196</v>
      </c>
      <c r="D31" s="1" t="s">
        <v>197</v>
      </c>
      <c r="E31" s="1" t="s">
        <v>157</v>
      </c>
      <c r="F31" s="1" t="s">
        <v>137</v>
      </c>
    </row>
    <row r="32">
      <c r="A32" s="6">
        <f t="shared" si="1"/>
        <v>31</v>
      </c>
      <c r="B32" s="2" t="s">
        <v>44</v>
      </c>
      <c r="C32" s="1" t="s">
        <v>198</v>
      </c>
      <c r="D32" s="1" t="s">
        <v>199</v>
      </c>
      <c r="E32" s="1" t="s">
        <v>157</v>
      </c>
      <c r="F32" s="1" t="s">
        <v>137</v>
      </c>
    </row>
    <row r="33">
      <c r="A33" s="6">
        <f t="shared" si="1"/>
        <v>32</v>
      </c>
      <c r="B33" s="2" t="s">
        <v>45</v>
      </c>
      <c r="C33" s="1" t="s">
        <v>200</v>
      </c>
      <c r="D33" s="1" t="s">
        <v>201</v>
      </c>
      <c r="E33" s="1" t="s">
        <v>157</v>
      </c>
      <c r="F33" s="1" t="s">
        <v>137</v>
      </c>
    </row>
    <row r="34">
      <c r="A34" s="6">
        <f t="shared" si="1"/>
        <v>33</v>
      </c>
      <c r="B34" s="2" t="s">
        <v>46</v>
      </c>
      <c r="C34" s="1" t="s">
        <v>202</v>
      </c>
      <c r="D34" s="1" t="s">
        <v>203</v>
      </c>
      <c r="E34" s="1" t="s">
        <v>136</v>
      </c>
      <c r="F34" s="1" t="s">
        <v>137</v>
      </c>
    </row>
    <row r="35">
      <c r="A35" s="6">
        <f t="shared" si="1"/>
        <v>34</v>
      </c>
      <c r="B35" s="2" t="s">
        <v>47</v>
      </c>
      <c r="C35" s="1" t="s">
        <v>204</v>
      </c>
      <c r="D35" s="1" t="s">
        <v>205</v>
      </c>
      <c r="E35" s="1" t="s">
        <v>136</v>
      </c>
      <c r="F35" s="1" t="s">
        <v>137</v>
      </c>
    </row>
    <row r="36">
      <c r="A36" s="6">
        <f t="shared" si="1"/>
        <v>35</v>
      </c>
      <c r="B36" s="2" t="s">
        <v>48</v>
      </c>
      <c r="C36" s="1" t="s">
        <v>206</v>
      </c>
      <c r="D36" s="1" t="s">
        <v>169</v>
      </c>
      <c r="E36" s="1" t="s">
        <v>157</v>
      </c>
      <c r="F36" s="1" t="s">
        <v>137</v>
      </c>
    </row>
    <row r="37">
      <c r="A37" s="6">
        <f t="shared" si="1"/>
        <v>36</v>
      </c>
      <c r="B37" s="2" t="s">
        <v>49</v>
      </c>
      <c r="C37" s="1" t="s">
        <v>207</v>
      </c>
      <c r="D37" s="1" t="s">
        <v>208</v>
      </c>
      <c r="E37" s="1" t="s">
        <v>157</v>
      </c>
      <c r="F37" s="1" t="s">
        <v>137</v>
      </c>
    </row>
    <row r="38">
      <c r="A38" s="6">
        <f t="shared" si="1"/>
        <v>37</v>
      </c>
      <c r="B38" s="2" t="s">
        <v>50</v>
      </c>
      <c r="C38" s="1" t="s">
        <v>209</v>
      </c>
      <c r="D38" s="1" t="s">
        <v>159</v>
      </c>
      <c r="E38" s="1" t="s">
        <v>157</v>
      </c>
      <c r="F38" s="1" t="s">
        <v>137</v>
      </c>
    </row>
    <row r="39">
      <c r="A39" s="6">
        <f t="shared" si="1"/>
        <v>38</v>
      </c>
      <c r="B39" s="2" t="s">
        <v>51</v>
      </c>
      <c r="C39" s="1" t="s">
        <v>210</v>
      </c>
      <c r="D39" s="1" t="s">
        <v>211</v>
      </c>
      <c r="E39" s="1" t="s">
        <v>140</v>
      </c>
      <c r="F39" s="1" t="s">
        <v>137</v>
      </c>
    </row>
    <row r="40">
      <c r="A40" s="6">
        <f t="shared" si="1"/>
        <v>39</v>
      </c>
      <c r="B40" s="2" t="s">
        <v>52</v>
      </c>
      <c r="C40" s="1" t="s">
        <v>212</v>
      </c>
      <c r="D40" s="1" t="s">
        <v>159</v>
      </c>
      <c r="E40" s="1" t="s">
        <v>157</v>
      </c>
      <c r="F40" s="1" t="s">
        <v>137</v>
      </c>
    </row>
    <row r="41">
      <c r="A41" s="6">
        <f t="shared" si="1"/>
        <v>40</v>
      </c>
      <c r="B41" s="2" t="s">
        <v>53</v>
      </c>
      <c r="C41" s="1" t="s">
        <v>213</v>
      </c>
      <c r="D41" s="1" t="s">
        <v>214</v>
      </c>
      <c r="E41" s="1" t="s">
        <v>140</v>
      </c>
      <c r="F41" s="1" t="s">
        <v>137</v>
      </c>
    </row>
    <row r="42">
      <c r="A42" s="6">
        <f t="shared" si="1"/>
        <v>41</v>
      </c>
      <c r="B42" s="2" t="s">
        <v>54</v>
      </c>
      <c r="C42" s="1" t="s">
        <v>215</v>
      </c>
      <c r="D42" s="1" t="s">
        <v>216</v>
      </c>
      <c r="E42" s="1" t="s">
        <v>157</v>
      </c>
      <c r="F42" s="1" t="s">
        <v>137</v>
      </c>
    </row>
    <row r="43">
      <c r="A43" s="6">
        <f t="shared" si="1"/>
        <v>42</v>
      </c>
      <c r="B43" s="2" t="s">
        <v>55</v>
      </c>
      <c r="C43" s="1" t="s">
        <v>217</v>
      </c>
      <c r="D43" s="1" t="s">
        <v>218</v>
      </c>
      <c r="E43" s="1" t="s">
        <v>140</v>
      </c>
      <c r="F43" s="1" t="s">
        <v>137</v>
      </c>
    </row>
    <row r="44">
      <c r="A44" s="6">
        <f t="shared" si="1"/>
        <v>43</v>
      </c>
      <c r="B44" s="2" t="s">
        <v>56</v>
      </c>
      <c r="C44" s="1" t="s">
        <v>219</v>
      </c>
      <c r="D44" s="1" t="s">
        <v>220</v>
      </c>
      <c r="E44" s="1" t="s">
        <v>140</v>
      </c>
      <c r="F44" s="1" t="s">
        <v>137</v>
      </c>
    </row>
    <row r="45">
      <c r="A45" s="6">
        <f t="shared" si="1"/>
        <v>44</v>
      </c>
      <c r="B45" s="2" t="s">
        <v>57</v>
      </c>
      <c r="C45" s="1" t="s">
        <v>221</v>
      </c>
      <c r="D45" s="1" t="s">
        <v>222</v>
      </c>
      <c r="E45" s="1" t="s">
        <v>136</v>
      </c>
      <c r="F45" s="1" t="s">
        <v>137</v>
      </c>
    </row>
    <row r="46">
      <c r="A46" s="6">
        <f t="shared" si="1"/>
        <v>45</v>
      </c>
      <c r="B46" s="2" t="s">
        <v>58</v>
      </c>
      <c r="C46" s="1" t="s">
        <v>223</v>
      </c>
      <c r="D46" s="1" t="s">
        <v>224</v>
      </c>
      <c r="E46" s="1" t="s">
        <v>140</v>
      </c>
      <c r="F46" s="1" t="s">
        <v>137</v>
      </c>
    </row>
    <row r="47">
      <c r="A47" s="6">
        <f t="shared" si="1"/>
        <v>46</v>
      </c>
      <c r="B47" s="2" t="s">
        <v>59</v>
      </c>
      <c r="C47" s="1" t="s">
        <v>225</v>
      </c>
      <c r="D47" s="1" t="s">
        <v>226</v>
      </c>
      <c r="E47" s="1" t="s">
        <v>136</v>
      </c>
      <c r="F47" s="1" t="s">
        <v>137</v>
      </c>
    </row>
    <row r="48">
      <c r="A48" s="6">
        <f t="shared" si="1"/>
        <v>47</v>
      </c>
      <c r="B48" s="2" t="s">
        <v>60</v>
      </c>
      <c r="C48" s="1" t="s">
        <v>227</v>
      </c>
      <c r="D48" s="1" t="s">
        <v>228</v>
      </c>
      <c r="E48" s="1" t="s">
        <v>157</v>
      </c>
      <c r="F48" s="1" t="s">
        <v>137</v>
      </c>
    </row>
    <row r="49">
      <c r="A49" s="6">
        <f t="shared" si="1"/>
        <v>48</v>
      </c>
      <c r="B49" s="2" t="s">
        <v>61</v>
      </c>
      <c r="C49" s="6" t="s">
        <v>229</v>
      </c>
      <c r="D49" s="1" t="s">
        <v>230</v>
      </c>
      <c r="E49" s="1" t="s">
        <v>140</v>
      </c>
      <c r="F49" s="1" t="s">
        <v>231</v>
      </c>
    </row>
    <row r="50">
      <c r="A50" s="6">
        <f t="shared" si="1"/>
        <v>49</v>
      </c>
      <c r="B50" s="2" t="s">
        <v>62</v>
      </c>
      <c r="D50" s="1" t="s">
        <v>232</v>
      </c>
      <c r="E50" s="1" t="s">
        <v>136</v>
      </c>
      <c r="F50" s="1" t="s">
        <v>137</v>
      </c>
    </row>
    <row r="51">
      <c r="A51" s="6">
        <f t="shared" si="1"/>
        <v>50</v>
      </c>
      <c r="B51" s="2" t="s">
        <v>63</v>
      </c>
      <c r="C51" s="1" t="s">
        <v>233</v>
      </c>
      <c r="D51" s="1" t="s">
        <v>234</v>
      </c>
      <c r="E51" s="1" t="s">
        <v>140</v>
      </c>
      <c r="F51" s="1" t="s">
        <v>137</v>
      </c>
    </row>
    <row r="52">
      <c r="A52" s="6">
        <f t="shared" si="1"/>
        <v>51</v>
      </c>
      <c r="B52" s="2" t="s">
        <v>64</v>
      </c>
      <c r="C52" s="1" t="s">
        <v>235</v>
      </c>
      <c r="D52" s="1" t="s">
        <v>236</v>
      </c>
      <c r="E52" s="1" t="s">
        <v>136</v>
      </c>
      <c r="F52" s="1" t="s">
        <v>137</v>
      </c>
    </row>
    <row r="53">
      <c r="A53" s="6">
        <f t="shared" si="1"/>
        <v>52</v>
      </c>
      <c r="B53" s="2" t="s">
        <v>65</v>
      </c>
      <c r="C53" s="1" t="s">
        <v>237</v>
      </c>
      <c r="D53" s="1" t="s">
        <v>238</v>
      </c>
      <c r="E53" s="1" t="s">
        <v>140</v>
      </c>
      <c r="F53" s="1" t="s">
        <v>137</v>
      </c>
    </row>
    <row r="54">
      <c r="A54" s="6">
        <f t="shared" si="1"/>
        <v>53</v>
      </c>
      <c r="B54" s="2" t="s">
        <v>66</v>
      </c>
      <c r="C54" s="1" t="s">
        <v>239</v>
      </c>
      <c r="D54" s="1" t="s">
        <v>234</v>
      </c>
      <c r="E54" s="1" t="s">
        <v>140</v>
      </c>
      <c r="F54" s="1" t="s">
        <v>137</v>
      </c>
    </row>
    <row r="55">
      <c r="A55" s="6">
        <f t="shared" si="1"/>
        <v>54</v>
      </c>
      <c r="B55" s="2" t="s">
        <v>67</v>
      </c>
      <c r="C55" s="1" t="s">
        <v>240</v>
      </c>
      <c r="D55" s="1" t="s">
        <v>241</v>
      </c>
      <c r="E55" s="1" t="s">
        <v>140</v>
      </c>
      <c r="F55" s="1" t="s">
        <v>231</v>
      </c>
    </row>
    <row r="56">
      <c r="A56" s="6">
        <f t="shared" si="1"/>
        <v>55</v>
      </c>
      <c r="B56" s="2" t="s">
        <v>68</v>
      </c>
      <c r="C56" s="1" t="s">
        <v>242</v>
      </c>
      <c r="D56" s="1" t="s">
        <v>243</v>
      </c>
      <c r="E56" s="1" t="s">
        <v>140</v>
      </c>
      <c r="F56" s="1" t="s">
        <v>137</v>
      </c>
    </row>
    <row r="57">
      <c r="A57" s="6">
        <f t="shared" si="1"/>
        <v>56</v>
      </c>
      <c r="B57" s="2" t="s">
        <v>69</v>
      </c>
      <c r="C57" s="1" t="s">
        <v>244</v>
      </c>
      <c r="D57" s="1" t="s">
        <v>245</v>
      </c>
      <c r="E57" s="1" t="s">
        <v>140</v>
      </c>
      <c r="F57" s="1" t="s">
        <v>137</v>
      </c>
      <c r="G57" s="1" t="s">
        <v>246</v>
      </c>
    </row>
    <row r="58">
      <c r="A58" s="6">
        <f t="shared" si="1"/>
        <v>57</v>
      </c>
      <c r="B58" s="2" t="s">
        <v>71</v>
      </c>
      <c r="C58" s="1" t="s">
        <v>247</v>
      </c>
      <c r="D58" s="1" t="s">
        <v>248</v>
      </c>
      <c r="E58" s="1" t="s">
        <v>140</v>
      </c>
      <c r="F58" s="1" t="s">
        <v>137</v>
      </c>
    </row>
    <row r="59">
      <c r="A59" s="6">
        <f t="shared" si="1"/>
        <v>58</v>
      </c>
      <c r="B59" s="2" t="s">
        <v>72</v>
      </c>
      <c r="C59" s="1" t="s">
        <v>249</v>
      </c>
      <c r="D59" s="1" t="s">
        <v>250</v>
      </c>
      <c r="E59" s="1" t="s">
        <v>157</v>
      </c>
      <c r="F59" s="1" t="s">
        <v>137</v>
      </c>
    </row>
    <row r="60">
      <c r="A60" s="6">
        <f t="shared" si="1"/>
        <v>59</v>
      </c>
      <c r="B60" s="2" t="s">
        <v>73</v>
      </c>
      <c r="C60" s="1" t="s">
        <v>251</v>
      </c>
      <c r="D60" s="1" t="s">
        <v>159</v>
      </c>
      <c r="E60" s="1" t="s">
        <v>157</v>
      </c>
      <c r="F60" s="1" t="s">
        <v>137</v>
      </c>
    </row>
    <row r="61">
      <c r="A61" s="6">
        <f t="shared" si="1"/>
        <v>60</v>
      </c>
      <c r="B61" s="2" t="s">
        <v>74</v>
      </c>
      <c r="C61" s="1" t="s">
        <v>252</v>
      </c>
      <c r="D61" s="1" t="s">
        <v>159</v>
      </c>
      <c r="E61" s="1" t="s">
        <v>157</v>
      </c>
      <c r="F61" s="1" t="s">
        <v>137</v>
      </c>
    </row>
    <row r="62">
      <c r="A62" s="6">
        <f t="shared" si="1"/>
        <v>61</v>
      </c>
      <c r="B62" s="2" t="s">
        <v>75</v>
      </c>
      <c r="C62" s="1" t="s">
        <v>253</v>
      </c>
      <c r="D62" s="1" t="s">
        <v>159</v>
      </c>
      <c r="E62" s="1" t="s">
        <v>157</v>
      </c>
      <c r="F62" s="1" t="s">
        <v>137</v>
      </c>
    </row>
    <row r="63">
      <c r="A63" s="6">
        <f t="shared" si="1"/>
        <v>62</v>
      </c>
      <c r="B63" s="2" t="s">
        <v>76</v>
      </c>
      <c r="C63" s="1" t="s">
        <v>254</v>
      </c>
      <c r="D63" s="1" t="s">
        <v>255</v>
      </c>
      <c r="E63" s="1" t="s">
        <v>136</v>
      </c>
      <c r="F63" s="1" t="s">
        <v>137</v>
      </c>
    </row>
    <row r="64">
      <c r="A64" s="6">
        <f t="shared" si="1"/>
        <v>63</v>
      </c>
      <c r="B64" s="2" t="s">
        <v>77</v>
      </c>
      <c r="C64" s="1" t="s">
        <v>256</v>
      </c>
      <c r="D64" s="1" t="s">
        <v>257</v>
      </c>
      <c r="E64" s="1" t="s">
        <v>140</v>
      </c>
      <c r="F64" s="1" t="s">
        <v>137</v>
      </c>
    </row>
    <row r="65">
      <c r="A65" s="6">
        <f t="shared" si="1"/>
        <v>64</v>
      </c>
      <c r="B65" s="2" t="s">
        <v>78</v>
      </c>
      <c r="C65" s="1" t="s">
        <v>258</v>
      </c>
      <c r="D65" s="1" t="s">
        <v>259</v>
      </c>
      <c r="E65" s="1" t="s">
        <v>140</v>
      </c>
      <c r="F65" s="1" t="s">
        <v>137</v>
      </c>
    </row>
    <row r="66">
      <c r="A66" s="6">
        <f t="shared" si="1"/>
        <v>65</v>
      </c>
      <c r="B66" s="2" t="s">
        <v>79</v>
      </c>
      <c r="C66" s="1" t="s">
        <v>260</v>
      </c>
      <c r="D66" s="1" t="s">
        <v>261</v>
      </c>
      <c r="E66" s="1" t="s">
        <v>136</v>
      </c>
      <c r="F66" s="1" t="s">
        <v>137</v>
      </c>
    </row>
    <row r="67">
      <c r="A67" s="6">
        <f t="shared" si="1"/>
        <v>66</v>
      </c>
      <c r="B67" s="2" t="s">
        <v>80</v>
      </c>
      <c r="C67" s="1" t="s">
        <v>262</v>
      </c>
      <c r="D67" s="1" t="s">
        <v>234</v>
      </c>
      <c r="E67" s="1" t="s">
        <v>140</v>
      </c>
      <c r="F67" s="1" t="s">
        <v>137</v>
      </c>
    </row>
    <row r="68">
      <c r="A68" s="6">
        <f t="shared" si="1"/>
        <v>67</v>
      </c>
      <c r="B68" s="2" t="s">
        <v>81</v>
      </c>
      <c r="C68" s="1" t="s">
        <v>263</v>
      </c>
      <c r="D68" s="1" t="s">
        <v>264</v>
      </c>
      <c r="E68" s="1" t="s">
        <v>157</v>
      </c>
      <c r="F68" s="1" t="s">
        <v>137</v>
      </c>
    </row>
    <row r="69">
      <c r="A69" s="6">
        <f t="shared" si="1"/>
        <v>68</v>
      </c>
      <c r="B69" s="2" t="s">
        <v>82</v>
      </c>
      <c r="C69" s="1" t="s">
        <v>265</v>
      </c>
      <c r="D69" s="1" t="s">
        <v>266</v>
      </c>
      <c r="E69" s="1" t="s">
        <v>140</v>
      </c>
      <c r="F69" s="1" t="s">
        <v>137</v>
      </c>
    </row>
    <row r="70">
      <c r="A70" s="6">
        <f t="shared" si="1"/>
        <v>69</v>
      </c>
      <c r="B70" s="2" t="s">
        <v>83</v>
      </c>
      <c r="C70" s="6" t="s">
        <v>267</v>
      </c>
      <c r="D70" s="1" t="s">
        <v>266</v>
      </c>
      <c r="E70" s="1" t="s">
        <v>140</v>
      </c>
      <c r="F70" s="1" t="s">
        <v>231</v>
      </c>
    </row>
    <row r="71">
      <c r="A71" s="6">
        <f t="shared" si="1"/>
        <v>70</v>
      </c>
      <c r="B71" s="2" t="s">
        <v>84</v>
      </c>
      <c r="C71" s="15" t="s">
        <v>268</v>
      </c>
      <c r="D71" s="6" t="s">
        <v>269</v>
      </c>
      <c r="E71" s="1" t="s">
        <v>157</v>
      </c>
      <c r="F71" s="1" t="s">
        <v>231</v>
      </c>
    </row>
    <row r="72">
      <c r="A72" s="6">
        <f t="shared" si="1"/>
        <v>71</v>
      </c>
      <c r="B72" s="2" t="s">
        <v>85</v>
      </c>
      <c r="C72" s="1" t="s">
        <v>270</v>
      </c>
      <c r="D72" s="1" t="s">
        <v>241</v>
      </c>
      <c r="E72" s="1" t="s">
        <v>157</v>
      </c>
      <c r="F72" s="1" t="s">
        <v>137</v>
      </c>
    </row>
    <row r="73">
      <c r="A73" s="6">
        <f t="shared" si="1"/>
        <v>72</v>
      </c>
      <c r="B73" s="2" t="s">
        <v>86</v>
      </c>
      <c r="C73" s="1" t="s">
        <v>271</v>
      </c>
      <c r="D73" s="1" t="s">
        <v>236</v>
      </c>
      <c r="E73" s="1" t="s">
        <v>136</v>
      </c>
      <c r="F73" s="1" t="s">
        <v>137</v>
      </c>
    </row>
    <row r="74">
      <c r="A74" s="6">
        <f t="shared" si="1"/>
        <v>73</v>
      </c>
      <c r="B74" s="2" t="s">
        <v>87</v>
      </c>
      <c r="D74" s="1" t="s">
        <v>272</v>
      </c>
      <c r="E74" s="1" t="s">
        <v>136</v>
      </c>
      <c r="F74" s="1" t="s">
        <v>137</v>
      </c>
    </row>
    <row r="75">
      <c r="A75" s="6">
        <f t="shared" si="1"/>
        <v>74</v>
      </c>
      <c r="B75" s="2" t="s">
        <v>88</v>
      </c>
      <c r="C75" s="1" t="s">
        <v>273</v>
      </c>
      <c r="D75" s="1" t="s">
        <v>274</v>
      </c>
      <c r="E75" s="1" t="s">
        <v>157</v>
      </c>
      <c r="F75" s="1" t="s">
        <v>137</v>
      </c>
    </row>
    <row r="76">
      <c r="A76" s="6">
        <f t="shared" si="1"/>
        <v>75</v>
      </c>
      <c r="B76" s="2" t="s">
        <v>89</v>
      </c>
      <c r="C76" s="1" t="s">
        <v>275</v>
      </c>
      <c r="D76" s="1" t="s">
        <v>274</v>
      </c>
      <c r="E76" s="1" t="s">
        <v>140</v>
      </c>
      <c r="F76" s="1" t="s">
        <v>137</v>
      </c>
    </row>
    <row r="77">
      <c r="A77" s="6">
        <f t="shared" si="1"/>
        <v>76</v>
      </c>
      <c r="B77" s="2" t="s">
        <v>90</v>
      </c>
      <c r="C77" s="6" t="s">
        <v>276</v>
      </c>
      <c r="D77" s="1" t="s">
        <v>266</v>
      </c>
      <c r="E77" s="1" t="s">
        <v>140</v>
      </c>
      <c r="F77" s="1" t="s">
        <v>231</v>
      </c>
    </row>
    <row r="78">
      <c r="A78" s="6">
        <f t="shared" si="1"/>
        <v>77</v>
      </c>
      <c r="B78" s="2" t="s">
        <v>91</v>
      </c>
      <c r="C78" s="1" t="s">
        <v>277</v>
      </c>
      <c r="D78" s="1" t="s">
        <v>278</v>
      </c>
      <c r="E78" s="1" t="s">
        <v>140</v>
      </c>
      <c r="F78" s="1" t="s">
        <v>137</v>
      </c>
    </row>
    <row r="79">
      <c r="A79" s="6">
        <f t="shared" si="1"/>
        <v>78</v>
      </c>
      <c r="B79" s="2" t="s">
        <v>92</v>
      </c>
      <c r="C79" s="6" t="s">
        <v>279</v>
      </c>
      <c r="D79" s="1" t="s">
        <v>280</v>
      </c>
      <c r="E79" s="1" t="s">
        <v>157</v>
      </c>
      <c r="F79" s="1" t="s">
        <v>231</v>
      </c>
    </row>
    <row r="80">
      <c r="A80" s="6">
        <f t="shared" si="1"/>
        <v>79</v>
      </c>
      <c r="B80" s="2" t="s">
        <v>93</v>
      </c>
      <c r="C80" s="6" t="s">
        <v>281</v>
      </c>
      <c r="D80" s="1" t="s">
        <v>282</v>
      </c>
      <c r="E80" s="1" t="s">
        <v>140</v>
      </c>
      <c r="F80" s="1" t="s">
        <v>231</v>
      </c>
    </row>
    <row r="81">
      <c r="A81" s="6">
        <f t="shared" si="1"/>
        <v>80</v>
      </c>
      <c r="B81" s="2" t="s">
        <v>94</v>
      </c>
      <c r="D81" s="1" t="s">
        <v>283</v>
      </c>
      <c r="E81" s="1" t="s">
        <v>136</v>
      </c>
      <c r="F81" s="1" t="s">
        <v>137</v>
      </c>
    </row>
    <row r="82">
      <c r="A82" s="6">
        <f t="shared" si="1"/>
        <v>81</v>
      </c>
      <c r="B82" s="2" t="s">
        <v>95</v>
      </c>
      <c r="C82" s="6" t="s">
        <v>284</v>
      </c>
      <c r="D82" s="1" t="s">
        <v>241</v>
      </c>
      <c r="E82" s="1" t="s">
        <v>140</v>
      </c>
      <c r="F82" s="1" t="s">
        <v>231</v>
      </c>
    </row>
    <row r="83">
      <c r="A83" s="6">
        <f t="shared" si="1"/>
        <v>82</v>
      </c>
      <c r="B83" s="2" t="s">
        <v>96</v>
      </c>
      <c r="C83" s="1" t="s">
        <v>251</v>
      </c>
      <c r="D83" s="1" t="s">
        <v>159</v>
      </c>
      <c r="E83" s="1" t="s">
        <v>157</v>
      </c>
      <c r="F83" s="1" t="s">
        <v>137</v>
      </c>
    </row>
    <row r="84">
      <c r="A84" s="6">
        <f t="shared" si="1"/>
        <v>83</v>
      </c>
      <c r="B84" s="2" t="s">
        <v>97</v>
      </c>
      <c r="C84" s="6" t="s">
        <v>285</v>
      </c>
      <c r="D84" s="1" t="s">
        <v>241</v>
      </c>
      <c r="E84" s="1" t="s">
        <v>140</v>
      </c>
      <c r="F84" s="1" t="s">
        <v>231</v>
      </c>
    </row>
    <row r="85">
      <c r="A85" s="6">
        <f t="shared" si="1"/>
        <v>84</v>
      </c>
      <c r="B85" s="2" t="s">
        <v>98</v>
      </c>
      <c r="C85" s="6" t="s">
        <v>286</v>
      </c>
      <c r="D85" s="1" t="s">
        <v>161</v>
      </c>
      <c r="E85" s="1" t="s">
        <v>157</v>
      </c>
      <c r="F85" s="1" t="s">
        <v>231</v>
      </c>
    </row>
    <row r="86">
      <c r="A86" s="6">
        <f t="shared" si="1"/>
        <v>85</v>
      </c>
      <c r="B86" s="2" t="s">
        <v>99</v>
      </c>
      <c r="C86" s="1" t="s">
        <v>287</v>
      </c>
      <c r="D86" s="1" t="s">
        <v>288</v>
      </c>
      <c r="E86" s="1" t="s">
        <v>157</v>
      </c>
      <c r="F86" s="1" t="s">
        <v>137</v>
      </c>
    </row>
    <row r="87">
      <c r="A87" s="6">
        <f t="shared" si="1"/>
        <v>86</v>
      </c>
      <c r="B87" s="2" t="s">
        <v>100</v>
      </c>
      <c r="C87" s="1" t="s">
        <v>289</v>
      </c>
      <c r="D87" s="1" t="s">
        <v>290</v>
      </c>
      <c r="E87" s="1" t="s">
        <v>140</v>
      </c>
      <c r="F87" s="1" t="s">
        <v>137</v>
      </c>
    </row>
    <row r="88">
      <c r="A88" s="6">
        <f t="shared" si="1"/>
        <v>87</v>
      </c>
      <c r="B88" s="2" t="s">
        <v>101</v>
      </c>
      <c r="C88" s="1" t="s">
        <v>291</v>
      </c>
      <c r="D88" s="1" t="s">
        <v>159</v>
      </c>
      <c r="E88" s="1" t="s">
        <v>157</v>
      </c>
      <c r="F88" s="1" t="s">
        <v>137</v>
      </c>
    </row>
    <row r="89">
      <c r="A89" s="6">
        <f t="shared" si="1"/>
        <v>88</v>
      </c>
      <c r="B89" s="2" t="s">
        <v>102</v>
      </c>
      <c r="C89" s="1" t="s">
        <v>292</v>
      </c>
      <c r="D89" s="1" t="s">
        <v>150</v>
      </c>
      <c r="E89" s="1" t="s">
        <v>140</v>
      </c>
      <c r="F89" s="1" t="s">
        <v>137</v>
      </c>
    </row>
    <row r="90">
      <c r="A90" s="6">
        <f t="shared" si="1"/>
        <v>89</v>
      </c>
      <c r="B90" s="2" t="s">
        <v>103</v>
      </c>
      <c r="C90" s="1" t="s">
        <v>293</v>
      </c>
      <c r="D90" s="1" t="s">
        <v>150</v>
      </c>
      <c r="E90" s="1" t="s">
        <v>140</v>
      </c>
      <c r="F90" s="1" t="s">
        <v>137</v>
      </c>
    </row>
    <row r="91">
      <c r="A91" s="6">
        <f t="shared" si="1"/>
        <v>90</v>
      </c>
      <c r="B91" s="2" t="s">
        <v>104</v>
      </c>
      <c r="C91" s="1" t="s">
        <v>294</v>
      </c>
      <c r="D91" s="1" t="s">
        <v>295</v>
      </c>
      <c r="E91" s="1" t="s">
        <v>136</v>
      </c>
      <c r="F91" s="1" t="s">
        <v>137</v>
      </c>
    </row>
    <row r="92">
      <c r="A92" s="6">
        <f t="shared" si="1"/>
        <v>91</v>
      </c>
      <c r="B92" s="2" t="s">
        <v>105</v>
      </c>
      <c r="C92" s="1" t="s">
        <v>296</v>
      </c>
      <c r="D92" s="1" t="s">
        <v>250</v>
      </c>
      <c r="E92" s="1" t="s">
        <v>157</v>
      </c>
      <c r="F92" s="1" t="s">
        <v>137</v>
      </c>
      <c r="G92" s="1" t="s">
        <v>246</v>
      </c>
    </row>
    <row r="93">
      <c r="A93" s="6">
        <f t="shared" si="1"/>
        <v>92</v>
      </c>
      <c r="B93" s="2" t="s">
        <v>106</v>
      </c>
      <c r="C93" s="6" t="s">
        <v>297</v>
      </c>
      <c r="D93" s="1" t="s">
        <v>298</v>
      </c>
      <c r="E93" s="1" t="s">
        <v>140</v>
      </c>
      <c r="F93" s="1" t="s">
        <v>231</v>
      </c>
    </row>
    <row r="94">
      <c r="A94" s="6">
        <f t="shared" si="1"/>
        <v>93</v>
      </c>
      <c r="B94" s="2" t="s">
        <v>107</v>
      </c>
      <c r="C94" s="6" t="s">
        <v>299</v>
      </c>
      <c r="D94" s="1" t="s">
        <v>300</v>
      </c>
      <c r="E94" s="1" t="s">
        <v>157</v>
      </c>
      <c r="F94" s="1" t="s">
        <v>231</v>
      </c>
    </row>
    <row r="95">
      <c r="A95" s="6">
        <f t="shared" si="1"/>
        <v>94</v>
      </c>
      <c r="B95" s="2" t="s">
        <v>108</v>
      </c>
      <c r="C95" s="6" t="s">
        <v>301</v>
      </c>
      <c r="D95" s="1" t="s">
        <v>302</v>
      </c>
      <c r="E95" s="1" t="s">
        <v>140</v>
      </c>
      <c r="F95" s="1" t="s">
        <v>231</v>
      </c>
    </row>
    <row r="96">
      <c r="A96" s="6">
        <f t="shared" si="1"/>
        <v>95</v>
      </c>
      <c r="B96" s="2" t="s">
        <v>109</v>
      </c>
      <c r="D96" s="1" t="s">
        <v>272</v>
      </c>
      <c r="E96" s="1" t="s">
        <v>136</v>
      </c>
      <c r="F96" s="1" t="s">
        <v>137</v>
      </c>
    </row>
    <row r="97">
      <c r="A97" s="6">
        <f t="shared" si="1"/>
        <v>96</v>
      </c>
      <c r="B97" s="2" t="s">
        <v>110</v>
      </c>
      <c r="C97" s="1" t="s">
        <v>303</v>
      </c>
      <c r="D97" s="1" t="s">
        <v>150</v>
      </c>
      <c r="E97" s="1" t="s">
        <v>140</v>
      </c>
      <c r="F97" s="1" t="s">
        <v>137</v>
      </c>
    </row>
    <row r="98">
      <c r="A98" s="6">
        <f t="shared" si="1"/>
        <v>97</v>
      </c>
      <c r="B98" s="2" t="s">
        <v>111</v>
      </c>
      <c r="C98" s="6" t="s">
        <v>304</v>
      </c>
      <c r="D98" s="1" t="s">
        <v>305</v>
      </c>
      <c r="E98" s="1" t="s">
        <v>140</v>
      </c>
      <c r="F98" s="1" t="s">
        <v>231</v>
      </c>
    </row>
    <row r="99">
      <c r="A99" s="6">
        <f t="shared" si="1"/>
        <v>98</v>
      </c>
      <c r="B99" s="2" t="s">
        <v>112</v>
      </c>
      <c r="C99" s="1" t="s">
        <v>306</v>
      </c>
      <c r="D99" s="1" t="s">
        <v>169</v>
      </c>
      <c r="E99" s="1" t="s">
        <v>157</v>
      </c>
      <c r="F99" s="1" t="s">
        <v>137</v>
      </c>
    </row>
    <row r="100">
      <c r="A100" s="6">
        <f t="shared" si="1"/>
        <v>99</v>
      </c>
      <c r="B100" s="2" t="s">
        <v>113</v>
      </c>
      <c r="C100" s="1" t="s">
        <v>307</v>
      </c>
      <c r="D100" s="1" t="s">
        <v>282</v>
      </c>
      <c r="E100" s="1" t="s">
        <v>136</v>
      </c>
      <c r="F100" s="1" t="s">
        <v>137</v>
      </c>
    </row>
    <row r="101">
      <c r="A101" s="6">
        <f t="shared" si="1"/>
        <v>100</v>
      </c>
      <c r="B101" s="2" t="s">
        <v>114</v>
      </c>
      <c r="C101" s="6" t="s">
        <v>308</v>
      </c>
      <c r="D101" s="1" t="s">
        <v>159</v>
      </c>
      <c r="E101" s="1" t="s">
        <v>157</v>
      </c>
      <c r="F101" s="1" t="s">
        <v>231</v>
      </c>
    </row>
    <row r="102">
      <c r="A102" s="6">
        <f t="shared" si="1"/>
        <v>101</v>
      </c>
      <c r="B102" s="2" t="s">
        <v>115</v>
      </c>
      <c r="C102" s="1" t="s">
        <v>309</v>
      </c>
      <c r="D102" s="1" t="s">
        <v>150</v>
      </c>
      <c r="E102" s="1" t="s">
        <v>140</v>
      </c>
      <c r="F102" s="1" t="s">
        <v>137</v>
      </c>
    </row>
    <row r="103">
      <c r="A103" s="6">
        <f t="shared" si="1"/>
        <v>102</v>
      </c>
      <c r="B103" s="2" t="s">
        <v>116</v>
      </c>
      <c r="C103" s="6" t="s">
        <v>310</v>
      </c>
      <c r="D103" s="1" t="s">
        <v>311</v>
      </c>
      <c r="E103" s="1" t="s">
        <v>140</v>
      </c>
      <c r="F103" s="1" t="s">
        <v>231</v>
      </c>
    </row>
    <row r="104">
      <c r="A104" s="6">
        <f t="shared" si="1"/>
        <v>103</v>
      </c>
      <c r="B104" s="2" t="s">
        <v>117</v>
      </c>
      <c r="C104" s="1" t="s">
        <v>312</v>
      </c>
      <c r="D104" s="1" t="s">
        <v>313</v>
      </c>
      <c r="E104" s="1" t="s">
        <v>157</v>
      </c>
      <c r="F104" s="1" t="s">
        <v>137</v>
      </c>
    </row>
    <row r="105">
      <c r="A105" s="6">
        <f t="shared" si="1"/>
        <v>104</v>
      </c>
      <c r="B105" s="2" t="s">
        <v>118</v>
      </c>
      <c r="C105" s="16" t="s">
        <v>314</v>
      </c>
      <c r="D105" s="1" t="s">
        <v>315</v>
      </c>
      <c r="E105" s="1" t="s">
        <v>140</v>
      </c>
      <c r="F105" s="1" t="s">
        <v>231</v>
      </c>
    </row>
    <row r="106">
      <c r="A106" s="6">
        <f t="shared" si="1"/>
        <v>105</v>
      </c>
      <c r="B106" s="2" t="s">
        <v>119</v>
      </c>
      <c r="C106" s="1" t="s">
        <v>316</v>
      </c>
      <c r="D106" s="1" t="s">
        <v>317</v>
      </c>
      <c r="E106" s="1" t="s">
        <v>136</v>
      </c>
      <c r="F106" s="1" t="s">
        <v>137</v>
      </c>
    </row>
    <row r="107">
      <c r="A107" s="6">
        <f t="shared" si="1"/>
        <v>106</v>
      </c>
      <c r="B107" s="2" t="s">
        <v>120</v>
      </c>
      <c r="C107" s="6" t="s">
        <v>318</v>
      </c>
      <c r="D107" s="1" t="s">
        <v>319</v>
      </c>
      <c r="E107" s="1" t="s">
        <v>136</v>
      </c>
      <c r="F107" s="1" t="s">
        <v>231</v>
      </c>
    </row>
    <row r="108">
      <c r="A108" s="6">
        <f t="shared" si="1"/>
        <v>107</v>
      </c>
      <c r="B108" s="2" t="s">
        <v>121</v>
      </c>
      <c r="C108" s="1" t="s">
        <v>320</v>
      </c>
      <c r="D108" s="1" t="s">
        <v>321</v>
      </c>
      <c r="E108" s="1" t="s">
        <v>140</v>
      </c>
      <c r="F108" s="1" t="s">
        <v>137</v>
      </c>
    </row>
    <row r="109">
      <c r="A109" s="6">
        <f t="shared" si="1"/>
        <v>108</v>
      </c>
      <c r="B109" s="2" t="s">
        <v>122</v>
      </c>
      <c r="D109" s="1" t="s">
        <v>272</v>
      </c>
      <c r="E109" s="1" t="s">
        <v>136</v>
      </c>
      <c r="F109" s="1" t="s">
        <v>137</v>
      </c>
    </row>
    <row r="110">
      <c r="A110" s="6">
        <f t="shared" si="1"/>
        <v>109</v>
      </c>
      <c r="B110" s="2" t="s">
        <v>123</v>
      </c>
      <c r="C110" s="1" t="s">
        <v>322</v>
      </c>
      <c r="D110" s="1" t="s">
        <v>323</v>
      </c>
      <c r="E110" s="1" t="s">
        <v>136</v>
      </c>
      <c r="F110" s="1" t="s">
        <v>137</v>
      </c>
    </row>
    <row r="111">
      <c r="A111" s="6">
        <f t="shared" si="1"/>
        <v>110</v>
      </c>
      <c r="B111" s="2" t="s">
        <v>125</v>
      </c>
      <c r="C111" s="1" t="s">
        <v>324</v>
      </c>
      <c r="D111" s="1" t="s">
        <v>150</v>
      </c>
      <c r="E111" s="1" t="s">
        <v>140</v>
      </c>
      <c r="F111" s="1" t="s">
        <v>137</v>
      </c>
    </row>
    <row r="112">
      <c r="A112" s="6">
        <f t="shared" si="1"/>
        <v>111</v>
      </c>
      <c r="B112" s="2" t="s">
        <v>126</v>
      </c>
      <c r="C112" s="17" t="s">
        <v>325</v>
      </c>
      <c r="D112" s="1" t="s">
        <v>326</v>
      </c>
      <c r="E112" s="1" t="s">
        <v>157</v>
      </c>
      <c r="F112" s="1" t="s">
        <v>231</v>
      </c>
    </row>
    <row r="113">
      <c r="A113" s="6">
        <f t="shared" si="1"/>
        <v>112</v>
      </c>
      <c r="B113" s="2" t="s">
        <v>127</v>
      </c>
      <c r="C113" s="17" t="s">
        <v>327</v>
      </c>
      <c r="D113" s="1" t="s">
        <v>328</v>
      </c>
      <c r="E113" s="1" t="s">
        <v>157</v>
      </c>
      <c r="F113" s="1" t="s">
        <v>231</v>
      </c>
    </row>
    <row r="114">
      <c r="A114" s="6">
        <f t="shared" si="1"/>
        <v>113</v>
      </c>
      <c r="B114" s="2" t="s">
        <v>128</v>
      </c>
      <c r="C114" s="6" t="s">
        <v>329</v>
      </c>
      <c r="D114" s="1" t="s">
        <v>330</v>
      </c>
      <c r="E114" s="1" t="s">
        <v>157</v>
      </c>
      <c r="F114" s="1" t="s">
        <v>231</v>
      </c>
    </row>
    <row r="115">
      <c r="A115" s="6">
        <f t="shared" si="1"/>
        <v>114</v>
      </c>
      <c r="B115" s="6" t="s">
        <v>129</v>
      </c>
      <c r="C115" s="6" t="s">
        <v>331</v>
      </c>
      <c r="D115" s="18" t="s">
        <v>332</v>
      </c>
      <c r="E115" s="1" t="s">
        <v>140</v>
      </c>
      <c r="F115" s="1" t="s">
        <v>231</v>
      </c>
    </row>
    <row r="116">
      <c r="A116" s="6">
        <f t="shared" si="1"/>
        <v>115</v>
      </c>
      <c r="B116" s="11"/>
    </row>
    <row r="117">
      <c r="A117" s="6">
        <f t="shared" si="1"/>
        <v>116</v>
      </c>
      <c r="B117" s="11"/>
    </row>
    <row r="118">
      <c r="A118" s="6">
        <f t="shared" si="1"/>
        <v>117</v>
      </c>
      <c r="B118" s="11"/>
    </row>
    <row r="119">
      <c r="A119" s="6">
        <f t="shared" si="1"/>
        <v>118</v>
      </c>
      <c r="B119" s="11"/>
    </row>
    <row r="120">
      <c r="A120" s="6">
        <f t="shared" si="1"/>
        <v>119</v>
      </c>
      <c r="B120" s="11"/>
    </row>
    <row r="121">
      <c r="A121" s="6">
        <f t="shared" si="1"/>
        <v>120</v>
      </c>
      <c r="B121" s="11"/>
    </row>
    <row r="122">
      <c r="A122" s="6">
        <f t="shared" si="1"/>
        <v>121</v>
      </c>
      <c r="B122" s="11"/>
    </row>
    <row r="123">
      <c r="A123" s="6">
        <f t="shared" si="1"/>
        <v>122</v>
      </c>
      <c r="B123" s="11"/>
    </row>
    <row r="124">
      <c r="A124" s="6">
        <f t="shared" si="1"/>
        <v>123</v>
      </c>
      <c r="B124" s="11"/>
    </row>
    <row r="125">
      <c r="A125" s="6">
        <f t="shared" si="1"/>
        <v>124</v>
      </c>
      <c r="B125" s="11"/>
    </row>
    <row r="126">
      <c r="A126" s="6">
        <f t="shared" si="1"/>
        <v>125</v>
      </c>
      <c r="B126" s="11"/>
    </row>
    <row r="127">
      <c r="A127" s="6">
        <f t="shared" si="1"/>
        <v>126</v>
      </c>
      <c r="B127" s="11"/>
    </row>
    <row r="128">
      <c r="A128" s="6">
        <f t="shared" si="1"/>
        <v>127</v>
      </c>
      <c r="B128" s="11"/>
    </row>
    <row r="129">
      <c r="A129" s="6">
        <f t="shared" si="1"/>
        <v>128</v>
      </c>
      <c r="B129" s="11"/>
    </row>
    <row r="130">
      <c r="A130" s="6">
        <f t="shared" si="1"/>
        <v>129</v>
      </c>
      <c r="B130" s="11"/>
    </row>
    <row r="131">
      <c r="A131" s="6">
        <f t="shared" si="1"/>
        <v>130</v>
      </c>
      <c r="B131" s="11"/>
    </row>
    <row r="132">
      <c r="A132" s="6">
        <f t="shared" si="1"/>
        <v>131</v>
      </c>
      <c r="B132" s="11"/>
    </row>
    <row r="133">
      <c r="A133" s="6">
        <f t="shared" si="1"/>
        <v>132</v>
      </c>
      <c r="B133" s="11"/>
    </row>
    <row r="134">
      <c r="A134" s="6">
        <f t="shared" si="1"/>
        <v>133</v>
      </c>
      <c r="B134" s="14"/>
    </row>
    <row r="135">
      <c r="A135" s="6">
        <f t="shared" si="1"/>
        <v>134</v>
      </c>
      <c r="B135" s="14"/>
    </row>
    <row r="136">
      <c r="A136" s="6">
        <f t="shared" si="1"/>
        <v>135</v>
      </c>
      <c r="B136" s="14"/>
    </row>
    <row r="137">
      <c r="A137" s="6">
        <f t="shared" si="1"/>
        <v>136</v>
      </c>
      <c r="B137" s="14"/>
    </row>
    <row r="138">
      <c r="A138" s="6">
        <f t="shared" si="1"/>
        <v>137</v>
      </c>
      <c r="B138" s="14"/>
    </row>
    <row r="139">
      <c r="A139" s="6">
        <f t="shared" si="1"/>
        <v>138</v>
      </c>
      <c r="B139" s="14"/>
    </row>
    <row r="140">
      <c r="A140" s="6">
        <f t="shared" si="1"/>
        <v>139</v>
      </c>
      <c r="B140" s="14"/>
    </row>
    <row r="141">
      <c r="A141" s="6">
        <f t="shared" si="1"/>
        <v>140</v>
      </c>
      <c r="B141" s="14"/>
    </row>
    <row r="142">
      <c r="A142" s="6">
        <f t="shared" si="1"/>
        <v>141</v>
      </c>
      <c r="B142" s="14"/>
    </row>
    <row r="143">
      <c r="A143" s="6">
        <f t="shared" si="1"/>
        <v>142</v>
      </c>
      <c r="B143" s="14"/>
    </row>
    <row r="144">
      <c r="A144" s="6">
        <f t="shared" si="1"/>
        <v>143</v>
      </c>
      <c r="B144" s="14"/>
    </row>
    <row r="145">
      <c r="A145" s="6">
        <f t="shared" si="1"/>
        <v>144</v>
      </c>
      <c r="B145" s="14"/>
    </row>
    <row r="146">
      <c r="A146" s="6">
        <f t="shared" si="1"/>
        <v>145</v>
      </c>
      <c r="B146" s="14"/>
    </row>
    <row r="147">
      <c r="A147" s="14"/>
      <c r="B147" s="14"/>
    </row>
    <row r="148">
      <c r="A148" s="14"/>
      <c r="B148" s="14"/>
    </row>
    <row r="149">
      <c r="A149" s="14"/>
      <c r="B149" s="14"/>
    </row>
    <row r="150">
      <c r="A150" s="14"/>
      <c r="B150" s="14"/>
    </row>
    <row r="151">
      <c r="A151" s="14"/>
      <c r="B151" s="14"/>
    </row>
    <row r="152">
      <c r="A152" s="14"/>
      <c r="B152" s="14"/>
    </row>
    <row r="153">
      <c r="A153" s="14"/>
      <c r="B153" s="14"/>
    </row>
    <row r="167">
      <c r="A167" s="14"/>
      <c r="B167" s="14"/>
    </row>
    <row r="168">
      <c r="A168" s="14"/>
      <c r="B168" s="14"/>
    </row>
    <row r="169">
      <c r="A169" s="14"/>
      <c r="B169" s="14"/>
    </row>
    <row r="170">
      <c r="A170" s="14"/>
      <c r="B170" s="14"/>
    </row>
    <row r="171">
      <c r="A171" s="14"/>
      <c r="B171" s="14"/>
    </row>
    <row r="172">
      <c r="A172" s="14"/>
      <c r="B172" s="14"/>
    </row>
    <row r="173">
      <c r="A173" s="14"/>
      <c r="B173" s="14"/>
    </row>
    <row r="174">
      <c r="A174" s="14"/>
      <c r="B174" s="14"/>
    </row>
    <row r="175">
      <c r="A175" s="14"/>
      <c r="B175" s="14"/>
    </row>
    <row r="176">
      <c r="A176" s="14"/>
      <c r="B176" s="14"/>
    </row>
    <row r="177">
      <c r="A177" s="14"/>
      <c r="B177" s="14"/>
    </row>
    <row r="178">
      <c r="A178" s="14"/>
      <c r="B178" s="14"/>
    </row>
    <row r="179">
      <c r="A179" s="14"/>
      <c r="B179" s="14"/>
    </row>
    <row r="180">
      <c r="A180" s="14"/>
      <c r="B180" s="14"/>
    </row>
    <row r="181">
      <c r="A181" s="14"/>
      <c r="B181" s="14"/>
    </row>
    <row r="182">
      <c r="A182" s="14"/>
      <c r="B182" s="14"/>
    </row>
    <row r="183">
      <c r="A183" s="14"/>
      <c r="B183" s="14"/>
    </row>
    <row r="184">
      <c r="A184" s="14"/>
      <c r="B184" s="14"/>
    </row>
    <row r="185">
      <c r="A185" s="14"/>
      <c r="B185" s="14"/>
    </row>
    <row r="186">
      <c r="A186" s="14"/>
      <c r="B186" s="14"/>
    </row>
    <row r="187">
      <c r="A187" s="14"/>
      <c r="B187" s="14"/>
    </row>
    <row r="188">
      <c r="A188" s="14"/>
      <c r="B188" s="14"/>
    </row>
    <row r="189">
      <c r="A189" s="14"/>
      <c r="B189" s="14"/>
    </row>
    <row r="190">
      <c r="A190" s="14"/>
      <c r="B190" s="14"/>
    </row>
    <row r="191">
      <c r="A191" s="14"/>
      <c r="B191" s="14"/>
    </row>
    <row r="192">
      <c r="A192" s="14"/>
      <c r="B192" s="14"/>
    </row>
    <row r="193">
      <c r="A193" s="14"/>
      <c r="B193" s="14"/>
    </row>
    <row r="194">
      <c r="A194" s="14"/>
      <c r="B194" s="14"/>
    </row>
    <row r="195">
      <c r="A195" s="14"/>
      <c r="B195" s="14"/>
    </row>
    <row r="196">
      <c r="A196" s="14"/>
      <c r="B196" s="14"/>
    </row>
    <row r="197">
      <c r="A197" s="14"/>
      <c r="B197" s="14"/>
    </row>
    <row r="198">
      <c r="A198" s="14"/>
      <c r="B198" s="14"/>
    </row>
    <row r="199">
      <c r="A199" s="14"/>
      <c r="B199" s="14"/>
    </row>
    <row r="200">
      <c r="A200" s="14"/>
      <c r="B200" s="14"/>
    </row>
    <row r="201">
      <c r="A201" s="14"/>
      <c r="B201" s="14"/>
    </row>
    <row r="202">
      <c r="A202" s="14"/>
      <c r="B202" s="14"/>
    </row>
    <row r="203">
      <c r="A203" s="14"/>
      <c r="B203" s="14"/>
    </row>
    <row r="204">
      <c r="A204" s="14"/>
      <c r="B204" s="14"/>
    </row>
    <row r="205">
      <c r="A205" s="14"/>
      <c r="B205" s="14"/>
    </row>
    <row r="206">
      <c r="A206" s="14"/>
      <c r="B206" s="14"/>
    </row>
    <row r="207">
      <c r="A207" s="14"/>
      <c r="B207" s="14"/>
    </row>
    <row r="208">
      <c r="A208" s="14"/>
      <c r="B208" s="14"/>
    </row>
    <row r="209">
      <c r="A209" s="14"/>
      <c r="B209" s="14"/>
    </row>
    <row r="210">
      <c r="A210" s="14"/>
      <c r="B210" s="14"/>
    </row>
    <row r="211">
      <c r="A211" s="14"/>
      <c r="B211" s="14"/>
    </row>
    <row r="212">
      <c r="A212" s="14"/>
      <c r="B212" s="14"/>
    </row>
    <row r="213">
      <c r="A213" s="14"/>
      <c r="B213" s="14"/>
    </row>
    <row r="214">
      <c r="A214" s="14"/>
      <c r="B214" s="14"/>
    </row>
    <row r="215">
      <c r="A215" s="14"/>
      <c r="B215" s="14"/>
    </row>
    <row r="216">
      <c r="A216" s="14"/>
      <c r="B216" s="14"/>
    </row>
    <row r="217">
      <c r="A217" s="14"/>
      <c r="B217" s="14"/>
    </row>
    <row r="218">
      <c r="A218" s="14"/>
      <c r="B218" s="14"/>
    </row>
    <row r="219">
      <c r="A219" s="14"/>
      <c r="B219" s="14"/>
    </row>
    <row r="220">
      <c r="A220" s="14"/>
      <c r="B220" s="14"/>
    </row>
    <row r="221">
      <c r="A221" s="14"/>
      <c r="B221" s="14"/>
    </row>
    <row r="222">
      <c r="A222" s="14"/>
      <c r="B222" s="14"/>
    </row>
    <row r="223">
      <c r="A223" s="14"/>
      <c r="B223" s="14"/>
    </row>
    <row r="224">
      <c r="A224" s="14"/>
      <c r="B224" s="14"/>
    </row>
    <row r="225">
      <c r="A225" s="14"/>
      <c r="B225" s="14"/>
    </row>
    <row r="226">
      <c r="A226" s="14"/>
      <c r="B226" s="14"/>
    </row>
    <row r="227">
      <c r="A227" s="14"/>
      <c r="B227" s="14"/>
    </row>
    <row r="228">
      <c r="A228" s="14"/>
      <c r="B228" s="14"/>
    </row>
    <row r="229">
      <c r="A229" s="14"/>
      <c r="B229" s="14"/>
    </row>
    <row r="230">
      <c r="A230" s="14"/>
      <c r="B230" s="14"/>
    </row>
    <row r="231">
      <c r="A231" s="14"/>
      <c r="B231" s="14"/>
    </row>
    <row r="232">
      <c r="A232" s="14"/>
      <c r="B232" s="14"/>
    </row>
    <row r="233">
      <c r="A233" s="14"/>
      <c r="B233" s="14"/>
    </row>
    <row r="234">
      <c r="A234" s="14"/>
      <c r="B234" s="14"/>
    </row>
    <row r="235">
      <c r="A235" s="14"/>
      <c r="B235" s="14"/>
    </row>
    <row r="236">
      <c r="A236" s="14"/>
      <c r="B236" s="14"/>
    </row>
    <row r="237">
      <c r="A237" s="14"/>
      <c r="B237" s="14"/>
    </row>
    <row r="238">
      <c r="A238" s="14"/>
      <c r="B238" s="14"/>
    </row>
    <row r="239">
      <c r="A239" s="14"/>
      <c r="B239" s="14"/>
    </row>
    <row r="240">
      <c r="A240" s="14"/>
      <c r="B240" s="14"/>
    </row>
    <row r="241">
      <c r="A241" s="14"/>
      <c r="B241" s="14"/>
    </row>
    <row r="242">
      <c r="A242" s="14"/>
      <c r="B242" s="14"/>
    </row>
    <row r="243">
      <c r="A243" s="14"/>
      <c r="B243" s="14"/>
    </row>
    <row r="244">
      <c r="A244" s="14"/>
      <c r="B244" s="14"/>
    </row>
    <row r="245">
      <c r="A245" s="14"/>
      <c r="B245" s="14"/>
    </row>
    <row r="246">
      <c r="A246" s="14"/>
      <c r="B246" s="14"/>
    </row>
    <row r="247">
      <c r="A247" s="14"/>
      <c r="B247" s="14"/>
    </row>
    <row r="248">
      <c r="A248" s="14"/>
      <c r="B248" s="14"/>
    </row>
    <row r="249">
      <c r="A249" s="14"/>
      <c r="B249" s="14"/>
    </row>
    <row r="250">
      <c r="A250" s="14"/>
      <c r="B250" s="14"/>
    </row>
    <row r="251">
      <c r="A251" s="14"/>
      <c r="B251" s="14"/>
    </row>
    <row r="252">
      <c r="A252" s="14"/>
      <c r="B252" s="14"/>
    </row>
    <row r="253">
      <c r="A253" s="14"/>
      <c r="B253" s="14"/>
    </row>
    <row r="254">
      <c r="A254" s="14"/>
      <c r="B254" s="14"/>
    </row>
    <row r="255">
      <c r="A255" s="14"/>
      <c r="B255" s="14"/>
    </row>
    <row r="256">
      <c r="A256" s="14"/>
      <c r="B256" s="14"/>
    </row>
    <row r="257">
      <c r="A257" s="14"/>
      <c r="B257" s="14"/>
    </row>
    <row r="258">
      <c r="A258" s="14"/>
      <c r="B258" s="14"/>
    </row>
    <row r="259">
      <c r="A259" s="14"/>
      <c r="B259" s="14"/>
    </row>
    <row r="260">
      <c r="A260" s="14"/>
      <c r="B260" s="14"/>
    </row>
    <row r="261">
      <c r="A261" s="14"/>
      <c r="B261" s="14"/>
    </row>
    <row r="262">
      <c r="A262" s="14"/>
      <c r="B262" s="14"/>
    </row>
    <row r="263">
      <c r="A263" s="14"/>
      <c r="B263" s="14"/>
    </row>
    <row r="264">
      <c r="A264" s="14"/>
      <c r="B264" s="14"/>
    </row>
    <row r="265">
      <c r="A265" s="14"/>
      <c r="B265" s="14"/>
    </row>
    <row r="266">
      <c r="A266" s="14"/>
      <c r="B266" s="14"/>
    </row>
    <row r="267">
      <c r="A267" s="14"/>
      <c r="B267" s="14"/>
    </row>
    <row r="268">
      <c r="A268" s="14"/>
      <c r="B268" s="14"/>
    </row>
    <row r="269">
      <c r="A269" s="14"/>
      <c r="B269" s="14"/>
    </row>
    <row r="270">
      <c r="A270" s="14"/>
      <c r="B270" s="14"/>
    </row>
    <row r="271">
      <c r="A271" s="14"/>
      <c r="B271" s="14"/>
    </row>
    <row r="272">
      <c r="A272" s="14"/>
      <c r="B272" s="14"/>
    </row>
    <row r="273">
      <c r="A273" s="14"/>
      <c r="B273" s="14"/>
    </row>
    <row r="274">
      <c r="A274" s="14"/>
      <c r="B274" s="14"/>
    </row>
    <row r="275">
      <c r="A275" s="14"/>
      <c r="B275" s="14"/>
    </row>
    <row r="276">
      <c r="A276" s="14"/>
      <c r="B276" s="14"/>
    </row>
    <row r="277">
      <c r="A277" s="14"/>
      <c r="B277" s="14"/>
    </row>
    <row r="278">
      <c r="A278" s="14"/>
      <c r="B278" s="14"/>
    </row>
    <row r="279">
      <c r="A279" s="14"/>
      <c r="B279" s="14"/>
    </row>
    <row r="280">
      <c r="A280" s="14"/>
      <c r="B280" s="14"/>
    </row>
    <row r="281">
      <c r="A281" s="14"/>
      <c r="B281" s="14"/>
    </row>
    <row r="282">
      <c r="A282" s="14"/>
      <c r="B282" s="14"/>
    </row>
    <row r="283">
      <c r="A283" s="14"/>
      <c r="B283" s="14"/>
    </row>
    <row r="284">
      <c r="A284" s="14"/>
      <c r="B284" s="14"/>
    </row>
    <row r="285">
      <c r="A285" s="14"/>
      <c r="B285" s="14"/>
    </row>
    <row r="286">
      <c r="A286" s="14"/>
      <c r="B286" s="14"/>
    </row>
    <row r="287">
      <c r="A287" s="14"/>
      <c r="B287" s="14"/>
    </row>
    <row r="288">
      <c r="A288" s="14"/>
      <c r="B288" s="14"/>
    </row>
    <row r="289">
      <c r="A289" s="14"/>
      <c r="B289" s="14"/>
    </row>
    <row r="290">
      <c r="A290" s="14"/>
      <c r="B290" s="14"/>
    </row>
    <row r="291">
      <c r="A291" s="14"/>
      <c r="B291" s="14"/>
    </row>
    <row r="292">
      <c r="A292" s="14"/>
      <c r="B292" s="14"/>
    </row>
    <row r="293">
      <c r="A293" s="14"/>
      <c r="B293" s="14"/>
    </row>
    <row r="294">
      <c r="A294" s="14"/>
      <c r="B294" s="14"/>
    </row>
    <row r="295">
      <c r="A295" s="14"/>
      <c r="B295" s="14"/>
    </row>
    <row r="296">
      <c r="A296" s="14"/>
      <c r="B296" s="14"/>
    </row>
    <row r="297">
      <c r="A297" s="14"/>
      <c r="B297" s="14"/>
    </row>
    <row r="298">
      <c r="A298" s="14"/>
      <c r="B298" s="14"/>
    </row>
    <row r="299">
      <c r="A299" s="14"/>
      <c r="B299" s="14"/>
    </row>
    <row r="300">
      <c r="A300" s="14"/>
      <c r="B300" s="14"/>
    </row>
    <row r="301">
      <c r="A301" s="14"/>
      <c r="B301" s="14"/>
    </row>
    <row r="302">
      <c r="A302" s="14"/>
      <c r="B302" s="14"/>
    </row>
    <row r="303">
      <c r="A303" s="14"/>
      <c r="B303" s="14"/>
    </row>
    <row r="304">
      <c r="A304" s="14"/>
      <c r="B304" s="14"/>
    </row>
    <row r="305">
      <c r="A305" s="14"/>
      <c r="B305" s="14"/>
    </row>
    <row r="306">
      <c r="A306" s="14"/>
      <c r="B306" s="14"/>
    </row>
    <row r="307">
      <c r="A307" s="14"/>
      <c r="B307" s="14"/>
    </row>
    <row r="308">
      <c r="A308" s="14"/>
      <c r="B308" s="14"/>
    </row>
    <row r="309">
      <c r="A309" s="14"/>
      <c r="B309" s="14"/>
    </row>
    <row r="310">
      <c r="A310" s="14"/>
      <c r="B310" s="14"/>
    </row>
    <row r="311">
      <c r="A311" s="14"/>
      <c r="B311" s="14"/>
    </row>
    <row r="312">
      <c r="A312" s="14"/>
      <c r="B312" s="14"/>
    </row>
    <row r="313">
      <c r="A313" s="14"/>
      <c r="B313" s="14"/>
    </row>
    <row r="314">
      <c r="A314" s="14"/>
      <c r="B314" s="14"/>
    </row>
    <row r="315">
      <c r="A315" s="14"/>
      <c r="B315" s="14"/>
    </row>
    <row r="316">
      <c r="A316" s="14"/>
      <c r="B316" s="14"/>
    </row>
    <row r="317">
      <c r="A317" s="14"/>
      <c r="B317" s="14"/>
    </row>
    <row r="318">
      <c r="A318" s="14"/>
      <c r="B318" s="14"/>
    </row>
    <row r="319">
      <c r="A319" s="14"/>
      <c r="B319" s="14"/>
    </row>
    <row r="320">
      <c r="A320" s="14"/>
      <c r="B320" s="14"/>
    </row>
    <row r="321">
      <c r="A321" s="14"/>
      <c r="B321" s="14"/>
    </row>
    <row r="322">
      <c r="A322" s="14"/>
      <c r="B322" s="14"/>
    </row>
    <row r="323">
      <c r="A323" s="14"/>
      <c r="B323" s="14"/>
    </row>
    <row r="324">
      <c r="A324" s="14"/>
      <c r="B324" s="14"/>
    </row>
    <row r="325">
      <c r="A325" s="14"/>
      <c r="B325" s="14"/>
    </row>
    <row r="326">
      <c r="A326" s="14"/>
      <c r="B326" s="14"/>
    </row>
    <row r="327">
      <c r="A327" s="14"/>
      <c r="B327" s="14"/>
    </row>
    <row r="328">
      <c r="A328" s="14"/>
      <c r="B328" s="14"/>
    </row>
    <row r="329">
      <c r="A329" s="14"/>
      <c r="B329" s="14"/>
    </row>
    <row r="330">
      <c r="A330" s="14"/>
      <c r="B330" s="14"/>
    </row>
    <row r="331">
      <c r="A331" s="14"/>
      <c r="B331" s="14"/>
    </row>
    <row r="332">
      <c r="A332" s="14"/>
      <c r="B332" s="14"/>
    </row>
    <row r="333">
      <c r="A333" s="14"/>
      <c r="B333" s="14"/>
    </row>
    <row r="334">
      <c r="A334" s="14"/>
      <c r="B334" s="14"/>
    </row>
    <row r="335">
      <c r="A335" s="14"/>
      <c r="B335" s="14"/>
    </row>
    <row r="336">
      <c r="A336" s="14"/>
      <c r="B336" s="14"/>
    </row>
    <row r="337">
      <c r="A337" s="14"/>
      <c r="B337" s="14"/>
    </row>
    <row r="338">
      <c r="A338" s="14"/>
      <c r="B338" s="14"/>
    </row>
    <row r="339">
      <c r="A339" s="14"/>
      <c r="B339" s="14"/>
    </row>
    <row r="340">
      <c r="A340" s="14"/>
      <c r="B340" s="14"/>
    </row>
    <row r="341">
      <c r="A341" s="14"/>
      <c r="B341" s="14"/>
    </row>
    <row r="342">
      <c r="A342" s="14"/>
      <c r="B342" s="14"/>
    </row>
    <row r="343">
      <c r="A343" s="14"/>
      <c r="B343" s="14"/>
    </row>
    <row r="344">
      <c r="A344" s="14"/>
      <c r="B344" s="14"/>
    </row>
    <row r="345">
      <c r="A345" s="14"/>
      <c r="B345" s="14"/>
    </row>
    <row r="346">
      <c r="A346" s="14"/>
      <c r="B346" s="14"/>
    </row>
    <row r="347">
      <c r="A347" s="14"/>
      <c r="B347" s="14"/>
    </row>
    <row r="348">
      <c r="A348" s="14"/>
      <c r="B348" s="14"/>
    </row>
    <row r="349">
      <c r="A349" s="14"/>
      <c r="B349" s="14"/>
    </row>
    <row r="350">
      <c r="A350" s="14"/>
      <c r="B350" s="14"/>
    </row>
    <row r="351">
      <c r="A351" s="14"/>
      <c r="B351" s="14"/>
    </row>
    <row r="352">
      <c r="A352" s="14"/>
      <c r="B352" s="14"/>
    </row>
    <row r="353">
      <c r="A353" s="14"/>
      <c r="B353" s="14"/>
    </row>
    <row r="354">
      <c r="A354" s="14"/>
      <c r="B354" s="14"/>
    </row>
    <row r="355">
      <c r="A355" s="14"/>
      <c r="B355" s="14"/>
    </row>
    <row r="356">
      <c r="A356" s="14"/>
      <c r="B356" s="14"/>
    </row>
    <row r="357">
      <c r="A357" s="14"/>
      <c r="B357" s="14"/>
    </row>
    <row r="358">
      <c r="A358" s="14"/>
      <c r="B358" s="14"/>
    </row>
    <row r="359">
      <c r="A359" s="14"/>
      <c r="B359" s="14"/>
    </row>
    <row r="360">
      <c r="A360" s="14"/>
      <c r="B360" s="14"/>
    </row>
    <row r="361">
      <c r="A361" s="14"/>
      <c r="B361" s="14"/>
    </row>
    <row r="362">
      <c r="A362" s="14"/>
      <c r="B362" s="14"/>
    </row>
    <row r="363">
      <c r="A363" s="14"/>
      <c r="B363" s="14"/>
    </row>
    <row r="364">
      <c r="A364" s="14"/>
      <c r="B364" s="14"/>
    </row>
    <row r="365">
      <c r="A365" s="14"/>
      <c r="B365" s="14"/>
    </row>
    <row r="366">
      <c r="A366" s="14"/>
      <c r="B366" s="14"/>
    </row>
    <row r="367">
      <c r="A367" s="14"/>
      <c r="B367" s="14"/>
    </row>
    <row r="368">
      <c r="A368" s="14"/>
      <c r="B368" s="14"/>
    </row>
    <row r="369">
      <c r="A369" s="14"/>
      <c r="B369" s="14"/>
    </row>
    <row r="370">
      <c r="A370" s="14"/>
      <c r="B370" s="14"/>
    </row>
    <row r="371">
      <c r="A371" s="14"/>
      <c r="B371" s="14"/>
    </row>
    <row r="372">
      <c r="A372" s="14"/>
      <c r="B372" s="14"/>
    </row>
    <row r="373">
      <c r="A373" s="14"/>
      <c r="B373" s="14"/>
    </row>
    <row r="374">
      <c r="A374" s="14"/>
      <c r="B374" s="14"/>
    </row>
    <row r="375">
      <c r="A375" s="14"/>
      <c r="B375" s="14"/>
    </row>
    <row r="376">
      <c r="A376" s="14"/>
      <c r="B376" s="14"/>
    </row>
    <row r="377">
      <c r="A377" s="14"/>
      <c r="B377" s="14"/>
    </row>
    <row r="378">
      <c r="A378" s="14"/>
      <c r="B378" s="14"/>
    </row>
    <row r="379">
      <c r="A379" s="14"/>
      <c r="B379" s="14"/>
    </row>
    <row r="380">
      <c r="A380" s="14"/>
      <c r="B380" s="14"/>
    </row>
    <row r="381">
      <c r="A381" s="14"/>
      <c r="B381" s="14"/>
    </row>
    <row r="382">
      <c r="A382" s="14"/>
      <c r="B382" s="14"/>
    </row>
    <row r="383">
      <c r="A383" s="14"/>
      <c r="B383" s="14"/>
    </row>
    <row r="384">
      <c r="A384" s="14"/>
      <c r="B384" s="14"/>
    </row>
    <row r="385">
      <c r="A385" s="14"/>
      <c r="B385" s="14"/>
    </row>
    <row r="386">
      <c r="A386" s="14"/>
      <c r="B386" s="14"/>
    </row>
    <row r="387">
      <c r="A387" s="14"/>
      <c r="B387" s="14"/>
    </row>
    <row r="388">
      <c r="A388" s="14"/>
      <c r="B388" s="14"/>
    </row>
    <row r="389">
      <c r="A389" s="14"/>
      <c r="B389" s="14"/>
    </row>
    <row r="390">
      <c r="A390" s="14"/>
      <c r="B390" s="14"/>
    </row>
    <row r="391">
      <c r="A391" s="14"/>
      <c r="B391" s="14"/>
    </row>
    <row r="392">
      <c r="A392" s="14"/>
      <c r="B392" s="14"/>
    </row>
    <row r="393">
      <c r="A393" s="14"/>
      <c r="B393" s="14"/>
    </row>
    <row r="394">
      <c r="A394" s="14"/>
      <c r="B394" s="14"/>
    </row>
    <row r="395">
      <c r="A395" s="14"/>
      <c r="B395" s="14"/>
    </row>
    <row r="396">
      <c r="A396" s="14"/>
      <c r="B396" s="14"/>
    </row>
    <row r="397">
      <c r="A397" s="14"/>
      <c r="B397" s="14"/>
    </row>
    <row r="398">
      <c r="A398" s="14"/>
      <c r="B398" s="14"/>
    </row>
    <row r="399">
      <c r="A399" s="14"/>
      <c r="B399" s="14"/>
    </row>
    <row r="400">
      <c r="A400" s="14"/>
      <c r="B400" s="14"/>
    </row>
    <row r="401">
      <c r="A401" s="14"/>
      <c r="B401" s="14"/>
    </row>
    <row r="402">
      <c r="A402" s="14"/>
      <c r="B402" s="14"/>
    </row>
    <row r="403">
      <c r="A403" s="14"/>
      <c r="B403" s="14"/>
    </row>
    <row r="404">
      <c r="A404" s="14"/>
      <c r="B404" s="14"/>
    </row>
    <row r="405">
      <c r="A405" s="14"/>
      <c r="B405" s="14"/>
    </row>
    <row r="406">
      <c r="A406" s="14"/>
      <c r="B406" s="14"/>
    </row>
    <row r="407">
      <c r="A407" s="14"/>
      <c r="B407" s="14"/>
    </row>
    <row r="408">
      <c r="A408" s="14"/>
      <c r="B408" s="14"/>
    </row>
    <row r="409">
      <c r="A409" s="14"/>
      <c r="B409" s="14"/>
    </row>
    <row r="410">
      <c r="A410" s="14"/>
      <c r="B410" s="14"/>
    </row>
    <row r="411">
      <c r="A411" s="14"/>
      <c r="B411" s="14"/>
    </row>
    <row r="412">
      <c r="A412" s="14"/>
      <c r="B412" s="14"/>
    </row>
    <row r="413">
      <c r="A413" s="14"/>
      <c r="B413" s="14"/>
    </row>
    <row r="414">
      <c r="A414" s="14"/>
      <c r="B414" s="14"/>
    </row>
    <row r="415">
      <c r="A415" s="14"/>
      <c r="B415" s="14"/>
    </row>
    <row r="416">
      <c r="A416" s="14"/>
      <c r="B416" s="14"/>
    </row>
    <row r="417">
      <c r="A417" s="14"/>
      <c r="B417" s="14"/>
    </row>
    <row r="418">
      <c r="A418" s="14"/>
      <c r="B418" s="14"/>
    </row>
    <row r="419">
      <c r="A419" s="14"/>
      <c r="B419" s="14"/>
    </row>
    <row r="420">
      <c r="A420" s="14"/>
      <c r="B420" s="14"/>
    </row>
    <row r="421">
      <c r="A421" s="14"/>
      <c r="B421" s="14"/>
    </row>
    <row r="422">
      <c r="A422" s="14"/>
      <c r="B422" s="14"/>
    </row>
    <row r="423">
      <c r="A423" s="14"/>
      <c r="B423" s="14"/>
    </row>
    <row r="424">
      <c r="A424" s="14"/>
      <c r="B424" s="14"/>
    </row>
    <row r="425">
      <c r="A425" s="14"/>
      <c r="B425" s="14"/>
    </row>
    <row r="426">
      <c r="A426" s="14"/>
      <c r="B426" s="14"/>
    </row>
    <row r="427">
      <c r="A427" s="14"/>
      <c r="B427" s="14"/>
    </row>
    <row r="428">
      <c r="A428" s="14"/>
      <c r="B428" s="14"/>
    </row>
    <row r="429">
      <c r="A429" s="14"/>
      <c r="B429" s="14"/>
    </row>
    <row r="430">
      <c r="A430" s="14"/>
      <c r="B430" s="14"/>
    </row>
    <row r="431">
      <c r="A431" s="14"/>
      <c r="B431" s="14"/>
    </row>
    <row r="432">
      <c r="A432" s="14"/>
      <c r="B432" s="14"/>
    </row>
    <row r="433">
      <c r="A433" s="14"/>
      <c r="B433" s="14"/>
    </row>
    <row r="434">
      <c r="A434" s="14"/>
      <c r="B434" s="14"/>
    </row>
    <row r="435">
      <c r="A435" s="14"/>
      <c r="B435" s="14"/>
    </row>
    <row r="436">
      <c r="A436" s="14"/>
      <c r="B436" s="14"/>
    </row>
    <row r="437">
      <c r="A437" s="14"/>
      <c r="B437" s="14"/>
    </row>
    <row r="438">
      <c r="A438" s="14"/>
      <c r="B438" s="14"/>
    </row>
    <row r="439">
      <c r="A439" s="14"/>
      <c r="B439" s="14"/>
    </row>
    <row r="440">
      <c r="A440" s="14"/>
      <c r="B440" s="14"/>
    </row>
    <row r="441">
      <c r="A441" s="14"/>
      <c r="B441" s="14"/>
    </row>
    <row r="442">
      <c r="A442" s="14"/>
      <c r="B442" s="14"/>
    </row>
    <row r="443">
      <c r="A443" s="14"/>
      <c r="B443" s="14"/>
    </row>
    <row r="444">
      <c r="A444" s="14"/>
      <c r="B444" s="14"/>
    </row>
    <row r="445">
      <c r="A445" s="14"/>
      <c r="B445" s="14"/>
    </row>
    <row r="446">
      <c r="A446" s="14"/>
      <c r="B446" s="14"/>
    </row>
    <row r="447">
      <c r="A447" s="14"/>
      <c r="B447" s="14"/>
    </row>
    <row r="448">
      <c r="A448" s="14"/>
      <c r="B448" s="14"/>
    </row>
    <row r="449">
      <c r="A449" s="14"/>
      <c r="B449" s="14"/>
    </row>
    <row r="450">
      <c r="A450" s="14"/>
      <c r="B450" s="14"/>
    </row>
    <row r="451">
      <c r="A451" s="14"/>
      <c r="B451" s="14"/>
    </row>
    <row r="452">
      <c r="A452" s="14"/>
      <c r="B452" s="14"/>
    </row>
    <row r="453">
      <c r="A453" s="14"/>
      <c r="B453" s="14"/>
    </row>
    <row r="454">
      <c r="A454" s="14"/>
      <c r="B454" s="14"/>
    </row>
    <row r="455">
      <c r="A455" s="14"/>
      <c r="B455" s="14"/>
    </row>
    <row r="456">
      <c r="A456" s="14"/>
      <c r="B456" s="14"/>
    </row>
    <row r="457">
      <c r="A457" s="14"/>
      <c r="B457" s="14"/>
    </row>
    <row r="458">
      <c r="A458" s="14"/>
      <c r="B458" s="14"/>
    </row>
    <row r="459">
      <c r="A459" s="14"/>
      <c r="B459" s="14"/>
    </row>
    <row r="460">
      <c r="A460" s="14"/>
      <c r="B460" s="14"/>
    </row>
    <row r="461">
      <c r="A461" s="14"/>
      <c r="B461" s="14"/>
    </row>
    <row r="462">
      <c r="A462" s="14"/>
      <c r="B462" s="14"/>
    </row>
    <row r="463">
      <c r="A463" s="14"/>
      <c r="B463" s="14"/>
    </row>
    <row r="464">
      <c r="A464" s="14"/>
      <c r="B464" s="14"/>
    </row>
    <row r="465">
      <c r="A465" s="14"/>
      <c r="B465" s="14"/>
    </row>
    <row r="466">
      <c r="A466" s="14"/>
      <c r="B466" s="14"/>
    </row>
    <row r="467">
      <c r="A467" s="14"/>
      <c r="B467" s="14"/>
    </row>
    <row r="468">
      <c r="A468" s="14"/>
      <c r="B468" s="14"/>
    </row>
    <row r="469">
      <c r="A469" s="14"/>
      <c r="B469" s="14"/>
    </row>
    <row r="470">
      <c r="A470" s="14"/>
      <c r="B470" s="14"/>
    </row>
    <row r="471">
      <c r="A471" s="14"/>
      <c r="B471" s="14"/>
    </row>
    <row r="472">
      <c r="A472" s="14"/>
      <c r="B472" s="14"/>
    </row>
    <row r="473">
      <c r="A473" s="14"/>
      <c r="B473" s="14"/>
    </row>
    <row r="474">
      <c r="A474" s="14"/>
      <c r="B474" s="14"/>
    </row>
    <row r="475">
      <c r="A475" s="14"/>
      <c r="B475" s="14"/>
    </row>
    <row r="476">
      <c r="A476" s="14"/>
      <c r="B476" s="14"/>
    </row>
    <row r="477">
      <c r="A477" s="14"/>
      <c r="B477" s="14"/>
    </row>
    <row r="478">
      <c r="A478" s="14"/>
      <c r="B478" s="14"/>
    </row>
    <row r="479">
      <c r="A479" s="14"/>
      <c r="B479" s="14"/>
    </row>
    <row r="480">
      <c r="A480" s="14"/>
      <c r="B480" s="14"/>
    </row>
    <row r="481">
      <c r="A481" s="14"/>
      <c r="B481" s="14"/>
    </row>
    <row r="482">
      <c r="A482" s="14"/>
      <c r="B482" s="14"/>
    </row>
    <row r="483">
      <c r="A483" s="14"/>
      <c r="B483" s="14"/>
    </row>
    <row r="484">
      <c r="A484" s="14"/>
      <c r="B484" s="14"/>
    </row>
    <row r="485">
      <c r="A485" s="14"/>
      <c r="B485" s="14"/>
    </row>
    <row r="486">
      <c r="A486" s="14"/>
      <c r="B486" s="14"/>
    </row>
    <row r="487">
      <c r="A487" s="14"/>
      <c r="B487" s="14"/>
    </row>
    <row r="488">
      <c r="A488" s="14"/>
      <c r="B488" s="14"/>
    </row>
    <row r="489">
      <c r="A489" s="14"/>
      <c r="B489" s="14"/>
    </row>
    <row r="490">
      <c r="A490" s="14"/>
      <c r="B490" s="14"/>
    </row>
    <row r="491">
      <c r="A491" s="14"/>
      <c r="B491" s="14"/>
    </row>
    <row r="492">
      <c r="A492" s="14"/>
      <c r="B492" s="14"/>
    </row>
    <row r="493">
      <c r="A493" s="14"/>
      <c r="B493" s="14"/>
    </row>
    <row r="494">
      <c r="A494" s="14"/>
      <c r="B494" s="14"/>
    </row>
    <row r="495">
      <c r="A495" s="14"/>
      <c r="B495" s="14"/>
    </row>
    <row r="496">
      <c r="A496" s="14"/>
      <c r="B496" s="14"/>
    </row>
    <row r="497">
      <c r="A497" s="14"/>
      <c r="B497" s="14"/>
    </row>
    <row r="498">
      <c r="A498" s="14"/>
      <c r="B498" s="14"/>
    </row>
    <row r="499">
      <c r="A499" s="14"/>
      <c r="B499" s="14"/>
    </row>
    <row r="500">
      <c r="A500" s="14"/>
      <c r="B500" s="14"/>
    </row>
    <row r="501">
      <c r="A501" s="14"/>
      <c r="B501" s="14"/>
    </row>
    <row r="502">
      <c r="A502" s="14"/>
      <c r="B502" s="14"/>
    </row>
    <row r="503">
      <c r="A503" s="14"/>
      <c r="B503" s="14"/>
    </row>
    <row r="504">
      <c r="A504" s="14"/>
      <c r="B504" s="14"/>
    </row>
    <row r="505">
      <c r="A505" s="14"/>
      <c r="B505" s="14"/>
    </row>
    <row r="506">
      <c r="A506" s="14"/>
      <c r="B506" s="14"/>
    </row>
    <row r="507">
      <c r="A507" s="14"/>
      <c r="B507" s="14"/>
    </row>
    <row r="508">
      <c r="A508" s="14"/>
      <c r="B508" s="14"/>
    </row>
    <row r="509">
      <c r="A509" s="14"/>
      <c r="B509" s="14"/>
    </row>
    <row r="510">
      <c r="A510" s="14"/>
      <c r="B510" s="14"/>
    </row>
    <row r="511">
      <c r="A511" s="14"/>
      <c r="B511" s="14"/>
    </row>
    <row r="512">
      <c r="A512" s="14"/>
      <c r="B512" s="14"/>
    </row>
    <row r="513">
      <c r="A513" s="14"/>
      <c r="B513" s="14"/>
    </row>
    <row r="514">
      <c r="A514" s="14"/>
      <c r="B514" s="14"/>
    </row>
    <row r="515">
      <c r="A515" s="14"/>
      <c r="B515" s="14"/>
    </row>
    <row r="516">
      <c r="A516" s="14"/>
      <c r="B516" s="14"/>
    </row>
    <row r="517">
      <c r="A517" s="14"/>
      <c r="B517" s="14"/>
    </row>
    <row r="518">
      <c r="A518" s="14"/>
      <c r="B518" s="14"/>
    </row>
    <row r="519">
      <c r="A519" s="14"/>
      <c r="B519" s="14"/>
    </row>
    <row r="520">
      <c r="A520" s="14"/>
      <c r="B520" s="14"/>
    </row>
    <row r="521">
      <c r="A521" s="14"/>
      <c r="B521" s="14"/>
    </row>
    <row r="522">
      <c r="A522" s="14"/>
      <c r="B522" s="14"/>
    </row>
    <row r="523">
      <c r="A523" s="14"/>
      <c r="B523" s="14"/>
    </row>
    <row r="524">
      <c r="A524" s="14"/>
      <c r="B524" s="14"/>
    </row>
    <row r="525">
      <c r="A525" s="14"/>
      <c r="B525" s="14"/>
    </row>
    <row r="526">
      <c r="A526" s="14"/>
      <c r="B526" s="14"/>
    </row>
    <row r="527">
      <c r="A527" s="14"/>
      <c r="B527" s="14"/>
    </row>
    <row r="528">
      <c r="A528" s="14"/>
      <c r="B528" s="14"/>
    </row>
    <row r="529">
      <c r="A529" s="14"/>
      <c r="B529" s="14"/>
    </row>
    <row r="530">
      <c r="A530" s="14"/>
      <c r="B530" s="14"/>
    </row>
    <row r="531">
      <c r="A531" s="14"/>
      <c r="B531" s="14"/>
    </row>
    <row r="532">
      <c r="A532" s="14"/>
      <c r="B532" s="14"/>
    </row>
    <row r="533">
      <c r="A533" s="14"/>
      <c r="B533" s="14"/>
    </row>
    <row r="534">
      <c r="A534" s="14"/>
      <c r="B534" s="14"/>
    </row>
    <row r="535">
      <c r="A535" s="14"/>
      <c r="B535" s="14"/>
    </row>
    <row r="536">
      <c r="A536" s="14"/>
      <c r="B536" s="14"/>
    </row>
    <row r="537">
      <c r="A537" s="14"/>
      <c r="B537" s="14"/>
    </row>
    <row r="538">
      <c r="A538" s="14"/>
      <c r="B538" s="14"/>
    </row>
    <row r="539">
      <c r="A539" s="14"/>
      <c r="B539" s="14"/>
    </row>
    <row r="540">
      <c r="A540" s="14"/>
      <c r="B540" s="14"/>
    </row>
    <row r="541">
      <c r="A541" s="14"/>
      <c r="B541" s="14"/>
    </row>
    <row r="542">
      <c r="A542" s="14"/>
      <c r="B542" s="14"/>
    </row>
    <row r="543">
      <c r="A543" s="14"/>
      <c r="B543" s="14"/>
    </row>
    <row r="544">
      <c r="A544" s="14"/>
      <c r="B544" s="14"/>
    </row>
    <row r="545">
      <c r="A545" s="14"/>
      <c r="B545" s="14"/>
    </row>
    <row r="546">
      <c r="A546" s="14"/>
      <c r="B546" s="14"/>
    </row>
    <row r="547">
      <c r="A547" s="14"/>
      <c r="B547" s="14"/>
    </row>
    <row r="548">
      <c r="A548" s="14"/>
      <c r="B548" s="14"/>
    </row>
    <row r="549">
      <c r="A549" s="14"/>
      <c r="B549" s="14"/>
    </row>
    <row r="550">
      <c r="A550" s="14"/>
      <c r="B550" s="14"/>
    </row>
    <row r="551">
      <c r="A551" s="14"/>
      <c r="B551" s="14"/>
    </row>
    <row r="552">
      <c r="A552" s="14"/>
      <c r="B552" s="14"/>
    </row>
    <row r="553">
      <c r="A553" s="14"/>
      <c r="B553" s="14"/>
    </row>
    <row r="554">
      <c r="A554" s="14"/>
      <c r="B554" s="14"/>
    </row>
    <row r="555">
      <c r="A555" s="14"/>
      <c r="B555" s="14"/>
    </row>
    <row r="556">
      <c r="A556" s="14"/>
      <c r="B556" s="14"/>
    </row>
    <row r="557">
      <c r="A557" s="14"/>
      <c r="B557" s="14"/>
    </row>
    <row r="558">
      <c r="A558" s="14"/>
      <c r="B558" s="14"/>
    </row>
    <row r="559">
      <c r="A559" s="14"/>
      <c r="B559" s="14"/>
    </row>
    <row r="560">
      <c r="A560" s="14"/>
      <c r="B560" s="14"/>
    </row>
    <row r="561">
      <c r="A561" s="14"/>
      <c r="B561" s="14"/>
    </row>
    <row r="562">
      <c r="A562" s="14"/>
      <c r="B562" s="14"/>
    </row>
    <row r="563">
      <c r="A563" s="14"/>
      <c r="B563" s="14"/>
    </row>
    <row r="564">
      <c r="A564" s="14"/>
      <c r="B564" s="14"/>
    </row>
    <row r="565">
      <c r="A565" s="14"/>
      <c r="B565" s="14"/>
    </row>
    <row r="566">
      <c r="A566" s="14"/>
      <c r="B566" s="14"/>
    </row>
    <row r="567">
      <c r="A567" s="14"/>
      <c r="B567" s="14"/>
    </row>
    <row r="568">
      <c r="A568" s="14"/>
      <c r="B568" s="14"/>
    </row>
    <row r="569">
      <c r="A569" s="14"/>
      <c r="B569" s="14"/>
    </row>
    <row r="570">
      <c r="A570" s="14"/>
      <c r="B570" s="14"/>
    </row>
    <row r="571">
      <c r="A571" s="14"/>
      <c r="B571" s="14"/>
    </row>
    <row r="572">
      <c r="A572" s="14"/>
      <c r="B572" s="14"/>
    </row>
    <row r="573">
      <c r="A573" s="14"/>
      <c r="B573" s="14"/>
    </row>
    <row r="574">
      <c r="A574" s="14"/>
      <c r="B574" s="14"/>
    </row>
    <row r="575">
      <c r="A575" s="14"/>
      <c r="B575" s="14"/>
    </row>
    <row r="576">
      <c r="A576" s="14"/>
      <c r="B576" s="14"/>
    </row>
    <row r="577">
      <c r="A577" s="14"/>
      <c r="B577" s="14"/>
    </row>
    <row r="578">
      <c r="A578" s="14"/>
      <c r="B578" s="14"/>
    </row>
    <row r="579">
      <c r="A579" s="14"/>
      <c r="B579" s="14"/>
    </row>
    <row r="580">
      <c r="A580" s="14"/>
      <c r="B580" s="14"/>
    </row>
    <row r="581">
      <c r="A581" s="14"/>
      <c r="B581" s="14"/>
    </row>
    <row r="582">
      <c r="A582" s="14"/>
      <c r="B582" s="14"/>
    </row>
    <row r="583">
      <c r="A583" s="14"/>
      <c r="B583" s="14"/>
    </row>
    <row r="584">
      <c r="A584" s="14"/>
      <c r="B584" s="14"/>
    </row>
    <row r="585">
      <c r="A585" s="14"/>
      <c r="B585" s="14"/>
    </row>
    <row r="586">
      <c r="A586" s="14"/>
      <c r="B586" s="14"/>
    </row>
    <row r="587">
      <c r="A587" s="14"/>
      <c r="B587" s="14"/>
    </row>
    <row r="588">
      <c r="A588" s="14"/>
      <c r="B588" s="14"/>
    </row>
    <row r="589">
      <c r="A589" s="14"/>
      <c r="B589" s="14"/>
    </row>
    <row r="590">
      <c r="A590" s="14"/>
      <c r="B590" s="14"/>
    </row>
    <row r="591">
      <c r="A591" s="14"/>
      <c r="B591" s="14"/>
    </row>
    <row r="592">
      <c r="A592" s="14"/>
      <c r="B592" s="14"/>
    </row>
    <row r="593">
      <c r="A593" s="14"/>
      <c r="B593" s="14"/>
    </row>
    <row r="594">
      <c r="A594" s="14"/>
      <c r="B594" s="14"/>
    </row>
    <row r="595">
      <c r="A595" s="14"/>
      <c r="B595" s="14"/>
    </row>
    <row r="596">
      <c r="A596" s="14"/>
      <c r="B596" s="14"/>
    </row>
    <row r="597">
      <c r="A597" s="14"/>
      <c r="B597" s="14"/>
    </row>
    <row r="598">
      <c r="A598" s="14"/>
      <c r="B598" s="14"/>
    </row>
    <row r="599">
      <c r="A599" s="14"/>
      <c r="B599" s="14"/>
    </row>
    <row r="600">
      <c r="A600" s="14"/>
      <c r="B600" s="14"/>
    </row>
    <row r="601">
      <c r="A601" s="14"/>
      <c r="B601" s="14"/>
    </row>
    <row r="602">
      <c r="A602" s="14"/>
      <c r="B602" s="14"/>
    </row>
    <row r="603">
      <c r="A603" s="14"/>
      <c r="B603" s="14"/>
    </row>
    <row r="604">
      <c r="A604" s="14"/>
      <c r="B604" s="14"/>
    </row>
    <row r="605">
      <c r="A605" s="14"/>
      <c r="B605" s="14"/>
    </row>
    <row r="606">
      <c r="A606" s="14"/>
      <c r="B606" s="14"/>
    </row>
    <row r="607">
      <c r="A607" s="14"/>
      <c r="B607" s="14"/>
    </row>
    <row r="608">
      <c r="A608" s="14"/>
      <c r="B608" s="14"/>
    </row>
    <row r="609">
      <c r="A609" s="14"/>
      <c r="B609" s="14"/>
    </row>
    <row r="610">
      <c r="A610" s="14"/>
      <c r="B610" s="14"/>
    </row>
    <row r="611">
      <c r="A611" s="14"/>
      <c r="B611" s="14"/>
    </row>
    <row r="612">
      <c r="A612" s="14"/>
      <c r="B612" s="14"/>
    </row>
    <row r="613">
      <c r="A613" s="14"/>
      <c r="B613" s="14"/>
    </row>
    <row r="614">
      <c r="A614" s="14"/>
      <c r="B614" s="14"/>
    </row>
    <row r="615">
      <c r="A615" s="14"/>
      <c r="B615" s="14"/>
    </row>
    <row r="616">
      <c r="A616" s="14"/>
      <c r="B616" s="14"/>
    </row>
    <row r="617">
      <c r="A617" s="14"/>
      <c r="B617" s="14"/>
    </row>
    <row r="618">
      <c r="A618" s="14"/>
      <c r="B618" s="14"/>
    </row>
    <row r="619">
      <c r="A619" s="14"/>
      <c r="B619" s="14"/>
    </row>
    <row r="620">
      <c r="A620" s="14"/>
      <c r="B620" s="14"/>
    </row>
    <row r="621">
      <c r="A621" s="14"/>
      <c r="B621" s="14"/>
    </row>
    <row r="622">
      <c r="A622" s="14"/>
      <c r="B622" s="14"/>
    </row>
    <row r="623">
      <c r="A623" s="14"/>
      <c r="B623" s="14"/>
    </row>
    <row r="624">
      <c r="A624" s="14"/>
      <c r="B624" s="14"/>
    </row>
    <row r="625">
      <c r="A625" s="14"/>
      <c r="B625" s="14"/>
    </row>
    <row r="626">
      <c r="A626" s="14"/>
      <c r="B626" s="14"/>
    </row>
    <row r="627">
      <c r="A627" s="14"/>
      <c r="B627" s="14"/>
    </row>
    <row r="628">
      <c r="A628" s="14"/>
      <c r="B628" s="14"/>
    </row>
    <row r="629">
      <c r="A629" s="14"/>
      <c r="B629" s="14"/>
    </row>
    <row r="630">
      <c r="A630" s="14"/>
      <c r="B630" s="14"/>
    </row>
    <row r="631">
      <c r="A631" s="14"/>
      <c r="B631" s="14"/>
    </row>
    <row r="632">
      <c r="A632" s="14"/>
      <c r="B632" s="14"/>
    </row>
    <row r="633">
      <c r="A633" s="14"/>
      <c r="B633" s="14"/>
    </row>
    <row r="634">
      <c r="A634" s="14"/>
      <c r="B634" s="14"/>
    </row>
    <row r="635">
      <c r="A635" s="14"/>
      <c r="B635" s="14"/>
    </row>
    <row r="636">
      <c r="A636" s="14"/>
      <c r="B636" s="14"/>
    </row>
    <row r="637">
      <c r="A637" s="14"/>
      <c r="B637" s="14"/>
    </row>
    <row r="638">
      <c r="A638" s="14"/>
      <c r="B638" s="14"/>
    </row>
    <row r="639">
      <c r="A639" s="14"/>
      <c r="B639" s="14"/>
    </row>
    <row r="640">
      <c r="A640" s="14"/>
      <c r="B640" s="14"/>
    </row>
    <row r="641">
      <c r="A641" s="14"/>
      <c r="B641" s="14"/>
    </row>
    <row r="642">
      <c r="A642" s="14"/>
      <c r="B642" s="14"/>
    </row>
    <row r="643">
      <c r="A643" s="14"/>
      <c r="B643" s="14"/>
    </row>
    <row r="644">
      <c r="A644" s="14"/>
      <c r="B644" s="14"/>
    </row>
    <row r="645">
      <c r="A645" s="14"/>
      <c r="B645" s="14"/>
    </row>
    <row r="646">
      <c r="A646" s="14"/>
      <c r="B646" s="14"/>
    </row>
    <row r="647">
      <c r="A647" s="14"/>
      <c r="B647" s="14"/>
    </row>
    <row r="648">
      <c r="A648" s="14"/>
      <c r="B648" s="14"/>
    </row>
    <row r="649">
      <c r="A649" s="14"/>
      <c r="B649" s="14"/>
    </row>
    <row r="650">
      <c r="A650" s="14"/>
      <c r="B650" s="14"/>
    </row>
    <row r="651">
      <c r="A651" s="14"/>
      <c r="B651" s="14"/>
    </row>
    <row r="652">
      <c r="A652" s="14"/>
      <c r="B652" s="14"/>
    </row>
    <row r="653">
      <c r="A653" s="14"/>
      <c r="B653" s="14"/>
    </row>
    <row r="654">
      <c r="A654" s="14"/>
      <c r="B654" s="14"/>
    </row>
    <row r="655">
      <c r="A655" s="14"/>
      <c r="B655" s="14"/>
    </row>
    <row r="656">
      <c r="A656" s="14"/>
      <c r="B656" s="14"/>
    </row>
    <row r="657">
      <c r="A657" s="14"/>
      <c r="B657" s="14"/>
    </row>
    <row r="658">
      <c r="A658" s="14"/>
      <c r="B658" s="14"/>
    </row>
    <row r="659">
      <c r="A659" s="14"/>
      <c r="B659" s="14"/>
    </row>
    <row r="660">
      <c r="A660" s="14"/>
      <c r="B660" s="14"/>
    </row>
    <row r="661">
      <c r="A661" s="14"/>
      <c r="B661" s="14"/>
    </row>
    <row r="662">
      <c r="A662" s="14"/>
      <c r="B662" s="14"/>
    </row>
    <row r="663">
      <c r="A663" s="14"/>
      <c r="B663" s="14"/>
    </row>
    <row r="664">
      <c r="A664" s="14"/>
      <c r="B664" s="14"/>
    </row>
    <row r="665">
      <c r="A665" s="14"/>
      <c r="B665" s="14"/>
    </row>
    <row r="666">
      <c r="A666" s="14"/>
      <c r="B666" s="14"/>
    </row>
    <row r="667">
      <c r="A667" s="14"/>
      <c r="B667" s="14"/>
    </row>
    <row r="668">
      <c r="A668" s="14"/>
      <c r="B668" s="14"/>
    </row>
    <row r="669">
      <c r="A669" s="14"/>
      <c r="B669" s="14"/>
    </row>
    <row r="670">
      <c r="A670" s="14"/>
      <c r="B670" s="14"/>
    </row>
    <row r="671">
      <c r="A671" s="14"/>
      <c r="B671" s="14"/>
    </row>
    <row r="672">
      <c r="A672" s="14"/>
      <c r="B672" s="14"/>
    </row>
    <row r="673">
      <c r="A673" s="14"/>
      <c r="B673" s="14"/>
    </row>
    <row r="674">
      <c r="A674" s="14"/>
      <c r="B674" s="14"/>
    </row>
    <row r="675">
      <c r="A675" s="14"/>
      <c r="B675" s="14"/>
    </row>
    <row r="676">
      <c r="A676" s="14"/>
      <c r="B676" s="14"/>
    </row>
    <row r="677">
      <c r="A677" s="14"/>
      <c r="B677" s="14"/>
    </row>
    <row r="678">
      <c r="A678" s="14"/>
      <c r="B678" s="14"/>
    </row>
    <row r="679">
      <c r="A679" s="14"/>
      <c r="B679" s="14"/>
    </row>
    <row r="680">
      <c r="A680" s="14"/>
      <c r="B680" s="14"/>
    </row>
    <row r="681">
      <c r="A681" s="14"/>
      <c r="B681" s="14"/>
    </row>
    <row r="682">
      <c r="A682" s="14"/>
      <c r="B682" s="14"/>
    </row>
    <row r="683">
      <c r="A683" s="14"/>
      <c r="B683" s="14"/>
    </row>
    <row r="684">
      <c r="A684" s="14"/>
      <c r="B684" s="14"/>
    </row>
    <row r="685">
      <c r="A685" s="14"/>
      <c r="B685" s="14"/>
    </row>
    <row r="686">
      <c r="A686" s="14"/>
      <c r="B686" s="14"/>
    </row>
    <row r="687">
      <c r="A687" s="14"/>
      <c r="B687" s="14"/>
    </row>
    <row r="688">
      <c r="A688" s="14"/>
      <c r="B688" s="14"/>
    </row>
    <row r="689">
      <c r="A689" s="14"/>
      <c r="B689" s="14"/>
    </row>
    <row r="690">
      <c r="A690" s="14"/>
      <c r="B690" s="14"/>
    </row>
    <row r="691">
      <c r="A691" s="14"/>
      <c r="B691" s="14"/>
    </row>
    <row r="692">
      <c r="A692" s="14"/>
      <c r="B692" s="14"/>
    </row>
    <row r="693">
      <c r="A693" s="14"/>
      <c r="B693" s="14"/>
    </row>
    <row r="694">
      <c r="A694" s="14"/>
      <c r="B694" s="14"/>
    </row>
    <row r="695">
      <c r="A695" s="14"/>
      <c r="B695" s="14"/>
    </row>
    <row r="696">
      <c r="A696" s="14"/>
      <c r="B696" s="14"/>
    </row>
    <row r="697">
      <c r="A697" s="14"/>
      <c r="B697" s="14"/>
    </row>
    <row r="698">
      <c r="A698" s="14"/>
      <c r="B698" s="14"/>
    </row>
    <row r="699">
      <c r="A699" s="14"/>
      <c r="B699" s="14"/>
    </row>
    <row r="700">
      <c r="A700" s="14"/>
      <c r="B700" s="14"/>
    </row>
    <row r="701">
      <c r="A701" s="14"/>
      <c r="B701" s="14"/>
    </row>
    <row r="702">
      <c r="A702" s="14"/>
      <c r="B702" s="14"/>
    </row>
    <row r="703">
      <c r="A703" s="14"/>
      <c r="B703" s="14"/>
    </row>
    <row r="704">
      <c r="A704" s="14"/>
      <c r="B704" s="14"/>
    </row>
    <row r="705">
      <c r="A705" s="14"/>
      <c r="B705" s="14"/>
    </row>
    <row r="706">
      <c r="A706" s="14"/>
      <c r="B706" s="14"/>
    </row>
    <row r="707">
      <c r="A707" s="14"/>
      <c r="B707" s="14"/>
    </row>
    <row r="708">
      <c r="A708" s="14"/>
      <c r="B708" s="14"/>
    </row>
    <row r="709">
      <c r="A709" s="14"/>
      <c r="B709" s="14"/>
    </row>
    <row r="710">
      <c r="A710" s="14"/>
      <c r="B710" s="14"/>
    </row>
    <row r="711">
      <c r="A711" s="14"/>
      <c r="B711" s="14"/>
    </row>
    <row r="712">
      <c r="A712" s="14"/>
      <c r="B712" s="14"/>
    </row>
    <row r="713">
      <c r="A713" s="14"/>
      <c r="B713" s="14"/>
    </row>
    <row r="714">
      <c r="A714" s="14"/>
      <c r="B714" s="14"/>
    </row>
    <row r="715">
      <c r="A715" s="14"/>
      <c r="B715" s="14"/>
    </row>
    <row r="716">
      <c r="A716" s="14"/>
      <c r="B716" s="14"/>
    </row>
    <row r="717">
      <c r="A717" s="14"/>
      <c r="B717" s="14"/>
    </row>
    <row r="718">
      <c r="A718" s="14"/>
      <c r="B718" s="14"/>
    </row>
    <row r="719">
      <c r="A719" s="14"/>
      <c r="B719" s="14"/>
    </row>
    <row r="720">
      <c r="A720" s="14"/>
      <c r="B720" s="14"/>
    </row>
    <row r="721">
      <c r="A721" s="14"/>
      <c r="B721" s="14"/>
    </row>
    <row r="722">
      <c r="A722" s="14"/>
      <c r="B722" s="14"/>
    </row>
    <row r="723">
      <c r="A723" s="14"/>
      <c r="B723" s="14"/>
    </row>
    <row r="724">
      <c r="A724" s="14"/>
      <c r="B724" s="14"/>
    </row>
    <row r="725">
      <c r="A725" s="14"/>
      <c r="B725" s="14"/>
    </row>
    <row r="726">
      <c r="A726" s="14"/>
      <c r="B726" s="14"/>
    </row>
    <row r="727">
      <c r="A727" s="14"/>
      <c r="B727" s="14"/>
    </row>
    <row r="728">
      <c r="A728" s="14"/>
      <c r="B728" s="14"/>
    </row>
    <row r="729">
      <c r="A729" s="14"/>
      <c r="B729" s="14"/>
    </row>
    <row r="730">
      <c r="A730" s="14"/>
      <c r="B730" s="14"/>
    </row>
    <row r="731">
      <c r="A731" s="14"/>
      <c r="B731" s="14"/>
    </row>
    <row r="732">
      <c r="A732" s="14"/>
      <c r="B732" s="14"/>
    </row>
    <row r="733">
      <c r="A733" s="14"/>
      <c r="B733" s="14"/>
    </row>
    <row r="734">
      <c r="A734" s="14"/>
      <c r="B734" s="14"/>
    </row>
    <row r="735">
      <c r="A735" s="14"/>
      <c r="B735" s="14"/>
    </row>
    <row r="736">
      <c r="A736" s="14"/>
      <c r="B736" s="14"/>
    </row>
    <row r="737">
      <c r="A737" s="14"/>
      <c r="B737" s="14"/>
    </row>
    <row r="738">
      <c r="A738" s="14"/>
      <c r="B738" s="14"/>
    </row>
    <row r="739">
      <c r="A739" s="14"/>
      <c r="B739" s="14"/>
    </row>
    <row r="740">
      <c r="A740" s="14"/>
      <c r="B740" s="14"/>
    </row>
    <row r="741">
      <c r="A741" s="14"/>
      <c r="B741" s="14"/>
    </row>
    <row r="742">
      <c r="A742" s="14"/>
      <c r="B742" s="14"/>
    </row>
    <row r="743">
      <c r="A743" s="14"/>
      <c r="B743" s="14"/>
    </row>
    <row r="744">
      <c r="A744" s="14"/>
      <c r="B744" s="14"/>
    </row>
    <row r="745">
      <c r="A745" s="14"/>
      <c r="B745" s="14"/>
    </row>
    <row r="746">
      <c r="A746" s="14"/>
      <c r="B746" s="14"/>
    </row>
    <row r="747">
      <c r="A747" s="14"/>
      <c r="B747" s="14"/>
    </row>
    <row r="748">
      <c r="A748" s="14"/>
      <c r="B748" s="14"/>
    </row>
    <row r="749">
      <c r="A749" s="14"/>
      <c r="B749" s="14"/>
    </row>
    <row r="750">
      <c r="A750" s="14"/>
      <c r="B750" s="14"/>
    </row>
    <row r="751">
      <c r="A751" s="14"/>
      <c r="B751" s="14"/>
    </row>
    <row r="752">
      <c r="A752" s="14"/>
      <c r="B752" s="14"/>
    </row>
    <row r="753">
      <c r="A753" s="14"/>
      <c r="B753" s="14"/>
    </row>
    <row r="754">
      <c r="A754" s="14"/>
      <c r="B754" s="14"/>
    </row>
    <row r="755">
      <c r="A755" s="14"/>
      <c r="B755" s="14"/>
    </row>
    <row r="756">
      <c r="A756" s="14"/>
      <c r="B756" s="14"/>
    </row>
    <row r="757">
      <c r="A757" s="14"/>
      <c r="B757" s="14"/>
    </row>
    <row r="758">
      <c r="A758" s="14"/>
      <c r="B758" s="14"/>
    </row>
    <row r="759">
      <c r="A759" s="14"/>
      <c r="B759" s="14"/>
    </row>
    <row r="760">
      <c r="A760" s="14"/>
      <c r="B760" s="14"/>
    </row>
    <row r="761">
      <c r="A761" s="14"/>
      <c r="B761" s="14"/>
    </row>
    <row r="762">
      <c r="A762" s="14"/>
      <c r="B762" s="14"/>
    </row>
    <row r="763">
      <c r="A763" s="14"/>
      <c r="B763" s="14"/>
    </row>
    <row r="764">
      <c r="A764" s="14"/>
      <c r="B764" s="14"/>
    </row>
    <row r="765">
      <c r="A765" s="14"/>
      <c r="B765" s="14"/>
    </row>
    <row r="766">
      <c r="A766" s="14"/>
      <c r="B766" s="14"/>
    </row>
    <row r="767">
      <c r="A767" s="14"/>
      <c r="B767" s="14"/>
    </row>
    <row r="768">
      <c r="A768" s="14"/>
      <c r="B768" s="14"/>
    </row>
    <row r="769">
      <c r="A769" s="14"/>
      <c r="B769" s="14"/>
    </row>
    <row r="770">
      <c r="A770" s="14"/>
      <c r="B770" s="14"/>
    </row>
    <row r="771">
      <c r="A771" s="14"/>
      <c r="B771" s="14"/>
    </row>
    <row r="772">
      <c r="A772" s="14"/>
      <c r="B772" s="14"/>
    </row>
    <row r="773">
      <c r="A773" s="14"/>
      <c r="B773" s="14"/>
    </row>
    <row r="774">
      <c r="A774" s="14"/>
      <c r="B774" s="14"/>
    </row>
    <row r="775">
      <c r="A775" s="14"/>
      <c r="B775" s="14"/>
    </row>
    <row r="776">
      <c r="A776" s="14"/>
      <c r="B776" s="14"/>
    </row>
    <row r="777">
      <c r="A777" s="14"/>
      <c r="B777" s="14"/>
    </row>
    <row r="778">
      <c r="A778" s="14"/>
      <c r="B778" s="14"/>
    </row>
    <row r="779">
      <c r="A779" s="14"/>
      <c r="B779" s="14"/>
    </row>
    <row r="780">
      <c r="A780" s="14"/>
      <c r="B780" s="14"/>
    </row>
    <row r="781">
      <c r="A781" s="14"/>
      <c r="B781" s="14"/>
    </row>
    <row r="782">
      <c r="A782" s="14"/>
      <c r="B782" s="14"/>
    </row>
    <row r="783">
      <c r="A783" s="14"/>
      <c r="B783" s="14"/>
    </row>
    <row r="784">
      <c r="A784" s="14"/>
      <c r="B784" s="14"/>
    </row>
    <row r="785">
      <c r="A785" s="14"/>
      <c r="B785" s="14"/>
    </row>
    <row r="786">
      <c r="A786" s="14"/>
      <c r="B786" s="14"/>
    </row>
    <row r="787">
      <c r="A787" s="14"/>
      <c r="B787" s="14"/>
    </row>
    <row r="788">
      <c r="A788" s="14"/>
      <c r="B788" s="14"/>
    </row>
    <row r="789">
      <c r="A789" s="14"/>
      <c r="B789" s="14"/>
    </row>
    <row r="790">
      <c r="A790" s="14"/>
      <c r="B790" s="14"/>
    </row>
    <row r="791">
      <c r="A791" s="14"/>
      <c r="B791" s="14"/>
    </row>
    <row r="792">
      <c r="A792" s="14"/>
      <c r="B792" s="14"/>
    </row>
    <row r="793">
      <c r="A793" s="14"/>
      <c r="B793" s="14"/>
    </row>
    <row r="794">
      <c r="A794" s="14"/>
      <c r="B794" s="14"/>
    </row>
    <row r="795">
      <c r="A795" s="14"/>
      <c r="B795" s="14"/>
    </row>
    <row r="796">
      <c r="A796" s="14"/>
      <c r="B796" s="14"/>
    </row>
    <row r="797">
      <c r="A797" s="14"/>
      <c r="B797" s="14"/>
    </row>
    <row r="798">
      <c r="A798" s="14"/>
      <c r="B798" s="14"/>
    </row>
    <row r="799">
      <c r="A799" s="14"/>
      <c r="B799" s="14"/>
    </row>
    <row r="800">
      <c r="A800" s="14"/>
      <c r="B800" s="14"/>
    </row>
    <row r="801">
      <c r="A801" s="14"/>
      <c r="B801" s="14"/>
    </row>
    <row r="802">
      <c r="A802" s="14"/>
      <c r="B802" s="14"/>
    </row>
    <row r="803">
      <c r="A803" s="14"/>
      <c r="B803" s="14"/>
    </row>
    <row r="804">
      <c r="A804" s="14"/>
      <c r="B804" s="14"/>
    </row>
    <row r="805">
      <c r="A805" s="14"/>
      <c r="B805" s="14"/>
    </row>
    <row r="806">
      <c r="A806" s="14"/>
      <c r="B806" s="14"/>
    </row>
    <row r="807">
      <c r="A807" s="14"/>
      <c r="B807" s="14"/>
    </row>
    <row r="808">
      <c r="A808" s="14"/>
      <c r="B808" s="14"/>
    </row>
    <row r="809">
      <c r="A809" s="14"/>
      <c r="B809" s="14"/>
    </row>
    <row r="810">
      <c r="A810" s="14"/>
      <c r="B810" s="14"/>
    </row>
    <row r="811">
      <c r="A811" s="14"/>
      <c r="B811" s="14"/>
    </row>
    <row r="812">
      <c r="A812" s="14"/>
      <c r="B812" s="14"/>
    </row>
    <row r="813">
      <c r="A813" s="14"/>
      <c r="B813" s="14"/>
    </row>
    <row r="814">
      <c r="A814" s="14"/>
      <c r="B814" s="14"/>
    </row>
    <row r="815">
      <c r="A815" s="14"/>
      <c r="B815" s="14"/>
    </row>
    <row r="816">
      <c r="A816" s="14"/>
      <c r="B816" s="14"/>
    </row>
    <row r="817">
      <c r="A817" s="14"/>
      <c r="B817" s="14"/>
    </row>
    <row r="818">
      <c r="A818" s="14"/>
      <c r="B818" s="14"/>
    </row>
    <row r="819">
      <c r="A819" s="14"/>
      <c r="B819" s="14"/>
    </row>
    <row r="820">
      <c r="A820" s="14"/>
      <c r="B820" s="14"/>
    </row>
    <row r="821">
      <c r="A821" s="14"/>
      <c r="B821" s="14"/>
    </row>
    <row r="822">
      <c r="A822" s="14"/>
      <c r="B822" s="14"/>
    </row>
    <row r="823">
      <c r="A823" s="14"/>
      <c r="B823" s="14"/>
    </row>
    <row r="824">
      <c r="A824" s="14"/>
      <c r="B824" s="14"/>
    </row>
    <row r="825">
      <c r="A825" s="14"/>
      <c r="B825" s="14"/>
    </row>
    <row r="826">
      <c r="A826" s="14"/>
      <c r="B826" s="14"/>
    </row>
    <row r="827">
      <c r="A827" s="14"/>
      <c r="B827" s="14"/>
    </row>
    <row r="828">
      <c r="A828" s="14"/>
      <c r="B828" s="14"/>
    </row>
    <row r="829">
      <c r="A829" s="14"/>
      <c r="B829" s="14"/>
    </row>
    <row r="830">
      <c r="A830" s="14"/>
      <c r="B830" s="14"/>
    </row>
    <row r="831">
      <c r="A831" s="14"/>
      <c r="B831" s="14"/>
    </row>
    <row r="832">
      <c r="A832" s="14"/>
      <c r="B832" s="14"/>
    </row>
    <row r="833">
      <c r="A833" s="14"/>
      <c r="B833" s="14"/>
    </row>
    <row r="834">
      <c r="A834" s="14"/>
      <c r="B834" s="14"/>
    </row>
    <row r="835">
      <c r="A835" s="14"/>
      <c r="B835" s="14"/>
    </row>
    <row r="836">
      <c r="A836" s="14"/>
      <c r="B836" s="14"/>
    </row>
    <row r="837">
      <c r="A837" s="14"/>
      <c r="B837" s="14"/>
    </row>
    <row r="838">
      <c r="A838" s="14"/>
      <c r="B838" s="14"/>
    </row>
    <row r="839">
      <c r="A839" s="14"/>
      <c r="B839" s="14"/>
    </row>
    <row r="840">
      <c r="A840" s="14"/>
      <c r="B840" s="14"/>
    </row>
    <row r="841">
      <c r="A841" s="14"/>
      <c r="B841" s="14"/>
    </row>
    <row r="842">
      <c r="A842" s="14"/>
      <c r="B842" s="14"/>
    </row>
    <row r="843">
      <c r="A843" s="14"/>
      <c r="B843" s="14"/>
    </row>
    <row r="844">
      <c r="A844" s="14"/>
      <c r="B844" s="14"/>
    </row>
    <row r="845">
      <c r="A845" s="14"/>
      <c r="B845" s="14"/>
    </row>
    <row r="846">
      <c r="A846" s="14"/>
      <c r="B846" s="14"/>
    </row>
    <row r="847">
      <c r="A847" s="14"/>
      <c r="B847" s="14"/>
    </row>
    <row r="848">
      <c r="A848" s="14"/>
      <c r="B848" s="14"/>
    </row>
    <row r="849">
      <c r="A849" s="14"/>
      <c r="B849" s="14"/>
    </row>
    <row r="850">
      <c r="A850" s="14"/>
      <c r="B850" s="14"/>
    </row>
    <row r="851">
      <c r="A851" s="14"/>
      <c r="B851" s="14"/>
    </row>
    <row r="852">
      <c r="A852" s="14"/>
      <c r="B852" s="14"/>
    </row>
    <row r="853">
      <c r="A853" s="14"/>
      <c r="B853" s="14"/>
    </row>
    <row r="854">
      <c r="A854" s="14"/>
      <c r="B854" s="14"/>
    </row>
    <row r="855">
      <c r="A855" s="14"/>
      <c r="B855" s="14"/>
    </row>
    <row r="856">
      <c r="A856" s="14"/>
      <c r="B856" s="14"/>
    </row>
    <row r="857">
      <c r="A857" s="14"/>
      <c r="B857" s="14"/>
    </row>
    <row r="858">
      <c r="A858" s="14"/>
      <c r="B858" s="14"/>
    </row>
    <row r="859">
      <c r="A859" s="14"/>
      <c r="B859" s="14"/>
    </row>
    <row r="860">
      <c r="A860" s="14"/>
      <c r="B860" s="14"/>
    </row>
    <row r="861">
      <c r="A861" s="14"/>
      <c r="B861" s="14"/>
    </row>
    <row r="862">
      <c r="A862" s="14"/>
      <c r="B862" s="14"/>
    </row>
    <row r="863">
      <c r="A863" s="14"/>
      <c r="B863" s="14"/>
    </row>
    <row r="864">
      <c r="A864" s="14"/>
      <c r="B864" s="14"/>
    </row>
    <row r="865">
      <c r="A865" s="14"/>
      <c r="B865" s="14"/>
    </row>
    <row r="866">
      <c r="A866" s="14"/>
      <c r="B866" s="14"/>
    </row>
    <row r="867">
      <c r="A867" s="14"/>
      <c r="B867" s="14"/>
    </row>
    <row r="868">
      <c r="A868" s="14"/>
      <c r="B868" s="14"/>
    </row>
    <row r="869">
      <c r="A869" s="14"/>
      <c r="B869" s="14"/>
    </row>
    <row r="870">
      <c r="A870" s="14"/>
      <c r="B870" s="14"/>
    </row>
    <row r="871">
      <c r="A871" s="14"/>
      <c r="B871" s="14"/>
    </row>
    <row r="872">
      <c r="A872" s="14"/>
      <c r="B872" s="14"/>
    </row>
    <row r="873">
      <c r="A873" s="14"/>
      <c r="B873" s="14"/>
    </row>
    <row r="874">
      <c r="A874" s="14"/>
      <c r="B874" s="14"/>
    </row>
    <row r="875">
      <c r="A875" s="14"/>
      <c r="B875" s="14"/>
    </row>
    <row r="876">
      <c r="A876" s="14"/>
      <c r="B876" s="14"/>
    </row>
    <row r="877">
      <c r="A877" s="14"/>
      <c r="B877" s="14"/>
    </row>
    <row r="878">
      <c r="A878" s="14"/>
      <c r="B878" s="14"/>
    </row>
    <row r="879">
      <c r="A879" s="14"/>
      <c r="B879" s="14"/>
    </row>
    <row r="880">
      <c r="A880" s="14"/>
      <c r="B880" s="14"/>
    </row>
    <row r="881">
      <c r="A881" s="14"/>
      <c r="B881" s="14"/>
    </row>
    <row r="882">
      <c r="A882" s="14"/>
      <c r="B882" s="14"/>
    </row>
    <row r="883">
      <c r="A883" s="14"/>
      <c r="B883" s="14"/>
    </row>
    <row r="884">
      <c r="A884" s="14"/>
      <c r="B884" s="14"/>
    </row>
    <row r="885">
      <c r="A885" s="14"/>
      <c r="B885" s="14"/>
    </row>
    <row r="886">
      <c r="A886" s="14"/>
      <c r="B886" s="14"/>
    </row>
    <row r="887">
      <c r="A887" s="14"/>
      <c r="B887" s="14"/>
    </row>
    <row r="888">
      <c r="A888" s="14"/>
      <c r="B888" s="14"/>
    </row>
    <row r="889">
      <c r="A889" s="14"/>
      <c r="B889" s="14"/>
    </row>
    <row r="890">
      <c r="A890" s="14"/>
      <c r="B890" s="14"/>
    </row>
    <row r="891">
      <c r="A891" s="14"/>
      <c r="B891" s="14"/>
    </row>
    <row r="892">
      <c r="A892" s="14"/>
      <c r="B892" s="14"/>
    </row>
    <row r="893">
      <c r="A893" s="14"/>
      <c r="B893" s="14"/>
    </row>
    <row r="894">
      <c r="A894" s="14"/>
      <c r="B894" s="14"/>
    </row>
    <row r="895">
      <c r="A895" s="14"/>
      <c r="B895" s="14"/>
    </row>
    <row r="896">
      <c r="A896" s="14"/>
      <c r="B896" s="14"/>
    </row>
    <row r="897">
      <c r="A897" s="14"/>
      <c r="B897" s="14"/>
    </row>
    <row r="898">
      <c r="A898" s="14"/>
      <c r="B898" s="14"/>
    </row>
    <row r="899">
      <c r="A899" s="14"/>
      <c r="B899" s="14"/>
    </row>
    <row r="900">
      <c r="A900" s="14"/>
      <c r="B900" s="14"/>
    </row>
    <row r="901">
      <c r="A901" s="14"/>
      <c r="B901" s="14"/>
    </row>
    <row r="902">
      <c r="A902" s="14"/>
      <c r="B902" s="14"/>
    </row>
    <row r="903">
      <c r="A903" s="14"/>
      <c r="B903" s="14"/>
    </row>
    <row r="904">
      <c r="A904" s="14"/>
      <c r="B904" s="14"/>
    </row>
    <row r="905">
      <c r="A905" s="14"/>
      <c r="B905" s="14"/>
    </row>
    <row r="906">
      <c r="A906" s="14"/>
      <c r="B906" s="14"/>
    </row>
    <row r="907">
      <c r="A907" s="14"/>
      <c r="B907" s="14"/>
    </row>
    <row r="908">
      <c r="A908" s="14"/>
      <c r="B908" s="14"/>
    </row>
    <row r="909">
      <c r="A909" s="14"/>
      <c r="B909" s="14"/>
    </row>
    <row r="910">
      <c r="A910" s="14"/>
      <c r="B910" s="14"/>
    </row>
    <row r="911">
      <c r="A911" s="14"/>
      <c r="B911" s="14"/>
    </row>
    <row r="912">
      <c r="A912" s="14"/>
      <c r="B912" s="14"/>
    </row>
    <row r="913">
      <c r="A913" s="14"/>
      <c r="B913" s="14"/>
    </row>
    <row r="914">
      <c r="A914" s="14"/>
      <c r="B914" s="14"/>
    </row>
    <row r="915">
      <c r="A915" s="14"/>
      <c r="B915" s="14"/>
    </row>
    <row r="916">
      <c r="A916" s="14"/>
      <c r="B916" s="14"/>
    </row>
    <row r="917">
      <c r="A917" s="14"/>
      <c r="B917" s="14"/>
    </row>
    <row r="918">
      <c r="A918" s="14"/>
      <c r="B918" s="14"/>
    </row>
    <row r="919">
      <c r="A919" s="14"/>
      <c r="B919" s="14"/>
    </row>
    <row r="920">
      <c r="A920" s="14"/>
      <c r="B920" s="14"/>
    </row>
    <row r="921">
      <c r="A921" s="14"/>
      <c r="B921" s="14"/>
    </row>
    <row r="922">
      <c r="A922" s="14"/>
      <c r="B922" s="14"/>
    </row>
    <row r="923">
      <c r="A923" s="14"/>
      <c r="B923" s="14"/>
    </row>
    <row r="924">
      <c r="A924" s="14"/>
      <c r="B924" s="14"/>
    </row>
    <row r="925">
      <c r="A925" s="14"/>
      <c r="B925" s="14"/>
    </row>
    <row r="926">
      <c r="A926" s="14"/>
      <c r="B926" s="14"/>
    </row>
    <row r="927">
      <c r="A927" s="14"/>
      <c r="B927" s="14"/>
    </row>
    <row r="928">
      <c r="A928" s="14"/>
      <c r="B928" s="14"/>
    </row>
    <row r="929">
      <c r="A929" s="14"/>
      <c r="B929" s="14"/>
    </row>
    <row r="930">
      <c r="A930" s="14"/>
      <c r="B930" s="14"/>
    </row>
    <row r="931">
      <c r="A931" s="14"/>
      <c r="B931" s="14"/>
    </row>
    <row r="932">
      <c r="A932" s="14"/>
      <c r="B932" s="14"/>
    </row>
    <row r="933">
      <c r="A933" s="14"/>
      <c r="B933" s="14"/>
    </row>
    <row r="934">
      <c r="A934" s="14"/>
      <c r="B934" s="14"/>
    </row>
    <row r="935">
      <c r="A935" s="14"/>
      <c r="B935" s="14"/>
    </row>
    <row r="936">
      <c r="A936" s="14"/>
      <c r="B936" s="14"/>
    </row>
    <row r="937">
      <c r="A937" s="14"/>
      <c r="B937" s="14"/>
    </row>
    <row r="938">
      <c r="A938" s="14"/>
      <c r="B938" s="14"/>
    </row>
    <row r="939">
      <c r="A939" s="14"/>
      <c r="B939" s="14"/>
    </row>
    <row r="940">
      <c r="A940" s="14"/>
      <c r="B940" s="14"/>
    </row>
    <row r="941">
      <c r="A941" s="14"/>
      <c r="B941" s="14"/>
    </row>
    <row r="942">
      <c r="A942" s="14"/>
      <c r="B942" s="14"/>
    </row>
    <row r="943">
      <c r="A943" s="14"/>
      <c r="B943" s="14"/>
    </row>
    <row r="944">
      <c r="A944" s="14"/>
      <c r="B944" s="14"/>
    </row>
    <row r="945">
      <c r="A945" s="14"/>
      <c r="B945" s="14"/>
    </row>
    <row r="946">
      <c r="A946" s="14"/>
      <c r="B946" s="14"/>
    </row>
    <row r="947">
      <c r="A947" s="14"/>
      <c r="B947" s="14"/>
    </row>
    <row r="948">
      <c r="A948" s="14"/>
      <c r="B948" s="14"/>
    </row>
    <row r="949">
      <c r="A949" s="14"/>
      <c r="B949" s="14"/>
    </row>
    <row r="950">
      <c r="A950" s="14"/>
      <c r="B950" s="14"/>
    </row>
    <row r="951">
      <c r="A951" s="14"/>
      <c r="B951" s="14"/>
    </row>
    <row r="952">
      <c r="A952" s="14"/>
      <c r="B952" s="14"/>
    </row>
    <row r="953">
      <c r="A953" s="14"/>
      <c r="B953" s="14"/>
    </row>
    <row r="954">
      <c r="A954" s="14"/>
      <c r="B954" s="14"/>
    </row>
    <row r="955">
      <c r="A955" s="14"/>
      <c r="B955" s="14"/>
    </row>
    <row r="956">
      <c r="A956" s="14"/>
      <c r="B956" s="14"/>
    </row>
    <row r="957">
      <c r="A957" s="14"/>
      <c r="B957" s="14"/>
    </row>
    <row r="958">
      <c r="A958" s="14"/>
      <c r="B958" s="14"/>
    </row>
    <row r="959">
      <c r="A959" s="14"/>
      <c r="B959" s="14"/>
    </row>
    <row r="960">
      <c r="A960" s="14"/>
      <c r="B960" s="14"/>
    </row>
    <row r="961">
      <c r="A961" s="14"/>
      <c r="B961" s="14"/>
    </row>
    <row r="962">
      <c r="A962" s="14"/>
      <c r="B962" s="14"/>
    </row>
    <row r="963">
      <c r="A963" s="14"/>
      <c r="B963" s="14"/>
    </row>
    <row r="964">
      <c r="A964" s="14"/>
      <c r="B964" s="14"/>
    </row>
    <row r="965">
      <c r="A965" s="14"/>
      <c r="B965" s="14"/>
    </row>
    <row r="966">
      <c r="A966" s="14"/>
      <c r="B966" s="14"/>
    </row>
    <row r="967">
      <c r="A967" s="14"/>
      <c r="B967" s="14"/>
    </row>
    <row r="968">
      <c r="A968" s="14"/>
      <c r="B968" s="14"/>
    </row>
    <row r="969">
      <c r="A969" s="14"/>
      <c r="B969" s="14"/>
    </row>
    <row r="970">
      <c r="A970" s="14"/>
      <c r="B970" s="14"/>
    </row>
    <row r="971">
      <c r="A971" s="14"/>
      <c r="B971" s="14"/>
    </row>
    <row r="972">
      <c r="A972" s="14"/>
      <c r="B972" s="14"/>
    </row>
    <row r="973">
      <c r="A973" s="14"/>
      <c r="B973" s="14"/>
    </row>
    <row r="974">
      <c r="A974" s="14"/>
      <c r="B974" s="14"/>
    </row>
    <row r="975">
      <c r="A975" s="14"/>
      <c r="B975" s="14"/>
    </row>
    <row r="976">
      <c r="A976" s="14"/>
      <c r="B976" s="14"/>
    </row>
    <row r="977">
      <c r="A977" s="14"/>
      <c r="B977" s="14"/>
    </row>
    <row r="978">
      <c r="A978" s="14"/>
      <c r="B978" s="14"/>
    </row>
    <row r="979">
      <c r="A979" s="14"/>
      <c r="B979" s="14"/>
    </row>
    <row r="980">
      <c r="A980" s="14"/>
      <c r="B980" s="14"/>
    </row>
    <row r="981">
      <c r="A981" s="14"/>
      <c r="B981" s="14"/>
    </row>
    <row r="982">
      <c r="A982" s="14"/>
      <c r="B982" s="14"/>
    </row>
    <row r="983">
      <c r="A983" s="14"/>
      <c r="B983" s="14"/>
    </row>
    <row r="984">
      <c r="A984" s="14"/>
      <c r="B984" s="14"/>
    </row>
    <row r="985">
      <c r="A985" s="14"/>
      <c r="B985" s="14"/>
    </row>
    <row r="986">
      <c r="A986" s="14"/>
      <c r="B986" s="14"/>
    </row>
    <row r="987">
      <c r="A987" s="14"/>
      <c r="B987" s="14"/>
    </row>
    <row r="988">
      <c r="A988" s="14"/>
      <c r="B988" s="14"/>
    </row>
    <row r="989">
      <c r="A989" s="14"/>
      <c r="B989" s="14"/>
    </row>
    <row r="990">
      <c r="A990" s="14"/>
      <c r="B990" s="14"/>
    </row>
    <row r="991">
      <c r="A991" s="14"/>
      <c r="B991" s="14"/>
    </row>
    <row r="992">
      <c r="A992" s="14"/>
      <c r="B992" s="14"/>
    </row>
    <row r="993">
      <c r="A993" s="14"/>
      <c r="B993" s="14"/>
    </row>
    <row r="994">
      <c r="A994" s="14"/>
      <c r="B994" s="14"/>
    </row>
    <row r="995">
      <c r="A995" s="14"/>
      <c r="B995" s="14"/>
    </row>
    <row r="996">
      <c r="A996" s="14"/>
      <c r="B996" s="14"/>
    </row>
    <row r="997">
      <c r="A997" s="14"/>
      <c r="B997" s="14"/>
    </row>
    <row r="998">
      <c r="A998" s="14"/>
      <c r="B998" s="14"/>
    </row>
    <row r="999">
      <c r="A999" s="14"/>
      <c r="B999" s="14"/>
    </row>
    <row r="1000">
      <c r="A1000" s="14"/>
      <c r="B1000" s="1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6" t="s">
        <v>333</v>
      </c>
      <c r="B1" s="6" t="s">
        <v>334</v>
      </c>
      <c r="C1" s="6" t="s">
        <v>335</v>
      </c>
      <c r="D1" s="6" t="s">
        <v>336</v>
      </c>
      <c r="E1" s="6" t="s">
        <v>337</v>
      </c>
    </row>
    <row r="2">
      <c r="A2" s="7" t="s">
        <v>84</v>
      </c>
      <c r="B2" s="7">
        <v>31.0</v>
      </c>
      <c r="C2" s="6" t="s">
        <v>338</v>
      </c>
      <c r="D2" s="6" t="s">
        <v>339</v>
      </c>
      <c r="E2" s="6" t="s">
        <v>340</v>
      </c>
    </row>
    <row r="3">
      <c r="A3" s="7" t="s">
        <v>129</v>
      </c>
      <c r="B3" s="7">
        <v>32.0</v>
      </c>
      <c r="C3" s="6" t="s">
        <v>341</v>
      </c>
      <c r="D3" s="6" t="s">
        <v>342</v>
      </c>
      <c r="E3" s="6" t="s">
        <v>343</v>
      </c>
    </row>
    <row r="4">
      <c r="A4" s="7" t="s">
        <v>344</v>
      </c>
      <c r="B4" s="7">
        <v>37.0</v>
      </c>
      <c r="C4" s="6" t="s">
        <v>345</v>
      </c>
      <c r="D4" s="6" t="s">
        <v>346</v>
      </c>
      <c r="E4" s="6" t="s">
        <v>343</v>
      </c>
    </row>
    <row r="5">
      <c r="A5" s="19" t="s">
        <v>347</v>
      </c>
      <c r="B5" s="19">
        <v>50.0</v>
      </c>
      <c r="C5" s="20" t="s">
        <v>348</v>
      </c>
      <c r="D5" s="21" t="s">
        <v>349</v>
      </c>
      <c r="E5" s="21" t="s">
        <v>350</v>
      </c>
    </row>
    <row r="6">
      <c r="A6" s="7" t="s">
        <v>351</v>
      </c>
      <c r="B6" s="7">
        <v>51.0</v>
      </c>
      <c r="C6" s="6" t="s">
        <v>352</v>
      </c>
      <c r="D6" s="6" t="s">
        <v>353</v>
      </c>
      <c r="E6" s="6" t="s">
        <v>354</v>
      </c>
    </row>
    <row r="7">
      <c r="A7" s="7" t="s">
        <v>347</v>
      </c>
      <c r="B7" s="7">
        <v>59.0</v>
      </c>
      <c r="C7" s="6" t="s">
        <v>355</v>
      </c>
      <c r="D7" s="6" t="s">
        <v>356</v>
      </c>
      <c r="E7" s="6" t="s">
        <v>350</v>
      </c>
    </row>
    <row r="8">
      <c r="A8" s="7" t="s">
        <v>36</v>
      </c>
      <c r="B8" s="7">
        <v>89.0</v>
      </c>
      <c r="C8" s="6" t="s">
        <v>357</v>
      </c>
      <c r="D8" s="6" t="s">
        <v>358</v>
      </c>
      <c r="E8" s="6" t="s">
        <v>359</v>
      </c>
    </row>
    <row r="9">
      <c r="A9" s="19" t="s">
        <v>16</v>
      </c>
      <c r="B9" s="19">
        <v>101.0</v>
      </c>
      <c r="C9" s="20" t="s">
        <v>360</v>
      </c>
      <c r="D9" s="21" t="s">
        <v>361</v>
      </c>
      <c r="E9" s="21" t="s">
        <v>362</v>
      </c>
    </row>
    <row r="10">
      <c r="A10" s="7" t="s">
        <v>13</v>
      </c>
      <c r="B10" s="7">
        <v>102.0</v>
      </c>
      <c r="C10" s="6" t="s">
        <v>363</v>
      </c>
      <c r="D10" s="6" t="s">
        <v>364</v>
      </c>
      <c r="E10" s="6" t="s">
        <v>359</v>
      </c>
    </row>
    <row r="11">
      <c r="A11" s="7" t="s">
        <v>18</v>
      </c>
      <c r="B11" s="7">
        <v>117.0</v>
      </c>
      <c r="C11" s="6" t="s">
        <v>365</v>
      </c>
      <c r="D11" s="6" t="s">
        <v>366</v>
      </c>
      <c r="E11" s="6" t="s">
        <v>367</v>
      </c>
    </row>
    <row r="12">
      <c r="A12" s="7" t="s">
        <v>90</v>
      </c>
      <c r="B12" s="7">
        <v>139.0</v>
      </c>
      <c r="C12" s="6" t="s">
        <v>368</v>
      </c>
      <c r="D12" s="6" t="s">
        <v>369</v>
      </c>
      <c r="E12" s="6" t="s">
        <v>370</v>
      </c>
    </row>
    <row r="13">
      <c r="A13" s="19" t="s">
        <v>17</v>
      </c>
      <c r="B13" s="19">
        <v>143.0</v>
      </c>
      <c r="C13" s="20" t="s">
        <v>371</v>
      </c>
      <c r="D13" s="21" t="s">
        <v>372</v>
      </c>
      <c r="E13" s="21" t="s">
        <v>350</v>
      </c>
    </row>
    <row r="14">
      <c r="A14" s="19" t="s">
        <v>21</v>
      </c>
      <c r="B14" s="19">
        <v>179.0</v>
      </c>
      <c r="C14" s="20" t="s">
        <v>373</v>
      </c>
      <c r="D14" s="21" t="s">
        <v>374</v>
      </c>
      <c r="E14" s="21" t="s">
        <v>375</v>
      </c>
    </row>
    <row r="15">
      <c r="A15" s="7" t="s">
        <v>29</v>
      </c>
      <c r="B15" s="7">
        <v>213.0</v>
      </c>
      <c r="C15" s="6" t="s">
        <v>376</v>
      </c>
      <c r="D15" s="6" t="s">
        <v>377</v>
      </c>
      <c r="E15" s="6" t="s">
        <v>354</v>
      </c>
    </row>
    <row r="16">
      <c r="A16" s="7" t="s">
        <v>48</v>
      </c>
      <c r="B16" s="7">
        <v>278.0</v>
      </c>
      <c r="C16" s="6" t="s">
        <v>378</v>
      </c>
      <c r="D16" s="6" t="s">
        <v>379</v>
      </c>
      <c r="E16" s="6" t="s">
        <v>359</v>
      </c>
    </row>
    <row r="17">
      <c r="A17" s="7" t="s">
        <v>61</v>
      </c>
      <c r="B17" s="7">
        <v>309.0</v>
      </c>
      <c r="C17" s="6" t="s">
        <v>380</v>
      </c>
      <c r="D17" s="6" t="s">
        <v>381</v>
      </c>
      <c r="E17" s="6" t="s">
        <v>359</v>
      </c>
    </row>
    <row r="18">
      <c r="A18" s="7" t="s">
        <v>50</v>
      </c>
      <c r="B18" s="7">
        <v>320.0</v>
      </c>
      <c r="C18" s="6" t="s">
        <v>382</v>
      </c>
      <c r="D18" s="6" t="s">
        <v>383</v>
      </c>
      <c r="E18" s="6" t="s">
        <v>384</v>
      </c>
    </row>
    <row r="19">
      <c r="A19" s="7" t="s">
        <v>385</v>
      </c>
      <c r="B19" s="7">
        <v>341.0</v>
      </c>
      <c r="C19" s="6" t="s">
        <v>386</v>
      </c>
      <c r="D19" s="6" t="s">
        <v>387</v>
      </c>
      <c r="E19" s="6" t="s">
        <v>359</v>
      </c>
    </row>
    <row r="20">
      <c r="A20" s="7" t="s">
        <v>67</v>
      </c>
      <c r="B20" s="7">
        <v>365.0</v>
      </c>
      <c r="C20" s="6" t="s">
        <v>388</v>
      </c>
      <c r="D20" s="6" t="s">
        <v>389</v>
      </c>
      <c r="E20" s="6" t="s">
        <v>359</v>
      </c>
    </row>
    <row r="21">
      <c r="A21" s="7" t="s">
        <v>97</v>
      </c>
      <c r="B21" s="7">
        <v>420.0</v>
      </c>
      <c r="C21" s="6" t="s">
        <v>390</v>
      </c>
      <c r="D21" s="6" t="s">
        <v>391</v>
      </c>
      <c r="E21" s="6" t="s">
        <v>392</v>
      </c>
    </row>
    <row r="22">
      <c r="A22" s="7" t="s">
        <v>83</v>
      </c>
      <c r="B22" s="7">
        <v>440.0</v>
      </c>
      <c r="C22" s="6" t="s">
        <v>393</v>
      </c>
      <c r="D22" s="6" t="s">
        <v>394</v>
      </c>
      <c r="E22" s="6" t="s">
        <v>395</v>
      </c>
    </row>
    <row r="23">
      <c r="A23" s="7" t="s">
        <v>120</v>
      </c>
      <c r="B23" s="7">
        <v>459.0</v>
      </c>
      <c r="C23" s="6" t="s">
        <v>396</v>
      </c>
      <c r="D23" s="6" t="s">
        <v>397</v>
      </c>
      <c r="E23" s="6" t="s">
        <v>398</v>
      </c>
    </row>
    <row r="24">
      <c r="A24" s="7" t="s">
        <v>92</v>
      </c>
      <c r="B24" s="7">
        <v>490.0</v>
      </c>
      <c r="C24" s="6" t="s">
        <v>399</v>
      </c>
      <c r="D24" s="6" t="s">
        <v>400</v>
      </c>
      <c r="E24" s="6" t="s">
        <v>401</v>
      </c>
    </row>
    <row r="25">
      <c r="A25" s="7" t="s">
        <v>93</v>
      </c>
      <c r="B25" s="7">
        <v>502.0</v>
      </c>
      <c r="C25" s="6" t="s">
        <v>402</v>
      </c>
      <c r="D25" s="6" t="s">
        <v>403</v>
      </c>
      <c r="E25" s="6" t="s">
        <v>395</v>
      </c>
    </row>
    <row r="26">
      <c r="A26" s="7" t="s">
        <v>95</v>
      </c>
      <c r="B26" s="7">
        <v>508.0</v>
      </c>
      <c r="C26" s="6" t="s">
        <v>404</v>
      </c>
      <c r="D26" s="6" t="s">
        <v>405</v>
      </c>
      <c r="E26" s="6" t="s">
        <v>406</v>
      </c>
    </row>
    <row r="27">
      <c r="A27" s="7" t="s">
        <v>98</v>
      </c>
      <c r="B27" s="7">
        <v>522.0</v>
      </c>
      <c r="C27" s="6" t="s">
        <v>407</v>
      </c>
      <c r="D27" s="6" t="s">
        <v>408</v>
      </c>
      <c r="E27" s="6" t="s">
        <v>359</v>
      </c>
    </row>
    <row r="28">
      <c r="A28" s="7" t="s">
        <v>107</v>
      </c>
      <c r="B28" s="7">
        <v>529.0</v>
      </c>
      <c r="C28" s="6" t="s">
        <v>409</v>
      </c>
      <c r="D28" s="6" t="s">
        <v>410</v>
      </c>
      <c r="E28" s="6" t="s">
        <v>411</v>
      </c>
    </row>
    <row r="29">
      <c r="A29" s="7" t="s">
        <v>106</v>
      </c>
      <c r="B29" s="7">
        <v>536.0</v>
      </c>
      <c r="C29" s="6" t="s">
        <v>412</v>
      </c>
      <c r="D29" s="6" t="s">
        <v>413</v>
      </c>
      <c r="E29" s="6" t="s">
        <v>359</v>
      </c>
    </row>
    <row r="30">
      <c r="A30" s="19" t="s">
        <v>126</v>
      </c>
      <c r="B30" s="19">
        <v>566.0</v>
      </c>
      <c r="C30" s="20" t="s">
        <v>414</v>
      </c>
      <c r="D30" s="21" t="s">
        <v>415</v>
      </c>
      <c r="E30" s="21" t="s">
        <v>416</v>
      </c>
    </row>
    <row r="31">
      <c r="A31" s="7" t="s">
        <v>116</v>
      </c>
      <c r="B31" s="7">
        <v>572.0</v>
      </c>
      <c r="C31" s="6" t="s">
        <v>417</v>
      </c>
      <c r="D31" s="6" t="s">
        <v>418</v>
      </c>
      <c r="E31" s="6" t="s">
        <v>359</v>
      </c>
    </row>
    <row r="32">
      <c r="A32" s="7" t="s">
        <v>108</v>
      </c>
      <c r="B32" s="7">
        <v>583.0</v>
      </c>
      <c r="C32" s="6" t="s">
        <v>419</v>
      </c>
      <c r="D32" s="6" t="s">
        <v>420</v>
      </c>
      <c r="E32" s="6" t="s">
        <v>384</v>
      </c>
    </row>
    <row r="33">
      <c r="A33" s="7" t="s">
        <v>111</v>
      </c>
      <c r="B33" s="7">
        <v>595.0</v>
      </c>
      <c r="C33" s="6" t="s">
        <v>421</v>
      </c>
      <c r="D33" s="6" t="s">
        <v>169</v>
      </c>
      <c r="E33" s="6" t="s">
        <v>354</v>
      </c>
    </row>
    <row r="34">
      <c r="A34" s="7" t="s">
        <v>114</v>
      </c>
      <c r="B34" s="7">
        <v>596.0</v>
      </c>
      <c r="C34" s="6" t="s">
        <v>422</v>
      </c>
      <c r="D34" s="6" t="s">
        <v>423</v>
      </c>
      <c r="E34" s="6" t="s">
        <v>424</v>
      </c>
    </row>
    <row r="35">
      <c r="A35" s="7" t="s">
        <v>118</v>
      </c>
      <c r="B35" s="7">
        <v>648.0</v>
      </c>
      <c r="C35" s="6" t="s">
        <v>425</v>
      </c>
      <c r="D35" s="16" t="s">
        <v>426</v>
      </c>
      <c r="E35" s="6" t="s">
        <v>427</v>
      </c>
    </row>
    <row r="36">
      <c r="A36" s="19" t="s">
        <v>127</v>
      </c>
      <c r="B36" s="19">
        <v>658.0</v>
      </c>
      <c r="C36" s="20" t="s">
        <v>428</v>
      </c>
      <c r="D36" s="21" t="s">
        <v>429</v>
      </c>
      <c r="E36" s="21" t="s">
        <v>350</v>
      </c>
    </row>
    <row r="37">
      <c r="A37" s="19" t="s">
        <v>128</v>
      </c>
      <c r="B37" s="19">
        <v>679.0</v>
      </c>
      <c r="C37" s="20" t="s">
        <v>430</v>
      </c>
      <c r="D37" s="21" t="s">
        <v>431</v>
      </c>
      <c r="E37" s="21" t="s">
        <v>350</v>
      </c>
    </row>
  </sheetData>
  <drawing r:id="rId1"/>
</worksheet>
</file>