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mdo\Dropbox\github\GraduationCap2017\"/>
    </mc:Choice>
  </mc:AlternateContent>
  <bookViews>
    <workbookView xWindow="0" yWindow="0" windowWidth="25605" windowHeight="16005" activeTab="4"/>
  </bookViews>
  <sheets>
    <sheet name="CapDesign" sheetId="2" r:id="rId1"/>
    <sheet name="AltCapDesign" sheetId="3" r:id="rId2"/>
    <sheet name="PictureRing" sheetId="1" r:id="rId3"/>
    <sheet name="MapLEDs" sheetId="5" r:id="rId4"/>
    <sheet name="Letters" sheetId="6" r:id="rId5"/>
    <sheet name="PowerDetails" sheetId="4" r:id="rId6"/>
  </sheets>
  <definedNames>
    <definedName name="_xlnm._FilterDatabase" localSheetId="3">MapLEDs!$G$3:$AC$96</definedName>
    <definedName name="battFactor">PowerDetails!$Q$57</definedName>
    <definedName name="direc_per_ring">MapLEDs!$A$6</definedName>
    <definedName name="leds_per_ring">MapLEDs!$A$4</definedName>
    <definedName name="leds_per_ring_qrtr">MapLEDs!$A$5</definedName>
    <definedName name="myLookup">MapLEDs!$A$9:$E$14</definedName>
    <definedName name="offset_qrtrs_per_circle">MapLEDs!$A$7</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W3" i="6" l="1"/>
  <c r="U3" i="6"/>
  <c r="T3" i="6"/>
  <c r="S3" i="6"/>
  <c r="R3" i="6"/>
  <c r="P3" i="6"/>
  <c r="O3" i="6"/>
  <c r="N3" i="6"/>
  <c r="M3" i="6"/>
  <c r="K3" i="6"/>
  <c r="I3" i="6"/>
  <c r="H3" i="6"/>
  <c r="G3" i="6"/>
  <c r="F3" i="6"/>
  <c r="D3" i="6"/>
  <c r="C3" i="6"/>
  <c r="B3" i="6"/>
  <c r="A3" i="6"/>
  <c r="N4" i="6"/>
  <c r="N5" i="6"/>
  <c r="N6" i="6"/>
  <c r="N7" i="6"/>
  <c r="N8" i="6"/>
  <c r="N9" i="6"/>
  <c r="N10" i="6"/>
  <c r="N11" i="6"/>
  <c r="N12" i="6"/>
  <c r="N13" i="6"/>
  <c r="N14" i="6"/>
  <c r="N15"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M4" i="6"/>
  <c r="M5" i="6"/>
  <c r="M6" i="6"/>
  <c r="M7" i="6"/>
  <c r="M8" i="6"/>
  <c r="M9" i="6"/>
  <c r="M10" i="6"/>
  <c r="M11" i="6"/>
  <c r="M12" i="6"/>
  <c r="M13" i="6"/>
  <c r="M14" i="6"/>
  <c r="M15" i="6"/>
  <c r="M16" i="6"/>
  <c r="M17" i="6"/>
  <c r="M18" i="6"/>
  <c r="M19" i="6"/>
  <c r="M20" i="6"/>
  <c r="O4" i="6"/>
  <c r="O5" i="6"/>
  <c r="O6" i="6"/>
  <c r="O7" i="6"/>
  <c r="O8" i="6"/>
  <c r="O9" i="6"/>
  <c r="O10" i="6"/>
  <c r="O11" i="6"/>
  <c r="O12" i="6"/>
  <c r="O13" i="6"/>
  <c r="O14" i="6"/>
  <c r="O15" i="6"/>
  <c r="O16" i="6"/>
  <c r="O17" i="6"/>
  <c r="O18" i="6"/>
  <c r="O19" i="6"/>
  <c r="O20" i="6"/>
  <c r="P4" i="6"/>
  <c r="P5" i="6"/>
  <c r="P6" i="6"/>
  <c r="P7" i="6"/>
  <c r="P8" i="6"/>
  <c r="P9" i="6"/>
  <c r="P10" i="6"/>
  <c r="P11" i="6"/>
  <c r="P12" i="6"/>
  <c r="P13" i="6"/>
  <c r="P14" i="6"/>
  <c r="P15" i="6"/>
  <c r="P16" i="6"/>
  <c r="P17" i="6"/>
  <c r="P18" i="6"/>
  <c r="P19" i="6"/>
  <c r="P20" i="6"/>
  <c r="R4" i="6"/>
  <c r="R5" i="6"/>
  <c r="R6" i="6"/>
  <c r="R7" i="6"/>
  <c r="R8" i="6"/>
  <c r="R9" i="6"/>
  <c r="R10" i="6"/>
  <c r="R11" i="6"/>
  <c r="R12" i="6"/>
  <c r="R13" i="6"/>
  <c r="R14" i="6"/>
  <c r="R15" i="6"/>
  <c r="R16" i="6"/>
  <c r="R17" i="6"/>
  <c r="R18" i="6"/>
  <c r="R19" i="6"/>
  <c r="R20" i="6"/>
  <c r="S4" i="6"/>
  <c r="S5" i="6"/>
  <c r="S6" i="6"/>
  <c r="S7" i="6"/>
  <c r="S8" i="6"/>
  <c r="S9" i="6"/>
  <c r="S10" i="6"/>
  <c r="S11" i="6"/>
  <c r="S12" i="6"/>
  <c r="S13" i="6"/>
  <c r="S14" i="6"/>
  <c r="S15" i="6"/>
  <c r="S16" i="6"/>
  <c r="S17" i="6"/>
  <c r="S18" i="6"/>
  <c r="S19" i="6"/>
  <c r="S20" i="6"/>
  <c r="S21" i="6"/>
  <c r="S22" i="6"/>
  <c r="S23" i="6"/>
  <c r="S24" i="6"/>
  <c r="S25" i="6"/>
  <c r="S26" i="6"/>
  <c r="S27" i="6"/>
  <c r="T4" i="6"/>
  <c r="T5" i="6"/>
  <c r="T6" i="6"/>
  <c r="T7" i="6"/>
  <c r="T8" i="6"/>
  <c r="T9" i="6"/>
  <c r="T10" i="6"/>
  <c r="T11" i="6"/>
  <c r="T12" i="6"/>
  <c r="T13" i="6"/>
  <c r="T14" i="6"/>
  <c r="T15" i="6"/>
  <c r="T16" i="6"/>
  <c r="T17" i="6"/>
  <c r="T18" i="6"/>
  <c r="U4" i="6"/>
  <c r="U5" i="6"/>
  <c r="U6" i="6"/>
  <c r="U7" i="6"/>
  <c r="U8" i="6"/>
  <c r="U9" i="6"/>
  <c r="U10" i="6"/>
  <c r="U11" i="6"/>
  <c r="U12" i="6"/>
  <c r="U13" i="6"/>
  <c r="U14" i="6"/>
  <c r="U15" i="6"/>
  <c r="U16" i="6"/>
  <c r="U17" i="6"/>
  <c r="U18" i="6"/>
  <c r="U19" i="6"/>
  <c r="U20" i="6"/>
  <c r="U21" i="6"/>
  <c r="U22" i="6"/>
  <c r="U23" i="6"/>
  <c r="U24" i="6"/>
  <c r="U25" i="6"/>
  <c r="U26" i="6"/>
  <c r="U27" i="6"/>
  <c r="AE40" i="5"/>
  <c r="AE39" i="5"/>
  <c r="AE38" i="5"/>
  <c r="AE37" i="5"/>
  <c r="AE36" i="5"/>
  <c r="AE35" i="5"/>
  <c r="AE34" i="5"/>
  <c r="AE33" i="5"/>
  <c r="AE32" i="5"/>
  <c r="AE31" i="5"/>
  <c r="AE30" i="5"/>
  <c r="AE29" i="5"/>
  <c r="AE28" i="5"/>
  <c r="N28" i="5"/>
  <c r="Y28" i="5"/>
  <c r="AA28" i="5"/>
  <c r="N36" i="5"/>
  <c r="Y36" i="5"/>
  <c r="AA36" i="5"/>
  <c r="N96" i="5"/>
  <c r="Y96" i="5"/>
  <c r="AC96" i="5"/>
  <c r="M96" i="5"/>
  <c r="W96" i="5"/>
  <c r="AB96" i="5"/>
  <c r="V96" i="5"/>
  <c r="AA96" i="5"/>
  <c r="U96" i="5"/>
  <c r="N95" i="5"/>
  <c r="Y95" i="5"/>
  <c r="AC95" i="5"/>
  <c r="M95" i="5"/>
  <c r="W95" i="5"/>
  <c r="AB95" i="5"/>
  <c r="V95" i="5"/>
  <c r="AA95" i="5"/>
  <c r="U95" i="5"/>
  <c r="N94" i="5"/>
  <c r="Y94" i="5"/>
  <c r="AC94" i="5"/>
  <c r="M94" i="5"/>
  <c r="W94" i="5"/>
  <c r="AB94" i="5"/>
  <c r="V94" i="5"/>
  <c r="AA94" i="5"/>
  <c r="U94" i="5"/>
  <c r="N93" i="5"/>
  <c r="Y93" i="5"/>
  <c r="AC93" i="5"/>
  <c r="M93" i="5"/>
  <c r="W93" i="5"/>
  <c r="AB93" i="5"/>
  <c r="V93" i="5"/>
  <c r="AA93" i="5"/>
  <c r="U93" i="5"/>
  <c r="N92" i="5"/>
  <c r="Y92" i="5"/>
  <c r="AC92" i="5"/>
  <c r="M92" i="5"/>
  <c r="W92" i="5"/>
  <c r="AB92" i="5"/>
  <c r="V92" i="5"/>
  <c r="AA92" i="5"/>
  <c r="U92" i="5"/>
  <c r="N91" i="5"/>
  <c r="Y91" i="5"/>
  <c r="AC91" i="5"/>
  <c r="M91" i="5"/>
  <c r="W91" i="5"/>
  <c r="AB91" i="5"/>
  <c r="V91" i="5"/>
  <c r="AA91" i="5"/>
  <c r="U91" i="5"/>
  <c r="N90" i="5"/>
  <c r="Y90" i="5"/>
  <c r="AC90" i="5"/>
  <c r="M90" i="5"/>
  <c r="W90" i="5"/>
  <c r="AB90" i="5"/>
  <c r="V90" i="5"/>
  <c r="AA90" i="5"/>
  <c r="U90" i="5"/>
  <c r="N89" i="5"/>
  <c r="Y89" i="5"/>
  <c r="AC89" i="5"/>
  <c r="M89" i="5"/>
  <c r="W89" i="5"/>
  <c r="AB89" i="5"/>
  <c r="V89" i="5"/>
  <c r="AA89" i="5"/>
  <c r="U89" i="5"/>
  <c r="N88" i="5"/>
  <c r="Y88" i="5"/>
  <c r="AC88" i="5"/>
  <c r="M88" i="5"/>
  <c r="W88" i="5"/>
  <c r="AB88" i="5"/>
  <c r="V88" i="5"/>
  <c r="AA88" i="5"/>
  <c r="U88" i="5"/>
  <c r="N87" i="5"/>
  <c r="Y87" i="5"/>
  <c r="AC87" i="5"/>
  <c r="M87" i="5"/>
  <c r="W87" i="5"/>
  <c r="AB87" i="5"/>
  <c r="V87" i="5"/>
  <c r="AA87" i="5"/>
  <c r="U87" i="5"/>
  <c r="N86" i="5"/>
  <c r="Y86" i="5"/>
  <c r="AC86" i="5"/>
  <c r="M86" i="5"/>
  <c r="W86" i="5"/>
  <c r="AB86" i="5"/>
  <c r="V86" i="5"/>
  <c r="AA86" i="5"/>
  <c r="U86" i="5"/>
  <c r="N85" i="5"/>
  <c r="Y85" i="5"/>
  <c r="AC85" i="5"/>
  <c r="M85" i="5"/>
  <c r="W85" i="5"/>
  <c r="AB85" i="5"/>
  <c r="V85" i="5"/>
  <c r="AA85" i="5"/>
  <c r="U85" i="5"/>
  <c r="N84" i="5"/>
  <c r="Y84" i="5"/>
  <c r="AC84" i="5"/>
  <c r="M84" i="5"/>
  <c r="W84" i="5"/>
  <c r="AB84" i="5"/>
  <c r="V84" i="5"/>
  <c r="AA84" i="5"/>
  <c r="U84" i="5"/>
  <c r="N83" i="5"/>
  <c r="Y83" i="5"/>
  <c r="AC83" i="5"/>
  <c r="M83" i="5"/>
  <c r="W83" i="5"/>
  <c r="AB83" i="5"/>
  <c r="V83" i="5"/>
  <c r="AA83" i="5"/>
  <c r="U83" i="5"/>
  <c r="N82" i="5"/>
  <c r="Y82" i="5"/>
  <c r="AC82" i="5"/>
  <c r="M82" i="5"/>
  <c r="W82" i="5"/>
  <c r="AB82" i="5"/>
  <c r="V82" i="5"/>
  <c r="AA82" i="5"/>
  <c r="U82" i="5"/>
  <c r="N81" i="5"/>
  <c r="Y81" i="5"/>
  <c r="AC81" i="5"/>
  <c r="M81" i="5"/>
  <c r="W81" i="5"/>
  <c r="AB81" i="5"/>
  <c r="V81" i="5"/>
  <c r="AA81" i="5"/>
  <c r="U81" i="5"/>
  <c r="N80" i="5"/>
  <c r="Y80" i="5"/>
  <c r="AC80" i="5"/>
  <c r="M80" i="5"/>
  <c r="W80" i="5"/>
  <c r="AB80" i="5"/>
  <c r="V80" i="5"/>
  <c r="AA80" i="5"/>
  <c r="U80" i="5"/>
  <c r="N79" i="5"/>
  <c r="Y79" i="5"/>
  <c r="AC79" i="5"/>
  <c r="M79" i="5"/>
  <c r="W79" i="5"/>
  <c r="AB79" i="5"/>
  <c r="V79" i="5"/>
  <c r="AA79" i="5"/>
  <c r="U79" i="5"/>
  <c r="N78" i="5"/>
  <c r="Y78" i="5"/>
  <c r="AC78" i="5"/>
  <c r="M78" i="5"/>
  <c r="W78" i="5"/>
  <c r="AB78" i="5"/>
  <c r="V78" i="5"/>
  <c r="AA78" i="5"/>
  <c r="U78" i="5"/>
  <c r="N77" i="5"/>
  <c r="Y77" i="5"/>
  <c r="AC77" i="5"/>
  <c r="M77" i="5"/>
  <c r="W77" i="5"/>
  <c r="AB77" i="5"/>
  <c r="V77" i="5"/>
  <c r="AA77" i="5"/>
  <c r="U77" i="5"/>
  <c r="N76" i="5"/>
  <c r="Y76" i="5"/>
  <c r="AC76" i="5"/>
  <c r="M76" i="5"/>
  <c r="W76" i="5"/>
  <c r="AB76" i="5"/>
  <c r="V76" i="5"/>
  <c r="AA76" i="5"/>
  <c r="U76" i="5"/>
  <c r="N75" i="5"/>
  <c r="Y75" i="5"/>
  <c r="AC75" i="5"/>
  <c r="M75" i="5"/>
  <c r="W75" i="5"/>
  <c r="AB75" i="5"/>
  <c r="V75" i="5"/>
  <c r="AA75" i="5"/>
  <c r="U75" i="5"/>
  <c r="N74" i="5"/>
  <c r="Y74" i="5"/>
  <c r="AC74" i="5"/>
  <c r="M74" i="5"/>
  <c r="W74" i="5"/>
  <c r="AB74" i="5"/>
  <c r="V74" i="5"/>
  <c r="AA74" i="5"/>
  <c r="U74" i="5"/>
  <c r="N73" i="5"/>
  <c r="Y73" i="5"/>
  <c r="AC73" i="5"/>
  <c r="M73" i="5"/>
  <c r="W73" i="5"/>
  <c r="AB73" i="5"/>
  <c r="V73" i="5"/>
  <c r="AA73" i="5"/>
  <c r="U73" i="5"/>
  <c r="N72" i="5"/>
  <c r="Y72" i="5"/>
  <c r="AC72" i="5"/>
  <c r="M72" i="5"/>
  <c r="W72" i="5"/>
  <c r="AB72" i="5"/>
  <c r="V72" i="5"/>
  <c r="AA72" i="5"/>
  <c r="U72" i="5"/>
  <c r="N71" i="5"/>
  <c r="Y71" i="5"/>
  <c r="AC71" i="5"/>
  <c r="M71" i="5"/>
  <c r="W71" i="5"/>
  <c r="AB71" i="5"/>
  <c r="V71" i="5"/>
  <c r="AA71" i="5"/>
  <c r="U71" i="5"/>
  <c r="N70" i="5"/>
  <c r="Y70" i="5"/>
  <c r="AC70" i="5"/>
  <c r="M70" i="5"/>
  <c r="W70" i="5"/>
  <c r="AB70" i="5"/>
  <c r="V70" i="5"/>
  <c r="AA70" i="5"/>
  <c r="U70" i="5"/>
  <c r="N69" i="5"/>
  <c r="Y69" i="5"/>
  <c r="AC69" i="5"/>
  <c r="M69" i="5"/>
  <c r="W69" i="5"/>
  <c r="AB69" i="5"/>
  <c r="V69" i="5"/>
  <c r="AA69" i="5"/>
  <c r="U69" i="5"/>
  <c r="N68" i="5"/>
  <c r="Y68" i="5"/>
  <c r="AC68" i="5"/>
  <c r="M68" i="5"/>
  <c r="W68" i="5"/>
  <c r="AB68" i="5"/>
  <c r="V68" i="5"/>
  <c r="AA68" i="5"/>
  <c r="U68" i="5"/>
  <c r="N67" i="5"/>
  <c r="Y67" i="5"/>
  <c r="AC67" i="5"/>
  <c r="M67" i="5"/>
  <c r="W67" i="5"/>
  <c r="AB67" i="5"/>
  <c r="V67" i="5"/>
  <c r="AA67" i="5"/>
  <c r="U67" i="5"/>
  <c r="N66" i="5"/>
  <c r="Y66" i="5"/>
  <c r="AC66" i="5"/>
  <c r="M66" i="5"/>
  <c r="W66" i="5"/>
  <c r="AB66" i="5"/>
  <c r="V66" i="5"/>
  <c r="AA66" i="5"/>
  <c r="U66" i="5"/>
  <c r="N65" i="5"/>
  <c r="Y65" i="5"/>
  <c r="AC65" i="5"/>
  <c r="M65" i="5"/>
  <c r="W65" i="5"/>
  <c r="AB65" i="5"/>
  <c r="V65" i="5"/>
  <c r="AA65" i="5"/>
  <c r="U65" i="5"/>
  <c r="N64" i="5"/>
  <c r="Y64" i="5"/>
  <c r="AC64" i="5"/>
  <c r="M64" i="5"/>
  <c r="W64" i="5"/>
  <c r="AB64" i="5"/>
  <c r="V64" i="5"/>
  <c r="AA64" i="5"/>
  <c r="U64" i="5"/>
  <c r="N63" i="5"/>
  <c r="Y63" i="5"/>
  <c r="AC63" i="5"/>
  <c r="M63" i="5"/>
  <c r="W63" i="5"/>
  <c r="AB63" i="5"/>
  <c r="V63" i="5"/>
  <c r="AA63" i="5"/>
  <c r="U63" i="5"/>
  <c r="N62" i="5"/>
  <c r="Y62" i="5"/>
  <c r="AC62" i="5"/>
  <c r="M62" i="5"/>
  <c r="W62" i="5"/>
  <c r="AB62" i="5"/>
  <c r="V62" i="5"/>
  <c r="AA62" i="5"/>
  <c r="U62" i="5"/>
  <c r="N61" i="5"/>
  <c r="Y61" i="5"/>
  <c r="AC61" i="5"/>
  <c r="M61" i="5"/>
  <c r="W61" i="5"/>
  <c r="AB61" i="5"/>
  <c r="V61" i="5"/>
  <c r="AA61" i="5"/>
  <c r="U61" i="5"/>
  <c r="N60" i="5"/>
  <c r="Y60" i="5"/>
  <c r="AC60" i="5"/>
  <c r="M60" i="5"/>
  <c r="W60" i="5"/>
  <c r="AB60" i="5"/>
  <c r="V60" i="5"/>
  <c r="AA60" i="5"/>
  <c r="U60" i="5"/>
  <c r="N59" i="5"/>
  <c r="Y59" i="5"/>
  <c r="AC59" i="5"/>
  <c r="M59" i="5"/>
  <c r="W59" i="5"/>
  <c r="AB59" i="5"/>
  <c r="V59" i="5"/>
  <c r="AA59" i="5"/>
  <c r="U59" i="5"/>
  <c r="N58" i="5"/>
  <c r="Y58" i="5"/>
  <c r="AC58" i="5"/>
  <c r="M58" i="5"/>
  <c r="W58" i="5"/>
  <c r="AB58" i="5"/>
  <c r="V58" i="5"/>
  <c r="AA58" i="5"/>
  <c r="U58" i="5"/>
  <c r="N57" i="5"/>
  <c r="Y57" i="5"/>
  <c r="AC57" i="5"/>
  <c r="M57" i="5"/>
  <c r="W57" i="5"/>
  <c r="AB57" i="5"/>
  <c r="V57" i="5"/>
  <c r="AA57" i="5"/>
  <c r="U57" i="5"/>
  <c r="N56" i="5"/>
  <c r="Y56" i="5"/>
  <c r="AC56" i="5"/>
  <c r="M56" i="5"/>
  <c r="W56" i="5"/>
  <c r="AB56" i="5"/>
  <c r="V56" i="5"/>
  <c r="AA56" i="5"/>
  <c r="U56" i="5"/>
  <c r="N55" i="5"/>
  <c r="Y55" i="5"/>
  <c r="AC55" i="5"/>
  <c r="M55" i="5"/>
  <c r="W55" i="5"/>
  <c r="AB55" i="5"/>
  <c r="V55" i="5"/>
  <c r="AA55" i="5"/>
  <c r="U55" i="5"/>
  <c r="N54" i="5"/>
  <c r="Y54" i="5"/>
  <c r="AC54" i="5"/>
  <c r="M54" i="5"/>
  <c r="W54" i="5"/>
  <c r="AB54" i="5"/>
  <c r="V54" i="5"/>
  <c r="AA54" i="5"/>
  <c r="U54" i="5"/>
  <c r="N53" i="5"/>
  <c r="Y53" i="5"/>
  <c r="AC53" i="5"/>
  <c r="M53" i="5"/>
  <c r="W53" i="5"/>
  <c r="AB53" i="5"/>
  <c r="V53" i="5"/>
  <c r="AA53" i="5"/>
  <c r="U53" i="5"/>
  <c r="N52" i="5"/>
  <c r="Y52" i="5"/>
  <c r="AC52" i="5"/>
  <c r="M52" i="5"/>
  <c r="W52" i="5"/>
  <c r="AB52" i="5"/>
  <c r="V52" i="5"/>
  <c r="AA52" i="5"/>
  <c r="U52" i="5"/>
  <c r="N51" i="5"/>
  <c r="Y51" i="5"/>
  <c r="AC51" i="5"/>
  <c r="M51" i="5"/>
  <c r="W51" i="5"/>
  <c r="AB51" i="5"/>
  <c r="V51" i="5"/>
  <c r="AA51" i="5"/>
  <c r="U51" i="5"/>
  <c r="N50" i="5"/>
  <c r="Y50" i="5"/>
  <c r="AC50" i="5"/>
  <c r="M50" i="5"/>
  <c r="W50" i="5"/>
  <c r="AB50" i="5"/>
  <c r="V50" i="5"/>
  <c r="AA50" i="5"/>
  <c r="U50" i="5"/>
  <c r="N49" i="5"/>
  <c r="Y49" i="5"/>
  <c r="AC49" i="5"/>
  <c r="M49" i="5"/>
  <c r="W49" i="5"/>
  <c r="AB49" i="5"/>
  <c r="V49" i="5"/>
  <c r="AA49" i="5"/>
  <c r="U49" i="5"/>
  <c r="N48" i="5"/>
  <c r="Y48" i="5"/>
  <c r="AC48" i="5"/>
  <c r="M48" i="5"/>
  <c r="W48" i="5"/>
  <c r="AB48" i="5"/>
  <c r="V48" i="5"/>
  <c r="AA48" i="5"/>
  <c r="U48" i="5"/>
  <c r="N47" i="5"/>
  <c r="Y47" i="5"/>
  <c r="AC47" i="5"/>
  <c r="M47" i="5"/>
  <c r="W47" i="5"/>
  <c r="AB47" i="5"/>
  <c r="V47" i="5"/>
  <c r="AA47" i="5"/>
  <c r="U47" i="5"/>
  <c r="N46" i="5"/>
  <c r="Y46" i="5"/>
  <c r="AC46" i="5"/>
  <c r="M46" i="5"/>
  <c r="W46" i="5"/>
  <c r="AB46" i="5"/>
  <c r="V46" i="5"/>
  <c r="AA46" i="5"/>
  <c r="U46" i="5"/>
  <c r="N45" i="5"/>
  <c r="Y45" i="5"/>
  <c r="AC45" i="5"/>
  <c r="M45" i="5"/>
  <c r="W45" i="5"/>
  <c r="AB45" i="5"/>
  <c r="V45" i="5"/>
  <c r="AA45" i="5"/>
  <c r="U45" i="5"/>
  <c r="N44" i="5"/>
  <c r="Y44" i="5"/>
  <c r="AC44" i="5"/>
  <c r="M44" i="5"/>
  <c r="W44" i="5"/>
  <c r="AB44" i="5"/>
  <c r="V44" i="5"/>
  <c r="AA44" i="5"/>
  <c r="U44" i="5"/>
  <c r="N43" i="5"/>
  <c r="Y43" i="5"/>
  <c r="AC43" i="5"/>
  <c r="M43" i="5"/>
  <c r="W43" i="5"/>
  <c r="AB43" i="5"/>
  <c r="V43" i="5"/>
  <c r="AA43" i="5"/>
  <c r="U43" i="5"/>
  <c r="N42" i="5"/>
  <c r="Y42" i="5"/>
  <c r="AC42" i="5"/>
  <c r="M42" i="5"/>
  <c r="W42" i="5"/>
  <c r="AB42" i="5"/>
  <c r="V42" i="5"/>
  <c r="AA42" i="5"/>
  <c r="U42" i="5"/>
  <c r="N41" i="5"/>
  <c r="Y41" i="5"/>
  <c r="AC41" i="5"/>
  <c r="M41" i="5"/>
  <c r="W41" i="5"/>
  <c r="AB41" i="5"/>
  <c r="V41" i="5"/>
  <c r="AA41" i="5"/>
  <c r="U41" i="5"/>
  <c r="N40" i="5"/>
  <c r="Y40" i="5"/>
  <c r="AC40" i="5"/>
  <c r="M40" i="5"/>
  <c r="W40" i="5"/>
  <c r="AB40" i="5"/>
  <c r="V40" i="5"/>
  <c r="AA40" i="5"/>
  <c r="U40" i="5"/>
  <c r="N39" i="5"/>
  <c r="Y39" i="5"/>
  <c r="AC39" i="5"/>
  <c r="M39" i="5"/>
  <c r="W39" i="5"/>
  <c r="AB39" i="5"/>
  <c r="V39" i="5"/>
  <c r="AA39" i="5"/>
  <c r="U39" i="5"/>
  <c r="N38" i="5"/>
  <c r="Y38" i="5"/>
  <c r="AC38" i="5"/>
  <c r="M38" i="5"/>
  <c r="W38" i="5"/>
  <c r="AB38" i="5"/>
  <c r="V38" i="5"/>
  <c r="AA38" i="5"/>
  <c r="U38" i="5"/>
  <c r="N37" i="5"/>
  <c r="Y37" i="5"/>
  <c r="AC37" i="5"/>
  <c r="M37" i="5"/>
  <c r="W37" i="5"/>
  <c r="AB37" i="5"/>
  <c r="V37" i="5"/>
  <c r="AA37" i="5"/>
  <c r="U37" i="5"/>
  <c r="AC36" i="5"/>
  <c r="M36" i="5"/>
  <c r="W36" i="5"/>
  <c r="AB36" i="5"/>
  <c r="V36" i="5"/>
  <c r="U36" i="5"/>
  <c r="N35" i="5"/>
  <c r="Y35" i="5"/>
  <c r="AC35" i="5"/>
  <c r="M35" i="5"/>
  <c r="W35" i="5"/>
  <c r="AB35" i="5"/>
  <c r="V35" i="5"/>
  <c r="AA35" i="5"/>
  <c r="U35" i="5"/>
  <c r="N34" i="5"/>
  <c r="Y34" i="5"/>
  <c r="AC34" i="5"/>
  <c r="M34" i="5"/>
  <c r="W34" i="5"/>
  <c r="AB34" i="5"/>
  <c r="V34" i="5"/>
  <c r="AA34" i="5"/>
  <c r="U34" i="5"/>
  <c r="N33" i="5"/>
  <c r="Y33" i="5"/>
  <c r="AC33" i="5"/>
  <c r="M33" i="5"/>
  <c r="W33" i="5"/>
  <c r="AB33" i="5"/>
  <c r="V33" i="5"/>
  <c r="AA33" i="5"/>
  <c r="U33" i="5"/>
  <c r="N32" i="5"/>
  <c r="Y32" i="5"/>
  <c r="AC32" i="5"/>
  <c r="M32" i="5"/>
  <c r="W32" i="5"/>
  <c r="AB32" i="5"/>
  <c r="V32" i="5"/>
  <c r="AA32" i="5"/>
  <c r="U32" i="5"/>
  <c r="N31" i="5"/>
  <c r="Y31" i="5"/>
  <c r="AC31" i="5"/>
  <c r="M31" i="5"/>
  <c r="W31" i="5"/>
  <c r="AB31" i="5"/>
  <c r="V31" i="5"/>
  <c r="AA31" i="5"/>
  <c r="U31" i="5"/>
  <c r="N30" i="5"/>
  <c r="Y30" i="5"/>
  <c r="AC30" i="5"/>
  <c r="M30" i="5"/>
  <c r="W30" i="5"/>
  <c r="AB30" i="5"/>
  <c r="V30" i="5"/>
  <c r="AA30" i="5"/>
  <c r="U30" i="5"/>
  <c r="N29" i="5"/>
  <c r="Y29" i="5"/>
  <c r="AC29" i="5"/>
  <c r="M29" i="5"/>
  <c r="W29" i="5"/>
  <c r="AB29" i="5"/>
  <c r="V29" i="5"/>
  <c r="AA29" i="5"/>
  <c r="U29" i="5"/>
  <c r="AC28" i="5"/>
  <c r="M28" i="5"/>
  <c r="W28" i="5"/>
  <c r="AB28" i="5"/>
  <c r="V28" i="5"/>
  <c r="U28" i="5"/>
  <c r="N27" i="5"/>
  <c r="Y27" i="5"/>
  <c r="AC27" i="5"/>
  <c r="M27" i="5"/>
  <c r="W27" i="5"/>
  <c r="AB27" i="5"/>
  <c r="V27" i="5"/>
  <c r="AA27" i="5"/>
  <c r="U27" i="5"/>
  <c r="N26" i="5"/>
  <c r="Y26" i="5"/>
  <c r="AC26" i="5"/>
  <c r="M26" i="5"/>
  <c r="W26" i="5"/>
  <c r="AB26" i="5"/>
  <c r="V26" i="5"/>
  <c r="AA26" i="5"/>
  <c r="U26" i="5"/>
  <c r="N25" i="5"/>
  <c r="Y25" i="5"/>
  <c r="AC25" i="5"/>
  <c r="M25" i="5"/>
  <c r="W25" i="5"/>
  <c r="AB25" i="5"/>
  <c r="V25" i="5"/>
  <c r="AA25" i="5"/>
  <c r="U25" i="5"/>
  <c r="N24" i="5"/>
  <c r="Y24" i="5"/>
  <c r="AC24" i="5"/>
  <c r="M24" i="5"/>
  <c r="W24" i="5"/>
  <c r="AB24" i="5"/>
  <c r="V24" i="5"/>
  <c r="AA24" i="5"/>
  <c r="U24" i="5"/>
  <c r="N23" i="5"/>
  <c r="Y23" i="5"/>
  <c r="AC23" i="5"/>
  <c r="M23" i="5"/>
  <c r="W23" i="5"/>
  <c r="AB23" i="5"/>
  <c r="V23" i="5"/>
  <c r="AA23" i="5"/>
  <c r="U23" i="5"/>
  <c r="N22" i="5"/>
  <c r="Y22" i="5"/>
  <c r="AC22" i="5"/>
  <c r="M22" i="5"/>
  <c r="W22" i="5"/>
  <c r="AB22" i="5"/>
  <c r="V22" i="5"/>
  <c r="AA22" i="5"/>
  <c r="U22" i="5"/>
  <c r="N21" i="5"/>
  <c r="Y21" i="5"/>
  <c r="AC21" i="5"/>
  <c r="M21" i="5"/>
  <c r="W21" i="5"/>
  <c r="AB21" i="5"/>
  <c r="V21" i="5"/>
  <c r="AA21" i="5"/>
  <c r="U21" i="5"/>
  <c r="N20" i="5"/>
  <c r="Y20" i="5"/>
  <c r="AC20" i="5"/>
  <c r="M20" i="5"/>
  <c r="W20" i="5"/>
  <c r="AB20" i="5"/>
  <c r="V20" i="5"/>
  <c r="AA20" i="5"/>
  <c r="U20" i="5"/>
  <c r="N19" i="5"/>
  <c r="Y19" i="5"/>
  <c r="AC19" i="5"/>
  <c r="M19" i="5"/>
  <c r="W19" i="5"/>
  <c r="AB19" i="5"/>
  <c r="V19" i="5"/>
  <c r="AA19" i="5"/>
  <c r="U19" i="5"/>
  <c r="N18" i="5"/>
  <c r="Y18" i="5"/>
  <c r="AC18" i="5"/>
  <c r="M18" i="5"/>
  <c r="W18" i="5"/>
  <c r="AB18" i="5"/>
  <c r="V18" i="5"/>
  <c r="AA18" i="5"/>
  <c r="U18" i="5"/>
  <c r="N17" i="5"/>
  <c r="Y17" i="5"/>
  <c r="AC17" i="5"/>
  <c r="M17" i="5"/>
  <c r="W17" i="5"/>
  <c r="AB17" i="5"/>
  <c r="V17" i="5"/>
  <c r="AA17" i="5"/>
  <c r="U17" i="5"/>
  <c r="N16" i="5"/>
  <c r="Y16" i="5"/>
  <c r="AC16" i="5"/>
  <c r="M16" i="5"/>
  <c r="W16" i="5"/>
  <c r="AB16" i="5"/>
  <c r="V16" i="5"/>
  <c r="AA16" i="5"/>
  <c r="U16" i="5"/>
  <c r="N15" i="5"/>
  <c r="Y15" i="5"/>
  <c r="AC15" i="5"/>
  <c r="M15" i="5"/>
  <c r="W15" i="5"/>
  <c r="AB15" i="5"/>
  <c r="V15" i="5"/>
  <c r="AA15" i="5"/>
  <c r="U15" i="5"/>
  <c r="N14" i="5"/>
  <c r="Y14" i="5"/>
  <c r="AC14" i="5"/>
  <c r="M14" i="5"/>
  <c r="W14" i="5"/>
  <c r="AB14" i="5"/>
  <c r="V14" i="5"/>
  <c r="AA14" i="5"/>
  <c r="U14" i="5"/>
  <c r="N13" i="5"/>
  <c r="Y13" i="5"/>
  <c r="AC13" i="5"/>
  <c r="M13" i="5"/>
  <c r="W13" i="5"/>
  <c r="AB13" i="5"/>
  <c r="V13" i="5"/>
  <c r="AA13" i="5"/>
  <c r="U13" i="5"/>
  <c r="N12" i="5"/>
  <c r="Y12" i="5"/>
  <c r="AC12" i="5"/>
  <c r="M12" i="5"/>
  <c r="W12" i="5"/>
  <c r="AB12" i="5"/>
  <c r="V12" i="5"/>
  <c r="AA12" i="5"/>
  <c r="U12" i="5"/>
  <c r="N11" i="5"/>
  <c r="Y11" i="5"/>
  <c r="AC11" i="5"/>
  <c r="M11" i="5"/>
  <c r="W11" i="5"/>
  <c r="AB11" i="5"/>
  <c r="V11" i="5"/>
  <c r="AA11" i="5"/>
  <c r="U11" i="5"/>
  <c r="N10" i="5"/>
  <c r="Y10" i="5"/>
  <c r="AC10" i="5"/>
  <c r="M10" i="5"/>
  <c r="W10" i="5"/>
  <c r="AB10" i="5"/>
  <c r="V10" i="5"/>
  <c r="AA10" i="5"/>
  <c r="U10" i="5"/>
  <c r="N9" i="5"/>
  <c r="Y9" i="5"/>
  <c r="AC9" i="5"/>
  <c r="M9" i="5"/>
  <c r="W9" i="5"/>
  <c r="AB9" i="5"/>
  <c r="V9" i="5"/>
  <c r="AA9" i="5"/>
  <c r="U9" i="5"/>
  <c r="N8" i="5"/>
  <c r="Y8" i="5"/>
  <c r="AC8" i="5"/>
  <c r="M8" i="5"/>
  <c r="W8" i="5"/>
  <c r="AB8" i="5"/>
  <c r="V8" i="5"/>
  <c r="AA8" i="5"/>
  <c r="U8" i="5"/>
  <c r="N7" i="5"/>
  <c r="Y7" i="5"/>
  <c r="AC7" i="5"/>
  <c r="M7" i="5"/>
  <c r="W7" i="5"/>
  <c r="AB7" i="5"/>
  <c r="V7" i="5"/>
  <c r="AA7" i="5"/>
  <c r="U7" i="5"/>
  <c r="N6" i="5"/>
  <c r="Y6" i="5"/>
  <c r="AC6" i="5"/>
  <c r="M6" i="5"/>
  <c r="W6" i="5"/>
  <c r="AB6" i="5"/>
  <c r="V6" i="5"/>
  <c r="AA6" i="5"/>
  <c r="U6" i="5"/>
  <c r="N5" i="5"/>
  <c r="Y5" i="5"/>
  <c r="AC5" i="5"/>
  <c r="M5" i="5"/>
  <c r="W5" i="5"/>
  <c r="AB5" i="5"/>
  <c r="V5" i="5"/>
  <c r="AA5" i="5"/>
  <c r="U5" i="5"/>
  <c r="N4" i="5"/>
  <c r="Y4" i="5"/>
  <c r="AC4" i="5"/>
  <c r="M4" i="5"/>
  <c r="W4" i="5"/>
  <c r="AB4" i="5"/>
  <c r="V4" i="5"/>
  <c r="AA4" i="5"/>
  <c r="U4" i="5"/>
  <c r="Z96" i="5"/>
  <c r="T96" i="5"/>
  <c r="Z95" i="5"/>
  <c r="T95" i="5"/>
  <c r="Z94" i="5"/>
  <c r="T94" i="5"/>
  <c r="Z93" i="5"/>
  <c r="T93" i="5"/>
  <c r="Z92" i="5"/>
  <c r="T92" i="5"/>
  <c r="Z91" i="5"/>
  <c r="T91" i="5"/>
  <c r="Z90" i="5"/>
  <c r="T90" i="5"/>
  <c r="Z89" i="5"/>
  <c r="T89" i="5"/>
  <c r="Z88" i="5"/>
  <c r="T88" i="5"/>
  <c r="Z87" i="5"/>
  <c r="T87" i="5"/>
  <c r="Z86" i="5"/>
  <c r="T86" i="5"/>
  <c r="Z85" i="5"/>
  <c r="T85" i="5"/>
  <c r="Z84" i="5"/>
  <c r="T84" i="5"/>
  <c r="Z83" i="5"/>
  <c r="T83" i="5"/>
  <c r="Z82" i="5"/>
  <c r="T82" i="5"/>
  <c r="Z81" i="5"/>
  <c r="T81" i="5"/>
  <c r="Z80" i="5"/>
  <c r="T80" i="5"/>
  <c r="Z79" i="5"/>
  <c r="T79" i="5"/>
  <c r="Z78" i="5"/>
  <c r="T78" i="5"/>
  <c r="Z77" i="5"/>
  <c r="T77" i="5"/>
  <c r="Z76" i="5"/>
  <c r="T76" i="5"/>
  <c r="Z75" i="5"/>
  <c r="T75" i="5"/>
  <c r="Z74" i="5"/>
  <c r="T74" i="5"/>
  <c r="Z73" i="5"/>
  <c r="T73" i="5"/>
  <c r="Z72" i="5"/>
  <c r="T72" i="5"/>
  <c r="Z71" i="5"/>
  <c r="T71" i="5"/>
  <c r="Z70" i="5"/>
  <c r="T70" i="5"/>
  <c r="Z69" i="5"/>
  <c r="T69" i="5"/>
  <c r="Z68" i="5"/>
  <c r="T68" i="5"/>
  <c r="Z67" i="5"/>
  <c r="T67" i="5"/>
  <c r="Z66" i="5"/>
  <c r="T66" i="5"/>
  <c r="Z65" i="5"/>
  <c r="T65" i="5"/>
  <c r="Z64" i="5"/>
  <c r="T64" i="5"/>
  <c r="Z63" i="5"/>
  <c r="T63" i="5"/>
  <c r="Z62" i="5"/>
  <c r="T62" i="5"/>
  <c r="Z61" i="5"/>
  <c r="T61" i="5"/>
  <c r="Z60" i="5"/>
  <c r="T60" i="5"/>
  <c r="Z59" i="5"/>
  <c r="T59" i="5"/>
  <c r="Z58" i="5"/>
  <c r="T58" i="5"/>
  <c r="Z57" i="5"/>
  <c r="T57" i="5"/>
  <c r="Z56" i="5"/>
  <c r="T56" i="5"/>
  <c r="Z55" i="5"/>
  <c r="T55" i="5"/>
  <c r="Z54" i="5"/>
  <c r="T54" i="5"/>
  <c r="Z53" i="5"/>
  <c r="T53" i="5"/>
  <c r="Z52" i="5"/>
  <c r="T52" i="5"/>
  <c r="Z51" i="5"/>
  <c r="T51" i="5"/>
  <c r="Z50" i="5"/>
  <c r="T50" i="5"/>
  <c r="Z49" i="5"/>
  <c r="T49" i="5"/>
  <c r="Z48" i="5"/>
  <c r="T48" i="5"/>
  <c r="Z47" i="5"/>
  <c r="T47" i="5"/>
  <c r="Z46" i="5"/>
  <c r="T46" i="5"/>
  <c r="Z45" i="5"/>
  <c r="T45" i="5"/>
  <c r="Z44" i="5"/>
  <c r="T44" i="5"/>
  <c r="Z43" i="5"/>
  <c r="T43" i="5"/>
  <c r="Z42" i="5"/>
  <c r="T42" i="5"/>
  <c r="Z41" i="5"/>
  <c r="T41" i="5"/>
  <c r="Z40" i="5"/>
  <c r="T40" i="5"/>
  <c r="Z39" i="5"/>
  <c r="T39" i="5"/>
  <c r="Z38" i="5"/>
  <c r="T38" i="5"/>
  <c r="Z37" i="5"/>
  <c r="T37" i="5"/>
  <c r="Z36" i="5"/>
  <c r="T36" i="5"/>
  <c r="Z35" i="5"/>
  <c r="T35" i="5"/>
  <c r="Z34" i="5"/>
  <c r="T34" i="5"/>
  <c r="Z33" i="5"/>
  <c r="T33" i="5"/>
  <c r="Z32" i="5"/>
  <c r="T32" i="5"/>
  <c r="Z31" i="5"/>
  <c r="T31" i="5"/>
  <c r="Z30" i="5"/>
  <c r="T30" i="5"/>
  <c r="Z29" i="5"/>
  <c r="T29" i="5"/>
  <c r="Z28" i="5"/>
  <c r="T28" i="5"/>
  <c r="Z27" i="5"/>
  <c r="T27" i="5"/>
  <c r="Z26" i="5"/>
  <c r="T26" i="5"/>
  <c r="Z25" i="5"/>
  <c r="T25" i="5"/>
  <c r="Z24" i="5"/>
  <c r="T24" i="5"/>
  <c r="Z23" i="5"/>
  <c r="T23" i="5"/>
  <c r="Z22" i="5"/>
  <c r="T22" i="5"/>
  <c r="Z21" i="5"/>
  <c r="T21" i="5"/>
  <c r="Z20" i="5"/>
  <c r="T20" i="5"/>
  <c r="Z19" i="5"/>
  <c r="T19" i="5"/>
  <c r="Z18" i="5"/>
  <c r="T18" i="5"/>
  <c r="Z17" i="5"/>
  <c r="T17" i="5"/>
  <c r="Z16" i="5"/>
  <c r="T16" i="5"/>
  <c r="Z15" i="5"/>
  <c r="T15" i="5"/>
  <c r="Z14" i="5"/>
  <c r="T14" i="5"/>
  <c r="Z13" i="5"/>
  <c r="T13" i="5"/>
  <c r="Z12" i="5"/>
  <c r="T12" i="5"/>
  <c r="Z11" i="5"/>
  <c r="T11" i="5"/>
  <c r="Z10" i="5"/>
  <c r="T10" i="5"/>
  <c r="Z9" i="5"/>
  <c r="T9" i="5"/>
  <c r="Z8" i="5"/>
  <c r="T8" i="5"/>
  <c r="Z7" i="5"/>
  <c r="T7" i="5"/>
  <c r="Z6" i="5"/>
  <c r="T6" i="5"/>
  <c r="Z5" i="5"/>
  <c r="T5" i="5"/>
  <c r="Z4" i="5"/>
  <c r="T4"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Q61" i="5"/>
  <c r="Q60" i="5"/>
  <c r="Q59" i="5"/>
  <c r="Q58" i="5"/>
  <c r="Q57" i="5"/>
  <c r="Q56" i="5"/>
  <c r="Q55"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Q5" i="5"/>
  <c r="Q4"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P15" i="5"/>
  <c r="P14" i="5"/>
  <c r="P13" i="5"/>
  <c r="P12" i="5"/>
  <c r="P11" i="5"/>
  <c r="P10" i="5"/>
  <c r="P9" i="5"/>
  <c r="P8" i="5"/>
  <c r="P7" i="5"/>
  <c r="P6" i="5"/>
  <c r="P5" i="5"/>
  <c r="P4" i="5"/>
  <c r="Z26" i="1"/>
  <c r="Z25" i="1"/>
  <c r="Z24" i="1"/>
  <c r="Z23" i="1"/>
  <c r="Z22" i="1"/>
  <c r="Y26" i="1"/>
  <c r="X26" i="1"/>
  <c r="W26" i="1"/>
  <c r="V26" i="1"/>
  <c r="U26" i="1"/>
  <c r="Y25" i="1"/>
  <c r="X25" i="1"/>
  <c r="W25" i="1"/>
  <c r="V25" i="1"/>
  <c r="U25" i="1"/>
  <c r="Y24" i="1"/>
  <c r="X24" i="1"/>
  <c r="W24" i="1"/>
  <c r="V24" i="1"/>
  <c r="U24" i="1"/>
  <c r="Y23" i="1"/>
  <c r="X23" i="1"/>
  <c r="W23" i="1"/>
  <c r="V23" i="1"/>
  <c r="U23" i="1"/>
  <c r="Y22" i="1"/>
  <c r="X22" i="1"/>
  <c r="W22" i="1"/>
  <c r="V22" i="1"/>
  <c r="U22" i="1"/>
  <c r="T26" i="1"/>
  <c r="T25" i="1"/>
  <c r="T24" i="1"/>
  <c r="T23" i="1"/>
  <c r="T22" i="1"/>
  <c r="T69" i="4"/>
  <c r="T68" i="4"/>
  <c r="T67" i="4"/>
  <c r="T66" i="4"/>
  <c r="T65" i="4"/>
  <c r="Q69" i="4"/>
  <c r="Q68" i="4"/>
  <c r="Q67" i="4"/>
  <c r="Q66" i="4"/>
  <c r="Q65" i="4"/>
  <c r="V69" i="4"/>
  <c r="V68" i="4"/>
  <c r="V67" i="4"/>
  <c r="V66" i="4"/>
  <c r="V65" i="4"/>
  <c r="P69" i="4"/>
  <c r="P68" i="4"/>
  <c r="P67" i="4"/>
  <c r="P66" i="4"/>
  <c r="P65" i="4"/>
  <c r="O69" i="4"/>
  <c r="O68" i="4"/>
  <c r="O67" i="4"/>
  <c r="O66" i="4"/>
  <c r="O65" i="4"/>
  <c r="H52" i="4"/>
  <c r="H51" i="4"/>
  <c r="H50" i="4"/>
  <c r="H49" i="4"/>
  <c r="AB116" i="1"/>
  <c r="Y118" i="1"/>
  <c r="Y117" i="1"/>
  <c r="AB112" i="1"/>
  <c r="AB113" i="1"/>
  <c r="AB114" i="1"/>
  <c r="Y113" i="1"/>
  <c r="Y112" i="1"/>
  <c r="S114" i="1"/>
  <c r="S100" i="1"/>
  <c r="AC100" i="1"/>
  <c r="S102" i="1"/>
  <c r="W100" i="1"/>
  <c r="W102" i="1"/>
  <c r="Y100" i="1"/>
  <c r="Y102" i="1"/>
  <c r="AA102" i="1"/>
  <c r="AA100" i="1"/>
  <c r="Q13" i="1"/>
</calcChain>
</file>

<file path=xl/sharedStrings.xml><?xml version="1.0" encoding="utf-8"?>
<sst xmlns="http://schemas.openxmlformats.org/spreadsheetml/2006/main" count="238" uniqueCount="165">
  <si>
    <t>LED count</t>
  </si>
  <si>
    <t>diameter</t>
  </si>
  <si>
    <t>N/A</t>
  </si>
  <si>
    <t>2812b 5 volt</t>
  </si>
  <si>
    <t>total</t>
  </si>
  <si>
    <t>32 led ring: 111.8 mm diameter</t>
  </si>
  <si>
    <t>Question: What are the dimensions of the rings?</t>
  </si>
  <si>
    <t>Answer: My digital caliper says:</t>
  </si>
  <si>
    <t xml:space="preserve">24 led ring: 91.8 mm diameter… see more </t>
  </si>
  <si>
    <t>https://smile.amazon.com/gp/product/B01EUAKLT0/ref=oh_aui_detailpage_o01_s00?ie=UTF8&amp;psc=1</t>
  </si>
  <si>
    <t>Mokungit 93 Leds WS2812B WS2812 5050 RGB LED Ring Lamp Light with Integrated Drivers</t>
  </si>
  <si>
    <t>outside-to-outside outer hole to diag outer hole</t>
  </si>
  <si>
    <t>outside-to-outside outer hole to adjacent outer hole</t>
  </si>
  <si>
    <t>hole diameter</t>
  </si>
  <si>
    <t>rectangle is 85 x 70 mm with 1.5 mm holes</t>
  </si>
  <si>
    <t>wide side of rectangle parallel to solder points lineup on adjacent rings</t>
  </si>
  <si>
    <t>mm side of cap</t>
  </si>
  <si>
    <t>mm outside diameter LED ring</t>
  </si>
  <si>
    <t>mm separation between LED rings, both ways</t>
  </si>
  <si>
    <t>check</t>
  </si>
  <si>
    <t>Cap edge</t>
  </si>
  <si>
    <t>Center LED ring to:</t>
  </si>
  <si>
    <t>center adjacent LED ring</t>
  </si>
  <si>
    <t>Cap edge to:</t>
  </si>
  <si>
    <t>Center LED ring</t>
  </si>
  <si>
    <t>LED ring wide attach</t>
  </si>
  <si>
    <t>LED ring narrow attach</t>
  </si>
  <si>
    <t>LED ring wide rectangle</t>
  </si>
  <si>
    <t>LED ring narrow rectangle</t>
  </si>
  <si>
    <t>angle of diag</t>
  </si>
  <si>
    <t>Chipset</t>
  </si>
  <si>
    <t>Supported</t>
  </si>
  <si>
    <t>Wires</t>
  </si>
  <si>
    <t>Color Bits</t>
  </si>
  <si>
    <t>Data Rate</t>
  </si>
  <si>
    <t>PWM Rate</t>
  </si>
  <si>
    <t>Chipset Power Draw</t>
  </si>
  <si>
    <t>APA102/DOTSTAR</t>
  </si>
  <si>
    <t>√</t>
  </si>
  <si>
    <t>~24Mbps</t>
  </si>
  <si>
    <t>20khz</t>
  </si>
  <si>
    <t>0.9ma@5v</t>
  </si>
  <si>
    <t>WS2811</t>
  </si>
  <si>
    <t>800kbps</t>
  </si>
  <si>
    <t>400Hz</t>
  </si>
  <si>
    <t>5mw / 1ma@5v</t>
  </si>
  <si>
    <t>WS2812B/NEOPIXEL</t>
  </si>
  <si>
    <t>TM1809/TM1812</t>
  </si>
  <si>
    <t>7.2mw / 0.6ma@12v</t>
  </si>
  <si>
    <t>TM1803</t>
  </si>
  <si>
    <t>400kbps</t>
  </si>
  <si>
    <t>TM1804</t>
  </si>
  <si>
    <t>WS2801</t>
  </si>
  <si>
    <t>1Mbps</t>
  </si>
  <si>
    <t>2.5kHz</t>
  </si>
  <si>
    <t>60mw / 5ma@12v</t>
  </si>
  <si>
    <t>UCS1903</t>
  </si>
  <si>
    <t>unknown</t>
  </si>
  <si>
    <t>?</t>
  </si>
  <si>
    <t>UCS2903</t>
  </si>
  <si>
    <t>LPD8806</t>
  </si>
  <si>
    <t>1-20Mbps</t>
  </si>
  <si>
    <t>4kHz</t>
  </si>
  <si>
    <t>P9813</t>
  </si>
  <si>
    <t>1-15Mbps</t>
  </si>
  <si>
    <t>4.5kHz</t>
  </si>
  <si>
    <t>SM16716</t>
  </si>
  <si>
    <t>TM1829</t>
  </si>
  <si>
    <t>X</t>
  </si>
  <si>
    <t>1.6Mbps/800kbps</t>
  </si>
  <si>
    <t>7kHz</t>
  </si>
  <si>
    <t>6ma@12v</t>
  </si>
  <si>
    <t>TLS3001</t>
  </si>
  <si>
    <t>TLC5940</t>
  </si>
  <si>
    <t>TLC5947</t>
  </si>
  <si>
    <t>LPD1886</t>
  </si>
  <si>
    <t>Chipset power draw is how much power a single chip draws when the leds are off, but power is connected</t>
  </si>
  <si>
    <t xml:space="preserve">  https://github.com/FastLED/FastLED/wiki/Chipset-reference</t>
  </si>
  <si>
    <r>
      <t>ws2811/ws2812/ws2812B - (adafruit sells these as "neopixels") super cheap (30 leds/m for $6, 60 leds/m for $11!), very slow data rate (800Kbps - meaning you'd want to investigate parallel output for more than a few hundred leds - see paul's excellent OctoWS2811 if you're using a teensy 3 - and i'm currently working on code for FastLED that will allow grouping/blocking of multiple streams of output in parallel - hopefully that will be out some time this year - I had an installation going in on july 4th that used it :). Also - many of the strips are 1 led, 1 controller, so you can cut at every led. Even better, is the ws2812 variant, which is the led and chip in a single package (some people still sell these as ws2811 - but the protocol is the same) - so it can be very very compact. Unfortunately, their data protocol requires disabling interrupts on the avr while writing data out, and so using these leds will interfere with things like IR libraries or using i2c and serial. </t>
    </r>
    <r>
      <rPr>
        <sz val="12"/>
        <color rgb="FF24292E"/>
        <rFont val="Segoe UI"/>
        <family val="2"/>
      </rPr>
      <t>NOTE:</t>
    </r>
    <r>
      <rPr>
        <sz val="12"/>
        <color rgb="FF24292E"/>
        <rFont val="Segoe UI"/>
        <family val="2"/>
      </rPr>
      <t> at some point, the timings for WS2811 chips changed to be closer in line to the WS2812 timings. If you have chips identified as WS2811 that are behaving badly, try changing the chipset reference in addLEds to WS2812, and see if that fixes the issues.</t>
    </r>
  </si>
  <si>
    <t xml:space="preserve">  http://fastled.io/docs/3.1/group___power.html</t>
  </si>
  <si>
    <r>
      <t>static</t>
    </r>
    <r>
      <rPr>
        <sz val="10"/>
        <color rgb="FF000000"/>
        <rFont val="Courier New"/>
        <family val="3"/>
      </rPr>
      <t xml:space="preserve"> </t>
    </r>
    <r>
      <rPr>
        <sz val="10"/>
        <color rgb="FF008000"/>
        <rFont val="Courier New"/>
        <family val="3"/>
      </rPr>
      <t>const</t>
    </r>
    <r>
      <rPr>
        <sz val="10"/>
        <color rgb="FF000000"/>
        <rFont val="Courier New"/>
        <family val="3"/>
      </rPr>
      <t xml:space="preserve"> uint8_t gRed_mW = 16 * 5; </t>
    </r>
    <r>
      <rPr>
        <sz val="10"/>
        <color rgb="FF800000"/>
        <rFont val="Courier New"/>
        <family val="3"/>
      </rPr>
      <t>// 16mA @ 5v = 80mW</t>
    </r>
  </si>
  <si>
    <r>
      <rPr>
        <sz val="10"/>
        <color rgb="FF008000"/>
        <rFont val="Courier New"/>
        <family val="3"/>
      </rPr>
      <t>static</t>
    </r>
    <r>
      <rPr>
        <sz val="10"/>
        <color rgb="FF000000"/>
        <rFont val="Courier New"/>
        <family val="3"/>
      </rPr>
      <t xml:space="preserve"> </t>
    </r>
    <r>
      <rPr>
        <sz val="10"/>
        <color rgb="FF008000"/>
        <rFont val="Courier New"/>
        <family val="3"/>
      </rPr>
      <t>const</t>
    </r>
    <r>
      <rPr>
        <sz val="10"/>
        <color rgb="FF000000"/>
        <rFont val="Courier New"/>
        <family val="3"/>
      </rPr>
      <t xml:space="preserve"> uint8_t gGreen_mW = 11 * 5; </t>
    </r>
    <r>
      <rPr>
        <sz val="10"/>
        <color rgb="FF800000"/>
        <rFont val="Courier New"/>
        <family val="3"/>
      </rPr>
      <t>// 11mA @ 5v = 55mW</t>
    </r>
  </si>
  <si>
    <r>
      <rPr>
        <sz val="10"/>
        <color rgb="FF008000"/>
        <rFont val="Courier New"/>
        <family val="3"/>
      </rPr>
      <t>static</t>
    </r>
    <r>
      <rPr>
        <sz val="10"/>
        <color rgb="FF000000"/>
        <rFont val="Courier New"/>
        <family val="3"/>
      </rPr>
      <t xml:space="preserve"> </t>
    </r>
    <r>
      <rPr>
        <sz val="10"/>
        <color rgb="FF008000"/>
        <rFont val="Courier New"/>
        <family val="3"/>
      </rPr>
      <t>const</t>
    </r>
    <r>
      <rPr>
        <sz val="10"/>
        <color rgb="FF000000"/>
        <rFont val="Courier New"/>
        <family val="3"/>
      </rPr>
      <t xml:space="preserve"> uint8_t gBlue_mW = 15 * 5; </t>
    </r>
    <r>
      <rPr>
        <sz val="10"/>
        <color rgb="FF800000"/>
        <rFont val="Courier New"/>
        <family val="3"/>
      </rPr>
      <t>// 15mA @ 5v = 75mW</t>
    </r>
  </si>
  <si>
    <r>
      <rPr>
        <sz val="10"/>
        <color rgb="FF008000"/>
        <rFont val="Courier New"/>
        <family val="3"/>
      </rPr>
      <t>static</t>
    </r>
    <r>
      <rPr>
        <sz val="10"/>
        <color rgb="FF000000"/>
        <rFont val="Courier New"/>
        <family val="3"/>
      </rPr>
      <t xml:space="preserve"> </t>
    </r>
    <r>
      <rPr>
        <sz val="10"/>
        <color rgb="FF008000"/>
        <rFont val="Courier New"/>
        <family val="3"/>
      </rPr>
      <t>const</t>
    </r>
    <r>
      <rPr>
        <sz val="10"/>
        <color rgb="FF000000"/>
        <rFont val="Courier New"/>
        <family val="3"/>
      </rPr>
      <t xml:space="preserve"> uint8_t gDark_mW = 1 * 5; </t>
    </r>
    <r>
      <rPr>
        <sz val="10"/>
        <color rgb="FF800000"/>
        <rFont val="Courier New"/>
        <family val="3"/>
      </rPr>
      <t>// 1mA @ 5v = 5mW</t>
    </r>
  </si>
  <si>
    <t xml:space="preserve">  http://fastled.io/docs/3.1/power__mgt_8cpp_source.html</t>
  </si>
  <si>
    <t>#define NUM_LEDS    93</t>
  </si>
  <si>
    <t>#define BRIGHTNESS         255</t>
  </si>
  <si>
    <t>uint8_t pwrBright = calculate_max_brightness_for_power_vmA(leds, NUM_LEDS, BRIGHTNESS, 5, 1500); // WHITE</t>
  </si>
  <si>
    <t>uint8_t pwrBright = calculate_max_brightness_for_power_vmA(leds, NUM_LEDS, BRIGHTNESS, 5, 1500); // RED</t>
  </si>
  <si>
    <t>uint8_t pwrBright = calculate_max_brightness_for_power_vmA(leds, NUM_LEDS, BRIGHTNESS, 5, 1500); // GREEN</t>
  </si>
  <si>
    <t>uint8_t pwrBright = calculate_max_brightness_for_power_vmA(leds, NUM_LEDS, BRIGHTNESS, 5, 1500); // BLUE</t>
  </si>
  <si>
    <t>uint8_t pwrBright = calculate_max_brightness_for_power_vmA(leds, NUM_LEDS, BRIGHTNESS, 5, 500); // WHITE</t>
  </si>
  <si>
    <t>uint8_t pwrBright = calculate_max_brightness_for_power_vmA(leds, NUM_LEDS, BRIGHTNESS, 5, 500); // RED</t>
  </si>
  <si>
    <t>uint8_t pwrBright = calculate_max_brightness_for_power_vmA(leds, NUM_LEDS, BRIGHTNESS, 5, 500); // GREEN</t>
  </si>
  <si>
    <t>uint8_t pwrBright = calculate_max_brightness_for_power_vmA(leds, NUM_LEDS, BRIGHTNESS, 5, 500); // BLUE</t>
  </si>
  <si>
    <t>uint8_t pwrBright = calculate_max_brightness_for_power_vmA(leds, NUM_LEDS, BRIGHTNESS, 5, 3968); // WHITE</t>
  </si>
  <si>
    <t>uint8_t pwrBright = calculate_max_brightness_for_power_vmA(leds, NUM_LEDS, BRIGHTNESS, 5, 3967); // WHITE</t>
  </si>
  <si>
    <t>93 LEDs White</t>
  </si>
  <si>
    <t>93 LEDs Red</t>
  </si>
  <si>
    <t>93 LEDs Green</t>
  </si>
  <si>
    <t>93 LEDs Blue</t>
  </si>
  <si>
    <t>Battery Capacity</t>
  </si>
  <si>
    <t>Battery Type</t>
  </si>
  <si>
    <t>Capacity (mAh)</t>
  </si>
  <si>
    <t>Typical Drain (mA)</t>
  </si>
  <si>
    <t>AA</t>
  </si>
  <si>
    <t>AAA</t>
  </si>
  <si>
    <t>9 Volt</t>
  </si>
  <si>
    <t>Volts</t>
  </si>
  <si>
    <t>D</t>
  </si>
  <si>
    <t>C</t>
  </si>
  <si>
    <t>Power</t>
  </si>
  <si>
    <t>Power Drain</t>
  </si>
  <si>
    <t>Time (h)</t>
  </si>
  <si>
    <t>how many</t>
  </si>
  <si>
    <t>my drain</t>
  </si>
  <si>
    <t>my time</t>
  </si>
  <si>
    <t>total battery</t>
  </si>
  <si>
    <t>factor</t>
  </si>
  <si>
    <t xml:space="preserve">   https://www.parts-express.com/shoppingcart.aspx 50 4-carriers for C-cell @ $1.02 = $51</t>
  </si>
  <si>
    <t>banggood.com</t>
  </si>
  <si>
    <t>ZTW 6A BEC UBEC Universal Battery Eliminator Circuit For RC Models (989402)</t>
  </si>
  <si>
    <t>Soloop 328pcs 2:1 Polyolefin Halogen-Free Heat Shrink Tube Sleeving 5 Color 8 Size (969574)</t>
  </si>
  <si>
    <t>all white but one yellow expt - using 9V battery - battery drained quickly</t>
  </si>
  <si>
    <t>ratio</t>
  </si>
  <si>
    <t>4 to 3</t>
  </si>
  <si>
    <t>3 to 2</t>
  </si>
  <si>
    <t>8 to 6</t>
  </si>
  <si>
    <t>6 to 4</t>
  </si>
  <si>
    <t>part</t>
  </si>
  <si>
    <t>Circle 0</t>
  </si>
  <si>
    <t>Circle 1</t>
  </si>
  <si>
    <t>Circle 2</t>
  </si>
  <si>
    <t>Circle 3</t>
  </si>
  <si>
    <t>int leds_per_ring[NUM_RINGS_PER_CIRCLE] = { 32, 24, 16, 12, 8, 1 };</t>
  </si>
  <si>
    <t>int leds_per_ring_qrtr[NUM_RINGS_PER_CIRCLE] = { 8, 6, 4, 3, 2, 1 };</t>
  </si>
  <si>
    <t>int direc_per_ring[NUM_RINGS_PER_CIRCLE] = { 1, -1, 1, -1, 1, 1 };</t>
  </si>
  <si>
    <t>int offset_qrtrs_per_circle[4] = { 0, 1, 2, 3 };</t>
  </si>
  <si>
    <t>leds_per_ring</t>
  </si>
  <si>
    <t>leds_per_ring_qrtr</t>
  </si>
  <si>
    <t>direc_per_ring</t>
  </si>
  <si>
    <t>offset_qrtrs_per_circle</t>
  </si>
  <si>
    <t>idx</t>
  </si>
  <si>
    <t>tmp_led_num</t>
  </si>
  <si>
    <t>tot_leds_so_far</t>
  </si>
  <si>
    <t>logical_led_num</t>
  </si>
  <si>
    <t>ring</t>
  </si>
  <si>
    <t>adjust direc</t>
  </si>
  <si>
    <t>all Circle</t>
  </si>
  <si>
    <t>adjust qrtr</t>
  </si>
  <si>
    <t>adjust phys</t>
  </si>
  <si>
    <t>P</t>
  </si>
  <si>
    <t>T</t>
  </si>
  <si>
    <t>H</t>
  </si>
  <si>
    <t>S</t>
  </si>
  <si>
    <t>all</t>
  </si>
  <si>
    <t>const char ltr_P[18] = { -17, 81, 82, 70, 54, 55, 32, 33, 34, 59, 75, 86, 92, 90, 80, 66, 46, -1 };</t>
  </si>
  <si>
    <t>const char ltr_T[14] = { -13, 53, 71, 56, 57, 35, 72, 84, 92, 88, 78, 64, 44 };</t>
  </si>
  <si>
    <t>const char ltr_H[18] = { -17, 54, 70, 82, 81, 80, 66, 46, 34, 58, 74, 75, 76, 62, 42, 90, 92, 86 };</t>
  </si>
  <si>
    <t>const char ltr_S[18] = { -17, 34, 33, 32, 55, 54, 70, 82, 91, 92, 87, 76, 62, 42, 43, 44, 45, 46 };</t>
  </si>
  <si>
    <t>const char ltr_2[18] = { -17, 53, 54, 55, 32, 33, 34, 35, 58, 85, 92, 89, 66, 47, 65, 64, 63, 41 };</t>
  </si>
  <si>
    <t>const char ltr_0[25] = { -24, 32, 33, 34, 35, 36, 37, 38, 39, 40, 41, 42, 43, 44, 45, 46, 47, 48, 49, 50, 51, 52, 53, 54, 55 };</t>
  </si>
  <si>
    <t>const char ltr_1[16] = { -15, 53, 54, 55, 32, 56, 72, 84, 92, 88, 78, 47, 65, 64, 63, 41 };</t>
  </si>
  <si>
    <t>const char ltr_8[25] = { -24, 54, 55, 32, 33, 34, 58, 74, 85, 92, 89, 80, 66, 46, 45, 44, 43, 42, 62, 76, 87, 91, 82, 70, 54 };</t>
  </si>
  <si>
    <t>const char ltr_all[94] = { -93, 0, 1, 2, 3, 4, 5, 6, 7, 8, 9, 10, 11, 12, 13, 14, 15, 16, 17, 18, 19, 20, 21, 22, 23, 24, 25, 26, 27, 28, 29, 30, 31, 32, 33, 34, 35, 36, 37, 38, 39, 40, 41, 42, 43, 44, 45, 46, 47, 48, 49, 50, 51, 52, 53, 54, 55, 56, 57, 58, 59, 60, 61, 62, 63, 64, 65, 66, 67, 68, 69, 70, 71, 72, 73, 74, 75, 76, 77, 78, 79, 80, 81, 82, 83, 84, 85, 86, 87, 88, 89, 90, 91, 92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</si>
</sst>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0000"/>
    <numFmt numFmtId="165" formatCode="0.000000000"/>
    <numFmt numFmtId="166" formatCode="0.000"/>
  </numFmts>
  <fonts count="16" x14ac:knownFonts="1">
    <font>
      <sz val="11"/>
      <color theme="1"/>
      <name val="Calibri"/>
      <family val="2"/>
      <scheme val="minor"/>
    </font>
    <font>
      <u/>
      <sz val="11"/>
      <color theme="10"/>
      <name val="Calibri"/>
      <family val="2"/>
      <scheme val="minor"/>
    </font>
    <font>
      <b/>
      <sz val="11"/>
      <color theme="1"/>
      <name val="Calibri"/>
      <family val="2"/>
      <scheme val="minor"/>
    </font>
    <font>
      <sz val="12"/>
      <color rgb="FF24292E"/>
      <name val="Segoe UI"/>
      <family val="2"/>
    </font>
    <font>
      <sz val="12"/>
      <color rgb="FF24292E"/>
      <name val="Segoe UI"/>
      <family val="2"/>
    </font>
    <font>
      <sz val="10"/>
      <color rgb="FF000000"/>
      <name val="Courier New"/>
      <family val="3"/>
    </font>
    <font>
      <sz val="10"/>
      <color rgb="FF008000"/>
      <name val="Courier New"/>
      <family val="3"/>
    </font>
    <font>
      <sz val="10"/>
      <color rgb="FF800000"/>
      <name val="Courier New"/>
      <family val="3"/>
    </font>
    <font>
      <sz val="12"/>
      <color rgb="FF222222"/>
      <name val="Arial"/>
      <family val="2"/>
    </font>
    <font>
      <b/>
      <sz val="11"/>
      <color rgb="FF000000"/>
      <name val="Arial"/>
      <family val="2"/>
    </font>
    <font>
      <sz val="11"/>
      <color theme="1"/>
      <name val="Arial"/>
      <family val="2"/>
    </font>
    <font>
      <sz val="11"/>
      <color rgb="FF003366"/>
      <name val="Century Gothic"/>
      <family val="2"/>
    </font>
    <font>
      <u/>
      <sz val="11"/>
      <color theme="11"/>
      <name val="Calibri"/>
      <family val="2"/>
      <scheme val="minor"/>
    </font>
    <font>
      <sz val="11"/>
      <color rgb="FFFF0000"/>
      <name val="Calibri"/>
      <family val="2"/>
      <scheme val="minor"/>
    </font>
    <font>
      <i/>
      <sz val="11"/>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rgb="FFFFFFFF"/>
        <bgColor indexed="64"/>
      </patternFill>
    </fill>
    <fill>
      <patternFill patternType="solid">
        <fgColor rgb="FFF6F8FA"/>
        <bgColor indexed="64"/>
      </patternFill>
    </fill>
    <fill>
      <patternFill patternType="solid">
        <fgColor rgb="FFFFFFCC"/>
        <bgColor indexed="64"/>
      </patternFill>
    </fill>
    <fill>
      <patternFill patternType="solid">
        <fgColor rgb="FFFFFF00"/>
        <bgColor indexed="64"/>
      </patternFill>
    </fill>
  </fills>
  <borders count="12">
    <border>
      <left/>
      <right/>
      <top/>
      <bottom/>
      <diagonal/>
    </border>
    <border>
      <left style="medium">
        <color rgb="FFDFE2E5"/>
      </left>
      <right style="medium">
        <color rgb="FFDFE2E5"/>
      </right>
      <top style="medium">
        <color rgb="FFDFE2E5"/>
      </top>
      <bottom style="medium">
        <color rgb="FFDFE2E5"/>
      </bottom>
      <diagonal/>
    </border>
    <border>
      <left/>
      <right/>
      <top/>
      <bottom style="medium">
        <color rgb="FFEBEBEB"/>
      </bottom>
      <diagonal/>
    </border>
    <border>
      <left style="thin">
        <color rgb="FF9900FF"/>
      </left>
      <right style="thin">
        <color rgb="FF9900FF"/>
      </right>
      <top style="thin">
        <color rgb="FF9900FF"/>
      </top>
      <bottom style="thin">
        <color rgb="FF9900FF"/>
      </bottom>
      <diagonal/>
    </border>
    <border>
      <left style="thin">
        <color rgb="FF330099"/>
      </left>
      <right style="thin">
        <color rgb="FF9900FF"/>
      </right>
      <top style="thin">
        <color rgb="FF330099"/>
      </top>
      <bottom style="thin">
        <color rgb="FF9900FF"/>
      </bottom>
      <diagonal/>
    </border>
    <border>
      <left style="thin">
        <color rgb="FF9900FF"/>
      </left>
      <right style="thin">
        <color rgb="FF9900FF"/>
      </right>
      <top style="thin">
        <color rgb="FF330099"/>
      </top>
      <bottom style="thin">
        <color rgb="FF9900FF"/>
      </bottom>
      <diagonal/>
    </border>
    <border>
      <left style="thin">
        <color rgb="FF9900FF"/>
      </left>
      <right style="thin">
        <color rgb="FF330099"/>
      </right>
      <top style="thin">
        <color rgb="FF330099"/>
      </top>
      <bottom style="thin">
        <color rgb="FF9900FF"/>
      </bottom>
      <diagonal/>
    </border>
    <border>
      <left style="thin">
        <color rgb="FF330099"/>
      </left>
      <right style="thin">
        <color rgb="FF9900FF"/>
      </right>
      <top style="thin">
        <color rgb="FF9900FF"/>
      </top>
      <bottom style="thin">
        <color rgb="FF9900FF"/>
      </bottom>
      <diagonal/>
    </border>
    <border>
      <left style="thin">
        <color rgb="FF9900FF"/>
      </left>
      <right style="thin">
        <color rgb="FF330099"/>
      </right>
      <top style="thin">
        <color rgb="FF9900FF"/>
      </top>
      <bottom style="thin">
        <color rgb="FF9900FF"/>
      </bottom>
      <diagonal/>
    </border>
    <border>
      <left style="thin">
        <color rgb="FF330099"/>
      </left>
      <right style="thin">
        <color rgb="FF9900FF"/>
      </right>
      <top style="thin">
        <color rgb="FF9900FF"/>
      </top>
      <bottom style="thin">
        <color rgb="FF330099"/>
      </bottom>
      <diagonal/>
    </border>
    <border>
      <left style="thin">
        <color rgb="FF9900FF"/>
      </left>
      <right style="thin">
        <color rgb="FF9900FF"/>
      </right>
      <top style="thin">
        <color rgb="FF9900FF"/>
      </top>
      <bottom style="thin">
        <color rgb="FF330099"/>
      </bottom>
      <diagonal/>
    </border>
    <border>
      <left style="thin">
        <color rgb="FF9900FF"/>
      </left>
      <right style="thin">
        <color rgb="FF330099"/>
      </right>
      <top style="thin">
        <color rgb="FF9900FF"/>
      </top>
      <bottom style="thin">
        <color rgb="FF330099"/>
      </bottom>
      <diagonal/>
    </border>
  </borders>
  <cellStyleXfs count="5">
    <xf numFmtId="0" fontId="0" fillId="0" borderId="0"/>
    <xf numFmtId="0" fontId="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39">
    <xf numFmtId="0" fontId="0" fillId="0" borderId="0" xfId="0"/>
    <xf numFmtId="0" fontId="1" fillId="0" borderId="0" xfId="1"/>
    <xf numFmtId="2" fontId="0" fillId="0" borderId="0" xfId="0" applyNumberFormat="1"/>
    <xf numFmtId="2" fontId="2" fillId="0" borderId="0" xfId="0" applyNumberFormat="1" applyFont="1"/>
    <xf numFmtId="164" fontId="0" fillId="0" borderId="0" xfId="0" applyNumberFormat="1"/>
    <xf numFmtId="165" fontId="0" fillId="0" borderId="0" xfId="0" applyNumberFormat="1"/>
    <xf numFmtId="0" fontId="3" fillId="2" borderId="1" xfId="0" applyFont="1" applyFill="1" applyBorder="1" applyAlignment="1">
      <alignment horizontal="center" vertical="center" wrapText="1"/>
    </xf>
    <xf numFmtId="0" fontId="4" fillId="2" borderId="1" xfId="0" applyFont="1" applyFill="1" applyBorder="1" applyAlignment="1">
      <alignment horizontal="left" vertical="center" wrapText="1" indent="1"/>
    </xf>
    <xf numFmtId="0" fontId="4" fillId="3" borderId="1" xfId="0" applyFont="1" applyFill="1" applyBorder="1" applyAlignment="1">
      <alignment horizontal="left" vertical="center" wrapText="1" indent="1"/>
    </xf>
    <xf numFmtId="0" fontId="4" fillId="0" borderId="0" xfId="0" applyFont="1"/>
    <xf numFmtId="0" fontId="2" fillId="0" borderId="0" xfId="0" applyFont="1"/>
    <xf numFmtId="0" fontId="4" fillId="0" borderId="0" xfId="0" applyFont="1" applyAlignment="1">
      <alignment horizontal="left" vertical="center" wrapText="1" indent="1"/>
    </xf>
    <xf numFmtId="0" fontId="6" fillId="0" borderId="0" xfId="0" applyFont="1" applyAlignment="1">
      <alignment horizontal="left" vertical="center" indent="5"/>
    </xf>
    <xf numFmtId="0" fontId="5" fillId="0" borderId="0" xfId="0" applyFont="1" applyAlignment="1">
      <alignment horizontal="left" vertical="center" indent="5"/>
    </xf>
    <xf numFmtId="0" fontId="8" fillId="0" borderId="0" xfId="0" applyFont="1" applyAlignment="1">
      <alignment horizontal="left" vertical="center" wrapText="1"/>
    </xf>
    <xf numFmtId="0" fontId="9" fillId="0" borderId="2" xfId="0" applyFont="1" applyBorder="1" applyAlignment="1">
      <alignment horizontal="left" vertical="center" wrapText="1" indent="1"/>
    </xf>
    <xf numFmtId="0" fontId="10" fillId="0" borderId="2" xfId="0" applyFont="1" applyBorder="1" applyAlignment="1">
      <alignment horizontal="left" vertical="center" wrapText="1" indent="1"/>
    </xf>
    <xf numFmtId="0" fontId="9" fillId="0" borderId="0" xfId="0" applyFont="1" applyFill="1" applyBorder="1" applyAlignment="1">
      <alignment horizontal="left" vertical="center" wrapText="1" indent="1"/>
    </xf>
    <xf numFmtId="0" fontId="11" fillId="4" borderId="3"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4" borderId="7"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9"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11" fillId="4" borderId="11" xfId="0" applyFont="1" applyFill="1" applyBorder="1" applyAlignment="1">
      <alignment horizontal="center" vertical="center" wrapText="1"/>
    </xf>
    <xf numFmtId="0" fontId="9" fillId="0" borderId="0" xfId="0" applyFont="1" applyFill="1" applyBorder="1" applyAlignment="1">
      <alignment horizontal="center" vertical="center" wrapText="1"/>
    </xf>
    <xf numFmtId="1" fontId="0" fillId="0" borderId="0" xfId="0" applyNumberFormat="1"/>
    <xf numFmtId="166" fontId="0" fillId="0" borderId="0" xfId="0" applyNumberFormat="1"/>
    <xf numFmtId="0" fontId="0" fillId="0" borderId="0" xfId="0" applyFill="1"/>
    <xf numFmtId="20" fontId="0" fillId="0" borderId="0" xfId="0" applyNumberFormat="1"/>
    <xf numFmtId="0" fontId="13" fillId="0" borderId="0" xfId="0" applyFont="1"/>
    <xf numFmtId="0" fontId="14" fillId="0" borderId="0" xfId="0" applyFont="1"/>
    <xf numFmtId="0" fontId="15" fillId="0" borderId="0" xfId="0" applyFont="1"/>
    <xf numFmtId="0" fontId="0" fillId="0" borderId="0" xfId="0" applyAlignment="1">
      <alignment horizontal="center"/>
    </xf>
    <xf numFmtId="0" fontId="0" fillId="0" borderId="0" xfId="0" applyAlignment="1">
      <alignment horizontal="center"/>
    </xf>
    <xf numFmtId="0" fontId="14" fillId="5" borderId="0" xfId="0" applyFont="1" applyFill="1"/>
    <xf numFmtId="0" fontId="0" fillId="0" borderId="0" xfId="0" applyAlignment="1">
      <alignment horizontal="center"/>
    </xf>
  </cellXfs>
  <cellStyles count="5">
    <cellStyle name="Followed Hyperlink" xfId="2" builtinId="9" hidden="1"/>
    <cellStyle name="Followed Hyperlink" xfId="3" builtinId="9" hidden="1"/>
    <cellStyle name="Followed Hyperlink" xfId="4" builtinId="9" hidden="1"/>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jpeg"/><Relationship Id="rId5" Type="http://schemas.openxmlformats.org/officeDocument/2006/relationships/image" Target="../media/image7.png"/><Relationship Id="rId4"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104775</xdr:rowOff>
    </xdr:from>
    <xdr:to>
      <xdr:col>11</xdr:col>
      <xdr:colOff>129369</xdr:colOff>
      <xdr:row>34</xdr:row>
      <xdr:rowOff>181543</xdr:rowOff>
    </xdr:to>
    <xdr:pic>
      <xdr:nvPicPr>
        <xdr:cNvPr id="4" name="Picture 3">
          <a:extLst>
            <a:ext uri="{FF2B5EF4-FFF2-40B4-BE49-F238E27FC236}">
              <a16:creationId xmlns:a16="http://schemas.microsoft.com/office/drawing/2014/main" id="{E48053C6-3A2E-4471-9805-3CC3F7003CBE}"/>
            </a:ext>
          </a:extLst>
        </xdr:cNvPr>
        <xdr:cNvPicPr>
          <a:picLocks noChangeAspect="1"/>
        </xdr:cNvPicPr>
      </xdr:nvPicPr>
      <xdr:blipFill>
        <a:blip xmlns:r="http://schemas.openxmlformats.org/officeDocument/2006/relationships" r:embed="rId1"/>
        <a:stretch>
          <a:fillRect/>
        </a:stretch>
      </xdr:blipFill>
      <xdr:spPr>
        <a:xfrm>
          <a:off x="19050" y="104775"/>
          <a:ext cx="6815919" cy="65537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11</xdr:col>
      <xdr:colOff>110319</xdr:colOff>
      <xdr:row>34</xdr:row>
      <xdr:rowOff>152968</xdr:rowOff>
    </xdr:to>
    <xdr:pic>
      <xdr:nvPicPr>
        <xdr:cNvPr id="3" name="Picture 2">
          <a:extLst>
            <a:ext uri="{FF2B5EF4-FFF2-40B4-BE49-F238E27FC236}">
              <a16:creationId xmlns:a16="http://schemas.microsoft.com/office/drawing/2014/main" id="{8B9B8970-58E4-4550-B528-1E9EE87D1DBF}"/>
            </a:ext>
          </a:extLst>
        </xdr:cNvPr>
        <xdr:cNvPicPr>
          <a:picLocks noChangeAspect="1"/>
        </xdr:cNvPicPr>
      </xdr:nvPicPr>
      <xdr:blipFill>
        <a:blip xmlns:r="http://schemas.openxmlformats.org/officeDocument/2006/relationships" r:embed="rId1"/>
        <a:stretch>
          <a:fillRect/>
        </a:stretch>
      </xdr:blipFill>
      <xdr:spPr>
        <a:xfrm>
          <a:off x="0" y="76200"/>
          <a:ext cx="6815919" cy="65537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257175</xdr:colOff>
      <xdr:row>37</xdr:row>
      <xdr:rowOff>123825</xdr:rowOff>
    </xdr:from>
    <xdr:to>
      <xdr:col>36</xdr:col>
      <xdr:colOff>136237</xdr:colOff>
      <xdr:row>87</xdr:row>
      <xdr:rowOff>133350</xdr:rowOff>
    </xdr:to>
    <xdr:pic>
      <xdr:nvPicPr>
        <xdr:cNvPr id="4" name="Picture 3" descr="https://images-na.ssl-images-amazon.com/images/I/61WYjfrHNHL._SL1001_.jpg">
          <a:extLst>
            <a:ext uri="{FF2B5EF4-FFF2-40B4-BE49-F238E27FC236}">
              <a16:creationId xmlns:a16="http://schemas.microsoft.com/office/drawing/2014/main" id="{8077E3A7-02D1-4B5B-AB3B-B8815EF93A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20375" y="7172325"/>
          <a:ext cx="9534525" cy="953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171450</xdr:colOff>
      <xdr:row>54</xdr:row>
      <xdr:rowOff>180975</xdr:rowOff>
    </xdr:from>
    <xdr:to>
      <xdr:col>15</xdr:col>
      <xdr:colOff>561975</xdr:colOff>
      <xdr:row>105</xdr:row>
      <xdr:rowOff>0</xdr:rowOff>
    </xdr:to>
    <xdr:pic>
      <xdr:nvPicPr>
        <xdr:cNvPr id="5" name="Picture 4" descr="https://images-na.ssl-images-amazon.com/images/I/71yrfoWkL8L._SL1001_.jpg">
          <a:extLst>
            <a:ext uri="{FF2B5EF4-FFF2-40B4-BE49-F238E27FC236}">
              <a16:creationId xmlns:a16="http://schemas.microsoft.com/office/drawing/2014/main" id="{CEBD3286-CFE1-4B3D-8DA6-C6D508EB31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10467975"/>
          <a:ext cx="9534525" cy="953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105</xdr:row>
      <xdr:rowOff>133350</xdr:rowOff>
    </xdr:from>
    <xdr:to>
      <xdr:col>15</xdr:col>
      <xdr:colOff>428625</xdr:colOff>
      <xdr:row>155</xdr:row>
      <xdr:rowOff>142875</xdr:rowOff>
    </xdr:to>
    <xdr:pic>
      <xdr:nvPicPr>
        <xdr:cNvPr id="6" name="Picture 5" descr="https://images-na.ssl-images-amazon.com/images/I/61EpM%2BFNcHL._SL1001_.jpg">
          <a:extLst>
            <a:ext uri="{FF2B5EF4-FFF2-40B4-BE49-F238E27FC236}">
              <a16:creationId xmlns:a16="http://schemas.microsoft.com/office/drawing/2014/main" id="{32A79380-1790-4498-9246-8B88CE9267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20135850"/>
          <a:ext cx="9534525" cy="953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45898</xdr:rowOff>
    </xdr:from>
    <xdr:to>
      <xdr:col>15</xdr:col>
      <xdr:colOff>390525</xdr:colOff>
      <xdr:row>54</xdr:row>
      <xdr:rowOff>55423</xdr:rowOff>
    </xdr:to>
    <xdr:pic>
      <xdr:nvPicPr>
        <xdr:cNvPr id="7" name="Picture 6" descr="https://images-na.ssl-images-amazon.com/images/I/71VYB7pCbqL._SL1001_.jpg">
          <a:extLst>
            <a:ext uri="{FF2B5EF4-FFF2-40B4-BE49-F238E27FC236}">
              <a16:creationId xmlns:a16="http://schemas.microsoft.com/office/drawing/2014/main" id="{D91B8009-EE17-4DCA-9BE4-25C1091AF4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807898"/>
          <a:ext cx="9482570" cy="953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352715</xdr:colOff>
      <xdr:row>0</xdr:row>
      <xdr:rowOff>195119</xdr:rowOff>
    </xdr:from>
    <xdr:to>
      <xdr:col>34</xdr:col>
      <xdr:colOff>367897</xdr:colOff>
      <xdr:row>39</xdr:row>
      <xdr:rowOff>47489</xdr:rowOff>
    </xdr:to>
    <xdr:pic>
      <xdr:nvPicPr>
        <xdr:cNvPr id="9" name="Picture 8">
          <a:extLst>
            <a:ext uri="{FF2B5EF4-FFF2-40B4-BE49-F238E27FC236}">
              <a16:creationId xmlns:a16="http://schemas.microsoft.com/office/drawing/2014/main" id="{A3192DEF-38F8-4112-8E7A-FCE4837B13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477260" y="195119"/>
          <a:ext cx="5961092" cy="75070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smile.amazon.com/gp/product/B01EUAKLT0/ref=oh_aui_detailpage_o01_s00?ie=UTF8&amp;psc=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S23" sqref="S23"/>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17" sqref="Q17"/>
    </sheetView>
  </sheetViews>
  <sheetFormatPr defaultColWidth="8.85546875"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8"/>
  <sheetViews>
    <sheetView topLeftCell="D4" zoomScale="110" zoomScaleNormal="55" workbookViewId="0">
      <selection activeCell="S32" sqref="S32"/>
    </sheetView>
  </sheetViews>
  <sheetFormatPr defaultColWidth="8.85546875" defaultRowHeight="15" x14ac:dyDescent="0.25"/>
  <cols>
    <col min="20" max="26" width="3.85546875" customWidth="1"/>
    <col min="27" max="27" width="16.42578125" bestFit="1" customWidth="1"/>
  </cols>
  <sheetData>
    <row r="1" spans="1:18" x14ac:dyDescent="0.25">
      <c r="A1" t="s">
        <v>10</v>
      </c>
      <c r="Q1" s="1"/>
    </row>
    <row r="2" spans="1:18" x14ac:dyDescent="0.25">
      <c r="A2" s="1" t="s">
        <v>9</v>
      </c>
    </row>
    <row r="3" spans="1:18" x14ac:dyDescent="0.25">
      <c r="Q3" t="s">
        <v>3</v>
      </c>
    </row>
    <row r="5" spans="1:18" x14ac:dyDescent="0.25">
      <c r="Q5" t="s">
        <v>0</v>
      </c>
      <c r="R5" t="s">
        <v>1</v>
      </c>
    </row>
    <row r="6" spans="1:18" x14ac:dyDescent="0.25">
      <c r="Q6">
        <v>32</v>
      </c>
      <c r="R6">
        <v>110</v>
      </c>
    </row>
    <row r="7" spans="1:18" x14ac:dyDescent="0.25">
      <c r="Q7">
        <v>24</v>
      </c>
      <c r="R7">
        <v>90</v>
      </c>
    </row>
    <row r="8" spans="1:18" x14ac:dyDescent="0.25">
      <c r="Q8">
        <v>16</v>
      </c>
      <c r="R8">
        <v>70</v>
      </c>
    </row>
    <row r="9" spans="1:18" x14ac:dyDescent="0.25">
      <c r="Q9">
        <v>12</v>
      </c>
      <c r="R9">
        <v>50</v>
      </c>
    </row>
    <row r="10" spans="1:18" x14ac:dyDescent="0.25">
      <c r="Q10">
        <v>8</v>
      </c>
      <c r="R10">
        <v>30</v>
      </c>
    </row>
    <row r="11" spans="1:18" x14ac:dyDescent="0.25">
      <c r="Q11">
        <v>1</v>
      </c>
      <c r="R11" t="s">
        <v>2</v>
      </c>
    </row>
    <row r="13" spans="1:18" x14ac:dyDescent="0.25">
      <c r="Q13">
        <f>SUM(Q6:Q11)</f>
        <v>93</v>
      </c>
      <c r="R13" t="s">
        <v>4</v>
      </c>
    </row>
    <row r="15" spans="1:18" x14ac:dyDescent="0.25">
      <c r="Q15" t="s">
        <v>6</v>
      </c>
    </row>
    <row r="16" spans="1:18" x14ac:dyDescent="0.25">
      <c r="Q16" t="s">
        <v>7</v>
      </c>
    </row>
    <row r="17" spans="17:26" x14ac:dyDescent="0.25">
      <c r="Q17" t="s">
        <v>5</v>
      </c>
    </row>
    <row r="18" spans="17:26" x14ac:dyDescent="0.25">
      <c r="Q18" t="s">
        <v>8</v>
      </c>
    </row>
    <row r="21" spans="17:26" x14ac:dyDescent="0.25">
      <c r="Q21" t="s">
        <v>124</v>
      </c>
      <c r="S21" s="32" t="s">
        <v>129</v>
      </c>
      <c r="T21" s="32">
        <v>2</v>
      </c>
      <c r="U21">
        <v>3</v>
      </c>
      <c r="V21">
        <v>4</v>
      </c>
      <c r="W21">
        <v>5</v>
      </c>
      <c r="X21">
        <v>6</v>
      </c>
      <c r="Y21">
        <v>7</v>
      </c>
      <c r="Z21">
        <v>8</v>
      </c>
    </row>
    <row r="22" spans="17:26" x14ac:dyDescent="0.25">
      <c r="Q22" s="31" t="s">
        <v>125</v>
      </c>
      <c r="R22" t="s">
        <v>127</v>
      </c>
      <c r="T22">
        <f>$Q6/T$21</f>
        <v>16</v>
      </c>
      <c r="U22">
        <f t="shared" ref="U22:Y22" si="0">$Q6/U$21</f>
        <v>10.666666666666666</v>
      </c>
      <c r="V22">
        <f t="shared" si="0"/>
        <v>8</v>
      </c>
      <c r="W22">
        <f t="shared" si="0"/>
        <v>6.4</v>
      </c>
      <c r="X22">
        <f t="shared" si="0"/>
        <v>5.333333333333333</v>
      </c>
      <c r="Y22">
        <f t="shared" si="0"/>
        <v>4.5714285714285712</v>
      </c>
      <c r="Z22">
        <f t="shared" ref="Z22" si="1">$Q6/Z$21</f>
        <v>4</v>
      </c>
    </row>
    <row r="23" spans="17:26" x14ac:dyDescent="0.25">
      <c r="Q23" t="s">
        <v>126</v>
      </c>
      <c r="R23" t="s">
        <v>128</v>
      </c>
      <c r="T23">
        <f t="shared" ref="T23:Y26" si="2">$Q7/T$21</f>
        <v>12</v>
      </c>
      <c r="U23">
        <f t="shared" si="2"/>
        <v>8</v>
      </c>
      <c r="V23">
        <f t="shared" si="2"/>
        <v>6</v>
      </c>
      <c r="W23">
        <f t="shared" si="2"/>
        <v>4.8</v>
      </c>
      <c r="X23">
        <f t="shared" si="2"/>
        <v>4</v>
      </c>
      <c r="Y23">
        <f t="shared" si="2"/>
        <v>3.4285714285714284</v>
      </c>
      <c r="Z23">
        <f t="shared" ref="Z23" si="3">$Q7/Z$21</f>
        <v>3</v>
      </c>
    </row>
    <row r="24" spans="17:26" x14ac:dyDescent="0.25">
      <c r="R24" t="s">
        <v>125</v>
      </c>
      <c r="T24">
        <f t="shared" si="2"/>
        <v>8</v>
      </c>
      <c r="U24">
        <f t="shared" si="2"/>
        <v>5.333333333333333</v>
      </c>
      <c r="V24">
        <f t="shared" si="2"/>
        <v>4</v>
      </c>
      <c r="W24">
        <f t="shared" si="2"/>
        <v>3.2</v>
      </c>
      <c r="X24">
        <f t="shared" si="2"/>
        <v>2.6666666666666665</v>
      </c>
      <c r="Y24">
        <f t="shared" si="2"/>
        <v>2.2857142857142856</v>
      </c>
      <c r="Z24">
        <f t="shared" ref="Z24" si="4">$Q8/Z$21</f>
        <v>2</v>
      </c>
    </row>
    <row r="25" spans="17:26" x14ac:dyDescent="0.25">
      <c r="R25" t="s">
        <v>126</v>
      </c>
      <c r="T25">
        <f t="shared" si="2"/>
        <v>6</v>
      </c>
      <c r="U25">
        <f t="shared" si="2"/>
        <v>4</v>
      </c>
      <c r="V25">
        <f t="shared" si="2"/>
        <v>3</v>
      </c>
      <c r="W25">
        <f t="shared" si="2"/>
        <v>2.4</v>
      </c>
      <c r="X25">
        <f t="shared" si="2"/>
        <v>2</v>
      </c>
      <c r="Y25">
        <f t="shared" si="2"/>
        <v>1.7142857142857142</v>
      </c>
      <c r="Z25">
        <f t="shared" ref="Z25" si="5">$Q9/Z$21</f>
        <v>1.5</v>
      </c>
    </row>
    <row r="26" spans="17:26" x14ac:dyDescent="0.25">
      <c r="T26">
        <f t="shared" si="2"/>
        <v>4</v>
      </c>
      <c r="U26">
        <f t="shared" si="2"/>
        <v>2.6666666666666665</v>
      </c>
      <c r="V26">
        <f t="shared" si="2"/>
        <v>2</v>
      </c>
      <c r="W26">
        <f t="shared" si="2"/>
        <v>1.6</v>
      </c>
      <c r="X26">
        <f t="shared" si="2"/>
        <v>1.3333333333333333</v>
      </c>
      <c r="Y26">
        <f t="shared" si="2"/>
        <v>1.1428571428571428</v>
      </c>
      <c r="Z26">
        <f t="shared" ref="Z26" si="6">$Q10/Z$21</f>
        <v>1</v>
      </c>
    </row>
    <row r="95" spans="19:29" x14ac:dyDescent="0.25">
      <c r="S95" t="s">
        <v>11</v>
      </c>
      <c r="W95" t="s">
        <v>12</v>
      </c>
      <c r="AC95" t="s">
        <v>13</v>
      </c>
    </row>
    <row r="96" spans="19:29" x14ac:dyDescent="0.25">
      <c r="S96" s="2">
        <v>110.66</v>
      </c>
      <c r="W96" s="2">
        <v>85.62</v>
      </c>
      <c r="Y96" s="2">
        <v>70.569999999999993</v>
      </c>
      <c r="AC96">
        <v>1.45</v>
      </c>
    </row>
    <row r="97" spans="19:29" x14ac:dyDescent="0.25">
      <c r="S97" s="2">
        <v>110.45</v>
      </c>
      <c r="W97" s="2">
        <v>86.01</v>
      </c>
      <c r="Y97" s="2">
        <v>70.83</v>
      </c>
      <c r="AC97">
        <v>1.54</v>
      </c>
    </row>
    <row r="98" spans="19:29" x14ac:dyDescent="0.25">
      <c r="S98" s="2">
        <v>110.61</v>
      </c>
      <c r="W98" s="2">
        <v>85.88</v>
      </c>
      <c r="Y98" s="2">
        <v>70.61</v>
      </c>
      <c r="AC98">
        <v>1.67</v>
      </c>
    </row>
    <row r="99" spans="19:29" x14ac:dyDescent="0.25">
      <c r="S99" s="2">
        <v>110.7</v>
      </c>
      <c r="W99" s="2">
        <v>85.6</v>
      </c>
      <c r="Y99" s="2">
        <v>70.69</v>
      </c>
      <c r="AC99">
        <v>1.43</v>
      </c>
    </row>
    <row r="100" spans="19:29" x14ac:dyDescent="0.25">
      <c r="S100" s="3">
        <f>AVERAGE(S96:S99)</f>
        <v>110.605</v>
      </c>
      <c r="W100" s="3">
        <f>AVERAGE(W96:W99)</f>
        <v>85.777500000000003</v>
      </c>
      <c r="Y100" s="3">
        <f>AVERAGE(Y96:Y99)</f>
        <v>70.674999999999997</v>
      </c>
      <c r="AA100" s="4">
        <f>SQRT(POWER(W100,2)+POWER(Y100,2))</f>
        <v>111.14285911047097</v>
      </c>
      <c r="AC100" s="3">
        <f>AVERAGE(AC96:AC99)</f>
        <v>1.5225</v>
      </c>
    </row>
    <row r="101" spans="19:29" x14ac:dyDescent="0.25">
      <c r="AA101" s="4"/>
      <c r="AC101" s="3"/>
    </row>
    <row r="102" spans="19:29" x14ac:dyDescent="0.25">
      <c r="S102">
        <f>S100-0.5*$AC$100</f>
        <v>109.84375</v>
      </c>
      <c r="W102">
        <f>W100-0.5*$AC$100</f>
        <v>85.016249999999999</v>
      </c>
      <c r="Y102">
        <f>Y100-0.5*$AC$100</f>
        <v>69.913749999999993</v>
      </c>
      <c r="AA102" s="4">
        <f t="shared" ref="AA102" si="7">SQRT(POWER(W102,2)+POWER(Y102,2))</f>
        <v>110.0713187125738</v>
      </c>
    </row>
    <row r="105" spans="19:29" x14ac:dyDescent="0.25">
      <c r="Y105" t="s">
        <v>14</v>
      </c>
    </row>
    <row r="106" spans="19:29" x14ac:dyDescent="0.25">
      <c r="Y106" t="s">
        <v>15</v>
      </c>
    </row>
    <row r="107" spans="19:29" x14ac:dyDescent="0.25">
      <c r="S107">
        <v>14</v>
      </c>
      <c r="T107" t="s">
        <v>18</v>
      </c>
    </row>
    <row r="108" spans="19:29" x14ac:dyDescent="0.25">
      <c r="S108">
        <v>112</v>
      </c>
      <c r="T108" t="s">
        <v>17</v>
      </c>
    </row>
    <row r="109" spans="19:29" x14ac:dyDescent="0.25">
      <c r="S109">
        <v>238</v>
      </c>
      <c r="T109" t="s">
        <v>16</v>
      </c>
    </row>
    <row r="110" spans="19:29" x14ac:dyDescent="0.25">
      <c r="S110">
        <v>85</v>
      </c>
      <c r="T110" t="s">
        <v>27</v>
      </c>
    </row>
    <row r="111" spans="19:29" x14ac:dyDescent="0.25">
      <c r="S111">
        <v>70</v>
      </c>
      <c r="T111" t="s">
        <v>28</v>
      </c>
      <c r="Y111" t="s">
        <v>21</v>
      </c>
      <c r="AB111" t="s">
        <v>23</v>
      </c>
    </row>
    <row r="112" spans="19:29" x14ac:dyDescent="0.25">
      <c r="Y112">
        <f>S108/2</f>
        <v>56</v>
      </c>
      <c r="Z112" t="s">
        <v>20</v>
      </c>
      <c r="AB112">
        <f>S108/2</f>
        <v>56</v>
      </c>
      <c r="AC112" t="s">
        <v>24</v>
      </c>
    </row>
    <row r="113" spans="19:29" x14ac:dyDescent="0.25">
      <c r="Y113">
        <f>S109-S108</f>
        <v>126</v>
      </c>
      <c r="Z113" t="s">
        <v>22</v>
      </c>
      <c r="AB113">
        <f>AB112-S111/2</f>
        <v>21</v>
      </c>
      <c r="AC113" t="s">
        <v>25</v>
      </c>
    </row>
    <row r="114" spans="19:29" x14ac:dyDescent="0.25">
      <c r="S114">
        <f>2*S108+S107</f>
        <v>238</v>
      </c>
      <c r="T114" t="s">
        <v>19</v>
      </c>
      <c r="AB114">
        <f>AB112-S110/2</f>
        <v>13.5</v>
      </c>
      <c r="AC114" t="s">
        <v>26</v>
      </c>
    </row>
    <row r="116" spans="19:29" x14ac:dyDescent="0.25">
      <c r="Y116" t="s">
        <v>29</v>
      </c>
      <c r="AB116">
        <f>180/PI()</f>
        <v>57.295779513082323</v>
      </c>
    </row>
    <row r="117" spans="19:29" x14ac:dyDescent="0.25">
      <c r="Y117" s="5">
        <f>ATAN(S110/S111)*AB116</f>
        <v>50.527540151656176</v>
      </c>
    </row>
    <row r="118" spans="19:29" x14ac:dyDescent="0.25">
      <c r="Y118" s="5">
        <f>ATAN(S111/S110)*AB116</f>
        <v>39.472459848343824</v>
      </c>
    </row>
  </sheetData>
  <sortState ref="Q6:R11">
    <sortCondition descending="1" ref="Q6:Q11"/>
  </sortState>
  <hyperlinks>
    <hyperlink ref="A2" r:id="rId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6"/>
  <sheetViews>
    <sheetView workbookViewId="0">
      <pane ySplit="3" topLeftCell="A54" activePane="bottomLeft" state="frozenSplit"/>
      <selection activeCell="B4" sqref="B4"/>
      <selection pane="bottomLeft" activeCell="AA36" sqref="AA36"/>
    </sheetView>
  </sheetViews>
  <sheetFormatPr defaultColWidth="11.42578125" defaultRowHeight="15" x14ac:dyDescent="0.25"/>
  <cols>
    <col min="2" max="2" width="19.42578125" customWidth="1"/>
    <col min="3" max="3" width="11.85546875" bestFit="1" customWidth="1"/>
    <col min="4" max="4" width="15.7109375" bestFit="1" customWidth="1"/>
    <col min="5" max="5" width="12.7109375" bestFit="1" customWidth="1"/>
    <col min="7" max="12" width="10.85546875" style="33"/>
    <col min="13" max="13" width="13.28515625" style="33" bestFit="1" customWidth="1"/>
    <col min="14" max="14" width="12.140625" bestFit="1" customWidth="1"/>
  </cols>
  <sheetData>
    <row r="1" spans="1:29" x14ac:dyDescent="0.25">
      <c r="Z1">
        <v>0</v>
      </c>
      <c r="AA1">
        <v>1</v>
      </c>
      <c r="AB1">
        <v>2</v>
      </c>
      <c r="AC1">
        <v>3</v>
      </c>
    </row>
    <row r="2" spans="1:29" x14ac:dyDescent="0.25">
      <c r="O2" s="33"/>
      <c r="P2" s="33"/>
      <c r="Q2" s="33"/>
      <c r="R2" s="33"/>
      <c r="S2" s="33"/>
      <c r="T2" s="38" t="s">
        <v>150</v>
      </c>
      <c r="U2" s="38"/>
      <c r="V2" s="38"/>
      <c r="W2" s="38"/>
      <c r="X2" s="35"/>
      <c r="Y2" t="s">
        <v>147</v>
      </c>
      <c r="Z2" s="38" t="s">
        <v>149</v>
      </c>
      <c r="AA2" s="38"/>
      <c r="AB2" s="38"/>
      <c r="AC2" s="38"/>
    </row>
    <row r="3" spans="1:29" s="33" customFormat="1" x14ac:dyDescent="0.25">
      <c r="G3" s="33" t="s">
        <v>146</v>
      </c>
      <c r="H3" s="33" t="s">
        <v>145</v>
      </c>
      <c r="I3" s="37" t="s">
        <v>130</v>
      </c>
      <c r="J3" s="33" t="s">
        <v>131</v>
      </c>
      <c r="K3" s="33" t="s">
        <v>132</v>
      </c>
      <c r="L3" s="33" t="s">
        <v>133</v>
      </c>
      <c r="M3" s="33" t="s">
        <v>144</v>
      </c>
      <c r="N3" s="33" t="s">
        <v>143</v>
      </c>
      <c r="P3" s="37" t="s">
        <v>130</v>
      </c>
      <c r="Q3" s="33" t="s">
        <v>131</v>
      </c>
      <c r="R3" s="33" t="s">
        <v>132</v>
      </c>
      <c r="S3" s="33" t="s">
        <v>133</v>
      </c>
      <c r="T3" s="37" t="s">
        <v>130</v>
      </c>
      <c r="U3" s="33" t="s">
        <v>131</v>
      </c>
      <c r="V3" s="33" t="s">
        <v>132</v>
      </c>
      <c r="W3" s="33" t="s">
        <v>133</v>
      </c>
      <c r="Y3" s="33" t="s">
        <v>148</v>
      </c>
      <c r="Z3" s="33" t="s">
        <v>130</v>
      </c>
      <c r="AA3" s="33" t="s">
        <v>131</v>
      </c>
      <c r="AB3" s="33" t="s">
        <v>132</v>
      </c>
      <c r="AC3" s="33" t="s">
        <v>133</v>
      </c>
    </row>
    <row r="4" spans="1:29" s="33" customFormat="1" x14ac:dyDescent="0.25">
      <c r="A4" s="33">
        <v>3</v>
      </c>
      <c r="B4" s="33" t="s">
        <v>134</v>
      </c>
      <c r="G4" s="34">
        <v>0</v>
      </c>
      <c r="H4" s="34">
        <v>0</v>
      </c>
      <c r="I4" s="37">
        <v>0</v>
      </c>
      <c r="J4" s="33">
        <v>8</v>
      </c>
      <c r="M4" s="33">
        <f>H4-N4</f>
        <v>0</v>
      </c>
      <c r="N4" s="33">
        <f t="shared" ref="N4:N35" si="0">IF(H4&lt;32,H4,IF(H4&lt;56,H4-32,IF(H4&lt;72,H4-56,IF(H4&lt;84,H4-72,IF(H4&lt;92,H4-84,0)))))</f>
        <v>0</v>
      </c>
      <c r="P4" s="33" t="b">
        <f t="shared" ref="P4:P35" si="1">EXACT(T4,I4)</f>
        <v>1</v>
      </c>
      <c r="Q4" s="33" t="b">
        <f t="shared" ref="Q4:Q35" si="2">EXACT(U4,J4)</f>
        <v>1</v>
      </c>
      <c r="T4" s="37">
        <f>Z4+$M4</f>
        <v>0</v>
      </c>
      <c r="U4" s="33">
        <f>AA4+$M4</f>
        <v>8</v>
      </c>
      <c r="V4" s="33">
        <f t="shared" ref="V4:V67" si="3">AB4+$M4</f>
        <v>16</v>
      </c>
      <c r="W4" s="33">
        <f t="shared" ref="W4:W67" si="4">AC4+$M4</f>
        <v>24</v>
      </c>
      <c r="Y4" s="33">
        <f t="shared" ref="Y4:Y35" si="5">IF(VLOOKUP(G4,myLookup,direc_per_ring,FALSE)&gt;0,N4,VLOOKUP(G4,myLookup,leds_per_ring,FALSE)-N4-1)</f>
        <v>0</v>
      </c>
      <c r="Z4" s="33">
        <f t="shared" ref="Z4:AC23" si="6">MOD($Y4+VLOOKUP(Z$1,myLookup,offset_qrtrs_per_circle,FALSE)*VLOOKUP($G4,myLookup,leds_per_ring_qrtr,FALSE),VLOOKUP($G4,myLookup,leds_per_ring,FALSE))</f>
        <v>0</v>
      </c>
      <c r="AA4" s="33">
        <f t="shared" si="6"/>
        <v>8</v>
      </c>
      <c r="AB4" s="33">
        <f t="shared" si="6"/>
        <v>16</v>
      </c>
      <c r="AC4" s="33">
        <f t="shared" si="6"/>
        <v>24</v>
      </c>
    </row>
    <row r="5" spans="1:29" x14ac:dyDescent="0.25">
      <c r="A5" s="33">
        <v>4</v>
      </c>
      <c r="B5" s="33" t="s">
        <v>135</v>
      </c>
      <c r="C5" s="33"/>
      <c r="D5" s="33"/>
      <c r="E5" s="33"/>
      <c r="F5" s="33"/>
      <c r="G5" s="34">
        <v>0</v>
      </c>
      <c r="H5" s="34">
        <v>1</v>
      </c>
      <c r="I5" s="37">
        <v>1</v>
      </c>
      <c r="J5" s="33">
        <v>9</v>
      </c>
      <c r="M5" s="33">
        <f t="shared" ref="M5:M68" si="7">H5-N5</f>
        <v>0</v>
      </c>
      <c r="N5" s="33">
        <f t="shared" si="0"/>
        <v>1</v>
      </c>
      <c r="P5" s="33" t="b">
        <f t="shared" si="1"/>
        <v>1</v>
      </c>
      <c r="Q5" s="33" t="b">
        <f t="shared" si="2"/>
        <v>1</v>
      </c>
      <c r="T5" s="37">
        <f t="shared" ref="T5:T68" si="8">Z5+$M5</f>
        <v>1</v>
      </c>
      <c r="U5" s="33">
        <f t="shared" ref="U5:U68" si="9">AA5+$M5</f>
        <v>9</v>
      </c>
      <c r="V5" s="33">
        <f t="shared" si="3"/>
        <v>17</v>
      </c>
      <c r="W5" s="33">
        <f t="shared" si="4"/>
        <v>25</v>
      </c>
      <c r="X5" s="33"/>
      <c r="Y5" s="33">
        <f t="shared" si="5"/>
        <v>1</v>
      </c>
      <c r="Z5" s="33">
        <f t="shared" si="6"/>
        <v>1</v>
      </c>
      <c r="AA5" s="33">
        <f t="shared" si="6"/>
        <v>9</v>
      </c>
      <c r="AB5" s="33">
        <f t="shared" si="6"/>
        <v>17</v>
      </c>
      <c r="AC5" s="33">
        <f t="shared" si="6"/>
        <v>25</v>
      </c>
    </row>
    <row r="6" spans="1:29" x14ac:dyDescent="0.25">
      <c r="A6" s="33">
        <v>5</v>
      </c>
      <c r="B6" s="33" t="s">
        <v>136</v>
      </c>
      <c r="C6" s="33"/>
      <c r="D6" s="33"/>
      <c r="E6" s="33"/>
      <c r="F6" s="33"/>
      <c r="G6" s="34">
        <v>0</v>
      </c>
      <c r="H6" s="34">
        <v>2</v>
      </c>
      <c r="I6" s="37">
        <v>2</v>
      </c>
      <c r="J6" s="33">
        <v>10</v>
      </c>
      <c r="M6" s="33">
        <f t="shared" si="7"/>
        <v>0</v>
      </c>
      <c r="N6" s="33">
        <f t="shared" si="0"/>
        <v>2</v>
      </c>
      <c r="P6" s="33" t="b">
        <f t="shared" si="1"/>
        <v>1</v>
      </c>
      <c r="Q6" s="33" t="b">
        <f t="shared" si="2"/>
        <v>1</v>
      </c>
      <c r="T6" s="37">
        <f t="shared" si="8"/>
        <v>2</v>
      </c>
      <c r="U6" s="33">
        <f t="shared" si="9"/>
        <v>10</v>
      </c>
      <c r="V6" s="33">
        <f t="shared" si="3"/>
        <v>18</v>
      </c>
      <c r="W6" s="33">
        <f t="shared" si="4"/>
        <v>26</v>
      </c>
      <c r="X6" s="33"/>
      <c r="Y6" s="33">
        <f t="shared" si="5"/>
        <v>2</v>
      </c>
      <c r="Z6" s="33">
        <f t="shared" si="6"/>
        <v>2</v>
      </c>
      <c r="AA6" s="33">
        <f t="shared" si="6"/>
        <v>10</v>
      </c>
      <c r="AB6" s="33">
        <f t="shared" si="6"/>
        <v>18</v>
      </c>
      <c r="AC6" s="33">
        <f t="shared" si="6"/>
        <v>26</v>
      </c>
    </row>
    <row r="7" spans="1:29" x14ac:dyDescent="0.25">
      <c r="A7" s="33">
        <v>2</v>
      </c>
      <c r="B7" s="33" t="s">
        <v>137</v>
      </c>
      <c r="C7" s="33"/>
      <c r="D7" s="33"/>
      <c r="E7" s="33"/>
      <c r="F7" s="33"/>
      <c r="G7" s="34">
        <v>0</v>
      </c>
      <c r="H7" s="34">
        <v>3</v>
      </c>
      <c r="I7" s="37">
        <v>3</v>
      </c>
      <c r="J7" s="33">
        <v>11</v>
      </c>
      <c r="M7" s="33">
        <f t="shared" si="7"/>
        <v>0</v>
      </c>
      <c r="N7" s="33">
        <f t="shared" si="0"/>
        <v>3</v>
      </c>
      <c r="P7" s="33" t="b">
        <f t="shared" si="1"/>
        <v>1</v>
      </c>
      <c r="Q7" s="33" t="b">
        <f t="shared" si="2"/>
        <v>1</v>
      </c>
      <c r="T7" s="37">
        <f t="shared" si="8"/>
        <v>3</v>
      </c>
      <c r="U7" s="33">
        <f t="shared" si="9"/>
        <v>11</v>
      </c>
      <c r="V7" s="33">
        <f t="shared" si="3"/>
        <v>19</v>
      </c>
      <c r="W7" s="33">
        <f t="shared" si="4"/>
        <v>27</v>
      </c>
      <c r="X7" s="33"/>
      <c r="Y7" s="33">
        <f t="shared" si="5"/>
        <v>3</v>
      </c>
      <c r="Z7" s="33">
        <f t="shared" si="6"/>
        <v>3</v>
      </c>
      <c r="AA7" s="33">
        <f t="shared" si="6"/>
        <v>11</v>
      </c>
      <c r="AB7" s="33">
        <f t="shared" si="6"/>
        <v>19</v>
      </c>
      <c r="AC7" s="33">
        <f t="shared" si="6"/>
        <v>27</v>
      </c>
    </row>
    <row r="8" spans="1:29" x14ac:dyDescent="0.25">
      <c r="A8" s="33" t="s">
        <v>142</v>
      </c>
      <c r="B8" s="33" t="s">
        <v>141</v>
      </c>
      <c r="C8" s="33" t="s">
        <v>138</v>
      </c>
      <c r="D8" s="33" t="s">
        <v>139</v>
      </c>
      <c r="E8" s="33" t="s">
        <v>140</v>
      </c>
      <c r="F8" s="33"/>
      <c r="G8" s="34">
        <v>0</v>
      </c>
      <c r="H8" s="34">
        <v>4</v>
      </c>
      <c r="I8" s="37">
        <v>4</v>
      </c>
      <c r="J8" s="33">
        <v>12</v>
      </c>
      <c r="M8" s="33">
        <f t="shared" si="7"/>
        <v>0</v>
      </c>
      <c r="N8" s="33">
        <f t="shared" si="0"/>
        <v>4</v>
      </c>
      <c r="P8" s="33" t="b">
        <f t="shared" si="1"/>
        <v>1</v>
      </c>
      <c r="Q8" s="33" t="b">
        <f t="shared" si="2"/>
        <v>1</v>
      </c>
      <c r="T8" s="37">
        <f t="shared" si="8"/>
        <v>4</v>
      </c>
      <c r="U8" s="33">
        <f t="shared" si="9"/>
        <v>12</v>
      </c>
      <c r="V8" s="33">
        <f t="shared" si="3"/>
        <v>20</v>
      </c>
      <c r="W8" s="33">
        <f t="shared" si="4"/>
        <v>28</v>
      </c>
      <c r="X8" s="33"/>
      <c r="Y8" s="33">
        <f t="shared" si="5"/>
        <v>4</v>
      </c>
      <c r="Z8" s="33">
        <f t="shared" si="6"/>
        <v>4</v>
      </c>
      <c r="AA8" s="33">
        <f t="shared" si="6"/>
        <v>12</v>
      </c>
      <c r="AB8" s="33">
        <f t="shared" si="6"/>
        <v>20</v>
      </c>
      <c r="AC8" s="33">
        <f t="shared" si="6"/>
        <v>28</v>
      </c>
    </row>
    <row r="9" spans="1:29" x14ac:dyDescent="0.25">
      <c r="A9" s="33">
        <v>0</v>
      </c>
      <c r="B9" s="33">
        <v>0</v>
      </c>
      <c r="C9" s="33">
        <v>32</v>
      </c>
      <c r="D9" s="33">
        <v>8</v>
      </c>
      <c r="E9" s="33">
        <v>1</v>
      </c>
      <c r="F9" s="33"/>
      <c r="G9" s="34">
        <v>0</v>
      </c>
      <c r="H9" s="34">
        <v>5</v>
      </c>
      <c r="I9" s="37">
        <v>5</v>
      </c>
      <c r="J9" s="33">
        <v>13</v>
      </c>
      <c r="M9" s="33">
        <f t="shared" si="7"/>
        <v>0</v>
      </c>
      <c r="N9" s="33">
        <f t="shared" si="0"/>
        <v>5</v>
      </c>
      <c r="P9" s="33" t="b">
        <f t="shared" si="1"/>
        <v>1</v>
      </c>
      <c r="Q9" s="33" t="b">
        <f t="shared" si="2"/>
        <v>1</v>
      </c>
      <c r="T9" s="37">
        <f t="shared" si="8"/>
        <v>5</v>
      </c>
      <c r="U9" s="33">
        <f t="shared" si="9"/>
        <v>13</v>
      </c>
      <c r="V9" s="33">
        <f t="shared" si="3"/>
        <v>21</v>
      </c>
      <c r="W9" s="33">
        <f t="shared" si="4"/>
        <v>29</v>
      </c>
      <c r="X9" s="33"/>
      <c r="Y9" s="33">
        <f t="shared" si="5"/>
        <v>5</v>
      </c>
      <c r="Z9" s="33">
        <f t="shared" si="6"/>
        <v>5</v>
      </c>
      <c r="AA9" s="33">
        <f t="shared" si="6"/>
        <v>13</v>
      </c>
      <c r="AB9" s="33">
        <f t="shared" si="6"/>
        <v>21</v>
      </c>
      <c r="AC9" s="33">
        <f t="shared" si="6"/>
        <v>29</v>
      </c>
    </row>
    <row r="10" spans="1:29" x14ac:dyDescent="0.25">
      <c r="A10" s="33">
        <v>1</v>
      </c>
      <c r="B10" s="33">
        <v>1</v>
      </c>
      <c r="C10" s="33">
        <v>24</v>
      </c>
      <c r="D10" s="33">
        <v>6</v>
      </c>
      <c r="E10" s="33">
        <v>-1</v>
      </c>
      <c r="F10" s="33"/>
      <c r="G10" s="34">
        <v>0</v>
      </c>
      <c r="H10" s="34">
        <v>6</v>
      </c>
      <c r="I10" s="37">
        <v>6</v>
      </c>
      <c r="J10" s="33">
        <v>14</v>
      </c>
      <c r="M10" s="33">
        <f t="shared" si="7"/>
        <v>0</v>
      </c>
      <c r="N10" s="33">
        <f t="shared" si="0"/>
        <v>6</v>
      </c>
      <c r="P10" s="33" t="b">
        <f t="shared" si="1"/>
        <v>1</v>
      </c>
      <c r="Q10" s="33" t="b">
        <f t="shared" si="2"/>
        <v>1</v>
      </c>
      <c r="T10" s="37">
        <f t="shared" si="8"/>
        <v>6</v>
      </c>
      <c r="U10" s="33">
        <f t="shared" si="9"/>
        <v>14</v>
      </c>
      <c r="V10" s="33">
        <f t="shared" si="3"/>
        <v>22</v>
      </c>
      <c r="W10" s="33">
        <f t="shared" si="4"/>
        <v>30</v>
      </c>
      <c r="X10" s="33"/>
      <c r="Y10" s="33">
        <f t="shared" si="5"/>
        <v>6</v>
      </c>
      <c r="Z10" s="33">
        <f t="shared" si="6"/>
        <v>6</v>
      </c>
      <c r="AA10" s="33">
        <f t="shared" si="6"/>
        <v>14</v>
      </c>
      <c r="AB10" s="33">
        <f t="shared" si="6"/>
        <v>22</v>
      </c>
      <c r="AC10" s="33">
        <f t="shared" si="6"/>
        <v>30</v>
      </c>
    </row>
    <row r="11" spans="1:29" x14ac:dyDescent="0.25">
      <c r="A11" s="33">
        <v>2</v>
      </c>
      <c r="B11" s="33">
        <v>2</v>
      </c>
      <c r="C11" s="33">
        <v>16</v>
      </c>
      <c r="D11" s="33">
        <v>4</v>
      </c>
      <c r="E11" s="33">
        <v>1</v>
      </c>
      <c r="F11" s="33"/>
      <c r="G11" s="34">
        <v>0</v>
      </c>
      <c r="H11" s="34">
        <v>7</v>
      </c>
      <c r="I11" s="37">
        <v>7</v>
      </c>
      <c r="J11" s="33">
        <v>15</v>
      </c>
      <c r="M11" s="33">
        <f t="shared" si="7"/>
        <v>0</v>
      </c>
      <c r="N11" s="33">
        <f t="shared" si="0"/>
        <v>7</v>
      </c>
      <c r="P11" s="33" t="b">
        <f t="shared" si="1"/>
        <v>1</v>
      </c>
      <c r="Q11" s="33" t="b">
        <f t="shared" si="2"/>
        <v>1</v>
      </c>
      <c r="T11" s="37">
        <f t="shared" si="8"/>
        <v>7</v>
      </c>
      <c r="U11" s="33">
        <f t="shared" si="9"/>
        <v>15</v>
      </c>
      <c r="V11" s="33">
        <f t="shared" si="3"/>
        <v>23</v>
      </c>
      <c r="W11" s="33">
        <f t="shared" si="4"/>
        <v>31</v>
      </c>
      <c r="X11" s="33"/>
      <c r="Y11" s="33">
        <f t="shared" si="5"/>
        <v>7</v>
      </c>
      <c r="Z11" s="33">
        <f t="shared" si="6"/>
        <v>7</v>
      </c>
      <c r="AA11" s="33">
        <f t="shared" si="6"/>
        <v>15</v>
      </c>
      <c r="AB11" s="33">
        <f t="shared" si="6"/>
        <v>23</v>
      </c>
      <c r="AC11" s="33">
        <f t="shared" si="6"/>
        <v>31</v>
      </c>
    </row>
    <row r="12" spans="1:29" x14ac:dyDescent="0.25">
      <c r="A12" s="33">
        <v>3</v>
      </c>
      <c r="B12" s="33">
        <v>3</v>
      </c>
      <c r="C12" s="33">
        <v>12</v>
      </c>
      <c r="D12" s="33">
        <v>3</v>
      </c>
      <c r="E12" s="33">
        <v>-1</v>
      </c>
      <c r="F12" s="33"/>
      <c r="G12" s="34">
        <v>0</v>
      </c>
      <c r="H12" s="34">
        <v>8</v>
      </c>
      <c r="I12" s="37">
        <v>8</v>
      </c>
      <c r="J12" s="33">
        <v>16</v>
      </c>
      <c r="M12" s="33">
        <f t="shared" si="7"/>
        <v>0</v>
      </c>
      <c r="N12" s="33">
        <f t="shared" si="0"/>
        <v>8</v>
      </c>
      <c r="P12" s="33" t="b">
        <f t="shared" si="1"/>
        <v>1</v>
      </c>
      <c r="Q12" s="33" t="b">
        <f t="shared" si="2"/>
        <v>1</v>
      </c>
      <c r="T12" s="37">
        <f t="shared" si="8"/>
        <v>8</v>
      </c>
      <c r="U12" s="33">
        <f t="shared" si="9"/>
        <v>16</v>
      </c>
      <c r="V12" s="33">
        <f t="shared" si="3"/>
        <v>24</v>
      </c>
      <c r="W12" s="33">
        <f t="shared" si="4"/>
        <v>0</v>
      </c>
      <c r="X12" s="33"/>
      <c r="Y12" s="33">
        <f t="shared" si="5"/>
        <v>8</v>
      </c>
      <c r="Z12" s="33">
        <f t="shared" si="6"/>
        <v>8</v>
      </c>
      <c r="AA12" s="33">
        <f t="shared" si="6"/>
        <v>16</v>
      </c>
      <c r="AB12" s="33">
        <f t="shared" si="6"/>
        <v>24</v>
      </c>
      <c r="AC12" s="33">
        <f t="shared" si="6"/>
        <v>0</v>
      </c>
    </row>
    <row r="13" spans="1:29" x14ac:dyDescent="0.25">
      <c r="A13" s="33">
        <v>4</v>
      </c>
      <c r="B13" s="33">
        <v>-999</v>
      </c>
      <c r="C13" s="33">
        <v>8</v>
      </c>
      <c r="D13" s="33">
        <v>2</v>
      </c>
      <c r="E13" s="33">
        <v>1</v>
      </c>
      <c r="F13" s="33"/>
      <c r="G13" s="34">
        <v>0</v>
      </c>
      <c r="H13" s="34">
        <v>9</v>
      </c>
      <c r="I13" s="37">
        <v>9</v>
      </c>
      <c r="J13" s="33">
        <v>17</v>
      </c>
      <c r="M13" s="33">
        <f t="shared" si="7"/>
        <v>0</v>
      </c>
      <c r="N13" s="33">
        <f t="shared" si="0"/>
        <v>9</v>
      </c>
      <c r="P13" s="33" t="b">
        <f t="shared" si="1"/>
        <v>1</v>
      </c>
      <c r="Q13" s="33" t="b">
        <f t="shared" si="2"/>
        <v>1</v>
      </c>
      <c r="T13" s="37">
        <f t="shared" si="8"/>
        <v>9</v>
      </c>
      <c r="U13" s="33">
        <f t="shared" si="9"/>
        <v>17</v>
      </c>
      <c r="V13" s="33">
        <f t="shared" si="3"/>
        <v>25</v>
      </c>
      <c r="W13" s="33">
        <f t="shared" si="4"/>
        <v>1</v>
      </c>
      <c r="X13" s="33"/>
      <c r="Y13" s="33">
        <f t="shared" si="5"/>
        <v>9</v>
      </c>
      <c r="Z13" s="33">
        <f t="shared" si="6"/>
        <v>9</v>
      </c>
      <c r="AA13" s="33">
        <f t="shared" si="6"/>
        <v>17</v>
      </c>
      <c r="AB13" s="33">
        <f t="shared" si="6"/>
        <v>25</v>
      </c>
      <c r="AC13" s="33">
        <f t="shared" si="6"/>
        <v>1</v>
      </c>
    </row>
    <row r="14" spans="1:29" x14ac:dyDescent="0.25">
      <c r="A14" s="33">
        <v>5</v>
      </c>
      <c r="B14" s="33">
        <v>-999</v>
      </c>
      <c r="C14" s="33">
        <v>1</v>
      </c>
      <c r="D14" s="33">
        <v>1</v>
      </c>
      <c r="E14" s="33">
        <v>-1</v>
      </c>
      <c r="F14" s="33"/>
      <c r="G14" s="34">
        <v>0</v>
      </c>
      <c r="H14" s="34">
        <v>10</v>
      </c>
      <c r="I14" s="37">
        <v>10</v>
      </c>
      <c r="J14" s="33">
        <v>18</v>
      </c>
      <c r="M14" s="33">
        <f t="shared" si="7"/>
        <v>0</v>
      </c>
      <c r="N14" s="33">
        <f t="shared" si="0"/>
        <v>10</v>
      </c>
      <c r="P14" s="33" t="b">
        <f t="shared" si="1"/>
        <v>1</v>
      </c>
      <c r="Q14" s="33" t="b">
        <f t="shared" si="2"/>
        <v>1</v>
      </c>
      <c r="T14" s="37">
        <f t="shared" si="8"/>
        <v>10</v>
      </c>
      <c r="U14" s="33">
        <f t="shared" si="9"/>
        <v>18</v>
      </c>
      <c r="V14" s="33">
        <f t="shared" si="3"/>
        <v>26</v>
      </c>
      <c r="W14" s="33">
        <f t="shared" si="4"/>
        <v>2</v>
      </c>
      <c r="X14" s="33"/>
      <c r="Y14" s="33">
        <f t="shared" si="5"/>
        <v>10</v>
      </c>
      <c r="Z14" s="33">
        <f t="shared" si="6"/>
        <v>10</v>
      </c>
      <c r="AA14" s="33">
        <f t="shared" si="6"/>
        <v>18</v>
      </c>
      <c r="AB14" s="33">
        <f t="shared" si="6"/>
        <v>26</v>
      </c>
      <c r="AC14" s="33">
        <f t="shared" si="6"/>
        <v>2</v>
      </c>
    </row>
    <row r="15" spans="1:29" x14ac:dyDescent="0.25">
      <c r="G15" s="34">
        <v>0</v>
      </c>
      <c r="H15" s="34">
        <v>11</v>
      </c>
      <c r="I15" s="37">
        <v>11</v>
      </c>
      <c r="J15" s="33">
        <v>19</v>
      </c>
      <c r="M15" s="33">
        <f t="shared" si="7"/>
        <v>0</v>
      </c>
      <c r="N15" s="33">
        <f t="shared" si="0"/>
        <v>11</v>
      </c>
      <c r="P15" s="33" t="b">
        <f t="shared" si="1"/>
        <v>1</v>
      </c>
      <c r="Q15" s="33" t="b">
        <f t="shared" si="2"/>
        <v>1</v>
      </c>
      <c r="T15" s="37">
        <f t="shared" si="8"/>
        <v>11</v>
      </c>
      <c r="U15" s="33">
        <f t="shared" si="9"/>
        <v>19</v>
      </c>
      <c r="V15" s="33">
        <f t="shared" si="3"/>
        <v>27</v>
      </c>
      <c r="W15" s="33">
        <f t="shared" si="4"/>
        <v>3</v>
      </c>
      <c r="X15" s="33"/>
      <c r="Y15" s="33">
        <f t="shared" si="5"/>
        <v>11</v>
      </c>
      <c r="Z15" s="33">
        <f t="shared" si="6"/>
        <v>11</v>
      </c>
      <c r="AA15" s="33">
        <f t="shared" si="6"/>
        <v>19</v>
      </c>
      <c r="AB15" s="33">
        <f t="shared" si="6"/>
        <v>27</v>
      </c>
      <c r="AC15" s="33">
        <f t="shared" si="6"/>
        <v>3</v>
      </c>
    </row>
    <row r="16" spans="1:29" x14ac:dyDescent="0.25">
      <c r="G16" s="34">
        <v>0</v>
      </c>
      <c r="H16" s="34">
        <v>12</v>
      </c>
      <c r="I16" s="37">
        <v>12</v>
      </c>
      <c r="J16" s="33">
        <v>20</v>
      </c>
      <c r="M16" s="33">
        <f t="shared" si="7"/>
        <v>0</v>
      </c>
      <c r="N16" s="33">
        <f t="shared" si="0"/>
        <v>12</v>
      </c>
      <c r="P16" s="33" t="b">
        <f t="shared" si="1"/>
        <v>1</v>
      </c>
      <c r="Q16" s="33" t="b">
        <f t="shared" si="2"/>
        <v>1</v>
      </c>
      <c r="T16" s="37">
        <f t="shared" si="8"/>
        <v>12</v>
      </c>
      <c r="U16" s="33">
        <f t="shared" si="9"/>
        <v>20</v>
      </c>
      <c r="V16" s="33">
        <f t="shared" si="3"/>
        <v>28</v>
      </c>
      <c r="W16" s="33">
        <f t="shared" si="4"/>
        <v>4</v>
      </c>
      <c r="X16" s="33"/>
      <c r="Y16" s="33">
        <f t="shared" si="5"/>
        <v>12</v>
      </c>
      <c r="Z16" s="33">
        <f t="shared" si="6"/>
        <v>12</v>
      </c>
      <c r="AA16" s="33">
        <f t="shared" si="6"/>
        <v>20</v>
      </c>
      <c r="AB16" s="33">
        <f t="shared" si="6"/>
        <v>28</v>
      </c>
      <c r="AC16" s="33">
        <f t="shared" si="6"/>
        <v>4</v>
      </c>
    </row>
    <row r="17" spans="7:31" x14ac:dyDescent="0.25">
      <c r="G17" s="34">
        <v>0</v>
      </c>
      <c r="H17" s="34">
        <v>13</v>
      </c>
      <c r="I17" s="37">
        <v>13</v>
      </c>
      <c r="J17" s="33">
        <v>21</v>
      </c>
      <c r="M17" s="33">
        <f t="shared" si="7"/>
        <v>0</v>
      </c>
      <c r="N17" s="33">
        <f t="shared" si="0"/>
        <v>13</v>
      </c>
      <c r="P17" s="33" t="b">
        <f t="shared" si="1"/>
        <v>1</v>
      </c>
      <c r="Q17" s="33" t="b">
        <f t="shared" si="2"/>
        <v>1</v>
      </c>
      <c r="T17" s="37">
        <f t="shared" si="8"/>
        <v>13</v>
      </c>
      <c r="U17" s="33">
        <f t="shared" si="9"/>
        <v>21</v>
      </c>
      <c r="V17" s="33">
        <f t="shared" si="3"/>
        <v>29</v>
      </c>
      <c r="W17" s="33">
        <f t="shared" si="4"/>
        <v>5</v>
      </c>
      <c r="X17" s="33"/>
      <c r="Y17" s="33">
        <f t="shared" si="5"/>
        <v>13</v>
      </c>
      <c r="Z17" s="33">
        <f t="shared" si="6"/>
        <v>13</v>
      </c>
      <c r="AA17" s="33">
        <f t="shared" si="6"/>
        <v>21</v>
      </c>
      <c r="AB17" s="33">
        <f t="shared" si="6"/>
        <v>29</v>
      </c>
      <c r="AC17" s="33">
        <f t="shared" si="6"/>
        <v>5</v>
      </c>
    </row>
    <row r="18" spans="7:31" x14ac:dyDescent="0.25">
      <c r="G18" s="34">
        <v>0</v>
      </c>
      <c r="H18" s="34">
        <v>14</v>
      </c>
      <c r="I18" s="37">
        <v>14</v>
      </c>
      <c r="J18" s="33">
        <v>22</v>
      </c>
      <c r="M18" s="33">
        <f t="shared" si="7"/>
        <v>0</v>
      </c>
      <c r="N18" s="33">
        <f t="shared" si="0"/>
        <v>14</v>
      </c>
      <c r="P18" s="33" t="b">
        <f t="shared" si="1"/>
        <v>1</v>
      </c>
      <c r="Q18" s="33" t="b">
        <f t="shared" si="2"/>
        <v>1</v>
      </c>
      <c r="T18" s="37">
        <f t="shared" si="8"/>
        <v>14</v>
      </c>
      <c r="U18" s="33">
        <f t="shared" si="9"/>
        <v>22</v>
      </c>
      <c r="V18" s="33">
        <f t="shared" si="3"/>
        <v>30</v>
      </c>
      <c r="W18" s="33">
        <f t="shared" si="4"/>
        <v>6</v>
      </c>
      <c r="X18" s="33"/>
      <c r="Y18" s="33">
        <f t="shared" si="5"/>
        <v>14</v>
      </c>
      <c r="Z18" s="33">
        <f t="shared" si="6"/>
        <v>14</v>
      </c>
      <c r="AA18" s="33">
        <f t="shared" si="6"/>
        <v>22</v>
      </c>
      <c r="AB18" s="33">
        <f t="shared" si="6"/>
        <v>30</v>
      </c>
      <c r="AC18" s="33">
        <f t="shared" si="6"/>
        <v>6</v>
      </c>
    </row>
    <row r="19" spans="7:31" x14ac:dyDescent="0.25">
      <c r="G19" s="34">
        <v>0</v>
      </c>
      <c r="H19" s="34">
        <v>15</v>
      </c>
      <c r="I19" s="37">
        <v>15</v>
      </c>
      <c r="J19" s="33">
        <v>23</v>
      </c>
      <c r="M19" s="33">
        <f t="shared" si="7"/>
        <v>0</v>
      </c>
      <c r="N19" s="33">
        <f t="shared" si="0"/>
        <v>15</v>
      </c>
      <c r="P19" s="33" t="b">
        <f t="shared" si="1"/>
        <v>1</v>
      </c>
      <c r="Q19" s="33" t="b">
        <f t="shared" si="2"/>
        <v>1</v>
      </c>
      <c r="T19" s="37">
        <f t="shared" si="8"/>
        <v>15</v>
      </c>
      <c r="U19" s="33">
        <f t="shared" si="9"/>
        <v>23</v>
      </c>
      <c r="V19" s="33">
        <f t="shared" si="3"/>
        <v>31</v>
      </c>
      <c r="W19" s="33">
        <f t="shared" si="4"/>
        <v>7</v>
      </c>
      <c r="X19" s="33"/>
      <c r="Y19" s="33">
        <f t="shared" si="5"/>
        <v>15</v>
      </c>
      <c r="Z19" s="33">
        <f t="shared" si="6"/>
        <v>15</v>
      </c>
      <c r="AA19" s="33">
        <f t="shared" si="6"/>
        <v>23</v>
      </c>
      <c r="AB19" s="33">
        <f t="shared" si="6"/>
        <v>31</v>
      </c>
      <c r="AC19" s="33">
        <f t="shared" si="6"/>
        <v>7</v>
      </c>
    </row>
    <row r="20" spans="7:31" x14ac:dyDescent="0.25">
      <c r="G20" s="34">
        <v>0</v>
      </c>
      <c r="H20" s="34">
        <v>16</v>
      </c>
      <c r="I20" s="37">
        <v>16</v>
      </c>
      <c r="J20" s="33">
        <v>24</v>
      </c>
      <c r="M20" s="33">
        <f t="shared" si="7"/>
        <v>0</v>
      </c>
      <c r="N20" s="33">
        <f t="shared" si="0"/>
        <v>16</v>
      </c>
      <c r="P20" s="33" t="b">
        <f t="shared" si="1"/>
        <v>1</v>
      </c>
      <c r="Q20" s="33" t="b">
        <f t="shared" si="2"/>
        <v>1</v>
      </c>
      <c r="T20" s="37">
        <f t="shared" si="8"/>
        <v>16</v>
      </c>
      <c r="U20" s="33">
        <f t="shared" si="9"/>
        <v>24</v>
      </c>
      <c r="V20" s="33">
        <f t="shared" si="3"/>
        <v>0</v>
      </c>
      <c r="W20" s="33">
        <f t="shared" si="4"/>
        <v>8</v>
      </c>
      <c r="X20" s="33"/>
      <c r="Y20" s="33">
        <f t="shared" si="5"/>
        <v>16</v>
      </c>
      <c r="Z20" s="33">
        <f t="shared" si="6"/>
        <v>16</v>
      </c>
      <c r="AA20" s="33">
        <f t="shared" si="6"/>
        <v>24</v>
      </c>
      <c r="AB20" s="33">
        <f t="shared" si="6"/>
        <v>0</v>
      </c>
      <c r="AC20" s="33">
        <f t="shared" si="6"/>
        <v>8</v>
      </c>
    </row>
    <row r="21" spans="7:31" x14ac:dyDescent="0.25">
      <c r="G21" s="34">
        <v>0</v>
      </c>
      <c r="H21" s="34">
        <v>17</v>
      </c>
      <c r="I21" s="37">
        <v>17</v>
      </c>
      <c r="J21" s="33">
        <v>25</v>
      </c>
      <c r="M21" s="33">
        <f t="shared" si="7"/>
        <v>0</v>
      </c>
      <c r="N21" s="33">
        <f t="shared" si="0"/>
        <v>17</v>
      </c>
      <c r="P21" s="33" t="b">
        <f t="shared" si="1"/>
        <v>1</v>
      </c>
      <c r="Q21" s="33" t="b">
        <f t="shared" si="2"/>
        <v>1</v>
      </c>
      <c r="T21" s="37">
        <f t="shared" si="8"/>
        <v>17</v>
      </c>
      <c r="U21" s="33">
        <f t="shared" si="9"/>
        <v>25</v>
      </c>
      <c r="V21" s="33">
        <f t="shared" si="3"/>
        <v>1</v>
      </c>
      <c r="W21" s="33">
        <f t="shared" si="4"/>
        <v>9</v>
      </c>
      <c r="X21" s="33"/>
      <c r="Y21" s="33">
        <f t="shared" si="5"/>
        <v>17</v>
      </c>
      <c r="Z21" s="33">
        <f t="shared" si="6"/>
        <v>17</v>
      </c>
      <c r="AA21" s="33">
        <f t="shared" si="6"/>
        <v>25</v>
      </c>
      <c r="AB21" s="33">
        <f t="shared" si="6"/>
        <v>1</v>
      </c>
      <c r="AC21" s="33">
        <f t="shared" si="6"/>
        <v>9</v>
      </c>
    </row>
    <row r="22" spans="7:31" x14ac:dyDescent="0.25">
      <c r="G22" s="34">
        <v>0</v>
      </c>
      <c r="H22" s="34">
        <v>18</v>
      </c>
      <c r="I22" s="37">
        <v>18</v>
      </c>
      <c r="J22" s="33">
        <v>26</v>
      </c>
      <c r="M22" s="33">
        <f t="shared" si="7"/>
        <v>0</v>
      </c>
      <c r="N22" s="33">
        <f t="shared" si="0"/>
        <v>18</v>
      </c>
      <c r="P22" s="33" t="b">
        <f t="shared" si="1"/>
        <v>1</v>
      </c>
      <c r="Q22" s="33" t="b">
        <f t="shared" si="2"/>
        <v>1</v>
      </c>
      <c r="T22" s="37">
        <f t="shared" si="8"/>
        <v>18</v>
      </c>
      <c r="U22" s="33">
        <f t="shared" si="9"/>
        <v>26</v>
      </c>
      <c r="V22" s="33">
        <f t="shared" si="3"/>
        <v>2</v>
      </c>
      <c r="W22" s="33">
        <f t="shared" si="4"/>
        <v>10</v>
      </c>
      <c r="X22" s="33"/>
      <c r="Y22" s="33">
        <f t="shared" si="5"/>
        <v>18</v>
      </c>
      <c r="Z22" s="33">
        <f t="shared" si="6"/>
        <v>18</v>
      </c>
      <c r="AA22" s="33">
        <f t="shared" si="6"/>
        <v>26</v>
      </c>
      <c r="AB22" s="33">
        <f t="shared" si="6"/>
        <v>2</v>
      </c>
      <c r="AC22" s="33">
        <f t="shared" si="6"/>
        <v>10</v>
      </c>
    </row>
    <row r="23" spans="7:31" x14ac:dyDescent="0.25">
      <c r="G23" s="34">
        <v>0</v>
      </c>
      <c r="H23" s="34">
        <v>19</v>
      </c>
      <c r="I23" s="37">
        <v>19</v>
      </c>
      <c r="J23" s="33">
        <v>27</v>
      </c>
      <c r="M23" s="33">
        <f t="shared" si="7"/>
        <v>0</v>
      </c>
      <c r="N23" s="33">
        <f t="shared" si="0"/>
        <v>19</v>
      </c>
      <c r="P23" s="33" t="b">
        <f t="shared" si="1"/>
        <v>1</v>
      </c>
      <c r="Q23" s="33" t="b">
        <f t="shared" si="2"/>
        <v>1</v>
      </c>
      <c r="T23" s="37">
        <f t="shared" si="8"/>
        <v>19</v>
      </c>
      <c r="U23" s="33">
        <f t="shared" si="9"/>
        <v>27</v>
      </c>
      <c r="V23" s="33">
        <f t="shared" si="3"/>
        <v>3</v>
      </c>
      <c r="W23" s="33">
        <f t="shared" si="4"/>
        <v>11</v>
      </c>
      <c r="X23" s="33"/>
      <c r="Y23" s="33">
        <f t="shared" si="5"/>
        <v>19</v>
      </c>
      <c r="Z23" s="33">
        <f t="shared" si="6"/>
        <v>19</v>
      </c>
      <c r="AA23" s="33">
        <f t="shared" si="6"/>
        <v>27</v>
      </c>
      <c r="AB23" s="33">
        <f t="shared" si="6"/>
        <v>3</v>
      </c>
      <c r="AC23" s="33">
        <f t="shared" si="6"/>
        <v>11</v>
      </c>
    </row>
    <row r="24" spans="7:31" x14ac:dyDescent="0.25">
      <c r="G24" s="34">
        <v>0</v>
      </c>
      <c r="H24" s="34">
        <v>20</v>
      </c>
      <c r="I24" s="37">
        <v>20</v>
      </c>
      <c r="J24" s="33">
        <v>28</v>
      </c>
      <c r="M24" s="33">
        <f t="shared" si="7"/>
        <v>0</v>
      </c>
      <c r="N24" s="33">
        <f t="shared" si="0"/>
        <v>20</v>
      </c>
      <c r="P24" s="33" t="b">
        <f t="shared" si="1"/>
        <v>1</v>
      </c>
      <c r="Q24" s="33" t="b">
        <f t="shared" si="2"/>
        <v>1</v>
      </c>
      <c r="T24" s="37">
        <f t="shared" si="8"/>
        <v>20</v>
      </c>
      <c r="U24" s="33">
        <f t="shared" si="9"/>
        <v>28</v>
      </c>
      <c r="V24" s="33">
        <f t="shared" si="3"/>
        <v>4</v>
      </c>
      <c r="W24" s="33">
        <f t="shared" si="4"/>
        <v>12</v>
      </c>
      <c r="X24" s="33"/>
      <c r="Y24" s="33">
        <f t="shared" si="5"/>
        <v>20</v>
      </c>
      <c r="Z24" s="33">
        <f t="shared" ref="Z24:AC43" si="10">MOD($Y24+VLOOKUP(Z$1,myLookup,offset_qrtrs_per_circle,FALSE)*VLOOKUP($G24,myLookup,leds_per_ring_qrtr,FALSE),VLOOKUP($G24,myLookup,leds_per_ring,FALSE))</f>
        <v>20</v>
      </c>
      <c r="AA24" s="33">
        <f t="shared" si="10"/>
        <v>28</v>
      </c>
      <c r="AB24" s="33">
        <f t="shared" si="10"/>
        <v>4</v>
      </c>
      <c r="AC24" s="33">
        <f t="shared" si="10"/>
        <v>12</v>
      </c>
    </row>
    <row r="25" spans="7:31" x14ac:dyDescent="0.25">
      <c r="G25" s="34">
        <v>0</v>
      </c>
      <c r="H25" s="34">
        <v>21</v>
      </c>
      <c r="I25" s="37">
        <v>21</v>
      </c>
      <c r="J25" s="33">
        <v>29</v>
      </c>
      <c r="M25" s="33">
        <f t="shared" si="7"/>
        <v>0</v>
      </c>
      <c r="N25" s="33">
        <f t="shared" si="0"/>
        <v>21</v>
      </c>
      <c r="P25" s="33" t="b">
        <f t="shared" si="1"/>
        <v>1</v>
      </c>
      <c r="Q25" s="33" t="b">
        <f t="shared" si="2"/>
        <v>1</v>
      </c>
      <c r="T25" s="37">
        <f t="shared" si="8"/>
        <v>21</v>
      </c>
      <c r="U25" s="33">
        <f t="shared" si="9"/>
        <v>29</v>
      </c>
      <c r="V25" s="33">
        <f t="shared" si="3"/>
        <v>5</v>
      </c>
      <c r="W25" s="33">
        <f t="shared" si="4"/>
        <v>13</v>
      </c>
      <c r="X25" s="33"/>
      <c r="Y25" s="33">
        <f t="shared" si="5"/>
        <v>21</v>
      </c>
      <c r="Z25" s="33">
        <f t="shared" si="10"/>
        <v>21</v>
      </c>
      <c r="AA25" s="33">
        <f t="shared" si="10"/>
        <v>29</v>
      </c>
      <c r="AB25" s="33">
        <f t="shared" si="10"/>
        <v>5</v>
      </c>
      <c r="AC25" s="33">
        <f t="shared" si="10"/>
        <v>13</v>
      </c>
    </row>
    <row r="26" spans="7:31" x14ac:dyDescent="0.25">
      <c r="G26" s="34">
        <v>0</v>
      </c>
      <c r="H26" s="34">
        <v>22</v>
      </c>
      <c r="I26" s="37">
        <v>22</v>
      </c>
      <c r="J26" s="33">
        <v>30</v>
      </c>
      <c r="M26" s="33">
        <f t="shared" si="7"/>
        <v>0</v>
      </c>
      <c r="N26" s="33">
        <f t="shared" si="0"/>
        <v>22</v>
      </c>
      <c r="P26" s="33" t="b">
        <f t="shared" si="1"/>
        <v>1</v>
      </c>
      <c r="Q26" s="33" t="b">
        <f t="shared" si="2"/>
        <v>1</v>
      </c>
      <c r="T26" s="37">
        <f t="shared" si="8"/>
        <v>22</v>
      </c>
      <c r="U26" s="33">
        <f t="shared" si="9"/>
        <v>30</v>
      </c>
      <c r="V26" s="33">
        <f t="shared" si="3"/>
        <v>6</v>
      </c>
      <c r="W26" s="33">
        <f t="shared" si="4"/>
        <v>14</v>
      </c>
      <c r="X26" s="33"/>
      <c r="Y26" s="33">
        <f t="shared" si="5"/>
        <v>22</v>
      </c>
      <c r="Z26" s="33">
        <f t="shared" si="10"/>
        <v>22</v>
      </c>
      <c r="AA26" s="33">
        <f t="shared" si="10"/>
        <v>30</v>
      </c>
      <c r="AB26" s="33">
        <f t="shared" si="10"/>
        <v>6</v>
      </c>
      <c r="AC26" s="33">
        <f t="shared" si="10"/>
        <v>14</v>
      </c>
    </row>
    <row r="27" spans="7:31" x14ac:dyDescent="0.25">
      <c r="G27" s="34">
        <v>0</v>
      </c>
      <c r="H27" s="34">
        <v>23</v>
      </c>
      <c r="I27" s="37">
        <v>23</v>
      </c>
      <c r="J27" s="33">
        <v>31</v>
      </c>
      <c r="M27" s="33">
        <f t="shared" si="7"/>
        <v>0</v>
      </c>
      <c r="N27" s="33">
        <f t="shared" si="0"/>
        <v>23</v>
      </c>
      <c r="P27" s="33" t="b">
        <f t="shared" si="1"/>
        <v>1</v>
      </c>
      <c r="Q27" s="33" t="b">
        <f t="shared" si="2"/>
        <v>1</v>
      </c>
      <c r="T27" s="37">
        <f t="shared" si="8"/>
        <v>23</v>
      </c>
      <c r="U27" s="33">
        <f t="shared" si="9"/>
        <v>31</v>
      </c>
      <c r="V27" s="33">
        <f t="shared" si="3"/>
        <v>7</v>
      </c>
      <c r="W27" s="33">
        <f t="shared" si="4"/>
        <v>15</v>
      </c>
      <c r="X27" s="33"/>
      <c r="Y27" s="33">
        <f t="shared" si="5"/>
        <v>23</v>
      </c>
      <c r="Z27" s="33">
        <f t="shared" si="10"/>
        <v>23</v>
      </c>
      <c r="AA27" s="33">
        <f t="shared" si="10"/>
        <v>31</v>
      </c>
      <c r="AB27" s="33">
        <f t="shared" si="10"/>
        <v>7</v>
      </c>
      <c r="AC27" s="33">
        <f t="shared" si="10"/>
        <v>15</v>
      </c>
    </row>
    <row r="28" spans="7:31" x14ac:dyDescent="0.25">
      <c r="G28" s="34">
        <v>0</v>
      </c>
      <c r="H28" s="34">
        <v>24</v>
      </c>
      <c r="I28" s="37">
        <v>24</v>
      </c>
      <c r="J28" s="33">
        <v>0</v>
      </c>
      <c r="M28" s="33">
        <f t="shared" si="7"/>
        <v>0</v>
      </c>
      <c r="N28" s="33">
        <f t="shared" si="0"/>
        <v>24</v>
      </c>
      <c r="P28" s="33" t="b">
        <f t="shared" si="1"/>
        <v>1</v>
      </c>
      <c r="Q28" s="33" t="b">
        <f t="shared" si="2"/>
        <v>1</v>
      </c>
      <c r="T28" s="37">
        <f t="shared" si="8"/>
        <v>24</v>
      </c>
      <c r="U28" s="33">
        <f t="shared" si="9"/>
        <v>0</v>
      </c>
      <c r="V28" s="33">
        <f t="shared" si="3"/>
        <v>8</v>
      </c>
      <c r="W28" s="33">
        <f t="shared" si="4"/>
        <v>16</v>
      </c>
      <c r="X28" s="33"/>
      <c r="Y28" s="33">
        <f t="shared" si="5"/>
        <v>24</v>
      </c>
      <c r="Z28" s="33">
        <f t="shared" si="10"/>
        <v>24</v>
      </c>
      <c r="AA28" s="33">
        <f t="shared" si="10"/>
        <v>0</v>
      </c>
      <c r="AB28" s="33">
        <f t="shared" si="10"/>
        <v>8</v>
      </c>
      <c r="AC28" s="33">
        <f t="shared" si="10"/>
        <v>16</v>
      </c>
      <c r="AE28" s="33">
        <f t="shared" ref="AE28:AE40" si="11">VLOOKUP(AA$1,myLookup,offset_qrtrs_per_circle,FALSE)*VLOOKUP($G28,myLookup,leds_per_ring_qrtr,FALSE)</f>
        <v>8</v>
      </c>
    </row>
    <row r="29" spans="7:31" x14ac:dyDescent="0.25">
      <c r="G29" s="34">
        <v>0</v>
      </c>
      <c r="H29" s="34">
        <v>25</v>
      </c>
      <c r="I29" s="37">
        <v>25</v>
      </c>
      <c r="J29" s="33">
        <v>1</v>
      </c>
      <c r="M29" s="33">
        <f t="shared" si="7"/>
        <v>0</v>
      </c>
      <c r="N29" s="33">
        <f t="shared" si="0"/>
        <v>25</v>
      </c>
      <c r="P29" s="33" t="b">
        <f t="shared" si="1"/>
        <v>1</v>
      </c>
      <c r="Q29" s="33" t="b">
        <f t="shared" si="2"/>
        <v>1</v>
      </c>
      <c r="T29" s="37">
        <f t="shared" si="8"/>
        <v>25</v>
      </c>
      <c r="U29" s="33">
        <f t="shared" si="9"/>
        <v>1</v>
      </c>
      <c r="V29" s="33">
        <f t="shared" si="3"/>
        <v>9</v>
      </c>
      <c r="W29" s="33">
        <f t="shared" si="4"/>
        <v>17</v>
      </c>
      <c r="X29" s="33"/>
      <c r="Y29" s="33">
        <f t="shared" si="5"/>
        <v>25</v>
      </c>
      <c r="Z29" s="33">
        <f t="shared" si="10"/>
        <v>25</v>
      </c>
      <c r="AA29" s="33">
        <f t="shared" si="10"/>
        <v>1</v>
      </c>
      <c r="AB29" s="33">
        <f t="shared" si="10"/>
        <v>9</v>
      </c>
      <c r="AC29" s="33">
        <f t="shared" si="10"/>
        <v>17</v>
      </c>
      <c r="AE29" s="33">
        <f t="shared" si="11"/>
        <v>8</v>
      </c>
    </row>
    <row r="30" spans="7:31" x14ac:dyDescent="0.25">
      <c r="G30" s="34">
        <v>0</v>
      </c>
      <c r="H30" s="34">
        <v>26</v>
      </c>
      <c r="I30" s="37">
        <v>26</v>
      </c>
      <c r="J30" s="33">
        <v>2</v>
      </c>
      <c r="M30" s="33">
        <f t="shared" si="7"/>
        <v>0</v>
      </c>
      <c r="N30" s="33">
        <f t="shared" si="0"/>
        <v>26</v>
      </c>
      <c r="P30" s="33" t="b">
        <f t="shared" si="1"/>
        <v>1</v>
      </c>
      <c r="Q30" s="33" t="b">
        <f t="shared" si="2"/>
        <v>1</v>
      </c>
      <c r="T30" s="37">
        <f t="shared" si="8"/>
        <v>26</v>
      </c>
      <c r="U30" s="33">
        <f t="shared" si="9"/>
        <v>2</v>
      </c>
      <c r="V30" s="33">
        <f t="shared" si="3"/>
        <v>10</v>
      </c>
      <c r="W30" s="33">
        <f t="shared" si="4"/>
        <v>18</v>
      </c>
      <c r="X30" s="33"/>
      <c r="Y30" s="33">
        <f t="shared" si="5"/>
        <v>26</v>
      </c>
      <c r="Z30" s="33">
        <f t="shared" si="10"/>
        <v>26</v>
      </c>
      <c r="AA30" s="33">
        <f t="shared" si="10"/>
        <v>2</v>
      </c>
      <c r="AB30" s="33">
        <f t="shared" si="10"/>
        <v>10</v>
      </c>
      <c r="AC30" s="33">
        <f t="shared" si="10"/>
        <v>18</v>
      </c>
      <c r="AE30" s="33">
        <f t="shared" si="11"/>
        <v>8</v>
      </c>
    </row>
    <row r="31" spans="7:31" x14ac:dyDescent="0.25">
      <c r="G31" s="34">
        <v>0</v>
      </c>
      <c r="H31" s="34">
        <v>27</v>
      </c>
      <c r="I31" s="37">
        <v>27</v>
      </c>
      <c r="J31" s="33">
        <v>3</v>
      </c>
      <c r="M31" s="33">
        <f t="shared" si="7"/>
        <v>0</v>
      </c>
      <c r="N31" s="33">
        <f t="shared" si="0"/>
        <v>27</v>
      </c>
      <c r="P31" s="33" t="b">
        <f t="shared" si="1"/>
        <v>1</v>
      </c>
      <c r="Q31" s="33" t="b">
        <f t="shared" si="2"/>
        <v>1</v>
      </c>
      <c r="T31" s="37">
        <f t="shared" si="8"/>
        <v>27</v>
      </c>
      <c r="U31" s="33">
        <f t="shared" si="9"/>
        <v>3</v>
      </c>
      <c r="V31" s="33">
        <f t="shared" si="3"/>
        <v>11</v>
      </c>
      <c r="W31" s="33">
        <f t="shared" si="4"/>
        <v>19</v>
      </c>
      <c r="X31" s="33"/>
      <c r="Y31" s="33">
        <f t="shared" si="5"/>
        <v>27</v>
      </c>
      <c r="Z31" s="33">
        <f t="shared" si="10"/>
        <v>27</v>
      </c>
      <c r="AA31" s="33">
        <f t="shared" si="10"/>
        <v>3</v>
      </c>
      <c r="AB31" s="33">
        <f t="shared" si="10"/>
        <v>11</v>
      </c>
      <c r="AC31" s="33">
        <f t="shared" si="10"/>
        <v>19</v>
      </c>
      <c r="AE31" s="33">
        <f t="shared" si="11"/>
        <v>8</v>
      </c>
    </row>
    <row r="32" spans="7:31" x14ac:dyDescent="0.25">
      <c r="G32" s="34">
        <v>0</v>
      </c>
      <c r="H32" s="34">
        <v>28</v>
      </c>
      <c r="I32" s="37">
        <v>28</v>
      </c>
      <c r="J32" s="33">
        <v>4</v>
      </c>
      <c r="M32" s="33">
        <f t="shared" si="7"/>
        <v>0</v>
      </c>
      <c r="N32" s="33">
        <f t="shared" si="0"/>
        <v>28</v>
      </c>
      <c r="P32" s="33" t="b">
        <f t="shared" si="1"/>
        <v>1</v>
      </c>
      <c r="Q32" s="33" t="b">
        <f t="shared" si="2"/>
        <v>1</v>
      </c>
      <c r="T32" s="37">
        <f t="shared" si="8"/>
        <v>28</v>
      </c>
      <c r="U32" s="33">
        <f t="shared" si="9"/>
        <v>4</v>
      </c>
      <c r="V32" s="33">
        <f t="shared" si="3"/>
        <v>12</v>
      </c>
      <c r="W32" s="33">
        <f t="shared" si="4"/>
        <v>20</v>
      </c>
      <c r="X32" s="33"/>
      <c r="Y32" s="33">
        <f t="shared" si="5"/>
        <v>28</v>
      </c>
      <c r="Z32" s="33">
        <f t="shared" si="10"/>
        <v>28</v>
      </c>
      <c r="AA32" s="33">
        <f t="shared" si="10"/>
        <v>4</v>
      </c>
      <c r="AB32" s="33">
        <f t="shared" si="10"/>
        <v>12</v>
      </c>
      <c r="AC32" s="33">
        <f t="shared" si="10"/>
        <v>20</v>
      </c>
      <c r="AE32" s="33">
        <f t="shared" si="11"/>
        <v>8</v>
      </c>
    </row>
    <row r="33" spans="7:31" x14ac:dyDescent="0.25">
      <c r="G33" s="34">
        <v>0</v>
      </c>
      <c r="H33" s="34">
        <v>29</v>
      </c>
      <c r="I33" s="37">
        <v>29</v>
      </c>
      <c r="J33" s="33">
        <v>5</v>
      </c>
      <c r="M33" s="33">
        <f t="shared" si="7"/>
        <v>0</v>
      </c>
      <c r="N33" s="33">
        <f t="shared" si="0"/>
        <v>29</v>
      </c>
      <c r="P33" s="33" t="b">
        <f t="shared" si="1"/>
        <v>1</v>
      </c>
      <c r="Q33" s="33" t="b">
        <f t="shared" si="2"/>
        <v>1</v>
      </c>
      <c r="T33" s="37">
        <f t="shared" si="8"/>
        <v>29</v>
      </c>
      <c r="U33" s="33">
        <f t="shared" si="9"/>
        <v>5</v>
      </c>
      <c r="V33" s="33">
        <f t="shared" si="3"/>
        <v>13</v>
      </c>
      <c r="W33" s="33">
        <f t="shared" si="4"/>
        <v>21</v>
      </c>
      <c r="X33" s="33"/>
      <c r="Y33" s="33">
        <f t="shared" si="5"/>
        <v>29</v>
      </c>
      <c r="Z33" s="33">
        <f t="shared" si="10"/>
        <v>29</v>
      </c>
      <c r="AA33" s="33">
        <f t="shared" si="10"/>
        <v>5</v>
      </c>
      <c r="AB33" s="33">
        <f t="shared" si="10"/>
        <v>13</v>
      </c>
      <c r="AC33" s="33">
        <f t="shared" si="10"/>
        <v>21</v>
      </c>
      <c r="AE33" s="33">
        <f t="shared" si="11"/>
        <v>8</v>
      </c>
    </row>
    <row r="34" spans="7:31" x14ac:dyDescent="0.25">
      <c r="G34" s="34">
        <v>0</v>
      </c>
      <c r="H34" s="34">
        <v>30</v>
      </c>
      <c r="I34" s="37">
        <v>30</v>
      </c>
      <c r="J34" s="33">
        <v>6</v>
      </c>
      <c r="M34" s="33">
        <f t="shared" si="7"/>
        <v>0</v>
      </c>
      <c r="N34" s="33">
        <f t="shared" si="0"/>
        <v>30</v>
      </c>
      <c r="P34" s="33" t="b">
        <f t="shared" si="1"/>
        <v>1</v>
      </c>
      <c r="Q34" s="33" t="b">
        <f t="shared" si="2"/>
        <v>1</v>
      </c>
      <c r="T34" s="37">
        <f t="shared" si="8"/>
        <v>30</v>
      </c>
      <c r="U34" s="33">
        <f t="shared" si="9"/>
        <v>6</v>
      </c>
      <c r="V34" s="33">
        <f t="shared" si="3"/>
        <v>14</v>
      </c>
      <c r="W34" s="33">
        <f t="shared" si="4"/>
        <v>22</v>
      </c>
      <c r="X34" s="33"/>
      <c r="Y34" s="33">
        <f t="shared" si="5"/>
        <v>30</v>
      </c>
      <c r="Z34" s="33">
        <f t="shared" si="10"/>
        <v>30</v>
      </c>
      <c r="AA34" s="33">
        <f t="shared" si="10"/>
        <v>6</v>
      </c>
      <c r="AB34" s="33">
        <f t="shared" si="10"/>
        <v>14</v>
      </c>
      <c r="AC34" s="33">
        <f t="shared" si="10"/>
        <v>22</v>
      </c>
      <c r="AE34" s="33">
        <f t="shared" si="11"/>
        <v>8</v>
      </c>
    </row>
    <row r="35" spans="7:31" x14ac:dyDescent="0.25">
      <c r="G35" s="34">
        <v>0</v>
      </c>
      <c r="H35" s="34">
        <v>31</v>
      </c>
      <c r="I35" s="37">
        <v>31</v>
      </c>
      <c r="J35" s="33">
        <v>7</v>
      </c>
      <c r="M35" s="33">
        <f t="shared" si="7"/>
        <v>0</v>
      </c>
      <c r="N35" s="33">
        <f t="shared" si="0"/>
        <v>31</v>
      </c>
      <c r="P35" s="33" t="b">
        <f t="shared" si="1"/>
        <v>1</v>
      </c>
      <c r="Q35" s="33" t="b">
        <f t="shared" si="2"/>
        <v>1</v>
      </c>
      <c r="T35" s="37">
        <f t="shared" si="8"/>
        <v>31</v>
      </c>
      <c r="U35" s="33">
        <f t="shared" si="9"/>
        <v>7</v>
      </c>
      <c r="V35" s="33">
        <f t="shared" si="3"/>
        <v>15</v>
      </c>
      <c r="W35" s="33">
        <f t="shared" si="4"/>
        <v>23</v>
      </c>
      <c r="X35" s="33"/>
      <c r="Y35" s="33">
        <f t="shared" si="5"/>
        <v>31</v>
      </c>
      <c r="Z35" s="33">
        <f t="shared" si="10"/>
        <v>31</v>
      </c>
      <c r="AA35" s="33">
        <f t="shared" si="10"/>
        <v>7</v>
      </c>
      <c r="AB35" s="33">
        <f t="shared" si="10"/>
        <v>15</v>
      </c>
      <c r="AC35" s="33">
        <f t="shared" si="10"/>
        <v>23</v>
      </c>
      <c r="AE35" s="33">
        <f t="shared" si="11"/>
        <v>8</v>
      </c>
    </row>
    <row r="36" spans="7:31" x14ac:dyDescent="0.25">
      <c r="G36" s="34">
        <v>1</v>
      </c>
      <c r="H36" s="34">
        <v>32</v>
      </c>
      <c r="I36" s="37">
        <v>55</v>
      </c>
      <c r="J36" s="33">
        <v>49</v>
      </c>
      <c r="M36" s="33">
        <f t="shared" si="7"/>
        <v>32</v>
      </c>
      <c r="N36" s="33">
        <f t="shared" ref="N36:N67" si="12">IF(H36&lt;32,H36,IF(H36&lt;56,H36-32,IF(H36&lt;72,H36-56,IF(H36&lt;84,H36-72,IF(H36&lt;92,H36-84,0)))))</f>
        <v>0</v>
      </c>
      <c r="P36" s="33" t="b">
        <f t="shared" ref="P36:P67" si="13">EXACT(T36,I36)</f>
        <v>1</v>
      </c>
      <c r="Q36" s="33" t="b">
        <f t="shared" ref="Q36:Q67" si="14">EXACT(U36,J36)</f>
        <v>0</v>
      </c>
      <c r="T36" s="37">
        <f t="shared" si="8"/>
        <v>55</v>
      </c>
      <c r="U36" s="33">
        <f t="shared" si="9"/>
        <v>37</v>
      </c>
      <c r="V36" s="33">
        <f t="shared" si="3"/>
        <v>43</v>
      </c>
      <c r="W36" s="33">
        <f t="shared" si="4"/>
        <v>49</v>
      </c>
      <c r="X36" s="33"/>
      <c r="Y36" s="33">
        <f t="shared" ref="Y36:Y67" si="15">IF(VLOOKUP(G36,myLookup,direc_per_ring,FALSE)&gt;0,N36,VLOOKUP(G36,myLookup,leds_per_ring,FALSE)-N36-1)</f>
        <v>23</v>
      </c>
      <c r="Z36" s="33">
        <f t="shared" si="10"/>
        <v>23</v>
      </c>
      <c r="AA36" s="33">
        <f t="shared" si="10"/>
        <v>5</v>
      </c>
      <c r="AB36" s="33">
        <f t="shared" si="10"/>
        <v>11</v>
      </c>
      <c r="AC36" s="33">
        <f t="shared" si="10"/>
        <v>17</v>
      </c>
      <c r="AE36" s="33">
        <f t="shared" si="11"/>
        <v>6</v>
      </c>
    </row>
    <row r="37" spans="7:31" x14ac:dyDescent="0.25">
      <c r="G37" s="34">
        <v>1</v>
      </c>
      <c r="H37" s="34">
        <v>33</v>
      </c>
      <c r="I37" s="37">
        <v>54</v>
      </c>
      <c r="J37" s="33">
        <v>48</v>
      </c>
      <c r="M37" s="33">
        <f t="shared" si="7"/>
        <v>32</v>
      </c>
      <c r="N37" s="33">
        <f t="shared" si="12"/>
        <v>1</v>
      </c>
      <c r="P37" s="33" t="b">
        <f t="shared" si="13"/>
        <v>1</v>
      </c>
      <c r="Q37" s="33" t="b">
        <f t="shared" si="14"/>
        <v>0</v>
      </c>
      <c r="T37" s="37">
        <f t="shared" si="8"/>
        <v>54</v>
      </c>
      <c r="U37" s="33">
        <f t="shared" si="9"/>
        <v>36</v>
      </c>
      <c r="V37" s="33">
        <f t="shared" si="3"/>
        <v>42</v>
      </c>
      <c r="W37" s="33">
        <f t="shared" si="4"/>
        <v>48</v>
      </c>
      <c r="X37" s="33"/>
      <c r="Y37" s="33">
        <f t="shared" si="15"/>
        <v>22</v>
      </c>
      <c r="Z37" s="33">
        <f t="shared" si="10"/>
        <v>22</v>
      </c>
      <c r="AA37" s="33">
        <f t="shared" si="10"/>
        <v>4</v>
      </c>
      <c r="AB37" s="33">
        <f t="shared" si="10"/>
        <v>10</v>
      </c>
      <c r="AC37" s="33">
        <f t="shared" si="10"/>
        <v>16</v>
      </c>
      <c r="AE37" s="33">
        <f t="shared" si="11"/>
        <v>6</v>
      </c>
    </row>
    <row r="38" spans="7:31" x14ac:dyDescent="0.25">
      <c r="G38" s="34">
        <v>1</v>
      </c>
      <c r="H38" s="34">
        <v>34</v>
      </c>
      <c r="I38" s="37">
        <v>53</v>
      </c>
      <c r="J38" s="33">
        <v>47</v>
      </c>
      <c r="M38" s="33">
        <f t="shared" si="7"/>
        <v>32</v>
      </c>
      <c r="N38" s="33">
        <f t="shared" si="12"/>
        <v>2</v>
      </c>
      <c r="P38" s="33" t="b">
        <f t="shared" si="13"/>
        <v>1</v>
      </c>
      <c r="Q38" s="33" t="b">
        <f t="shared" si="14"/>
        <v>0</v>
      </c>
      <c r="T38" s="37">
        <f t="shared" si="8"/>
        <v>53</v>
      </c>
      <c r="U38" s="33">
        <f t="shared" si="9"/>
        <v>35</v>
      </c>
      <c r="V38" s="33">
        <f t="shared" si="3"/>
        <v>41</v>
      </c>
      <c r="W38" s="33">
        <f t="shared" si="4"/>
        <v>47</v>
      </c>
      <c r="X38" s="33"/>
      <c r="Y38" s="33">
        <f t="shared" si="15"/>
        <v>21</v>
      </c>
      <c r="Z38" s="33">
        <f t="shared" si="10"/>
        <v>21</v>
      </c>
      <c r="AA38" s="33">
        <f t="shared" si="10"/>
        <v>3</v>
      </c>
      <c r="AB38" s="33">
        <f t="shared" si="10"/>
        <v>9</v>
      </c>
      <c r="AC38" s="33">
        <f t="shared" si="10"/>
        <v>15</v>
      </c>
      <c r="AE38" s="33">
        <f t="shared" si="11"/>
        <v>6</v>
      </c>
    </row>
    <row r="39" spans="7:31" x14ac:dyDescent="0.25">
      <c r="G39" s="34">
        <v>1</v>
      </c>
      <c r="H39" s="34">
        <v>35</v>
      </c>
      <c r="I39" s="37">
        <v>52</v>
      </c>
      <c r="J39" s="33">
        <v>46</v>
      </c>
      <c r="M39" s="33">
        <f t="shared" si="7"/>
        <v>32</v>
      </c>
      <c r="N39" s="33">
        <f t="shared" si="12"/>
        <v>3</v>
      </c>
      <c r="P39" s="33" t="b">
        <f t="shared" si="13"/>
        <v>1</v>
      </c>
      <c r="Q39" s="33" t="b">
        <f t="shared" si="14"/>
        <v>0</v>
      </c>
      <c r="T39" s="37">
        <f t="shared" si="8"/>
        <v>52</v>
      </c>
      <c r="U39" s="33">
        <f t="shared" si="9"/>
        <v>34</v>
      </c>
      <c r="V39" s="33">
        <f t="shared" si="3"/>
        <v>40</v>
      </c>
      <c r="W39" s="33">
        <f t="shared" si="4"/>
        <v>46</v>
      </c>
      <c r="X39" s="33"/>
      <c r="Y39" s="33">
        <f t="shared" si="15"/>
        <v>20</v>
      </c>
      <c r="Z39" s="33">
        <f t="shared" si="10"/>
        <v>20</v>
      </c>
      <c r="AA39" s="33">
        <f t="shared" si="10"/>
        <v>2</v>
      </c>
      <c r="AB39" s="33">
        <f t="shared" si="10"/>
        <v>8</v>
      </c>
      <c r="AC39" s="33">
        <f t="shared" si="10"/>
        <v>14</v>
      </c>
      <c r="AE39" s="33">
        <f t="shared" si="11"/>
        <v>6</v>
      </c>
    </row>
    <row r="40" spans="7:31" x14ac:dyDescent="0.25">
      <c r="G40" s="34">
        <v>1</v>
      </c>
      <c r="H40" s="34">
        <v>36</v>
      </c>
      <c r="I40" s="37">
        <v>51</v>
      </c>
      <c r="J40" s="33">
        <v>45</v>
      </c>
      <c r="M40" s="33">
        <f t="shared" si="7"/>
        <v>32</v>
      </c>
      <c r="N40" s="33">
        <f t="shared" si="12"/>
        <v>4</v>
      </c>
      <c r="P40" s="33" t="b">
        <f t="shared" si="13"/>
        <v>1</v>
      </c>
      <c r="Q40" s="33" t="b">
        <f t="shared" si="14"/>
        <v>0</v>
      </c>
      <c r="T40" s="37">
        <f t="shared" si="8"/>
        <v>51</v>
      </c>
      <c r="U40" s="33">
        <f t="shared" si="9"/>
        <v>33</v>
      </c>
      <c r="V40" s="33">
        <f t="shared" si="3"/>
        <v>39</v>
      </c>
      <c r="W40" s="33">
        <f t="shared" si="4"/>
        <v>45</v>
      </c>
      <c r="X40" s="33"/>
      <c r="Y40" s="33">
        <f t="shared" si="15"/>
        <v>19</v>
      </c>
      <c r="Z40" s="33">
        <f t="shared" si="10"/>
        <v>19</v>
      </c>
      <c r="AA40" s="33">
        <f t="shared" si="10"/>
        <v>1</v>
      </c>
      <c r="AB40" s="33">
        <f t="shared" si="10"/>
        <v>7</v>
      </c>
      <c r="AC40" s="33">
        <f t="shared" si="10"/>
        <v>13</v>
      </c>
      <c r="AE40" s="33">
        <f t="shared" si="11"/>
        <v>6</v>
      </c>
    </row>
    <row r="41" spans="7:31" x14ac:dyDescent="0.25">
      <c r="G41" s="34">
        <v>1</v>
      </c>
      <c r="H41" s="34">
        <v>37</v>
      </c>
      <c r="I41" s="37">
        <v>50</v>
      </c>
      <c r="J41" s="33">
        <v>44</v>
      </c>
      <c r="M41" s="33">
        <f t="shared" si="7"/>
        <v>32</v>
      </c>
      <c r="N41" s="33">
        <f t="shared" si="12"/>
        <v>5</v>
      </c>
      <c r="P41" s="33" t="b">
        <f t="shared" si="13"/>
        <v>1</v>
      </c>
      <c r="Q41" s="33" t="b">
        <f t="shared" si="14"/>
        <v>0</v>
      </c>
      <c r="T41" s="37">
        <f t="shared" si="8"/>
        <v>50</v>
      </c>
      <c r="U41" s="33">
        <f t="shared" si="9"/>
        <v>32</v>
      </c>
      <c r="V41" s="33">
        <f t="shared" si="3"/>
        <v>38</v>
      </c>
      <c r="W41" s="33">
        <f t="shared" si="4"/>
        <v>44</v>
      </c>
      <c r="X41" s="33"/>
      <c r="Y41" s="33">
        <f t="shared" si="15"/>
        <v>18</v>
      </c>
      <c r="Z41" s="33">
        <f t="shared" si="10"/>
        <v>18</v>
      </c>
      <c r="AA41" s="33">
        <f t="shared" si="10"/>
        <v>0</v>
      </c>
      <c r="AB41" s="33">
        <f t="shared" si="10"/>
        <v>6</v>
      </c>
      <c r="AC41" s="33">
        <f t="shared" si="10"/>
        <v>12</v>
      </c>
    </row>
    <row r="42" spans="7:31" x14ac:dyDescent="0.25">
      <c r="G42" s="34">
        <v>1</v>
      </c>
      <c r="H42" s="34">
        <v>38</v>
      </c>
      <c r="I42" s="37">
        <v>49</v>
      </c>
      <c r="J42" s="33">
        <v>43</v>
      </c>
      <c r="M42" s="33">
        <f t="shared" si="7"/>
        <v>32</v>
      </c>
      <c r="N42" s="33">
        <f t="shared" si="12"/>
        <v>6</v>
      </c>
      <c r="P42" s="33" t="b">
        <f t="shared" si="13"/>
        <v>1</v>
      </c>
      <c r="Q42" s="33" t="b">
        <f t="shared" si="14"/>
        <v>0</v>
      </c>
      <c r="T42" s="37">
        <f t="shared" si="8"/>
        <v>49</v>
      </c>
      <c r="U42" s="33">
        <f t="shared" si="9"/>
        <v>55</v>
      </c>
      <c r="V42" s="33">
        <f t="shared" si="3"/>
        <v>37</v>
      </c>
      <c r="W42" s="33">
        <f t="shared" si="4"/>
        <v>43</v>
      </c>
      <c r="X42" s="33"/>
      <c r="Y42" s="33">
        <f t="shared" si="15"/>
        <v>17</v>
      </c>
      <c r="Z42" s="33">
        <f t="shared" si="10"/>
        <v>17</v>
      </c>
      <c r="AA42" s="33">
        <f t="shared" si="10"/>
        <v>23</v>
      </c>
      <c r="AB42" s="33">
        <f t="shared" si="10"/>
        <v>5</v>
      </c>
      <c r="AC42" s="33">
        <f t="shared" si="10"/>
        <v>11</v>
      </c>
    </row>
    <row r="43" spans="7:31" x14ac:dyDescent="0.25">
      <c r="G43" s="34">
        <v>1</v>
      </c>
      <c r="H43" s="34">
        <v>39</v>
      </c>
      <c r="I43" s="37">
        <v>48</v>
      </c>
      <c r="J43" s="33">
        <v>42</v>
      </c>
      <c r="M43" s="33">
        <f t="shared" si="7"/>
        <v>32</v>
      </c>
      <c r="N43" s="33">
        <f t="shared" si="12"/>
        <v>7</v>
      </c>
      <c r="P43" s="33" t="b">
        <f t="shared" si="13"/>
        <v>1</v>
      </c>
      <c r="Q43" s="33" t="b">
        <f t="shared" si="14"/>
        <v>0</v>
      </c>
      <c r="T43" s="37">
        <f t="shared" si="8"/>
        <v>48</v>
      </c>
      <c r="U43" s="33">
        <f t="shared" si="9"/>
        <v>54</v>
      </c>
      <c r="V43" s="33">
        <f t="shared" si="3"/>
        <v>36</v>
      </c>
      <c r="W43" s="33">
        <f t="shared" si="4"/>
        <v>42</v>
      </c>
      <c r="X43" s="33"/>
      <c r="Y43" s="33">
        <f t="shared" si="15"/>
        <v>16</v>
      </c>
      <c r="Z43" s="33">
        <f t="shared" si="10"/>
        <v>16</v>
      </c>
      <c r="AA43" s="33">
        <f t="shared" si="10"/>
        <v>22</v>
      </c>
      <c r="AB43" s="33">
        <f t="shared" si="10"/>
        <v>4</v>
      </c>
      <c r="AC43" s="33">
        <f t="shared" si="10"/>
        <v>10</v>
      </c>
    </row>
    <row r="44" spans="7:31" x14ac:dyDescent="0.25">
      <c r="G44" s="34">
        <v>1</v>
      </c>
      <c r="H44" s="34">
        <v>40</v>
      </c>
      <c r="I44" s="37">
        <v>47</v>
      </c>
      <c r="J44" s="33">
        <v>41</v>
      </c>
      <c r="M44" s="33">
        <f t="shared" si="7"/>
        <v>32</v>
      </c>
      <c r="N44" s="33">
        <f t="shared" si="12"/>
        <v>8</v>
      </c>
      <c r="P44" s="33" t="b">
        <f t="shared" si="13"/>
        <v>1</v>
      </c>
      <c r="Q44" s="33" t="b">
        <f t="shared" si="14"/>
        <v>0</v>
      </c>
      <c r="T44" s="37">
        <f t="shared" si="8"/>
        <v>47</v>
      </c>
      <c r="U44" s="33">
        <f t="shared" si="9"/>
        <v>53</v>
      </c>
      <c r="V44" s="33">
        <f t="shared" si="3"/>
        <v>35</v>
      </c>
      <c r="W44" s="33">
        <f t="shared" si="4"/>
        <v>41</v>
      </c>
      <c r="X44" s="33"/>
      <c r="Y44" s="33">
        <f t="shared" si="15"/>
        <v>15</v>
      </c>
      <c r="Z44" s="33">
        <f t="shared" ref="Z44:AC63" si="16">MOD($Y44+VLOOKUP(Z$1,myLookup,offset_qrtrs_per_circle,FALSE)*VLOOKUP($G44,myLookup,leds_per_ring_qrtr,FALSE),VLOOKUP($G44,myLookup,leds_per_ring,FALSE))</f>
        <v>15</v>
      </c>
      <c r="AA44" s="33">
        <f t="shared" si="16"/>
        <v>21</v>
      </c>
      <c r="AB44" s="33">
        <f t="shared" si="16"/>
        <v>3</v>
      </c>
      <c r="AC44" s="33">
        <f t="shared" si="16"/>
        <v>9</v>
      </c>
    </row>
    <row r="45" spans="7:31" x14ac:dyDescent="0.25">
      <c r="G45" s="34">
        <v>1</v>
      </c>
      <c r="H45" s="34">
        <v>41</v>
      </c>
      <c r="I45" s="37">
        <v>46</v>
      </c>
      <c r="J45" s="33">
        <v>40</v>
      </c>
      <c r="M45" s="33">
        <f t="shared" si="7"/>
        <v>32</v>
      </c>
      <c r="N45" s="33">
        <f t="shared" si="12"/>
        <v>9</v>
      </c>
      <c r="P45" s="33" t="b">
        <f t="shared" si="13"/>
        <v>1</v>
      </c>
      <c r="Q45" s="33" t="b">
        <f t="shared" si="14"/>
        <v>0</v>
      </c>
      <c r="T45" s="37">
        <f t="shared" si="8"/>
        <v>46</v>
      </c>
      <c r="U45" s="33">
        <f t="shared" si="9"/>
        <v>52</v>
      </c>
      <c r="V45" s="33">
        <f t="shared" si="3"/>
        <v>34</v>
      </c>
      <c r="W45" s="33">
        <f t="shared" si="4"/>
        <v>40</v>
      </c>
      <c r="X45" s="33"/>
      <c r="Y45" s="33">
        <f t="shared" si="15"/>
        <v>14</v>
      </c>
      <c r="Z45" s="33">
        <f t="shared" si="16"/>
        <v>14</v>
      </c>
      <c r="AA45" s="33">
        <f t="shared" si="16"/>
        <v>20</v>
      </c>
      <c r="AB45" s="33">
        <f t="shared" si="16"/>
        <v>2</v>
      </c>
      <c r="AC45" s="33">
        <f t="shared" si="16"/>
        <v>8</v>
      </c>
    </row>
    <row r="46" spans="7:31" x14ac:dyDescent="0.25">
      <c r="G46" s="34">
        <v>1</v>
      </c>
      <c r="H46" s="34">
        <v>42</v>
      </c>
      <c r="I46" s="37">
        <v>45</v>
      </c>
      <c r="J46" s="33">
        <v>39</v>
      </c>
      <c r="M46" s="33">
        <f t="shared" si="7"/>
        <v>32</v>
      </c>
      <c r="N46" s="33">
        <f t="shared" si="12"/>
        <v>10</v>
      </c>
      <c r="P46" s="33" t="b">
        <f t="shared" si="13"/>
        <v>1</v>
      </c>
      <c r="Q46" s="33" t="b">
        <f t="shared" si="14"/>
        <v>0</v>
      </c>
      <c r="T46" s="37">
        <f t="shared" si="8"/>
        <v>45</v>
      </c>
      <c r="U46" s="33">
        <f t="shared" si="9"/>
        <v>51</v>
      </c>
      <c r="V46" s="33">
        <f t="shared" si="3"/>
        <v>33</v>
      </c>
      <c r="W46" s="33">
        <f t="shared" si="4"/>
        <v>39</v>
      </c>
      <c r="X46" s="33"/>
      <c r="Y46" s="33">
        <f t="shared" si="15"/>
        <v>13</v>
      </c>
      <c r="Z46" s="33">
        <f t="shared" si="16"/>
        <v>13</v>
      </c>
      <c r="AA46" s="33">
        <f t="shared" si="16"/>
        <v>19</v>
      </c>
      <c r="AB46" s="33">
        <f t="shared" si="16"/>
        <v>1</v>
      </c>
      <c r="AC46" s="33">
        <f t="shared" si="16"/>
        <v>7</v>
      </c>
    </row>
    <row r="47" spans="7:31" x14ac:dyDescent="0.25">
      <c r="G47" s="34">
        <v>1</v>
      </c>
      <c r="H47" s="34">
        <v>43</v>
      </c>
      <c r="I47" s="37">
        <v>44</v>
      </c>
      <c r="J47" s="33">
        <v>38</v>
      </c>
      <c r="M47" s="33">
        <f t="shared" si="7"/>
        <v>32</v>
      </c>
      <c r="N47" s="33">
        <f t="shared" si="12"/>
        <v>11</v>
      </c>
      <c r="P47" s="33" t="b">
        <f t="shared" si="13"/>
        <v>1</v>
      </c>
      <c r="Q47" s="33" t="b">
        <f t="shared" si="14"/>
        <v>0</v>
      </c>
      <c r="T47" s="37">
        <f t="shared" si="8"/>
        <v>44</v>
      </c>
      <c r="U47" s="33">
        <f t="shared" si="9"/>
        <v>50</v>
      </c>
      <c r="V47" s="33">
        <f t="shared" si="3"/>
        <v>32</v>
      </c>
      <c r="W47" s="33">
        <f t="shared" si="4"/>
        <v>38</v>
      </c>
      <c r="X47" s="33"/>
      <c r="Y47" s="33">
        <f t="shared" si="15"/>
        <v>12</v>
      </c>
      <c r="Z47" s="33">
        <f t="shared" si="16"/>
        <v>12</v>
      </c>
      <c r="AA47" s="33">
        <f t="shared" si="16"/>
        <v>18</v>
      </c>
      <c r="AB47" s="33">
        <f t="shared" si="16"/>
        <v>0</v>
      </c>
      <c r="AC47" s="33">
        <f t="shared" si="16"/>
        <v>6</v>
      </c>
    </row>
    <row r="48" spans="7:31" x14ac:dyDescent="0.25">
      <c r="G48" s="34">
        <v>1</v>
      </c>
      <c r="H48" s="34">
        <v>44</v>
      </c>
      <c r="I48" s="37">
        <v>43</v>
      </c>
      <c r="J48" s="33">
        <v>37</v>
      </c>
      <c r="M48" s="33">
        <f t="shared" si="7"/>
        <v>32</v>
      </c>
      <c r="N48" s="33">
        <f t="shared" si="12"/>
        <v>12</v>
      </c>
      <c r="P48" s="33" t="b">
        <f t="shared" si="13"/>
        <v>1</v>
      </c>
      <c r="Q48" s="33" t="b">
        <f t="shared" si="14"/>
        <v>0</v>
      </c>
      <c r="T48" s="37">
        <f t="shared" si="8"/>
        <v>43</v>
      </c>
      <c r="U48" s="33">
        <f t="shared" si="9"/>
        <v>49</v>
      </c>
      <c r="V48" s="33">
        <f t="shared" si="3"/>
        <v>55</v>
      </c>
      <c r="W48" s="33">
        <f t="shared" si="4"/>
        <v>37</v>
      </c>
      <c r="X48" s="33"/>
      <c r="Y48" s="33">
        <f t="shared" si="15"/>
        <v>11</v>
      </c>
      <c r="Z48" s="33">
        <f t="shared" si="16"/>
        <v>11</v>
      </c>
      <c r="AA48" s="33">
        <f t="shared" si="16"/>
        <v>17</v>
      </c>
      <c r="AB48" s="33">
        <f t="shared" si="16"/>
        <v>23</v>
      </c>
      <c r="AC48" s="33">
        <f t="shared" si="16"/>
        <v>5</v>
      </c>
    </row>
    <row r="49" spans="7:29" x14ac:dyDescent="0.25">
      <c r="G49" s="34">
        <v>1</v>
      </c>
      <c r="H49" s="34">
        <v>45</v>
      </c>
      <c r="I49" s="37">
        <v>42</v>
      </c>
      <c r="J49" s="33">
        <v>36</v>
      </c>
      <c r="M49" s="33">
        <f t="shared" si="7"/>
        <v>32</v>
      </c>
      <c r="N49" s="33">
        <f t="shared" si="12"/>
        <v>13</v>
      </c>
      <c r="P49" s="33" t="b">
        <f t="shared" si="13"/>
        <v>1</v>
      </c>
      <c r="Q49" s="33" t="b">
        <f t="shared" si="14"/>
        <v>0</v>
      </c>
      <c r="T49" s="37">
        <f t="shared" si="8"/>
        <v>42</v>
      </c>
      <c r="U49" s="33">
        <f t="shared" si="9"/>
        <v>48</v>
      </c>
      <c r="V49" s="33">
        <f t="shared" si="3"/>
        <v>54</v>
      </c>
      <c r="W49" s="33">
        <f t="shared" si="4"/>
        <v>36</v>
      </c>
      <c r="X49" s="33"/>
      <c r="Y49" s="33">
        <f t="shared" si="15"/>
        <v>10</v>
      </c>
      <c r="Z49" s="33">
        <f t="shared" si="16"/>
        <v>10</v>
      </c>
      <c r="AA49" s="33">
        <f t="shared" si="16"/>
        <v>16</v>
      </c>
      <c r="AB49" s="33">
        <f t="shared" si="16"/>
        <v>22</v>
      </c>
      <c r="AC49" s="33">
        <f t="shared" si="16"/>
        <v>4</v>
      </c>
    </row>
    <row r="50" spans="7:29" x14ac:dyDescent="0.25">
      <c r="G50" s="34">
        <v>1</v>
      </c>
      <c r="H50" s="34">
        <v>46</v>
      </c>
      <c r="I50" s="37">
        <v>41</v>
      </c>
      <c r="J50" s="33">
        <v>35</v>
      </c>
      <c r="M50" s="33">
        <f t="shared" si="7"/>
        <v>32</v>
      </c>
      <c r="N50" s="33">
        <f t="shared" si="12"/>
        <v>14</v>
      </c>
      <c r="P50" s="33" t="b">
        <f t="shared" si="13"/>
        <v>1</v>
      </c>
      <c r="Q50" s="33" t="b">
        <f t="shared" si="14"/>
        <v>0</v>
      </c>
      <c r="T50" s="37">
        <f t="shared" si="8"/>
        <v>41</v>
      </c>
      <c r="U50" s="33">
        <f t="shared" si="9"/>
        <v>47</v>
      </c>
      <c r="V50" s="33">
        <f t="shared" si="3"/>
        <v>53</v>
      </c>
      <c r="W50" s="33">
        <f t="shared" si="4"/>
        <v>35</v>
      </c>
      <c r="X50" s="33"/>
      <c r="Y50" s="33">
        <f t="shared" si="15"/>
        <v>9</v>
      </c>
      <c r="Z50" s="33">
        <f t="shared" si="16"/>
        <v>9</v>
      </c>
      <c r="AA50" s="33">
        <f t="shared" si="16"/>
        <v>15</v>
      </c>
      <c r="AB50" s="33">
        <f t="shared" si="16"/>
        <v>21</v>
      </c>
      <c r="AC50" s="33">
        <f t="shared" si="16"/>
        <v>3</v>
      </c>
    </row>
    <row r="51" spans="7:29" x14ac:dyDescent="0.25">
      <c r="G51" s="34">
        <v>1</v>
      </c>
      <c r="H51" s="34">
        <v>47</v>
      </c>
      <c r="I51" s="37">
        <v>40</v>
      </c>
      <c r="J51" s="33">
        <v>34</v>
      </c>
      <c r="M51" s="33">
        <f t="shared" si="7"/>
        <v>32</v>
      </c>
      <c r="N51" s="33">
        <f t="shared" si="12"/>
        <v>15</v>
      </c>
      <c r="P51" s="33" t="b">
        <f t="shared" si="13"/>
        <v>1</v>
      </c>
      <c r="Q51" s="33" t="b">
        <f t="shared" si="14"/>
        <v>0</v>
      </c>
      <c r="T51" s="37">
        <f t="shared" si="8"/>
        <v>40</v>
      </c>
      <c r="U51" s="33">
        <f t="shared" si="9"/>
        <v>46</v>
      </c>
      <c r="V51" s="33">
        <f t="shared" si="3"/>
        <v>52</v>
      </c>
      <c r="W51" s="33">
        <f t="shared" si="4"/>
        <v>34</v>
      </c>
      <c r="X51" s="33"/>
      <c r="Y51" s="33">
        <f t="shared" si="15"/>
        <v>8</v>
      </c>
      <c r="Z51" s="33">
        <f t="shared" si="16"/>
        <v>8</v>
      </c>
      <c r="AA51" s="33">
        <f t="shared" si="16"/>
        <v>14</v>
      </c>
      <c r="AB51" s="33">
        <f t="shared" si="16"/>
        <v>20</v>
      </c>
      <c r="AC51" s="33">
        <f t="shared" si="16"/>
        <v>2</v>
      </c>
    </row>
    <row r="52" spans="7:29" x14ac:dyDescent="0.25">
      <c r="G52" s="34">
        <v>1</v>
      </c>
      <c r="H52" s="34">
        <v>48</v>
      </c>
      <c r="I52" s="37">
        <v>39</v>
      </c>
      <c r="J52" s="33">
        <v>33</v>
      </c>
      <c r="M52" s="33">
        <f t="shared" si="7"/>
        <v>32</v>
      </c>
      <c r="N52" s="33">
        <f t="shared" si="12"/>
        <v>16</v>
      </c>
      <c r="P52" s="33" t="b">
        <f t="shared" si="13"/>
        <v>1</v>
      </c>
      <c r="Q52" s="33" t="b">
        <f t="shared" si="14"/>
        <v>0</v>
      </c>
      <c r="T52" s="37">
        <f t="shared" si="8"/>
        <v>39</v>
      </c>
      <c r="U52" s="33">
        <f t="shared" si="9"/>
        <v>45</v>
      </c>
      <c r="V52" s="33">
        <f t="shared" si="3"/>
        <v>51</v>
      </c>
      <c r="W52" s="33">
        <f t="shared" si="4"/>
        <v>33</v>
      </c>
      <c r="X52" s="33"/>
      <c r="Y52" s="33">
        <f t="shared" si="15"/>
        <v>7</v>
      </c>
      <c r="Z52" s="33">
        <f t="shared" si="16"/>
        <v>7</v>
      </c>
      <c r="AA52" s="33">
        <f t="shared" si="16"/>
        <v>13</v>
      </c>
      <c r="AB52" s="33">
        <f t="shared" si="16"/>
        <v>19</v>
      </c>
      <c r="AC52" s="33">
        <f t="shared" si="16"/>
        <v>1</v>
      </c>
    </row>
    <row r="53" spans="7:29" x14ac:dyDescent="0.25">
      <c r="G53" s="34">
        <v>1</v>
      </c>
      <c r="H53" s="34">
        <v>49</v>
      </c>
      <c r="I53" s="37">
        <v>38</v>
      </c>
      <c r="J53" s="33">
        <v>32</v>
      </c>
      <c r="M53" s="33">
        <f t="shared" si="7"/>
        <v>32</v>
      </c>
      <c r="N53" s="33">
        <f t="shared" si="12"/>
        <v>17</v>
      </c>
      <c r="P53" s="33" t="b">
        <f t="shared" si="13"/>
        <v>1</v>
      </c>
      <c r="Q53" s="33" t="b">
        <f t="shared" si="14"/>
        <v>0</v>
      </c>
      <c r="T53" s="37">
        <f t="shared" si="8"/>
        <v>38</v>
      </c>
      <c r="U53" s="33">
        <f t="shared" si="9"/>
        <v>44</v>
      </c>
      <c r="V53" s="33">
        <f t="shared" si="3"/>
        <v>50</v>
      </c>
      <c r="W53" s="33">
        <f t="shared" si="4"/>
        <v>32</v>
      </c>
      <c r="X53" s="33"/>
      <c r="Y53" s="33">
        <f t="shared" si="15"/>
        <v>6</v>
      </c>
      <c r="Z53" s="33">
        <f t="shared" si="16"/>
        <v>6</v>
      </c>
      <c r="AA53" s="33">
        <f t="shared" si="16"/>
        <v>12</v>
      </c>
      <c r="AB53" s="33">
        <f t="shared" si="16"/>
        <v>18</v>
      </c>
      <c r="AC53" s="33">
        <f t="shared" si="16"/>
        <v>0</v>
      </c>
    </row>
    <row r="54" spans="7:29" x14ac:dyDescent="0.25">
      <c r="G54" s="34">
        <v>1</v>
      </c>
      <c r="H54" s="34">
        <v>50</v>
      </c>
      <c r="I54" s="37">
        <v>37</v>
      </c>
      <c r="J54" s="33">
        <v>55</v>
      </c>
      <c r="M54" s="33">
        <f t="shared" si="7"/>
        <v>32</v>
      </c>
      <c r="N54" s="33">
        <f t="shared" si="12"/>
        <v>18</v>
      </c>
      <c r="P54" s="33" t="b">
        <f t="shared" si="13"/>
        <v>1</v>
      </c>
      <c r="Q54" s="33" t="b">
        <f t="shared" si="14"/>
        <v>0</v>
      </c>
      <c r="T54" s="37">
        <f t="shared" si="8"/>
        <v>37</v>
      </c>
      <c r="U54" s="33">
        <f t="shared" si="9"/>
        <v>43</v>
      </c>
      <c r="V54" s="33">
        <f t="shared" si="3"/>
        <v>49</v>
      </c>
      <c r="W54" s="33">
        <f t="shared" si="4"/>
        <v>55</v>
      </c>
      <c r="X54" s="33"/>
      <c r="Y54" s="33">
        <f t="shared" si="15"/>
        <v>5</v>
      </c>
      <c r="Z54" s="33">
        <f t="shared" si="16"/>
        <v>5</v>
      </c>
      <c r="AA54" s="33">
        <f t="shared" si="16"/>
        <v>11</v>
      </c>
      <c r="AB54" s="33">
        <f t="shared" si="16"/>
        <v>17</v>
      </c>
      <c r="AC54" s="33">
        <f t="shared" si="16"/>
        <v>23</v>
      </c>
    </row>
    <row r="55" spans="7:29" x14ac:dyDescent="0.25">
      <c r="G55" s="34">
        <v>1</v>
      </c>
      <c r="H55" s="34">
        <v>51</v>
      </c>
      <c r="I55" s="37">
        <v>36</v>
      </c>
      <c r="J55" s="33">
        <v>54</v>
      </c>
      <c r="M55" s="33">
        <f t="shared" si="7"/>
        <v>32</v>
      </c>
      <c r="N55" s="33">
        <f t="shared" si="12"/>
        <v>19</v>
      </c>
      <c r="P55" s="33" t="b">
        <f t="shared" si="13"/>
        <v>1</v>
      </c>
      <c r="Q55" s="33" t="b">
        <f t="shared" si="14"/>
        <v>0</v>
      </c>
      <c r="T55" s="37">
        <f t="shared" si="8"/>
        <v>36</v>
      </c>
      <c r="U55" s="33">
        <f t="shared" si="9"/>
        <v>42</v>
      </c>
      <c r="V55" s="33">
        <f t="shared" si="3"/>
        <v>48</v>
      </c>
      <c r="W55" s="33">
        <f t="shared" si="4"/>
        <v>54</v>
      </c>
      <c r="X55" s="33"/>
      <c r="Y55" s="33">
        <f t="shared" si="15"/>
        <v>4</v>
      </c>
      <c r="Z55" s="33">
        <f t="shared" si="16"/>
        <v>4</v>
      </c>
      <c r="AA55" s="33">
        <f t="shared" si="16"/>
        <v>10</v>
      </c>
      <c r="AB55" s="33">
        <f t="shared" si="16"/>
        <v>16</v>
      </c>
      <c r="AC55" s="33">
        <f t="shared" si="16"/>
        <v>22</v>
      </c>
    </row>
    <row r="56" spans="7:29" x14ac:dyDescent="0.25">
      <c r="G56" s="34">
        <v>1</v>
      </c>
      <c r="H56" s="34">
        <v>52</v>
      </c>
      <c r="I56" s="37">
        <v>35</v>
      </c>
      <c r="J56" s="33">
        <v>53</v>
      </c>
      <c r="M56" s="33">
        <f t="shared" si="7"/>
        <v>32</v>
      </c>
      <c r="N56" s="33">
        <f t="shared" si="12"/>
        <v>20</v>
      </c>
      <c r="P56" s="33" t="b">
        <f t="shared" si="13"/>
        <v>1</v>
      </c>
      <c r="Q56" s="33" t="b">
        <f t="shared" si="14"/>
        <v>0</v>
      </c>
      <c r="T56" s="37">
        <f t="shared" si="8"/>
        <v>35</v>
      </c>
      <c r="U56" s="33">
        <f t="shared" si="9"/>
        <v>41</v>
      </c>
      <c r="V56" s="33">
        <f t="shared" si="3"/>
        <v>47</v>
      </c>
      <c r="W56" s="33">
        <f t="shared" si="4"/>
        <v>53</v>
      </c>
      <c r="X56" s="33"/>
      <c r="Y56" s="33">
        <f t="shared" si="15"/>
        <v>3</v>
      </c>
      <c r="Z56" s="33">
        <f t="shared" si="16"/>
        <v>3</v>
      </c>
      <c r="AA56" s="33">
        <f t="shared" si="16"/>
        <v>9</v>
      </c>
      <c r="AB56" s="33">
        <f t="shared" si="16"/>
        <v>15</v>
      </c>
      <c r="AC56" s="33">
        <f t="shared" si="16"/>
        <v>21</v>
      </c>
    </row>
    <row r="57" spans="7:29" x14ac:dyDescent="0.25">
      <c r="G57" s="34">
        <v>1</v>
      </c>
      <c r="H57" s="34">
        <v>53</v>
      </c>
      <c r="I57" s="37">
        <v>34</v>
      </c>
      <c r="J57" s="33">
        <v>52</v>
      </c>
      <c r="M57" s="33">
        <f t="shared" si="7"/>
        <v>32</v>
      </c>
      <c r="N57" s="33">
        <f t="shared" si="12"/>
        <v>21</v>
      </c>
      <c r="P57" s="33" t="b">
        <f t="shared" si="13"/>
        <v>1</v>
      </c>
      <c r="Q57" s="33" t="b">
        <f t="shared" si="14"/>
        <v>0</v>
      </c>
      <c r="T57" s="37">
        <f t="shared" si="8"/>
        <v>34</v>
      </c>
      <c r="U57" s="33">
        <f t="shared" si="9"/>
        <v>40</v>
      </c>
      <c r="V57" s="33">
        <f t="shared" si="3"/>
        <v>46</v>
      </c>
      <c r="W57" s="33">
        <f t="shared" si="4"/>
        <v>52</v>
      </c>
      <c r="X57" s="33"/>
      <c r="Y57" s="33">
        <f t="shared" si="15"/>
        <v>2</v>
      </c>
      <c r="Z57" s="33">
        <f t="shared" si="16"/>
        <v>2</v>
      </c>
      <c r="AA57" s="33">
        <f t="shared" si="16"/>
        <v>8</v>
      </c>
      <c r="AB57" s="33">
        <f t="shared" si="16"/>
        <v>14</v>
      </c>
      <c r="AC57" s="33">
        <f t="shared" si="16"/>
        <v>20</v>
      </c>
    </row>
    <row r="58" spans="7:29" x14ac:dyDescent="0.25">
      <c r="G58" s="34">
        <v>1</v>
      </c>
      <c r="H58" s="34">
        <v>54</v>
      </c>
      <c r="I58" s="37">
        <v>33</v>
      </c>
      <c r="J58" s="33">
        <v>51</v>
      </c>
      <c r="M58" s="33">
        <f t="shared" si="7"/>
        <v>32</v>
      </c>
      <c r="N58" s="33">
        <f t="shared" si="12"/>
        <v>22</v>
      </c>
      <c r="P58" s="33" t="b">
        <f t="shared" si="13"/>
        <v>1</v>
      </c>
      <c r="Q58" s="33" t="b">
        <f t="shared" si="14"/>
        <v>0</v>
      </c>
      <c r="T58" s="37">
        <f t="shared" si="8"/>
        <v>33</v>
      </c>
      <c r="U58" s="33">
        <f t="shared" si="9"/>
        <v>39</v>
      </c>
      <c r="V58" s="33">
        <f t="shared" si="3"/>
        <v>45</v>
      </c>
      <c r="W58" s="33">
        <f t="shared" si="4"/>
        <v>51</v>
      </c>
      <c r="X58" s="33"/>
      <c r="Y58" s="33">
        <f t="shared" si="15"/>
        <v>1</v>
      </c>
      <c r="Z58" s="33">
        <f t="shared" si="16"/>
        <v>1</v>
      </c>
      <c r="AA58" s="33">
        <f t="shared" si="16"/>
        <v>7</v>
      </c>
      <c r="AB58" s="33">
        <f t="shared" si="16"/>
        <v>13</v>
      </c>
      <c r="AC58" s="33">
        <f t="shared" si="16"/>
        <v>19</v>
      </c>
    </row>
    <row r="59" spans="7:29" x14ac:dyDescent="0.25">
      <c r="G59" s="34">
        <v>1</v>
      </c>
      <c r="H59" s="34">
        <v>55</v>
      </c>
      <c r="I59" s="37">
        <v>32</v>
      </c>
      <c r="J59" s="33">
        <v>50</v>
      </c>
      <c r="M59" s="33">
        <f t="shared" si="7"/>
        <v>32</v>
      </c>
      <c r="N59" s="33">
        <f t="shared" si="12"/>
        <v>23</v>
      </c>
      <c r="P59" s="33" t="b">
        <f t="shared" si="13"/>
        <v>1</v>
      </c>
      <c r="Q59" s="33" t="b">
        <f t="shared" si="14"/>
        <v>0</v>
      </c>
      <c r="T59" s="37">
        <f t="shared" si="8"/>
        <v>32</v>
      </c>
      <c r="U59" s="33">
        <f t="shared" si="9"/>
        <v>38</v>
      </c>
      <c r="V59" s="33">
        <f t="shared" si="3"/>
        <v>44</v>
      </c>
      <c r="W59" s="33">
        <f t="shared" si="4"/>
        <v>50</v>
      </c>
      <c r="X59" s="33"/>
      <c r="Y59" s="33">
        <f t="shared" si="15"/>
        <v>0</v>
      </c>
      <c r="Z59" s="33">
        <f t="shared" si="16"/>
        <v>0</v>
      </c>
      <c r="AA59" s="33">
        <f t="shared" si="16"/>
        <v>6</v>
      </c>
      <c r="AB59" s="33">
        <f t="shared" si="16"/>
        <v>12</v>
      </c>
      <c r="AC59" s="33">
        <f t="shared" si="16"/>
        <v>18</v>
      </c>
    </row>
    <row r="60" spans="7:29" x14ac:dyDescent="0.25">
      <c r="G60" s="34">
        <v>2</v>
      </c>
      <c r="H60" s="34">
        <v>56</v>
      </c>
      <c r="I60" s="37">
        <v>56</v>
      </c>
      <c r="J60" s="33">
        <v>60</v>
      </c>
      <c r="M60" s="33">
        <f t="shared" si="7"/>
        <v>56</v>
      </c>
      <c r="N60" s="33">
        <f t="shared" si="12"/>
        <v>0</v>
      </c>
      <c r="P60" s="33" t="b">
        <f t="shared" si="13"/>
        <v>1</v>
      </c>
      <c r="Q60" s="33" t="b">
        <f t="shared" si="14"/>
        <v>1</v>
      </c>
      <c r="T60" s="37">
        <f t="shared" si="8"/>
        <v>56</v>
      </c>
      <c r="U60" s="33">
        <f t="shared" si="9"/>
        <v>60</v>
      </c>
      <c r="V60" s="33">
        <f t="shared" si="3"/>
        <v>64</v>
      </c>
      <c r="W60" s="33">
        <f t="shared" si="4"/>
        <v>68</v>
      </c>
      <c r="X60" s="33"/>
      <c r="Y60" s="33">
        <f t="shared" si="15"/>
        <v>0</v>
      </c>
      <c r="Z60" s="33">
        <f t="shared" si="16"/>
        <v>0</v>
      </c>
      <c r="AA60" s="33">
        <f t="shared" si="16"/>
        <v>4</v>
      </c>
      <c r="AB60" s="33">
        <f t="shared" si="16"/>
        <v>8</v>
      </c>
      <c r="AC60" s="33">
        <f t="shared" si="16"/>
        <v>12</v>
      </c>
    </row>
    <row r="61" spans="7:29" x14ac:dyDescent="0.25">
      <c r="G61" s="34">
        <v>2</v>
      </c>
      <c r="H61" s="34">
        <v>57</v>
      </c>
      <c r="I61" s="37">
        <v>57</v>
      </c>
      <c r="J61" s="33">
        <v>61</v>
      </c>
      <c r="M61" s="33">
        <f t="shared" si="7"/>
        <v>56</v>
      </c>
      <c r="N61" s="33">
        <f t="shared" si="12"/>
        <v>1</v>
      </c>
      <c r="P61" s="33" t="b">
        <f t="shared" si="13"/>
        <v>1</v>
      </c>
      <c r="Q61" s="33" t="b">
        <f t="shared" si="14"/>
        <v>1</v>
      </c>
      <c r="T61" s="37">
        <f t="shared" si="8"/>
        <v>57</v>
      </c>
      <c r="U61" s="33">
        <f t="shared" si="9"/>
        <v>61</v>
      </c>
      <c r="V61" s="33">
        <f t="shared" si="3"/>
        <v>65</v>
      </c>
      <c r="W61" s="33">
        <f t="shared" si="4"/>
        <v>69</v>
      </c>
      <c r="X61" s="33"/>
      <c r="Y61" s="33">
        <f t="shared" si="15"/>
        <v>1</v>
      </c>
      <c r="Z61" s="33">
        <f t="shared" si="16"/>
        <v>1</v>
      </c>
      <c r="AA61" s="33">
        <f t="shared" si="16"/>
        <v>5</v>
      </c>
      <c r="AB61" s="33">
        <f t="shared" si="16"/>
        <v>9</v>
      </c>
      <c r="AC61" s="33">
        <f t="shared" si="16"/>
        <v>13</v>
      </c>
    </row>
    <row r="62" spans="7:29" x14ac:dyDescent="0.25">
      <c r="G62" s="34">
        <v>2</v>
      </c>
      <c r="H62" s="34">
        <v>58</v>
      </c>
      <c r="I62" s="37">
        <v>58</v>
      </c>
      <c r="J62" s="33">
        <v>62</v>
      </c>
      <c r="M62" s="33">
        <f t="shared" si="7"/>
        <v>56</v>
      </c>
      <c r="N62" s="33">
        <f t="shared" si="12"/>
        <v>2</v>
      </c>
      <c r="P62" s="33" t="b">
        <f t="shared" si="13"/>
        <v>1</v>
      </c>
      <c r="Q62" s="33" t="b">
        <f t="shared" si="14"/>
        <v>1</v>
      </c>
      <c r="T62" s="37">
        <f t="shared" si="8"/>
        <v>58</v>
      </c>
      <c r="U62" s="33">
        <f t="shared" si="9"/>
        <v>62</v>
      </c>
      <c r="V62" s="33">
        <f t="shared" si="3"/>
        <v>66</v>
      </c>
      <c r="W62" s="33">
        <f t="shared" si="4"/>
        <v>70</v>
      </c>
      <c r="X62" s="33"/>
      <c r="Y62" s="33">
        <f t="shared" si="15"/>
        <v>2</v>
      </c>
      <c r="Z62" s="33">
        <f t="shared" si="16"/>
        <v>2</v>
      </c>
      <c r="AA62" s="33">
        <f t="shared" si="16"/>
        <v>6</v>
      </c>
      <c r="AB62" s="33">
        <f t="shared" si="16"/>
        <v>10</v>
      </c>
      <c r="AC62" s="33">
        <f t="shared" si="16"/>
        <v>14</v>
      </c>
    </row>
    <row r="63" spans="7:29" x14ac:dyDescent="0.25">
      <c r="G63" s="34">
        <v>2</v>
      </c>
      <c r="H63" s="34">
        <v>59</v>
      </c>
      <c r="I63" s="37">
        <v>59</v>
      </c>
      <c r="J63" s="33">
        <v>63</v>
      </c>
      <c r="M63" s="33">
        <f t="shared" si="7"/>
        <v>56</v>
      </c>
      <c r="N63" s="33">
        <f t="shared" si="12"/>
        <v>3</v>
      </c>
      <c r="P63" s="33" t="b">
        <f t="shared" si="13"/>
        <v>1</v>
      </c>
      <c r="Q63" s="33" t="b">
        <f t="shared" si="14"/>
        <v>1</v>
      </c>
      <c r="T63" s="37">
        <f t="shared" si="8"/>
        <v>59</v>
      </c>
      <c r="U63" s="33">
        <f t="shared" si="9"/>
        <v>63</v>
      </c>
      <c r="V63" s="33">
        <f t="shared" si="3"/>
        <v>67</v>
      </c>
      <c r="W63" s="33">
        <f t="shared" si="4"/>
        <v>71</v>
      </c>
      <c r="X63" s="33"/>
      <c r="Y63" s="33">
        <f t="shared" si="15"/>
        <v>3</v>
      </c>
      <c r="Z63" s="33">
        <f t="shared" si="16"/>
        <v>3</v>
      </c>
      <c r="AA63" s="33">
        <f t="shared" si="16"/>
        <v>7</v>
      </c>
      <c r="AB63" s="33">
        <f t="shared" si="16"/>
        <v>11</v>
      </c>
      <c r="AC63" s="33">
        <f t="shared" si="16"/>
        <v>15</v>
      </c>
    </row>
    <row r="64" spans="7:29" x14ac:dyDescent="0.25">
      <c r="G64" s="34">
        <v>2</v>
      </c>
      <c r="H64" s="34">
        <v>60</v>
      </c>
      <c r="I64" s="37">
        <v>60</v>
      </c>
      <c r="J64" s="33">
        <v>64</v>
      </c>
      <c r="M64" s="33">
        <f t="shared" si="7"/>
        <v>56</v>
      </c>
      <c r="N64" s="33">
        <f t="shared" si="12"/>
        <v>4</v>
      </c>
      <c r="P64" s="33" t="b">
        <f t="shared" si="13"/>
        <v>1</v>
      </c>
      <c r="Q64" s="33" t="b">
        <f t="shared" si="14"/>
        <v>1</v>
      </c>
      <c r="T64" s="37">
        <f t="shared" si="8"/>
        <v>60</v>
      </c>
      <c r="U64" s="33">
        <f t="shared" si="9"/>
        <v>64</v>
      </c>
      <c r="V64" s="33">
        <f t="shared" si="3"/>
        <v>68</v>
      </c>
      <c r="W64" s="33">
        <f t="shared" si="4"/>
        <v>56</v>
      </c>
      <c r="X64" s="33"/>
      <c r="Y64" s="33">
        <f t="shared" si="15"/>
        <v>4</v>
      </c>
      <c r="Z64" s="33">
        <f t="shared" ref="Z64:AC83" si="17">MOD($Y64+VLOOKUP(Z$1,myLookup,offset_qrtrs_per_circle,FALSE)*VLOOKUP($G64,myLookup,leds_per_ring_qrtr,FALSE),VLOOKUP($G64,myLookup,leds_per_ring,FALSE))</f>
        <v>4</v>
      </c>
      <c r="AA64" s="33">
        <f t="shared" si="17"/>
        <v>8</v>
      </c>
      <c r="AB64" s="33">
        <f t="shared" si="17"/>
        <v>12</v>
      </c>
      <c r="AC64" s="33">
        <f t="shared" si="17"/>
        <v>0</v>
      </c>
    </row>
    <row r="65" spans="7:29" x14ac:dyDescent="0.25">
      <c r="G65" s="34">
        <v>2</v>
      </c>
      <c r="H65" s="34">
        <v>61</v>
      </c>
      <c r="I65" s="37">
        <v>61</v>
      </c>
      <c r="J65" s="33">
        <v>65</v>
      </c>
      <c r="M65" s="33">
        <f t="shared" si="7"/>
        <v>56</v>
      </c>
      <c r="N65" s="33">
        <f t="shared" si="12"/>
        <v>5</v>
      </c>
      <c r="P65" s="33" t="b">
        <f t="shared" si="13"/>
        <v>1</v>
      </c>
      <c r="Q65" s="33" t="b">
        <f t="shared" si="14"/>
        <v>1</v>
      </c>
      <c r="T65" s="37">
        <f t="shared" si="8"/>
        <v>61</v>
      </c>
      <c r="U65" s="33">
        <f t="shared" si="9"/>
        <v>65</v>
      </c>
      <c r="V65" s="33">
        <f t="shared" si="3"/>
        <v>69</v>
      </c>
      <c r="W65" s="33">
        <f t="shared" si="4"/>
        <v>57</v>
      </c>
      <c r="X65" s="33"/>
      <c r="Y65" s="33">
        <f t="shared" si="15"/>
        <v>5</v>
      </c>
      <c r="Z65" s="33">
        <f t="shared" si="17"/>
        <v>5</v>
      </c>
      <c r="AA65" s="33">
        <f t="shared" si="17"/>
        <v>9</v>
      </c>
      <c r="AB65" s="33">
        <f t="shared" si="17"/>
        <v>13</v>
      </c>
      <c r="AC65" s="33">
        <f t="shared" si="17"/>
        <v>1</v>
      </c>
    </row>
    <row r="66" spans="7:29" x14ac:dyDescent="0.25">
      <c r="G66" s="34">
        <v>2</v>
      </c>
      <c r="H66" s="34">
        <v>62</v>
      </c>
      <c r="I66" s="37">
        <v>62</v>
      </c>
      <c r="J66" s="33">
        <v>66</v>
      </c>
      <c r="M66" s="33">
        <f t="shared" si="7"/>
        <v>56</v>
      </c>
      <c r="N66" s="33">
        <f t="shared" si="12"/>
        <v>6</v>
      </c>
      <c r="P66" s="33" t="b">
        <f t="shared" si="13"/>
        <v>1</v>
      </c>
      <c r="Q66" s="33" t="b">
        <f t="shared" si="14"/>
        <v>1</v>
      </c>
      <c r="T66" s="37">
        <f t="shared" si="8"/>
        <v>62</v>
      </c>
      <c r="U66" s="33">
        <f t="shared" si="9"/>
        <v>66</v>
      </c>
      <c r="V66" s="33">
        <f t="shared" si="3"/>
        <v>70</v>
      </c>
      <c r="W66" s="33">
        <f t="shared" si="4"/>
        <v>58</v>
      </c>
      <c r="X66" s="33"/>
      <c r="Y66" s="33">
        <f t="shared" si="15"/>
        <v>6</v>
      </c>
      <c r="Z66" s="33">
        <f t="shared" si="17"/>
        <v>6</v>
      </c>
      <c r="AA66" s="33">
        <f t="shared" si="17"/>
        <v>10</v>
      </c>
      <c r="AB66" s="33">
        <f t="shared" si="17"/>
        <v>14</v>
      </c>
      <c r="AC66" s="33">
        <f t="shared" si="17"/>
        <v>2</v>
      </c>
    </row>
    <row r="67" spans="7:29" x14ac:dyDescent="0.25">
      <c r="G67" s="34">
        <v>2</v>
      </c>
      <c r="H67" s="34">
        <v>63</v>
      </c>
      <c r="I67" s="37">
        <v>63</v>
      </c>
      <c r="J67" s="33">
        <v>67</v>
      </c>
      <c r="M67" s="33">
        <f t="shared" si="7"/>
        <v>56</v>
      </c>
      <c r="N67" s="33">
        <f t="shared" si="12"/>
        <v>7</v>
      </c>
      <c r="P67" s="33" t="b">
        <f t="shared" si="13"/>
        <v>1</v>
      </c>
      <c r="Q67" s="33" t="b">
        <f t="shared" si="14"/>
        <v>1</v>
      </c>
      <c r="T67" s="37">
        <f t="shared" si="8"/>
        <v>63</v>
      </c>
      <c r="U67" s="33">
        <f t="shared" si="9"/>
        <v>67</v>
      </c>
      <c r="V67" s="33">
        <f t="shared" si="3"/>
        <v>71</v>
      </c>
      <c r="W67" s="33">
        <f t="shared" si="4"/>
        <v>59</v>
      </c>
      <c r="X67" s="33"/>
      <c r="Y67" s="33">
        <f t="shared" si="15"/>
        <v>7</v>
      </c>
      <c r="Z67" s="33">
        <f t="shared" si="17"/>
        <v>7</v>
      </c>
      <c r="AA67" s="33">
        <f t="shared" si="17"/>
        <v>11</v>
      </c>
      <c r="AB67" s="33">
        <f t="shared" si="17"/>
        <v>15</v>
      </c>
      <c r="AC67" s="33">
        <f t="shared" si="17"/>
        <v>3</v>
      </c>
    </row>
    <row r="68" spans="7:29" x14ac:dyDescent="0.25">
      <c r="G68" s="34">
        <v>2</v>
      </c>
      <c r="H68" s="34">
        <v>64</v>
      </c>
      <c r="I68" s="37">
        <v>64</v>
      </c>
      <c r="J68" s="33">
        <v>68</v>
      </c>
      <c r="M68" s="33">
        <f t="shared" si="7"/>
        <v>56</v>
      </c>
      <c r="N68" s="33">
        <f t="shared" ref="N68:N96" si="18">IF(H68&lt;32,H68,IF(H68&lt;56,H68-32,IF(H68&lt;72,H68-56,IF(H68&lt;84,H68-72,IF(H68&lt;92,H68-84,0)))))</f>
        <v>8</v>
      </c>
      <c r="P68" s="33" t="b">
        <f t="shared" ref="P68:P96" si="19">EXACT(T68,I68)</f>
        <v>1</v>
      </c>
      <c r="Q68" s="33" t="b">
        <f t="shared" ref="Q68:Q96" si="20">EXACT(U68,J68)</f>
        <v>1</v>
      </c>
      <c r="T68" s="37">
        <f t="shared" si="8"/>
        <v>64</v>
      </c>
      <c r="U68" s="33">
        <f t="shared" si="9"/>
        <v>68</v>
      </c>
      <c r="V68" s="33">
        <f t="shared" ref="V68:V96" si="21">AB68+$M68</f>
        <v>56</v>
      </c>
      <c r="W68" s="33">
        <f t="shared" ref="W68:W96" si="22">AC68+$M68</f>
        <v>60</v>
      </c>
      <c r="X68" s="33"/>
      <c r="Y68" s="33">
        <f t="shared" ref="Y68:Y96" si="23">IF(VLOOKUP(G68,myLookup,direc_per_ring,FALSE)&gt;0,N68,VLOOKUP(G68,myLookup,leds_per_ring,FALSE)-N68-1)</f>
        <v>8</v>
      </c>
      <c r="Z68" s="33">
        <f t="shared" si="17"/>
        <v>8</v>
      </c>
      <c r="AA68" s="33">
        <f t="shared" si="17"/>
        <v>12</v>
      </c>
      <c r="AB68" s="33">
        <f t="shared" si="17"/>
        <v>0</v>
      </c>
      <c r="AC68" s="33">
        <f t="shared" si="17"/>
        <v>4</v>
      </c>
    </row>
    <row r="69" spans="7:29" x14ac:dyDescent="0.25">
      <c r="G69" s="34">
        <v>2</v>
      </c>
      <c r="H69" s="34">
        <v>65</v>
      </c>
      <c r="I69" s="37">
        <v>65</v>
      </c>
      <c r="J69" s="33">
        <v>69</v>
      </c>
      <c r="M69" s="33">
        <f t="shared" ref="M69:M96" si="24">H69-N69</f>
        <v>56</v>
      </c>
      <c r="N69" s="33">
        <f t="shared" si="18"/>
        <v>9</v>
      </c>
      <c r="P69" s="33" t="b">
        <f t="shared" si="19"/>
        <v>1</v>
      </c>
      <c r="Q69" s="33" t="b">
        <f t="shared" si="20"/>
        <v>1</v>
      </c>
      <c r="T69" s="37">
        <f t="shared" ref="T69:T96" si="25">Z69+$M69</f>
        <v>65</v>
      </c>
      <c r="U69" s="33">
        <f t="shared" ref="U69:U96" si="26">AA69+$M69</f>
        <v>69</v>
      </c>
      <c r="V69" s="33">
        <f t="shared" si="21"/>
        <v>57</v>
      </c>
      <c r="W69" s="33">
        <f t="shared" si="22"/>
        <v>61</v>
      </c>
      <c r="X69" s="33"/>
      <c r="Y69" s="33">
        <f t="shared" si="23"/>
        <v>9</v>
      </c>
      <c r="Z69" s="33">
        <f t="shared" si="17"/>
        <v>9</v>
      </c>
      <c r="AA69" s="33">
        <f t="shared" si="17"/>
        <v>13</v>
      </c>
      <c r="AB69" s="33">
        <f t="shared" si="17"/>
        <v>1</v>
      </c>
      <c r="AC69" s="33">
        <f t="shared" si="17"/>
        <v>5</v>
      </c>
    </row>
    <row r="70" spans="7:29" x14ac:dyDescent="0.25">
      <c r="G70" s="34">
        <v>2</v>
      </c>
      <c r="H70" s="34">
        <v>66</v>
      </c>
      <c r="I70" s="37">
        <v>66</v>
      </c>
      <c r="J70" s="33">
        <v>70</v>
      </c>
      <c r="M70" s="33">
        <f t="shared" si="24"/>
        <v>56</v>
      </c>
      <c r="N70" s="33">
        <f t="shared" si="18"/>
        <v>10</v>
      </c>
      <c r="P70" s="33" t="b">
        <f t="shared" si="19"/>
        <v>1</v>
      </c>
      <c r="Q70" s="33" t="b">
        <f t="shared" si="20"/>
        <v>1</v>
      </c>
      <c r="T70" s="37">
        <f t="shared" si="25"/>
        <v>66</v>
      </c>
      <c r="U70" s="33">
        <f t="shared" si="26"/>
        <v>70</v>
      </c>
      <c r="V70" s="33">
        <f t="shared" si="21"/>
        <v>58</v>
      </c>
      <c r="W70" s="33">
        <f t="shared" si="22"/>
        <v>62</v>
      </c>
      <c r="X70" s="33"/>
      <c r="Y70" s="33">
        <f t="shared" si="23"/>
        <v>10</v>
      </c>
      <c r="Z70" s="33">
        <f t="shared" si="17"/>
        <v>10</v>
      </c>
      <c r="AA70" s="33">
        <f t="shared" si="17"/>
        <v>14</v>
      </c>
      <c r="AB70" s="33">
        <f t="shared" si="17"/>
        <v>2</v>
      </c>
      <c r="AC70" s="33">
        <f t="shared" si="17"/>
        <v>6</v>
      </c>
    </row>
    <row r="71" spans="7:29" x14ac:dyDescent="0.25">
      <c r="G71" s="34">
        <v>2</v>
      </c>
      <c r="H71" s="34">
        <v>67</v>
      </c>
      <c r="I71" s="37">
        <v>67</v>
      </c>
      <c r="J71" s="33">
        <v>71</v>
      </c>
      <c r="M71" s="33">
        <f t="shared" si="24"/>
        <v>56</v>
      </c>
      <c r="N71" s="33">
        <f t="shared" si="18"/>
        <v>11</v>
      </c>
      <c r="P71" s="33" t="b">
        <f t="shared" si="19"/>
        <v>1</v>
      </c>
      <c r="Q71" s="33" t="b">
        <f t="shared" si="20"/>
        <v>1</v>
      </c>
      <c r="T71" s="37">
        <f t="shared" si="25"/>
        <v>67</v>
      </c>
      <c r="U71" s="33">
        <f t="shared" si="26"/>
        <v>71</v>
      </c>
      <c r="V71" s="33">
        <f t="shared" si="21"/>
        <v>59</v>
      </c>
      <c r="W71" s="33">
        <f t="shared" si="22"/>
        <v>63</v>
      </c>
      <c r="X71" s="33"/>
      <c r="Y71" s="33">
        <f t="shared" si="23"/>
        <v>11</v>
      </c>
      <c r="Z71" s="33">
        <f t="shared" si="17"/>
        <v>11</v>
      </c>
      <c r="AA71" s="33">
        <f t="shared" si="17"/>
        <v>15</v>
      </c>
      <c r="AB71" s="33">
        <f t="shared" si="17"/>
        <v>3</v>
      </c>
      <c r="AC71" s="33">
        <f t="shared" si="17"/>
        <v>7</v>
      </c>
    </row>
    <row r="72" spans="7:29" x14ac:dyDescent="0.25">
      <c r="G72" s="34">
        <v>2</v>
      </c>
      <c r="H72" s="34">
        <v>68</v>
      </c>
      <c r="I72" s="37">
        <v>68</v>
      </c>
      <c r="J72" s="33">
        <v>56</v>
      </c>
      <c r="M72" s="33">
        <f t="shared" si="24"/>
        <v>56</v>
      </c>
      <c r="N72" s="33">
        <f t="shared" si="18"/>
        <v>12</v>
      </c>
      <c r="P72" s="33" t="b">
        <f t="shared" si="19"/>
        <v>1</v>
      </c>
      <c r="Q72" s="33" t="b">
        <f t="shared" si="20"/>
        <v>1</v>
      </c>
      <c r="T72" s="37">
        <f t="shared" si="25"/>
        <v>68</v>
      </c>
      <c r="U72" s="33">
        <f t="shared" si="26"/>
        <v>56</v>
      </c>
      <c r="V72" s="33">
        <f t="shared" si="21"/>
        <v>60</v>
      </c>
      <c r="W72" s="33">
        <f t="shared" si="22"/>
        <v>64</v>
      </c>
      <c r="X72" s="33"/>
      <c r="Y72" s="33">
        <f t="shared" si="23"/>
        <v>12</v>
      </c>
      <c r="Z72" s="33">
        <f t="shared" si="17"/>
        <v>12</v>
      </c>
      <c r="AA72" s="33">
        <f t="shared" si="17"/>
        <v>0</v>
      </c>
      <c r="AB72" s="33">
        <f t="shared" si="17"/>
        <v>4</v>
      </c>
      <c r="AC72" s="33">
        <f t="shared" si="17"/>
        <v>8</v>
      </c>
    </row>
    <row r="73" spans="7:29" x14ac:dyDescent="0.25">
      <c r="G73" s="34">
        <v>2</v>
      </c>
      <c r="H73" s="34">
        <v>69</v>
      </c>
      <c r="I73" s="37">
        <v>69</v>
      </c>
      <c r="J73" s="33">
        <v>57</v>
      </c>
      <c r="M73" s="33">
        <f t="shared" si="24"/>
        <v>56</v>
      </c>
      <c r="N73" s="33">
        <f t="shared" si="18"/>
        <v>13</v>
      </c>
      <c r="P73" s="33" t="b">
        <f t="shared" si="19"/>
        <v>1</v>
      </c>
      <c r="Q73" s="33" t="b">
        <f t="shared" si="20"/>
        <v>1</v>
      </c>
      <c r="T73" s="37">
        <f t="shared" si="25"/>
        <v>69</v>
      </c>
      <c r="U73" s="33">
        <f t="shared" si="26"/>
        <v>57</v>
      </c>
      <c r="V73" s="33">
        <f t="shared" si="21"/>
        <v>61</v>
      </c>
      <c r="W73" s="33">
        <f t="shared" si="22"/>
        <v>65</v>
      </c>
      <c r="X73" s="33"/>
      <c r="Y73" s="33">
        <f t="shared" si="23"/>
        <v>13</v>
      </c>
      <c r="Z73" s="33">
        <f t="shared" si="17"/>
        <v>13</v>
      </c>
      <c r="AA73" s="33">
        <f t="shared" si="17"/>
        <v>1</v>
      </c>
      <c r="AB73" s="33">
        <f t="shared" si="17"/>
        <v>5</v>
      </c>
      <c r="AC73" s="33">
        <f t="shared" si="17"/>
        <v>9</v>
      </c>
    </row>
    <row r="74" spans="7:29" x14ac:dyDescent="0.25">
      <c r="G74" s="34">
        <v>2</v>
      </c>
      <c r="H74" s="34">
        <v>70</v>
      </c>
      <c r="I74" s="37">
        <v>70</v>
      </c>
      <c r="J74" s="33">
        <v>58</v>
      </c>
      <c r="M74" s="33">
        <f t="shared" si="24"/>
        <v>56</v>
      </c>
      <c r="N74" s="33">
        <f t="shared" si="18"/>
        <v>14</v>
      </c>
      <c r="P74" s="33" t="b">
        <f t="shared" si="19"/>
        <v>1</v>
      </c>
      <c r="Q74" s="33" t="b">
        <f t="shared" si="20"/>
        <v>1</v>
      </c>
      <c r="T74" s="37">
        <f t="shared" si="25"/>
        <v>70</v>
      </c>
      <c r="U74" s="33">
        <f t="shared" si="26"/>
        <v>58</v>
      </c>
      <c r="V74" s="33">
        <f t="shared" si="21"/>
        <v>62</v>
      </c>
      <c r="W74" s="33">
        <f t="shared" si="22"/>
        <v>66</v>
      </c>
      <c r="X74" s="33"/>
      <c r="Y74" s="33">
        <f t="shared" si="23"/>
        <v>14</v>
      </c>
      <c r="Z74" s="33">
        <f t="shared" si="17"/>
        <v>14</v>
      </c>
      <c r="AA74" s="33">
        <f t="shared" si="17"/>
        <v>2</v>
      </c>
      <c r="AB74" s="33">
        <f t="shared" si="17"/>
        <v>6</v>
      </c>
      <c r="AC74" s="33">
        <f t="shared" si="17"/>
        <v>10</v>
      </c>
    </row>
    <row r="75" spans="7:29" x14ac:dyDescent="0.25">
      <c r="G75" s="34">
        <v>2</v>
      </c>
      <c r="H75" s="34">
        <v>71</v>
      </c>
      <c r="I75" s="37">
        <v>71</v>
      </c>
      <c r="J75" s="33">
        <v>59</v>
      </c>
      <c r="M75" s="33">
        <f t="shared" si="24"/>
        <v>56</v>
      </c>
      <c r="N75" s="33">
        <f t="shared" si="18"/>
        <v>15</v>
      </c>
      <c r="P75" s="33" t="b">
        <f t="shared" si="19"/>
        <v>1</v>
      </c>
      <c r="Q75" s="33" t="b">
        <f t="shared" si="20"/>
        <v>1</v>
      </c>
      <c r="T75" s="37">
        <f t="shared" si="25"/>
        <v>71</v>
      </c>
      <c r="U75" s="33">
        <f t="shared" si="26"/>
        <v>59</v>
      </c>
      <c r="V75" s="33">
        <f t="shared" si="21"/>
        <v>63</v>
      </c>
      <c r="W75" s="33">
        <f t="shared" si="22"/>
        <v>67</v>
      </c>
      <c r="X75" s="33"/>
      <c r="Y75" s="33">
        <f t="shared" si="23"/>
        <v>15</v>
      </c>
      <c r="Z75" s="33">
        <f t="shared" si="17"/>
        <v>15</v>
      </c>
      <c r="AA75" s="33">
        <f t="shared" si="17"/>
        <v>3</v>
      </c>
      <c r="AB75" s="33">
        <f t="shared" si="17"/>
        <v>7</v>
      </c>
      <c r="AC75" s="33">
        <f t="shared" si="17"/>
        <v>11</v>
      </c>
    </row>
    <row r="76" spans="7:29" x14ac:dyDescent="0.25">
      <c r="G76" s="34">
        <v>3</v>
      </c>
      <c r="H76" s="34">
        <v>72</v>
      </c>
      <c r="I76" s="37">
        <v>83</v>
      </c>
      <c r="J76" s="33">
        <v>80</v>
      </c>
      <c r="M76" s="33">
        <f t="shared" si="24"/>
        <v>72</v>
      </c>
      <c r="N76" s="33">
        <f t="shared" si="18"/>
        <v>0</v>
      </c>
      <c r="P76" s="33" t="b">
        <f t="shared" si="19"/>
        <v>1</v>
      </c>
      <c r="Q76" s="33" t="b">
        <f t="shared" si="20"/>
        <v>0</v>
      </c>
      <c r="T76" s="37">
        <f t="shared" si="25"/>
        <v>83</v>
      </c>
      <c r="U76" s="33">
        <f t="shared" si="26"/>
        <v>74</v>
      </c>
      <c r="V76" s="33">
        <f t="shared" si="21"/>
        <v>77</v>
      </c>
      <c r="W76" s="33">
        <f t="shared" si="22"/>
        <v>80</v>
      </c>
      <c r="X76" s="33"/>
      <c r="Y76" s="33">
        <f t="shared" si="23"/>
        <v>11</v>
      </c>
      <c r="Z76" s="33">
        <f t="shared" si="17"/>
        <v>11</v>
      </c>
      <c r="AA76" s="33">
        <f t="shared" si="17"/>
        <v>2</v>
      </c>
      <c r="AB76" s="33">
        <f t="shared" si="17"/>
        <v>5</v>
      </c>
      <c r="AC76" s="33">
        <f t="shared" si="17"/>
        <v>8</v>
      </c>
    </row>
    <row r="77" spans="7:29" x14ac:dyDescent="0.25">
      <c r="G77" s="34">
        <v>3</v>
      </c>
      <c r="H77" s="34">
        <v>73</v>
      </c>
      <c r="I77" s="37">
        <v>82</v>
      </c>
      <c r="J77" s="33">
        <v>79</v>
      </c>
      <c r="M77" s="33">
        <f t="shared" si="24"/>
        <v>72</v>
      </c>
      <c r="N77" s="33">
        <f t="shared" si="18"/>
        <v>1</v>
      </c>
      <c r="P77" s="33" t="b">
        <f t="shared" si="19"/>
        <v>1</v>
      </c>
      <c r="Q77" s="33" t="b">
        <f t="shared" si="20"/>
        <v>0</v>
      </c>
      <c r="T77" s="37">
        <f t="shared" si="25"/>
        <v>82</v>
      </c>
      <c r="U77" s="33">
        <f t="shared" si="26"/>
        <v>73</v>
      </c>
      <c r="V77" s="33">
        <f t="shared" si="21"/>
        <v>76</v>
      </c>
      <c r="W77" s="33">
        <f t="shared" si="22"/>
        <v>79</v>
      </c>
      <c r="X77" s="33"/>
      <c r="Y77" s="33">
        <f t="shared" si="23"/>
        <v>10</v>
      </c>
      <c r="Z77" s="33">
        <f t="shared" si="17"/>
        <v>10</v>
      </c>
      <c r="AA77" s="33">
        <f t="shared" si="17"/>
        <v>1</v>
      </c>
      <c r="AB77" s="33">
        <f t="shared" si="17"/>
        <v>4</v>
      </c>
      <c r="AC77" s="33">
        <f t="shared" si="17"/>
        <v>7</v>
      </c>
    </row>
    <row r="78" spans="7:29" x14ac:dyDescent="0.25">
      <c r="G78" s="34">
        <v>3</v>
      </c>
      <c r="H78" s="34">
        <v>74</v>
      </c>
      <c r="I78" s="37">
        <v>81</v>
      </c>
      <c r="J78" s="33">
        <v>78</v>
      </c>
      <c r="M78" s="33">
        <f t="shared" si="24"/>
        <v>72</v>
      </c>
      <c r="N78" s="33">
        <f t="shared" si="18"/>
        <v>2</v>
      </c>
      <c r="P78" s="33" t="b">
        <f t="shared" si="19"/>
        <v>1</v>
      </c>
      <c r="Q78" s="33" t="b">
        <f t="shared" si="20"/>
        <v>0</v>
      </c>
      <c r="T78" s="37">
        <f t="shared" si="25"/>
        <v>81</v>
      </c>
      <c r="U78" s="33">
        <f t="shared" si="26"/>
        <v>72</v>
      </c>
      <c r="V78" s="33">
        <f t="shared" si="21"/>
        <v>75</v>
      </c>
      <c r="W78" s="33">
        <f t="shared" si="22"/>
        <v>78</v>
      </c>
      <c r="X78" s="33"/>
      <c r="Y78" s="33">
        <f t="shared" si="23"/>
        <v>9</v>
      </c>
      <c r="Z78" s="33">
        <f t="shared" si="17"/>
        <v>9</v>
      </c>
      <c r="AA78" s="33">
        <f t="shared" si="17"/>
        <v>0</v>
      </c>
      <c r="AB78" s="33">
        <f t="shared" si="17"/>
        <v>3</v>
      </c>
      <c r="AC78" s="33">
        <f t="shared" si="17"/>
        <v>6</v>
      </c>
    </row>
    <row r="79" spans="7:29" x14ac:dyDescent="0.25">
      <c r="G79" s="34">
        <v>3</v>
      </c>
      <c r="H79" s="34">
        <v>75</v>
      </c>
      <c r="I79" s="37">
        <v>80</v>
      </c>
      <c r="J79" s="33">
        <v>77</v>
      </c>
      <c r="M79" s="33">
        <f t="shared" si="24"/>
        <v>72</v>
      </c>
      <c r="N79" s="33">
        <f t="shared" si="18"/>
        <v>3</v>
      </c>
      <c r="P79" s="33" t="b">
        <f t="shared" si="19"/>
        <v>1</v>
      </c>
      <c r="Q79" s="33" t="b">
        <f t="shared" si="20"/>
        <v>0</v>
      </c>
      <c r="T79" s="37">
        <f t="shared" si="25"/>
        <v>80</v>
      </c>
      <c r="U79" s="33">
        <f t="shared" si="26"/>
        <v>83</v>
      </c>
      <c r="V79" s="33">
        <f t="shared" si="21"/>
        <v>74</v>
      </c>
      <c r="W79" s="33">
        <f t="shared" si="22"/>
        <v>77</v>
      </c>
      <c r="X79" s="33"/>
      <c r="Y79" s="33">
        <f t="shared" si="23"/>
        <v>8</v>
      </c>
      <c r="Z79" s="33">
        <f t="shared" si="17"/>
        <v>8</v>
      </c>
      <c r="AA79" s="33">
        <f t="shared" si="17"/>
        <v>11</v>
      </c>
      <c r="AB79" s="33">
        <f t="shared" si="17"/>
        <v>2</v>
      </c>
      <c r="AC79" s="33">
        <f t="shared" si="17"/>
        <v>5</v>
      </c>
    </row>
    <row r="80" spans="7:29" x14ac:dyDescent="0.25">
      <c r="G80" s="34">
        <v>3</v>
      </c>
      <c r="H80" s="34">
        <v>76</v>
      </c>
      <c r="I80" s="37">
        <v>79</v>
      </c>
      <c r="J80" s="33">
        <v>76</v>
      </c>
      <c r="M80" s="33">
        <f t="shared" si="24"/>
        <v>72</v>
      </c>
      <c r="N80" s="33">
        <f t="shared" si="18"/>
        <v>4</v>
      </c>
      <c r="P80" s="33" t="b">
        <f t="shared" si="19"/>
        <v>1</v>
      </c>
      <c r="Q80" s="33" t="b">
        <f t="shared" si="20"/>
        <v>0</v>
      </c>
      <c r="T80" s="37">
        <f t="shared" si="25"/>
        <v>79</v>
      </c>
      <c r="U80" s="33">
        <f t="shared" si="26"/>
        <v>82</v>
      </c>
      <c r="V80" s="33">
        <f t="shared" si="21"/>
        <v>73</v>
      </c>
      <c r="W80" s="33">
        <f t="shared" si="22"/>
        <v>76</v>
      </c>
      <c r="X80" s="33"/>
      <c r="Y80" s="33">
        <f t="shared" si="23"/>
        <v>7</v>
      </c>
      <c r="Z80" s="33">
        <f t="shared" si="17"/>
        <v>7</v>
      </c>
      <c r="AA80" s="33">
        <f t="shared" si="17"/>
        <v>10</v>
      </c>
      <c r="AB80" s="33">
        <f t="shared" si="17"/>
        <v>1</v>
      </c>
      <c r="AC80" s="33">
        <f t="shared" si="17"/>
        <v>4</v>
      </c>
    </row>
    <row r="81" spans="7:29" x14ac:dyDescent="0.25">
      <c r="G81" s="34">
        <v>3</v>
      </c>
      <c r="H81" s="34">
        <v>77</v>
      </c>
      <c r="I81" s="37">
        <v>78</v>
      </c>
      <c r="J81" s="33">
        <v>75</v>
      </c>
      <c r="M81" s="33">
        <f t="shared" si="24"/>
        <v>72</v>
      </c>
      <c r="N81" s="33">
        <f t="shared" si="18"/>
        <v>5</v>
      </c>
      <c r="P81" s="33" t="b">
        <f t="shared" si="19"/>
        <v>1</v>
      </c>
      <c r="Q81" s="33" t="b">
        <f t="shared" si="20"/>
        <v>0</v>
      </c>
      <c r="T81" s="37">
        <f t="shared" si="25"/>
        <v>78</v>
      </c>
      <c r="U81" s="33">
        <f t="shared" si="26"/>
        <v>81</v>
      </c>
      <c r="V81" s="33">
        <f t="shared" si="21"/>
        <v>72</v>
      </c>
      <c r="W81" s="33">
        <f t="shared" si="22"/>
        <v>75</v>
      </c>
      <c r="X81" s="33"/>
      <c r="Y81" s="33">
        <f t="shared" si="23"/>
        <v>6</v>
      </c>
      <c r="Z81" s="33">
        <f t="shared" si="17"/>
        <v>6</v>
      </c>
      <c r="AA81" s="33">
        <f t="shared" si="17"/>
        <v>9</v>
      </c>
      <c r="AB81" s="33">
        <f t="shared" si="17"/>
        <v>0</v>
      </c>
      <c r="AC81" s="33">
        <f t="shared" si="17"/>
        <v>3</v>
      </c>
    </row>
    <row r="82" spans="7:29" x14ac:dyDescent="0.25">
      <c r="G82" s="34">
        <v>3</v>
      </c>
      <c r="H82" s="34">
        <v>78</v>
      </c>
      <c r="I82" s="37">
        <v>77</v>
      </c>
      <c r="J82" s="33">
        <v>74</v>
      </c>
      <c r="M82" s="33">
        <f t="shared" si="24"/>
        <v>72</v>
      </c>
      <c r="N82" s="33">
        <f t="shared" si="18"/>
        <v>6</v>
      </c>
      <c r="P82" s="33" t="b">
        <f t="shared" si="19"/>
        <v>1</v>
      </c>
      <c r="Q82" s="33" t="b">
        <f t="shared" si="20"/>
        <v>0</v>
      </c>
      <c r="T82" s="37">
        <f t="shared" si="25"/>
        <v>77</v>
      </c>
      <c r="U82" s="33">
        <f t="shared" si="26"/>
        <v>80</v>
      </c>
      <c r="V82" s="33">
        <f t="shared" si="21"/>
        <v>83</v>
      </c>
      <c r="W82" s="33">
        <f t="shared" si="22"/>
        <v>74</v>
      </c>
      <c r="X82" s="33"/>
      <c r="Y82" s="33">
        <f t="shared" si="23"/>
        <v>5</v>
      </c>
      <c r="Z82" s="33">
        <f t="shared" si="17"/>
        <v>5</v>
      </c>
      <c r="AA82" s="33">
        <f t="shared" si="17"/>
        <v>8</v>
      </c>
      <c r="AB82" s="33">
        <f t="shared" si="17"/>
        <v>11</v>
      </c>
      <c r="AC82" s="33">
        <f t="shared" si="17"/>
        <v>2</v>
      </c>
    </row>
    <row r="83" spans="7:29" x14ac:dyDescent="0.25">
      <c r="G83" s="34">
        <v>3</v>
      </c>
      <c r="H83" s="34">
        <v>79</v>
      </c>
      <c r="I83" s="37">
        <v>76</v>
      </c>
      <c r="J83" s="33">
        <v>73</v>
      </c>
      <c r="M83" s="33">
        <f t="shared" si="24"/>
        <v>72</v>
      </c>
      <c r="N83" s="33">
        <f t="shared" si="18"/>
        <v>7</v>
      </c>
      <c r="P83" s="33" t="b">
        <f t="shared" si="19"/>
        <v>1</v>
      </c>
      <c r="Q83" s="33" t="b">
        <f t="shared" si="20"/>
        <v>0</v>
      </c>
      <c r="T83" s="37">
        <f t="shared" si="25"/>
        <v>76</v>
      </c>
      <c r="U83" s="33">
        <f t="shared" si="26"/>
        <v>79</v>
      </c>
      <c r="V83" s="33">
        <f t="shared" si="21"/>
        <v>82</v>
      </c>
      <c r="W83" s="33">
        <f t="shared" si="22"/>
        <v>73</v>
      </c>
      <c r="X83" s="33"/>
      <c r="Y83" s="33">
        <f t="shared" si="23"/>
        <v>4</v>
      </c>
      <c r="Z83" s="33">
        <f t="shared" si="17"/>
        <v>4</v>
      </c>
      <c r="AA83" s="33">
        <f t="shared" si="17"/>
        <v>7</v>
      </c>
      <c r="AB83" s="33">
        <f t="shared" si="17"/>
        <v>10</v>
      </c>
      <c r="AC83" s="33">
        <f t="shared" si="17"/>
        <v>1</v>
      </c>
    </row>
    <row r="84" spans="7:29" x14ac:dyDescent="0.25">
      <c r="G84" s="34">
        <v>3</v>
      </c>
      <c r="H84" s="34">
        <v>80</v>
      </c>
      <c r="I84" s="37">
        <v>75</v>
      </c>
      <c r="J84" s="33">
        <v>72</v>
      </c>
      <c r="M84" s="33">
        <f t="shared" si="24"/>
        <v>72</v>
      </c>
      <c r="N84" s="33">
        <f t="shared" si="18"/>
        <v>8</v>
      </c>
      <c r="P84" s="33" t="b">
        <f t="shared" si="19"/>
        <v>1</v>
      </c>
      <c r="Q84" s="33" t="b">
        <f t="shared" si="20"/>
        <v>0</v>
      </c>
      <c r="T84" s="37">
        <f t="shared" si="25"/>
        <v>75</v>
      </c>
      <c r="U84" s="33">
        <f t="shared" si="26"/>
        <v>78</v>
      </c>
      <c r="V84" s="33">
        <f t="shared" si="21"/>
        <v>81</v>
      </c>
      <c r="W84" s="33">
        <f t="shared" si="22"/>
        <v>72</v>
      </c>
      <c r="X84" s="33"/>
      <c r="Y84" s="33">
        <f t="shared" si="23"/>
        <v>3</v>
      </c>
      <c r="Z84" s="33">
        <f t="shared" ref="Z84:AC96" si="27">MOD($Y84+VLOOKUP(Z$1,myLookup,offset_qrtrs_per_circle,FALSE)*VLOOKUP($G84,myLookup,leds_per_ring_qrtr,FALSE),VLOOKUP($G84,myLookup,leds_per_ring,FALSE))</f>
        <v>3</v>
      </c>
      <c r="AA84" s="33">
        <f t="shared" si="27"/>
        <v>6</v>
      </c>
      <c r="AB84" s="33">
        <f t="shared" si="27"/>
        <v>9</v>
      </c>
      <c r="AC84" s="33">
        <f t="shared" si="27"/>
        <v>0</v>
      </c>
    </row>
    <row r="85" spans="7:29" x14ac:dyDescent="0.25">
      <c r="G85" s="34">
        <v>3</v>
      </c>
      <c r="H85" s="34">
        <v>81</v>
      </c>
      <c r="I85" s="37">
        <v>74</v>
      </c>
      <c r="J85" s="33">
        <v>83</v>
      </c>
      <c r="M85" s="33">
        <f t="shared" si="24"/>
        <v>72</v>
      </c>
      <c r="N85" s="33">
        <f t="shared" si="18"/>
        <v>9</v>
      </c>
      <c r="P85" s="33" t="b">
        <f t="shared" si="19"/>
        <v>1</v>
      </c>
      <c r="Q85" s="33" t="b">
        <f t="shared" si="20"/>
        <v>0</v>
      </c>
      <c r="T85" s="37">
        <f t="shared" si="25"/>
        <v>74</v>
      </c>
      <c r="U85" s="33">
        <f t="shared" si="26"/>
        <v>77</v>
      </c>
      <c r="V85" s="33">
        <f t="shared" si="21"/>
        <v>80</v>
      </c>
      <c r="W85" s="33">
        <f t="shared" si="22"/>
        <v>83</v>
      </c>
      <c r="X85" s="33"/>
      <c r="Y85" s="33">
        <f t="shared" si="23"/>
        <v>2</v>
      </c>
      <c r="Z85" s="33">
        <f t="shared" si="27"/>
        <v>2</v>
      </c>
      <c r="AA85" s="33">
        <f t="shared" si="27"/>
        <v>5</v>
      </c>
      <c r="AB85" s="33">
        <f t="shared" si="27"/>
        <v>8</v>
      </c>
      <c r="AC85" s="33">
        <f t="shared" si="27"/>
        <v>11</v>
      </c>
    </row>
    <row r="86" spans="7:29" x14ac:dyDescent="0.25">
      <c r="G86" s="34">
        <v>3</v>
      </c>
      <c r="H86" s="34">
        <v>82</v>
      </c>
      <c r="I86" s="37">
        <v>73</v>
      </c>
      <c r="J86" s="33">
        <v>82</v>
      </c>
      <c r="M86" s="33">
        <f t="shared" si="24"/>
        <v>72</v>
      </c>
      <c r="N86" s="33">
        <f t="shared" si="18"/>
        <v>10</v>
      </c>
      <c r="P86" s="33" t="b">
        <f t="shared" si="19"/>
        <v>1</v>
      </c>
      <c r="Q86" s="33" t="b">
        <f t="shared" si="20"/>
        <v>0</v>
      </c>
      <c r="T86" s="37">
        <f t="shared" si="25"/>
        <v>73</v>
      </c>
      <c r="U86" s="33">
        <f t="shared" si="26"/>
        <v>76</v>
      </c>
      <c r="V86" s="33">
        <f t="shared" si="21"/>
        <v>79</v>
      </c>
      <c r="W86" s="33">
        <f t="shared" si="22"/>
        <v>82</v>
      </c>
      <c r="X86" s="33"/>
      <c r="Y86" s="33">
        <f t="shared" si="23"/>
        <v>1</v>
      </c>
      <c r="Z86" s="33">
        <f t="shared" si="27"/>
        <v>1</v>
      </c>
      <c r="AA86" s="33">
        <f t="shared" si="27"/>
        <v>4</v>
      </c>
      <c r="AB86" s="33">
        <f t="shared" si="27"/>
        <v>7</v>
      </c>
      <c r="AC86" s="33">
        <f t="shared" si="27"/>
        <v>10</v>
      </c>
    </row>
    <row r="87" spans="7:29" x14ac:dyDescent="0.25">
      <c r="G87" s="34">
        <v>3</v>
      </c>
      <c r="H87" s="34">
        <v>83</v>
      </c>
      <c r="I87" s="37">
        <v>72</v>
      </c>
      <c r="J87" s="33">
        <v>81</v>
      </c>
      <c r="M87" s="33">
        <f t="shared" si="24"/>
        <v>72</v>
      </c>
      <c r="N87" s="33">
        <f t="shared" si="18"/>
        <v>11</v>
      </c>
      <c r="P87" s="33" t="b">
        <f t="shared" si="19"/>
        <v>1</v>
      </c>
      <c r="Q87" s="33" t="b">
        <f t="shared" si="20"/>
        <v>0</v>
      </c>
      <c r="T87" s="37">
        <f t="shared" si="25"/>
        <v>72</v>
      </c>
      <c r="U87" s="33">
        <f t="shared" si="26"/>
        <v>75</v>
      </c>
      <c r="V87" s="33">
        <f t="shared" si="21"/>
        <v>78</v>
      </c>
      <c r="W87" s="33">
        <f t="shared" si="22"/>
        <v>81</v>
      </c>
      <c r="X87" s="33"/>
      <c r="Y87" s="33">
        <f t="shared" si="23"/>
        <v>0</v>
      </c>
      <c r="Z87" s="33">
        <f t="shared" si="27"/>
        <v>0</v>
      </c>
      <c r="AA87" s="33">
        <f t="shared" si="27"/>
        <v>3</v>
      </c>
      <c r="AB87" s="33">
        <f t="shared" si="27"/>
        <v>6</v>
      </c>
      <c r="AC87" s="33">
        <f t="shared" si="27"/>
        <v>9</v>
      </c>
    </row>
    <row r="88" spans="7:29" x14ac:dyDescent="0.25">
      <c r="G88" s="34">
        <v>4</v>
      </c>
      <c r="H88" s="34">
        <v>84</v>
      </c>
      <c r="I88" s="37">
        <v>84</v>
      </c>
      <c r="J88" s="33">
        <v>86</v>
      </c>
      <c r="M88" s="33">
        <f t="shared" si="24"/>
        <v>84</v>
      </c>
      <c r="N88" s="33">
        <f t="shared" si="18"/>
        <v>0</v>
      </c>
      <c r="P88" s="33" t="b">
        <f t="shared" si="19"/>
        <v>1</v>
      </c>
      <c r="Q88" s="33" t="b">
        <f t="shared" si="20"/>
        <v>1</v>
      </c>
      <c r="T88" s="37">
        <f t="shared" si="25"/>
        <v>84</v>
      </c>
      <c r="U88" s="33">
        <f t="shared" si="26"/>
        <v>86</v>
      </c>
      <c r="V88" s="33">
        <f t="shared" si="21"/>
        <v>88</v>
      </c>
      <c r="W88" s="33">
        <f t="shared" si="22"/>
        <v>90</v>
      </c>
      <c r="X88" s="33"/>
      <c r="Y88" s="33">
        <f t="shared" si="23"/>
        <v>0</v>
      </c>
      <c r="Z88" s="33">
        <f t="shared" si="27"/>
        <v>0</v>
      </c>
      <c r="AA88" s="33">
        <f t="shared" si="27"/>
        <v>2</v>
      </c>
      <c r="AB88" s="33">
        <f t="shared" si="27"/>
        <v>4</v>
      </c>
      <c r="AC88" s="33">
        <f t="shared" si="27"/>
        <v>6</v>
      </c>
    </row>
    <row r="89" spans="7:29" x14ac:dyDescent="0.25">
      <c r="G89" s="34">
        <v>4</v>
      </c>
      <c r="H89" s="34">
        <v>85</v>
      </c>
      <c r="I89" s="37">
        <v>85</v>
      </c>
      <c r="J89" s="33">
        <v>87</v>
      </c>
      <c r="M89" s="33">
        <f t="shared" si="24"/>
        <v>84</v>
      </c>
      <c r="N89" s="33">
        <f t="shared" si="18"/>
        <v>1</v>
      </c>
      <c r="P89" s="33" t="b">
        <f t="shared" si="19"/>
        <v>1</v>
      </c>
      <c r="Q89" s="33" t="b">
        <f t="shared" si="20"/>
        <v>1</v>
      </c>
      <c r="T89" s="37">
        <f t="shared" si="25"/>
        <v>85</v>
      </c>
      <c r="U89" s="33">
        <f t="shared" si="26"/>
        <v>87</v>
      </c>
      <c r="V89" s="33">
        <f t="shared" si="21"/>
        <v>89</v>
      </c>
      <c r="W89" s="33">
        <f t="shared" si="22"/>
        <v>91</v>
      </c>
      <c r="X89" s="33"/>
      <c r="Y89" s="33">
        <f t="shared" si="23"/>
        <v>1</v>
      </c>
      <c r="Z89" s="33">
        <f t="shared" si="27"/>
        <v>1</v>
      </c>
      <c r="AA89" s="33">
        <f t="shared" si="27"/>
        <v>3</v>
      </c>
      <c r="AB89" s="33">
        <f t="shared" si="27"/>
        <v>5</v>
      </c>
      <c r="AC89" s="33">
        <f t="shared" si="27"/>
        <v>7</v>
      </c>
    </row>
    <row r="90" spans="7:29" x14ac:dyDescent="0.25">
      <c r="G90" s="34">
        <v>4</v>
      </c>
      <c r="H90" s="34">
        <v>86</v>
      </c>
      <c r="I90" s="37">
        <v>86</v>
      </c>
      <c r="J90" s="33">
        <v>88</v>
      </c>
      <c r="M90" s="33">
        <f t="shared" si="24"/>
        <v>84</v>
      </c>
      <c r="N90" s="33">
        <f t="shared" si="18"/>
        <v>2</v>
      </c>
      <c r="P90" s="33" t="b">
        <f t="shared" si="19"/>
        <v>1</v>
      </c>
      <c r="Q90" s="33" t="b">
        <f t="shared" si="20"/>
        <v>1</v>
      </c>
      <c r="T90" s="37">
        <f t="shared" si="25"/>
        <v>86</v>
      </c>
      <c r="U90" s="33">
        <f t="shared" si="26"/>
        <v>88</v>
      </c>
      <c r="V90" s="33">
        <f t="shared" si="21"/>
        <v>90</v>
      </c>
      <c r="W90" s="33">
        <f t="shared" si="22"/>
        <v>84</v>
      </c>
      <c r="X90" s="33"/>
      <c r="Y90" s="33">
        <f t="shared" si="23"/>
        <v>2</v>
      </c>
      <c r="Z90" s="33">
        <f t="shared" si="27"/>
        <v>2</v>
      </c>
      <c r="AA90" s="33">
        <f t="shared" si="27"/>
        <v>4</v>
      </c>
      <c r="AB90" s="33">
        <f t="shared" si="27"/>
        <v>6</v>
      </c>
      <c r="AC90" s="33">
        <f t="shared" si="27"/>
        <v>0</v>
      </c>
    </row>
    <row r="91" spans="7:29" x14ac:dyDescent="0.25">
      <c r="G91" s="34">
        <v>4</v>
      </c>
      <c r="H91" s="34">
        <v>87</v>
      </c>
      <c r="I91" s="37">
        <v>87</v>
      </c>
      <c r="J91" s="33">
        <v>89</v>
      </c>
      <c r="M91" s="33">
        <f t="shared" si="24"/>
        <v>84</v>
      </c>
      <c r="N91" s="33">
        <f t="shared" si="18"/>
        <v>3</v>
      </c>
      <c r="P91" s="33" t="b">
        <f t="shared" si="19"/>
        <v>1</v>
      </c>
      <c r="Q91" s="33" t="b">
        <f t="shared" si="20"/>
        <v>1</v>
      </c>
      <c r="T91" s="37">
        <f t="shared" si="25"/>
        <v>87</v>
      </c>
      <c r="U91" s="33">
        <f t="shared" si="26"/>
        <v>89</v>
      </c>
      <c r="V91" s="33">
        <f t="shared" si="21"/>
        <v>91</v>
      </c>
      <c r="W91" s="33">
        <f t="shared" si="22"/>
        <v>85</v>
      </c>
      <c r="X91" s="33"/>
      <c r="Y91" s="33">
        <f t="shared" si="23"/>
        <v>3</v>
      </c>
      <c r="Z91" s="33">
        <f t="shared" si="27"/>
        <v>3</v>
      </c>
      <c r="AA91" s="33">
        <f t="shared" si="27"/>
        <v>5</v>
      </c>
      <c r="AB91" s="33">
        <f t="shared" si="27"/>
        <v>7</v>
      </c>
      <c r="AC91" s="33">
        <f t="shared" si="27"/>
        <v>1</v>
      </c>
    </row>
    <row r="92" spans="7:29" x14ac:dyDescent="0.25">
      <c r="G92" s="34">
        <v>4</v>
      </c>
      <c r="H92" s="34">
        <v>88</v>
      </c>
      <c r="I92" s="37">
        <v>88</v>
      </c>
      <c r="J92" s="33">
        <v>90</v>
      </c>
      <c r="M92" s="33">
        <f t="shared" si="24"/>
        <v>84</v>
      </c>
      <c r="N92" s="33">
        <f t="shared" si="18"/>
        <v>4</v>
      </c>
      <c r="P92" s="33" t="b">
        <f t="shared" si="19"/>
        <v>1</v>
      </c>
      <c r="Q92" s="33" t="b">
        <f t="shared" si="20"/>
        <v>1</v>
      </c>
      <c r="T92" s="37">
        <f t="shared" si="25"/>
        <v>88</v>
      </c>
      <c r="U92" s="33">
        <f t="shared" si="26"/>
        <v>90</v>
      </c>
      <c r="V92" s="33">
        <f t="shared" si="21"/>
        <v>84</v>
      </c>
      <c r="W92" s="33">
        <f t="shared" si="22"/>
        <v>86</v>
      </c>
      <c r="X92" s="33"/>
      <c r="Y92" s="33">
        <f t="shared" si="23"/>
        <v>4</v>
      </c>
      <c r="Z92" s="33">
        <f t="shared" si="27"/>
        <v>4</v>
      </c>
      <c r="AA92" s="33">
        <f t="shared" si="27"/>
        <v>6</v>
      </c>
      <c r="AB92" s="33">
        <f t="shared" si="27"/>
        <v>0</v>
      </c>
      <c r="AC92" s="33">
        <f t="shared" si="27"/>
        <v>2</v>
      </c>
    </row>
    <row r="93" spans="7:29" x14ac:dyDescent="0.25">
      <c r="G93" s="34">
        <v>4</v>
      </c>
      <c r="H93" s="34">
        <v>89</v>
      </c>
      <c r="I93" s="37">
        <v>89</v>
      </c>
      <c r="J93" s="33">
        <v>91</v>
      </c>
      <c r="M93" s="33">
        <f t="shared" si="24"/>
        <v>84</v>
      </c>
      <c r="N93" s="33">
        <f t="shared" si="18"/>
        <v>5</v>
      </c>
      <c r="P93" s="33" t="b">
        <f t="shared" si="19"/>
        <v>1</v>
      </c>
      <c r="Q93" s="33" t="b">
        <f t="shared" si="20"/>
        <v>1</v>
      </c>
      <c r="T93" s="37">
        <f t="shared" si="25"/>
        <v>89</v>
      </c>
      <c r="U93" s="33">
        <f t="shared" si="26"/>
        <v>91</v>
      </c>
      <c r="V93" s="33">
        <f t="shared" si="21"/>
        <v>85</v>
      </c>
      <c r="W93" s="33">
        <f t="shared" si="22"/>
        <v>87</v>
      </c>
      <c r="X93" s="33"/>
      <c r="Y93" s="33">
        <f t="shared" si="23"/>
        <v>5</v>
      </c>
      <c r="Z93" s="33">
        <f t="shared" si="27"/>
        <v>5</v>
      </c>
      <c r="AA93" s="33">
        <f t="shared" si="27"/>
        <v>7</v>
      </c>
      <c r="AB93" s="33">
        <f t="shared" si="27"/>
        <v>1</v>
      </c>
      <c r="AC93" s="33">
        <f t="shared" si="27"/>
        <v>3</v>
      </c>
    </row>
    <row r="94" spans="7:29" x14ac:dyDescent="0.25">
      <c r="G94" s="34">
        <v>4</v>
      </c>
      <c r="H94" s="34">
        <v>90</v>
      </c>
      <c r="I94" s="37">
        <v>90</v>
      </c>
      <c r="J94" s="33">
        <v>84</v>
      </c>
      <c r="M94" s="33">
        <f t="shared" si="24"/>
        <v>84</v>
      </c>
      <c r="N94" s="33">
        <f t="shared" si="18"/>
        <v>6</v>
      </c>
      <c r="P94" s="33" t="b">
        <f t="shared" si="19"/>
        <v>1</v>
      </c>
      <c r="Q94" s="33" t="b">
        <f t="shared" si="20"/>
        <v>1</v>
      </c>
      <c r="T94" s="37">
        <f t="shared" si="25"/>
        <v>90</v>
      </c>
      <c r="U94" s="33">
        <f t="shared" si="26"/>
        <v>84</v>
      </c>
      <c r="V94" s="33">
        <f t="shared" si="21"/>
        <v>86</v>
      </c>
      <c r="W94" s="33">
        <f t="shared" si="22"/>
        <v>88</v>
      </c>
      <c r="X94" s="33"/>
      <c r="Y94" s="33">
        <f t="shared" si="23"/>
        <v>6</v>
      </c>
      <c r="Z94" s="33">
        <f t="shared" si="27"/>
        <v>6</v>
      </c>
      <c r="AA94" s="33">
        <f t="shared" si="27"/>
        <v>0</v>
      </c>
      <c r="AB94" s="33">
        <f t="shared" si="27"/>
        <v>2</v>
      </c>
      <c r="AC94" s="33">
        <f t="shared" si="27"/>
        <v>4</v>
      </c>
    </row>
    <row r="95" spans="7:29" x14ac:dyDescent="0.25">
      <c r="G95" s="34">
        <v>4</v>
      </c>
      <c r="H95" s="34">
        <v>91</v>
      </c>
      <c r="I95" s="37">
        <v>91</v>
      </c>
      <c r="J95" s="33">
        <v>85</v>
      </c>
      <c r="M95" s="33">
        <f t="shared" si="24"/>
        <v>84</v>
      </c>
      <c r="N95" s="33">
        <f t="shared" si="18"/>
        <v>7</v>
      </c>
      <c r="P95" s="33" t="b">
        <f t="shared" si="19"/>
        <v>1</v>
      </c>
      <c r="Q95" s="33" t="b">
        <f t="shared" si="20"/>
        <v>1</v>
      </c>
      <c r="T95" s="37">
        <f t="shared" si="25"/>
        <v>91</v>
      </c>
      <c r="U95" s="33">
        <f t="shared" si="26"/>
        <v>85</v>
      </c>
      <c r="V95" s="33">
        <f t="shared" si="21"/>
        <v>87</v>
      </c>
      <c r="W95" s="33">
        <f t="shared" si="22"/>
        <v>89</v>
      </c>
      <c r="X95" s="33"/>
      <c r="Y95" s="33">
        <f t="shared" si="23"/>
        <v>7</v>
      </c>
      <c r="Z95" s="33">
        <f t="shared" si="27"/>
        <v>7</v>
      </c>
      <c r="AA95" s="33">
        <f t="shared" si="27"/>
        <v>1</v>
      </c>
      <c r="AB95" s="33">
        <f t="shared" si="27"/>
        <v>3</v>
      </c>
      <c r="AC95" s="33">
        <f t="shared" si="27"/>
        <v>5</v>
      </c>
    </row>
    <row r="96" spans="7:29" x14ac:dyDescent="0.25">
      <c r="G96" s="34">
        <v>5</v>
      </c>
      <c r="H96" s="34">
        <v>92</v>
      </c>
      <c r="I96" s="37">
        <v>92</v>
      </c>
      <c r="J96" s="33">
        <v>92</v>
      </c>
      <c r="M96" s="33">
        <f t="shared" si="24"/>
        <v>92</v>
      </c>
      <c r="N96" s="33">
        <f t="shared" si="18"/>
        <v>0</v>
      </c>
      <c r="P96" s="33" t="b">
        <f t="shared" si="19"/>
        <v>1</v>
      </c>
      <c r="Q96" s="33" t="b">
        <f t="shared" si="20"/>
        <v>1</v>
      </c>
      <c r="T96" s="37">
        <f t="shared" si="25"/>
        <v>92</v>
      </c>
      <c r="U96" s="33">
        <f t="shared" si="26"/>
        <v>92</v>
      </c>
      <c r="V96" s="33">
        <f t="shared" si="21"/>
        <v>92</v>
      </c>
      <c r="W96" s="33">
        <f t="shared" si="22"/>
        <v>92</v>
      </c>
      <c r="X96" s="33"/>
      <c r="Y96" s="33">
        <f t="shared" si="23"/>
        <v>0</v>
      </c>
      <c r="Z96" s="33">
        <f t="shared" si="27"/>
        <v>0</v>
      </c>
      <c r="AA96" s="33">
        <f t="shared" si="27"/>
        <v>0</v>
      </c>
      <c r="AB96" s="33">
        <f t="shared" si="27"/>
        <v>0</v>
      </c>
      <c r="AC96" s="33">
        <f t="shared" si="27"/>
        <v>0</v>
      </c>
    </row>
  </sheetData>
  <autoFilter ref="G3:AC96"/>
  <mergeCells count="2">
    <mergeCell ref="Z2:AC2"/>
    <mergeCell ref="T2:W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96"/>
  <sheetViews>
    <sheetView tabSelected="1" topLeftCell="A13" workbookViewId="0">
      <selection activeCell="P27" sqref="P27"/>
    </sheetView>
  </sheetViews>
  <sheetFormatPr defaultColWidth="11.42578125" defaultRowHeight="15" x14ac:dyDescent="0.25"/>
  <cols>
    <col min="1" max="4" width="3.85546875" customWidth="1"/>
    <col min="5" max="5" width="6" customWidth="1"/>
    <col min="6" max="9" width="3.85546875" customWidth="1"/>
    <col min="10" max="10" width="5.7109375" customWidth="1"/>
    <col min="13" max="13" width="12.85546875" customWidth="1"/>
  </cols>
  <sheetData>
    <row r="2" spans="1:23" x14ac:dyDescent="0.25">
      <c r="A2" s="35" t="s">
        <v>151</v>
      </c>
      <c r="B2" s="35" t="s">
        <v>152</v>
      </c>
      <c r="C2" s="35" t="s">
        <v>153</v>
      </c>
      <c r="D2" s="35" t="s">
        <v>154</v>
      </c>
      <c r="E2" s="35"/>
      <c r="F2" s="35">
        <v>2</v>
      </c>
      <c r="G2" s="35">
        <v>0</v>
      </c>
      <c r="H2" s="35">
        <v>1</v>
      </c>
      <c r="I2" s="35">
        <v>8</v>
      </c>
      <c r="K2" t="s">
        <v>155</v>
      </c>
      <c r="M2" s="36" t="s">
        <v>151</v>
      </c>
      <c r="N2" s="36" t="s">
        <v>152</v>
      </c>
      <c r="O2" s="36" t="s">
        <v>153</v>
      </c>
      <c r="P2" s="36" t="s">
        <v>154</v>
      </c>
      <c r="Q2" s="36"/>
      <c r="R2" s="36">
        <v>2</v>
      </c>
      <c r="S2" s="36">
        <v>0</v>
      </c>
      <c r="T2" s="36">
        <v>1</v>
      </c>
      <c r="U2" s="36">
        <v>8</v>
      </c>
      <c r="W2" t="s">
        <v>155</v>
      </c>
    </row>
    <row r="3" spans="1:23" x14ac:dyDescent="0.25">
      <c r="A3">
        <f>-COUNTA(A4:A96)</f>
        <v>-17</v>
      </c>
      <c r="B3">
        <f>-COUNTA(B4:B96)</f>
        <v>-12</v>
      </c>
      <c r="C3">
        <f>-COUNTA(C4:C96)</f>
        <v>-17</v>
      </c>
      <c r="D3">
        <f>-COUNTA(D4:D96)</f>
        <v>-17</v>
      </c>
      <c r="F3">
        <f>-COUNTA(F4:F96)</f>
        <v>-17</v>
      </c>
      <c r="G3">
        <f>-COUNTA(G4:G96)</f>
        <v>-24</v>
      </c>
      <c r="H3">
        <f>-COUNTA(H4:H96)</f>
        <v>-15</v>
      </c>
      <c r="I3">
        <f>-COUNTA(I4:I96)</f>
        <v>-24</v>
      </c>
      <c r="K3">
        <f>-COUNTA(K4:K96)</f>
        <v>-93</v>
      </c>
      <c r="M3" t="str">
        <f>"const char ltr_"&amp;M2&amp;"["&amp;1-A3&amp;"] = { "&amp;A3</f>
        <v>const char ltr_P[18] = { -17</v>
      </c>
      <c r="N3" t="str">
        <f t="shared" ref="N3:P3" si="0">"const char ltr_"&amp;N2&amp;"["&amp;1-B3&amp;"] = { "&amp;B3</f>
        <v>const char ltr_T[13] = { -12</v>
      </c>
      <c r="O3" t="str">
        <f t="shared" si="0"/>
        <v>const char ltr_H[18] = { -17</v>
      </c>
      <c r="P3" t="str">
        <f t="shared" si="0"/>
        <v>const char ltr_S[18] = { -17</v>
      </c>
      <c r="R3" t="str">
        <f t="shared" ref="R3:U3" si="1">"const char ltr_"&amp;R2&amp;"["&amp;1-F3&amp;"] = { "&amp;F3</f>
        <v>const char ltr_2[18] = { -17</v>
      </c>
      <c r="S3" t="str">
        <f t="shared" si="1"/>
        <v>const char ltr_0[25] = { -24</v>
      </c>
      <c r="T3" t="str">
        <f t="shared" si="1"/>
        <v>const char ltr_1[16] = { -15</v>
      </c>
      <c r="U3" t="str">
        <f t="shared" si="1"/>
        <v>const char ltr_8[25] = { -24</v>
      </c>
      <c r="W3" t="str">
        <f>"const char ltr_"&amp;W2&amp;"["&amp;1-K3&amp;"] = { "&amp;K3</f>
        <v>const char ltr_all[94] = { -93</v>
      </c>
    </row>
    <row r="4" spans="1:23" x14ac:dyDescent="0.25">
      <c r="A4">
        <v>81</v>
      </c>
      <c r="B4">
        <v>53</v>
      </c>
      <c r="C4">
        <v>54</v>
      </c>
      <c r="D4">
        <v>34</v>
      </c>
      <c r="F4">
        <v>53</v>
      </c>
      <c r="G4">
        <v>32</v>
      </c>
      <c r="H4">
        <v>53</v>
      </c>
      <c r="I4">
        <v>54</v>
      </c>
      <c r="K4">
        <v>0</v>
      </c>
      <c r="M4" t="str">
        <f>M3&amp;", "&amp;A4</f>
        <v>const char ltr_P[18] = { -17, 81</v>
      </c>
      <c r="N4" t="str">
        <f t="shared" ref="N4:N20" si="2">N3&amp;", "&amp;B4</f>
        <v>const char ltr_T[13] = { -12, 53</v>
      </c>
      <c r="O4" t="str">
        <f t="shared" ref="O4:O20" si="3">O3&amp;", "&amp;C4</f>
        <v>const char ltr_H[18] = { -17, 54</v>
      </c>
      <c r="P4" t="str">
        <f t="shared" ref="P4:P20" si="4">P3&amp;", "&amp;D4</f>
        <v>const char ltr_S[18] = { -17, 34</v>
      </c>
      <c r="R4" t="str">
        <f t="shared" ref="R4:R20" si="5">R3&amp;", "&amp;F4</f>
        <v>const char ltr_2[18] = { -17, 53</v>
      </c>
      <c r="S4" t="str">
        <f t="shared" ref="S4:S27" si="6">S3&amp;", "&amp;G4</f>
        <v>const char ltr_0[25] = { -24, 32</v>
      </c>
      <c r="T4" t="str">
        <f t="shared" ref="T4:T18" si="7">T3&amp;", "&amp;H4</f>
        <v>const char ltr_1[16] = { -15, 53</v>
      </c>
      <c r="U4" t="str">
        <f t="shared" ref="U4:W27" si="8">U3&amp;", "&amp;I4</f>
        <v>const char ltr_8[25] = { -24, 54</v>
      </c>
      <c r="W4" t="str">
        <f t="shared" si="8"/>
        <v>const char ltr_all[94] = { -93, 0</v>
      </c>
    </row>
    <row r="5" spans="1:23" x14ac:dyDescent="0.25">
      <c r="A5">
        <v>82</v>
      </c>
      <c r="B5">
        <v>71</v>
      </c>
      <c r="C5">
        <v>70</v>
      </c>
      <c r="D5">
        <v>33</v>
      </c>
      <c r="F5">
        <v>54</v>
      </c>
      <c r="G5">
        <v>33</v>
      </c>
      <c r="H5">
        <v>54</v>
      </c>
      <c r="I5">
        <v>55</v>
      </c>
      <c r="K5">
        <v>1</v>
      </c>
      <c r="M5" t="str">
        <f t="shared" ref="M5:M19" si="9">M4&amp;", "&amp;A5</f>
        <v>const char ltr_P[18] = { -17, 81, 82</v>
      </c>
      <c r="N5" t="str">
        <f t="shared" si="2"/>
        <v>const char ltr_T[13] = { -12, 53, 71</v>
      </c>
      <c r="O5" t="str">
        <f t="shared" si="3"/>
        <v>const char ltr_H[18] = { -17, 54, 70</v>
      </c>
      <c r="P5" t="str">
        <f t="shared" si="4"/>
        <v>const char ltr_S[18] = { -17, 34, 33</v>
      </c>
      <c r="R5" t="str">
        <f t="shared" si="5"/>
        <v>const char ltr_2[18] = { -17, 53, 54</v>
      </c>
      <c r="S5" t="str">
        <f t="shared" si="6"/>
        <v>const char ltr_0[25] = { -24, 32, 33</v>
      </c>
      <c r="T5" t="str">
        <f t="shared" si="7"/>
        <v>const char ltr_1[16] = { -15, 53, 54</v>
      </c>
      <c r="U5" t="str">
        <f t="shared" si="8"/>
        <v>const char ltr_8[25] = { -24, 54, 55</v>
      </c>
      <c r="W5" t="str">
        <f t="shared" si="8"/>
        <v>const char ltr_all[94] = { -93, 0, 1</v>
      </c>
    </row>
    <row r="6" spans="1:23" x14ac:dyDescent="0.25">
      <c r="A6">
        <v>70</v>
      </c>
      <c r="B6">
        <v>56</v>
      </c>
      <c r="C6">
        <v>82</v>
      </c>
      <c r="D6">
        <v>32</v>
      </c>
      <c r="F6">
        <v>55</v>
      </c>
      <c r="G6">
        <v>34</v>
      </c>
      <c r="H6">
        <v>55</v>
      </c>
      <c r="I6">
        <v>32</v>
      </c>
      <c r="K6">
        <v>2</v>
      </c>
      <c r="M6" t="str">
        <f t="shared" si="9"/>
        <v>const char ltr_P[18] = { -17, 81, 82, 70</v>
      </c>
      <c r="N6" t="str">
        <f t="shared" si="2"/>
        <v>const char ltr_T[13] = { -12, 53, 71, 56</v>
      </c>
      <c r="O6" t="str">
        <f t="shared" si="3"/>
        <v>const char ltr_H[18] = { -17, 54, 70, 82</v>
      </c>
      <c r="P6" t="str">
        <f t="shared" si="4"/>
        <v>const char ltr_S[18] = { -17, 34, 33, 32</v>
      </c>
      <c r="R6" t="str">
        <f t="shared" si="5"/>
        <v>const char ltr_2[18] = { -17, 53, 54, 55</v>
      </c>
      <c r="S6" t="str">
        <f t="shared" si="6"/>
        <v>const char ltr_0[25] = { -24, 32, 33, 34</v>
      </c>
      <c r="T6" t="str">
        <f t="shared" si="7"/>
        <v>const char ltr_1[16] = { -15, 53, 54, 55</v>
      </c>
      <c r="U6" t="str">
        <f t="shared" si="8"/>
        <v>const char ltr_8[25] = { -24, 54, 55, 32</v>
      </c>
      <c r="W6" t="str">
        <f t="shared" si="8"/>
        <v>const char ltr_all[94] = { -93, 0, 1, 2</v>
      </c>
    </row>
    <row r="7" spans="1:23" x14ac:dyDescent="0.25">
      <c r="A7">
        <v>54</v>
      </c>
      <c r="B7">
        <v>57</v>
      </c>
      <c r="C7">
        <v>81</v>
      </c>
      <c r="D7">
        <v>55</v>
      </c>
      <c r="F7">
        <v>32</v>
      </c>
      <c r="G7">
        <v>35</v>
      </c>
      <c r="H7">
        <v>32</v>
      </c>
      <c r="I7">
        <v>33</v>
      </c>
      <c r="K7">
        <v>3</v>
      </c>
      <c r="M7" t="str">
        <f t="shared" si="9"/>
        <v>const char ltr_P[18] = { -17, 81, 82, 70, 54</v>
      </c>
      <c r="N7" t="str">
        <f t="shared" si="2"/>
        <v>const char ltr_T[13] = { -12, 53, 71, 56, 57</v>
      </c>
      <c r="O7" t="str">
        <f t="shared" si="3"/>
        <v>const char ltr_H[18] = { -17, 54, 70, 82, 81</v>
      </c>
      <c r="P7" t="str">
        <f t="shared" si="4"/>
        <v>const char ltr_S[18] = { -17, 34, 33, 32, 55</v>
      </c>
      <c r="R7" t="str">
        <f t="shared" si="5"/>
        <v>const char ltr_2[18] = { -17, 53, 54, 55, 32</v>
      </c>
      <c r="S7" t="str">
        <f t="shared" si="6"/>
        <v>const char ltr_0[25] = { -24, 32, 33, 34, 35</v>
      </c>
      <c r="T7" t="str">
        <f t="shared" si="7"/>
        <v>const char ltr_1[16] = { -15, 53, 54, 55, 32</v>
      </c>
      <c r="U7" t="str">
        <f t="shared" si="8"/>
        <v>const char ltr_8[25] = { -24, 54, 55, 32, 33</v>
      </c>
      <c r="W7" t="str">
        <f t="shared" si="8"/>
        <v>const char ltr_all[94] = { -93, 0, 1, 2, 3</v>
      </c>
    </row>
    <row r="8" spans="1:23" x14ac:dyDescent="0.25">
      <c r="A8">
        <v>55</v>
      </c>
      <c r="B8">
        <v>35</v>
      </c>
      <c r="C8">
        <v>80</v>
      </c>
      <c r="D8">
        <v>54</v>
      </c>
      <c r="F8">
        <v>33</v>
      </c>
      <c r="G8">
        <v>36</v>
      </c>
      <c r="H8">
        <v>56</v>
      </c>
      <c r="I8">
        <v>34</v>
      </c>
      <c r="K8">
        <v>4</v>
      </c>
      <c r="M8" t="str">
        <f t="shared" si="9"/>
        <v>const char ltr_P[18] = { -17, 81, 82, 70, 54, 55</v>
      </c>
      <c r="N8" t="str">
        <f t="shared" si="2"/>
        <v>const char ltr_T[13] = { -12, 53, 71, 56, 57, 35</v>
      </c>
      <c r="O8" t="str">
        <f t="shared" si="3"/>
        <v>const char ltr_H[18] = { -17, 54, 70, 82, 81, 80</v>
      </c>
      <c r="P8" t="str">
        <f t="shared" si="4"/>
        <v>const char ltr_S[18] = { -17, 34, 33, 32, 55, 54</v>
      </c>
      <c r="R8" t="str">
        <f t="shared" si="5"/>
        <v>const char ltr_2[18] = { -17, 53, 54, 55, 32, 33</v>
      </c>
      <c r="S8" t="str">
        <f t="shared" si="6"/>
        <v>const char ltr_0[25] = { -24, 32, 33, 34, 35, 36</v>
      </c>
      <c r="T8" t="str">
        <f t="shared" si="7"/>
        <v>const char ltr_1[16] = { -15, 53, 54, 55, 32, 56</v>
      </c>
      <c r="U8" t="str">
        <f t="shared" si="8"/>
        <v>const char ltr_8[25] = { -24, 54, 55, 32, 33, 34</v>
      </c>
      <c r="W8" t="str">
        <f t="shared" si="8"/>
        <v>const char ltr_all[94] = { -93, 0, 1, 2, 3, 4</v>
      </c>
    </row>
    <row r="9" spans="1:23" x14ac:dyDescent="0.25">
      <c r="A9">
        <v>32</v>
      </c>
      <c r="B9">
        <v>72</v>
      </c>
      <c r="C9">
        <v>66</v>
      </c>
      <c r="D9">
        <v>70</v>
      </c>
      <c r="F9">
        <v>34</v>
      </c>
      <c r="G9">
        <v>37</v>
      </c>
      <c r="H9">
        <v>72</v>
      </c>
      <c r="I9">
        <v>58</v>
      </c>
      <c r="K9">
        <v>5</v>
      </c>
      <c r="M9" t="str">
        <f t="shared" si="9"/>
        <v>const char ltr_P[18] = { -17, 81, 82, 70, 54, 55, 32</v>
      </c>
      <c r="N9" t="str">
        <f t="shared" si="2"/>
        <v>const char ltr_T[13] = { -12, 53, 71, 56, 57, 35, 72</v>
      </c>
      <c r="O9" t="str">
        <f t="shared" si="3"/>
        <v>const char ltr_H[18] = { -17, 54, 70, 82, 81, 80, 66</v>
      </c>
      <c r="P9" t="str">
        <f t="shared" si="4"/>
        <v>const char ltr_S[18] = { -17, 34, 33, 32, 55, 54, 70</v>
      </c>
      <c r="R9" t="str">
        <f t="shared" si="5"/>
        <v>const char ltr_2[18] = { -17, 53, 54, 55, 32, 33, 34</v>
      </c>
      <c r="S9" t="str">
        <f t="shared" si="6"/>
        <v>const char ltr_0[25] = { -24, 32, 33, 34, 35, 36, 37</v>
      </c>
      <c r="T9" t="str">
        <f t="shared" si="7"/>
        <v>const char ltr_1[16] = { -15, 53, 54, 55, 32, 56, 72</v>
      </c>
      <c r="U9" t="str">
        <f t="shared" si="8"/>
        <v>const char ltr_8[25] = { -24, 54, 55, 32, 33, 34, 58</v>
      </c>
      <c r="W9" t="str">
        <f t="shared" si="8"/>
        <v>const char ltr_all[94] = { -93, 0, 1, 2, 3, 4, 5</v>
      </c>
    </row>
    <row r="10" spans="1:23" x14ac:dyDescent="0.25">
      <c r="A10">
        <v>33</v>
      </c>
      <c r="B10">
        <v>84</v>
      </c>
      <c r="C10">
        <v>46</v>
      </c>
      <c r="D10">
        <v>82</v>
      </c>
      <c r="F10">
        <v>35</v>
      </c>
      <c r="G10">
        <v>38</v>
      </c>
      <c r="H10">
        <v>84</v>
      </c>
      <c r="I10">
        <v>74</v>
      </c>
      <c r="K10">
        <v>6</v>
      </c>
      <c r="M10" t="str">
        <f t="shared" si="9"/>
        <v>const char ltr_P[18] = { -17, 81, 82, 70, 54, 55, 32, 33</v>
      </c>
      <c r="N10" t="str">
        <f t="shared" si="2"/>
        <v>const char ltr_T[13] = { -12, 53, 71, 56, 57, 35, 72, 84</v>
      </c>
      <c r="O10" t="str">
        <f t="shared" si="3"/>
        <v>const char ltr_H[18] = { -17, 54, 70, 82, 81, 80, 66, 46</v>
      </c>
      <c r="P10" t="str">
        <f t="shared" si="4"/>
        <v>const char ltr_S[18] = { -17, 34, 33, 32, 55, 54, 70, 82</v>
      </c>
      <c r="R10" t="str">
        <f t="shared" si="5"/>
        <v>const char ltr_2[18] = { -17, 53, 54, 55, 32, 33, 34, 35</v>
      </c>
      <c r="S10" t="str">
        <f t="shared" si="6"/>
        <v>const char ltr_0[25] = { -24, 32, 33, 34, 35, 36, 37, 38</v>
      </c>
      <c r="T10" t="str">
        <f t="shared" si="7"/>
        <v>const char ltr_1[16] = { -15, 53, 54, 55, 32, 56, 72, 84</v>
      </c>
      <c r="U10" t="str">
        <f t="shared" si="8"/>
        <v>const char ltr_8[25] = { -24, 54, 55, 32, 33, 34, 58, 74</v>
      </c>
      <c r="W10" t="str">
        <f t="shared" si="8"/>
        <v>const char ltr_all[94] = { -93, 0, 1, 2, 3, 4, 5, 6</v>
      </c>
    </row>
    <row r="11" spans="1:23" x14ac:dyDescent="0.25">
      <c r="A11">
        <v>34</v>
      </c>
      <c r="B11">
        <v>92</v>
      </c>
      <c r="C11">
        <v>34</v>
      </c>
      <c r="D11">
        <v>91</v>
      </c>
      <c r="F11">
        <v>58</v>
      </c>
      <c r="G11">
        <v>39</v>
      </c>
      <c r="H11">
        <v>92</v>
      </c>
      <c r="I11">
        <v>85</v>
      </c>
      <c r="K11">
        <v>7</v>
      </c>
      <c r="M11" t="str">
        <f t="shared" si="9"/>
        <v>const char ltr_P[18] = { -17, 81, 82, 70, 54, 55, 32, 33, 34</v>
      </c>
      <c r="N11" t="str">
        <f t="shared" si="2"/>
        <v>const char ltr_T[13] = { -12, 53, 71, 56, 57, 35, 72, 84, 92</v>
      </c>
      <c r="O11" t="str">
        <f t="shared" si="3"/>
        <v>const char ltr_H[18] = { -17, 54, 70, 82, 81, 80, 66, 46, 34</v>
      </c>
      <c r="P11" t="str">
        <f t="shared" si="4"/>
        <v>const char ltr_S[18] = { -17, 34, 33, 32, 55, 54, 70, 82, 91</v>
      </c>
      <c r="R11" t="str">
        <f t="shared" si="5"/>
        <v>const char ltr_2[18] = { -17, 53, 54, 55, 32, 33, 34, 35, 58</v>
      </c>
      <c r="S11" t="str">
        <f t="shared" si="6"/>
        <v>const char ltr_0[25] = { -24, 32, 33, 34, 35, 36, 37, 38, 39</v>
      </c>
      <c r="T11" t="str">
        <f t="shared" si="7"/>
        <v>const char ltr_1[16] = { -15, 53, 54, 55, 32, 56, 72, 84, 92</v>
      </c>
      <c r="U11" t="str">
        <f t="shared" si="8"/>
        <v>const char ltr_8[25] = { -24, 54, 55, 32, 33, 34, 58, 74, 85</v>
      </c>
      <c r="W11" t="str">
        <f t="shared" si="8"/>
        <v>const char ltr_all[94] = { -93, 0, 1, 2, 3, 4, 5, 6, 7</v>
      </c>
    </row>
    <row r="12" spans="1:23" x14ac:dyDescent="0.25">
      <c r="A12">
        <v>35</v>
      </c>
      <c r="B12">
        <v>88</v>
      </c>
      <c r="C12">
        <v>58</v>
      </c>
      <c r="D12">
        <v>92</v>
      </c>
      <c r="F12">
        <v>85</v>
      </c>
      <c r="G12">
        <v>40</v>
      </c>
      <c r="H12">
        <v>88</v>
      </c>
      <c r="I12">
        <v>92</v>
      </c>
      <c r="K12">
        <v>8</v>
      </c>
      <c r="M12" t="str">
        <f>M11&amp;", "&amp;A13</f>
        <v>const char ltr_P[18] = { -17, 81, 82, 70, 54, 55, 32, 33, 34, 59</v>
      </c>
      <c r="N12" t="str">
        <f t="shared" si="2"/>
        <v>const char ltr_T[13] = { -12, 53, 71, 56, 57, 35, 72, 84, 92, 88</v>
      </c>
      <c r="O12" t="str">
        <f t="shared" si="3"/>
        <v>const char ltr_H[18] = { -17, 54, 70, 82, 81, 80, 66, 46, 34, 58</v>
      </c>
      <c r="P12" t="str">
        <f t="shared" si="4"/>
        <v>const char ltr_S[18] = { -17, 34, 33, 32, 55, 54, 70, 82, 91, 92</v>
      </c>
      <c r="R12" t="str">
        <f t="shared" si="5"/>
        <v>const char ltr_2[18] = { -17, 53, 54, 55, 32, 33, 34, 35, 58, 85</v>
      </c>
      <c r="S12" t="str">
        <f t="shared" si="6"/>
        <v>const char ltr_0[25] = { -24, 32, 33, 34, 35, 36, 37, 38, 39, 40</v>
      </c>
      <c r="T12" t="str">
        <f t="shared" si="7"/>
        <v>const char ltr_1[16] = { -15, 53, 54, 55, 32, 56, 72, 84, 92, 88</v>
      </c>
      <c r="U12" t="str">
        <f t="shared" si="8"/>
        <v>const char ltr_8[25] = { -24, 54, 55, 32, 33, 34, 58, 74, 85, 92</v>
      </c>
      <c r="W12" t="str">
        <f t="shared" si="8"/>
        <v>const char ltr_all[94] = { -93, 0, 1, 2, 3, 4, 5, 6, 7, 8</v>
      </c>
    </row>
    <row r="13" spans="1:23" x14ac:dyDescent="0.25">
      <c r="A13">
        <v>59</v>
      </c>
      <c r="B13">
        <v>78</v>
      </c>
      <c r="C13">
        <v>74</v>
      </c>
      <c r="D13">
        <v>87</v>
      </c>
      <c r="F13">
        <v>92</v>
      </c>
      <c r="G13">
        <v>41</v>
      </c>
      <c r="H13">
        <v>78</v>
      </c>
      <c r="I13">
        <v>89</v>
      </c>
      <c r="K13">
        <v>9</v>
      </c>
      <c r="M13" t="str">
        <f>M12&amp;", "&amp;A14</f>
        <v>const char ltr_P[18] = { -17, 81, 82, 70, 54, 55, 32, 33, 34, 59, 75</v>
      </c>
      <c r="N13" t="str">
        <f t="shared" si="2"/>
        <v>const char ltr_T[13] = { -12, 53, 71, 56, 57, 35, 72, 84, 92, 88, 78</v>
      </c>
      <c r="O13" t="str">
        <f t="shared" si="3"/>
        <v>const char ltr_H[18] = { -17, 54, 70, 82, 81, 80, 66, 46, 34, 58, 74</v>
      </c>
      <c r="P13" t="str">
        <f t="shared" si="4"/>
        <v>const char ltr_S[18] = { -17, 34, 33, 32, 55, 54, 70, 82, 91, 92, 87</v>
      </c>
      <c r="R13" t="str">
        <f t="shared" si="5"/>
        <v>const char ltr_2[18] = { -17, 53, 54, 55, 32, 33, 34, 35, 58, 85, 92</v>
      </c>
      <c r="S13" t="str">
        <f t="shared" si="6"/>
        <v>const char ltr_0[25] = { -24, 32, 33, 34, 35, 36, 37, 38, 39, 40, 41</v>
      </c>
      <c r="T13" t="str">
        <f t="shared" si="7"/>
        <v>const char ltr_1[16] = { -15, 53, 54, 55, 32, 56, 72, 84, 92, 88, 78</v>
      </c>
      <c r="U13" t="str">
        <f t="shared" si="8"/>
        <v>const char ltr_8[25] = { -24, 54, 55, 32, 33, 34, 58, 74, 85, 92, 89</v>
      </c>
      <c r="W13" t="str">
        <f t="shared" si="8"/>
        <v>const char ltr_all[94] = { -93, 0, 1, 2, 3, 4, 5, 6, 7, 8, 9</v>
      </c>
    </row>
    <row r="14" spans="1:23" x14ac:dyDescent="0.25">
      <c r="A14">
        <v>75</v>
      </c>
      <c r="B14">
        <v>64</v>
      </c>
      <c r="C14">
        <v>75</v>
      </c>
      <c r="D14">
        <v>76</v>
      </c>
      <c r="F14">
        <v>89</v>
      </c>
      <c r="G14">
        <v>42</v>
      </c>
      <c r="H14">
        <v>47</v>
      </c>
      <c r="I14">
        <v>80</v>
      </c>
      <c r="K14">
        <v>10</v>
      </c>
      <c r="M14" t="str">
        <f>M13&amp;", "&amp;A15</f>
        <v>const char ltr_P[18] = { -17, 81, 82, 70, 54, 55, 32, 33, 34, 59, 75, 86</v>
      </c>
      <c r="N14" t="str">
        <f t="shared" si="2"/>
        <v>const char ltr_T[13] = { -12, 53, 71, 56, 57, 35, 72, 84, 92, 88, 78, 64</v>
      </c>
      <c r="O14" t="str">
        <f t="shared" si="3"/>
        <v>const char ltr_H[18] = { -17, 54, 70, 82, 81, 80, 66, 46, 34, 58, 74, 75</v>
      </c>
      <c r="P14" t="str">
        <f t="shared" si="4"/>
        <v>const char ltr_S[18] = { -17, 34, 33, 32, 55, 54, 70, 82, 91, 92, 87, 76</v>
      </c>
      <c r="R14" t="str">
        <f t="shared" si="5"/>
        <v>const char ltr_2[18] = { -17, 53, 54, 55, 32, 33, 34, 35, 58, 85, 92, 89</v>
      </c>
      <c r="S14" t="str">
        <f t="shared" si="6"/>
        <v>const char ltr_0[25] = { -24, 32, 33, 34, 35, 36, 37, 38, 39, 40, 41, 42</v>
      </c>
      <c r="T14" t="str">
        <f t="shared" si="7"/>
        <v>const char ltr_1[16] = { -15, 53, 54, 55, 32, 56, 72, 84, 92, 88, 78, 47</v>
      </c>
      <c r="U14" t="str">
        <f t="shared" si="8"/>
        <v>const char ltr_8[25] = { -24, 54, 55, 32, 33, 34, 58, 74, 85, 92, 89, 80</v>
      </c>
      <c r="W14" t="str">
        <f t="shared" si="8"/>
        <v>const char ltr_all[94] = { -93, 0, 1, 2, 3, 4, 5, 6, 7, 8, 9, 10</v>
      </c>
    </row>
    <row r="15" spans="1:23" x14ac:dyDescent="0.25">
      <c r="A15">
        <v>86</v>
      </c>
      <c r="B15">
        <v>44</v>
      </c>
      <c r="C15">
        <v>76</v>
      </c>
      <c r="D15">
        <v>62</v>
      </c>
      <c r="F15">
        <v>66</v>
      </c>
      <c r="G15">
        <v>43</v>
      </c>
      <c r="H15">
        <v>65</v>
      </c>
      <c r="I15">
        <v>66</v>
      </c>
      <c r="K15">
        <v>11</v>
      </c>
      <c r="M15" t="str">
        <f>M14&amp;", "&amp;A16</f>
        <v>const char ltr_P[18] = { -17, 81, 82, 70, 54, 55, 32, 33, 34, 59, 75, 86, 92</v>
      </c>
      <c r="N15" t="str">
        <f t="shared" si="2"/>
        <v>const char ltr_T[13] = { -12, 53, 71, 56, 57, 35, 72, 84, 92, 88, 78, 64, 44</v>
      </c>
      <c r="O15" t="str">
        <f t="shared" si="3"/>
        <v>const char ltr_H[18] = { -17, 54, 70, 82, 81, 80, 66, 46, 34, 58, 74, 75, 76</v>
      </c>
      <c r="P15" t="str">
        <f t="shared" si="4"/>
        <v>const char ltr_S[18] = { -17, 34, 33, 32, 55, 54, 70, 82, 91, 92, 87, 76, 62</v>
      </c>
      <c r="R15" t="str">
        <f t="shared" si="5"/>
        <v>const char ltr_2[18] = { -17, 53, 54, 55, 32, 33, 34, 35, 58, 85, 92, 89, 66</v>
      </c>
      <c r="S15" t="str">
        <f t="shared" si="6"/>
        <v>const char ltr_0[25] = { -24, 32, 33, 34, 35, 36, 37, 38, 39, 40, 41, 42, 43</v>
      </c>
      <c r="T15" t="str">
        <f t="shared" si="7"/>
        <v>const char ltr_1[16] = { -15, 53, 54, 55, 32, 56, 72, 84, 92, 88, 78, 47, 65</v>
      </c>
      <c r="U15" t="str">
        <f t="shared" si="8"/>
        <v>const char ltr_8[25] = { -24, 54, 55, 32, 33, 34, 58, 74, 85, 92, 89, 80, 66</v>
      </c>
      <c r="W15" t="str">
        <f t="shared" si="8"/>
        <v>const char ltr_all[94] = { -93, 0, 1, 2, 3, 4, 5, 6, 7, 8, 9, 10, 11</v>
      </c>
    </row>
    <row r="16" spans="1:23" x14ac:dyDescent="0.25">
      <c r="A16">
        <v>92</v>
      </c>
      <c r="C16">
        <v>62</v>
      </c>
      <c r="D16">
        <v>42</v>
      </c>
      <c r="F16">
        <v>47</v>
      </c>
      <c r="G16">
        <v>44</v>
      </c>
      <c r="H16">
        <v>64</v>
      </c>
      <c r="I16">
        <v>46</v>
      </c>
      <c r="K16">
        <v>12</v>
      </c>
      <c r="M16" t="str">
        <f>M15&amp;", "&amp;A17</f>
        <v>const char ltr_P[18] = { -17, 81, 82, 70, 54, 55, 32, 33, 34, 59, 75, 86, 92, 90</v>
      </c>
      <c r="O16" t="str">
        <f t="shared" si="3"/>
        <v>const char ltr_H[18] = { -17, 54, 70, 82, 81, 80, 66, 46, 34, 58, 74, 75, 76, 62</v>
      </c>
      <c r="P16" t="str">
        <f t="shared" si="4"/>
        <v>const char ltr_S[18] = { -17, 34, 33, 32, 55, 54, 70, 82, 91, 92, 87, 76, 62, 42</v>
      </c>
      <c r="R16" t="str">
        <f t="shared" si="5"/>
        <v>const char ltr_2[18] = { -17, 53, 54, 55, 32, 33, 34, 35, 58, 85, 92, 89, 66, 47</v>
      </c>
      <c r="S16" t="str">
        <f t="shared" si="6"/>
        <v>const char ltr_0[25] = { -24, 32, 33, 34, 35, 36, 37, 38, 39, 40, 41, 42, 43, 44</v>
      </c>
      <c r="T16" t="str">
        <f t="shared" si="7"/>
        <v>const char ltr_1[16] = { -15, 53, 54, 55, 32, 56, 72, 84, 92, 88, 78, 47, 65, 64</v>
      </c>
      <c r="U16" t="str">
        <f t="shared" si="8"/>
        <v>const char ltr_8[25] = { -24, 54, 55, 32, 33, 34, 58, 74, 85, 92, 89, 80, 66, 46</v>
      </c>
      <c r="W16" t="str">
        <f t="shared" si="8"/>
        <v>const char ltr_all[94] = { -93, 0, 1, 2, 3, 4, 5, 6, 7, 8, 9, 10, 11, 12</v>
      </c>
    </row>
    <row r="17" spans="1:23" x14ac:dyDescent="0.25">
      <c r="A17">
        <v>90</v>
      </c>
      <c r="C17">
        <v>42</v>
      </c>
      <c r="D17">
        <v>43</v>
      </c>
      <c r="F17">
        <v>65</v>
      </c>
      <c r="G17">
        <v>45</v>
      </c>
      <c r="H17">
        <v>63</v>
      </c>
      <c r="I17">
        <v>45</v>
      </c>
      <c r="K17">
        <v>13</v>
      </c>
      <c r="M17" t="str">
        <f>M16&amp;", "&amp;A18</f>
        <v>const char ltr_P[18] = { -17, 81, 82, 70, 54, 55, 32, 33, 34, 59, 75, 86, 92, 90, 80</v>
      </c>
      <c r="O17" t="str">
        <f t="shared" si="3"/>
        <v>const char ltr_H[18] = { -17, 54, 70, 82, 81, 80, 66, 46, 34, 58, 74, 75, 76, 62, 42</v>
      </c>
      <c r="P17" t="str">
        <f t="shared" si="4"/>
        <v>const char ltr_S[18] = { -17, 34, 33, 32, 55, 54, 70, 82, 91, 92, 87, 76, 62, 42, 43</v>
      </c>
      <c r="R17" t="str">
        <f t="shared" si="5"/>
        <v>const char ltr_2[18] = { -17, 53, 54, 55, 32, 33, 34, 35, 58, 85, 92, 89, 66, 47, 65</v>
      </c>
      <c r="S17" t="str">
        <f t="shared" si="6"/>
        <v>const char ltr_0[25] = { -24, 32, 33, 34, 35, 36, 37, 38, 39, 40, 41, 42, 43, 44, 45</v>
      </c>
      <c r="T17" t="str">
        <f t="shared" si="7"/>
        <v>const char ltr_1[16] = { -15, 53, 54, 55, 32, 56, 72, 84, 92, 88, 78, 47, 65, 64, 63</v>
      </c>
      <c r="U17" t="str">
        <f t="shared" si="8"/>
        <v>const char ltr_8[25] = { -24, 54, 55, 32, 33, 34, 58, 74, 85, 92, 89, 80, 66, 46, 45</v>
      </c>
      <c r="W17" t="str">
        <f t="shared" si="8"/>
        <v>const char ltr_all[94] = { -93, 0, 1, 2, 3, 4, 5, 6, 7, 8, 9, 10, 11, 12, 13</v>
      </c>
    </row>
    <row r="18" spans="1:23" x14ac:dyDescent="0.25">
      <c r="A18">
        <v>80</v>
      </c>
      <c r="C18">
        <v>90</v>
      </c>
      <c r="D18">
        <v>44</v>
      </c>
      <c r="F18">
        <v>64</v>
      </c>
      <c r="G18">
        <v>46</v>
      </c>
      <c r="H18">
        <v>41</v>
      </c>
      <c r="I18">
        <v>44</v>
      </c>
      <c r="K18">
        <v>14</v>
      </c>
      <c r="M18" t="str">
        <f>M17&amp;", "&amp;A19</f>
        <v>const char ltr_P[18] = { -17, 81, 82, 70, 54, 55, 32, 33, 34, 59, 75, 86, 92, 90, 80, 66</v>
      </c>
      <c r="O18" t="str">
        <f t="shared" si="3"/>
        <v>const char ltr_H[18] = { -17, 54, 70, 82, 81, 80, 66, 46, 34, 58, 74, 75, 76, 62, 42, 90</v>
      </c>
      <c r="P18" t="str">
        <f t="shared" si="4"/>
        <v>const char ltr_S[18] = { -17, 34, 33, 32, 55, 54, 70, 82, 91, 92, 87, 76, 62, 42, 43, 44</v>
      </c>
      <c r="R18" t="str">
        <f t="shared" si="5"/>
        <v>const char ltr_2[18] = { -17, 53, 54, 55, 32, 33, 34, 35, 58, 85, 92, 89, 66, 47, 65, 64</v>
      </c>
      <c r="S18" t="str">
        <f t="shared" si="6"/>
        <v>const char ltr_0[25] = { -24, 32, 33, 34, 35, 36, 37, 38, 39, 40, 41, 42, 43, 44, 45, 46</v>
      </c>
      <c r="T18" t="str">
        <f t="shared" si="7"/>
        <v>const char ltr_1[16] = { -15, 53, 54, 55, 32, 56, 72, 84, 92, 88, 78, 47, 65, 64, 63, 41</v>
      </c>
      <c r="U18" t="str">
        <f t="shared" si="8"/>
        <v>const char ltr_8[25] = { -24, 54, 55, 32, 33, 34, 58, 74, 85, 92, 89, 80, 66, 46, 45, 44</v>
      </c>
      <c r="W18" t="str">
        <f t="shared" si="8"/>
        <v>const char ltr_all[94] = { -93, 0, 1, 2, 3, 4, 5, 6, 7, 8, 9, 10, 11, 12, 13, 14</v>
      </c>
    </row>
    <row r="19" spans="1:23" x14ac:dyDescent="0.25">
      <c r="A19">
        <v>66</v>
      </c>
      <c r="C19">
        <v>92</v>
      </c>
      <c r="D19">
        <v>45</v>
      </c>
      <c r="F19">
        <v>63</v>
      </c>
      <c r="G19">
        <v>47</v>
      </c>
      <c r="I19">
        <v>43</v>
      </c>
      <c r="K19">
        <v>15</v>
      </c>
      <c r="M19" t="str">
        <f>M18&amp;", "&amp;A20</f>
        <v>const char ltr_P[18] = { -17, 81, 82, 70, 54, 55, 32, 33, 34, 59, 75, 86, 92, 90, 80, 66, 46</v>
      </c>
      <c r="O19" t="str">
        <f t="shared" si="3"/>
        <v>const char ltr_H[18] = { -17, 54, 70, 82, 81, 80, 66, 46, 34, 58, 74, 75, 76, 62, 42, 90, 92</v>
      </c>
      <c r="P19" t="str">
        <f t="shared" si="4"/>
        <v>const char ltr_S[18] = { -17, 34, 33, 32, 55, 54, 70, 82, 91, 92, 87, 76, 62, 42, 43, 44, 45</v>
      </c>
      <c r="R19" t="str">
        <f t="shared" si="5"/>
        <v>const char ltr_2[18] = { -17, 53, 54, 55, 32, 33, 34, 35, 58, 85, 92, 89, 66, 47, 65, 64, 63</v>
      </c>
      <c r="S19" t="str">
        <f t="shared" si="6"/>
        <v>const char ltr_0[25] = { -24, 32, 33, 34, 35, 36, 37, 38, 39, 40, 41, 42, 43, 44, 45, 46, 47</v>
      </c>
      <c r="U19" t="str">
        <f t="shared" si="8"/>
        <v>const char ltr_8[25] = { -24, 54, 55, 32, 33, 34, 58, 74, 85, 92, 89, 80, 66, 46, 45, 44, 43</v>
      </c>
      <c r="W19" t="str">
        <f t="shared" si="8"/>
        <v>const char ltr_all[94] = { -93, 0, 1, 2, 3, 4, 5, 6, 7, 8, 9, 10, 11, 12, 13, 14, 15</v>
      </c>
    </row>
    <row r="20" spans="1:23" x14ac:dyDescent="0.25">
      <c r="A20">
        <v>46</v>
      </c>
      <c r="C20">
        <v>86</v>
      </c>
      <c r="D20">
        <v>46</v>
      </c>
      <c r="F20">
        <v>41</v>
      </c>
      <c r="G20">
        <v>48</v>
      </c>
      <c r="I20">
        <v>42</v>
      </c>
      <c r="K20">
        <v>16</v>
      </c>
      <c r="M20" t="str">
        <f>M19&amp;", "&amp;A21</f>
        <v xml:space="preserve">const char ltr_P[18] = { -17, 81, 82, 70, 54, 55, 32, 33, 34, 59, 75, 86, 92, 90, 80, 66, 46, </v>
      </c>
      <c r="O20" t="str">
        <f t="shared" si="3"/>
        <v>const char ltr_H[18] = { -17, 54, 70, 82, 81, 80, 66, 46, 34, 58, 74, 75, 76, 62, 42, 90, 92, 86</v>
      </c>
      <c r="P20" t="str">
        <f t="shared" si="4"/>
        <v>const char ltr_S[18] = { -17, 34, 33, 32, 55, 54, 70, 82, 91, 92, 87, 76, 62, 42, 43, 44, 45, 46</v>
      </c>
      <c r="R20" t="str">
        <f t="shared" si="5"/>
        <v>const char ltr_2[18] = { -17, 53, 54, 55, 32, 33, 34, 35, 58, 85, 92, 89, 66, 47, 65, 64, 63, 41</v>
      </c>
      <c r="S20" t="str">
        <f t="shared" si="6"/>
        <v>const char ltr_0[25] = { -24, 32, 33, 34, 35, 36, 37, 38, 39, 40, 41, 42, 43, 44, 45, 46, 47, 48</v>
      </c>
      <c r="U20" t="str">
        <f t="shared" si="8"/>
        <v>const char ltr_8[25] = { -24, 54, 55, 32, 33, 34, 58, 74, 85, 92, 89, 80, 66, 46, 45, 44, 43, 42</v>
      </c>
      <c r="W20" t="str">
        <f t="shared" si="8"/>
        <v>const char ltr_all[94] = { -93, 0, 1, 2, 3, 4, 5, 6, 7, 8, 9, 10, 11, 12, 13, 14, 15, 16</v>
      </c>
    </row>
    <row r="21" spans="1:23" x14ac:dyDescent="0.25">
      <c r="G21">
        <v>49</v>
      </c>
      <c r="I21">
        <v>62</v>
      </c>
      <c r="K21">
        <v>17</v>
      </c>
      <c r="S21" t="str">
        <f t="shared" si="6"/>
        <v>const char ltr_0[25] = { -24, 32, 33, 34, 35, 36, 37, 38, 39, 40, 41, 42, 43, 44, 45, 46, 47, 48, 49</v>
      </c>
      <c r="U21" t="str">
        <f t="shared" si="8"/>
        <v>const char ltr_8[25] = { -24, 54, 55, 32, 33, 34, 58, 74, 85, 92, 89, 80, 66, 46, 45, 44, 43, 42, 62</v>
      </c>
      <c r="W21" t="str">
        <f t="shared" si="8"/>
        <v>const char ltr_all[94] = { -93, 0, 1, 2, 3, 4, 5, 6, 7, 8, 9, 10, 11, 12, 13, 14, 15, 16, 17</v>
      </c>
    </row>
    <row r="22" spans="1:23" x14ac:dyDescent="0.25">
      <c r="G22">
        <v>50</v>
      </c>
      <c r="I22">
        <v>76</v>
      </c>
      <c r="K22">
        <v>18</v>
      </c>
      <c r="S22" t="str">
        <f t="shared" si="6"/>
        <v>const char ltr_0[25] = { -24, 32, 33, 34, 35, 36, 37, 38, 39, 40, 41, 42, 43, 44, 45, 46, 47, 48, 49, 50</v>
      </c>
      <c r="U22" t="str">
        <f t="shared" si="8"/>
        <v>const char ltr_8[25] = { -24, 54, 55, 32, 33, 34, 58, 74, 85, 92, 89, 80, 66, 46, 45, 44, 43, 42, 62, 76</v>
      </c>
      <c r="W22" t="str">
        <f t="shared" si="8"/>
        <v>const char ltr_all[94] = { -93, 0, 1, 2, 3, 4, 5, 6, 7, 8, 9, 10, 11, 12, 13, 14, 15, 16, 17, 18</v>
      </c>
    </row>
    <row r="23" spans="1:23" x14ac:dyDescent="0.25">
      <c r="G23">
        <v>51</v>
      </c>
      <c r="I23">
        <v>87</v>
      </c>
      <c r="K23">
        <v>19</v>
      </c>
      <c r="S23" t="str">
        <f t="shared" si="6"/>
        <v>const char ltr_0[25] = { -24, 32, 33, 34, 35, 36, 37, 38, 39, 40, 41, 42, 43, 44, 45, 46, 47, 48, 49, 50, 51</v>
      </c>
      <c r="U23" t="str">
        <f t="shared" si="8"/>
        <v>const char ltr_8[25] = { -24, 54, 55, 32, 33, 34, 58, 74, 85, 92, 89, 80, 66, 46, 45, 44, 43, 42, 62, 76, 87</v>
      </c>
      <c r="W23" t="str">
        <f t="shared" si="8"/>
        <v>const char ltr_all[94] = { -93, 0, 1, 2, 3, 4, 5, 6, 7, 8, 9, 10, 11, 12, 13, 14, 15, 16, 17, 18, 19</v>
      </c>
    </row>
    <row r="24" spans="1:23" x14ac:dyDescent="0.25">
      <c r="G24">
        <v>52</v>
      </c>
      <c r="I24">
        <v>91</v>
      </c>
      <c r="K24">
        <v>20</v>
      </c>
      <c r="S24" t="str">
        <f t="shared" si="6"/>
        <v>const char ltr_0[25] = { -24, 32, 33, 34, 35, 36, 37, 38, 39, 40, 41, 42, 43, 44, 45, 46, 47, 48, 49, 50, 51, 52</v>
      </c>
      <c r="U24" t="str">
        <f t="shared" si="8"/>
        <v>const char ltr_8[25] = { -24, 54, 55, 32, 33, 34, 58, 74, 85, 92, 89, 80, 66, 46, 45, 44, 43, 42, 62, 76, 87, 91</v>
      </c>
      <c r="W24" t="str">
        <f t="shared" si="8"/>
        <v>const char ltr_all[94] = { -93, 0, 1, 2, 3, 4, 5, 6, 7, 8, 9, 10, 11, 12, 13, 14, 15, 16, 17, 18, 19, 20</v>
      </c>
    </row>
    <row r="25" spans="1:23" x14ac:dyDescent="0.25">
      <c r="G25">
        <v>53</v>
      </c>
      <c r="I25">
        <v>82</v>
      </c>
      <c r="K25">
        <v>21</v>
      </c>
      <c r="S25" t="str">
        <f t="shared" si="6"/>
        <v>const char ltr_0[25] = { -24, 32, 33, 34, 35, 36, 37, 38, 39, 40, 41, 42, 43, 44, 45, 46, 47, 48, 49, 50, 51, 52, 53</v>
      </c>
      <c r="U25" t="str">
        <f t="shared" si="8"/>
        <v>const char ltr_8[25] = { -24, 54, 55, 32, 33, 34, 58, 74, 85, 92, 89, 80, 66, 46, 45, 44, 43, 42, 62, 76, 87, 91, 82</v>
      </c>
      <c r="W25" t="str">
        <f t="shared" si="8"/>
        <v>const char ltr_all[94] = { -93, 0, 1, 2, 3, 4, 5, 6, 7, 8, 9, 10, 11, 12, 13, 14, 15, 16, 17, 18, 19, 20, 21</v>
      </c>
    </row>
    <row r="26" spans="1:23" x14ac:dyDescent="0.25">
      <c r="G26">
        <v>54</v>
      </c>
      <c r="I26">
        <v>70</v>
      </c>
      <c r="K26">
        <v>22</v>
      </c>
      <c r="S26" t="str">
        <f t="shared" si="6"/>
        <v>const char ltr_0[25] = { -24, 32, 33, 34, 35, 36, 37, 38, 39, 40, 41, 42, 43, 44, 45, 46, 47, 48, 49, 50, 51, 52, 53, 54</v>
      </c>
      <c r="U26" t="str">
        <f t="shared" si="8"/>
        <v>const char ltr_8[25] = { -24, 54, 55, 32, 33, 34, 58, 74, 85, 92, 89, 80, 66, 46, 45, 44, 43, 42, 62, 76, 87, 91, 82, 70</v>
      </c>
      <c r="W26" t="str">
        <f t="shared" si="8"/>
        <v>const char ltr_all[94] = { -93, 0, 1, 2, 3, 4, 5, 6, 7, 8, 9, 10, 11, 12, 13, 14, 15, 16, 17, 18, 19, 20, 21, 22</v>
      </c>
    </row>
    <row r="27" spans="1:23" x14ac:dyDescent="0.25">
      <c r="G27">
        <v>55</v>
      </c>
      <c r="I27">
        <v>54</v>
      </c>
      <c r="K27">
        <v>23</v>
      </c>
      <c r="S27" t="str">
        <f t="shared" si="6"/>
        <v>const char ltr_0[25] = { -24, 32, 33, 34, 35, 36, 37, 38, 39, 40, 41, 42, 43, 44, 45, 46, 47, 48, 49, 50, 51, 52, 53, 54, 55</v>
      </c>
      <c r="U27" t="str">
        <f t="shared" si="8"/>
        <v>const char ltr_8[25] = { -24, 54, 55, 32, 33, 34, 58, 74, 85, 92, 89, 80, 66, 46, 45, 44, 43, 42, 62, 76, 87, 91, 82, 70, 54</v>
      </c>
      <c r="W27" t="str">
        <f t="shared" si="8"/>
        <v>const char ltr_all[94] = { -93, 0, 1, 2, 3, 4, 5, 6, 7, 8, 9, 10, 11, 12, 13, 14, 15, 16, 17, 18, 19, 20, 21, 22, 23</v>
      </c>
    </row>
    <row r="28" spans="1:23" x14ac:dyDescent="0.25">
      <c r="K28">
        <v>24</v>
      </c>
      <c r="W28" t="str">
        <f t="shared" ref="W28:W91" si="10">W27&amp;", "&amp;K28</f>
        <v>const char ltr_all[94] = { -93, 0, 1, 2, 3, 4, 5, 6, 7, 8, 9, 10, 11, 12, 13, 14, 15, 16, 17, 18, 19, 20, 21, 22, 23, 24</v>
      </c>
    </row>
    <row r="29" spans="1:23" x14ac:dyDescent="0.25">
      <c r="K29">
        <v>25</v>
      </c>
      <c r="M29" t="s">
        <v>156</v>
      </c>
      <c r="W29" t="str">
        <f t="shared" si="10"/>
        <v>const char ltr_all[94] = { -93, 0, 1, 2, 3, 4, 5, 6, 7, 8, 9, 10, 11, 12, 13, 14, 15, 16, 17, 18, 19, 20, 21, 22, 23, 24, 25</v>
      </c>
    </row>
    <row r="30" spans="1:23" x14ac:dyDescent="0.25">
      <c r="K30">
        <v>26</v>
      </c>
      <c r="M30" t="s">
        <v>157</v>
      </c>
      <c r="W30" t="str">
        <f t="shared" si="10"/>
        <v>const char ltr_all[94] = { -93, 0, 1, 2, 3, 4, 5, 6, 7, 8, 9, 10, 11, 12, 13, 14, 15, 16, 17, 18, 19, 20, 21, 22, 23, 24, 25, 26</v>
      </c>
    </row>
    <row r="31" spans="1:23" x14ac:dyDescent="0.25">
      <c r="K31">
        <v>27</v>
      </c>
      <c r="M31" t="s">
        <v>158</v>
      </c>
      <c r="W31" t="str">
        <f t="shared" si="10"/>
        <v>const char ltr_all[94] = { -93, 0, 1, 2, 3, 4, 5, 6, 7, 8, 9, 10, 11, 12, 13, 14, 15, 16, 17, 18, 19, 20, 21, 22, 23, 24, 25, 26, 27</v>
      </c>
    </row>
    <row r="32" spans="1:23" x14ac:dyDescent="0.25">
      <c r="K32">
        <v>28</v>
      </c>
      <c r="M32" t="s">
        <v>159</v>
      </c>
      <c r="W32" t="str">
        <f t="shared" si="10"/>
        <v>const char ltr_all[94] = { -93, 0, 1, 2, 3, 4, 5, 6, 7, 8, 9, 10, 11, 12, 13, 14, 15, 16, 17, 18, 19, 20, 21, 22, 23, 24, 25, 26, 27, 28</v>
      </c>
    </row>
    <row r="33" spans="11:23" x14ac:dyDescent="0.25">
      <c r="K33">
        <v>29</v>
      </c>
      <c r="W33" t="str">
        <f t="shared" si="10"/>
        <v>const char ltr_all[94] = { -93, 0, 1, 2, 3, 4, 5, 6, 7, 8, 9, 10, 11, 12, 13, 14, 15, 16, 17, 18, 19, 20, 21, 22, 23, 24, 25, 26, 27, 28, 29</v>
      </c>
    </row>
    <row r="34" spans="11:23" x14ac:dyDescent="0.25">
      <c r="K34">
        <v>30</v>
      </c>
      <c r="M34" t="s">
        <v>160</v>
      </c>
      <c r="W34" t="str">
        <f t="shared" si="10"/>
        <v>const char ltr_all[94] = { -93, 0, 1, 2, 3, 4, 5, 6, 7, 8, 9, 10, 11, 12, 13, 14, 15, 16, 17, 18, 19, 20, 21, 22, 23, 24, 25, 26, 27, 28, 29, 30</v>
      </c>
    </row>
    <row r="35" spans="11:23" x14ac:dyDescent="0.25">
      <c r="K35">
        <v>31</v>
      </c>
      <c r="M35" t="s">
        <v>161</v>
      </c>
      <c r="W35" t="str">
        <f t="shared" si="10"/>
        <v>const char ltr_all[94] = { -93, 0, 1, 2, 3, 4, 5, 6, 7, 8, 9, 10, 11, 12, 13, 14, 15, 16, 17, 18, 19, 20, 21, 22, 23, 24, 25, 26, 27, 28, 29, 30, 31</v>
      </c>
    </row>
    <row r="36" spans="11:23" x14ac:dyDescent="0.25">
      <c r="K36">
        <v>32</v>
      </c>
      <c r="M36" t="s">
        <v>162</v>
      </c>
      <c r="W36" t="str">
        <f t="shared" si="10"/>
        <v>const char ltr_all[94] = { -93, 0, 1, 2, 3, 4, 5, 6, 7, 8, 9, 10, 11, 12, 13, 14, 15, 16, 17, 18, 19, 20, 21, 22, 23, 24, 25, 26, 27, 28, 29, 30, 31, 32</v>
      </c>
    </row>
    <row r="37" spans="11:23" x14ac:dyDescent="0.25">
      <c r="K37">
        <v>33</v>
      </c>
      <c r="M37" t="s">
        <v>163</v>
      </c>
      <c r="W37" t="str">
        <f t="shared" si="10"/>
        <v>const char ltr_all[94] = { -93, 0, 1, 2, 3, 4, 5, 6, 7, 8, 9, 10, 11, 12, 13, 14, 15, 16, 17, 18, 19, 20, 21, 22, 23, 24, 25, 26, 27, 28, 29, 30, 31, 32, 33</v>
      </c>
    </row>
    <row r="38" spans="11:23" x14ac:dyDescent="0.25">
      <c r="K38">
        <v>34</v>
      </c>
      <c r="W38" t="str">
        <f t="shared" si="10"/>
        <v>const char ltr_all[94] = { -93, 0, 1, 2, 3, 4, 5, 6, 7, 8, 9, 10, 11, 12, 13, 14, 15, 16, 17, 18, 19, 20, 21, 22, 23, 24, 25, 26, 27, 28, 29, 30, 31, 32, 33, 34</v>
      </c>
    </row>
    <row r="39" spans="11:23" x14ac:dyDescent="0.25">
      <c r="K39">
        <v>35</v>
      </c>
      <c r="M39" t="s">
        <v>164</v>
      </c>
      <c r="W39" t="str">
        <f t="shared" si="10"/>
        <v>const char ltr_all[94] = { -93, 0, 1, 2, 3, 4, 5, 6, 7, 8, 9, 10, 11, 12, 13, 14, 15, 16, 17, 18, 19, 20, 21, 22, 23, 24, 25, 26, 27, 28, 29, 30, 31, 32, 33, 34, 35</v>
      </c>
    </row>
    <row r="40" spans="11:23" x14ac:dyDescent="0.25">
      <c r="K40">
        <v>36</v>
      </c>
      <c r="W40" t="str">
        <f t="shared" si="10"/>
        <v>const char ltr_all[94] = { -93, 0, 1, 2, 3, 4, 5, 6, 7, 8, 9, 10, 11, 12, 13, 14, 15, 16, 17, 18, 19, 20, 21, 22, 23, 24, 25, 26, 27, 28, 29, 30, 31, 32, 33, 34, 35, 36</v>
      </c>
    </row>
    <row r="41" spans="11:23" x14ac:dyDescent="0.25">
      <c r="K41">
        <v>37</v>
      </c>
      <c r="W41" t="str">
        <f t="shared" si="10"/>
        <v>const char ltr_all[94] = { -93, 0, 1, 2, 3, 4, 5, 6, 7, 8, 9, 10, 11, 12, 13, 14, 15, 16, 17, 18, 19, 20, 21, 22, 23, 24, 25, 26, 27, 28, 29, 30, 31, 32, 33, 34, 35, 36, 37</v>
      </c>
    </row>
    <row r="42" spans="11:23" x14ac:dyDescent="0.25">
      <c r="K42">
        <v>38</v>
      </c>
      <c r="W42" t="str">
        <f t="shared" si="10"/>
        <v>const char ltr_all[94] = { -93, 0, 1, 2, 3, 4, 5, 6, 7, 8, 9, 10, 11, 12, 13, 14, 15, 16, 17, 18, 19, 20, 21, 22, 23, 24, 25, 26, 27, 28, 29, 30, 31, 32, 33, 34, 35, 36, 37, 38</v>
      </c>
    </row>
    <row r="43" spans="11:23" x14ac:dyDescent="0.25">
      <c r="K43">
        <v>39</v>
      </c>
      <c r="W43" t="str">
        <f t="shared" si="10"/>
        <v>const char ltr_all[94] = { -93, 0, 1, 2, 3, 4, 5, 6, 7, 8, 9, 10, 11, 12, 13, 14, 15, 16, 17, 18, 19, 20, 21, 22, 23, 24, 25, 26, 27, 28, 29, 30, 31, 32, 33, 34, 35, 36, 37, 38, 39</v>
      </c>
    </row>
    <row r="44" spans="11:23" x14ac:dyDescent="0.25">
      <c r="K44">
        <v>40</v>
      </c>
      <c r="W44" t="str">
        <f t="shared" si="10"/>
        <v>const char ltr_all[94] = { -93, 0, 1, 2, 3, 4, 5, 6, 7, 8, 9, 10, 11, 12, 13, 14, 15, 16, 17, 18, 19, 20, 21, 22, 23, 24, 25, 26, 27, 28, 29, 30, 31, 32, 33, 34, 35, 36, 37, 38, 39, 40</v>
      </c>
    </row>
    <row r="45" spans="11:23" x14ac:dyDescent="0.25">
      <c r="K45">
        <v>41</v>
      </c>
      <c r="W45" t="str">
        <f t="shared" si="10"/>
        <v>const char ltr_all[94] = { -93, 0, 1, 2, 3, 4, 5, 6, 7, 8, 9, 10, 11, 12, 13, 14, 15, 16, 17, 18, 19, 20, 21, 22, 23, 24, 25, 26, 27, 28, 29, 30, 31, 32, 33, 34, 35, 36, 37, 38, 39, 40, 41</v>
      </c>
    </row>
    <row r="46" spans="11:23" x14ac:dyDescent="0.25">
      <c r="K46">
        <v>42</v>
      </c>
      <c r="W46" t="str">
        <f t="shared" si="10"/>
        <v>const char ltr_all[94] = { -93, 0, 1, 2, 3, 4, 5, 6, 7, 8, 9, 10, 11, 12, 13, 14, 15, 16, 17, 18, 19, 20, 21, 22, 23, 24, 25, 26, 27, 28, 29, 30, 31, 32, 33, 34, 35, 36, 37, 38, 39, 40, 41, 42</v>
      </c>
    </row>
    <row r="47" spans="11:23" x14ac:dyDescent="0.25">
      <c r="K47">
        <v>43</v>
      </c>
      <c r="W47" t="str">
        <f t="shared" si="10"/>
        <v>const char ltr_all[94] = { -93, 0, 1, 2, 3, 4, 5, 6, 7, 8, 9, 10, 11, 12, 13, 14, 15, 16, 17, 18, 19, 20, 21, 22, 23, 24, 25, 26, 27, 28, 29, 30, 31, 32, 33, 34, 35, 36, 37, 38, 39, 40, 41, 42, 43</v>
      </c>
    </row>
    <row r="48" spans="11:23" x14ac:dyDescent="0.25">
      <c r="K48">
        <v>44</v>
      </c>
      <c r="W48" t="str">
        <f t="shared" si="10"/>
        <v>const char ltr_all[94] = { -93, 0, 1, 2, 3, 4, 5, 6, 7, 8, 9, 10, 11, 12, 13, 14, 15, 16, 17, 18, 19, 20, 21, 22, 23, 24, 25, 26, 27, 28, 29, 30, 31, 32, 33, 34, 35, 36, 37, 38, 39, 40, 41, 42, 43, 44</v>
      </c>
    </row>
    <row r="49" spans="11:23" x14ac:dyDescent="0.25">
      <c r="K49">
        <v>45</v>
      </c>
      <c r="W49" t="str">
        <f t="shared" si="10"/>
        <v>const char ltr_all[94] = { -93, 0, 1, 2, 3, 4, 5, 6, 7, 8, 9, 10, 11, 12, 13, 14, 15, 16, 17, 18, 19, 20, 21, 22, 23, 24, 25, 26, 27, 28, 29, 30, 31, 32, 33, 34, 35, 36, 37, 38, 39, 40, 41, 42, 43, 44, 45</v>
      </c>
    </row>
    <row r="50" spans="11:23" x14ac:dyDescent="0.25">
      <c r="K50">
        <v>46</v>
      </c>
      <c r="W50" t="str">
        <f t="shared" si="10"/>
        <v>const char ltr_all[94] = { -93, 0, 1, 2, 3, 4, 5, 6, 7, 8, 9, 10, 11, 12, 13, 14, 15, 16, 17, 18, 19, 20, 21, 22, 23, 24, 25, 26, 27, 28, 29, 30, 31, 32, 33, 34, 35, 36, 37, 38, 39, 40, 41, 42, 43, 44, 45, 46</v>
      </c>
    </row>
    <row r="51" spans="11:23" x14ac:dyDescent="0.25">
      <c r="K51">
        <v>47</v>
      </c>
      <c r="W51" t="str">
        <f t="shared" si="10"/>
        <v>const char ltr_all[94] = { -93, 0, 1, 2, 3, 4, 5, 6, 7, 8, 9, 10, 11, 12, 13, 14, 15, 16, 17, 18, 19, 20, 21, 22, 23, 24, 25, 26, 27, 28, 29, 30, 31, 32, 33, 34, 35, 36, 37, 38, 39, 40, 41, 42, 43, 44, 45, 46, 47</v>
      </c>
    </row>
    <row r="52" spans="11:23" x14ac:dyDescent="0.25">
      <c r="K52">
        <v>48</v>
      </c>
      <c r="W52" t="str">
        <f t="shared" si="10"/>
        <v>const char ltr_all[94] = { -93, 0, 1, 2, 3, 4, 5, 6, 7, 8, 9, 10, 11, 12, 13, 14, 15, 16, 17, 18, 19, 20, 21, 22, 23, 24, 25, 26, 27, 28, 29, 30, 31, 32, 33, 34, 35, 36, 37, 38, 39, 40, 41, 42, 43, 44, 45, 46, 47, 48</v>
      </c>
    </row>
    <row r="53" spans="11:23" x14ac:dyDescent="0.25">
      <c r="K53">
        <v>49</v>
      </c>
      <c r="W53" t="str">
        <f t="shared" si="10"/>
        <v>const char ltr_all[94] = { -93, 0, 1, 2, 3, 4, 5, 6, 7, 8, 9, 10, 11, 12, 13, 14, 15, 16, 17, 18, 19, 20, 21, 22, 23, 24, 25, 26, 27, 28, 29, 30, 31, 32, 33, 34, 35, 36, 37, 38, 39, 40, 41, 42, 43, 44, 45, 46, 47, 48, 49</v>
      </c>
    </row>
    <row r="54" spans="11:23" x14ac:dyDescent="0.25">
      <c r="K54">
        <v>50</v>
      </c>
      <c r="W54" t="str">
        <f t="shared" si="10"/>
        <v>const char ltr_all[94] = { -93, 0, 1, 2, 3, 4, 5, 6, 7, 8, 9, 10, 11, 12, 13, 14, 15, 16, 17, 18, 19, 20, 21, 22, 23, 24, 25, 26, 27, 28, 29, 30, 31, 32, 33, 34, 35, 36, 37, 38, 39, 40, 41, 42, 43, 44, 45, 46, 47, 48, 49, 50</v>
      </c>
    </row>
    <row r="55" spans="11:23" x14ac:dyDescent="0.25">
      <c r="K55">
        <v>51</v>
      </c>
      <c r="W55" t="str">
        <f t="shared" si="10"/>
        <v>const char ltr_all[94] = { -93, 0, 1, 2, 3, 4, 5, 6, 7, 8, 9, 10, 11, 12, 13, 14, 15, 16, 17, 18, 19, 20, 21, 22, 23, 24, 25, 26, 27, 28, 29, 30, 31, 32, 33, 34, 35, 36, 37, 38, 39, 40, 41, 42, 43, 44, 45, 46, 47, 48, 49, 50, 51</v>
      </c>
    </row>
    <row r="56" spans="11:23" x14ac:dyDescent="0.25">
      <c r="K56">
        <v>52</v>
      </c>
      <c r="W56" t="str">
        <f t="shared" si="10"/>
        <v>const char ltr_all[94] = { -93, 0, 1, 2, 3, 4, 5, 6, 7, 8, 9, 10, 11, 12, 13, 14, 15, 16, 17, 18, 19, 20, 21, 22, 23, 24, 25, 26, 27, 28, 29, 30, 31, 32, 33, 34, 35, 36, 37, 38, 39, 40, 41, 42, 43, 44, 45, 46, 47, 48, 49, 50, 51, 52</v>
      </c>
    </row>
    <row r="57" spans="11:23" x14ac:dyDescent="0.25">
      <c r="K57">
        <v>53</v>
      </c>
      <c r="W57" t="str">
        <f t="shared" si="10"/>
        <v>const char ltr_all[94] = { -93, 0, 1, 2, 3, 4, 5, 6, 7, 8, 9, 10, 11, 12, 13, 14, 15, 16, 17, 18, 19, 20, 21, 22, 23, 24, 25, 26, 27, 28, 29, 30, 31, 32, 33, 34, 35, 36, 37, 38, 39, 40, 41, 42, 43, 44, 45, 46, 47, 48, 49, 50, 51, 52, 53</v>
      </c>
    </row>
    <row r="58" spans="11:23" x14ac:dyDescent="0.25">
      <c r="K58">
        <v>54</v>
      </c>
      <c r="W58" t="str">
        <f t="shared" si="10"/>
        <v>const char ltr_all[94] = { -93, 0, 1, 2, 3, 4, 5, 6, 7, 8, 9, 10, 11, 12, 13, 14, 15, 16, 17, 18, 19, 20, 21, 22, 23, 24, 25, 26, 27, 28, 29, 30, 31, 32, 33, 34, 35, 36, 37, 38, 39, 40, 41, 42, 43, 44, 45, 46, 47, 48, 49, 50, 51, 52, 53, 54</v>
      </c>
    </row>
    <row r="59" spans="11:23" x14ac:dyDescent="0.25">
      <c r="K59">
        <v>55</v>
      </c>
      <c r="W59" t="str">
        <f t="shared" si="10"/>
        <v>const char ltr_all[94] = { -93, 0, 1, 2, 3, 4, 5, 6, 7, 8, 9, 10, 11, 12, 13, 14, 15, 16, 17, 18, 19, 20, 21, 22, 23, 24, 25, 26, 27, 28, 29, 30, 31, 32, 33, 34, 35, 36, 37, 38, 39, 40, 41, 42, 43, 44, 45, 46, 47, 48, 49, 50, 51, 52, 53, 54, 55</v>
      </c>
    </row>
    <row r="60" spans="11:23" x14ac:dyDescent="0.25">
      <c r="K60">
        <v>56</v>
      </c>
      <c r="W60" t="str">
        <f t="shared" si="10"/>
        <v>const char ltr_all[94] = { -93, 0, 1, 2, 3, 4, 5, 6, 7, 8, 9, 10, 11, 12, 13, 14, 15, 16, 17, 18, 19, 20, 21, 22, 23, 24, 25, 26, 27, 28, 29, 30, 31, 32, 33, 34, 35, 36, 37, 38, 39, 40, 41, 42, 43, 44, 45, 46, 47, 48, 49, 50, 51, 52, 53, 54, 55, 56</v>
      </c>
    </row>
    <row r="61" spans="11:23" x14ac:dyDescent="0.25">
      <c r="K61">
        <v>57</v>
      </c>
      <c r="W61" t="str">
        <f t="shared" si="10"/>
        <v>const char ltr_all[94] = { -93, 0, 1, 2, 3, 4, 5, 6, 7, 8, 9, 10, 11, 12, 13, 14, 15, 16, 17, 18, 19, 20, 21, 22, 23, 24, 25, 26, 27, 28, 29, 30, 31, 32, 33, 34, 35, 36, 37, 38, 39, 40, 41, 42, 43, 44, 45, 46, 47, 48, 49, 50, 51, 52, 53, 54, 55, 56, 57</v>
      </c>
    </row>
    <row r="62" spans="11:23" x14ac:dyDescent="0.25">
      <c r="K62">
        <v>58</v>
      </c>
      <c r="W62" t="str">
        <f t="shared" si="10"/>
        <v>const char ltr_all[94] = { -93, 0, 1, 2, 3, 4, 5, 6, 7, 8, 9, 10, 11, 12, 13, 14, 15, 16, 17, 18, 19, 20, 21, 22, 23, 24, 25, 26, 27, 28, 29, 30, 31, 32, 33, 34, 35, 36, 37, 38, 39, 40, 41, 42, 43, 44, 45, 46, 47, 48, 49, 50, 51, 52, 53, 54, 55, 56, 57, 58</v>
      </c>
    </row>
    <row r="63" spans="11:23" x14ac:dyDescent="0.25">
      <c r="K63">
        <v>59</v>
      </c>
      <c r="W63" t="str">
        <f t="shared" si="10"/>
        <v>const char ltr_all[94] = { -93, 0, 1, 2, 3, 4, 5, 6, 7, 8, 9, 10, 11, 12, 13, 14, 15, 16, 17, 18, 19, 20, 21, 22, 23, 24, 25, 26, 27, 28, 29, 30, 31, 32, 33, 34, 35, 36, 37, 38, 39, 40, 41, 42, 43, 44, 45, 46, 47, 48, 49, 50, 51, 52, 53, 54, 55, 56, 57, 58, 59</v>
      </c>
    </row>
    <row r="64" spans="11:23" x14ac:dyDescent="0.25">
      <c r="K64">
        <v>60</v>
      </c>
      <c r="W64" t="str">
        <f t="shared" si="10"/>
        <v>const char ltr_all[94] = { -93, 0, 1, 2, 3, 4, 5, 6, 7, 8, 9, 10, 11, 12, 13, 14, 15, 16, 17, 18, 19, 20, 21, 22, 23, 24, 25, 26, 27, 28, 29, 30, 31, 32, 33, 34, 35, 36, 37, 38, 39, 40, 41, 42, 43, 44, 45, 46, 47, 48, 49, 50, 51, 52, 53, 54, 55, 56, 57, 58, 59, 60</v>
      </c>
    </row>
    <row r="65" spans="11:23" x14ac:dyDescent="0.25">
      <c r="K65">
        <v>61</v>
      </c>
      <c r="W65" t="str">
        <f t="shared" si="10"/>
        <v>const char ltr_all[94] = { -93, 0, 1, 2, 3, 4, 5, 6, 7, 8, 9, 10, 11, 12, 13, 14, 15, 16, 17, 18, 19, 20, 21, 22, 23, 24, 25, 26, 27, 28, 29, 30, 31, 32, 33, 34, 35, 36, 37, 38, 39, 40, 41, 42, 43, 44, 45, 46, 47, 48, 49, 50, 51, 52, 53, 54, 55, 56, 57, 58, 59, 60, 61</v>
      </c>
    </row>
    <row r="66" spans="11:23" x14ac:dyDescent="0.25">
      <c r="K66">
        <v>62</v>
      </c>
      <c r="W66" t="str">
        <f t="shared" si="10"/>
        <v>const char ltr_all[94] = { -93, 0, 1, 2, 3, 4, 5, 6, 7, 8, 9, 10, 11, 12, 13, 14, 15, 16, 17, 18, 19, 20, 21, 22, 23, 24, 25, 26, 27, 28, 29, 30, 31, 32, 33, 34, 35, 36, 37, 38, 39, 40, 41, 42, 43, 44, 45, 46, 47, 48, 49, 50, 51, 52, 53, 54, 55, 56, 57, 58, 59, 60, 61, 62</v>
      </c>
    </row>
    <row r="67" spans="11:23" x14ac:dyDescent="0.25">
      <c r="K67">
        <v>63</v>
      </c>
      <c r="W67" t="str">
        <f t="shared" si="10"/>
        <v>const char ltr_all[94] = { -93, 0, 1, 2, 3, 4, 5, 6, 7, 8, 9, 10, 11, 12, 13, 14, 15, 16, 17, 18, 19, 20, 21, 22, 23, 24, 25, 26, 27, 28, 29, 30, 31, 32, 33, 34, 35, 36, 37, 38, 39, 40, 41, 42, 43, 44, 45, 46, 47, 48, 49, 50, 51, 52, 53, 54, 55, 56, 57, 58, 59, 60, 61, 62, 63</v>
      </c>
    </row>
    <row r="68" spans="11:23" x14ac:dyDescent="0.25">
      <c r="K68">
        <v>64</v>
      </c>
      <c r="W68" t="str">
        <f t="shared" si="10"/>
        <v>const char ltr_all[94] = { -93, 0, 1, 2, 3, 4, 5, 6, 7, 8, 9, 10, 11, 12, 13, 14, 15, 16, 17, 18, 19, 20, 21, 22, 23, 24, 25, 26, 27, 28, 29, 30, 31, 32, 33, 34, 35, 36, 37, 38, 39, 40, 41, 42, 43, 44, 45, 46, 47, 48, 49, 50, 51, 52, 53, 54, 55, 56, 57, 58, 59, 60, 61, 62, 63, 64</v>
      </c>
    </row>
    <row r="69" spans="11:23" x14ac:dyDescent="0.25">
      <c r="K69">
        <v>65</v>
      </c>
      <c r="W69" t="str">
        <f t="shared" si="10"/>
        <v>const char ltr_all[94] = { -93, 0, 1, 2, 3, 4, 5, 6, 7, 8, 9, 10, 11, 12, 13, 14, 15, 16, 17, 18, 19, 20, 21, 22, 23, 24, 25, 26, 27, 28, 29, 30, 31, 32, 33, 34, 35, 36, 37, 38, 39, 40, 41, 42, 43, 44, 45, 46, 47, 48, 49, 50, 51, 52, 53, 54, 55, 56, 57, 58, 59, 60, 61, 62, 63, 64, 65</v>
      </c>
    </row>
    <row r="70" spans="11:23" x14ac:dyDescent="0.25">
      <c r="K70">
        <v>66</v>
      </c>
      <c r="W70" t="str">
        <f t="shared" si="10"/>
        <v>const char ltr_all[94] = { -93, 0, 1, 2, 3, 4, 5, 6, 7, 8, 9, 10, 11, 12, 13, 14, 15, 16, 17, 18, 19, 20, 21, 22, 23, 24, 25, 26, 27, 28, 29, 30, 31, 32, 33, 34, 35, 36, 37, 38, 39, 40, 41, 42, 43, 44, 45, 46, 47, 48, 49, 50, 51, 52, 53, 54, 55, 56, 57, 58, 59, 60, 61, 62, 63, 64, 65, 66</v>
      </c>
    </row>
    <row r="71" spans="11:23" x14ac:dyDescent="0.25">
      <c r="K71">
        <v>67</v>
      </c>
      <c r="W71" t="str">
        <f t="shared" si="10"/>
        <v>const char ltr_all[94] = { -93, 0, 1, 2, 3, 4, 5, 6, 7, 8, 9, 10, 11, 12, 13, 14, 15, 16, 17, 18, 19, 20, 21, 22, 23, 24, 25, 26, 27, 28, 29, 30, 31, 32, 33, 34, 35, 36, 37, 38, 39, 40, 41, 42, 43, 44, 45, 46, 47, 48, 49, 50, 51, 52, 53, 54, 55, 56, 57, 58, 59, 60, 61, 62, 63, 64, 65, 66, 67</v>
      </c>
    </row>
    <row r="72" spans="11:23" x14ac:dyDescent="0.25">
      <c r="K72">
        <v>68</v>
      </c>
      <c r="W72" t="str">
        <f t="shared" si="10"/>
        <v>const char ltr_all[94] = { -93, 0, 1, 2, 3, 4, 5, 6, 7, 8, 9, 10, 11, 12, 13, 14, 15, 16, 17, 18, 19, 20, 21, 22, 23, 24, 25, 26, 27, 28, 29, 30, 31, 32, 33, 34, 35, 36, 37, 38, 39, 40, 41, 42, 43, 44, 45, 46, 47, 48, 49, 50, 51, 52, 53, 54, 55, 56, 57, 58, 59, 60, 61, 62, 63, 64, 65, 66, 67, 68</v>
      </c>
    </row>
    <row r="73" spans="11:23" x14ac:dyDescent="0.25">
      <c r="K73">
        <v>69</v>
      </c>
      <c r="W73" t="str">
        <f t="shared" si="10"/>
        <v>const char ltr_all[94] = { -93, 0, 1, 2, 3, 4, 5, 6, 7, 8, 9, 10, 11, 12, 13, 14, 15, 16, 17, 18, 19, 20, 21, 22, 23, 24, 25, 26, 27, 28, 29, 30, 31, 32, 33, 34, 35, 36, 37, 38, 39, 40, 41, 42, 43, 44, 45, 46, 47, 48, 49, 50, 51, 52, 53, 54, 55, 56, 57, 58, 59, 60, 61, 62, 63, 64, 65, 66, 67, 68, 69</v>
      </c>
    </row>
    <row r="74" spans="11:23" x14ac:dyDescent="0.25">
      <c r="K74">
        <v>70</v>
      </c>
      <c r="W74" t="str">
        <f t="shared" si="10"/>
        <v>const char ltr_all[94] = { -93, 0, 1, 2, 3, 4, 5, 6, 7, 8, 9, 10, 11, 12, 13, 14, 15, 16, 17, 18, 19, 20, 21, 22, 23, 24, 25, 26, 27, 28, 29, 30, 31, 32, 33, 34, 35, 36, 37, 38, 39, 40, 41, 42, 43, 44, 45, 46, 47, 48, 49, 50, 51, 52, 53, 54, 55, 56, 57, 58, 59, 60, 61, 62, 63, 64, 65, 66, 67, 68, 69, 70</v>
      </c>
    </row>
    <row r="75" spans="11:23" x14ac:dyDescent="0.25">
      <c r="K75">
        <v>71</v>
      </c>
      <c r="W75" t="str">
        <f t="shared" si="10"/>
        <v>const char ltr_all[94] = { -93, 0, 1, 2, 3, 4, 5, 6, 7, 8, 9, 10, 11, 12, 13, 14, 15, 16, 17, 18, 19, 20, 21, 22, 23, 24, 25, 26, 27, 28, 29, 30, 31, 32, 33, 34, 35, 36, 37, 38, 39, 40, 41, 42, 43, 44, 45, 46, 47, 48, 49, 50, 51, 52, 53, 54, 55, 56, 57, 58, 59, 60, 61, 62, 63, 64, 65, 66, 67, 68, 69, 70, 71</v>
      </c>
    </row>
    <row r="76" spans="11:23" x14ac:dyDescent="0.25">
      <c r="K76">
        <v>72</v>
      </c>
      <c r="W76" t="str">
        <f t="shared" si="10"/>
        <v>const char ltr_all[94] = { -93, 0, 1, 2, 3, 4, 5, 6, 7, 8, 9, 10, 11, 12, 13, 14, 15, 16, 17, 18, 19, 20, 21, 22, 23, 24, 25, 26, 27, 28, 29, 30, 31, 32, 33, 34, 35, 36, 37, 38, 39, 40, 41, 42, 43, 44, 45, 46, 47, 48, 49, 50, 51, 52, 53, 54, 55, 56, 57, 58, 59, 60, 61, 62, 63, 64, 65, 66, 67, 68, 69, 70, 71, 72</v>
      </c>
    </row>
    <row r="77" spans="11:23" x14ac:dyDescent="0.25">
      <c r="K77">
        <v>73</v>
      </c>
      <c r="W77" t="str">
        <f t="shared" si="10"/>
        <v>const char ltr_all[94] = { -93, 0, 1, 2, 3, 4, 5, 6, 7, 8, 9, 10, 11, 12, 13, 14, 15, 16, 17, 18, 19, 20, 21, 22, 23, 24, 25, 26, 27, 28, 29, 30, 31, 32, 33, 34, 35, 36, 37, 38, 39, 40, 41, 42, 43, 44, 45, 46, 47, 48, 49, 50, 51, 52, 53, 54, 55, 56, 57, 58, 59, 60, 61, 62, 63, 64, 65, 66, 67, 68, 69, 70, 71, 72, 73</v>
      </c>
    </row>
    <row r="78" spans="11:23" x14ac:dyDescent="0.25">
      <c r="K78">
        <v>74</v>
      </c>
      <c r="W78" t="str">
        <f t="shared" si="10"/>
        <v>const char ltr_all[94] = { -93, 0, 1, 2, 3, 4, 5, 6, 7, 8, 9, 10, 11, 12, 13, 14, 15, 16, 17, 18, 19, 20, 21, 22, 23, 24, 25, 26, 27, 28, 29, 30, 31, 32, 33, 34, 35, 36, 37, 38, 39, 40, 41, 42, 43, 44, 45, 46, 47, 48, 49, 50, 51, 52, 53, 54, 55, 56, 57, 58, 59, 60, 61, 62, 63, 64, 65, 66, 67, 68, 69, 70, 71, 72, 73, 74</v>
      </c>
    </row>
    <row r="79" spans="11:23" x14ac:dyDescent="0.25">
      <c r="K79">
        <v>75</v>
      </c>
      <c r="W79" t="str">
        <f t="shared" si="10"/>
        <v>const char ltr_all[94] = { -93, 0, 1, 2, 3, 4, 5, 6, 7, 8, 9, 10, 11, 12, 13, 14, 15, 16, 17, 18, 19, 20, 21, 22, 23, 24, 25, 26, 27, 28, 29, 30, 31, 32, 33, 34, 35, 36, 37, 38, 39, 40, 41, 42, 43, 44, 45, 46, 47, 48, 49, 50, 51, 52, 53, 54, 55, 56, 57, 58, 59, 60, 61, 62, 63, 64, 65, 66, 67, 68, 69, 70, 71, 72, 73, 74, 75</v>
      </c>
    </row>
    <row r="80" spans="11:23" x14ac:dyDescent="0.25">
      <c r="K80">
        <v>76</v>
      </c>
      <c r="W80" t="str">
        <f t="shared" si="10"/>
        <v>const char ltr_all[94] = { -93, 0, 1, 2, 3, 4, 5, 6, 7, 8, 9, 10, 11, 12, 13, 14, 15, 16, 17, 18, 19, 20, 21, 22, 23, 24, 25, 26, 27, 28, 29, 30, 31, 32, 33, 34, 35, 36, 37, 38, 39, 40, 41, 42, 43, 44, 45, 46, 47, 48, 49, 50, 51, 52, 53, 54, 55, 56, 57, 58, 59, 60, 61, 62, 63, 64, 65, 66, 67, 68, 69, 70, 71, 72, 73, 74, 75, 76</v>
      </c>
    </row>
    <row r="81" spans="11:23" x14ac:dyDescent="0.25">
      <c r="K81">
        <v>77</v>
      </c>
      <c r="W81" t="str">
        <f t="shared" si="10"/>
        <v>const char ltr_all[94] = { -93, 0, 1, 2, 3, 4, 5, 6, 7, 8, 9, 10, 11, 12, 13, 14, 15, 16, 17, 18, 19, 20, 21, 22, 23, 24, 25, 26, 27, 28, 29, 30, 31, 32, 33, 34, 35, 36, 37, 38, 39, 40, 41, 42, 43, 44, 45, 46, 47, 48, 49, 50, 51, 52, 53, 54, 55, 56, 57, 58, 59, 60, 61, 62, 63, 64, 65, 66, 67, 68, 69, 70, 71, 72, 73, 74, 75, 76, 77</v>
      </c>
    </row>
    <row r="82" spans="11:23" x14ac:dyDescent="0.25">
      <c r="K82">
        <v>78</v>
      </c>
      <c r="W82" t="str">
        <f t="shared" si="10"/>
        <v>const char ltr_all[94] = { -93, 0, 1, 2, 3, 4, 5, 6, 7, 8, 9, 10, 11, 12, 13, 14, 15, 16, 17, 18, 19, 20, 21, 22, 23, 24, 25, 26, 27, 28, 29, 30, 31, 32, 33, 34, 35, 36, 37, 38, 39, 40, 41, 42, 43, 44, 45, 46, 47, 48, 49, 50, 51, 52, 53, 54, 55, 56, 57, 58, 59, 60, 61, 62, 63, 64, 65, 66, 67, 68, 69, 70, 71, 72, 73, 74, 75, 76, 77, 78</v>
      </c>
    </row>
    <row r="83" spans="11:23" x14ac:dyDescent="0.25">
      <c r="K83">
        <v>79</v>
      </c>
      <c r="W83" t="str">
        <f t="shared" si="10"/>
        <v>const char ltr_all[94] = { -93, 0, 1, 2, 3, 4, 5, 6, 7, 8, 9, 10, 11, 12, 13, 14, 15, 16, 17, 18, 19, 20, 21, 22, 23, 24, 25, 26, 27, 28, 29, 30, 31, 32, 33, 34, 35, 36, 37, 38, 39, 40, 41, 42, 43, 44, 45, 46, 47, 48, 49, 50, 51, 52, 53, 54, 55, 56, 57, 58, 59, 60, 61, 62, 63, 64, 65, 66, 67, 68, 69, 70, 71, 72, 73, 74, 75, 76, 77, 78, 79</v>
      </c>
    </row>
    <row r="84" spans="11:23" x14ac:dyDescent="0.25">
      <c r="K84">
        <v>80</v>
      </c>
      <c r="W84"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v>
      </c>
    </row>
    <row r="85" spans="11:23" x14ac:dyDescent="0.25">
      <c r="K85">
        <v>81</v>
      </c>
      <c r="W85"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v>
      </c>
    </row>
    <row r="86" spans="11:23" x14ac:dyDescent="0.25">
      <c r="K86">
        <v>82</v>
      </c>
      <c r="W86"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 82</v>
      </c>
    </row>
    <row r="87" spans="11:23" x14ac:dyDescent="0.25">
      <c r="K87">
        <v>83</v>
      </c>
      <c r="W87"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 82, 83</v>
      </c>
    </row>
    <row r="88" spans="11:23" x14ac:dyDescent="0.25">
      <c r="K88">
        <v>84</v>
      </c>
      <c r="W88"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 82, 83, 84</v>
      </c>
    </row>
    <row r="89" spans="11:23" x14ac:dyDescent="0.25">
      <c r="K89">
        <v>85</v>
      </c>
      <c r="W89"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 82, 83, 84, 85</v>
      </c>
    </row>
    <row r="90" spans="11:23" x14ac:dyDescent="0.25">
      <c r="K90">
        <v>86</v>
      </c>
      <c r="W90"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 82, 83, 84, 85, 86</v>
      </c>
    </row>
    <row r="91" spans="11:23" x14ac:dyDescent="0.25">
      <c r="K91">
        <v>87</v>
      </c>
      <c r="W91" t="str">
        <f t="shared" si="10"/>
        <v>const char ltr_all[94] = { -93, 0, 1, 2, 3, 4, 5, 6, 7, 8, 9, 10, 11, 12, 13, 14, 15, 16, 17, 18, 19, 20, 21, 22, 23, 24, 25, 26, 27, 28, 29, 30, 31, 32, 33, 34, 35, 36, 37, 38, 39, 40, 41, 42, 43, 44, 45, 46, 47, 48, 49, 50, 51, 52, 53, 54, 55, 56, 57, 58, 59, 60, 61, 62, 63, 64, 65, 66, 67, 68, 69, 70, 71, 72, 73, 74, 75, 76, 77, 78, 79, 80, 81, 82, 83, 84, 85, 86, 87</v>
      </c>
    </row>
    <row r="92" spans="11:23" x14ac:dyDescent="0.25">
      <c r="K92">
        <v>88</v>
      </c>
      <c r="W92" t="str">
        <f t="shared" ref="W92:W96" si="11">W91&amp;", "&amp;K92</f>
        <v>const char ltr_all[94] = { -93, 0, 1, 2, 3, 4, 5, 6, 7, 8, 9, 10, 11, 12, 13, 14, 15, 16, 17, 18, 19, 20, 21, 22, 23, 24, 25, 26, 27, 28, 29, 30, 31, 32, 33, 34, 35, 36, 37, 38, 39, 40, 41, 42, 43, 44, 45, 46, 47, 48, 49, 50, 51, 52, 53, 54, 55, 56, 57, 58, 59, 60, 61, 62, 63, 64, 65, 66, 67, 68, 69, 70, 71, 72, 73, 74, 75, 76, 77, 78, 79, 80, 81, 82, 83, 84, 85, 86, 87, 88</v>
      </c>
    </row>
    <row r="93" spans="11:23" x14ac:dyDescent="0.25">
      <c r="K93">
        <v>89</v>
      </c>
      <c r="W93" t="str">
        <f t="shared" si="11"/>
        <v>const char ltr_all[94] = { -93, 0, 1, 2, 3, 4, 5, 6, 7, 8, 9, 10, 11, 12, 13, 14, 15, 16, 17, 18, 19, 20, 21, 22, 23, 24, 25, 26, 27, 28, 29, 30, 31, 32, 33, 34, 35, 36, 37, 38, 39, 40, 41, 42, 43, 44, 45, 46, 47, 48, 49, 50, 51, 52, 53, 54, 55, 56, 57, 58, 59, 60, 61, 62, 63, 64, 65, 66, 67, 68, 69, 70, 71, 72, 73, 74, 75, 76, 77, 78, 79, 80, 81, 82, 83, 84, 85, 86, 87, 88, 89</v>
      </c>
    </row>
    <row r="94" spans="11:23" x14ac:dyDescent="0.25">
      <c r="K94">
        <v>90</v>
      </c>
      <c r="W94" t="str">
        <f t="shared" si="11"/>
        <v>const char ltr_all[94] = { -93, 0, 1, 2, 3, 4, 5, 6, 7, 8, 9, 10, 11, 12, 13, 14, 15, 16, 17, 18, 19, 20, 21, 22, 23, 24, 25, 26, 27, 28, 29, 30, 31, 32, 33, 34, 35, 36, 37, 38, 39, 40, 41, 42, 43, 44, 45, 46, 47, 48, 49, 50, 51, 52, 53, 54, 55, 56, 57, 58, 59, 60, 61, 62, 63, 64, 65, 66, 67, 68, 69, 70, 71, 72, 73, 74, 75, 76, 77, 78, 79, 80, 81, 82, 83, 84, 85, 86, 87, 88, 89, 90</v>
      </c>
    </row>
    <row r="95" spans="11:23" x14ac:dyDescent="0.25">
      <c r="K95">
        <v>91</v>
      </c>
      <c r="W95" t="str">
        <f t="shared" si="11"/>
        <v>const char ltr_all[94] = { -93, 0, 1, 2, 3, 4, 5, 6, 7, 8, 9, 10, 11, 12, 13, 14, 15, 16, 17, 18, 19, 20, 21, 22, 23, 24, 25, 26, 27, 28, 29, 30, 31, 32, 33, 34, 35, 36, 37, 38, 39, 40, 41, 42, 43, 44, 45, 46, 47, 48, 49, 50, 51, 52, 53, 54, 55, 56, 57, 58, 59, 60, 61, 62, 63, 64, 65, 66, 67, 68, 69, 70, 71, 72, 73, 74, 75, 76, 77, 78, 79, 80, 81, 82, 83, 84, 85, 86, 87, 88, 89, 90, 91</v>
      </c>
    </row>
    <row r="96" spans="11:23" x14ac:dyDescent="0.25">
      <c r="K96">
        <v>92</v>
      </c>
      <c r="W96" t="str">
        <f t="shared" si="11"/>
        <v>const char ltr_all[94] = { -93, 0, 1, 2, 3, 4, 5, 6, 7, 8, 9, 10, 11, 12, 13, 14, 15, 16, 17, 18, 19, 20, 21, 22, 23, 24, 25, 26, 27, 28, 29, 30, 31, 32, 33, 34, 35, 36, 37, 38, 39, 40, 41, 42, 43, 44, 45, 46, 47, 48, 49, 50, 51, 52, 53, 54, 55, 56, 57, 58, 59, 60, 61, 62, 63, 64, 65, 66, 67, 68, 69, 70, 71, 72, 73, 74, 75, 76, 77, 78, 79, 80, 81, 82, 83, 84, 85, 86, 87, 88, 89, 90, 91, 92</v>
      </c>
    </row>
  </sheetData>
  <sortState ref="A21:A35">
    <sortCondition ref="A20"/>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6"/>
  <sheetViews>
    <sheetView topLeftCell="H48" workbookViewId="0">
      <selection activeCell="I55" sqref="I55"/>
    </sheetView>
  </sheetViews>
  <sheetFormatPr defaultColWidth="8.85546875" defaultRowHeight="15" x14ac:dyDescent="0.25"/>
  <cols>
    <col min="1" max="1" width="23.7109375" bestFit="1" customWidth="1"/>
    <col min="2" max="2" width="13" bestFit="1" customWidth="1"/>
    <col min="3" max="3" width="7.7109375" bestFit="1" customWidth="1"/>
    <col min="4" max="4" width="12.28515625" bestFit="1" customWidth="1"/>
    <col min="5" max="5" width="20.85546875" bestFit="1" customWidth="1"/>
    <col min="6" max="6" width="12.85546875" bestFit="1" customWidth="1"/>
    <col min="7" max="7" width="24.42578125" bestFit="1" customWidth="1"/>
    <col min="9" max="9" width="121.85546875" bestFit="1" customWidth="1"/>
    <col min="11" max="11" width="18" bestFit="1" customWidth="1"/>
    <col min="12" max="12" width="17.42578125" bestFit="1" customWidth="1"/>
    <col min="13" max="13" width="20.7109375" bestFit="1" customWidth="1"/>
  </cols>
  <sheetData>
    <row r="1" spans="1:7" x14ac:dyDescent="0.25">
      <c r="A1" s="10" t="s">
        <v>77</v>
      </c>
    </row>
    <row r="2" spans="1:7" ht="18" thickBot="1" x14ac:dyDescent="0.35">
      <c r="A2" s="9" t="s">
        <v>76</v>
      </c>
    </row>
    <row r="3" spans="1:7" ht="18" thickBot="1" x14ac:dyDescent="0.3">
      <c r="A3" s="6" t="s">
        <v>30</v>
      </c>
      <c r="B3" s="6" t="s">
        <v>31</v>
      </c>
      <c r="C3" s="6" t="s">
        <v>32</v>
      </c>
      <c r="D3" s="6" t="s">
        <v>33</v>
      </c>
      <c r="E3" s="6" t="s">
        <v>34</v>
      </c>
      <c r="F3" s="6" t="s">
        <v>35</v>
      </c>
      <c r="G3" s="6" t="s">
        <v>36</v>
      </c>
    </row>
    <row r="4" spans="1:7" ht="18" thickBot="1" x14ac:dyDescent="0.3">
      <c r="A4" s="7" t="s">
        <v>37</v>
      </c>
      <c r="B4" s="7" t="s">
        <v>38</v>
      </c>
      <c r="C4" s="7">
        <v>4</v>
      </c>
      <c r="D4" s="7">
        <v>8</v>
      </c>
      <c r="E4" s="7" t="s">
        <v>39</v>
      </c>
      <c r="F4" s="7" t="s">
        <v>40</v>
      </c>
      <c r="G4" s="7" t="s">
        <v>41</v>
      </c>
    </row>
    <row r="5" spans="1:7" ht="18" thickBot="1" x14ac:dyDescent="0.3">
      <c r="A5" s="8" t="s">
        <v>42</v>
      </c>
      <c r="B5" s="8" t="s">
        <v>38</v>
      </c>
      <c r="C5" s="8">
        <v>3</v>
      </c>
      <c r="D5" s="8">
        <v>8</v>
      </c>
      <c r="E5" s="8" t="s">
        <v>43</v>
      </c>
      <c r="F5" s="8" t="s">
        <v>44</v>
      </c>
      <c r="G5" s="8" t="s">
        <v>45</v>
      </c>
    </row>
    <row r="6" spans="1:7" ht="18" thickBot="1" x14ac:dyDescent="0.3">
      <c r="A6" s="7" t="s">
        <v>46</v>
      </c>
      <c r="B6" s="7" t="s">
        <v>38</v>
      </c>
      <c r="C6" s="7">
        <v>3</v>
      </c>
      <c r="D6" s="7">
        <v>8</v>
      </c>
      <c r="E6" s="7" t="s">
        <v>43</v>
      </c>
      <c r="F6" s="7" t="s">
        <v>44</v>
      </c>
      <c r="G6" s="7" t="s">
        <v>45</v>
      </c>
    </row>
    <row r="7" spans="1:7" ht="18" thickBot="1" x14ac:dyDescent="0.3">
      <c r="A7" s="8" t="s">
        <v>47</v>
      </c>
      <c r="B7" s="8" t="s">
        <v>38</v>
      </c>
      <c r="C7" s="8">
        <v>3</v>
      </c>
      <c r="D7" s="8">
        <v>8</v>
      </c>
      <c r="E7" s="8" t="s">
        <v>43</v>
      </c>
      <c r="F7" s="8" t="s">
        <v>44</v>
      </c>
      <c r="G7" s="8" t="s">
        <v>48</v>
      </c>
    </row>
    <row r="8" spans="1:7" ht="18" thickBot="1" x14ac:dyDescent="0.3">
      <c r="A8" s="7" t="s">
        <v>49</v>
      </c>
      <c r="B8" s="7" t="s">
        <v>38</v>
      </c>
      <c r="C8" s="7">
        <v>3</v>
      </c>
      <c r="D8" s="7">
        <v>8</v>
      </c>
      <c r="E8" s="7" t="s">
        <v>50</v>
      </c>
      <c r="F8" s="7" t="s">
        <v>44</v>
      </c>
      <c r="G8" s="7" t="s">
        <v>48</v>
      </c>
    </row>
    <row r="9" spans="1:7" ht="18" thickBot="1" x14ac:dyDescent="0.3">
      <c r="A9" s="8" t="s">
        <v>51</v>
      </c>
      <c r="B9" s="8" t="s">
        <v>38</v>
      </c>
      <c r="C9" s="8">
        <v>3</v>
      </c>
      <c r="D9" s="8">
        <v>8</v>
      </c>
      <c r="E9" s="8" t="s">
        <v>43</v>
      </c>
      <c r="F9" s="8" t="s">
        <v>44</v>
      </c>
      <c r="G9" s="8" t="s">
        <v>48</v>
      </c>
    </row>
    <row r="10" spans="1:7" ht="18" thickBot="1" x14ac:dyDescent="0.3">
      <c r="A10" s="7" t="s">
        <v>52</v>
      </c>
      <c r="B10" s="7" t="s">
        <v>38</v>
      </c>
      <c r="C10" s="7">
        <v>4</v>
      </c>
      <c r="D10" s="7">
        <v>8</v>
      </c>
      <c r="E10" s="7" t="s">
        <v>53</v>
      </c>
      <c r="F10" s="7" t="s">
        <v>54</v>
      </c>
      <c r="G10" s="7" t="s">
        <v>55</v>
      </c>
    </row>
    <row r="11" spans="1:7" ht="18" thickBot="1" x14ac:dyDescent="0.3">
      <c r="A11" s="8" t="s">
        <v>56</v>
      </c>
      <c r="B11" s="8" t="s">
        <v>38</v>
      </c>
      <c r="C11" s="8">
        <v>3</v>
      </c>
      <c r="D11" s="8">
        <v>8</v>
      </c>
      <c r="E11" s="8" t="s">
        <v>50</v>
      </c>
      <c r="F11" s="8" t="s">
        <v>57</v>
      </c>
      <c r="G11" s="8" t="s">
        <v>58</v>
      </c>
    </row>
    <row r="12" spans="1:7" ht="18" thickBot="1" x14ac:dyDescent="0.3">
      <c r="A12" s="7" t="s">
        <v>59</v>
      </c>
      <c r="B12" s="7" t="s">
        <v>38</v>
      </c>
      <c r="C12" s="7">
        <v>3</v>
      </c>
      <c r="D12" s="7">
        <v>8</v>
      </c>
      <c r="E12" s="7" t="s">
        <v>43</v>
      </c>
      <c r="F12" s="7" t="s">
        <v>57</v>
      </c>
      <c r="G12" s="7" t="s">
        <v>58</v>
      </c>
    </row>
    <row r="13" spans="1:7" ht="18" thickBot="1" x14ac:dyDescent="0.3">
      <c r="A13" s="8" t="s">
        <v>60</v>
      </c>
      <c r="B13" s="8" t="s">
        <v>38</v>
      </c>
      <c r="C13" s="8">
        <v>4</v>
      </c>
      <c r="D13" s="8">
        <v>7</v>
      </c>
      <c r="E13" s="8" t="s">
        <v>61</v>
      </c>
      <c r="F13" s="8" t="s">
        <v>62</v>
      </c>
      <c r="G13" s="8" t="s">
        <v>58</v>
      </c>
    </row>
    <row r="14" spans="1:7" ht="18" thickBot="1" x14ac:dyDescent="0.3">
      <c r="A14" s="7" t="s">
        <v>63</v>
      </c>
      <c r="B14" s="7" t="s">
        <v>38</v>
      </c>
      <c r="C14" s="7">
        <v>4</v>
      </c>
      <c r="D14" s="7">
        <v>8</v>
      </c>
      <c r="E14" s="7" t="s">
        <v>64</v>
      </c>
      <c r="F14" s="7" t="s">
        <v>65</v>
      </c>
      <c r="G14" s="7" t="s">
        <v>58</v>
      </c>
    </row>
    <row r="15" spans="1:7" ht="18" thickBot="1" x14ac:dyDescent="0.3">
      <c r="A15" s="8" t="s">
        <v>66</v>
      </c>
      <c r="B15" s="8" t="s">
        <v>38</v>
      </c>
      <c r="C15" s="8">
        <v>4</v>
      </c>
      <c r="D15" s="8">
        <v>8</v>
      </c>
      <c r="E15" s="8" t="s">
        <v>58</v>
      </c>
      <c r="F15" s="8" t="s">
        <v>58</v>
      </c>
      <c r="G15" s="8" t="s">
        <v>58</v>
      </c>
    </row>
    <row r="16" spans="1:7" ht="18" thickBot="1" x14ac:dyDescent="0.3">
      <c r="A16" s="7" t="s">
        <v>67</v>
      </c>
      <c r="B16" s="7" t="s">
        <v>68</v>
      </c>
      <c r="C16" s="7">
        <v>3</v>
      </c>
      <c r="D16" s="7">
        <v>8</v>
      </c>
      <c r="E16" s="7" t="s">
        <v>69</v>
      </c>
      <c r="F16" s="7" t="s">
        <v>70</v>
      </c>
      <c r="G16" s="7" t="s">
        <v>71</v>
      </c>
    </row>
    <row r="17" spans="1:9" ht="18" thickBot="1" x14ac:dyDescent="0.3">
      <c r="A17" s="8" t="s">
        <v>72</v>
      </c>
      <c r="B17" s="8" t="s">
        <v>68</v>
      </c>
      <c r="C17" s="8" t="s">
        <v>58</v>
      </c>
      <c r="D17" s="8">
        <v>12</v>
      </c>
      <c r="E17" s="8" t="s">
        <v>58</v>
      </c>
      <c r="F17" s="8" t="s">
        <v>58</v>
      </c>
      <c r="G17" s="8" t="s">
        <v>58</v>
      </c>
    </row>
    <row r="18" spans="1:9" ht="18" thickBot="1" x14ac:dyDescent="0.3">
      <c r="A18" s="7" t="s">
        <v>73</v>
      </c>
      <c r="B18" s="7" t="s">
        <v>68</v>
      </c>
      <c r="C18" s="7">
        <v>4</v>
      </c>
      <c r="D18" s="7">
        <v>12</v>
      </c>
      <c r="E18" s="7" t="s">
        <v>58</v>
      </c>
      <c r="F18" s="7" t="s">
        <v>58</v>
      </c>
      <c r="G18" s="7" t="s">
        <v>58</v>
      </c>
    </row>
    <row r="19" spans="1:9" ht="18" thickBot="1" x14ac:dyDescent="0.3">
      <c r="A19" s="8" t="s">
        <v>74</v>
      </c>
      <c r="B19" s="8" t="s">
        <v>68</v>
      </c>
      <c r="C19" s="8">
        <v>4</v>
      </c>
      <c r="D19" s="8">
        <v>12</v>
      </c>
      <c r="E19" s="8" t="s">
        <v>58</v>
      </c>
      <c r="F19" s="8" t="s">
        <v>58</v>
      </c>
      <c r="G19" s="8" t="s">
        <v>58</v>
      </c>
    </row>
    <row r="20" spans="1:9" ht="18" thickBot="1" x14ac:dyDescent="0.3">
      <c r="A20" s="7" t="s">
        <v>75</v>
      </c>
      <c r="B20" s="7" t="s">
        <v>68</v>
      </c>
      <c r="C20" s="7">
        <v>3</v>
      </c>
      <c r="D20" s="7">
        <v>12</v>
      </c>
      <c r="E20" s="7" t="s">
        <v>58</v>
      </c>
      <c r="F20" s="7" t="s">
        <v>58</v>
      </c>
      <c r="G20" s="7" t="s">
        <v>58</v>
      </c>
    </row>
    <row r="22" spans="1:9" ht="189.75" x14ac:dyDescent="0.25">
      <c r="I22" s="11" t="s">
        <v>78</v>
      </c>
    </row>
    <row r="25" spans="1:9" x14ac:dyDescent="0.25">
      <c r="I25" s="10" t="s">
        <v>79</v>
      </c>
    </row>
    <row r="27" spans="1:9" x14ac:dyDescent="0.25">
      <c r="I27" s="10" t="s">
        <v>84</v>
      </c>
    </row>
    <row r="28" spans="1:9" x14ac:dyDescent="0.25">
      <c r="H28">
        <v>16</v>
      </c>
      <c r="I28" s="12" t="s">
        <v>80</v>
      </c>
    </row>
    <row r="29" spans="1:9" x14ac:dyDescent="0.25">
      <c r="H29">
        <v>11</v>
      </c>
      <c r="I29" s="13" t="s">
        <v>81</v>
      </c>
    </row>
    <row r="30" spans="1:9" x14ac:dyDescent="0.25">
      <c r="H30">
        <v>15</v>
      </c>
      <c r="I30" s="13" t="s">
        <v>82</v>
      </c>
    </row>
    <row r="31" spans="1:9" x14ac:dyDescent="0.25">
      <c r="H31">
        <v>1</v>
      </c>
      <c r="I31" s="13" t="s">
        <v>83</v>
      </c>
    </row>
    <row r="33" spans="8:9" x14ac:dyDescent="0.25">
      <c r="I33" t="s">
        <v>86</v>
      </c>
    </row>
    <row r="34" spans="8:9" x14ac:dyDescent="0.25">
      <c r="I34" t="s">
        <v>85</v>
      </c>
    </row>
    <row r="35" spans="8:9" x14ac:dyDescent="0.25">
      <c r="H35">
        <v>96</v>
      </c>
      <c r="I35" t="s">
        <v>87</v>
      </c>
    </row>
    <row r="36" spans="8:9" x14ac:dyDescent="0.25">
      <c r="H36">
        <v>243</v>
      </c>
      <c r="I36" t="s">
        <v>88</v>
      </c>
    </row>
    <row r="37" spans="8:9" x14ac:dyDescent="0.25">
      <c r="H37">
        <v>255</v>
      </c>
      <c r="I37" t="s">
        <v>89</v>
      </c>
    </row>
    <row r="38" spans="8:9" x14ac:dyDescent="0.25">
      <c r="H38">
        <v>255</v>
      </c>
      <c r="I38" t="s">
        <v>90</v>
      </c>
    </row>
    <row r="40" spans="8:9" x14ac:dyDescent="0.25">
      <c r="H40">
        <v>32</v>
      </c>
      <c r="I40" t="s">
        <v>91</v>
      </c>
    </row>
    <row r="41" spans="8:9" x14ac:dyDescent="0.25">
      <c r="H41">
        <v>81</v>
      </c>
      <c r="I41" t="s">
        <v>92</v>
      </c>
    </row>
    <row r="42" spans="8:9" x14ac:dyDescent="0.25">
      <c r="H42">
        <v>211</v>
      </c>
      <c r="I42" t="s">
        <v>93</v>
      </c>
    </row>
    <row r="43" spans="8:9" x14ac:dyDescent="0.25">
      <c r="H43">
        <v>86</v>
      </c>
      <c r="I43" t="s">
        <v>94</v>
      </c>
    </row>
    <row r="45" spans="8:9" x14ac:dyDescent="0.25">
      <c r="H45">
        <v>254</v>
      </c>
      <c r="I45" t="s">
        <v>96</v>
      </c>
    </row>
    <row r="46" spans="8:9" x14ac:dyDescent="0.25">
      <c r="H46">
        <v>255</v>
      </c>
      <c r="I46" t="s">
        <v>95</v>
      </c>
    </row>
    <row r="49" spans="8:22" x14ac:dyDescent="0.25">
      <c r="H49">
        <f>93*SUM(H28:H31)</f>
        <v>3999</v>
      </c>
      <c r="I49" t="s">
        <v>97</v>
      </c>
    </row>
    <row r="50" spans="8:22" x14ac:dyDescent="0.25">
      <c r="H50">
        <f>93*(H28+H$31)</f>
        <v>1581</v>
      </c>
      <c r="I50" t="s">
        <v>98</v>
      </c>
    </row>
    <row r="51" spans="8:22" x14ac:dyDescent="0.25">
      <c r="H51">
        <f>93*(H29+H$31)</f>
        <v>1116</v>
      </c>
      <c r="I51" t="s">
        <v>99</v>
      </c>
    </row>
    <row r="52" spans="8:22" x14ac:dyDescent="0.25">
      <c r="H52">
        <f>93*(H30+H$31)</f>
        <v>1488</v>
      </c>
      <c r="I52" t="s">
        <v>100</v>
      </c>
    </row>
    <row r="54" spans="8:22" x14ac:dyDescent="0.25">
      <c r="H54">
        <v>2760</v>
      </c>
      <c r="I54" t="s">
        <v>123</v>
      </c>
    </row>
    <row r="57" spans="8:22" x14ac:dyDescent="0.25">
      <c r="P57" t="s">
        <v>118</v>
      </c>
      <c r="Q57">
        <v>0.7</v>
      </c>
    </row>
    <row r="58" spans="8:22" x14ac:dyDescent="0.25">
      <c r="K58" s="14" t="s">
        <v>101</v>
      </c>
    </row>
    <row r="59" spans="8:22" ht="15.75" thickBot="1" x14ac:dyDescent="0.3">
      <c r="K59" s="15" t="s">
        <v>102</v>
      </c>
      <c r="L59" s="15" t="s">
        <v>103</v>
      </c>
      <c r="M59" s="15" t="s">
        <v>104</v>
      </c>
      <c r="N59" s="17" t="s">
        <v>108</v>
      </c>
    </row>
    <row r="60" spans="8:22" ht="15.75" thickBot="1" x14ac:dyDescent="0.3">
      <c r="K60" s="16" t="s">
        <v>105</v>
      </c>
      <c r="L60" s="16">
        <v>2400</v>
      </c>
      <c r="M60" s="16">
        <v>50</v>
      </c>
      <c r="N60">
        <v>1.5</v>
      </c>
    </row>
    <row r="61" spans="8:22" ht="15.75" thickBot="1" x14ac:dyDescent="0.3">
      <c r="K61" s="16" t="s">
        <v>106</v>
      </c>
      <c r="L61" s="16">
        <v>1000</v>
      </c>
      <c r="M61" s="16">
        <v>10</v>
      </c>
      <c r="N61">
        <v>1.5</v>
      </c>
    </row>
    <row r="62" spans="8:22" ht="15.75" thickBot="1" x14ac:dyDescent="0.3">
      <c r="K62" s="16" t="s">
        <v>107</v>
      </c>
      <c r="L62" s="16">
        <v>500</v>
      </c>
      <c r="M62" s="16">
        <v>15</v>
      </c>
      <c r="N62">
        <v>9</v>
      </c>
    </row>
    <row r="64" spans="8:22" ht="45" x14ac:dyDescent="0.25">
      <c r="K64" s="19" t="s">
        <v>102</v>
      </c>
      <c r="L64" s="20" t="s">
        <v>103</v>
      </c>
      <c r="M64" s="21" t="s">
        <v>104</v>
      </c>
      <c r="N64" s="17" t="s">
        <v>108</v>
      </c>
      <c r="O64" s="17" t="s">
        <v>111</v>
      </c>
      <c r="P64" s="17" t="s">
        <v>112</v>
      </c>
      <c r="Q64" s="27" t="s">
        <v>113</v>
      </c>
      <c r="R64" s="27" t="s">
        <v>115</v>
      </c>
      <c r="S64" s="17" t="s">
        <v>114</v>
      </c>
      <c r="T64" s="17" t="s">
        <v>116</v>
      </c>
      <c r="V64" s="17" t="s">
        <v>117</v>
      </c>
    </row>
    <row r="65" spans="11:22" ht="16.5" x14ac:dyDescent="0.25">
      <c r="K65" s="22" t="s">
        <v>109</v>
      </c>
      <c r="L65" s="18">
        <v>13000</v>
      </c>
      <c r="M65" s="23">
        <v>200</v>
      </c>
      <c r="N65">
        <v>1.5</v>
      </c>
      <c r="O65">
        <f>L65*N65</f>
        <v>19500</v>
      </c>
      <c r="P65">
        <f>M65*N65</f>
        <v>300</v>
      </c>
      <c r="Q65">
        <f>ROUND(L65*battFactor/M65,0)</f>
        <v>46</v>
      </c>
      <c r="R65">
        <v>1500</v>
      </c>
      <c r="S65">
        <v>6</v>
      </c>
      <c r="T65" s="28">
        <f>S65*L65*battFactor/R65</f>
        <v>36.4</v>
      </c>
      <c r="V65">
        <f>4*S65</f>
        <v>24</v>
      </c>
    </row>
    <row r="66" spans="11:22" ht="16.5" x14ac:dyDescent="0.25">
      <c r="K66" s="22" t="s">
        <v>110</v>
      </c>
      <c r="L66" s="18">
        <v>6000</v>
      </c>
      <c r="M66" s="23">
        <v>100</v>
      </c>
      <c r="N66">
        <v>1.5</v>
      </c>
      <c r="O66">
        <f t="shared" ref="O66:O69" si="0">L66*N66</f>
        <v>9000</v>
      </c>
      <c r="P66">
        <f t="shared" ref="P66:P69" si="1">M66*N66</f>
        <v>150</v>
      </c>
      <c r="Q66">
        <f>ROUND(L66*battFactor/M66,0)</f>
        <v>42</v>
      </c>
      <c r="R66">
        <v>1500</v>
      </c>
      <c r="S66">
        <v>6</v>
      </c>
      <c r="T66" s="28">
        <f>S66*L66*battFactor/R66</f>
        <v>16.8</v>
      </c>
      <c r="V66">
        <f t="shared" ref="V66:V69" si="2">4*S66</f>
        <v>24</v>
      </c>
    </row>
    <row r="67" spans="11:22" ht="16.5" x14ac:dyDescent="0.25">
      <c r="K67" s="22" t="s">
        <v>105</v>
      </c>
      <c r="L67" s="18">
        <v>2400</v>
      </c>
      <c r="M67" s="23">
        <v>50</v>
      </c>
      <c r="N67">
        <v>1.5</v>
      </c>
      <c r="O67">
        <f t="shared" si="0"/>
        <v>3600</v>
      </c>
      <c r="P67">
        <f t="shared" si="1"/>
        <v>75</v>
      </c>
      <c r="Q67">
        <f>ROUND(L67*battFactor/M67,0)</f>
        <v>34</v>
      </c>
      <c r="R67">
        <v>1500</v>
      </c>
      <c r="S67">
        <v>6</v>
      </c>
      <c r="T67" s="28">
        <f>S67*L67*battFactor/R67</f>
        <v>6.72</v>
      </c>
      <c r="V67">
        <f t="shared" si="2"/>
        <v>24</v>
      </c>
    </row>
    <row r="68" spans="11:22" ht="16.5" x14ac:dyDescent="0.25">
      <c r="K68" s="22" t="s">
        <v>106</v>
      </c>
      <c r="L68" s="18">
        <v>1000</v>
      </c>
      <c r="M68" s="23">
        <v>10</v>
      </c>
      <c r="N68">
        <v>1.5</v>
      </c>
      <c r="O68">
        <f t="shared" si="0"/>
        <v>1500</v>
      </c>
      <c r="P68">
        <f t="shared" si="1"/>
        <v>15</v>
      </c>
      <c r="Q68">
        <f>ROUND(L68*battFactor/M68,0)</f>
        <v>70</v>
      </c>
      <c r="R68">
        <v>1500</v>
      </c>
      <c r="S68">
        <v>6</v>
      </c>
      <c r="T68" s="28">
        <f>S68*L68*battFactor/R68</f>
        <v>2.8</v>
      </c>
      <c r="V68">
        <f t="shared" si="2"/>
        <v>24</v>
      </c>
    </row>
    <row r="69" spans="11:22" ht="16.5" x14ac:dyDescent="0.25">
      <c r="K69" s="24" t="s">
        <v>107</v>
      </c>
      <c r="L69" s="25">
        <v>500</v>
      </c>
      <c r="M69" s="26">
        <v>15</v>
      </c>
      <c r="N69">
        <v>9</v>
      </c>
      <c r="O69">
        <f t="shared" si="0"/>
        <v>4500</v>
      </c>
      <c r="P69">
        <f t="shared" si="1"/>
        <v>135</v>
      </c>
      <c r="Q69">
        <f>ROUND(L69*battFactor/M69,0)</f>
        <v>23</v>
      </c>
      <c r="R69">
        <v>1500</v>
      </c>
      <c r="S69">
        <v>1</v>
      </c>
      <c r="T69" s="29">
        <f>S69*L69*battFactor/R69</f>
        <v>0.23333333333333334</v>
      </c>
      <c r="V69">
        <f t="shared" si="2"/>
        <v>4</v>
      </c>
    </row>
    <row r="72" spans="11:22" x14ac:dyDescent="0.25">
      <c r="K72" s="30" t="s">
        <v>119</v>
      </c>
    </row>
    <row r="74" spans="11:22" x14ac:dyDescent="0.25">
      <c r="K74" t="s">
        <v>120</v>
      </c>
    </row>
    <row r="75" spans="11:22" x14ac:dyDescent="0.25">
      <c r="L75" t="s">
        <v>121</v>
      </c>
    </row>
    <row r="76" spans="11:22" x14ac:dyDescent="0.25">
      <c r="L76" t="s">
        <v>122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CapDesign</vt:lpstr>
      <vt:lpstr>AltCapDesign</vt:lpstr>
      <vt:lpstr>PictureRing</vt:lpstr>
      <vt:lpstr>MapLEDs</vt:lpstr>
      <vt:lpstr>Letters</vt:lpstr>
      <vt:lpstr>PowerDetails</vt:lpstr>
      <vt:lpstr>MapLEDs!_FilterDatabase</vt:lpstr>
      <vt:lpstr>battFactor</vt:lpstr>
      <vt:lpstr>direc_per_ring</vt:lpstr>
      <vt:lpstr>leds_per_ring</vt:lpstr>
      <vt:lpstr>leds_per_ring_qrtr</vt:lpstr>
      <vt:lpstr>myLookup</vt:lpstr>
      <vt:lpstr>offset_qrtrs_per_circle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Olson</dc:creator>
  <cp:lastModifiedBy>Mark Olson</cp:lastModifiedBy>
  <dcterms:created xsi:type="dcterms:W3CDTF">2017-11-12T01:14:41Z</dcterms:created>
  <dcterms:modified xsi:type="dcterms:W3CDTF">2018-01-07T00:56:47Z</dcterms:modified>
</cp:coreProperties>
</file>