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uationCapLED_2018\"/>
    </mc:Choice>
  </mc:AlternateContent>
  <bookViews>
    <workbookView xWindow="0" yWindow="0" windowWidth="31905" windowHeight="10650" activeTab="2"/>
  </bookViews>
  <sheets>
    <sheet name="CapDesign" sheetId="2" r:id="rId1"/>
    <sheet name="AltCapDesign" sheetId="3" r:id="rId2"/>
    <sheet name="PictureRing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8" i="1" l="1"/>
  <c r="Y117" i="1"/>
  <c r="AB116" i="1"/>
  <c r="AB113" i="1"/>
  <c r="AB114" i="1"/>
  <c r="AB112" i="1"/>
  <c r="Y113" i="1"/>
  <c r="Y112" i="1"/>
  <c r="S114" i="1"/>
  <c r="S102" i="1"/>
  <c r="AA102" i="1"/>
  <c r="Y102" i="1"/>
  <c r="W102" i="1"/>
  <c r="AC100" i="1"/>
  <c r="AA100" i="1"/>
  <c r="Y100" i="1"/>
  <c r="W100" i="1"/>
  <c r="S100" i="1"/>
  <c r="Q13" i="1" l="1"/>
</calcChain>
</file>

<file path=xl/sharedStrings.xml><?xml version="1.0" encoding="utf-8"?>
<sst xmlns="http://schemas.openxmlformats.org/spreadsheetml/2006/main" count="30" uniqueCount="30">
  <si>
    <t>LED count</t>
  </si>
  <si>
    <t>diameter</t>
  </si>
  <si>
    <t>N/A</t>
  </si>
  <si>
    <t>2812b 5 volt</t>
  </si>
  <si>
    <t>total</t>
  </si>
  <si>
    <t>32 led ring: 111.8 mm diameter</t>
  </si>
  <si>
    <t>Question: What are the dimensions of the rings?</t>
  </si>
  <si>
    <t>Answer: My digital caliper says:</t>
  </si>
  <si>
    <t xml:space="preserve">24 led ring: 91.8 mm diameter… see more </t>
  </si>
  <si>
    <t>https://smile.amazon.com/gp/product/B01EUAKLT0/ref=oh_aui_detailpage_o01_s00?ie=UTF8&amp;psc=1</t>
  </si>
  <si>
    <t>Mokungit 93 Leds WS2812B WS2812 5050 RGB LED Ring Lamp Light with Integrated Drivers</t>
  </si>
  <si>
    <t>outside-to-outside outer hole to diag outer hole</t>
  </si>
  <si>
    <t>outside-to-outside outer hole to adjacent outer hole</t>
  </si>
  <si>
    <t>hole diameter</t>
  </si>
  <si>
    <t>rectangle is 85 x 70 mm with 1.5 mm holes</t>
  </si>
  <si>
    <t>wide side of rectangle parallel to solder points lineup on adjacent rings</t>
  </si>
  <si>
    <t>mm side of cap</t>
  </si>
  <si>
    <t>mm outside diameter LED ring</t>
  </si>
  <si>
    <t>mm separation between LED rings, both ways</t>
  </si>
  <si>
    <t>check</t>
  </si>
  <si>
    <t>Cap edge</t>
  </si>
  <si>
    <t>Center LED ring to:</t>
  </si>
  <si>
    <t>center adjacent LED ring</t>
  </si>
  <si>
    <t>Cap edge to:</t>
  </si>
  <si>
    <t>Center LED ring</t>
  </si>
  <si>
    <t>LED ring wide attach</t>
  </si>
  <si>
    <t>LED ring narrow attach</t>
  </si>
  <si>
    <t>LED ring wide rectangle</t>
  </si>
  <si>
    <t>LED ring narrow rectangle</t>
  </si>
  <si>
    <t>angle of diag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</si>
</sst>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104775</xdr:rowOff>
    </xdr:from>
    <xdr:to>
      <xdr:col>11</xdr:col>
      <xdr:colOff>129369</xdr:colOff>
      <xdr:row>34</xdr:row>
      <xdr:rowOff>181543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8053C6-3A2E-4471-9805-3CC3F7003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04775"/>
          <a:ext cx="6815919" cy="65537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11</xdr:col>
      <xdr:colOff>110319</xdr:colOff>
      <xdr:row>34</xdr:row>
      <xdr:rowOff>152968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9B8970-58E4-4550-B528-1E9EE87D1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6815919" cy="65537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257175</xdr:colOff>
      <xdr:row>37</xdr:row>
      <xdr:rowOff>123825</xdr:rowOff>
    </xdr:from>
    <xdr:to>
      <xdr:col>31</xdr:col>
      <xdr:colOff>297873</xdr:colOff>
      <xdr:row>87</xdr:row>
      <xdr:rowOff>133350</xdr:rowOff>
    </xdr:to>
    <xdr:pic>
      <xdr:nvPicPr>
        <xdr:cNvPr id="4" name="Picture 3" descr="https://images-na.ssl-images-amazon.com/images/I/61WYjfrHNHL._SL1001_.jpg">
          <a:extLst>
            <a:ext uri="{FF2B5EF4-FFF2-40B4-BE49-F238E27FC236}">
              <a16:creationId xmlns:a16="http://schemas.microsoft.com/office/drawing/2014/main" id="{8077E3A7-02D1-4B5B-AB3B-B8815EF93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7172325"/>
          <a:ext cx="9534525" cy="953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54</xdr:row>
      <xdr:rowOff>180975</xdr:rowOff>
    </xdr:from>
    <xdr:to>
      <xdr:col>15</xdr:col>
      <xdr:colOff>561975</xdr:colOff>
      <xdr:row>105</xdr:row>
      <xdr:rowOff>0</xdr:rowOff>
    </xdr:to>
    <xdr:pic>
      <xdr:nvPicPr>
        <xdr:cNvPr id="5" name="Picture 4" descr="https://images-na.ssl-images-amazon.com/images/I/71yrfoWkL8L._SL1001_.jpg">
          <a:extLst>
            <a:ext uri="{FF2B5EF4-FFF2-40B4-BE49-F238E27FC236}">
              <a16:creationId xmlns:a16="http://schemas.microsoft.com/office/drawing/2014/main" id="{CEBD3286-CFE1-4B3D-8DA6-C6D508EB3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0467975"/>
          <a:ext cx="9534525" cy="953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105</xdr:row>
      <xdr:rowOff>133350</xdr:rowOff>
    </xdr:from>
    <xdr:to>
      <xdr:col>15</xdr:col>
      <xdr:colOff>428625</xdr:colOff>
      <xdr:row>155</xdr:row>
      <xdr:rowOff>142875</xdr:rowOff>
    </xdr:to>
    <xdr:pic>
      <xdr:nvPicPr>
        <xdr:cNvPr id="6" name="Picture 5" descr="https://images-na.ssl-images-amazon.com/images/I/61EpM%2BFNcHL._SL1001_.jpg">
          <a:extLst>
            <a:ext uri="{FF2B5EF4-FFF2-40B4-BE49-F238E27FC236}">
              <a16:creationId xmlns:a16="http://schemas.microsoft.com/office/drawing/2014/main" id="{32A79380-1790-4498-9246-8B88CE926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0135850"/>
          <a:ext cx="9534525" cy="953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45898</xdr:rowOff>
    </xdr:from>
    <xdr:to>
      <xdr:col>15</xdr:col>
      <xdr:colOff>390525</xdr:colOff>
      <xdr:row>54</xdr:row>
      <xdr:rowOff>55423</xdr:rowOff>
    </xdr:to>
    <xdr:pic>
      <xdr:nvPicPr>
        <xdr:cNvPr id="7" name="Picture 6" descr="https://images-na.ssl-images-amazon.com/images/I/71VYB7pCbqL._SL1001_.jpg">
          <a:extLst>
            <a:ext uri="{FF2B5EF4-FFF2-40B4-BE49-F238E27FC236}">
              <a16:creationId xmlns:a16="http://schemas.microsoft.com/office/drawing/2014/main" id="{D91B8009-EE17-4DCA-9BE4-25C1091AF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898"/>
          <a:ext cx="9482570" cy="953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171450</xdr:colOff>
      <xdr:row>0</xdr:row>
      <xdr:rowOff>114300</xdr:rowOff>
    </xdr:from>
    <xdr:to>
      <xdr:col>29</xdr:col>
      <xdr:colOff>336724</xdr:colOff>
      <xdr:row>38</xdr:row>
      <xdr:rowOff>162942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3192DEF-38F8-4112-8E7A-FCE4837B1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2650" y="114300"/>
          <a:ext cx="5391902" cy="7287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mile.amazon.com/gp/product/B01EUAKLT0/ref=oh_aui_detailpage_o01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3" sqref="S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8"/>
  <sheetViews>
    <sheetView tabSelected="1" topLeftCell="A76" zoomScale="55" zoomScaleNormal="55" workbookViewId="0">
      <selection activeCell="AB116" sqref="AB116"/>
    </sheetView>
  </sheetViews>
  <sheetFormatPr defaultRowHeight="15" x14ac:dyDescent="0.25"/>
  <cols>
    <col min="25" max="25" width="15.7109375" bestFit="1" customWidth="1"/>
    <col min="27" max="27" width="16.5703125" bestFit="1" customWidth="1"/>
  </cols>
  <sheetData>
    <row r="1" spans="1:18" x14ac:dyDescent="0.25">
      <c r="A1" t="s">
        <v>10</v>
      </c>
      <c r="Q1" s="1"/>
    </row>
    <row r="2" spans="1:18" x14ac:dyDescent="0.25">
      <c r="A2" s="1" t="s">
        <v>9</v>
      </c>
    </row>
    <row r="3" spans="1:18" x14ac:dyDescent="0.25">
      <c r="Q3" t="s">
        <v>3</v>
      </c>
    </row>
    <row r="5" spans="1:18" x14ac:dyDescent="0.25">
      <c r="Q5" t="s">
        <v>0</v>
      </c>
      <c r="R5" t="s">
        <v>1</v>
      </c>
    </row>
    <row r="6" spans="1:18" x14ac:dyDescent="0.25">
      <c r="Q6">
        <v>1</v>
      </c>
      <c r="R6" t="s">
        <v>2</v>
      </c>
    </row>
    <row r="7" spans="1:18" x14ac:dyDescent="0.25">
      <c r="Q7">
        <v>8</v>
      </c>
      <c r="R7">
        <v>30</v>
      </c>
    </row>
    <row r="8" spans="1:18" x14ac:dyDescent="0.25">
      <c r="Q8">
        <v>12</v>
      </c>
      <c r="R8">
        <v>50</v>
      </c>
    </row>
    <row r="9" spans="1:18" x14ac:dyDescent="0.25">
      <c r="Q9">
        <v>16</v>
      </c>
      <c r="R9">
        <v>70</v>
      </c>
    </row>
    <row r="10" spans="1:18" x14ac:dyDescent="0.25">
      <c r="Q10">
        <v>24</v>
      </c>
      <c r="R10">
        <v>90</v>
      </c>
    </row>
    <row r="11" spans="1:18" x14ac:dyDescent="0.25">
      <c r="Q11">
        <v>32</v>
      </c>
      <c r="R11">
        <v>110</v>
      </c>
    </row>
    <row r="13" spans="1:18" x14ac:dyDescent="0.25">
      <c r="Q13">
        <f>SUM(Q6:Q11)</f>
        <v>93</v>
      </c>
      <c r="R13" t="s">
        <v>4</v>
      </c>
    </row>
    <row r="15" spans="1:18" x14ac:dyDescent="0.25">
      <c r="Q15" t="s">
        <v>6</v>
      </c>
    </row>
    <row r="16" spans="1:18" x14ac:dyDescent="0.25">
      <c r="Q16" t="s">
        <v>7</v>
      </c>
    </row>
    <row r="17" spans="17:17" x14ac:dyDescent="0.25">
      <c r="Q17" t="s">
        <v>5</v>
      </c>
    </row>
    <row r="18" spans="17:17" x14ac:dyDescent="0.25">
      <c r="Q18" t="s">
        <v>8</v>
      </c>
    </row>
    <row r="95" spans="19:29" x14ac:dyDescent="0.25">
      <c r="S95" t="s">
        <v>11</v>
      </c>
      <c r="W95" t="s">
        <v>12</v>
      </c>
      <c r="AC95" t="s">
        <v>13</v>
      </c>
    </row>
    <row r="96" spans="19:29" x14ac:dyDescent="0.25">
      <c r="S96" s="2">
        <v>110.66</v>
      </c>
      <c r="W96" s="2">
        <v>85.62</v>
      </c>
      <c r="Y96" s="2">
        <v>70.569999999999993</v>
      </c>
      <c r="AC96">
        <v>1.45</v>
      </c>
    </row>
    <row r="97" spans="19:29" x14ac:dyDescent="0.25">
      <c r="S97" s="2">
        <v>110.45</v>
      </c>
      <c r="W97" s="2">
        <v>86.01</v>
      </c>
      <c r="Y97" s="2">
        <v>70.83</v>
      </c>
      <c r="AC97">
        <v>1.54</v>
      </c>
    </row>
    <row r="98" spans="19:29" x14ac:dyDescent="0.25">
      <c r="S98" s="2">
        <v>110.61</v>
      </c>
      <c r="W98" s="2">
        <v>85.88</v>
      </c>
      <c r="Y98" s="2">
        <v>70.61</v>
      </c>
      <c r="AC98">
        <v>1.67</v>
      </c>
    </row>
    <row r="99" spans="19:29" x14ac:dyDescent="0.25">
      <c r="S99" s="2">
        <v>110.7</v>
      </c>
      <c r="W99" s="2">
        <v>85.6</v>
      </c>
      <c r="Y99" s="2">
        <v>70.69</v>
      </c>
      <c r="AC99">
        <v>1.43</v>
      </c>
    </row>
    <row r="100" spans="19:29" x14ac:dyDescent="0.25">
      <c r="S100" s="3">
        <f>AVERAGE(S96:S99)</f>
        <v>110.605</v>
      </c>
      <c r="W100" s="3">
        <f>AVERAGE(W96:W99)</f>
        <v>85.777500000000003</v>
      </c>
      <c r="Y100" s="3">
        <f>AVERAGE(Y96:Y99)</f>
        <v>70.674999999999997</v>
      </c>
      <c r="AA100" s="4">
        <f>SQRT(POWER(W100,2)+POWER(Y100,2))</f>
        <v>111.14285911047097</v>
      </c>
      <c r="AC100" s="3">
        <f>AVERAGE(AC96:AC99)</f>
        <v>1.5225</v>
      </c>
    </row>
    <row r="101" spans="19:29" x14ac:dyDescent="0.25">
      <c r="AA101" s="4"/>
      <c r="AC101" s="3"/>
    </row>
    <row r="102" spans="19:29" x14ac:dyDescent="0.25">
      <c r="S102">
        <f>S100-0.5*$AC$100</f>
        <v>109.84375</v>
      </c>
      <c r="W102">
        <f>W100-0.5*$AC$100</f>
        <v>85.016249999999999</v>
      </c>
      <c r="Y102">
        <f>Y100-0.5*$AC$100</f>
        <v>69.913749999999993</v>
      </c>
      <c r="AA102" s="4">
        <f t="shared" ref="AA101:AA102" si="0">SQRT(POWER(W102,2)+POWER(Y102,2))</f>
        <v>110.0713187125738</v>
      </c>
    </row>
    <row r="105" spans="19:29" x14ac:dyDescent="0.25">
      <c r="Y105" t="s">
        <v>14</v>
      </c>
    </row>
    <row r="106" spans="19:29" x14ac:dyDescent="0.25">
      <c r="Y106" t="s">
        <v>15</v>
      </c>
    </row>
    <row r="107" spans="19:29" x14ac:dyDescent="0.25">
      <c r="S107">
        <v>14</v>
      </c>
      <c r="T107" t="s">
        <v>18</v>
      </c>
    </row>
    <row r="108" spans="19:29" x14ac:dyDescent="0.25">
      <c r="S108">
        <v>112</v>
      </c>
      <c r="T108" t="s">
        <v>17</v>
      </c>
    </row>
    <row r="109" spans="19:29" x14ac:dyDescent="0.25">
      <c r="S109">
        <v>238</v>
      </c>
      <c r="T109" t="s">
        <v>16</v>
      </c>
    </row>
    <row r="110" spans="19:29" x14ac:dyDescent="0.25">
      <c r="S110">
        <v>85</v>
      </c>
      <c r="T110" t="s">
        <v>27</v>
      </c>
    </row>
    <row r="111" spans="19:29" x14ac:dyDescent="0.25">
      <c r="S111">
        <v>70</v>
      </c>
      <c r="T111" t="s">
        <v>28</v>
      </c>
      <c r="Y111" t="s">
        <v>21</v>
      </c>
      <c r="AB111" t="s">
        <v>23</v>
      </c>
    </row>
    <row r="112" spans="19:29" x14ac:dyDescent="0.25">
      <c r="Y112">
        <f>S108/2</f>
        <v>56</v>
      </c>
      <c r="Z112" t="s">
        <v>20</v>
      </c>
      <c r="AB112">
        <f>S108/2</f>
        <v>56</v>
      </c>
      <c r="AC112" t="s">
        <v>24</v>
      </c>
    </row>
    <row r="113" spans="19:29" x14ac:dyDescent="0.25">
      <c r="Y113">
        <f>S109-S108</f>
        <v>126</v>
      </c>
      <c r="Z113" t="s">
        <v>22</v>
      </c>
      <c r="AB113">
        <f>AB112-S111/2</f>
        <v>21</v>
      </c>
      <c r="AC113" t="s">
        <v>25</v>
      </c>
    </row>
    <row r="114" spans="19:29" x14ac:dyDescent="0.25">
      <c r="S114">
        <f>2*S108+S107</f>
        <v>238</v>
      </c>
      <c r="T114" t="s">
        <v>19</v>
      </c>
      <c r="AB114">
        <f>AB112-S110/2</f>
        <v>13.5</v>
      </c>
      <c r="AC114" t="s">
        <v>26</v>
      </c>
    </row>
    <row r="116" spans="19:29" x14ac:dyDescent="0.25">
      <c r="Y116" t="s">
        <v>29</v>
      </c>
      <c r="AB116">
        <f>180/PI()</f>
        <v>57.295779513082323</v>
      </c>
    </row>
    <row r="117" spans="19:29" x14ac:dyDescent="0.25">
      <c r="Y117" s="5">
        <f>ATAN(S110/S111)*AB116</f>
        <v>50.527540151656176</v>
      </c>
    </row>
    <row r="118" spans="19:29" x14ac:dyDescent="0.25">
      <c r="Y118" s="5">
        <f>ATAN(S111/S110)*AB116</f>
        <v>39.472459848343824</v>
      </c>
    </row>
  </sheetData>
  <hyperlinks>
    <hyperlink ref="A2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CapDesign</vt:lpstr>
      <vt:lpstr>AltCapDesign</vt:lpstr>
      <vt:lpstr>PictureRing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2017-11-12T01:14:41Z</dcterms:created>
  <dcterms:modified xsi:type="dcterms:W3CDTF">2017-12-11T04:11:50Z</dcterms:modified>
</cp:coreProperties>
</file>