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ark Document\Mark Madu CV and Cover Letter\3MTT\"/>
    </mc:Choice>
  </mc:AlternateContent>
  <xr:revisionPtr revIDLastSave="0" documentId="13_ncr:1_{97290394-861D-4E55-838D-ED51B98B4CBB}" xr6:coauthVersionLast="47" xr6:coauthVersionMax="47" xr10:uidLastSave="{00000000-0000-0000-0000-000000000000}"/>
  <bookViews>
    <workbookView xWindow="-120" yWindow="-120" windowWidth="24240" windowHeight="13140" xr2:uid="{0B3C10AA-E138-4EC9-A5B2-BBE5662C1E00}"/>
  </bookViews>
  <sheets>
    <sheet name="Data Entry" sheetId="2" r:id="rId1"/>
    <sheet name="Price Predictions" sheetId="1" r:id="rId2"/>
    <sheet name="Saving Tracker" sheetId="7" r:id="rId3"/>
    <sheet name="Dashboard" sheetId="3" r:id="rId4"/>
    <sheet name="control" sheetId="4" r:id="rId5"/>
    <sheet name="Processing" sheetId="8" r:id="rId6"/>
  </sheets>
  <externalReferences>
    <externalReference r:id="rId7"/>
  </externalReferences>
  <calcPr calcId="191029"/>
  <pivotCaches>
    <pivotCache cacheId="27" r:id="rId8"/>
    <pivotCache cacheId="35" r:id="rId9"/>
    <pivotCache cacheId="4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F2" i="1"/>
  <c r="F3" i="1"/>
  <c r="F4" i="1"/>
  <c r="F5" i="1"/>
  <c r="F14" i="1" s="1"/>
  <c r="F6" i="1"/>
  <c r="F7" i="1"/>
  <c r="F8" i="1"/>
  <c r="F9" i="1"/>
  <c r="F10" i="1"/>
  <c r="F11" i="1"/>
  <c r="F12" i="1"/>
  <c r="F13" i="1"/>
  <c r="B14" i="2"/>
  <c r="E9" i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2" i="2"/>
  <c r="C14" i="2" l="1"/>
  <c r="D2" i="2" l="1"/>
  <c r="D14" i="2" s="1"/>
  <c r="D2" i="7" s="1"/>
  <c r="E2" i="7" s="1"/>
  <c r="E3" i="1"/>
  <c r="E4" i="1"/>
  <c r="E5" i="1"/>
  <c r="E6" i="1"/>
  <c r="E7" i="1"/>
  <c r="E8" i="1"/>
  <c r="E10" i="1"/>
  <c r="E11" i="1"/>
  <c r="E12" i="1"/>
  <c r="E13" i="1"/>
  <c r="E2" i="1"/>
  <c r="E7" i="2"/>
  <c r="F7" i="2" s="1"/>
  <c r="E3" i="2"/>
  <c r="F3" i="2" s="1"/>
  <c r="E13" i="2"/>
  <c r="F13" i="2" s="1"/>
  <c r="E5" i="2"/>
  <c r="F5" i="2"/>
  <c r="D14" i="1"/>
  <c r="B14" i="1"/>
  <c r="E8" i="2"/>
  <c r="F8" i="2"/>
  <c r="E14" i="1"/>
  <c r="E10" i="2"/>
  <c r="F10" i="2" s="1"/>
  <c r="F9" i="2"/>
  <c r="E9" i="2"/>
  <c r="F12" i="2"/>
  <c r="E12" i="2"/>
  <c r="C14" i="1"/>
  <c r="E11" i="2"/>
  <c r="F11" i="2" s="1"/>
  <c r="E4" i="2"/>
  <c r="F4" i="2"/>
  <c r="E6" i="2"/>
  <c r="F6" i="2"/>
  <c r="E2" i="2"/>
  <c r="E14" i="2" s="1"/>
  <c r="F2" i="2"/>
  <c r="G2" i="7" l="1"/>
  <c r="H2" i="7" s="1"/>
  <c r="F14" i="2"/>
  <c r="D2" i="4" s="1"/>
  <c r="A2" i="4" l="1"/>
  <c r="D3" i="7"/>
  <c r="E3" i="7" s="1"/>
  <c r="E2" i="4" s="1"/>
  <c r="C3" i="4" s="1"/>
  <c r="A5" i="4" l="1"/>
  <c r="H3" i="7"/>
</calcChain>
</file>

<file path=xl/sharedStrings.xml><?xml version="1.0" encoding="utf-8"?>
<sst xmlns="http://schemas.openxmlformats.org/spreadsheetml/2006/main" count="109" uniqueCount="53">
  <si>
    <t>Item</t>
  </si>
  <si>
    <t>Avg Monthly Price (₦)</t>
  </si>
  <si>
    <t>Quantity Purchased</t>
  </si>
  <si>
    <t>Total Cost (₦)</t>
  </si>
  <si>
    <t>Yam (per tuber)</t>
  </si>
  <si>
    <t>Tomatoes (per kg)</t>
  </si>
  <si>
    <t>Spaghetti (500g)</t>
  </si>
  <si>
    <t>Indomie (per pack)</t>
  </si>
  <si>
    <t>Washing Soap (1kg)</t>
  </si>
  <si>
    <t>Bathing Soap (per bar)</t>
  </si>
  <si>
    <t>March Price (₦)</t>
  </si>
  <si>
    <t>April Price (₦)</t>
  </si>
  <si>
    <t>May Price (₦)</t>
  </si>
  <si>
    <t>Item Name</t>
  </si>
  <si>
    <t>Current Price (₦)</t>
  </si>
  <si>
    <t>Predicted Price (₦)</t>
  </si>
  <si>
    <t>Future Cost (₦)</t>
  </si>
  <si>
    <t>Sum of Current Price (₦)</t>
  </si>
  <si>
    <t>Row Labels</t>
  </si>
  <si>
    <t>Grand Total</t>
  </si>
  <si>
    <t>Sum of March Price (₦)</t>
  </si>
  <si>
    <t>Sum of April Price (₦)</t>
  </si>
  <si>
    <t>Sum of May Price (₦)</t>
  </si>
  <si>
    <t>Input Budget Limit</t>
  </si>
  <si>
    <t>Total</t>
  </si>
  <si>
    <t>Sugar (Mudu)</t>
  </si>
  <si>
    <t>Milk (roll)</t>
  </si>
  <si>
    <t>Rice (Tier)</t>
  </si>
  <si>
    <t>Beans (Tier)</t>
  </si>
  <si>
    <t>Gas (kg)</t>
  </si>
  <si>
    <t>Garri (Tier)</t>
  </si>
  <si>
    <t>Month</t>
  </si>
  <si>
    <t>Income (₦)</t>
  </si>
  <si>
    <t>Savings Goal (₦)</t>
  </si>
  <si>
    <t>Actual Savings (₦)</t>
  </si>
  <si>
    <t>Difference (₦)</t>
  </si>
  <si>
    <t>Food Expenses (₦)</t>
  </si>
  <si>
    <t>Other Expenses (₦)</t>
  </si>
  <si>
    <t xml:space="preserve">Total </t>
  </si>
  <si>
    <t>Total Expenses (₦)</t>
  </si>
  <si>
    <t xml:space="preserve">Budget Optimization </t>
  </si>
  <si>
    <t>Saving Budget Optimization</t>
  </si>
  <si>
    <t>Sum of Predicted Price (₦)</t>
  </si>
  <si>
    <t>Sum of Future Cost (₦)</t>
  </si>
  <si>
    <t>Sum of Quantity Purchased</t>
  </si>
  <si>
    <t>May</t>
  </si>
  <si>
    <t>Jun</t>
  </si>
  <si>
    <t>Sum of Income (₦)</t>
  </si>
  <si>
    <t>Sum of Total Expenses (₦)</t>
  </si>
  <si>
    <t>Sum of Actual Savings (₦)</t>
  </si>
  <si>
    <t>income</t>
  </si>
  <si>
    <t>expenses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</si>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</sst>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4" borderId="5" xfId="0" applyNumberFormat="1" applyFont="1" applyFill="1" applyBorder="1" applyAlignment="1">
      <alignment vertical="center" wrapText="1"/>
    </xf>
    <xf numFmtId="3" fontId="4" fillId="5" borderId="5" xfId="0" applyNumberFormat="1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left" wrapText="1"/>
    </xf>
    <xf numFmtId="0" fontId="0" fillId="4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wrapText="1"/>
    </xf>
    <xf numFmtId="3" fontId="1" fillId="6" borderId="5" xfId="0" applyNumberFormat="1" applyFont="1" applyFill="1" applyBorder="1"/>
    <xf numFmtId="10" fontId="0" fillId="0" borderId="0" xfId="0" applyNumberFormat="1"/>
    <xf numFmtId="0" fontId="1" fillId="0" borderId="4" xfId="0" applyFont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6" fillId="7" borderId="0" xfId="0" applyFont="1" applyFill="1"/>
    <xf numFmtId="0" fontId="2" fillId="2" borderId="7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17" fontId="0" fillId="3" borderId="7" xfId="0" applyNumberFormat="1" applyFont="1" applyFill="1" applyBorder="1" applyAlignment="1">
      <alignment vertical="center" wrapText="1"/>
    </xf>
    <xf numFmtId="3" fontId="0" fillId="3" borderId="6" xfId="0" applyNumberFormat="1" applyFont="1" applyFill="1" applyBorder="1" applyAlignment="1">
      <alignment vertical="center" wrapText="1"/>
    </xf>
    <xf numFmtId="3" fontId="0" fillId="3" borderId="8" xfId="0" applyNumberFormat="1" applyFont="1" applyFill="1" applyBorder="1" applyAlignment="1">
      <alignment vertical="center" wrapText="1"/>
    </xf>
    <xf numFmtId="17" fontId="0" fillId="0" borderId="1" xfId="0" applyNumberFormat="1" applyFont="1" applyBorder="1" applyAlignment="1">
      <alignment vertical="center" wrapText="1"/>
    </xf>
    <xf numFmtId="3" fontId="0" fillId="0" borderId="2" xfId="0" applyNumberFormat="1" applyFont="1" applyBorder="1" applyAlignment="1">
      <alignment vertical="center" wrapText="1"/>
    </xf>
    <xf numFmtId="3" fontId="0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262626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 2 2 2" pivot="0" table="0" count="10" xr9:uid="{88070CE9-DAE2-429E-8D51-975E3C4F420E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8"/>
            <color theme="0"/>
          </font>
          <fill>
            <gradientFill degree="90">
              <stop position="0">
                <color rgb="FFCC3300"/>
              </stop>
              <stop position="1">
                <color rgb="FFFF000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8"/>
            <color theme="2" tint="-0.499984740745262"/>
          </font>
          <fill>
            <patternFill patternType="solid">
              <fgColor rgb="FFFFFFFF"/>
              <bgColor theme="1" tint="0.14996795556505021"/>
            </patternFill>
          </fill>
          <border>
            <left style="thin">
              <color theme="2" tint="-0.499984740745262"/>
            </left>
            <right style="thin">
              <color theme="2" tint="-0.499984740745262"/>
            </right>
            <top style="thin">
              <color theme="2" tint="-0.499984740745262"/>
            </top>
            <bottom style="thin">
              <color theme="2" tint="-0.49998474074526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 2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budget.xlsx]Processing!PivotTable5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Price</a:t>
            </a:r>
            <a:r>
              <a:rPr lang="en-US" b="1" baseline="0">
                <a:solidFill>
                  <a:schemeClr val="bg1"/>
                </a:solidFill>
              </a:rPr>
              <a:t> Trend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190500">
              <a:schemeClr val="accent1">
                <a:lumMod val="60000"/>
                <a:lumOff val="40000"/>
                <a:alpha val="10000"/>
              </a:schemeClr>
            </a:glow>
          </a:effectLst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190500">
              <a:schemeClr val="accent4">
                <a:lumMod val="60000"/>
                <a:lumOff val="40000"/>
                <a:alpha val="10000"/>
              </a:schemeClr>
            </a:glow>
          </a:effectLst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>
            <a:glow rad="190500">
              <a:schemeClr val="accent6">
                <a:satMod val="175000"/>
                <a:alpha val="10000"/>
              </a:schemeClr>
            </a:glow>
            <a:softEdge rad="0"/>
          </a:effectLst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190500">
              <a:schemeClr val="accent1">
                <a:lumMod val="60000"/>
                <a:lumOff val="40000"/>
                <a:alpha val="1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190500">
              <a:schemeClr val="accent4">
                <a:lumMod val="60000"/>
                <a:lumOff val="40000"/>
                <a:alpha val="1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>
            <a:glow rad="190500">
              <a:schemeClr val="accent6">
                <a:satMod val="175000"/>
                <a:alpha val="1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>
            <a:glow rad="190500">
              <a:schemeClr val="accent1">
                <a:lumMod val="60000"/>
                <a:lumOff val="40000"/>
                <a:alpha val="1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>
            <a:glow rad="190500">
              <a:schemeClr val="accent4">
                <a:lumMod val="60000"/>
                <a:lumOff val="40000"/>
                <a:alpha val="1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>
            <a:glow rad="190500">
              <a:schemeClr val="accent6">
                <a:satMod val="175000"/>
                <a:alpha val="1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>
            <a:glow rad="190500">
              <a:schemeClr val="accent2">
                <a:satMod val="175000"/>
                <a:alpha val="1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>
            <a:glow rad="190500">
              <a:schemeClr val="accent5">
                <a:satMod val="175000"/>
                <a:alpha val="1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44444444444445"/>
          <c:y val="0.13467592592592595"/>
          <c:w val="0.60340266841644796"/>
          <c:h val="0.77736111111111106"/>
        </c:manualLayout>
      </c:layout>
      <c:lineChart>
        <c:grouping val="percentStacked"/>
        <c:varyColors val="0"/>
        <c:ser>
          <c:idx val="0"/>
          <c:order val="0"/>
          <c:tx>
            <c:strRef>
              <c:f>Processing!$B$3</c:f>
              <c:strCache>
                <c:ptCount val="1"/>
                <c:pt idx="0">
                  <c:v>Sum of May Price (₦)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glow rad="190500">
                <a:schemeClr val="accent6">
                  <a:satMod val="175000"/>
                  <a:alpha val="10000"/>
                </a:schemeClr>
              </a:glow>
              <a:softEdge rad="0"/>
            </a:effectLst>
          </c:spPr>
          <c:marker>
            <c:symbol val="none"/>
          </c:marker>
          <c:cat>
            <c:strRef>
              <c:f>Processing!$A$4:$A$16</c:f>
              <c:strCache>
                <c:ptCount val="12"/>
                <c:pt idx="0">
                  <c:v>Bathing Soap (per bar)</c:v>
                </c:pt>
                <c:pt idx="1">
                  <c:v>Beans (Tier)</c:v>
                </c:pt>
                <c:pt idx="2">
                  <c:v>Garri (Tier)</c:v>
                </c:pt>
                <c:pt idx="3">
                  <c:v>Gas (kg)</c:v>
                </c:pt>
                <c:pt idx="4">
                  <c:v>Indomie (per pack)</c:v>
                </c:pt>
                <c:pt idx="5">
                  <c:v>Milk (roll)</c:v>
                </c:pt>
                <c:pt idx="6">
                  <c:v>Rice (Tier)</c:v>
                </c:pt>
                <c:pt idx="7">
                  <c:v>Spaghetti (500g)</c:v>
                </c:pt>
                <c:pt idx="8">
                  <c:v>Sugar (Mudu)</c:v>
                </c:pt>
                <c:pt idx="9">
                  <c:v>Tomatoes (per kg)</c:v>
                </c:pt>
                <c:pt idx="10">
                  <c:v>Washing Soap (1kg)</c:v>
                </c:pt>
                <c:pt idx="11">
                  <c:v>Yam (per tuber)</c:v>
                </c:pt>
              </c:strCache>
            </c:strRef>
          </c:cat>
          <c:val>
            <c:numRef>
              <c:f>Processing!$B$4:$B$16</c:f>
              <c:numCache>
                <c:formatCode>General</c:formatCode>
                <c:ptCount val="12"/>
                <c:pt idx="0">
                  <c:v>800</c:v>
                </c:pt>
                <c:pt idx="1">
                  <c:v>5000</c:v>
                </c:pt>
                <c:pt idx="2">
                  <c:v>3200</c:v>
                </c:pt>
                <c:pt idx="3">
                  <c:v>1500</c:v>
                </c:pt>
                <c:pt idx="4">
                  <c:v>500</c:v>
                </c:pt>
                <c:pt idx="5">
                  <c:v>1500</c:v>
                </c:pt>
                <c:pt idx="6">
                  <c:v>3400</c:v>
                </c:pt>
                <c:pt idx="7">
                  <c:v>1000</c:v>
                </c:pt>
                <c:pt idx="8">
                  <c:v>2500</c:v>
                </c:pt>
                <c:pt idx="9">
                  <c:v>1200</c:v>
                </c:pt>
                <c:pt idx="10">
                  <c:v>2000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9-4E77-84E5-81CF135646FC}"/>
            </c:ext>
          </c:extLst>
        </c:ser>
        <c:ser>
          <c:idx val="1"/>
          <c:order val="1"/>
          <c:tx>
            <c:strRef>
              <c:f>Processing!$C$3</c:f>
              <c:strCache>
                <c:ptCount val="1"/>
                <c:pt idx="0">
                  <c:v>Sum of April Price (₦)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glow rad="190500">
                <a:schemeClr val="accent2">
                  <a:satMod val="175000"/>
                  <a:alpha val="10000"/>
                </a:schemeClr>
              </a:glow>
            </a:effectLst>
          </c:spPr>
          <c:marker>
            <c:symbol val="none"/>
          </c:marker>
          <c:cat>
            <c:strRef>
              <c:f>Processing!$A$4:$A$16</c:f>
              <c:strCache>
                <c:ptCount val="12"/>
                <c:pt idx="0">
                  <c:v>Bathing Soap (per bar)</c:v>
                </c:pt>
                <c:pt idx="1">
                  <c:v>Beans (Tier)</c:v>
                </c:pt>
                <c:pt idx="2">
                  <c:v>Garri (Tier)</c:v>
                </c:pt>
                <c:pt idx="3">
                  <c:v>Gas (kg)</c:v>
                </c:pt>
                <c:pt idx="4">
                  <c:v>Indomie (per pack)</c:v>
                </c:pt>
                <c:pt idx="5">
                  <c:v>Milk (roll)</c:v>
                </c:pt>
                <c:pt idx="6">
                  <c:v>Rice (Tier)</c:v>
                </c:pt>
                <c:pt idx="7">
                  <c:v>Spaghetti (500g)</c:v>
                </c:pt>
                <c:pt idx="8">
                  <c:v>Sugar (Mudu)</c:v>
                </c:pt>
                <c:pt idx="9">
                  <c:v>Tomatoes (per kg)</c:v>
                </c:pt>
                <c:pt idx="10">
                  <c:v>Washing Soap (1kg)</c:v>
                </c:pt>
                <c:pt idx="11">
                  <c:v>Yam (per tuber)</c:v>
                </c:pt>
              </c:strCache>
            </c:strRef>
          </c:cat>
          <c:val>
            <c:numRef>
              <c:f>Processing!$C$4:$C$16</c:f>
              <c:numCache>
                <c:formatCode>General</c:formatCode>
                <c:ptCount val="12"/>
                <c:pt idx="0">
                  <c:v>780</c:v>
                </c:pt>
                <c:pt idx="1">
                  <c:v>4500</c:v>
                </c:pt>
                <c:pt idx="2">
                  <c:v>3050</c:v>
                </c:pt>
                <c:pt idx="3">
                  <c:v>1400</c:v>
                </c:pt>
                <c:pt idx="4">
                  <c:v>480</c:v>
                </c:pt>
                <c:pt idx="5">
                  <c:v>1400</c:v>
                </c:pt>
                <c:pt idx="6">
                  <c:v>3500</c:v>
                </c:pt>
                <c:pt idx="7">
                  <c:v>1200</c:v>
                </c:pt>
                <c:pt idx="8">
                  <c:v>2400</c:v>
                </c:pt>
                <c:pt idx="9">
                  <c:v>1150</c:v>
                </c:pt>
                <c:pt idx="10">
                  <c:v>1950</c:v>
                </c:pt>
                <c:pt idx="11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9-4E77-84E5-81CF135646FC}"/>
            </c:ext>
          </c:extLst>
        </c:ser>
        <c:ser>
          <c:idx val="2"/>
          <c:order val="2"/>
          <c:tx>
            <c:strRef>
              <c:f>Processing!$D$3</c:f>
              <c:strCache>
                <c:ptCount val="1"/>
                <c:pt idx="0">
                  <c:v>Sum of March Price (₦)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>
              <a:glow rad="190500">
                <a:schemeClr val="accent5">
                  <a:satMod val="175000"/>
                  <a:alpha val="10000"/>
                </a:schemeClr>
              </a:glow>
            </a:effectLst>
          </c:spPr>
          <c:marker>
            <c:symbol val="none"/>
          </c:marker>
          <c:cat>
            <c:strRef>
              <c:f>Processing!$A$4:$A$16</c:f>
              <c:strCache>
                <c:ptCount val="12"/>
                <c:pt idx="0">
                  <c:v>Bathing Soap (per bar)</c:v>
                </c:pt>
                <c:pt idx="1">
                  <c:v>Beans (Tier)</c:v>
                </c:pt>
                <c:pt idx="2">
                  <c:v>Garri (Tier)</c:v>
                </c:pt>
                <c:pt idx="3">
                  <c:v>Gas (kg)</c:v>
                </c:pt>
                <c:pt idx="4">
                  <c:v>Indomie (per pack)</c:v>
                </c:pt>
                <c:pt idx="5">
                  <c:v>Milk (roll)</c:v>
                </c:pt>
                <c:pt idx="6">
                  <c:v>Rice (Tier)</c:v>
                </c:pt>
                <c:pt idx="7">
                  <c:v>Spaghetti (500g)</c:v>
                </c:pt>
                <c:pt idx="8">
                  <c:v>Sugar (Mudu)</c:v>
                </c:pt>
                <c:pt idx="9">
                  <c:v>Tomatoes (per kg)</c:v>
                </c:pt>
                <c:pt idx="10">
                  <c:v>Washing Soap (1kg)</c:v>
                </c:pt>
                <c:pt idx="11">
                  <c:v>Yam (per tuber)</c:v>
                </c:pt>
              </c:strCache>
            </c:strRef>
          </c:cat>
          <c:val>
            <c:numRef>
              <c:f>Processing!$D$4:$D$16</c:f>
              <c:numCache>
                <c:formatCode>General</c:formatCode>
                <c:ptCount val="12"/>
                <c:pt idx="0">
                  <c:v>750</c:v>
                </c:pt>
                <c:pt idx="1">
                  <c:v>4000</c:v>
                </c:pt>
                <c:pt idx="2">
                  <c:v>3000</c:v>
                </c:pt>
                <c:pt idx="3">
                  <c:v>1600</c:v>
                </c:pt>
                <c:pt idx="4">
                  <c:v>450</c:v>
                </c:pt>
                <c:pt idx="5">
                  <c:v>1300</c:v>
                </c:pt>
                <c:pt idx="6">
                  <c:v>4000</c:v>
                </c:pt>
                <c:pt idx="7">
                  <c:v>1050</c:v>
                </c:pt>
                <c:pt idx="8">
                  <c:v>2300</c:v>
                </c:pt>
                <c:pt idx="9">
                  <c:v>1100</c:v>
                </c:pt>
                <c:pt idx="10">
                  <c:v>1900</c:v>
                </c:pt>
                <c:pt idx="11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89-4E77-84E5-81CF1356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52879"/>
        <c:axId val="168840399"/>
      </c:lineChart>
      <c:catAx>
        <c:axId val="168852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840399"/>
        <c:crosses val="autoZero"/>
        <c:auto val="1"/>
        <c:lblAlgn val="ctr"/>
        <c:lblOffset val="100"/>
        <c:noMultiLvlLbl val="0"/>
      </c:catAx>
      <c:valAx>
        <c:axId val="168840399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76377952755911"/>
          <c:y val="0.29505686789151359"/>
          <c:w val="0.26845844269466318"/>
          <c:h val="0.33622849227179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budget.xlsx]Processing!PivotTable6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Predicted Prices</a:t>
            </a:r>
            <a:r>
              <a:rPr lang="en-US" b="1" baseline="0">
                <a:solidFill>
                  <a:schemeClr val="bg1"/>
                </a:solidFill>
              </a:rPr>
              <a:t> vs Current Prices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rgbClr val="002060"/>
              </a:gs>
              <a:gs pos="55000">
                <a:srgbClr val="0070C0">
                  <a:alpha val="85000"/>
                </a:srgbClr>
              </a:gs>
            </a:gsLst>
            <a:lin ang="90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>
                  <a:lumMod val="50000"/>
                </a:schemeClr>
              </a:gs>
              <a:gs pos="55000">
                <a:schemeClr val="accent6">
                  <a:lumMod val="75000"/>
                </a:schemeClr>
              </a:gs>
            </a:gsLst>
            <a:lin ang="90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2060"/>
              </a:gs>
              <a:gs pos="55000">
                <a:srgbClr val="0070C0">
                  <a:alpha val="85000"/>
                </a:srgbClr>
              </a:gs>
            </a:gsLst>
            <a:lin ang="90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6">
                  <a:lumMod val="50000"/>
                </a:schemeClr>
              </a:gs>
              <a:gs pos="55000">
                <a:schemeClr val="accent6">
                  <a:lumMod val="75000"/>
                </a:schemeClr>
              </a:gs>
            </a:gsLst>
            <a:lin ang="90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58000">
                <a:srgbClr val="002060"/>
              </a:gs>
              <a:gs pos="0">
                <a:srgbClr val="0070C0">
                  <a:alpha val="85000"/>
                </a:srgbClr>
              </a:gs>
            </a:gsLst>
            <a:lin ang="90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55000">
                <a:schemeClr val="accent6">
                  <a:lumMod val="50000"/>
                </a:schemeClr>
              </a:gs>
              <a:gs pos="0">
                <a:schemeClr val="accent6">
                  <a:lumMod val="75000"/>
                </a:schemeClr>
              </a:gs>
            </a:gsLst>
            <a:lin ang="90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Processing!$B$18</c:f>
              <c:strCache>
                <c:ptCount val="1"/>
                <c:pt idx="0">
                  <c:v>Sum of Current Price (₦)</c:v>
                </c:pt>
              </c:strCache>
            </c:strRef>
          </c:tx>
          <c:spPr>
            <a:gradFill>
              <a:gsLst>
                <a:gs pos="58000">
                  <a:srgbClr val="002060"/>
                </a:gs>
                <a:gs pos="0">
                  <a:srgbClr val="0070C0">
                    <a:alpha val="85000"/>
                  </a:srgbClr>
                </a:gs>
              </a:gsLst>
              <a:lin ang="9000000" scaled="0"/>
            </a:gradFill>
            <a:ln>
              <a:noFill/>
            </a:ln>
            <a:effectLst/>
          </c:spPr>
          <c:invertIfNegative val="0"/>
          <c:cat>
            <c:strRef>
              <c:f>Processing!$A$19:$A$30</c:f>
              <c:strCache>
                <c:ptCount val="11"/>
                <c:pt idx="0">
                  <c:v>Bathing Soap (per bar)</c:v>
                </c:pt>
                <c:pt idx="1">
                  <c:v>Beans (Tier)</c:v>
                </c:pt>
                <c:pt idx="2">
                  <c:v>Garri (Tier)</c:v>
                </c:pt>
                <c:pt idx="3">
                  <c:v>Gas (kg)</c:v>
                </c:pt>
                <c:pt idx="4">
                  <c:v>Indomie (per pack)</c:v>
                </c:pt>
                <c:pt idx="5">
                  <c:v>Rice (Tier)</c:v>
                </c:pt>
                <c:pt idx="6">
                  <c:v>Spaghetti (500g)</c:v>
                </c:pt>
                <c:pt idx="7">
                  <c:v>Sugar (Mudu)</c:v>
                </c:pt>
                <c:pt idx="8">
                  <c:v>Tomatoes (per kg)</c:v>
                </c:pt>
                <c:pt idx="9">
                  <c:v>Washing Soap (1kg)</c:v>
                </c:pt>
                <c:pt idx="10">
                  <c:v>Yam (per tuber)</c:v>
                </c:pt>
              </c:strCache>
            </c:strRef>
          </c:cat>
          <c:val>
            <c:numRef>
              <c:f>Processing!$B$19:$B$30</c:f>
              <c:numCache>
                <c:formatCode>#,##0</c:formatCode>
                <c:ptCount val="11"/>
                <c:pt idx="0">
                  <c:v>800</c:v>
                </c:pt>
                <c:pt idx="1">
                  <c:v>5000</c:v>
                </c:pt>
                <c:pt idx="2">
                  <c:v>3200</c:v>
                </c:pt>
                <c:pt idx="3">
                  <c:v>1500</c:v>
                </c:pt>
                <c:pt idx="4">
                  <c:v>500</c:v>
                </c:pt>
                <c:pt idx="5">
                  <c:v>3400</c:v>
                </c:pt>
                <c:pt idx="6">
                  <c:v>1000</c:v>
                </c:pt>
                <c:pt idx="7">
                  <c:v>2500</c:v>
                </c:pt>
                <c:pt idx="8">
                  <c:v>1200</c:v>
                </c:pt>
                <c:pt idx="9">
                  <c:v>2000</c:v>
                </c:pt>
                <c:pt idx="1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0-4C80-A324-E0A2E775921B}"/>
            </c:ext>
          </c:extLst>
        </c:ser>
        <c:ser>
          <c:idx val="1"/>
          <c:order val="1"/>
          <c:tx>
            <c:strRef>
              <c:f>Processing!$C$18</c:f>
              <c:strCache>
                <c:ptCount val="1"/>
                <c:pt idx="0">
                  <c:v>Sum of Predicted Price (₦)</c:v>
                </c:pt>
              </c:strCache>
            </c:strRef>
          </c:tx>
          <c:spPr>
            <a:gradFill>
              <a:gsLst>
                <a:gs pos="55000">
                  <a:schemeClr val="accent6">
                    <a:lumMod val="50000"/>
                  </a:schemeClr>
                </a:gs>
                <a:gs pos="0">
                  <a:schemeClr val="accent6">
                    <a:lumMod val="75000"/>
                  </a:schemeClr>
                </a:gs>
              </a:gsLst>
              <a:lin ang="9000000" scaled="0"/>
            </a:gradFill>
            <a:ln>
              <a:noFill/>
            </a:ln>
            <a:effectLst/>
          </c:spPr>
          <c:invertIfNegative val="0"/>
          <c:cat>
            <c:strRef>
              <c:f>Processing!$A$19:$A$30</c:f>
              <c:strCache>
                <c:ptCount val="11"/>
                <c:pt idx="0">
                  <c:v>Bathing Soap (per bar)</c:v>
                </c:pt>
                <c:pt idx="1">
                  <c:v>Beans (Tier)</c:v>
                </c:pt>
                <c:pt idx="2">
                  <c:v>Garri (Tier)</c:v>
                </c:pt>
                <c:pt idx="3">
                  <c:v>Gas (kg)</c:v>
                </c:pt>
                <c:pt idx="4">
                  <c:v>Indomie (per pack)</c:v>
                </c:pt>
                <c:pt idx="5">
                  <c:v>Rice (Tier)</c:v>
                </c:pt>
                <c:pt idx="6">
                  <c:v>Spaghetti (500g)</c:v>
                </c:pt>
                <c:pt idx="7">
                  <c:v>Sugar (Mudu)</c:v>
                </c:pt>
                <c:pt idx="8">
                  <c:v>Tomatoes (per kg)</c:v>
                </c:pt>
                <c:pt idx="9">
                  <c:v>Washing Soap (1kg)</c:v>
                </c:pt>
                <c:pt idx="10">
                  <c:v>Yam (per tuber)</c:v>
                </c:pt>
              </c:strCache>
            </c:strRef>
          </c:cat>
          <c:val>
            <c:numRef>
              <c:f>Processing!$C$19:$C$30</c:f>
              <c:numCache>
                <c:formatCode>#,##0</c:formatCode>
                <c:ptCount val="11"/>
                <c:pt idx="0">
                  <c:v>826.66666666666663</c:v>
                </c:pt>
                <c:pt idx="1">
                  <c:v>5500</c:v>
                </c:pt>
                <c:pt idx="2">
                  <c:v>3283.3333333333335</c:v>
                </c:pt>
                <c:pt idx="3">
                  <c:v>1400</c:v>
                </c:pt>
                <c:pt idx="4">
                  <c:v>526.66666666666674</c:v>
                </c:pt>
                <c:pt idx="5">
                  <c:v>3033.3333333333339</c:v>
                </c:pt>
                <c:pt idx="6">
                  <c:v>1033.3333333333333</c:v>
                </c:pt>
                <c:pt idx="7">
                  <c:v>2600</c:v>
                </c:pt>
                <c:pt idx="8">
                  <c:v>1250</c:v>
                </c:pt>
                <c:pt idx="9">
                  <c:v>2050</c:v>
                </c:pt>
                <c:pt idx="10">
                  <c:v>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0-4C80-A324-E0A2E7759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854799"/>
        <c:axId val="168847599"/>
      </c:barChart>
      <c:catAx>
        <c:axId val="168854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7599"/>
        <c:crosses val="autoZero"/>
        <c:auto val="1"/>
        <c:lblAlgn val="ctr"/>
        <c:lblOffset val="100"/>
        <c:noMultiLvlLbl val="0"/>
      </c:catAx>
      <c:valAx>
        <c:axId val="168847599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6885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budget.xlsx]Processing!PivotTable10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Sum of Quantity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8000">
                <a:srgbClr val="002060"/>
              </a:gs>
              <a:gs pos="0">
                <a:srgbClr val="0070C0">
                  <a:alpha val="85000"/>
                </a:srgbClr>
              </a:gs>
            </a:gsLst>
            <a:lin ang="90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gradFill>
            <a:gsLst>
              <a:gs pos="58000">
                <a:srgbClr val="002060"/>
              </a:gs>
              <a:gs pos="0">
                <a:srgbClr val="0070C0">
                  <a:alpha val="85000"/>
                </a:srgbClr>
              </a:gs>
            </a:gsLst>
            <a:lin ang="90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>
              <a:lumMod val="75000"/>
            </a:schemeClr>
          </a:solidFill>
          <a:ln w="19050">
            <a:noFill/>
          </a:ln>
          <a:effectLst/>
        </c:spPr>
      </c:pivotFmt>
      <c:pivotFmt>
        <c:idx val="3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Processing!$B$33</c:f>
              <c:strCache>
                <c:ptCount val="1"/>
                <c:pt idx="0">
                  <c:v>Sum of Quantity Purchased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A-4849-A75E-5D168468EB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1A-4849-A75E-5D168468EB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1A-4849-A75E-5D168468EBE7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1A-4849-A75E-5D168468EB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1A-4849-A75E-5D168468EB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1A-4849-A75E-5D168468EB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1A-4849-A75E-5D168468EB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1A-4849-A75E-5D168468EB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11A-4849-A75E-5D168468EB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1A-4849-A75E-5D168468EB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1A-4849-A75E-5D168468EBE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11A-4849-A75E-5D168468EBE7}"/>
              </c:ext>
            </c:extLst>
          </c:dPt>
          <c:cat>
            <c:strRef>
              <c:f>Processing!$A$34:$A$46</c:f>
              <c:strCache>
                <c:ptCount val="12"/>
                <c:pt idx="0">
                  <c:v>Bathing Soap (per bar)</c:v>
                </c:pt>
                <c:pt idx="1">
                  <c:v>Beans (Tier)</c:v>
                </c:pt>
                <c:pt idx="2">
                  <c:v>Garri (Tier)</c:v>
                </c:pt>
                <c:pt idx="3">
                  <c:v>Gas (kg)</c:v>
                </c:pt>
                <c:pt idx="4">
                  <c:v>Indomie (per pack)</c:v>
                </c:pt>
                <c:pt idx="5">
                  <c:v>Milk (roll)</c:v>
                </c:pt>
                <c:pt idx="6">
                  <c:v>Rice (Tier)</c:v>
                </c:pt>
                <c:pt idx="7">
                  <c:v>Spaghetti (500g)</c:v>
                </c:pt>
                <c:pt idx="8">
                  <c:v>Sugar (Mudu)</c:v>
                </c:pt>
                <c:pt idx="9">
                  <c:v>Tomatoes (per kg)</c:v>
                </c:pt>
                <c:pt idx="10">
                  <c:v>Washing Soap (1kg)</c:v>
                </c:pt>
                <c:pt idx="11">
                  <c:v>Yam (per tuber)</c:v>
                </c:pt>
              </c:strCache>
            </c:strRef>
          </c:cat>
          <c:val>
            <c:numRef>
              <c:f>Processing!$B$34:$B$46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1A-4849-A75E-5D168468EBE7}"/>
            </c:ext>
          </c:extLst>
        </c:ser>
        <c:ser>
          <c:idx val="1"/>
          <c:order val="1"/>
          <c:tx>
            <c:strRef>
              <c:f>Processing!$C$33</c:f>
              <c:strCache>
                <c:ptCount val="1"/>
                <c:pt idx="0">
                  <c:v>Sum of Future Cost (₦)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11A-4849-A75E-5D168468EB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11A-4849-A75E-5D168468EB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11A-4849-A75E-5D168468EB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11A-4849-A75E-5D168468EB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11A-4849-A75E-5D168468EB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11A-4849-A75E-5D168468EB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111A-4849-A75E-5D168468EB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111A-4849-A75E-5D168468EB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11A-4849-A75E-5D168468EB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11A-4849-A75E-5D168468EB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111A-4849-A75E-5D168468EBE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111A-4849-A75E-5D168468EBE7}"/>
              </c:ext>
            </c:extLst>
          </c:dPt>
          <c:cat>
            <c:strRef>
              <c:f>Processing!$A$34:$A$46</c:f>
              <c:strCache>
                <c:ptCount val="12"/>
                <c:pt idx="0">
                  <c:v>Bathing Soap (per bar)</c:v>
                </c:pt>
                <c:pt idx="1">
                  <c:v>Beans (Tier)</c:v>
                </c:pt>
                <c:pt idx="2">
                  <c:v>Garri (Tier)</c:v>
                </c:pt>
                <c:pt idx="3">
                  <c:v>Gas (kg)</c:v>
                </c:pt>
                <c:pt idx="4">
                  <c:v>Indomie (per pack)</c:v>
                </c:pt>
                <c:pt idx="5">
                  <c:v>Milk (roll)</c:v>
                </c:pt>
                <c:pt idx="6">
                  <c:v>Rice (Tier)</c:v>
                </c:pt>
                <c:pt idx="7">
                  <c:v>Spaghetti (500g)</c:v>
                </c:pt>
                <c:pt idx="8">
                  <c:v>Sugar (Mudu)</c:v>
                </c:pt>
                <c:pt idx="9">
                  <c:v>Tomatoes (per kg)</c:v>
                </c:pt>
                <c:pt idx="10">
                  <c:v>Washing Soap (1kg)</c:v>
                </c:pt>
                <c:pt idx="11">
                  <c:v>Yam (per tuber)</c:v>
                </c:pt>
              </c:strCache>
            </c:strRef>
          </c:cat>
          <c:val>
            <c:numRef>
              <c:f>Processing!$C$34:$C$46</c:f>
              <c:numCache>
                <c:formatCode>0.00%</c:formatCode>
                <c:ptCount val="12"/>
                <c:pt idx="0">
                  <c:v>6.0572754472736148E-2</c:v>
                </c:pt>
                <c:pt idx="1">
                  <c:v>0.10075105330646639</c:v>
                </c:pt>
                <c:pt idx="2">
                  <c:v>6.0145325761739026E-2</c:v>
                </c:pt>
                <c:pt idx="3">
                  <c:v>7.6937167979483426E-2</c:v>
                </c:pt>
                <c:pt idx="4">
                  <c:v>4.8238383098247552E-2</c:v>
                </c:pt>
                <c:pt idx="5">
                  <c:v>2.9309397325517492E-2</c:v>
                </c:pt>
                <c:pt idx="6">
                  <c:v>5.5565732429626924E-2</c:v>
                </c:pt>
                <c:pt idx="7">
                  <c:v>0.18928985772730045</c:v>
                </c:pt>
                <c:pt idx="8">
                  <c:v>4.762777065396593E-2</c:v>
                </c:pt>
                <c:pt idx="9">
                  <c:v>0.11448983330280271</c:v>
                </c:pt>
                <c:pt idx="10">
                  <c:v>7.5105330646638574E-2</c:v>
                </c:pt>
                <c:pt idx="11">
                  <c:v>0.14196739329547536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11A-4849-A75E-5D168468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budget.xlsx]Processing!PivotTable11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Budget</a:t>
            </a:r>
            <a:r>
              <a:rPr lang="en-US" b="1" baseline="0">
                <a:solidFill>
                  <a:schemeClr val="bg1"/>
                </a:solidFill>
              </a:rPr>
              <a:t> vs Saving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98000">
                <a:srgbClr val="002060"/>
              </a:gs>
              <a:gs pos="0">
                <a:schemeClr val="accent1">
                  <a:lumMod val="7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52000">
                <a:srgbClr val="C00000"/>
              </a:gs>
              <a:gs pos="0">
                <a:srgbClr val="FF0000"/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39000">
                <a:schemeClr val="accent6">
                  <a:lumMod val="50000"/>
                </a:schemeClr>
              </a:gs>
              <a:gs pos="0">
                <a:schemeClr val="accent6">
                  <a:lumMod val="60000"/>
                  <a:lumOff val="40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Processing!$B$49</c:f>
              <c:strCache>
                <c:ptCount val="1"/>
                <c:pt idx="0">
                  <c:v>Sum of Income (₦)</c:v>
                </c:pt>
              </c:strCache>
            </c:strRef>
          </c:tx>
          <c:spPr>
            <a:gradFill>
              <a:gsLst>
                <a:gs pos="98000">
                  <a:srgbClr val="002060"/>
                </a:gs>
                <a:gs pos="0">
                  <a:schemeClr val="accent1">
                    <a:lumMod val="7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Processing!$A$50:$A$52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Processing!$B$50:$B$52</c:f>
              <c:numCache>
                <c:formatCode>#,##0</c:formatCode>
                <c:ptCount val="2"/>
                <c:pt idx="0">
                  <c:v>70000</c:v>
                </c:pt>
                <c:pt idx="1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B-4994-9E10-B52125AC231E}"/>
            </c:ext>
          </c:extLst>
        </c:ser>
        <c:ser>
          <c:idx val="1"/>
          <c:order val="1"/>
          <c:tx>
            <c:strRef>
              <c:f>Processing!$C$49</c:f>
              <c:strCache>
                <c:ptCount val="1"/>
                <c:pt idx="0">
                  <c:v>Sum of Total Expenses (₦)</c:v>
                </c:pt>
              </c:strCache>
            </c:strRef>
          </c:tx>
          <c:spPr>
            <a:gradFill>
              <a:gsLst>
                <a:gs pos="52000">
                  <a:srgbClr val="C00000"/>
                </a:gs>
                <a:gs pos="0">
                  <a:srgbClr val="FF000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Processing!$A$50:$A$52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Processing!$C$50:$C$52</c:f>
              <c:numCache>
                <c:formatCode>#,##0</c:formatCode>
                <c:ptCount val="2"/>
                <c:pt idx="0">
                  <c:v>60800</c:v>
                </c:pt>
                <c:pt idx="1">
                  <c:v>61423.333333333336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B-4994-9E10-B52125AC231E}"/>
            </c:ext>
          </c:extLst>
        </c:ser>
        <c:ser>
          <c:idx val="2"/>
          <c:order val="2"/>
          <c:tx>
            <c:strRef>
              <c:f>Processing!$D$49</c:f>
              <c:strCache>
                <c:ptCount val="1"/>
                <c:pt idx="0">
                  <c:v>Sum of Actual Savings (₦)</c:v>
                </c:pt>
              </c:strCache>
            </c:strRef>
          </c:tx>
          <c:spPr>
            <a:gradFill>
              <a:gsLst>
                <a:gs pos="39000">
                  <a:schemeClr val="accent6">
                    <a:lumMod val="5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Processing!$A$50:$A$52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Processing!$D$50:$D$52</c:f>
              <c:numCache>
                <c:formatCode>#,##0</c:formatCode>
                <c:ptCount val="2"/>
                <c:pt idx="0">
                  <c:v>9200</c:v>
                </c:pt>
                <c:pt idx="1">
                  <c:v>8576.6666666666642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B-4994-9E10-B52125AC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153887"/>
        <c:axId val="239154847"/>
      </c:barChart>
      <c:catAx>
        <c:axId val="23915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54847"/>
        <c:crosses val="autoZero"/>
        <c:auto val="1"/>
        <c:lblAlgn val="ctr"/>
        <c:lblOffset val="100"/>
        <c:noMultiLvlLbl val="0"/>
      </c:catAx>
      <c:valAx>
        <c:axId val="23915484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5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'Saving Tracker'!$G$3" inc="1000" max="30000" page="10" val="1057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22679</xdr:colOff>
      <xdr:row>37</xdr:row>
      <xdr:rowOff>170089</xdr:rowOff>
    </xdr:to>
    <xdr:sp macro="" textlink="">
      <xdr:nvSpPr>
        <xdr:cNvPr id="3075" name="Rectangle: Rounded Corners 3074">
          <a:extLst>
            <a:ext uri="{FF2B5EF4-FFF2-40B4-BE49-F238E27FC236}">
              <a16:creationId xmlns:a16="http://schemas.microsoft.com/office/drawing/2014/main" id="{5A8E5214-7B88-13AF-7F14-9BDCED552DC8}"/>
            </a:ext>
          </a:extLst>
        </xdr:cNvPr>
        <xdr:cNvSpPr/>
      </xdr:nvSpPr>
      <xdr:spPr>
        <a:xfrm>
          <a:off x="0" y="0"/>
          <a:ext cx="17688231" cy="7136630"/>
        </a:xfrm>
        <a:prstGeom prst="roundRect">
          <a:avLst>
            <a:gd name="adj" fmla="val 0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429220</xdr:colOff>
      <xdr:row>3</xdr:row>
      <xdr:rowOff>83820</xdr:rowOff>
    </xdr:from>
    <xdr:to>
      <xdr:col>8</xdr:col>
      <xdr:colOff>419100</xdr:colOff>
      <xdr:row>15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7398C5-6DC8-B510-DE06-784B2D360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276352</xdr:colOff>
      <xdr:row>0</xdr:row>
      <xdr:rowOff>33227</xdr:rowOff>
    </xdr:from>
    <xdr:to>
      <xdr:col>15</xdr:col>
      <xdr:colOff>428309</xdr:colOff>
      <xdr:row>16</xdr:row>
      <xdr:rowOff>185627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960C56B-0F13-B6B1-C8AE-9687880E6ACF}"/>
            </a:ext>
          </a:extLst>
        </xdr:cNvPr>
        <xdr:cNvGrpSpPr/>
      </xdr:nvGrpSpPr>
      <xdr:grpSpPr>
        <a:xfrm>
          <a:off x="4540451" y="33227"/>
          <a:ext cx="5025213" cy="3164958"/>
          <a:chOff x="4572000" y="1447800"/>
          <a:chExt cx="5029200" cy="320040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1AD33FD5-D21B-ABC7-3D39-E2C04E48D93D}"/>
              </a:ext>
            </a:extLst>
          </xdr:cNvPr>
          <xdr:cNvSpPr/>
        </xdr:nvSpPr>
        <xdr:spPr>
          <a:xfrm>
            <a:off x="4572000" y="1447800"/>
            <a:ext cx="5029200" cy="3200400"/>
          </a:xfrm>
          <a:prstGeom prst="roundRect">
            <a:avLst>
              <a:gd name="adj" fmla="val 2861"/>
            </a:avLst>
          </a:prstGeom>
          <a:solidFill>
            <a:srgbClr val="26262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09B4B0B5-903F-4FA3-9B3E-833339300824}"/>
              </a:ext>
            </a:extLst>
          </xdr:cNvPr>
          <xdr:cNvGraphicFramePr>
            <a:graphicFrameLocks/>
          </xdr:cNvGraphicFramePr>
        </xdr:nvGraphicFramePr>
        <xdr:xfrm>
          <a:off x="4791075" y="16668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7</xdr:col>
      <xdr:colOff>302204</xdr:colOff>
      <xdr:row>17</xdr:row>
      <xdr:rowOff>36549</xdr:rowOff>
    </xdr:from>
    <xdr:to>
      <xdr:col>15</xdr:col>
      <xdr:colOff>454161</xdr:colOff>
      <xdr:row>33</xdr:row>
      <xdr:rowOff>186734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8C18A21-B515-0313-5F8C-FEBD11F09AE8}"/>
            </a:ext>
          </a:extLst>
        </xdr:cNvPr>
        <xdr:cNvGrpSpPr/>
      </xdr:nvGrpSpPr>
      <xdr:grpSpPr>
        <a:xfrm>
          <a:off x="4566303" y="3237392"/>
          <a:ext cx="5025213" cy="3162743"/>
          <a:chOff x="676274" y="1162049"/>
          <a:chExt cx="5029200" cy="3200400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7EC73A1C-9787-4217-9AC3-2B48CB2BDE18}"/>
              </a:ext>
            </a:extLst>
          </xdr:cNvPr>
          <xdr:cNvSpPr/>
        </xdr:nvSpPr>
        <xdr:spPr>
          <a:xfrm>
            <a:off x="676274" y="1162049"/>
            <a:ext cx="5029200" cy="3200400"/>
          </a:xfrm>
          <a:prstGeom prst="roundRect">
            <a:avLst>
              <a:gd name="adj" fmla="val 2861"/>
            </a:avLst>
          </a:prstGeom>
          <a:solidFill>
            <a:srgbClr val="26262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911A6444-6162-4B71-BC6E-31136E30C26F}"/>
              </a:ext>
            </a:extLst>
          </xdr:cNvPr>
          <xdr:cNvGraphicFramePr>
            <a:graphicFrameLocks/>
          </xdr:cNvGraphicFramePr>
        </xdr:nvGraphicFramePr>
        <xdr:xfrm>
          <a:off x="800100" y="1352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15</xdr:col>
      <xdr:colOff>573524</xdr:colOff>
      <xdr:row>0</xdr:row>
      <xdr:rowOff>0</xdr:rowOff>
    </xdr:from>
    <xdr:to>
      <xdr:col>24</xdr:col>
      <xdr:colOff>119489</xdr:colOff>
      <xdr:row>16</xdr:row>
      <xdr:rowOff>150185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B76F002-2B56-0F24-87B7-05E05D630C1E}"/>
            </a:ext>
          </a:extLst>
        </xdr:cNvPr>
        <xdr:cNvGrpSpPr/>
      </xdr:nvGrpSpPr>
      <xdr:grpSpPr>
        <a:xfrm>
          <a:off x="9710879" y="0"/>
          <a:ext cx="5028377" cy="3162743"/>
          <a:chOff x="752474" y="4610099"/>
          <a:chExt cx="5029200" cy="3200400"/>
        </a:xfrm>
      </xdr:grpSpPr>
      <xdr:sp macro="" textlink="">
        <xdr:nvSpPr>
          <xdr:cNvPr id="26" name="Rectangle: Rounded Corners 25">
            <a:extLst>
              <a:ext uri="{FF2B5EF4-FFF2-40B4-BE49-F238E27FC236}">
                <a16:creationId xmlns:a16="http://schemas.microsoft.com/office/drawing/2014/main" id="{C2408312-FB6C-E420-D193-8E9B0E16CA5B}"/>
              </a:ext>
            </a:extLst>
          </xdr:cNvPr>
          <xdr:cNvSpPr/>
        </xdr:nvSpPr>
        <xdr:spPr>
          <a:xfrm>
            <a:off x="752474" y="4610099"/>
            <a:ext cx="5029200" cy="3200400"/>
          </a:xfrm>
          <a:prstGeom prst="roundRect">
            <a:avLst>
              <a:gd name="adj" fmla="val 2861"/>
            </a:avLst>
          </a:prstGeom>
          <a:solidFill>
            <a:srgbClr val="26262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ACB9B48E-F18B-4BC0-AB0D-FD8CFB72EBED}"/>
              </a:ext>
            </a:extLst>
          </xdr:cNvPr>
          <xdr:cNvGraphicFramePr>
            <a:graphicFrameLocks/>
          </xdr:cNvGraphicFramePr>
        </xdr:nvGraphicFramePr>
        <xdr:xfrm>
          <a:off x="914399" y="481964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15</xdr:col>
      <xdr:colOff>572765</xdr:colOff>
      <xdr:row>17</xdr:row>
      <xdr:rowOff>11867</xdr:rowOff>
    </xdr:from>
    <xdr:to>
      <xdr:col>24</xdr:col>
      <xdr:colOff>118730</xdr:colOff>
      <xdr:row>33</xdr:row>
      <xdr:rowOff>164267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B1313F27-23F6-3CB8-1272-A407ECE1CCE7}"/>
            </a:ext>
          </a:extLst>
        </xdr:cNvPr>
        <xdr:cNvGrpSpPr/>
      </xdr:nvGrpSpPr>
      <xdr:grpSpPr>
        <a:xfrm>
          <a:off x="9710120" y="3212710"/>
          <a:ext cx="5028377" cy="3164958"/>
          <a:chOff x="6057899" y="4552949"/>
          <a:chExt cx="5029200" cy="3200400"/>
        </a:xfrm>
      </xdr:grpSpPr>
      <xdr:sp macro="" textlink="">
        <xdr:nvSpPr>
          <xdr:cNvPr id="28" name="Rectangle: Rounded Corners 27">
            <a:extLst>
              <a:ext uri="{FF2B5EF4-FFF2-40B4-BE49-F238E27FC236}">
                <a16:creationId xmlns:a16="http://schemas.microsoft.com/office/drawing/2014/main" id="{D6E3A2AA-DB36-9F2E-9461-9C082D47C345}"/>
              </a:ext>
            </a:extLst>
          </xdr:cNvPr>
          <xdr:cNvSpPr/>
        </xdr:nvSpPr>
        <xdr:spPr>
          <a:xfrm>
            <a:off x="6057899" y="4552949"/>
            <a:ext cx="5029200" cy="3200400"/>
          </a:xfrm>
          <a:prstGeom prst="roundRect">
            <a:avLst>
              <a:gd name="adj" fmla="val 2861"/>
            </a:avLst>
          </a:prstGeom>
          <a:solidFill>
            <a:srgbClr val="26262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2" name="Chart 31">
            <a:extLst>
              <a:ext uri="{FF2B5EF4-FFF2-40B4-BE49-F238E27FC236}">
                <a16:creationId xmlns:a16="http://schemas.microsoft.com/office/drawing/2014/main" id="{99A0C30C-25B5-4AF8-88BF-BC840A7AB403}"/>
              </a:ext>
            </a:extLst>
          </xdr:cNvPr>
          <xdr:cNvGraphicFramePr>
            <a:graphicFrameLocks/>
          </xdr:cNvGraphicFramePr>
        </xdr:nvGraphicFramePr>
        <xdr:xfrm>
          <a:off x="6362699" y="479107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</xdr:col>
      <xdr:colOff>66454</xdr:colOff>
      <xdr:row>0</xdr:row>
      <xdr:rowOff>0</xdr:rowOff>
    </xdr:from>
    <xdr:to>
      <xdr:col>6</xdr:col>
      <xdr:colOff>550879</xdr:colOff>
      <xdr:row>12</xdr:row>
      <xdr:rowOff>176945</xdr:rowOff>
    </xdr:to>
    <xdr:grpSp>
      <xdr:nvGrpSpPr>
        <xdr:cNvPr id="3072" name="Group 3071">
          <a:extLst>
            <a:ext uri="{FF2B5EF4-FFF2-40B4-BE49-F238E27FC236}">
              <a16:creationId xmlns:a16="http://schemas.microsoft.com/office/drawing/2014/main" id="{5B72D2F5-FFAF-2167-2F75-508B24930816}"/>
            </a:ext>
          </a:extLst>
        </xdr:cNvPr>
        <xdr:cNvGrpSpPr/>
      </xdr:nvGrpSpPr>
      <xdr:grpSpPr>
        <a:xfrm>
          <a:off x="675611" y="0"/>
          <a:ext cx="3530210" cy="2436364"/>
          <a:chOff x="1927679" y="147411"/>
          <a:chExt cx="3549197" cy="2494643"/>
        </a:xfrm>
      </xdr:grpSpPr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2EE7DE0F-A4B4-D0E1-FAFA-926BEDDF6CFC}"/>
              </a:ext>
            </a:extLst>
          </xdr:cNvPr>
          <xdr:cNvSpPr/>
        </xdr:nvSpPr>
        <xdr:spPr>
          <a:xfrm>
            <a:off x="1927679" y="147411"/>
            <a:ext cx="3549197" cy="2494643"/>
          </a:xfrm>
          <a:prstGeom prst="ellipse">
            <a:avLst/>
          </a:prstGeom>
          <a:gradFill>
            <a:gsLst>
              <a:gs pos="76000">
                <a:schemeClr val="tx1">
                  <a:lumMod val="85000"/>
                  <a:lumOff val="15000"/>
                </a:schemeClr>
              </a:gs>
              <a:gs pos="0">
                <a:schemeClr val="tx1">
                  <a:lumMod val="75000"/>
                  <a:lumOff val="25000"/>
                </a:schemeClr>
              </a:gs>
            </a:gsLst>
            <a:lin ang="9000000" scaled="0"/>
          </a:gradFill>
          <a:ln>
            <a:noFill/>
          </a:ln>
          <a:effectLst>
            <a:outerShdw blurRad="50800" dist="254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trol!A1">
        <xdr:nvSpPr>
          <xdr:cNvPr id="48" name="TextBox 47">
            <a:extLst>
              <a:ext uri="{FF2B5EF4-FFF2-40B4-BE49-F238E27FC236}">
                <a16:creationId xmlns:a16="http://schemas.microsoft.com/office/drawing/2014/main" id="{D4782AB7-56CA-42BE-A519-7950E9AB975B}"/>
              </a:ext>
            </a:extLst>
          </xdr:cNvPr>
          <xdr:cNvSpPr txBox="1"/>
        </xdr:nvSpPr>
        <xdr:spPr>
          <a:xfrm>
            <a:off x="2426607" y="589642"/>
            <a:ext cx="2437945" cy="3238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C9B43A13-BBBB-46D0-8B74-A3F1C9C528EE}" type="TxLink">
              <a:rPr lang="en-US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Budget Optimization </a:t>
            </a:fld>
            <a:endParaRPr lang="en-US" sz="13800" b="1">
              <a:solidFill>
                <a:schemeClr val="bg1"/>
              </a:solidFill>
            </a:endParaRPr>
          </a:p>
        </xdr:txBody>
      </xdr:sp>
      <xdr:sp macro="" textlink="control!A2">
        <xdr:nvSpPr>
          <xdr:cNvPr id="49" name="TextBox 48">
            <a:extLst>
              <a:ext uri="{FF2B5EF4-FFF2-40B4-BE49-F238E27FC236}">
                <a16:creationId xmlns:a16="http://schemas.microsoft.com/office/drawing/2014/main" id="{011771A5-4EE2-2436-910E-6815C4D503CF}"/>
              </a:ext>
            </a:extLst>
          </xdr:cNvPr>
          <xdr:cNvSpPr txBox="1"/>
        </xdr:nvSpPr>
        <xdr:spPr>
          <a:xfrm>
            <a:off x="2653393" y="1848304"/>
            <a:ext cx="1723571" cy="771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42905D34-C976-4F26-8E1B-1A95A11234F3}" type="TxLink">
              <a:rPr lang="en-US" sz="1800" b="1" i="0" u="none" strike="noStrike">
                <a:solidFill>
                  <a:schemeClr val="bg1"/>
                </a:solidFill>
                <a:latin typeface="+mn-lt"/>
                <a:cs typeface="Calibri"/>
              </a:rPr>
              <a:t>Consider reducing</a:t>
            </a:fld>
            <a:endParaRPr lang="en-US" sz="41300" b="1">
              <a:solidFill>
                <a:schemeClr val="bg1"/>
              </a:solidFill>
              <a:latin typeface="+mn-lt"/>
            </a:endParaRPr>
          </a:p>
        </xdr:txBody>
      </xdr:sp>
      <xdr:sp macro="" textlink="'Data Entry'!F14">
        <xdr:nvSpPr>
          <xdr:cNvPr id="51" name="TextBox 50">
            <a:extLst>
              <a:ext uri="{FF2B5EF4-FFF2-40B4-BE49-F238E27FC236}">
                <a16:creationId xmlns:a16="http://schemas.microsoft.com/office/drawing/2014/main" id="{F087490D-7B57-CDAA-92A8-6B9193EE1D3A}"/>
              </a:ext>
            </a:extLst>
          </xdr:cNvPr>
          <xdr:cNvSpPr txBox="1"/>
        </xdr:nvSpPr>
        <xdr:spPr>
          <a:xfrm>
            <a:off x="3871688" y="1172937"/>
            <a:ext cx="1185636" cy="539298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EDA9BA7A-DC23-4F96-945D-C37FF17BBB03}" type="TxLink">
              <a:rPr lang="en-US" sz="2400" b="1" i="0" u="none" strike="noStrike">
                <a:solidFill>
                  <a:schemeClr val="bg1"/>
                </a:solidFill>
                <a:latin typeface="Calibri"/>
                <a:cs typeface="Calibri"/>
              </a:rPr>
              <a:t>50,823</a:t>
            </a:fld>
            <a:endParaRPr lang="en-US" sz="85700" b="1">
              <a:solidFill>
                <a:schemeClr val="bg1"/>
              </a:solidFill>
            </a:endParaRPr>
          </a:p>
        </xdr:txBody>
      </xdr:sp>
      <xdr:sp macro="" textlink="control!A8">
        <xdr:nvSpPr>
          <xdr:cNvPr id="53" name="TextBox 52">
            <a:extLst>
              <a:ext uri="{FF2B5EF4-FFF2-40B4-BE49-F238E27FC236}">
                <a16:creationId xmlns:a16="http://schemas.microsoft.com/office/drawing/2014/main" id="{9CA6963F-7637-A367-91F5-4DCDEC8EB487}"/>
              </a:ext>
            </a:extLst>
          </xdr:cNvPr>
          <xdr:cNvSpPr txBox="1"/>
        </xdr:nvSpPr>
        <xdr:spPr>
          <a:xfrm>
            <a:off x="2051052" y="1268639"/>
            <a:ext cx="1724932" cy="5392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0303A0B1-C38F-4A08-BB8F-B0676A8D320A}" type="TxLink">
              <a:rPr lang="en-US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Future Cost (₦)</a:t>
            </a:fld>
            <a:endParaRPr lang="en-US" sz="18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</xdr:col>
      <xdr:colOff>227029</xdr:colOff>
      <xdr:row>13</xdr:row>
      <xdr:rowOff>185627</xdr:rowOff>
    </xdr:from>
    <xdr:to>
      <xdr:col>7</xdr:col>
      <xdr:colOff>105462</xdr:colOff>
      <xdr:row>27</xdr:row>
      <xdr:rowOff>15031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6A85BCEC-83AA-D3E8-5763-C74A7802E0E4}"/>
            </a:ext>
          </a:extLst>
        </xdr:cNvPr>
        <xdr:cNvGrpSpPr/>
      </xdr:nvGrpSpPr>
      <xdr:grpSpPr>
        <a:xfrm>
          <a:off x="836186" y="2633330"/>
          <a:ext cx="3533375" cy="2465393"/>
          <a:chOff x="1909990" y="2919186"/>
          <a:chExt cx="3549197" cy="2523671"/>
        </a:xfrm>
      </xdr:grpSpPr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5F7B0064-00AC-DF14-4958-F42BFA011353}"/>
              </a:ext>
            </a:extLst>
          </xdr:cNvPr>
          <xdr:cNvSpPr/>
        </xdr:nvSpPr>
        <xdr:spPr>
          <a:xfrm>
            <a:off x="1909990" y="2919186"/>
            <a:ext cx="3549197" cy="2494643"/>
          </a:xfrm>
          <a:prstGeom prst="ellipse">
            <a:avLst/>
          </a:prstGeom>
          <a:gradFill>
            <a:gsLst>
              <a:gs pos="76000">
                <a:schemeClr val="tx1">
                  <a:lumMod val="85000"/>
                  <a:lumOff val="15000"/>
                </a:schemeClr>
              </a:gs>
              <a:gs pos="0">
                <a:schemeClr val="tx1">
                  <a:lumMod val="75000"/>
                  <a:lumOff val="25000"/>
                </a:schemeClr>
              </a:gs>
            </a:gsLst>
            <a:lin ang="9000000" scaled="0"/>
          </a:gradFill>
          <a:ln>
            <a:noFill/>
          </a:ln>
          <a:effectLst>
            <a:outerShdw blurRad="50800" dist="254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trol!A4">
        <xdr:nvSpPr>
          <xdr:cNvPr id="55" name="TextBox 54">
            <a:extLst>
              <a:ext uri="{FF2B5EF4-FFF2-40B4-BE49-F238E27FC236}">
                <a16:creationId xmlns:a16="http://schemas.microsoft.com/office/drawing/2014/main" id="{978E00FF-237A-5B7C-57B2-0293396108B5}"/>
              </a:ext>
            </a:extLst>
          </xdr:cNvPr>
          <xdr:cNvSpPr txBox="1"/>
        </xdr:nvSpPr>
        <xdr:spPr>
          <a:xfrm>
            <a:off x="2318204" y="3338739"/>
            <a:ext cx="2614385" cy="3238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70138378-25D0-4296-A31F-0ABCD4A90FAA}" type="TxLink">
              <a:rPr lang="en-US" sz="1600" b="1" i="0" u="none" strike="noStrike">
                <a:solidFill>
                  <a:schemeClr val="bg1"/>
                </a:solidFill>
                <a:latin typeface="Calibri"/>
                <a:cs typeface="Calibri"/>
              </a:rPr>
              <a:t>Saving Budget Optimization</a:t>
            </a:fld>
            <a:endParaRPr lang="en-US" sz="23900" b="1">
              <a:solidFill>
                <a:schemeClr val="bg1"/>
              </a:solidFill>
            </a:endParaRPr>
          </a:p>
        </xdr:txBody>
      </xdr:sp>
      <xdr:sp macro="" textlink="control!A5">
        <xdr:nvSpPr>
          <xdr:cNvPr id="56" name="TextBox 55">
            <a:extLst>
              <a:ext uri="{FF2B5EF4-FFF2-40B4-BE49-F238E27FC236}">
                <a16:creationId xmlns:a16="http://schemas.microsoft.com/office/drawing/2014/main" id="{A4CC0E73-D99E-E00C-6CD1-8F32E5CA1A3A}"/>
              </a:ext>
            </a:extLst>
          </xdr:cNvPr>
          <xdr:cNvSpPr txBox="1"/>
        </xdr:nvSpPr>
        <xdr:spPr>
          <a:xfrm>
            <a:off x="2692401" y="4756150"/>
            <a:ext cx="1865992" cy="686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C4F82DDE-1869-41A6-84CB-9894602648BF}" type="TxLink">
              <a:rPr lang="en-US" sz="1800" b="1" i="0" u="none" strike="noStrike">
                <a:solidFill>
                  <a:schemeClr val="bg1"/>
                </a:solidFill>
                <a:latin typeface="Arial Unicode MS"/>
                <a:cs typeface="Calibri"/>
              </a:rPr>
              <a:t>Savings on track!</a:t>
            </a:fld>
            <a:endParaRPr lang="en-US" sz="123400" b="1">
              <a:solidFill>
                <a:schemeClr val="bg1"/>
              </a:solidFill>
              <a:latin typeface="+mn-lt"/>
            </a:endParaRPr>
          </a:p>
        </xdr:txBody>
      </xdr:sp>
      <xdr:sp macro="" textlink="'Saving Tracker'!G3">
        <xdr:nvSpPr>
          <xdr:cNvPr id="57" name="TextBox 56">
            <a:extLst>
              <a:ext uri="{FF2B5EF4-FFF2-40B4-BE49-F238E27FC236}">
                <a16:creationId xmlns:a16="http://schemas.microsoft.com/office/drawing/2014/main" id="{85073DC4-EE83-A139-3FFD-4621FBC8F82A}"/>
              </a:ext>
            </a:extLst>
          </xdr:cNvPr>
          <xdr:cNvSpPr txBox="1"/>
        </xdr:nvSpPr>
        <xdr:spPr>
          <a:xfrm>
            <a:off x="4035642" y="4263571"/>
            <a:ext cx="1185636" cy="503921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A74C46C9-FFDA-42AC-9D71-E33D31EB2F4F}" type="TxLink">
              <a:rPr lang="en-US" sz="2400" b="1" i="0" u="none" strike="noStrike">
                <a:solidFill>
                  <a:schemeClr val="bg1"/>
                </a:solidFill>
                <a:latin typeface="Calibri"/>
                <a:cs typeface="Calibri"/>
              </a:rPr>
              <a:t>10,576</a:t>
            </a:fld>
            <a:endParaRPr lang="en-US" sz="255800" b="1">
              <a:solidFill>
                <a:schemeClr val="bg1"/>
              </a:solidFill>
            </a:endParaRPr>
          </a:p>
        </xdr:txBody>
      </xdr:sp>
      <xdr:sp macro="" textlink="control!A10">
        <xdr:nvSpPr>
          <xdr:cNvPr id="58" name="TextBox 57">
            <a:extLst>
              <a:ext uri="{FF2B5EF4-FFF2-40B4-BE49-F238E27FC236}">
                <a16:creationId xmlns:a16="http://schemas.microsoft.com/office/drawing/2014/main" id="{A0D1A04C-3E7E-B948-051F-03CB84A4801D}"/>
              </a:ext>
            </a:extLst>
          </xdr:cNvPr>
          <xdr:cNvSpPr txBox="1"/>
        </xdr:nvSpPr>
        <xdr:spPr>
          <a:xfrm>
            <a:off x="2180773" y="4289880"/>
            <a:ext cx="1901370" cy="5392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5134DAA2-D22A-4D74-9B28-BD901DB8F334}" type="TxLink">
              <a:rPr lang="en-US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Actual Savings (₦)</a:t>
            </a:fld>
            <a:endParaRPr lang="en-US" sz="48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74" name="Spinner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300-0000020C0000}"/>
                  </a:ext>
                </a:extLst>
              </xdr:cNvPr>
              <xdr:cNvSpPr/>
            </xdr:nvSpPr>
            <xdr:spPr bwMode="auto">
              <a:xfrm>
                <a:off x="2018393" y="3934730"/>
                <a:ext cx="192768" cy="47625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xdr:sp macro="" textlink="control!C3">
        <xdr:nvSpPr>
          <xdr:cNvPr id="60" name="TextBox 59">
            <a:extLst>
              <a:ext uri="{FF2B5EF4-FFF2-40B4-BE49-F238E27FC236}">
                <a16:creationId xmlns:a16="http://schemas.microsoft.com/office/drawing/2014/main" id="{CBD64AA4-0B91-65B5-F7DD-03D072F0DF18}"/>
              </a:ext>
            </a:extLst>
          </xdr:cNvPr>
          <xdr:cNvSpPr txBox="1"/>
        </xdr:nvSpPr>
        <xdr:spPr>
          <a:xfrm>
            <a:off x="4035643" y="3729263"/>
            <a:ext cx="1185636" cy="539298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0F8AF454-4A89-4FE1-810C-00525E72E061}" type="TxLink">
              <a:rPr lang="en-US" sz="2400" b="1" i="0" u="none" strike="noStrike">
                <a:solidFill>
                  <a:schemeClr val="bg1"/>
                </a:solidFill>
                <a:latin typeface="Calibri"/>
                <a:cs typeface="Calibri"/>
              </a:rPr>
              <a:t>59,424</a:t>
            </a:fld>
            <a:endParaRPr lang="en-US" sz="400000" b="1">
              <a:solidFill>
                <a:schemeClr val="bg1"/>
              </a:solidFill>
            </a:endParaRPr>
          </a:p>
        </xdr:txBody>
      </xdr:sp>
      <xdr:sp macro="" textlink="'Saving Tracker'!E1">
        <xdr:nvSpPr>
          <xdr:cNvPr id="61" name="TextBox 60">
            <a:extLst>
              <a:ext uri="{FF2B5EF4-FFF2-40B4-BE49-F238E27FC236}">
                <a16:creationId xmlns:a16="http://schemas.microsoft.com/office/drawing/2014/main" id="{51F0D054-B6A1-DBF0-5D14-25A5C012E460}"/>
              </a:ext>
            </a:extLst>
          </xdr:cNvPr>
          <xdr:cNvSpPr txBox="1"/>
        </xdr:nvSpPr>
        <xdr:spPr>
          <a:xfrm>
            <a:off x="2140405" y="3886655"/>
            <a:ext cx="1901370" cy="5392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040E415F-B561-4595-9976-DE3A88FA2868}" type="TxLink">
              <a:rPr lang="en-US" sz="1600" b="1" i="0" u="none" strike="noStrike">
                <a:solidFill>
                  <a:srgbClr val="FFFFFF"/>
                </a:solidFill>
                <a:latin typeface="Calibri"/>
                <a:cs typeface="Calibri"/>
              </a:rPr>
              <a:t>Total Expenses (₦)</a:t>
            </a:fld>
            <a:endParaRPr lang="en-US" sz="66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rk%20Document\Mark%20Madu%20CV%20and%20Cover%20Letter\3MTT\pra1.xlsx" TargetMode="External"/><Relationship Id="rId1" Type="http://schemas.openxmlformats.org/officeDocument/2006/relationships/externalLinkPath" Target="pr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Dashboard"/>
      <sheetName val="control"/>
      <sheetName val="Processing"/>
      <sheetName val="Sheet1"/>
    </sheetNames>
    <sheetDataSet>
      <sheetData sheetId="0" refreshError="1"/>
      <sheetData sheetId="1" refreshError="1"/>
      <sheetData sheetId="2" refreshError="1"/>
      <sheetData sheetId="3">
        <row r="9">
          <cell r="L9">
            <v>7.0235987134545194E-2</v>
          </cell>
          <cell r="M9">
            <v>1.3558179147973404</v>
          </cell>
          <cell r="N9">
            <v>-0.42605390193188564</v>
          </cell>
        </row>
        <row r="10">
          <cell r="L10">
            <v>-3.3063341662281642E-4</v>
          </cell>
          <cell r="M10">
            <v>0.17470144069976862</v>
          </cell>
          <cell r="N10">
            <v>0.8256291927168542</v>
          </cell>
        </row>
        <row r="16">
          <cell r="P16">
            <v>1.0470159118662562E-2</v>
          </cell>
          <cell r="Q16">
            <v>0.98952984088133744</v>
          </cell>
          <cell r="R16">
            <v>0</v>
          </cell>
        </row>
      </sheetData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2.33900428241" createdVersion="8" refreshedVersion="8" minRefreshableVersion="3" recordCount="13" xr:uid="{008120EE-A797-403C-BB7C-0436AC113E28}">
  <cacheSource type="worksheet">
    <worksheetSource name="Table3"/>
  </cacheSource>
  <cacheFields count="6">
    <cacheField name="Item" numFmtId="0">
      <sharedItems count="13">
        <s v="Rice (Tier)"/>
        <s v="Beans (Tier)"/>
        <s v="Garri (Tier)"/>
        <s v="Yam (per tuber)"/>
        <s v="Tomatoes (per kg)"/>
        <s v="Gas (kg)"/>
        <s v="Spaghetti (500g)"/>
        <s v="Indomie (per pack)"/>
        <s v="Washing Soap (1kg)"/>
        <s v="Bathing Soap (per bar)"/>
        <s v="Sugar (Mudu)"/>
        <s v="Milk (roll)"/>
        <s v="Total"/>
      </sharedItems>
    </cacheField>
    <cacheField name="March Price (₦)" numFmtId="0">
      <sharedItems containsSemiMixedTypes="0" containsString="0" containsNumber="1" containsInteger="1" minValue="450" maxValue="22850" count="12">
        <n v="4000"/>
        <n v="3000"/>
        <n v="1400"/>
        <n v="1100"/>
        <n v="1600"/>
        <n v="1050"/>
        <n v="450"/>
        <n v="1900"/>
        <n v="750"/>
        <n v="2300"/>
        <n v="1300"/>
        <n v="22850"/>
      </sharedItems>
    </cacheField>
    <cacheField name="April Price (₦)" numFmtId="0">
      <sharedItems containsSemiMixedTypes="0" containsString="0" containsNumber="1" containsInteger="1" minValue="480" maxValue="23260"/>
    </cacheField>
    <cacheField name="May Price (₦)" numFmtId="0">
      <sharedItems containsSemiMixedTypes="0" containsString="0" containsNumber="1" containsInteger="1" minValue="500" maxValue="24100"/>
    </cacheField>
    <cacheField name="Avg Monthly Price (₦)" numFmtId="3">
      <sharedItems containsSemiMixedTypes="0" containsString="0" containsNumber="1" minValue="476.66666666666669" maxValue="23403.333333333336"/>
    </cacheField>
    <cacheField name="Predicted Price (₦)" numFmtId="3">
      <sharedItems containsSemiMixedTypes="0" containsString="0" containsNumber="1" minValue="526.66666666666674" maxValue="24653.333333333332"/>
    </cacheField>
  </cacheFields>
  <extLst>
    <ext xmlns:x14="http://schemas.microsoft.com/office/spreadsheetml/2009/9/main" uri="{725AE2AE-9491-48be-B2B4-4EB974FC3084}">
      <x14:pivotCacheDefinition pivotCacheId="40093092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2.396972222225" createdVersion="8" refreshedVersion="8" minRefreshableVersion="3" recordCount="2" xr:uid="{E6D994AB-9078-45FA-BC27-31AEB16A8A2B}">
  <cacheSource type="worksheet">
    <worksheetSource ref="A1:H3" sheet="Saving Tracker"/>
  </cacheSource>
  <cacheFields count="10">
    <cacheField name="Month" numFmtId="17">
      <sharedItems containsSemiMixedTypes="0" containsNonDate="0" containsDate="1" containsString="0" minDate="2025-05-01T00:00:00" maxDate="2025-06-02T00:00:00" count="2">
        <d v="2025-05-01T00:00:00"/>
        <d v="2025-06-01T00:00:00"/>
      </sharedItems>
      <fieldGroup par="9"/>
    </cacheField>
    <cacheField name="Income (₦)" numFmtId="3">
      <sharedItems containsSemiMixedTypes="0" containsString="0" containsNumber="1" containsInteger="1" minValue="70000" maxValue="70000"/>
    </cacheField>
    <cacheField name="Other Expenses (₦)" numFmtId="3">
      <sharedItems containsSemiMixedTypes="0" containsString="0" containsNumber="1" containsInteger="1" minValue="12000" maxValue="12500"/>
    </cacheField>
    <cacheField name="Food Expenses (₦)" numFmtId="3">
      <sharedItems containsSemiMixedTypes="0" containsString="0" containsNumber="1" minValue="48300" maxValue="49423.333333333336"/>
    </cacheField>
    <cacheField name="Total Expenses (₦)" numFmtId="3">
      <sharedItems containsSemiMixedTypes="0" containsString="0" containsNumber="1" minValue="60800" maxValue="61423.333333333336"/>
    </cacheField>
    <cacheField name="Savings Goal (₦)" numFmtId="3">
      <sharedItems containsSemiMixedTypes="0" containsString="0" containsNumber="1" containsInteger="1" minValue="10000" maxValue="10000"/>
    </cacheField>
    <cacheField name="Actual Savings (₦)" numFmtId="3">
      <sharedItems containsSemiMixedTypes="0" containsString="0" containsNumber="1" minValue="8576.6666666666642" maxValue="9200"/>
    </cacheField>
    <cacheField name="Difference (₦)" numFmtId="3">
      <sharedItems containsSemiMixedTypes="0" containsString="0" containsNumber="1" minValue="800" maxValue="1423.3333333333358"/>
    </cacheField>
    <cacheField name="Days (Month)" numFmtId="0" databaseField="0">
      <fieldGroup base="0">
        <rangePr groupBy="days" startDate="2025-05-01T00:00:00" endDate="2025-06-02T00:00:00"/>
        <groupItems count="368">
          <s v="&lt;5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/2025"/>
        </groupItems>
      </fieldGroup>
    </cacheField>
    <cacheField name="Months (Month)" numFmtId="0" databaseField="0">
      <fieldGroup base="0">
        <rangePr groupBy="months" startDate="2025-05-01T00:00:00" endDate="2025-06-02T00:00:00"/>
        <groupItems count="14">
          <s v="&lt;5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2.484616550923" createdVersion="8" refreshedVersion="8" minRefreshableVersion="3" recordCount="12" xr:uid="{1F359522-51F8-4C41-95E9-F0D1D5A68FEA}">
  <cacheSource type="worksheet">
    <worksheetSource name="Table1"/>
  </cacheSource>
  <cacheFields count="6">
    <cacheField name="Item Name" numFmtId="0">
      <sharedItems count="13">
        <s v="Rice (Tier)"/>
        <s v="Beans (Tier)"/>
        <s v="Garri (Tier)"/>
        <s v="Yam (per tuber)"/>
        <s v="Tomatoes (per kg)"/>
        <s v="Gas (kg)"/>
        <s v="Spaghetti (500g)"/>
        <s v="Indomie (per pack)"/>
        <s v="Washing Soap (1kg)"/>
        <s v="Bathing Soap (per bar)"/>
        <s v="Sugar (Mudu)"/>
        <s v="Milk (roll)"/>
        <s v="Total " u="1"/>
      </sharedItems>
    </cacheField>
    <cacheField name="Quantity Purchased" numFmtId="0">
      <sharedItems containsSemiMixedTypes="0" containsString="0" containsNumber="1" containsInteger="1" minValue="1" maxValue="10"/>
    </cacheField>
    <cacheField name="Current Price (₦)" numFmtId="3">
      <sharedItems containsSemiMixedTypes="0" containsString="0" containsNumber="1" containsInteger="1" minValue="500" maxValue="5000"/>
    </cacheField>
    <cacheField name="Total Cost (₦)" numFmtId="3">
      <sharedItems containsSemiMixedTypes="0" containsString="0" containsNumber="1" containsInteger="1" minValue="1500" maxValue="10000"/>
    </cacheField>
    <cacheField name="Predicted Price (₦)" numFmtId="3">
      <sharedItems containsSemiMixedTypes="0" containsString="0" containsNumber="1" minValue="526.66666666666674" maxValue="5500"/>
    </cacheField>
    <cacheField name="Future Cost (₦)" numFmtId="3">
      <sharedItems containsSemiMixedTypes="0" containsString="0" containsNumber="1" minValue="1600" maxValue="10333.333333333332"/>
    </cacheField>
  </cacheFields>
  <extLst>
    <ext xmlns:x14="http://schemas.microsoft.com/office/spreadsheetml/2009/9/main" uri="{725AE2AE-9491-48be-B2B4-4EB974FC3084}">
      <x14:pivotCacheDefinition pivotCacheId="7719089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3500"/>
    <n v="3400"/>
    <n v="3633.3333333333335"/>
    <n v="3033.3333333333339"/>
  </r>
  <r>
    <x v="1"/>
    <x v="0"/>
    <n v="4500"/>
    <n v="5000"/>
    <n v="4500"/>
    <n v="5500"/>
  </r>
  <r>
    <x v="2"/>
    <x v="1"/>
    <n v="3050"/>
    <n v="3200"/>
    <n v="3083.3333333333335"/>
    <n v="3283.3333333333335"/>
  </r>
  <r>
    <x v="3"/>
    <x v="2"/>
    <n v="1450"/>
    <n v="1500"/>
    <n v="1450"/>
    <n v="1550"/>
  </r>
  <r>
    <x v="4"/>
    <x v="3"/>
    <n v="1150"/>
    <n v="1200"/>
    <n v="1150"/>
    <n v="1250"/>
  </r>
  <r>
    <x v="5"/>
    <x v="4"/>
    <n v="1400"/>
    <n v="1500"/>
    <n v="1500"/>
    <n v="1400"/>
  </r>
  <r>
    <x v="6"/>
    <x v="5"/>
    <n v="1200"/>
    <n v="1000"/>
    <n v="1083.3333333333333"/>
    <n v="1033.3333333333333"/>
  </r>
  <r>
    <x v="7"/>
    <x v="6"/>
    <n v="480"/>
    <n v="500"/>
    <n v="476.66666666666669"/>
    <n v="526.66666666666674"/>
  </r>
  <r>
    <x v="8"/>
    <x v="7"/>
    <n v="1950"/>
    <n v="2000"/>
    <n v="1950"/>
    <n v="2050"/>
  </r>
  <r>
    <x v="9"/>
    <x v="8"/>
    <n v="780"/>
    <n v="800"/>
    <n v="776.66666666666663"/>
    <n v="826.66666666666663"/>
  </r>
  <r>
    <x v="10"/>
    <x v="9"/>
    <n v="2400"/>
    <n v="2500"/>
    <n v="2400"/>
    <n v="2600"/>
  </r>
  <r>
    <x v="11"/>
    <x v="10"/>
    <n v="1400"/>
    <n v="1500"/>
    <n v="1400"/>
    <n v="1600"/>
  </r>
  <r>
    <x v="12"/>
    <x v="11"/>
    <n v="23260"/>
    <n v="24100"/>
    <n v="23403.333333333336"/>
    <n v="24653.3333333333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70000"/>
    <n v="12500"/>
    <n v="48300"/>
    <n v="60800"/>
    <n v="10000"/>
    <n v="9200"/>
    <n v="800"/>
  </r>
  <r>
    <x v="1"/>
    <n v="70000"/>
    <n v="12000"/>
    <n v="49423.333333333336"/>
    <n v="61423.333333333336"/>
    <n v="10000"/>
    <n v="8576.6666666666642"/>
    <n v="1423.33333333333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  <n v="3400"/>
    <n v="3400"/>
    <n v="3033.3333333333339"/>
    <n v="3033.3333333333339"/>
  </r>
  <r>
    <x v="1"/>
    <n v="1"/>
    <n v="5000"/>
    <n v="5000"/>
    <n v="5500"/>
    <n v="5500"/>
  </r>
  <r>
    <x v="2"/>
    <n v="1"/>
    <n v="3200"/>
    <n v="3200"/>
    <n v="3283.3333333333335"/>
    <n v="3283.3333333333335"/>
  </r>
  <r>
    <x v="3"/>
    <n v="5"/>
    <n v="1500"/>
    <n v="7500"/>
    <n v="1550"/>
    <n v="7750"/>
  </r>
  <r>
    <x v="4"/>
    <n v="5"/>
    <n v="1200"/>
    <n v="6000"/>
    <n v="1250"/>
    <n v="6250"/>
  </r>
  <r>
    <x v="5"/>
    <n v="3"/>
    <n v="1500"/>
    <n v="4500"/>
    <n v="1400"/>
    <n v="4200"/>
  </r>
  <r>
    <x v="6"/>
    <n v="10"/>
    <n v="1000"/>
    <n v="10000"/>
    <n v="1033.3333333333333"/>
    <n v="10333.333333333332"/>
  </r>
  <r>
    <x v="7"/>
    <n v="5"/>
    <n v="500"/>
    <n v="2500"/>
    <n v="526.66666666666674"/>
    <n v="2633.3333333333339"/>
  </r>
  <r>
    <x v="8"/>
    <n v="2"/>
    <n v="2000"/>
    <n v="4000"/>
    <n v="2050"/>
    <n v="4100"/>
  </r>
  <r>
    <x v="9"/>
    <n v="4"/>
    <n v="800"/>
    <n v="3200"/>
    <n v="826.66666666666663"/>
    <n v="3306.6666666666665"/>
  </r>
  <r>
    <x v="10"/>
    <n v="1"/>
    <n v="2500"/>
    <n v="2500"/>
    <n v="2600"/>
    <n v="2600"/>
  </r>
  <r>
    <x v="11"/>
    <n v="1"/>
    <n v="1500"/>
    <n v="1500"/>
    <n v="1600"/>
    <n v="1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B7F1D-25CA-4212-B0E8-12AEFCBD4F4F}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9:D52" firstHeaderRow="0" firstDataRow="1" firstDataCol="1"/>
  <pivotFields count="10">
    <pivotField axis="axisRow" numFmtId="17" showAll="0">
      <items count="3">
        <item x="0"/>
        <item x="1"/>
        <item t="default"/>
      </items>
    </pivotField>
    <pivotField dataField="1" numFmtId="3" showAll="0"/>
    <pivotField numFmtId="3" showAll="0"/>
    <pivotField numFmtId="3" showAll="0"/>
    <pivotField dataField="1" numFmtId="3" showAll="0"/>
    <pivotField numFmtId="3" showAll="0"/>
    <pivotField dataField="1" numFmtId="3" showAll="0"/>
    <pivotField numFmtId="3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0"/>
  </rowFields>
  <rowItems count="3"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come (₦)" fld="1" baseField="0" baseItem="0" numFmtId="3"/>
    <dataField name="Sum of Total Expenses (₦)" fld="4" baseField="0" baseItem="0" numFmtId="3"/>
    <dataField name="Sum of Actual Savings (₦)" fld="6" baseField="0" baseItem="0" numFmtId="3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37EBC-1675-4136-8A14-7C34FB6325AF}" name="PivotTable10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3:C46" firstHeaderRow="0" firstDataRow="1" firstDataCol="1"/>
  <pivotFields count="6">
    <pivotField axis="axisRow" showAll="0">
      <items count="14">
        <item x="9"/>
        <item x="1"/>
        <item x="2"/>
        <item x="5"/>
        <item x="7"/>
        <item x="11"/>
        <item x="0"/>
        <item x="6"/>
        <item x="10"/>
        <item x="4"/>
        <item h="1" m="1" x="12"/>
        <item x="8"/>
        <item x="3"/>
        <item t="default"/>
      </items>
    </pivotField>
    <pivotField dataField="1" showAll="0"/>
    <pivotField numFmtId="3" showAll="0"/>
    <pivotField numFmtId="3" showAll="0"/>
    <pivotField numFmtId="3" showAll="0"/>
    <pivotField dataField="1" numFmtId="3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Purchased" fld="1" baseField="0" baseItem="0"/>
    <dataField name="Sum of Future Cost (₦)" fld="5" showDataAs="percentOfTotal" baseField="0" baseItem="0" numFmtId="10"/>
  </dataFields>
  <chartFormats count="26">
    <chartFormat chart="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8301E-6367-4927-A0DF-04F1B834F199}" name="PivotTable6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8:C30" firstHeaderRow="0" firstDataRow="1" firstDataCol="1"/>
  <pivotFields count="6">
    <pivotField axis="axisRow" showAll="0">
      <items count="14">
        <item x="9"/>
        <item x="1"/>
        <item x="2"/>
        <item x="5"/>
        <item x="7"/>
        <item h="1" x="11"/>
        <item x="0"/>
        <item x="6"/>
        <item x="10"/>
        <item x="4"/>
        <item h="1" m="1" x="12"/>
        <item x="8"/>
        <item x="3"/>
        <item t="default"/>
      </items>
    </pivotField>
    <pivotField showAll="0"/>
    <pivotField dataField="1" numFmtId="3" showAll="0"/>
    <pivotField numFmtId="3" showAll="0"/>
    <pivotField dataField="1" numFmtId="3" showAll="0"/>
    <pivotField numFmtId="3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rrent Price (₦)" fld="2" baseField="0" baseItem="0" numFmtId="3"/>
    <dataField name="Sum of Predicted Price (₦)" fld="4" baseField="0" baseItem="0" numFmtId="3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A4B5E-23E7-4DF8-A7D3-5A131200F146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6" firstHeaderRow="0" firstDataRow="1" firstDataCol="1"/>
  <pivotFields count="6">
    <pivotField axis="axisRow" showAll="0">
      <items count="14">
        <item x="9"/>
        <item x="1"/>
        <item x="2"/>
        <item x="5"/>
        <item x="7"/>
        <item x="11"/>
        <item x="0"/>
        <item x="6"/>
        <item x="10"/>
        <item x="4"/>
        <item h="1" x="12"/>
        <item x="8"/>
        <item x="3"/>
        <item t="default"/>
      </items>
    </pivotField>
    <pivotField dataField="1" multipleItemSelectionAllowed="1" showAll="0">
      <items count="13">
        <item x="6"/>
        <item x="8"/>
        <item x="5"/>
        <item x="3"/>
        <item x="10"/>
        <item x="2"/>
        <item x="4"/>
        <item x="7"/>
        <item x="9"/>
        <item x="1"/>
        <item x="0"/>
        <item x="11"/>
        <item t="default"/>
      </items>
    </pivotField>
    <pivotField dataField="1" showAll="0"/>
    <pivotField dataField="1" showAll="0"/>
    <pivotField numFmtId="3" showAll="0"/>
    <pivotField numFmtId="3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y Price (₦)" fld="3" baseField="0" baseItem="0"/>
    <dataField name="Sum of April Price (₦)" fld="2" baseField="0" baseItem="0"/>
    <dataField name="Sum of March Price (₦)" fld="1" baseField="0" baseItem="0"/>
  </dataFields>
  <chartFormats count="3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6B2E6-C50C-41B4-91A1-2FA33BE9C205}" name="Table1" displayName="Table1" ref="A1:F13" totalsRowShown="0" headerRowDxfId="16" dataDxfId="15">
  <autoFilter ref="A1:F13" xr:uid="{E286B2E6-C50C-41B4-91A1-2FA33BE9C205}"/>
  <tableColumns count="6">
    <tableColumn id="1" xr3:uid="{8700D9E7-6F0F-4A99-A262-9FA36ACCFDE2}" name="Item Name" dataDxfId="14"/>
    <tableColumn id="2" xr3:uid="{7CABC5D5-027D-4377-9DC8-0DF4241E0098}" name="Quantity Purchased" dataDxfId="13"/>
    <tableColumn id="3" xr3:uid="{B502A636-BA9D-4F84-8FC9-96F6DB659F70}" name="Current Price (₦)" dataDxfId="12">
      <calculatedColumnFormula>Table3[[#This Row],[May Price (₦)]]</calculatedColumnFormula>
    </tableColumn>
    <tableColumn id="4" xr3:uid="{F7AEE198-82F2-4ECB-9F6E-1FC0350090D8}" name="Total Cost (₦)">
      <calculatedColumnFormula>B2 * C2</calculatedColumnFormula>
    </tableColumn>
    <tableColumn id="5" xr3:uid="{39FACEC8-0E42-4C22-AE1D-065114A87508}" name="Predicted Price (₦)" dataDxfId="11">
      <calculatedColumnFormula>Table3[[#This Row],[Predicted Price (₦)]]</calculatedColumnFormula>
    </tableColumn>
    <tableColumn id="6" xr3:uid="{5814A51A-0DD5-4418-9956-9432475A44C7}" name="Future Cost (₦)" dataDxfId="10">
      <calculatedColumnFormula>B2*E2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EA7A3-0F4F-4939-B805-497B6898B2BF}" name="Table3" displayName="Table3" ref="A1:F13" totalsRowShown="0" headerRowDxfId="9" dataDxfId="8">
  <autoFilter ref="A1:F13" xr:uid="{5C7EA7A3-0F4F-4939-B805-497B6898B2BF}"/>
  <tableColumns count="6">
    <tableColumn id="1" xr3:uid="{4965BD89-8EA7-4F3F-9F8B-2ECC9C14C88E}" name="Item" dataDxfId="7"/>
    <tableColumn id="2" xr3:uid="{81B7A8AA-2835-4F69-BD60-BED4B5AEFD53}" name="March Price (₦)" dataDxfId="6"/>
    <tableColumn id="3" xr3:uid="{0CF4F693-F327-458A-B400-A8389D30A736}" name="April Price (₦)" dataDxfId="5"/>
    <tableColumn id="4" xr3:uid="{1B05AF57-E529-4CAA-A143-C439DB51068A}" name="May Price (₦)" dataDxfId="4"/>
    <tableColumn id="5" xr3:uid="{2646E805-4F45-4921-83B3-58F5ED453DE7}" name="Avg Monthly Price (₦)" dataDxfId="3"/>
    <tableColumn id="6" xr3:uid="{EAE0CBDB-8851-4275-87E4-415C86245DD5}" name="Predicted Price (₦)" dataDxfId="2">
      <calculatedColumnFormula>_xlfn.FORECAST.LINEAR(6, B2:D2, {3,4,5})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7043-B4E1-482E-8A0B-0C507171F4EA}">
  <sheetPr codeName="Sheet1"/>
  <dimension ref="A1:F19"/>
  <sheetViews>
    <sheetView tabSelected="1" workbookViewId="0">
      <selection activeCell="B8" sqref="B8"/>
    </sheetView>
  </sheetViews>
  <sheetFormatPr defaultRowHeight="14.25" customHeight="1"/>
  <cols>
    <col min="1" max="1" width="20.140625" customWidth="1"/>
    <col min="2" max="2" width="20.42578125" customWidth="1"/>
    <col min="3" max="3" width="18" customWidth="1"/>
    <col min="4" max="4" width="15.140625" customWidth="1"/>
    <col min="5" max="5" width="19.85546875" customWidth="1"/>
    <col min="6" max="6" width="16.5703125" customWidth="1"/>
  </cols>
  <sheetData>
    <row r="1" spans="1:6" ht="14.25" customHeight="1">
      <c r="A1" s="7" t="s">
        <v>13</v>
      </c>
      <c r="B1" s="7" t="s">
        <v>2</v>
      </c>
      <c r="C1" s="7" t="s">
        <v>14</v>
      </c>
      <c r="D1" s="7" t="s">
        <v>3</v>
      </c>
      <c r="E1" s="7" t="s">
        <v>15</v>
      </c>
      <c r="F1" s="7" t="s">
        <v>16</v>
      </c>
    </row>
    <row r="2" spans="1:6" ht="14.25" customHeight="1">
      <c r="A2" s="5" t="s">
        <v>27</v>
      </c>
      <c r="B2" s="1">
        <v>1</v>
      </c>
      <c r="C2" s="2">
        <f>Table3[[#This Row],[May Price (₦)]]</f>
        <v>3400</v>
      </c>
      <c r="D2" s="2">
        <f>B2 * C2</f>
        <v>3400</v>
      </c>
      <c r="E2" s="2">
        <f>Table3[[#This Row],[Predicted Price (₦)]]</f>
        <v>3033.3333333333339</v>
      </c>
      <c r="F2" s="2">
        <f t="shared" ref="F2:F13" si="0">B2*E2</f>
        <v>3033.3333333333339</v>
      </c>
    </row>
    <row r="3" spans="1:6" ht="14.25" customHeight="1">
      <c r="A3" s="5" t="s">
        <v>28</v>
      </c>
      <c r="B3" s="1">
        <v>1</v>
      </c>
      <c r="C3" s="2">
        <f>Table3[[#This Row],[May Price (₦)]]</f>
        <v>5000</v>
      </c>
      <c r="D3" s="2">
        <f t="shared" ref="D3:D13" si="1">B3 * C3</f>
        <v>5000</v>
      </c>
      <c r="E3" s="2">
        <f>Table3[[#This Row],[Predicted Price (₦)]]</f>
        <v>5500</v>
      </c>
      <c r="F3" s="2">
        <f t="shared" si="0"/>
        <v>5500</v>
      </c>
    </row>
    <row r="4" spans="1:6" ht="14.25" customHeight="1">
      <c r="A4" s="5" t="s">
        <v>30</v>
      </c>
      <c r="B4" s="1">
        <v>1</v>
      </c>
      <c r="C4" s="2">
        <f>Table3[[#This Row],[May Price (₦)]]</f>
        <v>3200</v>
      </c>
      <c r="D4" s="2">
        <f t="shared" si="1"/>
        <v>3200</v>
      </c>
      <c r="E4" s="2">
        <f>Table3[[#This Row],[Predicted Price (₦)]]</f>
        <v>3283.3333333333335</v>
      </c>
      <c r="F4" s="2">
        <f t="shared" si="0"/>
        <v>3283.3333333333335</v>
      </c>
    </row>
    <row r="5" spans="1:6" ht="14.25" customHeight="1">
      <c r="A5" s="5" t="s">
        <v>4</v>
      </c>
      <c r="B5" s="1">
        <v>5</v>
      </c>
      <c r="C5" s="2">
        <f>Table3[[#This Row],[May Price (₦)]]</f>
        <v>1500</v>
      </c>
      <c r="D5" s="2">
        <f t="shared" si="1"/>
        <v>7500</v>
      </c>
      <c r="E5" s="2">
        <f>Table3[[#This Row],[Predicted Price (₦)]]</f>
        <v>1550</v>
      </c>
      <c r="F5" s="2">
        <f t="shared" si="0"/>
        <v>7750</v>
      </c>
    </row>
    <row r="6" spans="1:6" ht="14.25" customHeight="1">
      <c r="A6" s="5" t="s">
        <v>5</v>
      </c>
      <c r="B6" s="1">
        <v>5</v>
      </c>
      <c r="C6" s="2">
        <f>Table3[[#This Row],[May Price (₦)]]</f>
        <v>1200</v>
      </c>
      <c r="D6" s="2">
        <f t="shared" si="1"/>
        <v>6000</v>
      </c>
      <c r="E6" s="2">
        <f>Table3[[#This Row],[Predicted Price (₦)]]</f>
        <v>1250</v>
      </c>
      <c r="F6" s="2">
        <f t="shared" si="0"/>
        <v>6250</v>
      </c>
    </row>
    <row r="7" spans="1:6" ht="14.25" customHeight="1">
      <c r="A7" s="5" t="s">
        <v>29</v>
      </c>
      <c r="B7" s="1">
        <v>4</v>
      </c>
      <c r="C7" s="2">
        <f>Table3[[#This Row],[May Price (₦)]]</f>
        <v>1500</v>
      </c>
      <c r="D7" s="2">
        <f t="shared" si="1"/>
        <v>6000</v>
      </c>
      <c r="E7" s="2">
        <f>Table3[[#This Row],[Predicted Price (₦)]]</f>
        <v>1400</v>
      </c>
      <c r="F7" s="2">
        <f t="shared" si="0"/>
        <v>5600</v>
      </c>
    </row>
    <row r="8" spans="1:6" ht="14.25" customHeight="1">
      <c r="A8" s="5" t="s">
        <v>6</v>
      </c>
      <c r="B8" s="1">
        <v>5</v>
      </c>
      <c r="C8" s="2">
        <f>Table3[[#This Row],[May Price (₦)]]</f>
        <v>1000</v>
      </c>
      <c r="D8" s="2">
        <f t="shared" si="1"/>
        <v>5000</v>
      </c>
      <c r="E8" s="2">
        <f>Table3[[#This Row],[Predicted Price (₦)]]</f>
        <v>1033.3333333333333</v>
      </c>
      <c r="F8" s="2">
        <f t="shared" si="0"/>
        <v>5166.6666666666661</v>
      </c>
    </row>
    <row r="9" spans="1:6" ht="14.25" customHeight="1">
      <c r="A9" s="5" t="s">
        <v>7</v>
      </c>
      <c r="B9" s="1">
        <v>5</v>
      </c>
      <c r="C9" s="2">
        <f>Table3[[#This Row],[May Price (₦)]]</f>
        <v>500</v>
      </c>
      <c r="D9" s="2">
        <f t="shared" si="1"/>
        <v>2500</v>
      </c>
      <c r="E9" s="2">
        <f>Table3[[#This Row],[Predicted Price (₦)]]</f>
        <v>526.66666666666674</v>
      </c>
      <c r="F9" s="2">
        <f t="shared" si="0"/>
        <v>2633.3333333333339</v>
      </c>
    </row>
    <row r="10" spans="1:6" ht="14.25" customHeight="1">
      <c r="A10" s="5" t="s">
        <v>8</v>
      </c>
      <c r="B10" s="1">
        <v>2</v>
      </c>
      <c r="C10" s="2">
        <f>Table3[[#This Row],[May Price (₦)]]</f>
        <v>2000</v>
      </c>
      <c r="D10" s="2">
        <f t="shared" si="1"/>
        <v>4000</v>
      </c>
      <c r="E10" s="2">
        <f>Table3[[#This Row],[Predicted Price (₦)]]</f>
        <v>2050</v>
      </c>
      <c r="F10" s="2">
        <f t="shared" si="0"/>
        <v>4100</v>
      </c>
    </row>
    <row r="11" spans="1:6" ht="14.25" customHeight="1">
      <c r="A11" s="5" t="s">
        <v>9</v>
      </c>
      <c r="B11" s="1">
        <v>4</v>
      </c>
      <c r="C11" s="2">
        <f>Table3[[#This Row],[May Price (₦)]]</f>
        <v>800</v>
      </c>
      <c r="D11" s="2">
        <f t="shared" si="1"/>
        <v>3200</v>
      </c>
      <c r="E11" s="2">
        <f>Table3[[#This Row],[Predicted Price (₦)]]</f>
        <v>826.66666666666663</v>
      </c>
      <c r="F11" s="2">
        <f t="shared" si="0"/>
        <v>3306.6666666666665</v>
      </c>
    </row>
    <row r="12" spans="1:6" ht="14.25" customHeight="1">
      <c r="A12" s="5" t="s">
        <v>25</v>
      </c>
      <c r="B12" s="1">
        <v>1</v>
      </c>
      <c r="C12" s="2">
        <f>Table3[[#This Row],[May Price (₦)]]</f>
        <v>2500</v>
      </c>
      <c r="D12" s="2">
        <f t="shared" si="1"/>
        <v>2500</v>
      </c>
      <c r="E12" s="2">
        <f>Table3[[#This Row],[Predicted Price (₦)]]</f>
        <v>2600</v>
      </c>
      <c r="F12" s="2">
        <f t="shared" si="0"/>
        <v>2600</v>
      </c>
    </row>
    <row r="13" spans="1:6" ht="14.25" customHeight="1">
      <c r="A13" s="5" t="s">
        <v>26</v>
      </c>
      <c r="B13" s="1">
        <v>1</v>
      </c>
      <c r="C13" s="2">
        <f>Table3[[#This Row],[May Price (₦)]]</f>
        <v>1500</v>
      </c>
      <c r="D13" s="2">
        <f t="shared" si="1"/>
        <v>1500</v>
      </c>
      <c r="E13" s="2">
        <f>Table3[[#This Row],[Predicted Price (₦)]]</f>
        <v>1600</v>
      </c>
      <c r="F13" s="2">
        <f t="shared" si="0"/>
        <v>1600</v>
      </c>
    </row>
    <row r="14" spans="1:6" ht="14.25" customHeight="1">
      <c r="A14" s="14" t="s">
        <v>38</v>
      </c>
      <c r="B14" s="15">
        <f>SUM(B2:B13)</f>
        <v>35</v>
      </c>
      <c r="C14" s="12">
        <f>SUM(C2:C13)</f>
        <v>24100</v>
      </c>
      <c r="D14" s="12">
        <f>SUM(D2:D13)</f>
        <v>49800</v>
      </c>
      <c r="E14" s="12">
        <f>SUM(E2:E13)</f>
        <v>24653.333333333336</v>
      </c>
      <c r="F14" s="12">
        <f>SUM(F2:F13)</f>
        <v>50823.333333333336</v>
      </c>
    </row>
    <row r="19" spans="1:2" ht="14.25" customHeight="1">
      <c r="A19" s="6" t="s">
        <v>23</v>
      </c>
      <c r="B19" s="13">
        <v>50000</v>
      </c>
    </row>
  </sheetData>
  <conditionalFormatting sqref="F14">
    <cfRule type="cellIs" dxfId="1" priority="2" operator="greaterThan">
      <formula>$B$19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5FA4-BCEF-4C61-BC83-437F02D0A148}">
  <sheetPr codeName="Sheet2"/>
  <dimension ref="A1:G14"/>
  <sheetViews>
    <sheetView workbookViewId="0">
      <selection activeCell="E18" sqref="E18"/>
    </sheetView>
  </sheetViews>
  <sheetFormatPr defaultColWidth="18.85546875" defaultRowHeight="15.75" customHeight="1"/>
  <cols>
    <col min="1" max="1" width="22.7109375" customWidth="1"/>
    <col min="5" max="5" width="23.5703125" customWidth="1"/>
    <col min="6" max="6" width="19.85546875" customWidth="1"/>
  </cols>
  <sheetData>
    <row r="1" spans="1:7" ht="15.75" customHeight="1">
      <c r="A1" s="3" t="s">
        <v>0</v>
      </c>
      <c r="B1" s="3" t="s">
        <v>10</v>
      </c>
      <c r="C1" s="3" t="s">
        <v>11</v>
      </c>
      <c r="D1" s="3" t="s">
        <v>12</v>
      </c>
      <c r="E1" s="3" t="s">
        <v>1</v>
      </c>
      <c r="F1" s="7" t="s">
        <v>15</v>
      </c>
      <c r="G1" s="3"/>
    </row>
    <row r="2" spans="1:7" ht="15.75" customHeight="1">
      <c r="A2" s="5" t="s">
        <v>27</v>
      </c>
      <c r="B2" s="2">
        <v>4000</v>
      </c>
      <c r="C2" s="2">
        <v>3500</v>
      </c>
      <c r="D2" s="2">
        <v>3400</v>
      </c>
      <c r="E2" s="2">
        <f>AVERAGE(B2:D2)</f>
        <v>3633.3333333333335</v>
      </c>
      <c r="F2" s="2">
        <f>_xlfn.FORECAST.LINEAR(6, B2:D2, {3,4,5})</f>
        <v>3033.3333333333339</v>
      </c>
      <c r="G2" s="2"/>
    </row>
    <row r="3" spans="1:7" ht="15.75" customHeight="1">
      <c r="A3" s="5" t="s">
        <v>28</v>
      </c>
      <c r="B3" s="2">
        <v>4000</v>
      </c>
      <c r="C3" s="2">
        <v>4500</v>
      </c>
      <c r="D3" s="2">
        <v>5000</v>
      </c>
      <c r="E3" s="2">
        <f t="shared" ref="E3:E13" si="0">AVERAGE(B3:D3)</f>
        <v>4500</v>
      </c>
      <c r="F3" s="2">
        <f>_xlfn.FORECAST.LINEAR(6, B3:D3, {3,4,5})</f>
        <v>5500</v>
      </c>
      <c r="G3" s="2"/>
    </row>
    <row r="4" spans="1:7" ht="15.75" customHeight="1">
      <c r="A4" s="5" t="s">
        <v>30</v>
      </c>
      <c r="B4" s="2">
        <v>3000</v>
      </c>
      <c r="C4" s="2">
        <v>3050</v>
      </c>
      <c r="D4" s="2">
        <v>3200</v>
      </c>
      <c r="E4" s="2">
        <f t="shared" si="0"/>
        <v>3083.3333333333335</v>
      </c>
      <c r="F4" s="2">
        <f>_xlfn.FORECAST.LINEAR(6, B4:D4, {3,4,5})</f>
        <v>3283.3333333333335</v>
      </c>
      <c r="G4" s="2"/>
    </row>
    <row r="5" spans="1:7" ht="15.75" customHeight="1">
      <c r="A5" s="5" t="s">
        <v>4</v>
      </c>
      <c r="B5" s="2">
        <v>1400</v>
      </c>
      <c r="C5" s="2">
        <v>1450</v>
      </c>
      <c r="D5" s="2">
        <v>1500</v>
      </c>
      <c r="E5" s="2">
        <f t="shared" si="0"/>
        <v>1450</v>
      </c>
      <c r="F5" s="2">
        <f>_xlfn.FORECAST.LINEAR(6, B5:D5, {3,4,5})</f>
        <v>1550</v>
      </c>
      <c r="G5" s="2"/>
    </row>
    <row r="6" spans="1:7" ht="15.75" customHeight="1">
      <c r="A6" s="5" t="s">
        <v>5</v>
      </c>
      <c r="B6" s="2">
        <v>1100</v>
      </c>
      <c r="C6" s="2">
        <v>1150</v>
      </c>
      <c r="D6" s="2">
        <v>1200</v>
      </c>
      <c r="E6" s="2">
        <f t="shared" si="0"/>
        <v>1150</v>
      </c>
      <c r="F6" s="2">
        <f>_xlfn.FORECAST.LINEAR(6, B6:D6, {3,4,5})</f>
        <v>1250</v>
      </c>
      <c r="G6" s="2"/>
    </row>
    <row r="7" spans="1:7" ht="15.75" customHeight="1">
      <c r="A7" s="5" t="s">
        <v>29</v>
      </c>
      <c r="B7" s="2">
        <v>1600</v>
      </c>
      <c r="C7" s="2">
        <v>1400</v>
      </c>
      <c r="D7" s="2">
        <v>1500</v>
      </c>
      <c r="E7" s="2">
        <f t="shared" si="0"/>
        <v>1500</v>
      </c>
      <c r="F7" s="2">
        <f>_xlfn.FORECAST.LINEAR(6, B7:D7, {3,4,5})</f>
        <v>1400</v>
      </c>
      <c r="G7" s="2"/>
    </row>
    <row r="8" spans="1:7" ht="15.75" customHeight="1">
      <c r="A8" s="5" t="s">
        <v>6</v>
      </c>
      <c r="B8" s="2">
        <v>1050</v>
      </c>
      <c r="C8" s="2">
        <v>1200</v>
      </c>
      <c r="D8" s="2">
        <v>1000</v>
      </c>
      <c r="E8" s="2">
        <f t="shared" si="0"/>
        <v>1083.3333333333333</v>
      </c>
      <c r="F8" s="2">
        <f>_xlfn.FORECAST.LINEAR(6, B8:D8, {3,4,5})</f>
        <v>1033.3333333333333</v>
      </c>
      <c r="G8" s="2"/>
    </row>
    <row r="9" spans="1:7" ht="15.75" customHeight="1">
      <c r="A9" s="5" t="s">
        <v>7</v>
      </c>
      <c r="B9" s="2">
        <v>450</v>
      </c>
      <c r="C9" s="2">
        <v>480</v>
      </c>
      <c r="D9" s="2">
        <v>500</v>
      </c>
      <c r="E9" s="2">
        <f t="shared" si="0"/>
        <v>476.66666666666669</v>
      </c>
      <c r="F9" s="2">
        <f>_xlfn.FORECAST.LINEAR(6, B9:D9, {3,4,5})</f>
        <v>526.66666666666674</v>
      </c>
      <c r="G9" s="2"/>
    </row>
    <row r="10" spans="1:7" ht="15.75" customHeight="1">
      <c r="A10" s="5" t="s">
        <v>8</v>
      </c>
      <c r="B10" s="2">
        <v>1900</v>
      </c>
      <c r="C10" s="2">
        <v>1950</v>
      </c>
      <c r="D10" s="2">
        <v>2000</v>
      </c>
      <c r="E10" s="2">
        <f t="shared" si="0"/>
        <v>1950</v>
      </c>
      <c r="F10" s="2">
        <f>_xlfn.FORECAST.LINEAR(6, B10:D10, {3,4,5})</f>
        <v>2050</v>
      </c>
      <c r="G10" s="2"/>
    </row>
    <row r="11" spans="1:7" ht="15.75" customHeight="1">
      <c r="A11" s="5" t="s">
        <v>9</v>
      </c>
      <c r="B11" s="1">
        <v>750</v>
      </c>
      <c r="C11" s="1">
        <v>780</v>
      </c>
      <c r="D11" s="1">
        <v>800</v>
      </c>
      <c r="E11" s="2">
        <f t="shared" si="0"/>
        <v>776.66666666666663</v>
      </c>
      <c r="F11" s="2">
        <f>_xlfn.FORECAST.LINEAR(6, B11:D11, {3,4,5})</f>
        <v>826.66666666666663</v>
      </c>
      <c r="G11" s="2"/>
    </row>
    <row r="12" spans="1:7" ht="15.75" customHeight="1">
      <c r="A12" s="5" t="s">
        <v>25</v>
      </c>
      <c r="B12" s="2">
        <v>2300</v>
      </c>
      <c r="C12" s="2">
        <v>2400</v>
      </c>
      <c r="D12" s="2">
        <v>2500</v>
      </c>
      <c r="E12" s="2">
        <f t="shared" si="0"/>
        <v>2400</v>
      </c>
      <c r="F12" s="2">
        <f>_xlfn.FORECAST.LINEAR(6, B12:D12, {3,4,5})</f>
        <v>2600</v>
      </c>
      <c r="G12" s="2"/>
    </row>
    <row r="13" spans="1:7" ht="15.75" customHeight="1">
      <c r="A13" s="5" t="s">
        <v>26</v>
      </c>
      <c r="B13" s="2">
        <v>1300</v>
      </c>
      <c r="C13" s="2">
        <v>1400</v>
      </c>
      <c r="D13" s="2">
        <v>1500</v>
      </c>
      <c r="E13" s="2">
        <f t="shared" si="0"/>
        <v>1400</v>
      </c>
      <c r="F13" s="2">
        <f>_xlfn.FORECAST.LINEAR(6, B13:D13, {3,4,5})</f>
        <v>1600</v>
      </c>
      <c r="G13" s="2"/>
    </row>
    <row r="14" spans="1:7" ht="15.75" customHeight="1">
      <c r="A14" s="16" t="s">
        <v>24</v>
      </c>
      <c r="B14" s="17">
        <f>SUM(Table3[March Price (₦)])</f>
        <v>22850</v>
      </c>
      <c r="C14" s="17">
        <f>SUM(Table3[April Price (₦)])</f>
        <v>23260</v>
      </c>
      <c r="D14" s="17">
        <f>SUM(Table3[May Price (₦)])</f>
        <v>24100</v>
      </c>
      <c r="E14" s="17">
        <f>SUM(Table3[Avg Monthly Price (₦)])</f>
        <v>23403.333333333336</v>
      </c>
      <c r="F14" s="17">
        <f>SUM(Table3[Predicted Price (₦)])</f>
        <v>24653.333333333336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ADF-1BDC-4C64-9053-FAD0E1272FBC}">
  <sheetPr codeName="Sheet3"/>
  <dimension ref="A1:H3"/>
  <sheetViews>
    <sheetView workbookViewId="0">
      <selection activeCell="F3" sqref="F3"/>
    </sheetView>
  </sheetViews>
  <sheetFormatPr defaultRowHeight="15" customHeight="1"/>
  <cols>
    <col min="2" max="2" width="13" customWidth="1"/>
    <col min="3" max="3" width="20.28515625" customWidth="1"/>
    <col min="4" max="5" width="19.5703125" customWidth="1"/>
    <col min="6" max="6" width="17.5703125" customWidth="1"/>
    <col min="7" max="7" width="19" customWidth="1"/>
    <col min="8" max="8" width="15.85546875" customWidth="1"/>
  </cols>
  <sheetData>
    <row r="1" spans="1:8" ht="15" customHeight="1">
      <c r="A1" s="22" t="s">
        <v>31</v>
      </c>
      <c r="B1" s="23" t="s">
        <v>32</v>
      </c>
      <c r="C1" s="23" t="s">
        <v>37</v>
      </c>
      <c r="D1" s="23" t="s">
        <v>36</v>
      </c>
      <c r="E1" s="23" t="s">
        <v>39</v>
      </c>
      <c r="F1" s="23" t="s">
        <v>33</v>
      </c>
      <c r="G1" s="23" t="s">
        <v>34</v>
      </c>
      <c r="H1" s="24" t="s">
        <v>35</v>
      </c>
    </row>
    <row r="2" spans="1:8" ht="15" customHeight="1">
      <c r="A2" s="25">
        <v>45778</v>
      </c>
      <c r="B2" s="26">
        <v>70000</v>
      </c>
      <c r="C2" s="26">
        <v>12500</v>
      </c>
      <c r="D2" s="26">
        <f>'Data Entry'!D14</f>
        <v>49800</v>
      </c>
      <c r="E2" s="26">
        <f>SUM(C2:D2)</f>
        <v>62300</v>
      </c>
      <c r="F2" s="26">
        <v>10000</v>
      </c>
      <c r="G2" s="26">
        <f>B2 - E2</f>
        <v>7700</v>
      </c>
      <c r="H2" s="27">
        <f>F2 - G2</f>
        <v>2300</v>
      </c>
    </row>
    <row r="3" spans="1:8" ht="15" customHeight="1">
      <c r="A3" s="28">
        <v>45809</v>
      </c>
      <c r="B3" s="29">
        <v>70000</v>
      </c>
      <c r="C3" s="29">
        <v>12000</v>
      </c>
      <c r="D3" s="29">
        <f>'Data Entry'!F14</f>
        <v>50823.333333333336</v>
      </c>
      <c r="E3" s="29">
        <f>SUM(C3:D3)</f>
        <v>62823.333333333336</v>
      </c>
      <c r="F3" s="29">
        <v>10000</v>
      </c>
      <c r="G3" s="26">
        <v>10576</v>
      </c>
      <c r="H3" s="30">
        <f>F3 - G3</f>
        <v>-576</v>
      </c>
    </row>
  </sheetData>
  <conditionalFormatting sqref="G2:G3">
    <cfRule type="cellIs" dxfId="0" priority="1" operator="lessThan">
      <formula>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ADF8-B85A-40E7-ADF0-71C06BA97CAE}">
  <sheetPr codeName="Sheet4"/>
  <dimension ref="A1"/>
  <sheetViews>
    <sheetView zoomScale="86" zoomScaleNormal="86" workbookViewId="0">
      <selection activeCell="C20" sqref="C20"/>
    </sheetView>
  </sheetViews>
  <sheetFormatPr defaultRowHeight="15"/>
  <cols>
    <col min="1" max="16384" width="9.140625" style="2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Spinner 2">
              <controlPr defaultSize="0" autoPict="0">
                <anchor moveWithCells="1" sizeWithCells="1">
                  <from>
                    <xdr:col>1</xdr:col>
                    <xdr:colOff>333375</xdr:colOff>
                    <xdr:row>19</xdr:row>
                    <xdr:rowOff>47625</xdr:rowOff>
                  </from>
                  <to>
                    <xdr:col>1</xdr:col>
                    <xdr:colOff>523875</xdr:colOff>
                    <xdr:row>21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3AF8-C62B-4F31-AA96-D6DE081F56FD}">
  <sheetPr codeName="Sheet5"/>
  <dimension ref="A1:E10"/>
  <sheetViews>
    <sheetView workbookViewId="0">
      <selection activeCell="C2" sqref="C2"/>
    </sheetView>
  </sheetViews>
  <sheetFormatPr defaultRowHeight="15"/>
  <cols>
    <col min="1" max="1" width="28.7109375" customWidth="1"/>
  </cols>
  <sheetData>
    <row r="1" spans="1:5">
      <c r="A1" t="s">
        <v>40</v>
      </c>
      <c r="C1" t="s">
        <v>50</v>
      </c>
      <c r="D1" t="s">
        <v>51</v>
      </c>
      <c r="E1" t="s">
        <v>52</v>
      </c>
    </row>
    <row r="2" spans="1:5">
      <c r="A2" s="8" t="str">
        <f>IF('Data Entry'!F14&gt;'Data Entry'!B19, "Consider reducing", "Within budget")</f>
        <v>Consider reducing</v>
      </c>
      <c r="C2" s="4">
        <f>'Saving Tracker'!B3</f>
        <v>70000</v>
      </c>
      <c r="D2" s="4">
        <f>'Data Entry'!F14</f>
        <v>50823.333333333336</v>
      </c>
      <c r="E2" s="4">
        <f>'Saving Tracker'!G3</f>
        <v>10576</v>
      </c>
    </row>
    <row r="3" spans="1:5">
      <c r="C3" s="4">
        <f>C2-E2</f>
        <v>59424</v>
      </c>
    </row>
    <row r="4" spans="1:5">
      <c r="A4" t="s">
        <v>41</v>
      </c>
      <c r="C4" s="4"/>
    </row>
    <row r="5" spans="1:5">
      <c r="A5" s="8" t="str">
        <f>IF('Saving Tracker'!G3&lt;'Saving Tracker'!F3, "Adjust Budget", "Savings on track!")</f>
        <v>Savings on track!</v>
      </c>
    </row>
    <row r="8" spans="1:5" ht="15.75" thickBot="1">
      <c r="A8" s="19" t="s">
        <v>16</v>
      </c>
    </row>
    <row r="10" spans="1:5">
      <c r="A10" s="20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1AEE-3438-4F9D-A13C-01AE5462C176}">
  <sheetPr codeName="Sheet6"/>
  <dimension ref="A3:D52"/>
  <sheetViews>
    <sheetView topLeftCell="A26" workbookViewId="0">
      <selection activeCell="A35" sqref="A35"/>
    </sheetView>
  </sheetViews>
  <sheetFormatPr defaultRowHeight="15"/>
  <cols>
    <col min="1" max="1" width="20.85546875" bestFit="1" customWidth="1"/>
    <col min="2" max="2" width="22.85546875" bestFit="1" customWidth="1"/>
    <col min="3" max="3" width="24.7109375" bestFit="1" customWidth="1"/>
    <col min="4" max="4" width="25.28515625" bestFit="1" customWidth="1"/>
  </cols>
  <sheetData>
    <row r="3" spans="1:4">
      <c r="A3" s="10" t="s">
        <v>18</v>
      </c>
      <c r="B3" t="s">
        <v>22</v>
      </c>
      <c r="C3" t="s">
        <v>21</v>
      </c>
      <c r="D3" t="s">
        <v>20</v>
      </c>
    </row>
    <row r="4" spans="1:4">
      <c r="A4" s="11" t="s">
        <v>9</v>
      </c>
      <c r="B4" s="9">
        <v>800</v>
      </c>
      <c r="C4" s="9">
        <v>780</v>
      </c>
      <c r="D4" s="9">
        <v>750</v>
      </c>
    </row>
    <row r="5" spans="1:4">
      <c r="A5" s="11" t="s">
        <v>28</v>
      </c>
      <c r="B5" s="9">
        <v>5000</v>
      </c>
      <c r="C5" s="9">
        <v>4500</v>
      </c>
      <c r="D5" s="9">
        <v>4000</v>
      </c>
    </row>
    <row r="6" spans="1:4">
      <c r="A6" s="11" t="s">
        <v>30</v>
      </c>
      <c r="B6" s="9">
        <v>3200</v>
      </c>
      <c r="C6" s="9">
        <v>3050</v>
      </c>
      <c r="D6" s="9">
        <v>3000</v>
      </c>
    </row>
    <row r="7" spans="1:4">
      <c r="A7" s="11" t="s">
        <v>29</v>
      </c>
      <c r="B7" s="9">
        <v>1500</v>
      </c>
      <c r="C7" s="9">
        <v>1400</v>
      </c>
      <c r="D7" s="9">
        <v>1600</v>
      </c>
    </row>
    <row r="8" spans="1:4">
      <c r="A8" s="11" t="s">
        <v>7</v>
      </c>
      <c r="B8" s="9">
        <v>500</v>
      </c>
      <c r="C8" s="9">
        <v>480</v>
      </c>
      <c r="D8" s="9">
        <v>450</v>
      </c>
    </row>
    <row r="9" spans="1:4">
      <c r="A9" s="11" t="s">
        <v>26</v>
      </c>
      <c r="B9" s="9">
        <v>1500</v>
      </c>
      <c r="C9" s="9">
        <v>1400</v>
      </c>
      <c r="D9" s="9">
        <v>1300</v>
      </c>
    </row>
    <row r="10" spans="1:4">
      <c r="A10" s="11" t="s">
        <v>27</v>
      </c>
      <c r="B10" s="9">
        <v>3400</v>
      </c>
      <c r="C10" s="9">
        <v>3500</v>
      </c>
      <c r="D10" s="9">
        <v>4000</v>
      </c>
    </row>
    <row r="11" spans="1:4">
      <c r="A11" s="11" t="s">
        <v>6</v>
      </c>
      <c r="B11" s="9">
        <v>1000</v>
      </c>
      <c r="C11" s="9">
        <v>1200</v>
      </c>
      <c r="D11" s="9">
        <v>1050</v>
      </c>
    </row>
    <row r="12" spans="1:4">
      <c r="A12" s="11" t="s">
        <v>25</v>
      </c>
      <c r="B12" s="9">
        <v>2500</v>
      </c>
      <c r="C12" s="9">
        <v>2400</v>
      </c>
      <c r="D12" s="9">
        <v>2300</v>
      </c>
    </row>
    <row r="13" spans="1:4">
      <c r="A13" s="11" t="s">
        <v>5</v>
      </c>
      <c r="B13" s="9">
        <v>1200</v>
      </c>
      <c r="C13" s="9">
        <v>1150</v>
      </c>
      <c r="D13" s="9">
        <v>1100</v>
      </c>
    </row>
    <row r="14" spans="1:4">
      <c r="A14" s="11" t="s">
        <v>8</v>
      </c>
      <c r="B14" s="9">
        <v>2000</v>
      </c>
      <c r="C14" s="9">
        <v>1950</v>
      </c>
      <c r="D14" s="9">
        <v>1900</v>
      </c>
    </row>
    <row r="15" spans="1:4">
      <c r="A15" s="11" t="s">
        <v>4</v>
      </c>
      <c r="B15" s="9">
        <v>1500</v>
      </c>
      <c r="C15" s="9">
        <v>1450</v>
      </c>
      <c r="D15" s="9">
        <v>1400</v>
      </c>
    </row>
    <row r="16" spans="1:4">
      <c r="A16" s="11" t="s">
        <v>19</v>
      </c>
      <c r="B16" s="9">
        <v>24100</v>
      </c>
      <c r="C16" s="9">
        <v>23260</v>
      </c>
      <c r="D16" s="9">
        <v>22850</v>
      </c>
    </row>
    <row r="18" spans="1:3">
      <c r="A18" s="10" t="s">
        <v>18</v>
      </c>
      <c r="B18" t="s">
        <v>17</v>
      </c>
      <c r="C18" t="s">
        <v>42</v>
      </c>
    </row>
    <row r="19" spans="1:3">
      <c r="A19" s="11" t="s">
        <v>9</v>
      </c>
      <c r="B19" s="4">
        <v>800</v>
      </c>
      <c r="C19" s="4">
        <v>826.66666666666663</v>
      </c>
    </row>
    <row r="20" spans="1:3">
      <c r="A20" s="11" t="s">
        <v>28</v>
      </c>
      <c r="B20" s="4">
        <v>5000</v>
      </c>
      <c r="C20" s="4">
        <v>5500</v>
      </c>
    </row>
    <row r="21" spans="1:3">
      <c r="A21" s="11" t="s">
        <v>30</v>
      </c>
      <c r="B21" s="4">
        <v>3200</v>
      </c>
      <c r="C21" s="4">
        <v>3283.3333333333335</v>
      </c>
    </row>
    <row r="22" spans="1:3">
      <c r="A22" s="11" t="s">
        <v>29</v>
      </c>
      <c r="B22" s="4">
        <v>1500</v>
      </c>
      <c r="C22" s="4">
        <v>1400</v>
      </c>
    </row>
    <row r="23" spans="1:3">
      <c r="A23" s="11" t="s">
        <v>7</v>
      </c>
      <c r="B23" s="4">
        <v>500</v>
      </c>
      <c r="C23" s="4">
        <v>526.66666666666674</v>
      </c>
    </row>
    <row r="24" spans="1:3">
      <c r="A24" s="11" t="s">
        <v>27</v>
      </c>
      <c r="B24" s="4">
        <v>3400</v>
      </c>
      <c r="C24" s="4">
        <v>3033.3333333333339</v>
      </c>
    </row>
    <row r="25" spans="1:3">
      <c r="A25" s="11" t="s">
        <v>6</v>
      </c>
      <c r="B25" s="4">
        <v>1000</v>
      </c>
      <c r="C25" s="4">
        <v>1033.3333333333333</v>
      </c>
    </row>
    <row r="26" spans="1:3">
      <c r="A26" s="11" t="s">
        <v>25</v>
      </c>
      <c r="B26" s="4">
        <v>2500</v>
      </c>
      <c r="C26" s="4">
        <v>2600</v>
      </c>
    </row>
    <row r="27" spans="1:3">
      <c r="A27" s="11" t="s">
        <v>5</v>
      </c>
      <c r="B27" s="4">
        <v>1200</v>
      </c>
      <c r="C27" s="4">
        <v>1250</v>
      </c>
    </row>
    <row r="28" spans="1:3">
      <c r="A28" s="11" t="s">
        <v>8</v>
      </c>
      <c r="B28" s="4">
        <v>2000</v>
      </c>
      <c r="C28" s="4">
        <v>2050</v>
      </c>
    </row>
    <row r="29" spans="1:3">
      <c r="A29" s="11" t="s">
        <v>4</v>
      </c>
      <c r="B29" s="4">
        <v>1500</v>
      </c>
      <c r="C29" s="4">
        <v>1550</v>
      </c>
    </row>
    <row r="30" spans="1:3">
      <c r="A30" s="11" t="s">
        <v>19</v>
      </c>
      <c r="B30" s="4">
        <v>22600</v>
      </c>
      <c r="C30" s="4">
        <v>23053.333333333336</v>
      </c>
    </row>
    <row r="33" spans="1:3">
      <c r="A33" s="10" t="s">
        <v>18</v>
      </c>
      <c r="B33" t="s">
        <v>44</v>
      </c>
      <c r="C33" t="s">
        <v>43</v>
      </c>
    </row>
    <row r="34" spans="1:3">
      <c r="A34" s="11" t="s">
        <v>9</v>
      </c>
      <c r="B34" s="9">
        <v>4</v>
      </c>
      <c r="C34" s="18">
        <v>6.0572754472736148E-2</v>
      </c>
    </row>
    <row r="35" spans="1:3">
      <c r="A35" s="11" t="s">
        <v>28</v>
      </c>
      <c r="B35" s="9">
        <v>1</v>
      </c>
      <c r="C35" s="18">
        <v>0.10075105330646639</v>
      </c>
    </row>
    <row r="36" spans="1:3">
      <c r="A36" s="11" t="s">
        <v>30</v>
      </c>
      <c r="B36" s="9">
        <v>1</v>
      </c>
      <c r="C36" s="18">
        <v>6.0145325761739026E-2</v>
      </c>
    </row>
    <row r="37" spans="1:3">
      <c r="A37" s="11" t="s">
        <v>29</v>
      </c>
      <c r="B37" s="9">
        <v>3</v>
      </c>
      <c r="C37" s="18">
        <v>7.6937167979483426E-2</v>
      </c>
    </row>
    <row r="38" spans="1:3">
      <c r="A38" s="11" t="s">
        <v>7</v>
      </c>
      <c r="B38" s="9">
        <v>5</v>
      </c>
      <c r="C38" s="18">
        <v>4.8238383098247552E-2</v>
      </c>
    </row>
    <row r="39" spans="1:3">
      <c r="A39" s="11" t="s">
        <v>26</v>
      </c>
      <c r="B39" s="9">
        <v>1</v>
      </c>
      <c r="C39" s="18">
        <v>2.9309397325517492E-2</v>
      </c>
    </row>
    <row r="40" spans="1:3">
      <c r="A40" s="11" t="s">
        <v>27</v>
      </c>
      <c r="B40" s="9">
        <v>1</v>
      </c>
      <c r="C40" s="18">
        <v>5.5565732429626924E-2</v>
      </c>
    </row>
    <row r="41" spans="1:3">
      <c r="A41" s="11" t="s">
        <v>6</v>
      </c>
      <c r="B41" s="9">
        <v>10</v>
      </c>
      <c r="C41" s="18">
        <v>0.18928985772730045</v>
      </c>
    </row>
    <row r="42" spans="1:3">
      <c r="A42" s="11" t="s">
        <v>25</v>
      </c>
      <c r="B42" s="9">
        <v>1</v>
      </c>
      <c r="C42" s="18">
        <v>4.762777065396593E-2</v>
      </c>
    </row>
    <row r="43" spans="1:3">
      <c r="A43" s="11" t="s">
        <v>5</v>
      </c>
      <c r="B43" s="9">
        <v>5</v>
      </c>
      <c r="C43" s="18">
        <v>0.11448983330280271</v>
      </c>
    </row>
    <row r="44" spans="1:3">
      <c r="A44" s="11" t="s">
        <v>8</v>
      </c>
      <c r="B44" s="9">
        <v>2</v>
      </c>
      <c r="C44" s="18">
        <v>7.5105330646638574E-2</v>
      </c>
    </row>
    <row r="45" spans="1:3">
      <c r="A45" s="11" t="s">
        <v>4</v>
      </c>
      <c r="B45" s="9">
        <v>5</v>
      </c>
      <c r="C45" s="18">
        <v>0.14196739329547536</v>
      </c>
    </row>
    <row r="46" spans="1:3">
      <c r="A46" s="11" t="s">
        <v>19</v>
      </c>
      <c r="B46" s="9">
        <v>39</v>
      </c>
      <c r="C46" s="18">
        <v>1</v>
      </c>
    </row>
    <row r="49" spans="1:4">
      <c r="A49" s="10" t="s">
        <v>18</v>
      </c>
      <c r="B49" t="s">
        <v>47</v>
      </c>
      <c r="C49" t="s">
        <v>48</v>
      </c>
      <c r="D49" t="s">
        <v>49</v>
      </c>
    </row>
    <row r="50" spans="1:4">
      <c r="A50" s="11" t="s">
        <v>45</v>
      </c>
      <c r="B50" s="4">
        <v>70000</v>
      </c>
      <c r="C50" s="4">
        <v>60800</v>
      </c>
      <c r="D50" s="4">
        <v>9200</v>
      </c>
    </row>
    <row r="51" spans="1:4">
      <c r="A51" s="11" t="s">
        <v>46</v>
      </c>
      <c r="B51" s="4">
        <v>70000</v>
      </c>
      <c r="C51" s="4">
        <v>61423.333333333336</v>
      </c>
      <c r="D51" s="4">
        <v>8576.6666666666642</v>
      </c>
    </row>
    <row r="52" spans="1:4">
      <c r="A52" s="11" t="s">
        <v>19</v>
      </c>
      <c r="B52" s="4">
        <v>140000</v>
      </c>
      <c r="C52" s="4">
        <v>122223.33333333334</v>
      </c>
      <c r="D52" s="4">
        <v>17776.666666666664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Entry</vt:lpstr>
      <vt:lpstr>Price Predictions</vt:lpstr>
      <vt:lpstr>Saving Tracker</vt:lpstr>
      <vt:lpstr>Dashboard</vt:lpstr>
      <vt:lpstr>control</vt:lpstr>
      <vt:lpstr>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Madu</dc:creator>
  <cp:lastModifiedBy>Mark Madu</cp:lastModifiedBy>
  <dcterms:created xsi:type="dcterms:W3CDTF">2025-05-24T18:36:12Z</dcterms:created>
  <dcterms:modified xsi:type="dcterms:W3CDTF">2025-05-25T20:38:43Z</dcterms:modified>
</cp:coreProperties>
</file>