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2" i="1" l="1"/>
  <c r="I356" i="1"/>
  <c r="I355" i="1"/>
  <c r="L351" i="1"/>
  <c r="M316" i="1"/>
  <c r="M315" i="1"/>
  <c r="J280" i="1"/>
  <c r="J279" i="1"/>
  <c r="J278" i="1"/>
  <c r="L167" i="1"/>
  <c r="L166" i="1"/>
  <c r="K144" i="1" l="1"/>
  <c r="K143" i="1"/>
  <c r="K142" i="1"/>
  <c r="K139" i="1"/>
  <c r="K138" i="1"/>
  <c r="K137" i="1"/>
  <c r="H147" i="1" s="1"/>
  <c r="K94" i="1"/>
  <c r="K93" i="1"/>
  <c r="K92" i="1"/>
  <c r="K25" i="1"/>
  <c r="K24" i="1"/>
  <c r="H149" i="1" l="1"/>
  <c r="H148" i="1"/>
</calcChain>
</file>

<file path=xl/sharedStrings.xml><?xml version="1.0" encoding="utf-8"?>
<sst xmlns="http://schemas.openxmlformats.org/spreadsheetml/2006/main" count="499" uniqueCount="299">
  <si>
    <t>puede votar</t>
  </si>
  <si>
    <t>no puede votar</t>
  </si>
  <si>
    <t>Condición</t>
  </si>
  <si>
    <t>Datos de entrada</t>
  </si>
  <si>
    <t>Resultado</t>
  </si>
  <si>
    <t>Puede votar</t>
  </si>
  <si>
    <t>No puede votar</t>
  </si>
  <si>
    <t>paga x2</t>
  </si>
  <si>
    <t xml:space="preserve">paga </t>
  </si>
  <si>
    <t>Pago por hora</t>
  </si>
  <si>
    <t>&gt;40 horas</t>
  </si>
  <si>
    <t>&lt;=40 horas</t>
  </si>
  <si>
    <t>&gt;=18 años</t>
  </si>
  <si>
    <t>&lt;18 años</t>
  </si>
  <si>
    <t>19  años</t>
  </si>
  <si>
    <t>17 años</t>
  </si>
  <si>
    <t>Proceso</t>
  </si>
  <si>
    <t>19&gt;18</t>
  </si>
  <si>
    <t>17&lt;18</t>
  </si>
  <si>
    <t>52*15*2</t>
  </si>
  <si>
    <t>25*15</t>
  </si>
  <si>
    <t>Regalo</t>
  </si>
  <si>
    <t>Chocolates</t>
  </si>
  <si>
    <t>Flores</t>
  </si>
  <si>
    <t>Anillo</t>
  </si>
  <si>
    <t>Tarjeta</t>
  </si>
  <si>
    <t>Costo</t>
  </si>
  <si>
    <t>$11.00-$100.00</t>
  </si>
  <si>
    <t>$101.00-$250.00</t>
  </si>
  <si>
    <t>&gt;$251.00</t>
  </si>
  <si>
    <t>&lt;=$10.00</t>
  </si>
  <si>
    <t>$9.00</t>
  </si>
  <si>
    <t>$50.00</t>
  </si>
  <si>
    <t>$150.00</t>
  </si>
  <si>
    <t>$300.00</t>
  </si>
  <si>
    <t>$9.00&lt;$10.00</t>
  </si>
  <si>
    <t>$251&lt;$300.00</t>
  </si>
  <si>
    <t>&lt;=2 horas</t>
  </si>
  <si>
    <t>&lt;=5 y &gt;2 horas</t>
  </si>
  <si>
    <t>&lt;=10 y &gt;5 horas</t>
  </si>
  <si>
    <t>&gt;10 horas</t>
  </si>
  <si>
    <t>$5.00 c/u.</t>
  </si>
  <si>
    <t>$4.00 c/u.</t>
  </si>
  <si>
    <t>$3.00 c/u.</t>
  </si>
  <si>
    <t>$2.00 c/u.</t>
  </si>
  <si>
    <t>1 hora</t>
  </si>
  <si>
    <t>3 horas</t>
  </si>
  <si>
    <t>11 horas</t>
  </si>
  <si>
    <t>8 horas</t>
  </si>
  <si>
    <t>1&lt;2 horas</t>
  </si>
  <si>
    <t>$11.00&lt;$50.00&lt;100.00</t>
  </si>
  <si>
    <t>$101.00&lt;$150.00&lt;$250.00</t>
  </si>
  <si>
    <t>2&lt;3&lt;5 horas</t>
  </si>
  <si>
    <t>5&lt;8&lt;10 horas</t>
  </si>
  <si>
    <t>10&lt;11 horas</t>
  </si>
  <si>
    <t>Personas</t>
  </si>
  <si>
    <t>edad1&lt;edad2&lt;edad3</t>
  </si>
  <si>
    <t>edad2&lt;edad1&lt;edad3</t>
  </si>
  <si>
    <t>edad3&lt;edad2&lt;edad1</t>
  </si>
  <si>
    <t>1 años</t>
  </si>
  <si>
    <t>2 años</t>
  </si>
  <si>
    <t>3 años</t>
  </si>
  <si>
    <t>4 años</t>
  </si>
  <si>
    <t>2&lt;3&lt;4</t>
  </si>
  <si>
    <t>Menor que todos</t>
  </si>
  <si>
    <t>Mayor que todos</t>
  </si>
  <si>
    <t>Media que todos</t>
  </si>
  <si>
    <t>&gt;=$200</t>
  </si>
  <si>
    <t>&gt;$100 &lt;$200</t>
  </si>
  <si>
    <t>&lt;$100</t>
  </si>
  <si>
    <t>$250</t>
  </si>
  <si>
    <r>
      <rPr>
        <u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150</t>
    </r>
  </si>
  <si>
    <t>$50</t>
  </si>
  <si>
    <t>$250&gt;200=$250*0.15</t>
  </si>
  <si>
    <t>$100&lt;$150&lt;$200=150*0.12</t>
  </si>
  <si>
    <t>$50&lt;$100=50*0.10</t>
  </si>
  <si>
    <t>&gt;18 años</t>
  </si>
  <si>
    <t>&gt;=9 promedio</t>
  </si>
  <si>
    <t>&gt;=7.5 promedio</t>
  </si>
  <si>
    <t>&gt;=6.0 promedio</t>
  </si>
  <si>
    <t>&gt;6.0 promedio</t>
  </si>
  <si>
    <t>$2000</t>
  </si>
  <si>
    <t>$1000</t>
  </si>
  <si>
    <t>$500</t>
  </si>
  <si>
    <t>Carta de invitación</t>
  </si>
  <si>
    <t>19 años</t>
  </si>
  <si>
    <t>20 años</t>
  </si>
  <si>
    <t>9 promedio</t>
  </si>
  <si>
    <t>8 promedio</t>
  </si>
  <si>
    <t>7 promedio</t>
  </si>
  <si>
    <t>5 promedio</t>
  </si>
  <si>
    <t>21 años</t>
  </si>
  <si>
    <t>22 años</t>
  </si>
  <si>
    <t>&gt;=8 promedio</t>
  </si>
  <si>
    <t>$3000</t>
  </si>
  <si>
    <t>$100</t>
  </si>
  <si>
    <t>18 años</t>
  </si>
  <si>
    <t>16 años</t>
  </si>
  <si>
    <t>15 años</t>
  </si>
  <si>
    <t>&lt;=18 años</t>
  </si>
  <si>
    <t>&gt;2 y &lt;5 años</t>
  </si>
  <si>
    <t>&gt;5 años</t>
  </si>
  <si>
    <t>&lt;$1000</t>
  </si>
  <si>
    <t>&gt;$3500</t>
  </si>
  <si>
    <t>&gt;$1000 y &lt;=$3500</t>
  </si>
  <si>
    <t xml:space="preserve">20% del sueldo </t>
  </si>
  <si>
    <t>30% del sueldo</t>
  </si>
  <si>
    <t>25% del sueldo</t>
  </si>
  <si>
    <t>15% del sueldo</t>
  </si>
  <si>
    <t>10% del sueldo</t>
  </si>
  <si>
    <t>6 años</t>
  </si>
  <si>
    <t>$1500</t>
  </si>
  <si>
    <t>$4000</t>
  </si>
  <si>
    <t>3&gt;2 y 3&lt;5 años</t>
  </si>
  <si>
    <t>6&gt;5 años</t>
  </si>
  <si>
    <t>Sueldo</t>
  </si>
  <si>
    <t>7 años</t>
  </si>
  <si>
    <t>7&gt;5 años</t>
  </si>
  <si>
    <t>Trabajador</t>
  </si>
  <si>
    <t>$500&lt;$1000</t>
  </si>
  <si>
    <t>$1000&lt;$1500&lt;$3500</t>
  </si>
  <si>
    <t>$4000&gt;·3500</t>
  </si>
  <si>
    <t>Resultado Final</t>
  </si>
  <si>
    <t>Resultado de años</t>
  </si>
  <si>
    <t>Resultado del sueldo</t>
  </si>
  <si>
    <t>Poliza A</t>
  </si>
  <si>
    <t>Poliza B</t>
  </si>
  <si>
    <t>$1200</t>
  </si>
  <si>
    <t>$950</t>
  </si>
  <si>
    <t>Alcohol</t>
  </si>
  <si>
    <t>Lentes</t>
  </si>
  <si>
    <t>Enfermedad</t>
  </si>
  <si>
    <t>&gt;40</t>
  </si>
  <si>
    <t>&lt;40</t>
  </si>
  <si>
    <t>Polizas</t>
  </si>
  <si>
    <t>A</t>
  </si>
  <si>
    <t>B</t>
  </si>
  <si>
    <t>S</t>
  </si>
  <si>
    <t>N</t>
  </si>
  <si>
    <t>1200*0.10</t>
  </si>
  <si>
    <t>1200*0.20</t>
  </si>
  <si>
    <t>Sin cargo</t>
  </si>
  <si>
    <t>Proceso Poliza A</t>
  </si>
  <si>
    <t>Proceso Poliza B</t>
  </si>
  <si>
    <t>950*0.10</t>
  </si>
  <si>
    <t>950*0.20</t>
  </si>
  <si>
    <t>Edad</t>
  </si>
  <si>
    <t>Resultado de Polizas</t>
  </si>
  <si>
    <t>Mexico</t>
  </si>
  <si>
    <t>P.V.</t>
  </si>
  <si>
    <t>Acapulco</t>
  </si>
  <si>
    <t>Cancún</t>
  </si>
  <si>
    <t>Lugares</t>
  </si>
  <si>
    <t>Distancia</t>
  </si>
  <si>
    <t>750km</t>
  </si>
  <si>
    <t>800km</t>
  </si>
  <si>
    <t>1200km</t>
  </si>
  <si>
    <t>1800km</t>
  </si>
  <si>
    <t>Casa</t>
  </si>
  <si>
    <t>0km</t>
  </si>
  <si>
    <t>Pago por Km</t>
  </si>
  <si>
    <t>$1</t>
  </si>
  <si>
    <t>$1400</t>
  </si>
  <si>
    <t>$1600</t>
  </si>
  <si>
    <t>$2400</t>
  </si>
  <si>
    <t>$3600</t>
  </si>
  <si>
    <t>$0</t>
  </si>
  <si>
    <t>750*1&gt;=1400</t>
  </si>
  <si>
    <t>800*1&gt;=1600</t>
  </si>
  <si>
    <t>0*1&gt;=0</t>
  </si>
  <si>
    <t>1200*1&gt;=2400</t>
  </si>
  <si>
    <t>1800*1&gt;=3600</t>
  </si>
  <si>
    <t>1 año</t>
  </si>
  <si>
    <t>5 años</t>
  </si>
  <si>
    <t>$200</t>
  </si>
  <si>
    <t>$300</t>
  </si>
  <si>
    <t>$400</t>
  </si>
  <si>
    <t>Antigüedad</t>
  </si>
  <si>
    <t>bono</t>
  </si>
  <si>
    <t>1=1</t>
  </si>
  <si>
    <t>2=2</t>
  </si>
  <si>
    <t>3=3</t>
  </si>
  <si>
    <t>4=4</t>
  </si>
  <si>
    <t>5=5</t>
  </si>
  <si>
    <t>6&gt;5</t>
  </si>
  <si>
    <t>x2</t>
  </si>
  <si>
    <t>x3</t>
  </si>
  <si>
    <t>x1</t>
  </si>
  <si>
    <t>24*2</t>
  </si>
  <si>
    <t>43*2*2</t>
  </si>
  <si>
    <t>48*2*3</t>
  </si>
  <si>
    <t>50*2*3</t>
  </si>
  <si>
    <t>$48</t>
  </si>
  <si>
    <t>$172</t>
  </si>
  <si>
    <t>$288</t>
  </si>
  <si>
    <t>$300 ya no puede trabajar</t>
  </si>
  <si>
    <t>x3 ya no puede trabajar</t>
  </si>
  <si>
    <t>&lt;41 horas</t>
  </si>
  <si>
    <t>41-45 horas</t>
  </si>
  <si>
    <t>46-50 horas</t>
  </si>
  <si>
    <t>&gt;50 horas</t>
  </si>
  <si>
    <t>&gt;100 alumnos</t>
  </si>
  <si>
    <t>50-100 alumnos</t>
  </si>
  <si>
    <t>20-49 alumnos</t>
  </si>
  <si>
    <t>&lt;20 alumnos</t>
  </si>
  <si>
    <t>$20</t>
  </si>
  <si>
    <t>$35</t>
  </si>
  <si>
    <t>$40</t>
  </si>
  <si>
    <t>$70 por cada alumno</t>
  </si>
  <si>
    <t>150 alumnos</t>
  </si>
  <si>
    <t>75 alumnos</t>
  </si>
  <si>
    <t>25 alumnos</t>
  </si>
  <si>
    <t>15 alumnos</t>
  </si>
  <si>
    <t>150&gt;100 alumnos</t>
  </si>
  <si>
    <t>15&lt;20 alumnos</t>
  </si>
  <si>
    <t>100&gt;75&gt;50 alumnos</t>
  </si>
  <si>
    <t>49&gt;25&gt;20 alumnos</t>
  </si>
  <si>
    <t>$1050</t>
  </si>
  <si>
    <t>F</t>
  </si>
  <si>
    <t>10 Puntaje</t>
  </si>
  <si>
    <t>9 Puntaje</t>
  </si>
  <si>
    <t>8 Puntaje</t>
  </si>
  <si>
    <t>7 y 6 Puntaje</t>
  </si>
  <si>
    <t>5-0 Puntaje</t>
  </si>
  <si>
    <t>Calificacón A</t>
  </si>
  <si>
    <t>Calificacón B</t>
  </si>
  <si>
    <t>Calificacón C</t>
  </si>
  <si>
    <t>Calificacón D</t>
  </si>
  <si>
    <t>Calificacón F</t>
  </si>
  <si>
    <t>10=10</t>
  </si>
  <si>
    <t>9=9</t>
  </si>
  <si>
    <t>8=8</t>
  </si>
  <si>
    <t>7=7</t>
  </si>
  <si>
    <t>Domingo</t>
  </si>
  <si>
    <t>Lunes</t>
  </si>
  <si>
    <t>Martes</t>
  </si>
  <si>
    <t>Miercoles</t>
  </si>
  <si>
    <t>Jueves</t>
  </si>
  <si>
    <t>Viernes</t>
  </si>
  <si>
    <t>Sabado</t>
  </si>
  <si>
    <t>6=6</t>
  </si>
  <si>
    <t>0-100 Puntos</t>
  </si>
  <si>
    <t>101-150 Puntos</t>
  </si>
  <si>
    <t>151-En adelante</t>
  </si>
  <si>
    <t>Salario x1</t>
  </si>
  <si>
    <t>Salario x2</t>
  </si>
  <si>
    <t>Salario x3</t>
  </si>
  <si>
    <t>Salario Minimo</t>
  </si>
  <si>
    <t>50 Puntos</t>
  </si>
  <si>
    <t>125 Puntos</t>
  </si>
  <si>
    <t>175 Puntos</t>
  </si>
  <si>
    <t>0&lt;50&lt;100 Puntos</t>
  </si>
  <si>
    <t>101&lt;125&lt;150 Puntos</t>
  </si>
  <si>
    <t>151&lt;175 Puntos</t>
  </si>
  <si>
    <t>Paquete A</t>
  </si>
  <si>
    <t>Paquete B</t>
  </si>
  <si>
    <t>Paquete C</t>
  </si>
  <si>
    <t>Paquete D</t>
  </si>
  <si>
    <t>&gt;$50,000</t>
  </si>
  <si>
    <t>$20,000-$50,000</t>
  </si>
  <si>
    <t>$10,000-$20,000</t>
  </si>
  <si>
    <t>&lt;$10,000</t>
  </si>
  <si>
    <t>$60,000</t>
  </si>
  <si>
    <t>$25,000</t>
  </si>
  <si>
    <t>$15,000</t>
  </si>
  <si>
    <t>$5,000</t>
  </si>
  <si>
    <t>$60,000&gt;$50,000</t>
  </si>
  <si>
    <t>$50,000&gt;$25,000&gt;$20,000</t>
  </si>
  <si>
    <t>$20,000&gt;$15,000&gt;10,000</t>
  </si>
  <si>
    <t>$10,000&gt;$5,000</t>
  </si>
  <si>
    <t>&gt;4 años</t>
  </si>
  <si>
    <t>&lt;4 años</t>
  </si>
  <si>
    <t>&gt;$2000</t>
  </si>
  <si>
    <t>&lt;$2000</t>
  </si>
  <si>
    <t>$2500</t>
  </si>
  <si>
    <t>$2000&lt;$2500</t>
  </si>
  <si>
    <t>$2000&gt;$1500</t>
  </si>
  <si>
    <t>salario*0.25</t>
  </si>
  <si>
    <t>salario*0.20</t>
  </si>
  <si>
    <t>Salario</t>
  </si>
  <si>
    <t>Vacuna A</t>
  </si>
  <si>
    <t>Vacuna B</t>
  </si>
  <si>
    <t>Vacuna C</t>
  </si>
  <si>
    <t>M y F</t>
  </si>
  <si>
    <t>16-69 años</t>
  </si>
  <si>
    <t>&gt;=70 años</t>
  </si>
  <si>
    <t>&lt;16 años</t>
  </si>
  <si>
    <t>M</t>
  </si>
  <si>
    <t>Todos los hombres</t>
  </si>
  <si>
    <t>71 años</t>
  </si>
  <si>
    <t>1.50m</t>
  </si>
  <si>
    <t>1.80m</t>
  </si>
  <si>
    <t>Talla 30</t>
  </si>
  <si>
    <t>Tallas 32 y 36</t>
  </si>
  <si>
    <t>Precio de la tela</t>
  </si>
  <si>
    <t xml:space="preserve">A </t>
  </si>
  <si>
    <t>$4</t>
  </si>
  <si>
    <t>$3</t>
  </si>
  <si>
    <t>Numero de pantalones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</si>
</sst>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114300</xdr:rowOff>
    </xdr:from>
    <xdr:to>
      <xdr:col>8</xdr:col>
      <xdr:colOff>876929</xdr:colOff>
      <xdr:row>4</xdr:row>
      <xdr:rowOff>95327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04800"/>
          <a:ext cx="4505954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13</xdr:row>
      <xdr:rowOff>76200</xdr:rowOff>
    </xdr:from>
    <xdr:to>
      <xdr:col>8</xdr:col>
      <xdr:colOff>1010297</xdr:colOff>
      <xdr:row>20</xdr:row>
      <xdr:rowOff>9702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2552700"/>
          <a:ext cx="4639322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30</xdr:row>
      <xdr:rowOff>0</xdr:rowOff>
    </xdr:from>
    <xdr:to>
      <xdr:col>8</xdr:col>
      <xdr:colOff>772139</xdr:colOff>
      <xdr:row>42</xdr:row>
      <xdr:rowOff>67003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5715000"/>
          <a:ext cx="4401164" cy="235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142875</xdr:rowOff>
    </xdr:from>
    <xdr:to>
      <xdr:col>8</xdr:col>
      <xdr:colOff>876929</xdr:colOff>
      <xdr:row>60</xdr:row>
      <xdr:rowOff>28798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9858375"/>
          <a:ext cx="4505954" cy="1600423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69</xdr:row>
      <xdr:rowOff>123825</xdr:rowOff>
    </xdr:from>
    <xdr:to>
      <xdr:col>8</xdr:col>
      <xdr:colOff>724508</xdr:colOff>
      <xdr:row>73</xdr:row>
      <xdr:rowOff>66773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13268325"/>
          <a:ext cx="4353533" cy="704948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84</xdr:row>
      <xdr:rowOff>0</xdr:rowOff>
    </xdr:from>
    <xdr:to>
      <xdr:col>8</xdr:col>
      <xdr:colOff>705455</xdr:colOff>
      <xdr:row>88</xdr:row>
      <xdr:rowOff>152528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0" y="16002000"/>
          <a:ext cx="4334480" cy="91452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98</xdr:row>
      <xdr:rowOff>85725</xdr:rowOff>
    </xdr:from>
    <xdr:to>
      <xdr:col>8</xdr:col>
      <xdr:colOff>762612</xdr:colOff>
      <xdr:row>111</xdr:row>
      <xdr:rowOff>124176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18754725"/>
          <a:ext cx="4382112" cy="251495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57150</xdr:rowOff>
    </xdr:from>
    <xdr:to>
      <xdr:col>8</xdr:col>
      <xdr:colOff>800718</xdr:colOff>
      <xdr:row>134</xdr:row>
      <xdr:rowOff>143126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23869650"/>
          <a:ext cx="4429743" cy="180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150</xdr:row>
      <xdr:rowOff>57150</xdr:rowOff>
    </xdr:from>
    <xdr:to>
      <xdr:col>8</xdr:col>
      <xdr:colOff>772137</xdr:colOff>
      <xdr:row>158</xdr:row>
      <xdr:rowOff>133573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8632150"/>
          <a:ext cx="4382112" cy="160042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170</xdr:row>
      <xdr:rowOff>171450</xdr:rowOff>
    </xdr:from>
    <xdr:to>
      <xdr:col>8</xdr:col>
      <xdr:colOff>753088</xdr:colOff>
      <xdr:row>178</xdr:row>
      <xdr:rowOff>19241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32556450"/>
          <a:ext cx="4391638" cy="137179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114300</xdr:rowOff>
    </xdr:from>
    <xdr:to>
      <xdr:col>8</xdr:col>
      <xdr:colOff>753087</xdr:colOff>
      <xdr:row>195</xdr:row>
      <xdr:rowOff>143012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36309300"/>
          <a:ext cx="4382112" cy="9812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204</xdr:row>
      <xdr:rowOff>171450</xdr:rowOff>
    </xdr:from>
    <xdr:to>
      <xdr:col>8</xdr:col>
      <xdr:colOff>734034</xdr:colOff>
      <xdr:row>210</xdr:row>
      <xdr:rowOff>19188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39033450"/>
          <a:ext cx="4363059" cy="990738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220</xdr:row>
      <xdr:rowOff>142875</xdr:rowOff>
    </xdr:from>
    <xdr:to>
      <xdr:col>8</xdr:col>
      <xdr:colOff>734037</xdr:colOff>
      <xdr:row>227</xdr:row>
      <xdr:rowOff>85903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2052875"/>
          <a:ext cx="4382112" cy="1276528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235</xdr:row>
      <xdr:rowOff>161925</xdr:rowOff>
    </xdr:from>
    <xdr:to>
      <xdr:col>8</xdr:col>
      <xdr:colOff>762616</xdr:colOff>
      <xdr:row>240</xdr:row>
      <xdr:rowOff>19163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4929425"/>
          <a:ext cx="4410691" cy="8097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249</xdr:row>
      <xdr:rowOff>171450</xdr:rowOff>
    </xdr:from>
    <xdr:to>
      <xdr:col>8</xdr:col>
      <xdr:colOff>819771</xdr:colOff>
      <xdr:row>252</xdr:row>
      <xdr:rowOff>19108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47605950"/>
          <a:ext cx="4448796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251</xdr:row>
      <xdr:rowOff>95250</xdr:rowOff>
    </xdr:from>
    <xdr:to>
      <xdr:col>8</xdr:col>
      <xdr:colOff>733991</xdr:colOff>
      <xdr:row>253</xdr:row>
      <xdr:rowOff>85777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47910750"/>
          <a:ext cx="4058216" cy="37152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264</xdr:row>
      <xdr:rowOff>19050</xdr:rowOff>
    </xdr:from>
    <xdr:to>
      <xdr:col>8</xdr:col>
      <xdr:colOff>743558</xdr:colOff>
      <xdr:row>274</xdr:row>
      <xdr:rowOff>124106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50311050"/>
          <a:ext cx="4353533" cy="201005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285</xdr:row>
      <xdr:rowOff>9525</xdr:rowOff>
    </xdr:from>
    <xdr:to>
      <xdr:col>8</xdr:col>
      <xdr:colOff>753085</xdr:colOff>
      <xdr:row>298</xdr:row>
      <xdr:rowOff>57502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54302025"/>
          <a:ext cx="4372585" cy="252447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306</xdr:row>
      <xdr:rowOff>28575</xdr:rowOff>
    </xdr:from>
    <xdr:to>
      <xdr:col>8</xdr:col>
      <xdr:colOff>705452</xdr:colOff>
      <xdr:row>311</xdr:row>
      <xdr:rowOff>19182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58321575"/>
          <a:ext cx="4315427" cy="94310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320</xdr:row>
      <xdr:rowOff>47625</xdr:rowOff>
    </xdr:from>
    <xdr:to>
      <xdr:col>8</xdr:col>
      <xdr:colOff>686397</xdr:colOff>
      <xdr:row>325</xdr:row>
      <xdr:rowOff>38232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1007625"/>
          <a:ext cx="4277322" cy="9431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57150</xdr:rowOff>
    </xdr:from>
    <xdr:to>
      <xdr:col>8</xdr:col>
      <xdr:colOff>610192</xdr:colOff>
      <xdr:row>342</xdr:row>
      <xdr:rowOff>143126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63493650"/>
          <a:ext cx="4239217" cy="180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342</xdr:row>
      <xdr:rowOff>28575</xdr:rowOff>
    </xdr:from>
    <xdr:to>
      <xdr:col>8</xdr:col>
      <xdr:colOff>618719</xdr:colOff>
      <xdr:row>347</xdr:row>
      <xdr:rowOff>133350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5179575"/>
          <a:ext cx="3933419" cy="10572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362</xdr:row>
      <xdr:rowOff>66675</xdr:rowOff>
    </xdr:from>
    <xdr:to>
      <xdr:col>8</xdr:col>
      <xdr:colOff>905509</xdr:colOff>
      <xdr:row>372</xdr:row>
      <xdr:rowOff>9783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69027675"/>
          <a:ext cx="4544059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361"/>
  <sheetViews>
    <sheetView tabSelected="1" workbookViewId="0">
      <selection activeCell="K372" sqref="K372"/>
    </sheetView>
  </sheetViews>
  <sheetFormatPr baseColWidth="10" defaultColWidth="9.140625" defaultRowHeight="15" x14ac:dyDescent="0.25"/>
  <cols>
    <col min="5" max="5" width="7.28515625" customWidth="1"/>
    <col min="6" max="6" width="16.5703125" customWidth="1"/>
    <col min="7" max="7" width="21.28515625" customWidth="1"/>
    <col min="8" max="8" width="16.5703125" customWidth="1"/>
    <col min="9" max="9" width="22.7109375" customWidth="1"/>
    <col min="10" max="10" width="23.140625" customWidth="1"/>
    <col min="11" max="11" width="22.140625" customWidth="1"/>
    <col min="12" max="12" width="21.140625" customWidth="1"/>
    <col min="13" max="13" width="15" customWidth="1"/>
  </cols>
  <sheetData>
    <row r="8" spans="7:11" x14ac:dyDescent="0.25">
      <c r="G8" s="10" t="s">
        <v>2</v>
      </c>
      <c r="H8" s="10"/>
      <c r="I8" s="1" t="s">
        <v>3</v>
      </c>
      <c r="J8" s="2" t="s">
        <v>16</v>
      </c>
      <c r="K8" s="3" t="s">
        <v>4</v>
      </c>
    </row>
    <row r="9" spans="7:11" x14ac:dyDescent="0.25">
      <c r="G9" s="4" t="s">
        <v>12</v>
      </c>
      <c r="H9" s="4" t="s">
        <v>0</v>
      </c>
      <c r="I9" s="4" t="s">
        <v>14</v>
      </c>
      <c r="J9" s="4" t="s">
        <v>17</v>
      </c>
      <c r="K9" s="4" t="s">
        <v>5</v>
      </c>
    </row>
    <row r="10" spans="7:11" x14ac:dyDescent="0.25">
      <c r="G10" s="4" t="s">
        <v>13</v>
      </c>
      <c r="H10" s="4" t="s">
        <v>1</v>
      </c>
      <c r="I10" s="4" t="s">
        <v>15</v>
      </c>
      <c r="J10" s="4" t="s">
        <v>18</v>
      </c>
      <c r="K10" s="4" t="s">
        <v>6</v>
      </c>
    </row>
    <row r="23" spans="7:11" x14ac:dyDescent="0.25">
      <c r="G23" s="10" t="s">
        <v>2</v>
      </c>
      <c r="H23" s="10"/>
      <c r="I23" s="1" t="s">
        <v>3</v>
      </c>
      <c r="J23" s="2" t="s">
        <v>16</v>
      </c>
      <c r="K23" s="3" t="s">
        <v>4</v>
      </c>
    </row>
    <row r="24" spans="7:11" x14ac:dyDescent="0.25">
      <c r="G24" s="4" t="s">
        <v>10</v>
      </c>
      <c r="H24" s="4" t="s">
        <v>7</v>
      </c>
      <c r="I24" s="4">
        <v>52</v>
      </c>
      <c r="J24" s="4" t="s">
        <v>19</v>
      </c>
      <c r="K24" s="4">
        <f>I24*G28*2</f>
        <v>1560</v>
      </c>
    </row>
    <row r="25" spans="7:11" x14ac:dyDescent="0.25">
      <c r="G25" s="4" t="s">
        <v>11</v>
      </c>
      <c r="H25" s="4" t="s">
        <v>8</v>
      </c>
      <c r="I25" s="4">
        <v>25</v>
      </c>
      <c r="J25" s="4" t="s">
        <v>20</v>
      </c>
      <c r="K25" s="4">
        <f>I25*G28</f>
        <v>375</v>
      </c>
    </row>
    <row r="27" spans="7:11" x14ac:dyDescent="0.25">
      <c r="G27" s="1" t="s">
        <v>9</v>
      </c>
    </row>
    <row r="28" spans="7:11" x14ac:dyDescent="0.25">
      <c r="G28" s="4">
        <v>15</v>
      </c>
    </row>
    <row r="44" spans="7:11" x14ac:dyDescent="0.25">
      <c r="G44" s="4"/>
      <c r="H44" s="5" t="s">
        <v>2</v>
      </c>
      <c r="I44" s="4"/>
      <c r="J44" s="4"/>
      <c r="K44" s="4"/>
    </row>
    <row r="45" spans="7:11" x14ac:dyDescent="0.25">
      <c r="G45" s="6" t="s">
        <v>21</v>
      </c>
      <c r="H45" s="4" t="s">
        <v>26</v>
      </c>
      <c r="I45" s="1" t="s">
        <v>3</v>
      </c>
      <c r="J45" s="2" t="s">
        <v>16</v>
      </c>
      <c r="K45" s="3" t="s">
        <v>4</v>
      </c>
    </row>
    <row r="46" spans="7:11" x14ac:dyDescent="0.25">
      <c r="G46" s="4" t="s">
        <v>25</v>
      </c>
      <c r="H46" s="4" t="s">
        <v>30</v>
      </c>
      <c r="I46" s="4" t="s">
        <v>31</v>
      </c>
      <c r="J46" s="4" t="s">
        <v>35</v>
      </c>
      <c r="K46" s="4" t="s">
        <v>25</v>
      </c>
    </row>
    <row r="47" spans="7:11" x14ac:dyDescent="0.25">
      <c r="G47" s="4" t="s">
        <v>22</v>
      </c>
      <c r="H47" s="4" t="s">
        <v>27</v>
      </c>
      <c r="I47" s="4" t="s">
        <v>32</v>
      </c>
      <c r="J47" s="4" t="s">
        <v>50</v>
      </c>
      <c r="K47" s="4" t="s">
        <v>22</v>
      </c>
    </row>
    <row r="48" spans="7:11" x14ac:dyDescent="0.25">
      <c r="G48" s="4" t="s">
        <v>23</v>
      </c>
      <c r="H48" s="4" t="s">
        <v>28</v>
      </c>
      <c r="I48" s="4" t="s">
        <v>33</v>
      </c>
      <c r="J48" s="4" t="s">
        <v>51</v>
      </c>
      <c r="K48" s="4" t="s">
        <v>23</v>
      </c>
    </row>
    <row r="49" spans="7:11" x14ac:dyDescent="0.25">
      <c r="G49" s="4" t="s">
        <v>24</v>
      </c>
      <c r="H49" s="4" t="s">
        <v>29</v>
      </c>
      <c r="I49" s="4" t="s">
        <v>34</v>
      </c>
      <c r="J49" s="4" t="s">
        <v>36</v>
      </c>
      <c r="K49" s="4" t="s">
        <v>24</v>
      </c>
    </row>
    <row r="63" spans="7:11" x14ac:dyDescent="0.25">
      <c r="G63" s="10" t="s">
        <v>2</v>
      </c>
      <c r="H63" s="10"/>
      <c r="I63" s="1" t="s">
        <v>3</v>
      </c>
      <c r="J63" s="2" t="s">
        <v>16</v>
      </c>
      <c r="K63" s="3" t="s">
        <v>4</v>
      </c>
    </row>
    <row r="64" spans="7:11" x14ac:dyDescent="0.25">
      <c r="G64" s="4" t="s">
        <v>37</v>
      </c>
      <c r="H64" s="4" t="s">
        <v>41</v>
      </c>
      <c r="I64" s="4" t="s">
        <v>45</v>
      </c>
      <c r="J64" s="4" t="s">
        <v>49</v>
      </c>
      <c r="K64" s="4" t="s">
        <v>41</v>
      </c>
    </row>
    <row r="65" spans="6:11" x14ac:dyDescent="0.25">
      <c r="G65" s="4" t="s">
        <v>38</v>
      </c>
      <c r="H65" s="4" t="s">
        <v>42</v>
      </c>
      <c r="I65" s="4" t="s">
        <v>46</v>
      </c>
      <c r="J65" s="4" t="s">
        <v>52</v>
      </c>
      <c r="K65" s="4" t="s">
        <v>42</v>
      </c>
    </row>
    <row r="66" spans="6:11" x14ac:dyDescent="0.25">
      <c r="G66" s="4" t="s">
        <v>39</v>
      </c>
      <c r="H66" s="4" t="s">
        <v>43</v>
      </c>
      <c r="I66" s="4" t="s">
        <v>48</v>
      </c>
      <c r="J66" s="4" t="s">
        <v>53</v>
      </c>
      <c r="K66" s="4" t="s">
        <v>43</v>
      </c>
    </row>
    <row r="67" spans="6:11" x14ac:dyDescent="0.25">
      <c r="G67" s="4" t="s">
        <v>40</v>
      </c>
      <c r="H67" s="4" t="s">
        <v>44</v>
      </c>
      <c r="I67" s="4" t="s">
        <v>47</v>
      </c>
      <c r="J67" s="4" t="s">
        <v>54</v>
      </c>
      <c r="K67" s="4" t="s">
        <v>44</v>
      </c>
    </row>
    <row r="76" spans="6:11" x14ac:dyDescent="0.25">
      <c r="F76" s="6" t="s">
        <v>55</v>
      </c>
      <c r="G76" s="5" t="s">
        <v>2</v>
      </c>
      <c r="H76" s="1" t="s">
        <v>3</v>
      </c>
      <c r="I76" s="2" t="s">
        <v>16</v>
      </c>
      <c r="J76" s="3" t="s">
        <v>4</v>
      </c>
    </row>
    <row r="77" spans="6:11" x14ac:dyDescent="0.25">
      <c r="F77" s="4" t="s">
        <v>59</v>
      </c>
      <c r="G77" s="4" t="s">
        <v>56</v>
      </c>
      <c r="H77" s="4" t="s">
        <v>60</v>
      </c>
      <c r="I77" s="4" t="s">
        <v>63</v>
      </c>
      <c r="J77" s="4" t="s">
        <v>64</v>
      </c>
    </row>
    <row r="78" spans="6:11" x14ac:dyDescent="0.25">
      <c r="F78" s="4" t="s">
        <v>60</v>
      </c>
      <c r="G78" s="4" t="s">
        <v>57</v>
      </c>
      <c r="H78" s="4" t="s">
        <v>61</v>
      </c>
      <c r="I78" s="4" t="s">
        <v>63</v>
      </c>
      <c r="J78" s="4" t="s">
        <v>66</v>
      </c>
    </row>
    <row r="79" spans="6:11" x14ac:dyDescent="0.25">
      <c r="F79" s="4" t="s">
        <v>61</v>
      </c>
      <c r="G79" s="4" t="s">
        <v>58</v>
      </c>
      <c r="H79" s="4" t="s">
        <v>62</v>
      </c>
      <c r="I79" s="4" t="s">
        <v>63</v>
      </c>
      <c r="J79" s="4" t="s">
        <v>65</v>
      </c>
    </row>
    <row r="91" spans="7:11" x14ac:dyDescent="0.25">
      <c r="G91" s="10" t="s">
        <v>2</v>
      </c>
      <c r="H91" s="10"/>
      <c r="I91" s="1" t="s">
        <v>3</v>
      </c>
      <c r="J91" s="2" t="s">
        <v>16</v>
      </c>
      <c r="K91" s="3" t="s">
        <v>4</v>
      </c>
    </row>
    <row r="92" spans="7:11" x14ac:dyDescent="0.25">
      <c r="G92" s="4" t="s">
        <v>67</v>
      </c>
      <c r="H92" s="8">
        <v>0.15</v>
      </c>
      <c r="I92" s="4" t="s">
        <v>70</v>
      </c>
      <c r="J92" s="4" t="s">
        <v>73</v>
      </c>
      <c r="K92" s="4">
        <f>250*0.15</f>
        <v>37.5</v>
      </c>
    </row>
    <row r="93" spans="7:11" x14ac:dyDescent="0.25">
      <c r="G93" s="4" t="s">
        <v>68</v>
      </c>
      <c r="H93" s="8">
        <v>0.12</v>
      </c>
      <c r="I93" s="4" t="s">
        <v>71</v>
      </c>
      <c r="J93" s="4" t="s">
        <v>74</v>
      </c>
      <c r="K93" s="4">
        <f>150*0.12</f>
        <v>18</v>
      </c>
    </row>
    <row r="94" spans="7:11" x14ac:dyDescent="0.25">
      <c r="G94" s="4" t="s">
        <v>69</v>
      </c>
      <c r="H94" s="8">
        <v>0.1</v>
      </c>
      <c r="I94" s="4" t="s">
        <v>72</v>
      </c>
      <c r="J94" s="4" t="s">
        <v>75</v>
      </c>
      <c r="K94" s="4">
        <f>50*0.1</f>
        <v>5</v>
      </c>
    </row>
    <row r="114" spans="7:12" x14ac:dyDescent="0.25">
      <c r="G114" s="10" t="s">
        <v>2</v>
      </c>
      <c r="H114" s="10"/>
      <c r="I114" s="10"/>
      <c r="J114" s="9" t="s">
        <v>3</v>
      </c>
      <c r="K114" s="9"/>
      <c r="L114" s="3" t="s">
        <v>4</v>
      </c>
    </row>
    <row r="115" spans="7:12" x14ac:dyDescent="0.25">
      <c r="G115" s="4" t="s">
        <v>76</v>
      </c>
      <c r="H115" s="4" t="s">
        <v>77</v>
      </c>
      <c r="I115" s="4" t="s">
        <v>81</v>
      </c>
      <c r="J115" s="4" t="s">
        <v>85</v>
      </c>
      <c r="K115" s="4" t="s">
        <v>87</v>
      </c>
      <c r="L115" s="4" t="s">
        <v>81</v>
      </c>
    </row>
    <row r="116" spans="7:12" x14ac:dyDescent="0.25">
      <c r="G116" s="4"/>
      <c r="H116" s="4" t="s">
        <v>78</v>
      </c>
      <c r="I116" s="4" t="s">
        <v>82</v>
      </c>
      <c r="J116" s="4" t="s">
        <v>86</v>
      </c>
      <c r="K116" s="4" t="s">
        <v>88</v>
      </c>
      <c r="L116" s="4" t="s">
        <v>82</v>
      </c>
    </row>
    <row r="117" spans="7:12" x14ac:dyDescent="0.25">
      <c r="G117" s="4"/>
      <c r="H117" s="4" t="s">
        <v>79</v>
      </c>
      <c r="I117" s="4" t="s">
        <v>83</v>
      </c>
      <c r="J117" s="4" t="s">
        <v>91</v>
      </c>
      <c r="K117" s="4" t="s">
        <v>89</v>
      </c>
      <c r="L117" s="4" t="s">
        <v>83</v>
      </c>
    </row>
    <row r="118" spans="7:12" x14ac:dyDescent="0.25">
      <c r="G118" s="4"/>
      <c r="H118" s="4" t="s">
        <v>80</v>
      </c>
      <c r="I118" s="4" t="s">
        <v>84</v>
      </c>
      <c r="J118" s="4" t="s">
        <v>92</v>
      </c>
      <c r="K118" s="4" t="s">
        <v>90</v>
      </c>
      <c r="L118" s="4" t="s">
        <v>84</v>
      </c>
    </row>
    <row r="120" spans="7:12" x14ac:dyDescent="0.25">
      <c r="G120" s="10" t="s">
        <v>2</v>
      </c>
      <c r="H120" s="10"/>
      <c r="I120" s="10"/>
      <c r="J120" s="9" t="s">
        <v>3</v>
      </c>
      <c r="K120" s="9"/>
      <c r="L120" s="3" t="s">
        <v>4</v>
      </c>
    </row>
    <row r="121" spans="7:12" x14ac:dyDescent="0.25">
      <c r="G121" s="4" t="s">
        <v>99</v>
      </c>
      <c r="H121" s="4" t="s">
        <v>77</v>
      </c>
      <c r="I121" s="4" t="s">
        <v>94</v>
      </c>
      <c r="J121" s="4" t="s">
        <v>96</v>
      </c>
      <c r="K121" s="4" t="s">
        <v>87</v>
      </c>
      <c r="L121" s="4" t="s">
        <v>94</v>
      </c>
    </row>
    <row r="122" spans="7:12" x14ac:dyDescent="0.25">
      <c r="G122" s="4"/>
      <c r="H122" s="4" t="s">
        <v>93</v>
      </c>
      <c r="I122" s="4" t="s">
        <v>81</v>
      </c>
      <c r="J122" s="4" t="s">
        <v>15</v>
      </c>
      <c r="K122" s="4" t="s">
        <v>88</v>
      </c>
      <c r="L122" s="4" t="s">
        <v>81</v>
      </c>
    </row>
    <row r="123" spans="7:12" x14ac:dyDescent="0.25">
      <c r="G123" s="4"/>
      <c r="H123" s="4" t="s">
        <v>79</v>
      </c>
      <c r="I123" s="4" t="s">
        <v>95</v>
      </c>
      <c r="J123" s="4" t="s">
        <v>97</v>
      </c>
      <c r="K123" s="4" t="s">
        <v>89</v>
      </c>
      <c r="L123" s="4" t="s">
        <v>95</v>
      </c>
    </row>
    <row r="124" spans="7:12" x14ac:dyDescent="0.25">
      <c r="G124" s="4"/>
      <c r="H124" s="4" t="s">
        <v>80</v>
      </c>
      <c r="I124" s="4" t="s">
        <v>84</v>
      </c>
      <c r="J124" s="4" t="s">
        <v>98</v>
      </c>
      <c r="K124" s="4" t="s">
        <v>90</v>
      </c>
      <c r="L124" s="4" t="s">
        <v>84</v>
      </c>
    </row>
    <row r="136" spans="6:11" x14ac:dyDescent="0.25">
      <c r="F136" s="6" t="s">
        <v>118</v>
      </c>
      <c r="G136" s="7" t="s">
        <v>2</v>
      </c>
      <c r="H136" s="7"/>
      <c r="I136" s="1" t="s">
        <v>3</v>
      </c>
      <c r="J136" s="2" t="s">
        <v>16</v>
      </c>
      <c r="K136" s="3" t="s">
        <v>123</v>
      </c>
    </row>
    <row r="137" spans="6:11" x14ac:dyDescent="0.25">
      <c r="F137" s="4">
        <v>1</v>
      </c>
      <c r="G137" s="4" t="s">
        <v>100</v>
      </c>
      <c r="H137" s="8" t="s">
        <v>105</v>
      </c>
      <c r="I137" s="4" t="s">
        <v>61</v>
      </c>
      <c r="J137" s="4" t="s">
        <v>113</v>
      </c>
      <c r="K137" s="4">
        <f>500*0.2</f>
        <v>100</v>
      </c>
    </row>
    <row r="138" spans="6:11" x14ac:dyDescent="0.25">
      <c r="F138" s="4">
        <v>2</v>
      </c>
      <c r="G138" s="4" t="s">
        <v>101</v>
      </c>
      <c r="H138" s="8" t="s">
        <v>106</v>
      </c>
      <c r="I138" s="4" t="s">
        <v>110</v>
      </c>
      <c r="J138" s="4" t="s">
        <v>114</v>
      </c>
      <c r="K138" s="4">
        <f>1500*0.3</f>
        <v>450</v>
      </c>
    </row>
    <row r="139" spans="6:11" x14ac:dyDescent="0.25">
      <c r="F139" s="4">
        <v>3</v>
      </c>
      <c r="G139" s="4"/>
      <c r="H139" s="4"/>
      <c r="I139" s="4" t="s">
        <v>116</v>
      </c>
      <c r="J139" s="4" t="s">
        <v>117</v>
      </c>
      <c r="K139" s="4">
        <f>4000*0.3</f>
        <v>1200</v>
      </c>
    </row>
    <row r="141" spans="6:11" x14ac:dyDescent="0.25">
      <c r="F141" s="6" t="s">
        <v>118</v>
      </c>
      <c r="G141" s="10" t="s">
        <v>2</v>
      </c>
      <c r="H141" s="10"/>
      <c r="I141" s="1" t="s">
        <v>3</v>
      </c>
      <c r="J141" s="2" t="s">
        <v>16</v>
      </c>
      <c r="K141" s="3" t="s">
        <v>124</v>
      </c>
    </row>
    <row r="142" spans="6:11" x14ac:dyDescent="0.25">
      <c r="F142" s="4">
        <v>1</v>
      </c>
      <c r="G142" s="4" t="s">
        <v>102</v>
      </c>
      <c r="H142" s="8" t="s">
        <v>107</v>
      </c>
      <c r="I142" s="4" t="s">
        <v>83</v>
      </c>
      <c r="J142" s="4" t="s">
        <v>119</v>
      </c>
      <c r="K142" s="4">
        <f>500*0.25</f>
        <v>125</v>
      </c>
    </row>
    <row r="143" spans="6:11" x14ac:dyDescent="0.25">
      <c r="F143" s="4">
        <v>2</v>
      </c>
      <c r="G143" s="4" t="s">
        <v>104</v>
      </c>
      <c r="H143" s="8" t="s">
        <v>108</v>
      </c>
      <c r="I143" s="4" t="s">
        <v>111</v>
      </c>
      <c r="J143" s="4" t="s">
        <v>120</v>
      </c>
      <c r="K143" s="4">
        <f>1500*0.15</f>
        <v>225</v>
      </c>
    </row>
    <row r="144" spans="6:11" x14ac:dyDescent="0.25">
      <c r="F144" s="4">
        <v>3</v>
      </c>
      <c r="G144" s="4" t="s">
        <v>103</v>
      </c>
      <c r="H144" s="8" t="s">
        <v>109</v>
      </c>
      <c r="I144" s="4" t="s">
        <v>112</v>
      </c>
      <c r="J144" s="4" t="s">
        <v>121</v>
      </c>
      <c r="K144" s="4">
        <f>4000*0.1</f>
        <v>400</v>
      </c>
    </row>
    <row r="146" spans="6:8" x14ac:dyDescent="0.25">
      <c r="F146" s="6" t="s">
        <v>118</v>
      </c>
      <c r="G146" s="1" t="s">
        <v>115</v>
      </c>
      <c r="H146" s="3" t="s">
        <v>122</v>
      </c>
    </row>
    <row r="147" spans="6:8" x14ac:dyDescent="0.25">
      <c r="F147" s="4">
        <v>1</v>
      </c>
      <c r="G147" s="4" t="s">
        <v>83</v>
      </c>
      <c r="H147" s="4">
        <f>K137+K138</f>
        <v>550</v>
      </c>
    </row>
    <row r="148" spans="6:8" x14ac:dyDescent="0.25">
      <c r="F148" s="4">
        <v>2</v>
      </c>
      <c r="G148" s="4" t="s">
        <v>111</v>
      </c>
      <c r="H148" s="4">
        <f>K138+K143</f>
        <v>675</v>
      </c>
    </row>
    <row r="149" spans="6:8" x14ac:dyDescent="0.25">
      <c r="F149" s="4">
        <v>3</v>
      </c>
      <c r="G149" s="4" t="s">
        <v>112</v>
      </c>
      <c r="H149" s="4">
        <f>K139+K144</f>
        <v>1600</v>
      </c>
    </row>
    <row r="161" spans="6:13" x14ac:dyDescent="0.25">
      <c r="F161" s="11" t="s">
        <v>134</v>
      </c>
      <c r="G161" s="11"/>
      <c r="H161" s="1" t="s">
        <v>3</v>
      </c>
      <c r="I161" s="3" t="s">
        <v>4</v>
      </c>
      <c r="K161" s="1" t="s">
        <v>146</v>
      </c>
    </row>
    <row r="162" spans="6:13" x14ac:dyDescent="0.25">
      <c r="F162" s="4" t="s">
        <v>125</v>
      </c>
      <c r="G162" s="4" t="s">
        <v>127</v>
      </c>
      <c r="H162" s="4" t="s">
        <v>135</v>
      </c>
      <c r="I162" s="4" t="s">
        <v>127</v>
      </c>
      <c r="K162" s="4">
        <v>42</v>
      </c>
    </row>
    <row r="163" spans="6:13" x14ac:dyDescent="0.25">
      <c r="F163" s="4" t="s">
        <v>126</v>
      </c>
      <c r="G163" s="4" t="s">
        <v>128</v>
      </c>
      <c r="H163" s="4" t="s">
        <v>136</v>
      </c>
      <c r="I163" s="4" t="s">
        <v>128</v>
      </c>
    </row>
    <row r="165" spans="6:13" x14ac:dyDescent="0.25">
      <c r="F165" s="10" t="s">
        <v>2</v>
      </c>
      <c r="G165" s="10"/>
      <c r="H165" s="1" t="s">
        <v>3</v>
      </c>
      <c r="I165" s="2" t="s">
        <v>142</v>
      </c>
      <c r="J165" s="2" t="s">
        <v>143</v>
      </c>
      <c r="L165" s="3" t="s">
        <v>147</v>
      </c>
      <c r="M165" s="4"/>
    </row>
    <row r="166" spans="6:13" x14ac:dyDescent="0.25">
      <c r="F166" s="4" t="s">
        <v>129</v>
      </c>
      <c r="G166" s="8">
        <v>0.1</v>
      </c>
      <c r="H166" s="4" t="s">
        <v>137</v>
      </c>
      <c r="I166" s="4" t="s">
        <v>139</v>
      </c>
      <c r="J166" s="4" t="s">
        <v>144</v>
      </c>
      <c r="L166" s="4">
        <f>1200*0.1+1200*0.2+1200</f>
        <v>1560</v>
      </c>
      <c r="M166" s="3" t="s">
        <v>125</v>
      </c>
    </row>
    <row r="167" spans="6:13" x14ac:dyDescent="0.25">
      <c r="F167" s="4" t="s">
        <v>130</v>
      </c>
      <c r="G167" s="8">
        <v>0.05</v>
      </c>
      <c r="H167" s="4" t="s">
        <v>138</v>
      </c>
      <c r="I167" s="4" t="s">
        <v>141</v>
      </c>
      <c r="J167" s="4" t="s">
        <v>141</v>
      </c>
      <c r="L167" s="4">
        <f>950*0.1+950*0.2+950</f>
        <v>1235</v>
      </c>
      <c r="M167" s="3" t="s">
        <v>126</v>
      </c>
    </row>
    <row r="168" spans="6:13" x14ac:dyDescent="0.25">
      <c r="F168" s="4" t="s">
        <v>131</v>
      </c>
      <c r="G168" s="8">
        <v>0.05</v>
      </c>
      <c r="H168" s="4" t="s">
        <v>138</v>
      </c>
      <c r="I168" s="4" t="s">
        <v>141</v>
      </c>
      <c r="J168" s="4" t="s">
        <v>141</v>
      </c>
    </row>
    <row r="169" spans="6:13" x14ac:dyDescent="0.25">
      <c r="F169" s="4" t="s">
        <v>132</v>
      </c>
      <c r="G169" s="8">
        <v>0.2</v>
      </c>
      <c r="H169" s="4" t="s">
        <v>137</v>
      </c>
      <c r="I169" s="4" t="s">
        <v>140</v>
      </c>
      <c r="J169" s="4" t="s">
        <v>145</v>
      </c>
    </row>
    <row r="170" spans="6:13" x14ac:dyDescent="0.25">
      <c r="F170" s="4" t="s">
        <v>133</v>
      </c>
      <c r="G170" s="8">
        <v>0.1</v>
      </c>
      <c r="H170" s="4" t="s">
        <v>138</v>
      </c>
      <c r="I170" s="4" t="s">
        <v>141</v>
      </c>
      <c r="J170" s="4" t="s">
        <v>141</v>
      </c>
    </row>
    <row r="182" spans="6:10" x14ac:dyDescent="0.25">
      <c r="F182" s="6" t="s">
        <v>152</v>
      </c>
      <c r="G182" s="5" t="s">
        <v>153</v>
      </c>
      <c r="H182" s="1" t="s">
        <v>3</v>
      </c>
      <c r="I182" s="2" t="s">
        <v>16</v>
      </c>
      <c r="J182" s="3" t="s">
        <v>4</v>
      </c>
    </row>
    <row r="183" spans="6:10" x14ac:dyDescent="0.25">
      <c r="F183" s="4" t="s">
        <v>148</v>
      </c>
      <c r="G183" s="4" t="s">
        <v>154</v>
      </c>
      <c r="H183" s="4" t="s">
        <v>162</v>
      </c>
      <c r="I183" s="4" t="s">
        <v>167</v>
      </c>
      <c r="J183" s="4" t="s">
        <v>148</v>
      </c>
    </row>
    <row r="184" spans="6:10" x14ac:dyDescent="0.25">
      <c r="F184" s="4" t="s">
        <v>149</v>
      </c>
      <c r="G184" s="4" t="s">
        <v>155</v>
      </c>
      <c r="H184" s="4" t="s">
        <v>163</v>
      </c>
      <c r="I184" s="4" t="s">
        <v>168</v>
      </c>
      <c r="J184" s="4" t="s">
        <v>149</v>
      </c>
    </row>
    <row r="185" spans="6:10" x14ac:dyDescent="0.25">
      <c r="F185" s="4" t="s">
        <v>150</v>
      </c>
      <c r="G185" s="4" t="s">
        <v>156</v>
      </c>
      <c r="H185" s="4" t="s">
        <v>164</v>
      </c>
      <c r="I185" s="4" t="s">
        <v>170</v>
      </c>
      <c r="J185" s="4" t="s">
        <v>150</v>
      </c>
    </row>
    <row r="186" spans="6:10" x14ac:dyDescent="0.25">
      <c r="F186" s="4" t="s">
        <v>151</v>
      </c>
      <c r="G186" s="4" t="s">
        <v>157</v>
      </c>
      <c r="H186" s="4" t="s">
        <v>165</v>
      </c>
      <c r="I186" s="4" t="s">
        <v>171</v>
      </c>
      <c r="J186" s="4" t="s">
        <v>151</v>
      </c>
    </row>
    <row r="187" spans="6:10" x14ac:dyDescent="0.25">
      <c r="F187" s="4" t="s">
        <v>158</v>
      </c>
      <c r="G187" s="4" t="s">
        <v>159</v>
      </c>
      <c r="H187" s="4" t="s">
        <v>166</v>
      </c>
      <c r="I187" s="4" t="s">
        <v>169</v>
      </c>
      <c r="J187" s="4" t="s">
        <v>158</v>
      </c>
    </row>
    <row r="189" spans="6:10" x14ac:dyDescent="0.25">
      <c r="F189" s="1" t="s">
        <v>160</v>
      </c>
    </row>
    <row r="190" spans="6:10" x14ac:dyDescent="0.25">
      <c r="F190" s="4" t="s">
        <v>161</v>
      </c>
    </row>
    <row r="197" spans="6:10" x14ac:dyDescent="0.25">
      <c r="F197" s="10" t="s">
        <v>2</v>
      </c>
      <c r="G197" s="10"/>
    </row>
    <row r="198" spans="6:10" x14ac:dyDescent="0.25">
      <c r="F198" s="6" t="s">
        <v>177</v>
      </c>
      <c r="G198" s="6" t="s">
        <v>178</v>
      </c>
      <c r="H198" s="1" t="s">
        <v>3</v>
      </c>
      <c r="I198" s="2" t="s">
        <v>16</v>
      </c>
      <c r="J198" s="3" t="s">
        <v>4</v>
      </c>
    </row>
    <row r="199" spans="6:10" x14ac:dyDescent="0.25">
      <c r="F199" s="4" t="s">
        <v>172</v>
      </c>
      <c r="G199" s="4" t="s">
        <v>95</v>
      </c>
      <c r="H199" s="4" t="s">
        <v>172</v>
      </c>
      <c r="I199" s="12" t="s">
        <v>179</v>
      </c>
      <c r="J199" s="4" t="s">
        <v>95</v>
      </c>
    </row>
    <row r="200" spans="6:10" x14ac:dyDescent="0.25">
      <c r="F200" s="4" t="s">
        <v>60</v>
      </c>
      <c r="G200" s="4" t="s">
        <v>174</v>
      </c>
      <c r="H200" s="4" t="s">
        <v>60</v>
      </c>
      <c r="I200" s="12" t="s">
        <v>180</v>
      </c>
      <c r="J200" s="4" t="s">
        <v>174</v>
      </c>
    </row>
    <row r="201" spans="6:10" x14ac:dyDescent="0.25">
      <c r="F201" s="4" t="s">
        <v>61</v>
      </c>
      <c r="G201" s="4" t="s">
        <v>175</v>
      </c>
      <c r="H201" s="4" t="s">
        <v>61</v>
      </c>
      <c r="I201" s="12" t="s">
        <v>181</v>
      </c>
      <c r="J201" s="4" t="s">
        <v>175</v>
      </c>
    </row>
    <row r="202" spans="6:10" x14ac:dyDescent="0.25">
      <c r="F202" s="4" t="s">
        <v>62</v>
      </c>
      <c r="G202" s="4" t="s">
        <v>176</v>
      </c>
      <c r="H202" s="4" t="s">
        <v>62</v>
      </c>
      <c r="I202" s="12" t="s">
        <v>182</v>
      </c>
      <c r="J202" s="4" t="s">
        <v>176</v>
      </c>
    </row>
    <row r="203" spans="6:10" x14ac:dyDescent="0.25">
      <c r="F203" s="4" t="s">
        <v>173</v>
      </c>
      <c r="G203" s="4" t="s">
        <v>83</v>
      </c>
      <c r="H203" s="4" t="s">
        <v>173</v>
      </c>
      <c r="I203" s="12" t="s">
        <v>183</v>
      </c>
      <c r="J203" s="4" t="s">
        <v>83</v>
      </c>
    </row>
    <row r="204" spans="6:10" x14ac:dyDescent="0.25">
      <c r="F204" s="4" t="s">
        <v>101</v>
      </c>
      <c r="G204" s="4" t="s">
        <v>82</v>
      </c>
      <c r="H204" s="4" t="s">
        <v>110</v>
      </c>
      <c r="I204" s="12" t="s">
        <v>184</v>
      </c>
      <c r="J204" s="4" t="s">
        <v>82</v>
      </c>
    </row>
    <row r="213" spans="6:10" x14ac:dyDescent="0.25">
      <c r="F213" s="10" t="s">
        <v>2</v>
      </c>
      <c r="G213" s="10"/>
      <c r="H213" s="1" t="s">
        <v>3</v>
      </c>
      <c r="I213" s="2" t="s">
        <v>16</v>
      </c>
      <c r="J213" s="3" t="s">
        <v>4</v>
      </c>
    </row>
    <row r="214" spans="6:10" x14ac:dyDescent="0.25">
      <c r="F214" s="4" t="s">
        <v>197</v>
      </c>
      <c r="G214" s="4" t="s">
        <v>187</v>
      </c>
      <c r="H214" s="4">
        <v>24</v>
      </c>
      <c r="I214" s="4" t="s">
        <v>188</v>
      </c>
      <c r="J214" s="4" t="s">
        <v>192</v>
      </c>
    </row>
    <row r="215" spans="6:10" x14ac:dyDescent="0.25">
      <c r="F215" s="4" t="s">
        <v>198</v>
      </c>
      <c r="G215" s="4" t="s">
        <v>185</v>
      </c>
      <c r="H215" s="4">
        <v>43</v>
      </c>
      <c r="I215" s="4" t="s">
        <v>189</v>
      </c>
      <c r="J215" s="4" t="s">
        <v>193</v>
      </c>
    </row>
    <row r="216" spans="6:10" x14ac:dyDescent="0.25">
      <c r="F216" s="4" t="s">
        <v>199</v>
      </c>
      <c r="G216" s="4" t="s">
        <v>186</v>
      </c>
      <c r="H216" s="4">
        <v>48</v>
      </c>
      <c r="I216" s="4" t="s">
        <v>190</v>
      </c>
      <c r="J216" s="4" t="s">
        <v>194</v>
      </c>
    </row>
    <row r="217" spans="6:10" x14ac:dyDescent="0.25">
      <c r="F217" s="4" t="s">
        <v>200</v>
      </c>
      <c r="G217" s="4" t="s">
        <v>196</v>
      </c>
      <c r="H217" s="4">
        <v>52</v>
      </c>
      <c r="I217" s="4" t="s">
        <v>191</v>
      </c>
      <c r="J217" s="4" t="s">
        <v>195</v>
      </c>
    </row>
    <row r="219" spans="6:10" x14ac:dyDescent="0.25">
      <c r="F219" s="1" t="s">
        <v>9</v>
      </c>
    </row>
    <row r="220" spans="6:10" x14ac:dyDescent="0.25">
      <c r="F220" s="4">
        <v>2</v>
      </c>
    </row>
    <row r="230" spans="6:10" x14ac:dyDescent="0.25">
      <c r="F230" s="10" t="s">
        <v>2</v>
      </c>
      <c r="G230" s="10"/>
      <c r="H230" s="1" t="s">
        <v>3</v>
      </c>
      <c r="I230" s="2" t="s">
        <v>16</v>
      </c>
      <c r="J230" s="3" t="s">
        <v>4</v>
      </c>
    </row>
    <row r="231" spans="6:10" x14ac:dyDescent="0.25">
      <c r="F231" s="4" t="s">
        <v>201</v>
      </c>
      <c r="G231" s="4" t="s">
        <v>205</v>
      </c>
      <c r="H231" s="4" t="s">
        <v>209</v>
      </c>
      <c r="I231" s="4" t="s">
        <v>213</v>
      </c>
      <c r="J231" s="4" t="s">
        <v>205</v>
      </c>
    </row>
    <row r="232" spans="6:10" x14ac:dyDescent="0.25">
      <c r="F232" s="4" t="s">
        <v>202</v>
      </c>
      <c r="G232" s="4" t="s">
        <v>206</v>
      </c>
      <c r="H232" s="4" t="s">
        <v>210</v>
      </c>
      <c r="I232" s="4" t="s">
        <v>215</v>
      </c>
      <c r="J232" s="4" t="s">
        <v>206</v>
      </c>
    </row>
    <row r="233" spans="6:10" x14ac:dyDescent="0.25">
      <c r="F233" s="4" t="s">
        <v>203</v>
      </c>
      <c r="G233" s="4" t="s">
        <v>207</v>
      </c>
      <c r="H233" s="4" t="s">
        <v>211</v>
      </c>
      <c r="I233" s="4" t="s">
        <v>216</v>
      </c>
      <c r="J233" s="4" t="s">
        <v>207</v>
      </c>
    </row>
    <row r="234" spans="6:10" x14ac:dyDescent="0.25">
      <c r="F234" s="4" t="s">
        <v>204</v>
      </c>
      <c r="G234" s="4" t="s">
        <v>208</v>
      </c>
      <c r="H234" s="4" t="s">
        <v>212</v>
      </c>
      <c r="I234" s="4" t="s">
        <v>214</v>
      </c>
      <c r="J234" s="4" t="s">
        <v>217</v>
      </c>
    </row>
    <row r="243" spans="6:10" x14ac:dyDescent="0.25">
      <c r="F243" s="10" t="s">
        <v>2</v>
      </c>
      <c r="G243" s="10"/>
      <c r="H243" s="1" t="s">
        <v>3</v>
      </c>
      <c r="I243" s="2" t="s">
        <v>16</v>
      </c>
      <c r="J243" s="3" t="s">
        <v>4</v>
      </c>
    </row>
    <row r="244" spans="6:10" x14ac:dyDescent="0.25">
      <c r="F244" s="4" t="s">
        <v>219</v>
      </c>
      <c r="G244" s="4" t="s">
        <v>224</v>
      </c>
      <c r="H244" s="4">
        <v>10</v>
      </c>
      <c r="I244" s="4" t="s">
        <v>229</v>
      </c>
      <c r="J244" s="4" t="s">
        <v>224</v>
      </c>
    </row>
    <row r="245" spans="6:10" x14ac:dyDescent="0.25">
      <c r="F245" s="4" t="s">
        <v>220</v>
      </c>
      <c r="G245" s="4" t="s">
        <v>225</v>
      </c>
      <c r="H245" s="4">
        <v>9</v>
      </c>
      <c r="I245" s="4" t="s">
        <v>230</v>
      </c>
      <c r="J245" s="4" t="s">
        <v>225</v>
      </c>
    </row>
    <row r="246" spans="6:10" x14ac:dyDescent="0.25">
      <c r="F246" s="4" t="s">
        <v>221</v>
      </c>
      <c r="G246" s="4" t="s">
        <v>226</v>
      </c>
      <c r="H246" s="4">
        <v>8</v>
      </c>
      <c r="I246" s="4" t="s">
        <v>231</v>
      </c>
      <c r="J246" s="4" t="s">
        <v>226</v>
      </c>
    </row>
    <row r="247" spans="6:10" x14ac:dyDescent="0.25">
      <c r="F247" s="4" t="s">
        <v>222</v>
      </c>
      <c r="G247" s="4" t="s">
        <v>227</v>
      </c>
      <c r="H247" s="4">
        <v>7</v>
      </c>
      <c r="I247" s="4" t="s">
        <v>232</v>
      </c>
      <c r="J247" s="4" t="s">
        <v>227</v>
      </c>
    </row>
    <row r="248" spans="6:10" x14ac:dyDescent="0.25">
      <c r="F248" s="4" t="s">
        <v>223</v>
      </c>
      <c r="G248" s="4" t="s">
        <v>228</v>
      </c>
      <c r="H248" s="4">
        <v>5</v>
      </c>
      <c r="I248" s="4" t="s">
        <v>183</v>
      </c>
      <c r="J248" s="4" t="s">
        <v>228</v>
      </c>
    </row>
    <row r="256" spans="6:10" x14ac:dyDescent="0.25">
      <c r="F256" s="10" t="s">
        <v>2</v>
      </c>
      <c r="G256" s="10"/>
      <c r="H256" s="1" t="s">
        <v>3</v>
      </c>
      <c r="I256" s="2" t="s">
        <v>16</v>
      </c>
      <c r="J256" s="3" t="s">
        <v>4</v>
      </c>
    </row>
    <row r="257" spans="6:10" x14ac:dyDescent="0.25">
      <c r="F257" s="4">
        <v>1</v>
      </c>
      <c r="G257" s="4" t="s">
        <v>233</v>
      </c>
      <c r="H257" s="4">
        <v>1</v>
      </c>
      <c r="I257" s="4" t="s">
        <v>179</v>
      </c>
      <c r="J257" s="4" t="s">
        <v>233</v>
      </c>
    </row>
    <row r="258" spans="6:10" x14ac:dyDescent="0.25">
      <c r="F258" s="4">
        <v>2</v>
      </c>
      <c r="G258" s="4" t="s">
        <v>234</v>
      </c>
      <c r="H258" s="4">
        <v>2</v>
      </c>
      <c r="I258" s="4" t="s">
        <v>180</v>
      </c>
      <c r="J258" s="4" t="s">
        <v>234</v>
      </c>
    </row>
    <row r="259" spans="6:10" x14ac:dyDescent="0.25">
      <c r="F259" s="4">
        <v>3</v>
      </c>
      <c r="G259" s="4" t="s">
        <v>235</v>
      </c>
      <c r="H259" s="4">
        <v>3</v>
      </c>
      <c r="I259" s="4" t="s">
        <v>181</v>
      </c>
      <c r="J259" s="4" t="s">
        <v>235</v>
      </c>
    </row>
    <row r="260" spans="6:10" x14ac:dyDescent="0.25">
      <c r="F260" s="4">
        <v>4</v>
      </c>
      <c r="G260" s="4" t="s">
        <v>236</v>
      </c>
      <c r="H260" s="4">
        <v>4</v>
      </c>
      <c r="I260" s="4" t="s">
        <v>182</v>
      </c>
      <c r="J260" s="4" t="s">
        <v>236</v>
      </c>
    </row>
    <row r="261" spans="6:10" x14ac:dyDescent="0.25">
      <c r="F261" s="4">
        <v>5</v>
      </c>
      <c r="G261" s="4" t="s">
        <v>237</v>
      </c>
      <c r="H261" s="4">
        <v>5</v>
      </c>
      <c r="I261" s="4" t="s">
        <v>183</v>
      </c>
      <c r="J261" s="4" t="s">
        <v>237</v>
      </c>
    </row>
    <row r="262" spans="6:10" x14ac:dyDescent="0.25">
      <c r="F262" s="4">
        <v>6</v>
      </c>
      <c r="G262" s="4" t="s">
        <v>238</v>
      </c>
      <c r="H262" s="4">
        <v>6</v>
      </c>
      <c r="I262" s="4" t="s">
        <v>240</v>
      </c>
      <c r="J262" s="4" t="s">
        <v>238</v>
      </c>
    </row>
    <row r="263" spans="6:10" x14ac:dyDescent="0.25">
      <c r="F263" s="4">
        <v>7</v>
      </c>
      <c r="G263" s="4" t="s">
        <v>239</v>
      </c>
      <c r="H263" s="4">
        <v>7</v>
      </c>
      <c r="I263" s="4" t="s">
        <v>232</v>
      </c>
      <c r="J263" s="4" t="s">
        <v>239</v>
      </c>
    </row>
    <row r="277" spans="6:10" x14ac:dyDescent="0.25">
      <c r="F277" s="10" t="s">
        <v>2</v>
      </c>
      <c r="G277" s="10"/>
      <c r="H277" s="1" t="s">
        <v>3</v>
      </c>
      <c r="I277" s="2" t="s">
        <v>16</v>
      </c>
      <c r="J277" s="3" t="s">
        <v>4</v>
      </c>
    </row>
    <row r="278" spans="6:10" x14ac:dyDescent="0.25">
      <c r="F278" s="4" t="s">
        <v>241</v>
      </c>
      <c r="G278" s="4" t="s">
        <v>244</v>
      </c>
      <c r="H278" s="4" t="s">
        <v>248</v>
      </c>
      <c r="I278" s="4" t="s">
        <v>251</v>
      </c>
      <c r="J278" s="4">
        <f>500*1</f>
        <v>500</v>
      </c>
    </row>
    <row r="279" spans="6:10" x14ac:dyDescent="0.25">
      <c r="F279" s="4" t="s">
        <v>242</v>
      </c>
      <c r="G279" s="4" t="s">
        <v>245</v>
      </c>
      <c r="H279" s="4" t="s">
        <v>249</v>
      </c>
      <c r="I279" s="4" t="s">
        <v>252</v>
      </c>
      <c r="J279" s="4">
        <f>500*2</f>
        <v>1000</v>
      </c>
    </row>
    <row r="280" spans="6:10" x14ac:dyDescent="0.25">
      <c r="F280" s="4" t="s">
        <v>243</v>
      </c>
      <c r="G280" s="4" t="s">
        <v>246</v>
      </c>
      <c r="H280" s="4" t="s">
        <v>250</v>
      </c>
      <c r="I280" s="4" t="s">
        <v>253</v>
      </c>
      <c r="J280" s="4">
        <f>500*3</f>
        <v>1500</v>
      </c>
    </row>
    <row r="283" spans="6:10" x14ac:dyDescent="0.25">
      <c r="F283" s="1" t="s">
        <v>247</v>
      </c>
    </row>
    <row r="284" spans="6:10" x14ac:dyDescent="0.25">
      <c r="F284" s="4" t="s">
        <v>83</v>
      </c>
    </row>
    <row r="301" spans="6:10" x14ac:dyDescent="0.25">
      <c r="F301" s="13" t="s">
        <v>2</v>
      </c>
      <c r="G301" s="14"/>
      <c r="H301" s="1" t="s">
        <v>3</v>
      </c>
      <c r="I301" s="2" t="s">
        <v>16</v>
      </c>
      <c r="J301" s="3" t="s">
        <v>4</v>
      </c>
    </row>
    <row r="302" spans="6:10" x14ac:dyDescent="0.25">
      <c r="F302" s="4" t="s">
        <v>254</v>
      </c>
      <c r="G302" s="4" t="s">
        <v>258</v>
      </c>
      <c r="H302" s="4" t="s">
        <v>262</v>
      </c>
      <c r="I302" s="4" t="s">
        <v>266</v>
      </c>
      <c r="J302" s="4" t="s">
        <v>254</v>
      </c>
    </row>
    <row r="303" spans="6:10" x14ac:dyDescent="0.25">
      <c r="F303" s="4" t="s">
        <v>255</v>
      </c>
      <c r="G303" s="4" t="s">
        <v>259</v>
      </c>
      <c r="H303" s="4" t="s">
        <v>263</v>
      </c>
      <c r="I303" s="4" t="s">
        <v>267</v>
      </c>
      <c r="J303" s="4" t="s">
        <v>255</v>
      </c>
    </row>
    <row r="304" spans="6:10" x14ac:dyDescent="0.25">
      <c r="F304" s="4" t="s">
        <v>256</v>
      </c>
      <c r="G304" s="4" t="s">
        <v>260</v>
      </c>
      <c r="H304" s="4" t="s">
        <v>264</v>
      </c>
      <c r="I304" s="4" t="s">
        <v>268</v>
      </c>
      <c r="J304" s="4" t="s">
        <v>256</v>
      </c>
    </row>
    <row r="305" spans="6:13" x14ac:dyDescent="0.25">
      <c r="F305" s="4" t="s">
        <v>257</v>
      </c>
      <c r="G305" s="4" t="s">
        <v>261</v>
      </c>
      <c r="H305" s="4" t="s">
        <v>265</v>
      </c>
      <c r="I305" s="4" t="s">
        <v>269</v>
      </c>
      <c r="J305" s="4" t="s">
        <v>257</v>
      </c>
    </row>
    <row r="314" spans="6:13" x14ac:dyDescent="0.25">
      <c r="F314" s="10" t="s">
        <v>2</v>
      </c>
      <c r="G314" s="10"/>
      <c r="H314" s="10"/>
      <c r="I314" s="9" t="s">
        <v>3</v>
      </c>
      <c r="J314" s="9"/>
      <c r="K314" s="17" t="s">
        <v>16</v>
      </c>
      <c r="L314" s="17"/>
      <c r="M314" s="3" t="s">
        <v>4</v>
      </c>
    </row>
    <row r="315" spans="6:13" x14ac:dyDescent="0.25">
      <c r="F315" s="4" t="s">
        <v>270</v>
      </c>
      <c r="G315" s="8">
        <v>0.25</v>
      </c>
      <c r="H315" s="4" t="s">
        <v>273</v>
      </c>
      <c r="I315" s="4" t="s">
        <v>274</v>
      </c>
      <c r="J315" s="4">
        <v>5</v>
      </c>
      <c r="K315" s="4" t="s">
        <v>277</v>
      </c>
      <c r="L315" s="4" t="s">
        <v>275</v>
      </c>
      <c r="M315" s="4">
        <f>F319*0.25</f>
        <v>125</v>
      </c>
    </row>
    <row r="316" spans="6:13" x14ac:dyDescent="0.25">
      <c r="F316" s="4" t="s">
        <v>271</v>
      </c>
      <c r="G316" s="8">
        <v>0.2</v>
      </c>
      <c r="H316" s="4" t="s">
        <v>272</v>
      </c>
      <c r="I316" s="4" t="s">
        <v>111</v>
      </c>
      <c r="J316" s="4">
        <v>3</v>
      </c>
      <c r="K316" s="4" t="s">
        <v>278</v>
      </c>
      <c r="L316" s="4" t="s">
        <v>276</v>
      </c>
      <c r="M316" s="4">
        <f>F319*0.2</f>
        <v>100</v>
      </c>
    </row>
    <row r="318" spans="6:13" x14ac:dyDescent="0.25">
      <c r="F318" s="1" t="s">
        <v>279</v>
      </c>
    </row>
    <row r="319" spans="6:13" x14ac:dyDescent="0.25">
      <c r="F319" s="4">
        <v>500</v>
      </c>
    </row>
    <row r="328" spans="6:11" x14ac:dyDescent="0.25">
      <c r="F328" s="13" t="s">
        <v>2</v>
      </c>
      <c r="G328" s="18"/>
      <c r="H328" s="14"/>
      <c r="I328" s="15" t="s">
        <v>3</v>
      </c>
      <c r="J328" s="16"/>
      <c r="K328" s="3" t="s">
        <v>4</v>
      </c>
    </row>
    <row r="329" spans="6:11" x14ac:dyDescent="0.25">
      <c r="F329" s="4" t="s">
        <v>280</v>
      </c>
      <c r="G329" s="4" t="s">
        <v>288</v>
      </c>
      <c r="H329" s="4" t="s">
        <v>287</v>
      </c>
      <c r="I329" s="4" t="s">
        <v>97</v>
      </c>
      <c r="J329" s="4" t="s">
        <v>287</v>
      </c>
      <c r="K329" s="4" t="s">
        <v>280</v>
      </c>
    </row>
    <row r="330" spans="6:11" x14ac:dyDescent="0.25">
      <c r="F330" s="4" t="s">
        <v>280</v>
      </c>
      <c r="G330" s="4" t="s">
        <v>286</v>
      </c>
      <c r="H330" s="4" t="s">
        <v>218</v>
      </c>
      <c r="I330" s="4" t="s">
        <v>98</v>
      </c>
      <c r="J330" s="4" t="s">
        <v>218</v>
      </c>
      <c r="K330" s="4" t="s">
        <v>280</v>
      </c>
    </row>
    <row r="331" spans="6:11" x14ac:dyDescent="0.25">
      <c r="F331" s="4" t="s">
        <v>281</v>
      </c>
      <c r="G331" s="4" t="s">
        <v>284</v>
      </c>
      <c r="H331" s="4" t="s">
        <v>218</v>
      </c>
      <c r="I331" s="4" t="s">
        <v>96</v>
      </c>
      <c r="J331" s="4" t="s">
        <v>218</v>
      </c>
      <c r="K331" s="4" t="s">
        <v>281</v>
      </c>
    </row>
    <row r="332" spans="6:11" x14ac:dyDescent="0.25">
      <c r="F332" s="4" t="s">
        <v>282</v>
      </c>
      <c r="G332" s="4" t="s">
        <v>285</v>
      </c>
      <c r="H332" s="4" t="s">
        <v>283</v>
      </c>
      <c r="I332" s="4" t="s">
        <v>289</v>
      </c>
      <c r="J332" s="4" t="s">
        <v>287</v>
      </c>
      <c r="K332" s="4" t="s">
        <v>282</v>
      </c>
    </row>
    <row r="350" spans="6:12" x14ac:dyDescent="0.25">
      <c r="F350" s="10" t="s">
        <v>2</v>
      </c>
      <c r="G350" s="10"/>
      <c r="H350" s="10"/>
      <c r="I350" s="10"/>
      <c r="J350" s="1" t="s">
        <v>3</v>
      </c>
      <c r="K350" s="1" t="s">
        <v>298</v>
      </c>
      <c r="L350" s="3" t="s">
        <v>4</v>
      </c>
    </row>
    <row r="351" spans="6:12" x14ac:dyDescent="0.25">
      <c r="F351" s="4" t="s">
        <v>135</v>
      </c>
      <c r="G351" s="4" t="s">
        <v>290</v>
      </c>
      <c r="H351" s="8">
        <v>0.8</v>
      </c>
      <c r="I351" s="8">
        <v>0.3</v>
      </c>
      <c r="J351" s="4" t="s">
        <v>135</v>
      </c>
      <c r="K351" s="4">
        <v>12</v>
      </c>
      <c r="L351" s="4">
        <f>(4*0.8)*12</f>
        <v>38.400000000000006</v>
      </c>
    </row>
    <row r="352" spans="6:12" x14ac:dyDescent="0.25">
      <c r="F352" s="4" t="s">
        <v>136</v>
      </c>
      <c r="G352" s="4" t="s">
        <v>291</v>
      </c>
      <c r="H352" s="8">
        <v>0.95</v>
      </c>
      <c r="I352" s="8">
        <v>0.3</v>
      </c>
      <c r="J352" s="4" t="s">
        <v>136</v>
      </c>
      <c r="K352" s="4">
        <v>10</v>
      </c>
      <c r="L352" s="4">
        <f>(3*0.95)*0.3*10</f>
        <v>8.5499999999999989</v>
      </c>
    </row>
    <row r="354" spans="6:9" x14ac:dyDescent="0.25">
      <c r="F354" s="10" t="s">
        <v>2</v>
      </c>
      <c r="G354" s="10"/>
      <c r="H354" s="1" t="s">
        <v>3</v>
      </c>
      <c r="I354" s="3" t="s">
        <v>4</v>
      </c>
    </row>
    <row r="355" spans="6:9" x14ac:dyDescent="0.25">
      <c r="F355" s="4" t="s">
        <v>292</v>
      </c>
      <c r="G355" s="8">
        <v>0</v>
      </c>
      <c r="H355" s="4">
        <v>30</v>
      </c>
      <c r="I355" s="4">
        <f>L351</f>
        <v>38.400000000000006</v>
      </c>
    </row>
    <row r="356" spans="6:9" x14ac:dyDescent="0.25">
      <c r="F356" s="4" t="s">
        <v>293</v>
      </c>
      <c r="G356" s="8">
        <v>0.04</v>
      </c>
      <c r="H356" s="4">
        <v>32</v>
      </c>
      <c r="I356" s="4">
        <f>L352*0.4*10</f>
        <v>34.200000000000003</v>
      </c>
    </row>
    <row r="359" spans="6:9" x14ac:dyDescent="0.25">
      <c r="F359" s="9" t="s">
        <v>294</v>
      </c>
      <c r="G359" s="9"/>
    </row>
    <row r="360" spans="6:9" x14ac:dyDescent="0.25">
      <c r="F360" s="4" t="s">
        <v>295</v>
      </c>
      <c r="G360" s="4" t="s">
        <v>296</v>
      </c>
    </row>
    <row r="361" spans="6:9" x14ac:dyDescent="0.25">
      <c r="F361" s="4" t="s">
        <v>136</v>
      </c>
      <c r="G361" s="4" t="s">
        <v>297</v>
      </c>
    </row>
  </sheetData>
  <mergeCells count="26">
    <mergeCell ref="F350:I350"/>
    <mergeCell ref="F354:G354"/>
    <mergeCell ref="F359:G359"/>
    <mergeCell ref="F314:H314"/>
    <mergeCell ref="I314:J314"/>
    <mergeCell ref="K314:L314"/>
    <mergeCell ref="F328:H328"/>
    <mergeCell ref="I328:J328"/>
    <mergeCell ref="F243:G243"/>
    <mergeCell ref="F256:G256"/>
    <mergeCell ref="F277:G277"/>
    <mergeCell ref="F301:G301"/>
    <mergeCell ref="F161:G161"/>
    <mergeCell ref="F165:G165"/>
    <mergeCell ref="F197:G197"/>
    <mergeCell ref="F213:G213"/>
    <mergeCell ref="F230:G230"/>
    <mergeCell ref="J114:K114"/>
    <mergeCell ref="G120:I120"/>
    <mergeCell ref="J120:K120"/>
    <mergeCell ref="G141:H141"/>
    <mergeCell ref="G8:H8"/>
    <mergeCell ref="G23:H23"/>
    <mergeCell ref="G63:H63"/>
    <mergeCell ref="G91:H91"/>
    <mergeCell ref="G114:I11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2021-10-13T22:40:51Z</dcterms:modified>
</cp:coreProperties>
</file>