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btgroupcloud-my.sharepoint.com/personal/charles_denbow_bt_com/Documents/Documents/learning/knowledge-sharing-sessions/2023.04.18.xgboost/"/>
    </mc:Choice>
  </mc:AlternateContent>
  <xr:revisionPtr revIDLastSave="559" documentId="11_F25DC773A252ABDACC1048FC11DE726C5ADE58F5" xr6:coauthVersionLast="47" xr6:coauthVersionMax="47" xr10:uidLastSave="{F8EFA247-5326-4C75-ABE0-54DD6A214685}"/>
  <bookViews>
    <workbookView minimized="1" xWindow="32400" yWindow="4275" windowWidth="21600" windowHeight="11385" xr2:uid="{00000000-000D-0000-FFFF-FFFF00000000}"/>
  </bookViews>
  <sheets>
    <sheet name="Sheet1" sheetId="1" r:id="rId1"/>
    <sheet name="Sheet2" sheetId="2" r:id="rId2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2" l="1"/>
  <c r="E27" i="2"/>
  <c r="E28" i="2"/>
  <c r="E25" i="2"/>
  <c r="V6" i="2"/>
  <c r="V7" i="2"/>
  <c r="V8" i="2"/>
  <c r="V9" i="2"/>
  <c r="V10" i="2"/>
  <c r="V11" i="2"/>
  <c r="V12" i="2"/>
  <c r="V13" i="2"/>
  <c r="V5" i="2"/>
  <c r="U6" i="2"/>
  <c r="U7" i="2"/>
  <c r="U8" i="2"/>
  <c r="U9" i="2"/>
  <c r="U10" i="2"/>
  <c r="U12" i="2"/>
  <c r="U13" i="2"/>
  <c r="U5" i="2"/>
  <c r="R6" i="2"/>
  <c r="R7" i="2"/>
  <c r="R8" i="2"/>
  <c r="R9" i="2"/>
  <c r="R10" i="2"/>
  <c r="R11" i="2"/>
  <c r="R12" i="2"/>
  <c r="R13" i="2"/>
  <c r="R5" i="2"/>
  <c r="Q6" i="2"/>
  <c r="Q7" i="2"/>
  <c r="Q8" i="2"/>
  <c r="Q9" i="2"/>
  <c r="Q10" i="2"/>
  <c r="Q11" i="2"/>
  <c r="Q12" i="2"/>
  <c r="Q13" i="2"/>
  <c r="Q5" i="2"/>
  <c r="P5" i="2"/>
  <c r="N6" i="2"/>
  <c r="N7" i="2"/>
  <c r="N8" i="2"/>
  <c r="N9" i="2"/>
  <c r="N10" i="2"/>
  <c r="N11" i="2"/>
  <c r="N12" i="2"/>
  <c r="N13" i="2"/>
  <c r="N5" i="2"/>
  <c r="M6" i="2"/>
  <c r="M7" i="2"/>
  <c r="M8" i="2"/>
  <c r="M9" i="2"/>
  <c r="M10" i="2"/>
  <c r="M11" i="2"/>
  <c r="M12" i="2"/>
  <c r="M13" i="2"/>
  <c r="M5" i="2"/>
  <c r="J6" i="2"/>
  <c r="J7" i="2"/>
  <c r="J8" i="2"/>
  <c r="J9" i="2"/>
  <c r="J10" i="2"/>
  <c r="J11" i="2"/>
  <c r="J12" i="2"/>
  <c r="J13" i="2"/>
  <c r="J5" i="2"/>
  <c r="L5" i="2" s="1"/>
  <c r="I6" i="2"/>
  <c r="I7" i="2"/>
  <c r="I8" i="2"/>
  <c r="I9" i="2"/>
  <c r="I10" i="2"/>
  <c r="I11" i="2"/>
  <c r="I12" i="2"/>
  <c r="I13" i="2"/>
  <c r="I5" i="2"/>
  <c r="E14" i="2"/>
  <c r="F13" i="2" s="1"/>
  <c r="G13" i="2" s="1"/>
  <c r="H13" i="2"/>
  <c r="H12" i="2"/>
  <c r="F12" i="2"/>
  <c r="G12" i="2" s="1"/>
  <c r="H11" i="2"/>
  <c r="G11" i="2"/>
  <c r="F11" i="2"/>
  <c r="L10" i="2"/>
  <c r="H10" i="2"/>
  <c r="G10" i="2"/>
  <c r="F10" i="2"/>
  <c r="H9" i="2"/>
  <c r="H8" i="2"/>
  <c r="F8" i="2"/>
  <c r="G8" i="2" s="1"/>
  <c r="H7" i="2"/>
  <c r="G7" i="2"/>
  <c r="F7" i="2"/>
  <c r="K6" i="2"/>
  <c r="H6" i="2"/>
  <c r="G6" i="2"/>
  <c r="F6" i="2"/>
  <c r="H5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N5" i="1"/>
  <c r="M5" i="1"/>
  <c r="F4" i="1"/>
  <c r="W4" i="1"/>
  <c r="V4" i="1"/>
  <c r="U4" i="1"/>
  <c r="T4" i="1"/>
  <c r="J4" i="1"/>
  <c r="K4" i="1"/>
  <c r="L4" i="1"/>
  <c r="M4" i="1"/>
  <c r="N4" i="1"/>
  <c r="O4" i="1"/>
  <c r="P4" i="1"/>
  <c r="Q4" i="1"/>
  <c r="R4" i="1"/>
  <c r="S4" i="1"/>
  <c r="G4" i="1"/>
  <c r="H4" i="1"/>
  <c r="I4" i="1"/>
  <c r="H6" i="1"/>
  <c r="H7" i="1"/>
  <c r="H8" i="1"/>
  <c r="H9" i="1"/>
  <c r="H10" i="1"/>
  <c r="H11" i="1"/>
  <c r="H12" i="1"/>
  <c r="H13" i="1"/>
  <c r="H5" i="1"/>
  <c r="E14" i="1"/>
  <c r="F11" i="1" s="1"/>
  <c r="G11" i="1" s="1"/>
  <c r="K5" i="2" l="1"/>
  <c r="L11" i="2"/>
  <c r="K11" i="2"/>
  <c r="K9" i="2"/>
  <c r="L9" i="2"/>
  <c r="K13" i="2"/>
  <c r="L13" i="2"/>
  <c r="L7" i="2"/>
  <c r="K7" i="2"/>
  <c r="K10" i="2"/>
  <c r="F5" i="2"/>
  <c r="G5" i="2" s="1"/>
  <c r="G14" i="2" s="1"/>
  <c r="L6" i="2"/>
  <c r="F9" i="2"/>
  <c r="G9" i="2" s="1"/>
  <c r="F9" i="1"/>
  <c r="G9" i="1" s="1"/>
  <c r="F8" i="1"/>
  <c r="G8" i="1" s="1"/>
  <c r="F10" i="1"/>
  <c r="G10" i="1" s="1"/>
  <c r="F7" i="1"/>
  <c r="G7" i="1" s="1"/>
  <c r="F5" i="1"/>
  <c r="G5" i="1" s="1"/>
  <c r="F6" i="1"/>
  <c r="G6" i="1" s="1"/>
  <c r="F13" i="1"/>
  <c r="G13" i="1" s="1"/>
  <c r="F12" i="1"/>
  <c r="G12" i="1" s="1"/>
  <c r="I13" i="1"/>
  <c r="I6" i="1"/>
  <c r="I12" i="1"/>
  <c r="I10" i="1"/>
  <c r="I9" i="1"/>
  <c r="I11" i="1"/>
  <c r="I8" i="1"/>
  <c r="J5" i="1"/>
  <c r="K5" i="1" s="1"/>
  <c r="I7" i="1"/>
  <c r="I5" i="1"/>
  <c r="J9" i="1"/>
  <c r="K9" i="1" s="1"/>
  <c r="J13" i="1"/>
  <c r="K13" i="1" s="1"/>
  <c r="J8" i="1"/>
  <c r="K8" i="1" s="1"/>
  <c r="K14" i="1" s="1"/>
  <c r="J6" i="1"/>
  <c r="K6" i="1" s="1"/>
  <c r="J12" i="1"/>
  <c r="K12" i="1" s="1"/>
  <c r="J11" i="1"/>
  <c r="K11" i="1" s="1"/>
  <c r="J10" i="1"/>
  <c r="K10" i="1" s="1"/>
  <c r="J7" i="1"/>
  <c r="K7" i="1" s="1"/>
  <c r="L8" i="2" l="1"/>
  <c r="K8" i="2"/>
  <c r="L12" i="2"/>
  <c r="K12" i="2"/>
  <c r="L5" i="1"/>
  <c r="L9" i="1"/>
  <c r="L12" i="1"/>
  <c r="L6" i="1"/>
  <c r="L8" i="1"/>
  <c r="L11" i="1"/>
  <c r="L13" i="1"/>
  <c r="L7" i="1"/>
  <c r="L10" i="1"/>
  <c r="G14" i="1"/>
  <c r="P6" i="2" l="1"/>
  <c r="P11" i="2"/>
  <c r="O9" i="2"/>
  <c r="K14" i="2"/>
  <c r="K16" i="2" s="1"/>
  <c r="O7" i="2"/>
  <c r="P7" i="2"/>
  <c r="O11" i="2"/>
  <c r="O5" i="2"/>
  <c r="O5" i="1"/>
  <c r="M10" i="1"/>
  <c r="M13" i="1"/>
  <c r="M12" i="1"/>
  <c r="M6" i="1"/>
  <c r="M7" i="1"/>
  <c r="M8" i="1"/>
  <c r="M9" i="1"/>
  <c r="M11" i="1"/>
  <c r="N11" i="1"/>
  <c r="O11" i="1" s="1"/>
  <c r="N10" i="1"/>
  <c r="O10" i="1" s="1"/>
  <c r="K16" i="1"/>
  <c r="N6" i="1"/>
  <c r="O6" i="1" s="1"/>
  <c r="N9" i="1"/>
  <c r="O9" i="1" s="1"/>
  <c r="N8" i="1"/>
  <c r="O8" i="1" s="1"/>
  <c r="N7" i="1"/>
  <c r="O7" i="1" s="1"/>
  <c r="N12" i="1"/>
  <c r="O12" i="1" s="1"/>
  <c r="N13" i="1"/>
  <c r="O13" i="1" s="1"/>
  <c r="O6" i="2" l="1"/>
  <c r="P9" i="2"/>
  <c r="P8" i="2"/>
  <c r="O8" i="2"/>
  <c r="P13" i="2"/>
  <c r="O13" i="2"/>
  <c r="P10" i="2"/>
  <c r="O10" i="2"/>
  <c r="O12" i="2"/>
  <c r="P12" i="2"/>
  <c r="P11" i="1"/>
  <c r="P9" i="1"/>
  <c r="R9" i="1" s="1"/>
  <c r="P5" i="1"/>
  <c r="P6" i="1"/>
  <c r="P8" i="1"/>
  <c r="P10" i="1"/>
  <c r="P13" i="1"/>
  <c r="P12" i="1"/>
  <c r="P7" i="1"/>
  <c r="S10" i="2" l="1"/>
  <c r="T9" i="2"/>
  <c r="O14" i="2"/>
  <c r="O16" i="2" s="1"/>
  <c r="T11" i="2"/>
  <c r="S11" i="2"/>
  <c r="T12" i="2"/>
  <c r="S12" i="2"/>
  <c r="R11" i="1"/>
  <c r="S11" i="1" s="1"/>
  <c r="R13" i="1"/>
  <c r="S13" i="1" s="1"/>
  <c r="Q11" i="1"/>
  <c r="R7" i="1"/>
  <c r="S7" i="1" s="1"/>
  <c r="Q12" i="1"/>
  <c r="Q7" i="1"/>
  <c r="Q13" i="1"/>
  <c r="R12" i="1"/>
  <c r="R8" i="1"/>
  <c r="S8" i="1" s="1"/>
  <c r="R10" i="1"/>
  <c r="S10" i="1" s="1"/>
  <c r="R6" i="1"/>
  <c r="S6" i="1" s="1"/>
  <c r="Q10" i="1"/>
  <c r="Q6" i="1"/>
  <c r="R5" i="1"/>
  <c r="T5" i="1" s="1"/>
  <c r="Q5" i="1"/>
  <c r="Q8" i="1"/>
  <c r="Q9" i="1"/>
  <c r="S12" i="1"/>
  <c r="O14" i="1"/>
  <c r="O16" i="1" s="1"/>
  <c r="S9" i="1"/>
  <c r="S9" i="2" l="1"/>
  <c r="T10" i="2"/>
  <c r="T8" i="2"/>
  <c r="S8" i="2"/>
  <c r="T7" i="2"/>
  <c r="S7" i="2"/>
  <c r="S6" i="2"/>
  <c r="T6" i="2"/>
  <c r="W12" i="2" s="1"/>
  <c r="T13" i="2"/>
  <c r="S13" i="2"/>
  <c r="T5" i="2"/>
  <c r="S5" i="2"/>
  <c r="E28" i="1"/>
  <c r="E26" i="1"/>
  <c r="E27" i="1"/>
  <c r="E25" i="1"/>
  <c r="S5" i="1"/>
  <c r="T13" i="1"/>
  <c r="T6" i="1"/>
  <c r="T8" i="1"/>
  <c r="T10" i="1"/>
  <c r="T7" i="1"/>
  <c r="T9" i="1"/>
  <c r="T12" i="1"/>
  <c r="T11" i="1"/>
  <c r="W11" i="2" l="1"/>
  <c r="W7" i="2"/>
  <c r="W9" i="2"/>
  <c r="W8" i="2"/>
  <c r="W13" i="2"/>
  <c r="W6" i="2"/>
  <c r="W10" i="2"/>
  <c r="S14" i="2"/>
  <c r="S16" i="2" s="1"/>
  <c r="W5" i="2"/>
  <c r="V8" i="1"/>
  <c r="V5" i="1"/>
  <c r="W5" i="1" s="1"/>
  <c r="V11" i="1"/>
  <c r="W11" i="1" s="1"/>
  <c r="U11" i="1"/>
  <c r="V9" i="1"/>
  <c r="W9" i="1" s="1"/>
  <c r="U8" i="1"/>
  <c r="U13" i="1"/>
  <c r="V6" i="1"/>
  <c r="U6" i="1"/>
  <c r="U10" i="1"/>
  <c r="U7" i="1"/>
  <c r="U12" i="1"/>
  <c r="V12" i="1"/>
  <c r="W12" i="1" s="1"/>
  <c r="V7" i="1"/>
  <c r="W7" i="1" s="1"/>
  <c r="U9" i="1"/>
  <c r="V13" i="1"/>
  <c r="W13" i="1" s="1"/>
  <c r="V10" i="1"/>
  <c r="W10" i="1" s="1"/>
  <c r="U5" i="1"/>
  <c r="S14" i="1"/>
  <c r="S16" i="1" s="1"/>
  <c r="W8" i="1"/>
  <c r="W14" i="2" l="1"/>
  <c r="W16" i="2" s="1"/>
  <c r="W6" i="1"/>
  <c r="W14" i="1" l="1"/>
  <c r="W16" i="1" s="1"/>
</calcChain>
</file>

<file path=xl/sharedStrings.xml><?xml version="1.0" encoding="utf-8"?>
<sst xmlns="http://schemas.openxmlformats.org/spreadsheetml/2006/main" count="67" uniqueCount="15">
  <si>
    <t>GotoGym</t>
  </si>
  <si>
    <t>Age</t>
  </si>
  <si>
    <t>Residuals</t>
  </si>
  <si>
    <t>Estimator</t>
  </si>
  <si>
    <t>Loss</t>
  </si>
  <si>
    <t>Mean</t>
  </si>
  <si>
    <t>Prediction</t>
  </si>
  <si>
    <t>LikesJogging</t>
  </si>
  <si>
    <t>SmokesCigars</t>
  </si>
  <si>
    <t>DrivesSportsCar</t>
  </si>
  <si>
    <t>Loss Function</t>
  </si>
  <si>
    <t>Absolute</t>
  </si>
  <si>
    <t>Square Loss</t>
  </si>
  <si>
    <t>Huber Loss</t>
  </si>
  <si>
    <t>Xeqution=2739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</si>
</sst>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</a:t>
            </a:r>
            <a:r>
              <a:rPr lang="en-GB" baseline="0"/>
              <a:t>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Square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(Sheet1!$G$14,Sheet1!$K$14,Sheet1!$O$14,Sheet1!$S$14,Sheet1!$W$14)</c:f>
              <c:numCache>
                <c:formatCode>General</c:formatCode>
                <c:ptCount val="5"/>
                <c:pt idx="0">
                  <c:v>569.95061728395058</c:v>
                </c:pt>
                <c:pt idx="1">
                  <c:v>409.1875</c:v>
                </c:pt>
                <c:pt idx="2">
                  <c:v>346.70833333333331</c:v>
                </c:pt>
                <c:pt idx="3">
                  <c:v>279.91796875</c:v>
                </c:pt>
                <c:pt idx="4">
                  <c:v>286.63644140625001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024-4C43-B273-FA7BC1F90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12143"/>
        <c:axId val="1265444239"/>
      </c:lineChart>
      <c:catAx>
        <c:axId val="51412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444239"/>
        <c:crosses val="autoZero"/>
        <c:auto val="1"/>
        <c:lblAlgn val="ctr"/>
        <c:lblOffset val="100"/>
        <c:noMultiLvlLbl val="0"/>
      </c:catAx>
      <c:valAx>
        <c:axId val="126544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</a:t>
            </a:r>
            <a:r>
              <a:rPr lang="en-GB" baseline="0"/>
              <a:t>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Square 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(Sheet2!$G$14,Sheet2!$K$14,Sheet2!$O$14,Sheet2!$S$14,Sheet2!$W$14)</c:f>
              <c:numCache>
                <c:formatCode>General</c:formatCode>
                <c:ptCount val="5"/>
                <c:pt idx="0">
                  <c:v>569.95061728395058</c:v>
                </c:pt>
                <c:pt idx="1">
                  <c:v>1111.66725</c:v>
                </c:pt>
                <c:pt idx="2">
                  <c:v>695.47514166666679</c:v>
                </c:pt>
                <c:pt idx="3">
                  <c:v>376.71818305555553</c:v>
                </c:pt>
                <c:pt idx="4">
                  <c:v>319.15823618750005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8E-4993-A733-92BB2BFA1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12143"/>
        <c:axId val="1265444239"/>
      </c:lineChart>
      <c:catAx>
        <c:axId val="51412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444239"/>
        <c:crosses val="autoZero"/>
        <c:auto val="1"/>
        <c:lblAlgn val="ctr"/>
        <c:lblOffset val="100"/>
        <c:noMultiLvlLbl val="0"/>
      </c:catAx>
      <c:valAx>
        <c:axId val="126544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1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18</xdr:row>
      <xdr:rowOff>176212</xdr:rowOff>
    </xdr:from>
    <xdr:to>
      <xdr:col>14</xdr:col>
      <xdr:colOff>571500</xdr:colOff>
      <xdr:row>33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1C1FA-D7EA-0D0B-9F48-D3885151D6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18</xdr:row>
      <xdr:rowOff>176212</xdr:rowOff>
    </xdr:from>
    <xdr:to>
      <xdr:col>14</xdr:col>
      <xdr:colOff>571500</xdr:colOff>
      <xdr:row>33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34E326-2843-4F68-B316-2A313F43B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D11" sqref="D11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3.28515625" bestFit="1" customWidth="1"/>
    <col min="4" max="4" width="15.140625" bestFit="1" customWidth="1"/>
    <col min="10" max="10" width="11.140625" bestFit="1" customWidth="1"/>
    <col min="11" max="19" width="11.140625" customWidth="1"/>
  </cols>
  <sheetData>
    <row r="1" spans="1:23" x14ac:dyDescent="0.25">
      <c r="A1" t="s">
        <v>10</v>
      </c>
      <c r="B1" t="s">
        <v>12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2</v>
      </c>
      <c r="M1">
        <v>2</v>
      </c>
      <c r="N1">
        <v>2</v>
      </c>
      <c r="O1">
        <v>2</v>
      </c>
      <c r="P1">
        <v>3</v>
      </c>
      <c r="Q1">
        <v>3</v>
      </c>
      <c r="R1">
        <v>3</v>
      </c>
      <c r="S1">
        <v>3</v>
      </c>
      <c r="T1">
        <v>4</v>
      </c>
      <c r="U1">
        <v>4</v>
      </c>
      <c r="V1">
        <v>4</v>
      </c>
      <c r="W1">
        <v>4</v>
      </c>
    </row>
    <row r="3" spans="1:23" x14ac:dyDescent="0.25">
      <c r="A3">
        <v>1</v>
      </c>
      <c r="B3">
        <v>2</v>
      </c>
      <c r="C3">
        <v>3</v>
      </c>
      <c r="D3">
        <v>4</v>
      </c>
      <c r="F3" t="s">
        <v>2</v>
      </c>
      <c r="G3" t="s">
        <v>4</v>
      </c>
      <c r="H3" t="s">
        <v>3</v>
      </c>
      <c r="I3" t="s">
        <v>5</v>
      </c>
      <c r="J3" t="s">
        <v>2</v>
      </c>
      <c r="K3" t="s">
        <v>4</v>
      </c>
      <c r="L3" t="s">
        <v>3</v>
      </c>
      <c r="M3" t="s">
        <v>5</v>
      </c>
      <c r="N3" t="s">
        <v>2</v>
      </c>
      <c r="O3" t="s">
        <v>4</v>
      </c>
      <c r="P3" t="s">
        <v>3</v>
      </c>
      <c r="Q3" t="s">
        <v>5</v>
      </c>
      <c r="R3" t="s">
        <v>2</v>
      </c>
      <c r="S3" t="s">
        <v>4</v>
      </c>
      <c r="T3" t="s">
        <v>3</v>
      </c>
      <c r="U3" t="s">
        <v>5</v>
      </c>
      <c r="V3" t="s">
        <v>2</v>
      </c>
      <c r="W3" t="s">
        <v>4</v>
      </c>
    </row>
    <row r="4" spans="1:23" x14ac:dyDescent="0.25">
      <c r="A4" s="2" t="s">
        <v>7</v>
      </c>
      <c r="B4" s="2" t="s">
        <v>0</v>
      </c>
      <c r="C4" s="2" t="s">
        <v>8</v>
      </c>
      <c r="D4" s="2" t="s">
        <v>9</v>
      </c>
      <c r="E4" s="2" t="s">
        <v>1</v>
      </c>
      <c r="F4" t="str">
        <f>CONCATENATE(F3,F1)</f>
        <v>Residuals0</v>
      </c>
      <c r="G4" t="str">
        <f>CONCATENATE(G3,G1)</f>
        <v>Loss0</v>
      </c>
      <c r="H4" t="str">
        <f>CONCATENATE(H3,H1)</f>
        <v>Estimator1</v>
      </c>
      <c r="I4" t="str">
        <f>CONCATENATE(I3,I1)</f>
        <v>Mean1</v>
      </c>
      <c r="J4" t="str">
        <f>CONCATENATE(J3,J1)</f>
        <v>Residuals1</v>
      </c>
      <c r="K4" t="str">
        <f>CONCATENATE(K3,K1)</f>
        <v>Loss1</v>
      </c>
      <c r="L4" t="str">
        <f>CONCATENATE(L3,L1)</f>
        <v>Estimator2</v>
      </c>
      <c r="M4" t="str">
        <f>CONCATENATE(M3,M1)</f>
        <v>Mean2</v>
      </c>
      <c r="N4" t="str">
        <f>CONCATENATE(N3,N1)</f>
        <v>Residuals2</v>
      </c>
      <c r="O4" t="str">
        <f>CONCATENATE(O3,O1)</f>
        <v>Loss2</v>
      </c>
      <c r="P4" t="str">
        <f>CONCATENATE(P3,P1)</f>
        <v>Estimator3</v>
      </c>
      <c r="Q4" t="str">
        <f>CONCATENATE(Q3,Q1)</f>
        <v>Mean3</v>
      </c>
      <c r="R4" t="str">
        <f>CONCATENATE(R3,R1)</f>
        <v>Residuals3</v>
      </c>
      <c r="S4" t="str">
        <f>CONCATENATE(S3,S1)</f>
        <v>Loss3</v>
      </c>
      <c r="T4" t="str">
        <f>CONCATENATE(T3,T1)</f>
        <v>Estimator4</v>
      </c>
      <c r="U4" t="str">
        <f>CONCATENATE(U3,U1)</f>
        <v>Mean4</v>
      </c>
      <c r="V4" t="str">
        <f>CONCATENATE(V3,V1)</f>
        <v>Residuals4</v>
      </c>
      <c r="W4" t="str">
        <f>CONCATENATE(W3,W1)</f>
        <v>Loss4</v>
      </c>
    </row>
    <row r="5" spans="1:23" x14ac:dyDescent="0.25">
      <c r="A5" s="3" t="b">
        <v>0</v>
      </c>
      <c r="B5" s="3" t="b">
        <v>1</v>
      </c>
      <c r="C5" s="3" t="b">
        <v>0</v>
      </c>
      <c r="D5" s="3" t="b">
        <v>1</v>
      </c>
      <c r="E5" s="3">
        <v>14</v>
      </c>
      <c r="F5">
        <f>E5-$E$14</f>
        <v>-27.222222222222221</v>
      </c>
      <c r="G5">
        <f>IF($B$1="Absolute",ABS(F5),IF($B$1="Huber Loss",IF(ABS(F5)&lt;1,(F5^2)/2,ABS(F5)-0.5),(F5^2)))</f>
        <v>741.04938271604931</v>
      </c>
      <c r="H5">
        <f>E5</f>
        <v>14</v>
      </c>
      <c r="I5">
        <f>AVERAGEIF(A$5:A$13,A5,H$5:H$13)</f>
        <v>20.25</v>
      </c>
      <c r="J5">
        <f>H5-AVERAGEIF(A$5:A$13,A5,H$5:H$13)</f>
        <v>-6.25</v>
      </c>
      <c r="K5">
        <f>IF($B$1="Absolute",ABS(J5),IF($B$1="Huber Loss",IF(ABS(J5)&lt;1,(J5^2)/2,ABS(J5)-0.5),(J5^2)))</f>
        <v>39.0625</v>
      </c>
      <c r="L5">
        <f>J5</f>
        <v>-6.25</v>
      </c>
      <c r="M5">
        <f>AVERAGEIF(B$5:B$13,B5,L$5:L$13)</f>
        <v>-3.5</v>
      </c>
      <c r="N5">
        <f>L5-AVERAGEIF(B$5:B$13,B5,L$5:L$13)</f>
        <v>-2.75</v>
      </c>
      <c r="O5">
        <f>IF($B$1="Absolute",ABS(N5),IF($B$1="Huber Loss",IF(ABS(N5)&lt;1,(N5^2)/2,ABS(N5)-0.5),(N5^2)))</f>
        <v>7.5625</v>
      </c>
      <c r="P5">
        <f>N5</f>
        <v>-2.75</v>
      </c>
      <c r="Q5">
        <f>AVERAGEIF(C$5:C$13,C5,P$5:P$13)</f>
        <v>-5.75</v>
      </c>
      <c r="R5">
        <f>P5-AVERAGEIF(C$5:C$13,C5,P$5:P$13)</f>
        <v>3</v>
      </c>
      <c r="S5">
        <f>IF($B$1="Absolute",ABS(R5),IF($B$1="Huber Loss",IF(ABS(R5)&lt;1,(R5^2)/2,ABS(R5)-0.5),(R5^2)))</f>
        <v>9</v>
      </c>
      <c r="T5">
        <f>R5</f>
        <v>3</v>
      </c>
      <c r="U5">
        <f>AVERAGEIF(D$5:D$13,D5,T$5:T$13)</f>
        <v>2.6749999999999998</v>
      </c>
      <c r="V5">
        <f>T5-AVERAGEIF(D$5:D$13,D5,T$5:T$13)</f>
        <v>0.32500000000000018</v>
      </c>
      <c r="W5">
        <f>IF($B$1="Absolute",ABS(V5),IF($B$1="Huber Loss",IF(ABS(V5)&lt;1,(V5^2)/2,ABS(V5)-0.5),(V5^2)))</f>
        <v>0.10562500000000012</v>
      </c>
    </row>
    <row r="6" spans="1:23" x14ac:dyDescent="0.25">
      <c r="A6" s="3" t="b">
        <v>0</v>
      </c>
      <c r="B6" s="3" t="b">
        <v>1</v>
      </c>
      <c r="C6" s="3" t="b">
        <v>0</v>
      </c>
      <c r="D6" s="3" t="b">
        <v>0</v>
      </c>
      <c r="E6" s="3">
        <v>15</v>
      </c>
      <c r="F6">
        <f t="shared" ref="F6:F13" si="0">E6-$E$14</f>
        <v>-26.222222222222221</v>
      </c>
      <c r="G6">
        <f>IF($B$1="Absolute",ABS(F6),IF($B$1="Huber Loss",IF(ABS(F6)&lt;1,(F6^2)/2,ABS(F6)-0.5),(F6^2)))</f>
        <v>687.60493827160485</v>
      </c>
      <c r="H6">
        <f t="shared" ref="H6:H13" si="1">E6</f>
        <v>15</v>
      </c>
      <c r="I6">
        <f>AVERAGEIF(A$5:A$13,A6,H$5:H$13)</f>
        <v>20.25</v>
      </c>
      <c r="J6">
        <f>H6-AVERAGEIF(A$5:A$13,A6,H$5:H$13)</f>
        <v>-5.25</v>
      </c>
      <c r="K6">
        <f t="shared" ref="K6:K13" si="2">IF($B$1="Absolute",ABS(J6),IF($B$1="Huber Loss",IF(ABS(J6)&lt;1,(J6^2)/2,ABS(J6)-0.5),(J6^2)))</f>
        <v>27.5625</v>
      </c>
      <c r="L6">
        <f t="shared" ref="L6:L13" si="3">J6</f>
        <v>-5.25</v>
      </c>
      <c r="M6">
        <f>AVERAGEIF(B$5:B$13,B6,L$5:L$13)</f>
        <v>-3.5</v>
      </c>
      <c r="N6">
        <f>L6-AVERAGEIF(B$5:B$13,B6,L$5:L$13)</f>
        <v>-1.75</v>
      </c>
      <c r="O6">
        <f t="shared" ref="O6:O13" si="4">IF($B$1="Absolute",ABS(N6),IF($B$1="Huber Loss",IF(ABS(N6)&lt;1,(N6^2)/2,ABS(N6)-0.5),(N6^2)))</f>
        <v>3.0625</v>
      </c>
      <c r="P6">
        <f t="shared" ref="P6:P13" si="5">N6</f>
        <v>-1.75</v>
      </c>
      <c r="Q6">
        <f t="shared" ref="Q6:Q13" si="6">AVERAGEIF(C$5:C$13,C6,P$5:P$13)</f>
        <v>-5.75</v>
      </c>
      <c r="R6">
        <f t="shared" ref="R6:R13" si="7">P6-AVERAGEIF(C$5:C$13,C6,P$5:P$13)</f>
        <v>4</v>
      </c>
      <c r="S6">
        <f t="shared" ref="S6:S13" si="8">IF($B$1="Absolute",ABS(R6),IF($B$1="Huber Loss",IF(ABS(R6)&lt;1,(R6^2)/2,ABS(R6)-0.5),(R6^2)))</f>
        <v>16</v>
      </c>
      <c r="T6">
        <f t="shared" ref="T6:T13" si="9">R6</f>
        <v>4</v>
      </c>
      <c r="U6">
        <f t="shared" ref="U6:U13" si="10">AVERAGEIF(D$5:D$13,D6,T$5:T$13)</f>
        <v>-3.34375</v>
      </c>
      <c r="V6">
        <f t="shared" ref="V6:V13" si="11">T6-AVERAGEIF(D$5:D$13,D6,T$5:T$13)</f>
        <v>7.34375</v>
      </c>
      <c r="W6">
        <f t="shared" ref="W6:W13" si="12">IF($B$1="Absolute",ABS(V6),IF($B$1="Huber Loss",IF(ABS(V6)&lt;1,(V6^2)/2,ABS(V6)-0.5),(V6^2)))</f>
        <v>53.9306640625</v>
      </c>
    </row>
    <row r="7" spans="1:23" x14ac:dyDescent="0.25">
      <c r="A7" s="3" t="b">
        <v>0</v>
      </c>
      <c r="B7" s="3" t="b">
        <v>1</v>
      </c>
      <c r="C7" s="3" t="b">
        <v>1</v>
      </c>
      <c r="D7" s="3" t="b">
        <v>0</v>
      </c>
      <c r="E7" s="3">
        <v>16</v>
      </c>
      <c r="F7">
        <f t="shared" si="0"/>
        <v>-25.222222222222221</v>
      </c>
      <c r="G7">
        <f t="shared" ref="G7:G13" si="13">IF($B$1="Absolute",ABS(F7),IF($B$1="Huber Loss",IF(ABS(F7)&lt;1,(F7^2)/2,ABS(F7)-0.5),(F7^2)))</f>
        <v>636.16049382716051</v>
      </c>
      <c r="H7">
        <f t="shared" si="1"/>
        <v>16</v>
      </c>
      <c r="I7">
        <f>AVERAGEIF(A$5:A$13,A7,H$5:H$13)</f>
        <v>20.25</v>
      </c>
      <c r="J7">
        <f>H7-AVERAGEIF(A$5:A$13,A7,H$5:H$13)</f>
        <v>-4.25</v>
      </c>
      <c r="K7">
        <f t="shared" si="2"/>
        <v>18.0625</v>
      </c>
      <c r="L7">
        <f t="shared" si="3"/>
        <v>-4.25</v>
      </c>
      <c r="M7">
        <f>AVERAGEIF(B$5:B$13,B7,L$5:L$13)</f>
        <v>-3.5</v>
      </c>
      <c r="N7">
        <f>L7-AVERAGEIF(B$5:B$13,B7,L$5:L$13)</f>
        <v>-0.75</v>
      </c>
      <c r="O7">
        <f t="shared" si="4"/>
        <v>0.5625</v>
      </c>
      <c r="P7">
        <f t="shared" si="5"/>
        <v>-0.75</v>
      </c>
      <c r="Q7">
        <f t="shared" si="6"/>
        <v>7.1875</v>
      </c>
      <c r="R7">
        <f t="shared" si="7"/>
        <v>-7.9375</v>
      </c>
      <c r="S7">
        <f t="shared" si="8"/>
        <v>63.00390625</v>
      </c>
      <c r="T7">
        <f t="shared" si="9"/>
        <v>-7.9375</v>
      </c>
      <c r="U7">
        <f t="shared" si="10"/>
        <v>-3.34375</v>
      </c>
      <c r="V7">
        <f t="shared" si="11"/>
        <v>-4.59375</v>
      </c>
      <c r="W7">
        <f t="shared" si="12"/>
        <v>21.1025390625</v>
      </c>
    </row>
    <row r="8" spans="1:23" x14ac:dyDescent="0.25">
      <c r="A8" s="3" t="b">
        <v>1</v>
      </c>
      <c r="B8" s="3" t="b">
        <v>1</v>
      </c>
      <c r="C8" s="3" t="b">
        <v>0</v>
      </c>
      <c r="D8" s="3" t="b">
        <v>1</v>
      </c>
      <c r="E8" s="3">
        <v>26</v>
      </c>
      <c r="F8">
        <f t="shared" si="0"/>
        <v>-15.222222222222221</v>
      </c>
      <c r="G8">
        <f t="shared" si="13"/>
        <v>231.71604938271602</v>
      </c>
      <c r="H8">
        <f t="shared" si="1"/>
        <v>26</v>
      </c>
      <c r="I8">
        <f>AVERAGEIF(A$5:A$13,A8,H$5:H$13)</f>
        <v>58</v>
      </c>
      <c r="J8">
        <f>H8-AVERAGEIF(A$5:A$13,A8,H$5:H$13)</f>
        <v>-32</v>
      </c>
      <c r="K8">
        <f t="shared" si="2"/>
        <v>1024</v>
      </c>
      <c r="L8">
        <f t="shared" si="3"/>
        <v>-32</v>
      </c>
      <c r="M8">
        <f>AVERAGEIF(B$5:B$13,B8,L$5:L$13)</f>
        <v>-3.5</v>
      </c>
      <c r="N8">
        <f>L8-AVERAGEIF(B$5:B$13,B8,L$5:L$13)</f>
        <v>-28.5</v>
      </c>
      <c r="O8">
        <f t="shared" si="4"/>
        <v>812.25</v>
      </c>
      <c r="P8">
        <f t="shared" si="5"/>
        <v>-28.5</v>
      </c>
      <c r="Q8">
        <f t="shared" si="6"/>
        <v>-5.75</v>
      </c>
      <c r="R8">
        <f t="shared" si="7"/>
        <v>-22.75</v>
      </c>
      <c r="S8">
        <f t="shared" si="8"/>
        <v>517.5625</v>
      </c>
      <c r="T8">
        <f t="shared" si="9"/>
        <v>-22.75</v>
      </c>
      <c r="U8">
        <f t="shared" si="10"/>
        <v>2.6749999999999998</v>
      </c>
      <c r="V8">
        <f t="shared" si="11"/>
        <v>-25.425000000000001</v>
      </c>
      <c r="W8">
        <f t="shared" si="12"/>
        <v>646.43062500000008</v>
      </c>
    </row>
    <row r="9" spans="1:23" x14ac:dyDescent="0.25">
      <c r="A9" s="3" t="b">
        <v>0</v>
      </c>
      <c r="B9" s="3" t="b">
        <v>1</v>
      </c>
      <c r="C9" s="3" t="b">
        <v>0</v>
      </c>
      <c r="D9" s="3" t="b">
        <v>1</v>
      </c>
      <c r="E9" s="3">
        <v>36</v>
      </c>
      <c r="F9">
        <f t="shared" si="0"/>
        <v>-5.2222222222222214</v>
      </c>
      <c r="G9">
        <f t="shared" si="13"/>
        <v>27.271604938271597</v>
      </c>
      <c r="H9">
        <f t="shared" si="1"/>
        <v>36</v>
      </c>
      <c r="I9">
        <f>AVERAGEIF(A$5:A$13,A9,H$5:H$13)</f>
        <v>20.25</v>
      </c>
      <c r="J9">
        <f>H9-AVERAGEIF(A$5:A$13,A9,H$5:H$13)</f>
        <v>15.75</v>
      </c>
      <c r="K9">
        <f t="shared" si="2"/>
        <v>248.0625</v>
      </c>
      <c r="L9">
        <f t="shared" si="3"/>
        <v>15.75</v>
      </c>
      <c r="M9">
        <f>AVERAGEIF(B$5:B$13,B9,L$5:L$13)</f>
        <v>-3.5</v>
      </c>
      <c r="N9">
        <f>L9-AVERAGEIF(B$5:B$13,B9,L$5:L$13)</f>
        <v>19.25</v>
      </c>
      <c r="O9">
        <f t="shared" si="4"/>
        <v>370.5625</v>
      </c>
      <c r="P9">
        <f t="shared" si="5"/>
        <v>19.25</v>
      </c>
      <c r="Q9">
        <f t="shared" si="6"/>
        <v>-5.75</v>
      </c>
      <c r="R9">
        <f t="shared" si="7"/>
        <v>25</v>
      </c>
      <c r="S9">
        <f t="shared" si="8"/>
        <v>625</v>
      </c>
      <c r="T9">
        <f t="shared" si="9"/>
        <v>25</v>
      </c>
      <c r="U9">
        <f t="shared" si="10"/>
        <v>2.6749999999999998</v>
      </c>
      <c r="V9">
        <f t="shared" si="11"/>
        <v>22.324999999999999</v>
      </c>
      <c r="W9">
        <f t="shared" si="12"/>
        <v>498.40562499999999</v>
      </c>
    </row>
    <row r="10" spans="1:23" x14ac:dyDescent="0.25">
      <c r="A10" s="3" t="b">
        <v>1</v>
      </c>
      <c r="B10" s="3" t="b">
        <v>0</v>
      </c>
      <c r="C10" s="3" t="b">
        <v>0</v>
      </c>
      <c r="D10" s="3" t="b">
        <v>0</v>
      </c>
      <c r="E10" s="3">
        <v>50</v>
      </c>
      <c r="F10">
        <f t="shared" si="0"/>
        <v>8.7777777777777786</v>
      </c>
      <c r="G10">
        <f t="shared" si="13"/>
        <v>77.049382716049394</v>
      </c>
      <c r="H10">
        <f t="shared" si="1"/>
        <v>50</v>
      </c>
      <c r="I10">
        <f>AVERAGEIF(A$5:A$13,A10,H$5:H$13)</f>
        <v>58</v>
      </c>
      <c r="J10">
        <f>H10-AVERAGEIF(A$5:A$13,A10,H$5:H$13)</f>
        <v>-8</v>
      </c>
      <c r="K10">
        <f t="shared" si="2"/>
        <v>64</v>
      </c>
      <c r="L10">
        <f t="shared" si="3"/>
        <v>-8</v>
      </c>
      <c r="M10">
        <f>AVERAGEIF(B$5:B$13,B10,L$5:L$13)</f>
        <v>7</v>
      </c>
      <c r="N10">
        <f>L10-AVERAGEIF(B$5:B$13,B10,L$5:L$13)</f>
        <v>-15</v>
      </c>
      <c r="O10">
        <f t="shared" si="4"/>
        <v>225</v>
      </c>
      <c r="P10">
        <f t="shared" si="5"/>
        <v>-15</v>
      </c>
      <c r="Q10">
        <f t="shared" si="6"/>
        <v>-5.75</v>
      </c>
      <c r="R10">
        <f t="shared" si="7"/>
        <v>-9.25</v>
      </c>
      <c r="S10">
        <f t="shared" si="8"/>
        <v>85.5625</v>
      </c>
      <c r="T10">
        <f t="shared" si="9"/>
        <v>-9.25</v>
      </c>
      <c r="U10">
        <f t="shared" si="10"/>
        <v>-3.34375</v>
      </c>
      <c r="V10">
        <f t="shared" si="11"/>
        <v>-5.90625</v>
      </c>
      <c r="W10">
        <f t="shared" si="12"/>
        <v>34.8837890625</v>
      </c>
    </row>
    <row r="11" spans="1:23" x14ac:dyDescent="0.25">
      <c r="A11" s="3" t="b">
        <v>1</v>
      </c>
      <c r="B11" s="3" t="b">
        <v>1</v>
      </c>
      <c r="C11" s="3" t="b">
        <v>1</v>
      </c>
      <c r="D11" s="3" t="b">
        <v>1</v>
      </c>
      <c r="E11" s="3">
        <v>69</v>
      </c>
      <c r="F11">
        <f t="shared" si="0"/>
        <v>27.777777777777779</v>
      </c>
      <c r="G11">
        <f t="shared" si="13"/>
        <v>771.60493827160496</v>
      </c>
      <c r="H11">
        <f t="shared" si="1"/>
        <v>69</v>
      </c>
      <c r="I11">
        <f>AVERAGEIF(A$5:A$13,A11,H$5:H$13)</f>
        <v>58</v>
      </c>
      <c r="J11">
        <f>H11-AVERAGEIF(A$5:A$13,A11,H$5:H$13)</f>
        <v>11</v>
      </c>
      <c r="K11">
        <f t="shared" si="2"/>
        <v>121</v>
      </c>
      <c r="L11">
        <f t="shared" si="3"/>
        <v>11</v>
      </c>
      <c r="M11">
        <f>AVERAGEIF(B$5:B$13,B11,L$5:L$13)</f>
        <v>-3.5</v>
      </c>
      <c r="N11">
        <f>L11-AVERAGEIF(B$5:B$13,B11,L$5:L$13)</f>
        <v>14.5</v>
      </c>
      <c r="O11">
        <f t="shared" si="4"/>
        <v>210.25</v>
      </c>
      <c r="P11">
        <f t="shared" si="5"/>
        <v>14.5</v>
      </c>
      <c r="Q11">
        <f t="shared" si="6"/>
        <v>7.1875</v>
      </c>
      <c r="R11">
        <f t="shared" si="7"/>
        <v>7.3125</v>
      </c>
      <c r="S11">
        <f t="shared" si="8"/>
        <v>53.47265625</v>
      </c>
      <c r="T11">
        <f t="shared" si="9"/>
        <v>7.3125</v>
      </c>
      <c r="U11">
        <f t="shared" si="10"/>
        <v>2.6749999999999998</v>
      </c>
      <c r="V11">
        <f t="shared" si="11"/>
        <v>4.6375000000000002</v>
      </c>
      <c r="W11">
        <f t="shared" si="12"/>
        <v>21.506406250000001</v>
      </c>
    </row>
    <row r="12" spans="1:23" x14ac:dyDescent="0.25">
      <c r="A12" s="3" t="b">
        <v>1</v>
      </c>
      <c r="B12" s="3" t="b">
        <v>0</v>
      </c>
      <c r="C12" s="3" t="b">
        <v>1</v>
      </c>
      <c r="D12" s="3" t="b">
        <v>0</v>
      </c>
      <c r="E12" s="3">
        <v>72</v>
      </c>
      <c r="F12">
        <f t="shared" si="0"/>
        <v>30.777777777777779</v>
      </c>
      <c r="G12">
        <f t="shared" si="13"/>
        <v>947.27160493827171</v>
      </c>
      <c r="H12">
        <f t="shared" si="1"/>
        <v>72</v>
      </c>
      <c r="I12">
        <f>AVERAGEIF(A$5:A$13,A12,H$5:H$13)</f>
        <v>58</v>
      </c>
      <c r="J12">
        <f>H12-AVERAGEIF(A$5:A$13,A12,H$5:H$13)</f>
        <v>14</v>
      </c>
      <c r="K12">
        <f t="shared" si="2"/>
        <v>196</v>
      </c>
      <c r="L12">
        <f t="shared" si="3"/>
        <v>14</v>
      </c>
      <c r="M12">
        <f>AVERAGEIF(B$5:B$13,B12,L$5:L$13)</f>
        <v>7</v>
      </c>
      <c r="N12">
        <f>L12-AVERAGEIF(B$5:B$13,B12,L$5:L$13)</f>
        <v>7</v>
      </c>
      <c r="O12">
        <f t="shared" si="4"/>
        <v>49</v>
      </c>
      <c r="P12">
        <f t="shared" si="5"/>
        <v>7</v>
      </c>
      <c r="Q12">
        <f t="shared" si="6"/>
        <v>7.1875</v>
      </c>
      <c r="R12">
        <f t="shared" si="7"/>
        <v>-0.1875</v>
      </c>
      <c r="S12">
        <f t="shared" si="8"/>
        <v>3.515625E-2</v>
      </c>
      <c r="T12">
        <f t="shared" si="9"/>
        <v>-0.1875</v>
      </c>
      <c r="U12">
        <f t="shared" si="10"/>
        <v>-3.34375</v>
      </c>
      <c r="V12">
        <f t="shared" si="11"/>
        <v>3.15625</v>
      </c>
      <c r="W12">
        <f t="shared" si="12"/>
        <v>9.9619140625</v>
      </c>
    </row>
    <row r="13" spans="1:23" x14ac:dyDescent="0.25">
      <c r="A13" s="3" t="b">
        <v>1</v>
      </c>
      <c r="B13" s="3" t="b">
        <v>0</v>
      </c>
      <c r="C13" s="3" t="b">
        <v>1</v>
      </c>
      <c r="D13" s="3" t="b">
        <v>1</v>
      </c>
      <c r="E13" s="3">
        <v>73</v>
      </c>
      <c r="F13">
        <f t="shared" si="0"/>
        <v>31.777777777777779</v>
      </c>
      <c r="G13">
        <f t="shared" si="13"/>
        <v>1009.8271604938273</v>
      </c>
      <c r="H13">
        <f t="shared" si="1"/>
        <v>73</v>
      </c>
      <c r="I13">
        <f>AVERAGEIF(A$5:A$13,A13,H$5:H$13)</f>
        <v>58</v>
      </c>
      <c r="J13">
        <f>H13-AVERAGEIF(A$5:A$13,A13,H$5:H$13)</f>
        <v>15</v>
      </c>
      <c r="K13">
        <f t="shared" si="2"/>
        <v>225</v>
      </c>
      <c r="L13">
        <f t="shared" si="3"/>
        <v>15</v>
      </c>
      <c r="M13">
        <f>AVERAGEIF(B$5:B$13,B13,L$5:L$13)</f>
        <v>7</v>
      </c>
      <c r="N13">
        <f>L13-AVERAGEIF(B$5:B$13,B13,L$5:L$13)</f>
        <v>8</v>
      </c>
      <c r="O13">
        <f t="shared" si="4"/>
        <v>64</v>
      </c>
      <c r="P13">
        <f t="shared" si="5"/>
        <v>8</v>
      </c>
      <c r="Q13">
        <f t="shared" si="6"/>
        <v>7.1875</v>
      </c>
      <c r="R13">
        <f t="shared" si="7"/>
        <v>0.8125</v>
      </c>
      <c r="S13">
        <f t="shared" si="8"/>
        <v>0.66015625</v>
      </c>
      <c r="T13">
        <f t="shared" si="9"/>
        <v>0.8125</v>
      </c>
      <c r="U13">
        <f t="shared" si="10"/>
        <v>2.6749999999999998</v>
      </c>
      <c r="V13">
        <f t="shared" si="11"/>
        <v>-1.8624999999999998</v>
      </c>
      <c r="W13">
        <f t="shared" si="12"/>
        <v>3.4689062499999994</v>
      </c>
    </row>
    <row r="14" spans="1:23" x14ac:dyDescent="0.25">
      <c r="E14">
        <f>AVERAGE(E5:E13)</f>
        <v>41.222222222222221</v>
      </c>
      <c r="G14">
        <f>AVERAGE(G5:G13)</f>
        <v>569.95061728395058</v>
      </c>
      <c r="K14">
        <f>AVERAGEIF(A5:A13,TRUE,K5:K13)+AVERAGEIF(A5:A13,FALSE,K5:K13)</f>
        <v>409.1875</v>
      </c>
      <c r="O14">
        <f>AVERAGEIF(B5:B13,TRUE,O5:O13)+AVERAGEIF(B5:B13,FALSE,O5:O13)</f>
        <v>346.70833333333331</v>
      </c>
      <c r="S14">
        <f>AVERAGEIF(C5:C13,TRUE,S5:S13)+AVERAGEIF(C5:C13,FALSE,S5:S13)</f>
        <v>279.91796875</v>
      </c>
      <c r="W14">
        <f>AVERAGEIF(A5:A13,TRUE,W5:W13)+AVERAGEIF(A5:A13,FALSE,W5:W13)</f>
        <v>286.63644140625001</v>
      </c>
    </row>
    <row r="16" spans="1:23" x14ac:dyDescent="0.25">
      <c r="K16">
        <f>K14-G14</f>
        <v>-160.76311728395058</v>
      </c>
      <c r="O16">
        <f>O14-K14</f>
        <v>-62.479166666666686</v>
      </c>
      <c r="S16">
        <f>S14-O14</f>
        <v>-66.790364583333314</v>
      </c>
      <c r="W16">
        <f>W14-S14</f>
        <v>6.7184726562500146</v>
      </c>
    </row>
    <row r="24" spans="1:6" x14ac:dyDescent="0.25">
      <c r="A24" s="1" t="s">
        <v>7</v>
      </c>
      <c r="B24" s="1" t="s">
        <v>0</v>
      </c>
      <c r="C24" s="1" t="s">
        <v>8</v>
      </c>
      <c r="D24" s="1" t="s">
        <v>9</v>
      </c>
      <c r="E24" s="1" t="s">
        <v>6</v>
      </c>
      <c r="F24" s="1"/>
    </row>
    <row r="25" spans="1:6" x14ac:dyDescent="0.25">
      <c r="A25" t="b">
        <v>0</v>
      </c>
      <c r="B25" t="b">
        <v>1</v>
      </c>
      <c r="C25" t="b">
        <v>1</v>
      </c>
      <c r="D25" t="b">
        <v>1</v>
      </c>
      <c r="E25">
        <f>INDEX($A$5:$S$13,MATCH($A25,$A$5:$A$13,0),MATCH("Mean1",$A$4:$S$4,0))+INDEX($A$5:$S$13,MATCH($B25,$B$5:$B$13,0),MATCH("Mean2",$A$4:$S$4,0))+INDEX($A$5:$S$13,MATCH($C25,$C$5:$C$13,0),MATCH("Mean3",$A$4:$S$4,0))</f>
        <v>23.9375</v>
      </c>
    </row>
    <row r="26" spans="1:6" x14ac:dyDescent="0.25">
      <c r="A26" t="b">
        <v>1</v>
      </c>
      <c r="B26" t="b">
        <v>0</v>
      </c>
      <c r="C26" t="b">
        <v>1</v>
      </c>
      <c r="D26" t="b">
        <v>1</v>
      </c>
      <c r="E26">
        <f t="shared" ref="E26:E28" si="14">INDEX($A$5:$S$13,MATCH($A26,$A$5:$A$13,0),MATCH("Mean1",$A$4:$S$4,0))+INDEX($A$5:$S$13,MATCH($B26,$B$5:$B$13,0),MATCH("Mean2",$A$4:$S$4,0))+INDEX($A$5:$S$13,MATCH($C26,$C$5:$C$13,0),MATCH("Mean3",$A$4:$S$4,0))</f>
        <v>72.1875</v>
      </c>
    </row>
    <row r="27" spans="1:6" x14ac:dyDescent="0.25">
      <c r="A27" t="b">
        <v>0</v>
      </c>
      <c r="B27" t="b">
        <v>0</v>
      </c>
      <c r="C27" t="b">
        <v>1</v>
      </c>
      <c r="D27" t="b">
        <v>0</v>
      </c>
      <c r="E27">
        <f t="shared" si="14"/>
        <v>34.4375</v>
      </c>
    </row>
    <row r="28" spans="1:6" x14ac:dyDescent="0.25">
      <c r="A28" t="b">
        <v>1</v>
      </c>
      <c r="B28" t="b">
        <v>1</v>
      </c>
      <c r="C28" t="b">
        <v>1</v>
      </c>
      <c r="D28" t="b">
        <v>1</v>
      </c>
      <c r="E28">
        <f t="shared" si="14"/>
        <v>61.6875</v>
      </c>
    </row>
    <row r="32" spans="1:6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</sheetData>
  <conditionalFormatting sqref="A5:D13">
    <cfRule type="containsText" dxfId="3" priority="4" operator="containsText" text="TRUE">
      <formula>NOT(ISERROR(SEARCH("TRUE",A5)))</formula>
    </cfRule>
    <cfRule type="containsText" dxfId="2" priority="5" operator="containsText" text="FALSE">
      <formula>NOT(ISERROR(SEARCH("FALSE",A5)))</formula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1:C1" xr:uid="{3B21B0CE-F42C-4B91-9E5B-FEAAE3233AAA}">
      <formula1>$A$32:$A$34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4536-0619-48CB-BBFA-6EE082CAFF2F}">
  <dimension ref="A1:W34"/>
  <sheetViews>
    <sheetView workbookViewId="0">
      <selection activeCell="J16" sqref="J16"/>
    </sheetView>
  </sheetViews>
  <sheetFormatPr defaultRowHeight="15" x14ac:dyDescent="0.25"/>
  <cols>
    <col min="1" max="1" width="14.42578125" bestFit="1" customWidth="1"/>
    <col min="2" max="2" width="11.28515625" bestFit="1" customWidth="1"/>
    <col min="3" max="3" width="13.28515625" bestFit="1" customWidth="1"/>
    <col min="4" max="4" width="15.140625" bestFit="1" customWidth="1"/>
    <col min="10" max="10" width="11.140625" bestFit="1" customWidth="1"/>
    <col min="11" max="19" width="11.140625" customWidth="1"/>
  </cols>
  <sheetData>
    <row r="1" spans="1:23" x14ac:dyDescent="0.25">
      <c r="A1" t="s">
        <v>10</v>
      </c>
      <c r="B1" t="s">
        <v>12</v>
      </c>
      <c r="F1">
        <v>0</v>
      </c>
      <c r="G1">
        <v>0</v>
      </c>
      <c r="H1">
        <v>4</v>
      </c>
      <c r="I1">
        <v>4</v>
      </c>
      <c r="J1">
        <v>4</v>
      </c>
      <c r="K1">
        <v>4</v>
      </c>
      <c r="L1">
        <v>3</v>
      </c>
      <c r="M1">
        <v>3</v>
      </c>
      <c r="N1">
        <v>3</v>
      </c>
      <c r="O1">
        <v>3</v>
      </c>
      <c r="P1">
        <v>2</v>
      </c>
      <c r="Q1">
        <v>2</v>
      </c>
      <c r="R1">
        <v>2</v>
      </c>
      <c r="S1">
        <v>2</v>
      </c>
      <c r="T1">
        <v>1</v>
      </c>
      <c r="U1">
        <v>1</v>
      </c>
      <c r="V1">
        <v>1</v>
      </c>
      <c r="W1">
        <v>1</v>
      </c>
    </row>
    <row r="3" spans="1:23" x14ac:dyDescent="0.25">
      <c r="A3">
        <v>1</v>
      </c>
      <c r="B3">
        <v>2</v>
      </c>
      <c r="C3">
        <v>3</v>
      </c>
      <c r="D3">
        <v>4</v>
      </c>
      <c r="F3" t="s">
        <v>2</v>
      </c>
      <c r="G3" t="s">
        <v>4</v>
      </c>
      <c r="H3" t="s">
        <v>3</v>
      </c>
      <c r="I3" t="s">
        <v>5</v>
      </c>
      <c r="J3" t="s">
        <v>2</v>
      </c>
      <c r="K3" t="s">
        <v>4</v>
      </c>
      <c r="L3" t="s">
        <v>3</v>
      </c>
      <c r="M3" t="s">
        <v>5</v>
      </c>
      <c r="N3" t="s">
        <v>2</v>
      </c>
      <c r="O3" t="s">
        <v>4</v>
      </c>
      <c r="P3" t="s">
        <v>3</v>
      </c>
      <c r="Q3" t="s">
        <v>5</v>
      </c>
      <c r="R3" t="s">
        <v>2</v>
      </c>
      <c r="S3" t="s">
        <v>4</v>
      </c>
      <c r="T3" t="s">
        <v>3</v>
      </c>
      <c r="U3" t="s">
        <v>5</v>
      </c>
      <c r="V3" t="s">
        <v>2</v>
      </c>
      <c r="W3" t="s">
        <v>4</v>
      </c>
    </row>
    <row r="4" spans="1:23" x14ac:dyDescent="0.25">
      <c r="A4" s="1" t="s">
        <v>7</v>
      </c>
      <c r="B4" s="1" t="s">
        <v>0</v>
      </c>
      <c r="C4" s="1" t="s">
        <v>8</v>
      </c>
      <c r="D4" s="1" t="s">
        <v>9</v>
      </c>
      <c r="E4" s="1" t="s">
        <v>1</v>
      </c>
      <c r="F4" t="str">
        <f>CONCATENATE(F3,F1)</f>
        <v>Residuals0</v>
      </c>
      <c r="G4" t="str">
        <f>CONCATENATE(G3,G1)</f>
        <v>Loss0</v>
      </c>
      <c r="H4" t="str">
        <f>CONCATENATE(H3,H1)</f>
        <v>Estimator4</v>
      </c>
      <c r="I4" t="str">
        <f>CONCATENATE(I3,I1)</f>
        <v>Mean4</v>
      </c>
      <c r="J4" t="str">
        <f>CONCATENATE(J3,J1)</f>
        <v>Residuals4</v>
      </c>
      <c r="K4" t="str">
        <f>CONCATENATE(K3,K1)</f>
        <v>Loss4</v>
      </c>
      <c r="L4" t="str">
        <f>CONCATENATE(L3,L1)</f>
        <v>Estimator3</v>
      </c>
      <c r="M4" t="str">
        <f>CONCATENATE(M3,M1)</f>
        <v>Mean3</v>
      </c>
      <c r="N4" t="str">
        <f>CONCATENATE(N3,N1)</f>
        <v>Residuals3</v>
      </c>
      <c r="O4" t="str">
        <f>CONCATENATE(O3,O1)</f>
        <v>Loss3</v>
      </c>
      <c r="P4" t="str">
        <f>CONCATENATE(P3,P1)</f>
        <v>Estimator2</v>
      </c>
      <c r="Q4" t="str">
        <f>CONCATENATE(Q3,Q1)</f>
        <v>Mean2</v>
      </c>
      <c r="R4" t="str">
        <f>CONCATENATE(R3,R1)</f>
        <v>Residuals2</v>
      </c>
      <c r="S4" t="str">
        <f>CONCATENATE(S3,S1)</f>
        <v>Loss2</v>
      </c>
      <c r="T4" t="str">
        <f>CONCATENATE(T3,T1)</f>
        <v>Estimator1</v>
      </c>
      <c r="U4" t="str">
        <f>CONCATENATE(U3,U1)</f>
        <v>Mean1</v>
      </c>
      <c r="V4" t="str">
        <f>CONCATENATE(V3,V1)</f>
        <v>Residuals1</v>
      </c>
      <c r="W4" t="str">
        <f>CONCATENATE(W3,W1)</f>
        <v>Loss1</v>
      </c>
    </row>
    <row r="5" spans="1:23" x14ac:dyDescent="0.25">
      <c r="A5" t="b">
        <v>0</v>
      </c>
      <c r="B5" t="b">
        <v>1</v>
      </c>
      <c r="C5" t="b">
        <v>0</v>
      </c>
      <c r="D5" t="b">
        <v>1</v>
      </c>
      <c r="E5">
        <v>14</v>
      </c>
      <c r="F5">
        <f>E5-$E$14</f>
        <v>-27.222222222222221</v>
      </c>
      <c r="G5">
        <f>IF($B$1="Absolute",ABS(F5),IF($B$1="Huber Loss",IF(ABS(F5)&lt;1,(F5^2)/2,ABS(F5)-0.5),(F5^2)))</f>
        <v>741.04938271604931</v>
      </c>
      <c r="H5">
        <f>E5</f>
        <v>14</v>
      </c>
      <c r="I5">
        <f>AVERAGEIF(D$5:D$13,D5,H$5:H$13)</f>
        <v>43.6</v>
      </c>
      <c r="J5">
        <f>H5-AVERAGEIF(D$5:D$13,D5,H$5:H$13)</f>
        <v>-29.6</v>
      </c>
      <c r="K5">
        <f>IF($B$1="Absolute",ABS(J5),IF($B$1="Huber Loss",IF(ABS(J5)&lt;1,(J5^2)/2,ABS(J5)-0.5),(J5^2)))</f>
        <v>876.16000000000008</v>
      </c>
      <c r="L5">
        <f>J5</f>
        <v>-29.6</v>
      </c>
      <c r="M5">
        <f>AVERAGEIF(C$5:C$13,C5,L$5:L$13)</f>
        <v>-13.260000000000002</v>
      </c>
      <c r="N5">
        <f>L5-AVERAGEIF(C$5:C$13,C5,L$5:L$13)</f>
        <v>-16.34</v>
      </c>
      <c r="O5">
        <f>IF($B$1="Absolute",ABS(N5),IF($B$1="Huber Loss",IF(ABS(N5)&lt;1,(N5^2)/2,ABS(N5)-0.5),(N5^2)))</f>
        <v>266.99559999999997</v>
      </c>
      <c r="P5">
        <f>N5</f>
        <v>-16.34</v>
      </c>
      <c r="Q5">
        <f>AVERAGEIF(B$5:B$13,B5,P$5:P$13)</f>
        <v>-9.1683333333333348</v>
      </c>
      <c r="R5">
        <f>P5-AVERAGEIF(B$5:B$13,B5,P$5:P$13)</f>
        <v>-7.1716666666666651</v>
      </c>
      <c r="S5">
        <f>IF($B$1="Absolute",ABS(R5),IF($B$1="Huber Loss",IF(ABS(R5)&lt;1,(R5^2)/2,ABS(R5)-0.5),(R5^2)))</f>
        <v>51.432802777777752</v>
      </c>
      <c r="T5">
        <f>R5</f>
        <v>-7.1716666666666651</v>
      </c>
      <c r="U5">
        <f>AVERAGEIF(A$5:A$13,A5,T$5:T$13)</f>
        <v>-5.7054166666666646</v>
      </c>
      <c r="V5">
        <f>T5-AVERAGEIF(A$5:A$13,A5,T$5:T$13)</f>
        <v>-1.4662500000000005</v>
      </c>
      <c r="W5">
        <f>IF($B$1="Absolute",ABS(V5),IF($B$1="Huber Loss",IF(ABS(V5)&lt;1,(V5^2)/2,ABS(V5)-0.5),(V5^2)))</f>
        <v>2.1498890625000016</v>
      </c>
    </row>
    <row r="6" spans="1:23" x14ac:dyDescent="0.25">
      <c r="A6" t="b">
        <v>0</v>
      </c>
      <c r="B6" t="b">
        <v>1</v>
      </c>
      <c r="C6" t="b">
        <v>0</v>
      </c>
      <c r="D6" t="b">
        <v>0</v>
      </c>
      <c r="E6">
        <v>15</v>
      </c>
      <c r="F6">
        <f t="shared" ref="F6:F13" si="0">E6-$E$14</f>
        <v>-26.222222222222221</v>
      </c>
      <c r="G6">
        <f>IF($B$1="Absolute",ABS(F6),IF($B$1="Huber Loss",IF(ABS(F6)&lt;1,(F6^2)/2,ABS(F6)-0.5),(F6^2)))</f>
        <v>687.60493827160485</v>
      </c>
      <c r="H6">
        <f t="shared" ref="H6:H13" si="1">E6</f>
        <v>15</v>
      </c>
      <c r="I6">
        <f t="shared" ref="I6:I13" si="2">AVERAGEIF(D$5:D$13,D6,H$5:H$13)</f>
        <v>38.25</v>
      </c>
      <c r="J6">
        <f t="shared" ref="J6:J13" si="3">H6-AVERAGEIF(D$5:D$13,D6,H$5:H$13)</f>
        <v>-23.25</v>
      </c>
      <c r="K6">
        <f t="shared" ref="K6:K13" si="4">IF($B$1="Absolute",ABS(J6),IF($B$1="Huber Loss",IF(ABS(J6)&lt;1,(J6^2)/2,ABS(J6)-0.5),(J6^2)))</f>
        <v>540.5625</v>
      </c>
      <c r="L6">
        <f t="shared" ref="L6:L13" si="5">J6</f>
        <v>-23.25</v>
      </c>
      <c r="M6">
        <f t="shared" ref="M6:M13" si="6">AVERAGEIF(C$5:C$13,C6,L$5:L$13)</f>
        <v>-13.260000000000002</v>
      </c>
      <c r="N6">
        <f t="shared" ref="N6:N13" si="7">L6-AVERAGEIF(C$5:C$13,C6,L$5:L$13)</f>
        <v>-9.9899999999999984</v>
      </c>
      <c r="O6">
        <f t="shared" ref="O6:O13" si="8">IF($B$1="Absolute",ABS(N6),IF($B$1="Huber Loss",IF(ABS(N6)&lt;1,(N6^2)/2,ABS(N6)-0.5),(N6^2)))</f>
        <v>99.800099999999972</v>
      </c>
      <c r="P6">
        <f t="shared" ref="P6:P13" si="9">N6</f>
        <v>-9.9899999999999984</v>
      </c>
      <c r="Q6">
        <f t="shared" ref="Q6:Q13" si="10">AVERAGEIF(B$5:B$13,B6,P$5:P$13)</f>
        <v>-9.1683333333333348</v>
      </c>
      <c r="R6">
        <f t="shared" ref="R6:R13" si="11">P6-AVERAGEIF(B$5:B$13,B6,P$5:P$13)</f>
        <v>-0.82166666666666366</v>
      </c>
      <c r="S6">
        <f t="shared" ref="S6:S13" si="12">IF($B$1="Absolute",ABS(R6),IF($B$1="Huber Loss",IF(ABS(R6)&lt;1,(R6^2)/2,ABS(R6)-0.5),(R6^2)))</f>
        <v>0.67513611111110616</v>
      </c>
      <c r="T6">
        <f t="shared" ref="T6:T13" si="13">R6</f>
        <v>-0.82166666666666366</v>
      </c>
      <c r="U6">
        <f t="shared" ref="U6:U13" si="14">AVERAGEIF(A$5:A$13,A6,T$5:T$13)</f>
        <v>-5.7054166666666646</v>
      </c>
      <c r="V6">
        <f t="shared" ref="V6:V13" si="15">T6-AVERAGEIF(A$5:A$13,A6,T$5:T$13)</f>
        <v>4.8837500000000009</v>
      </c>
      <c r="W6">
        <f t="shared" ref="W6:W13" si="16">IF($B$1="Absolute",ABS(V6),IF($B$1="Huber Loss",IF(ABS(V6)&lt;1,(V6^2)/2,ABS(V6)-0.5),(V6^2)))</f>
        <v>23.85101406250001</v>
      </c>
    </row>
    <row r="7" spans="1:23" x14ac:dyDescent="0.25">
      <c r="A7" t="b">
        <v>0</v>
      </c>
      <c r="B7" t="b">
        <v>1</v>
      </c>
      <c r="C7" t="b">
        <v>1</v>
      </c>
      <c r="D7" t="b">
        <v>0</v>
      </c>
      <c r="E7">
        <v>16</v>
      </c>
      <c r="F7">
        <f t="shared" si="0"/>
        <v>-25.222222222222221</v>
      </c>
      <c r="G7">
        <f t="shared" ref="G7:G13" si="17">IF($B$1="Absolute",ABS(F7),IF($B$1="Huber Loss",IF(ABS(F7)&lt;1,(F7^2)/2,ABS(F7)-0.5),(F7^2)))</f>
        <v>636.16049382716051</v>
      </c>
      <c r="H7">
        <f t="shared" si="1"/>
        <v>16</v>
      </c>
      <c r="I7">
        <f t="shared" si="2"/>
        <v>38.25</v>
      </c>
      <c r="J7">
        <f t="shared" si="3"/>
        <v>-22.25</v>
      </c>
      <c r="K7">
        <f t="shared" si="4"/>
        <v>495.0625</v>
      </c>
      <c r="L7">
        <f t="shared" si="5"/>
        <v>-22.25</v>
      </c>
      <c r="M7">
        <f t="shared" si="6"/>
        <v>16.574999999999999</v>
      </c>
      <c r="N7">
        <f t="shared" si="7"/>
        <v>-38.825000000000003</v>
      </c>
      <c r="O7">
        <f t="shared" si="8"/>
        <v>1507.3806250000002</v>
      </c>
      <c r="P7">
        <f t="shared" si="9"/>
        <v>-38.825000000000003</v>
      </c>
      <c r="Q7">
        <f t="shared" si="10"/>
        <v>-9.1683333333333348</v>
      </c>
      <c r="R7">
        <f t="shared" si="11"/>
        <v>-29.656666666666666</v>
      </c>
      <c r="S7">
        <f t="shared" si="12"/>
        <v>879.5178777777777</v>
      </c>
      <c r="T7">
        <f t="shared" si="13"/>
        <v>-29.656666666666666</v>
      </c>
      <c r="U7">
        <f t="shared" si="14"/>
        <v>-5.7054166666666646</v>
      </c>
      <c r="V7">
        <f t="shared" si="15"/>
        <v>-23.951250000000002</v>
      </c>
      <c r="W7">
        <f t="shared" si="16"/>
        <v>573.66237656250007</v>
      </c>
    </row>
    <row r="8" spans="1:23" x14ac:dyDescent="0.25">
      <c r="A8" t="b">
        <v>1</v>
      </c>
      <c r="B8" t="b">
        <v>1</v>
      </c>
      <c r="C8" t="b">
        <v>0</v>
      </c>
      <c r="D8" t="b">
        <v>1</v>
      </c>
      <c r="E8">
        <v>26</v>
      </c>
      <c r="F8">
        <f t="shared" si="0"/>
        <v>-15.222222222222221</v>
      </c>
      <c r="G8">
        <f t="shared" si="17"/>
        <v>231.71604938271602</v>
      </c>
      <c r="H8">
        <f t="shared" si="1"/>
        <v>26</v>
      </c>
      <c r="I8">
        <f t="shared" si="2"/>
        <v>43.6</v>
      </c>
      <c r="J8">
        <f t="shared" si="3"/>
        <v>-17.600000000000001</v>
      </c>
      <c r="K8">
        <f t="shared" si="4"/>
        <v>309.76000000000005</v>
      </c>
      <c r="L8">
        <f t="shared" si="5"/>
        <v>-17.600000000000001</v>
      </c>
      <c r="M8">
        <f t="shared" si="6"/>
        <v>-13.260000000000002</v>
      </c>
      <c r="N8">
        <f t="shared" si="7"/>
        <v>-4.34</v>
      </c>
      <c r="O8">
        <f t="shared" si="8"/>
        <v>18.835599999999999</v>
      </c>
      <c r="P8">
        <f t="shared" si="9"/>
        <v>-4.34</v>
      </c>
      <c r="Q8">
        <f t="shared" si="10"/>
        <v>-9.1683333333333348</v>
      </c>
      <c r="R8">
        <f t="shared" si="11"/>
        <v>4.8283333333333349</v>
      </c>
      <c r="S8">
        <f t="shared" si="12"/>
        <v>23.312802777777794</v>
      </c>
      <c r="T8">
        <f t="shared" si="13"/>
        <v>4.8283333333333349</v>
      </c>
      <c r="U8">
        <f t="shared" si="14"/>
        <v>4.564333333333332</v>
      </c>
      <c r="V8">
        <f t="shared" si="15"/>
        <v>0.2640000000000029</v>
      </c>
      <c r="W8">
        <f t="shared" si="16"/>
        <v>6.9696000000001535E-2</v>
      </c>
    </row>
    <row r="9" spans="1:23" x14ac:dyDescent="0.25">
      <c r="A9" t="b">
        <v>0</v>
      </c>
      <c r="B9" t="b">
        <v>1</v>
      </c>
      <c r="C9" t="b">
        <v>0</v>
      </c>
      <c r="D9" t="b">
        <v>1</v>
      </c>
      <c r="E9">
        <v>36</v>
      </c>
      <c r="F9">
        <f t="shared" si="0"/>
        <v>-5.2222222222222214</v>
      </c>
      <c r="G9">
        <f t="shared" si="17"/>
        <v>27.271604938271597</v>
      </c>
      <c r="H9">
        <f t="shared" si="1"/>
        <v>36</v>
      </c>
      <c r="I9">
        <f t="shared" si="2"/>
        <v>43.6</v>
      </c>
      <c r="J9">
        <f t="shared" si="3"/>
        <v>-7.6000000000000014</v>
      </c>
      <c r="K9">
        <f t="shared" si="4"/>
        <v>57.760000000000019</v>
      </c>
      <c r="L9">
        <f t="shared" si="5"/>
        <v>-7.6000000000000014</v>
      </c>
      <c r="M9">
        <f t="shared" si="6"/>
        <v>-13.260000000000002</v>
      </c>
      <c r="N9">
        <f t="shared" si="7"/>
        <v>5.66</v>
      </c>
      <c r="O9">
        <f t="shared" si="8"/>
        <v>32.035600000000002</v>
      </c>
      <c r="P9">
        <f t="shared" si="9"/>
        <v>5.66</v>
      </c>
      <c r="Q9">
        <f t="shared" si="10"/>
        <v>-9.1683333333333348</v>
      </c>
      <c r="R9">
        <f t="shared" si="11"/>
        <v>14.828333333333335</v>
      </c>
      <c r="S9">
        <f t="shared" si="12"/>
        <v>219.87946944444448</v>
      </c>
      <c r="T9">
        <f t="shared" si="13"/>
        <v>14.828333333333335</v>
      </c>
      <c r="U9">
        <f t="shared" si="14"/>
        <v>-5.7054166666666646</v>
      </c>
      <c r="V9">
        <f t="shared" si="15"/>
        <v>20.533749999999998</v>
      </c>
      <c r="W9">
        <f t="shared" si="16"/>
        <v>421.63488906249989</v>
      </c>
    </row>
    <row r="10" spans="1:23" x14ac:dyDescent="0.25">
      <c r="A10" t="b">
        <v>1</v>
      </c>
      <c r="B10" t="b">
        <v>0</v>
      </c>
      <c r="C10" t="b">
        <v>0</v>
      </c>
      <c r="D10" t="b">
        <v>0</v>
      </c>
      <c r="E10">
        <v>50</v>
      </c>
      <c r="F10">
        <f t="shared" si="0"/>
        <v>8.7777777777777786</v>
      </c>
      <c r="G10">
        <f t="shared" si="17"/>
        <v>77.049382716049394</v>
      </c>
      <c r="H10">
        <f t="shared" si="1"/>
        <v>50</v>
      </c>
      <c r="I10">
        <f t="shared" si="2"/>
        <v>38.25</v>
      </c>
      <c r="J10">
        <f t="shared" si="3"/>
        <v>11.75</v>
      </c>
      <c r="K10">
        <f t="shared" si="4"/>
        <v>138.0625</v>
      </c>
      <c r="L10">
        <f t="shared" si="5"/>
        <v>11.75</v>
      </c>
      <c r="M10">
        <f t="shared" si="6"/>
        <v>-13.260000000000002</v>
      </c>
      <c r="N10">
        <f t="shared" si="7"/>
        <v>25.01</v>
      </c>
      <c r="O10">
        <f t="shared" si="8"/>
        <v>625.50010000000009</v>
      </c>
      <c r="P10">
        <f t="shared" si="9"/>
        <v>25.01</v>
      </c>
      <c r="Q10">
        <f t="shared" si="10"/>
        <v>18.33666666666667</v>
      </c>
      <c r="R10">
        <f t="shared" si="11"/>
        <v>6.673333333333332</v>
      </c>
      <c r="S10">
        <f t="shared" si="12"/>
        <v>44.533377777777758</v>
      </c>
      <c r="T10">
        <f t="shared" si="13"/>
        <v>6.673333333333332</v>
      </c>
      <c r="U10">
        <f t="shared" si="14"/>
        <v>4.564333333333332</v>
      </c>
      <c r="V10">
        <f t="shared" si="15"/>
        <v>2.109</v>
      </c>
      <c r="W10">
        <f t="shared" si="16"/>
        <v>4.4478809999999998</v>
      </c>
    </row>
    <row r="11" spans="1:23" x14ac:dyDescent="0.25">
      <c r="A11" t="b">
        <v>1</v>
      </c>
      <c r="B11" t="b">
        <v>1</v>
      </c>
      <c r="C11" t="b">
        <v>1</v>
      </c>
      <c r="D11" t="b">
        <v>1</v>
      </c>
      <c r="E11">
        <v>69</v>
      </c>
      <c r="F11">
        <f t="shared" si="0"/>
        <v>27.777777777777779</v>
      </c>
      <c r="G11">
        <f t="shared" si="17"/>
        <v>771.60493827160496</v>
      </c>
      <c r="H11">
        <f t="shared" si="1"/>
        <v>69</v>
      </c>
      <c r="I11">
        <f t="shared" si="2"/>
        <v>43.6</v>
      </c>
      <c r="J11">
        <f t="shared" si="3"/>
        <v>25.4</v>
      </c>
      <c r="K11">
        <f t="shared" si="4"/>
        <v>645.16</v>
      </c>
      <c r="L11">
        <f t="shared" si="5"/>
        <v>25.4</v>
      </c>
      <c r="M11">
        <f t="shared" si="6"/>
        <v>16.574999999999999</v>
      </c>
      <c r="N11">
        <f t="shared" si="7"/>
        <v>8.8249999999999993</v>
      </c>
      <c r="O11">
        <f t="shared" si="8"/>
        <v>77.880624999999981</v>
      </c>
      <c r="P11">
        <f t="shared" si="9"/>
        <v>8.8249999999999993</v>
      </c>
      <c r="Q11">
        <f t="shared" si="10"/>
        <v>-9.1683333333333348</v>
      </c>
      <c r="R11">
        <f t="shared" si="11"/>
        <v>17.993333333333332</v>
      </c>
      <c r="S11">
        <f t="shared" si="12"/>
        <v>323.76004444444442</v>
      </c>
      <c r="T11">
        <f t="shared" si="13"/>
        <v>17.993333333333332</v>
      </c>
      <c r="U11" t="s">
        <v>14</v>
      </c>
      <c r="V11">
        <f t="shared" si="15"/>
        <v>13.429</v>
      </c>
      <c r="W11">
        <f t="shared" si="16"/>
        <v>180.338041</v>
      </c>
    </row>
    <row r="12" spans="1:23" x14ac:dyDescent="0.25">
      <c r="A12" t="b">
        <v>1</v>
      </c>
      <c r="B12" t="b">
        <v>0</v>
      </c>
      <c r="C12" t="b">
        <v>1</v>
      </c>
      <c r="D12" t="b">
        <v>0</v>
      </c>
      <c r="E12">
        <v>72</v>
      </c>
      <c r="F12">
        <f t="shared" si="0"/>
        <v>30.777777777777779</v>
      </c>
      <c r="G12">
        <f t="shared" si="17"/>
        <v>947.27160493827171</v>
      </c>
      <c r="H12">
        <f t="shared" si="1"/>
        <v>72</v>
      </c>
      <c r="I12">
        <f t="shared" si="2"/>
        <v>38.25</v>
      </c>
      <c r="J12">
        <f t="shared" si="3"/>
        <v>33.75</v>
      </c>
      <c r="K12">
        <f t="shared" si="4"/>
        <v>1139.0625</v>
      </c>
      <c r="L12">
        <f t="shared" si="5"/>
        <v>33.75</v>
      </c>
      <c r="M12">
        <f t="shared" si="6"/>
        <v>16.574999999999999</v>
      </c>
      <c r="N12">
        <f t="shared" si="7"/>
        <v>17.175000000000001</v>
      </c>
      <c r="O12">
        <f t="shared" si="8"/>
        <v>294.98062500000003</v>
      </c>
      <c r="P12">
        <f t="shared" si="9"/>
        <v>17.175000000000001</v>
      </c>
      <c r="Q12">
        <f t="shared" si="10"/>
        <v>18.33666666666667</v>
      </c>
      <c r="R12">
        <f t="shared" si="11"/>
        <v>-1.1616666666666688</v>
      </c>
      <c r="S12">
        <f t="shared" si="12"/>
        <v>1.3494694444444495</v>
      </c>
      <c r="T12">
        <f t="shared" si="13"/>
        <v>-1.1616666666666688</v>
      </c>
      <c r="U12">
        <f t="shared" si="14"/>
        <v>4.564333333333332</v>
      </c>
      <c r="V12">
        <f t="shared" si="15"/>
        <v>-5.7260000000000009</v>
      </c>
      <c r="W12">
        <f t="shared" si="16"/>
        <v>32.787076000000013</v>
      </c>
    </row>
    <row r="13" spans="1:23" x14ac:dyDescent="0.25">
      <c r="A13" t="b">
        <v>1</v>
      </c>
      <c r="B13" t="b">
        <v>0</v>
      </c>
      <c r="C13" t="b">
        <v>1</v>
      </c>
      <c r="D13" t="b">
        <v>1</v>
      </c>
      <c r="E13">
        <v>73</v>
      </c>
      <c r="F13">
        <f t="shared" si="0"/>
        <v>31.777777777777779</v>
      </c>
      <c r="G13">
        <f t="shared" si="17"/>
        <v>1009.8271604938273</v>
      </c>
      <c r="H13">
        <f t="shared" si="1"/>
        <v>73</v>
      </c>
      <c r="I13">
        <f t="shared" si="2"/>
        <v>43.6</v>
      </c>
      <c r="J13">
        <f t="shared" si="3"/>
        <v>29.4</v>
      </c>
      <c r="K13">
        <f t="shared" si="4"/>
        <v>864.3599999999999</v>
      </c>
      <c r="L13">
        <f t="shared" si="5"/>
        <v>29.4</v>
      </c>
      <c r="M13">
        <f t="shared" si="6"/>
        <v>16.574999999999999</v>
      </c>
      <c r="N13">
        <f t="shared" si="7"/>
        <v>12.824999999999999</v>
      </c>
      <c r="O13">
        <f t="shared" si="8"/>
        <v>164.48062499999997</v>
      </c>
      <c r="P13">
        <f t="shared" si="9"/>
        <v>12.824999999999999</v>
      </c>
      <c r="Q13">
        <f t="shared" si="10"/>
        <v>18.33666666666667</v>
      </c>
      <c r="R13">
        <f t="shared" si="11"/>
        <v>-5.5116666666666703</v>
      </c>
      <c r="S13">
        <f t="shared" si="12"/>
        <v>30.378469444444484</v>
      </c>
      <c r="T13">
        <f t="shared" si="13"/>
        <v>-5.5116666666666703</v>
      </c>
      <c r="U13">
        <f t="shared" si="14"/>
        <v>4.564333333333332</v>
      </c>
      <c r="V13">
        <f t="shared" si="15"/>
        <v>-10.076000000000002</v>
      </c>
      <c r="W13">
        <f t="shared" si="16"/>
        <v>101.52577600000005</v>
      </c>
    </row>
    <row r="14" spans="1:23" x14ac:dyDescent="0.25">
      <c r="E14">
        <f>AVERAGE(E5:E13)</f>
        <v>41.222222222222221</v>
      </c>
      <c r="G14">
        <f>AVERAGE(G5:G13)</f>
        <v>569.95061728395058</v>
      </c>
      <c r="K14">
        <f>AVERAGEIF(A5:A13,TRUE,K5:K13)+AVERAGEIF(A5:A13,FALSE,K5:K13)</f>
        <v>1111.66725</v>
      </c>
      <c r="O14">
        <f>AVERAGEIF(B5:B13,TRUE,O5:O13)+AVERAGEIF(B5:B13,FALSE,O5:O13)</f>
        <v>695.47514166666679</v>
      </c>
      <c r="S14">
        <f>AVERAGEIF(C5:C13,TRUE,S5:S13)+AVERAGEIF(C5:C13,FALSE,S5:S13)</f>
        <v>376.71818305555553</v>
      </c>
      <c r="W14">
        <f>AVERAGEIF(A5:A13,TRUE,W5:W13)+AVERAGEIF(A5:A13,FALSE,W5:W13)</f>
        <v>319.15823618750005</v>
      </c>
    </row>
    <row r="16" spans="1:23" x14ac:dyDescent="0.25">
      <c r="K16">
        <f>K14-G14</f>
        <v>541.71663271604939</v>
      </c>
      <c r="O16">
        <f>O14-K14</f>
        <v>-416.19210833333318</v>
      </c>
      <c r="S16">
        <f>S14-O14</f>
        <v>-318.75695861111126</v>
      </c>
      <c r="W16">
        <f>W14-S14</f>
        <v>-57.559946868055476</v>
      </c>
    </row>
    <row r="24" spans="1:6" x14ac:dyDescent="0.25">
      <c r="A24" s="1" t="s">
        <v>7</v>
      </c>
      <c r="B24" s="1" t="s">
        <v>0</v>
      </c>
      <c r="C24" s="1" t="s">
        <v>8</v>
      </c>
      <c r="D24" s="1" t="s">
        <v>9</v>
      </c>
      <c r="E24" s="1" t="s">
        <v>6</v>
      </c>
      <c r="F24" s="1"/>
    </row>
    <row r="25" spans="1:6" x14ac:dyDescent="0.25">
      <c r="A25" t="b">
        <v>0</v>
      </c>
      <c r="B25" t="b">
        <v>1</v>
      </c>
      <c r="C25" t="b">
        <v>1</v>
      </c>
      <c r="D25" t="b">
        <v>1</v>
      </c>
      <c r="E25">
        <f>$E$14+INDEX($A$5:$W$13,MATCH($C25,$C$5:$C$13,0),MATCH("Mean3",$A$4:$W$4,0))+INDEX($A$5:$W$13,MATCH($B25,$B$5:$B$13,0),MATCH("Mean2",$A$4:$W$4,0))+INDEX($A$5:$W$13,MATCH($A25,$A$5:$A$13,0),MATCH("Mean1",$A$4:$W$4,0))</f>
        <v>42.923472222222216</v>
      </c>
    </row>
    <row r="26" spans="1:6" x14ac:dyDescent="0.25">
      <c r="A26" t="b">
        <v>1</v>
      </c>
      <c r="B26" t="b">
        <v>0</v>
      </c>
      <c r="C26" t="b">
        <v>1</v>
      </c>
      <c r="D26" t="b">
        <v>1</v>
      </c>
      <c r="E26">
        <f t="shared" ref="E26:E28" si="18">$E$14+INDEX($A$5:$W$13,MATCH($C26,$C$5:$C$13,0),MATCH("Mean3",$A$4:$W$4,0))+INDEX($A$5:$W$13,MATCH($B26,$B$5:$B$13,0),MATCH("Mean2",$A$4:$W$4,0))+INDEX($A$5:$W$13,MATCH($A26,$A$5:$A$13,0),MATCH("Mean1",$A$4:$W$4,0))</f>
        <v>80.698222222222228</v>
      </c>
    </row>
    <row r="27" spans="1:6" x14ac:dyDescent="0.25">
      <c r="A27" t="b">
        <v>0</v>
      </c>
      <c r="B27" t="b">
        <v>0</v>
      </c>
      <c r="C27" t="b">
        <v>1</v>
      </c>
      <c r="D27" t="b">
        <v>0</v>
      </c>
      <c r="E27">
        <f t="shared" si="18"/>
        <v>70.428472222222226</v>
      </c>
    </row>
    <row r="28" spans="1:6" x14ac:dyDescent="0.25">
      <c r="A28" t="b">
        <v>1</v>
      </c>
      <c r="B28" t="b">
        <v>1</v>
      </c>
      <c r="C28" t="b">
        <v>1</v>
      </c>
      <c r="D28" t="b">
        <v>1</v>
      </c>
      <c r="E28">
        <f t="shared" si="18"/>
        <v>53.193222222222211</v>
      </c>
    </row>
    <row r="32" spans="1:6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</sheetData>
  <conditionalFormatting sqref="A5:D13">
    <cfRule type="containsText" dxfId="1" priority="1" operator="containsText" text="TRUE">
      <formula>NOT(ISERROR(SEARCH("TRUE",A5)))</formula>
    </cfRule>
    <cfRule type="containsText" dxfId="0" priority="2" operator="containsText" text="FALSE">
      <formula>NOT(ISERROR(SEARCH("FALSE",A5)))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1:C1" xr:uid="{CD8713A5-61A4-4CDB-B43A-1CEFD9A99D4A}">
      <formula1>$A$32:$A$34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Denbow,C,Charles,QMH R</dc:creator>
  <cp:lastModifiedBy>Denbow,C,Charles,QMH R</cp:lastModifiedBy>
  <dcterms:created xsi:type="dcterms:W3CDTF">2015-06-05T18:17:20Z</dcterms:created>
  <dcterms:modified xsi:type="dcterms:W3CDTF">2023-04-17T23:18:08Z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818d02-8d25-4bb9-b27c-e4db64670887_Enabled">
    <vt:lpwstr>true</vt:lpwstr>
  </property>
  <property fmtid="{D5CDD505-2E9C-101B-9397-08002B2CF9AE}" pid="3" name="MSIP_Label_55818d02-8d25-4bb9-b27c-e4db64670887_SetDate">
    <vt:lpwstr>2023-04-17T09:26:02Z</vt:lpwstr>
  </property>
  <property fmtid="{D5CDD505-2E9C-101B-9397-08002B2CF9AE}" pid="4" name="MSIP_Label_55818d02-8d25-4bb9-b27c-e4db64670887_Method">
    <vt:lpwstr>Standard</vt:lpwstr>
  </property>
  <property fmtid="{D5CDD505-2E9C-101B-9397-08002B2CF9AE}" pid="5" name="MSIP_Label_55818d02-8d25-4bb9-b27c-e4db64670887_Name">
    <vt:lpwstr>55818d02-8d25-4bb9-b27c-e4db64670887</vt:lpwstr>
  </property>
  <property fmtid="{D5CDD505-2E9C-101B-9397-08002B2CF9AE}" pid="6" name="MSIP_Label_55818d02-8d25-4bb9-b27c-e4db64670887_SiteId">
    <vt:lpwstr>a7f35688-9c00-4d5e-ba41-29f146377ab0</vt:lpwstr>
  </property>
  <property fmtid="{D5CDD505-2E9C-101B-9397-08002B2CF9AE}" pid="7" name="MSIP_Label_55818d02-8d25-4bb9-b27c-e4db64670887_ActionId">
    <vt:lpwstr>384f6786-a5f9-4c3d-ba2b-acb6d33f1753</vt:lpwstr>
  </property>
  <property fmtid="{D5CDD505-2E9C-101B-9397-08002B2CF9AE}" pid="8" name="MSIP_Label_55818d02-8d25-4bb9-b27c-e4db64670887_ContentBits">
    <vt:lpwstr>0</vt:lpwstr>
  </property>
</Properties>
</file>